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visible" name="приход 2.02.24" sheetId="2" r:id="rId5"/>
    <sheet state="visible" name="приход 14.04.24" sheetId="3" r:id="rId6"/>
    <sheet state="visible" name="приход 03.06" sheetId="4" r:id="rId7"/>
    <sheet state="visible" name="приход 23.06" sheetId="5" r:id="rId8"/>
    <sheet state="visible" name="приход 26.07" sheetId="6" r:id="rId9"/>
    <sheet state="visible" name="приход 18.09.24" sheetId="7" r:id="rId10"/>
    <sheet state="visible" name="приход 18.11.24" sheetId="8" r:id="rId11"/>
    <sheet state="visible" name="приход 13.12.24" sheetId="9" r:id="rId12"/>
    <sheet state="visible" name="приход 07.02.25" sheetId="10" r:id="rId13"/>
    <sheet state="visible" name="приход 21.02.25" sheetId="11" r:id="rId14"/>
    <sheet state="visible" name="приход 21.03.25" sheetId="12" r:id="rId15"/>
    <sheet state="visible" name="приход 30.03.25" sheetId="13" r:id="rId16"/>
    <sheet state="visible" name="приход 11.06.25" sheetId="14" r:id="rId17"/>
    <sheet state="visible" name="приход 25.07.25" sheetId="15" r:id="rId18"/>
    <sheet state="visible" name="приход 25.08.25" sheetId="16" r:id="rId19"/>
    <sheet state="visible" name="очки сз" sheetId="17" r:id="rId20"/>
    <sheet state="visible" name="очки сз 010625" sheetId="18" r:id="rId21"/>
    <sheet state="visible" name="очки сз 010725" sheetId="19" r:id="rId22"/>
    <sheet state="visible" name="очки сз 010825" sheetId="20" r:id="rId23"/>
    <sheet state="visible" name="очки сз 010925" sheetId="21" r:id="rId24"/>
    <sheet state="visible" name="Fabretti 01.09.25" sheetId="22" r:id="rId25"/>
    <sheet state="visible" name="Fabretti 01.08.25" sheetId="23" r:id="rId26"/>
    <sheet state="visible" name="Fabretti 01.07.25" sheetId="24" r:id="rId27"/>
    <sheet state="visible" name="Fabretti 01.06.25" sheetId="25" r:id="rId28"/>
    <sheet state="visible" name="Fabretti 01.05.25" sheetId="26" r:id="rId29"/>
    <sheet state="visible" name="Fabretti 01.04.25" sheetId="27" r:id="rId30"/>
    <sheet state="visible" name="Fabretti 01.03.25" sheetId="28" r:id="rId31"/>
    <sheet state="visible" name="Fabretti 01.02.25" sheetId="29" r:id="rId32"/>
    <sheet state="visible" name="Fabretti 01.01.25" sheetId="30" r:id="rId33"/>
  </sheets>
  <definedNames>
    <definedName hidden="1" localSheetId="0" name="_xlnm._FilterDatabase">'Лист1'!$A$1:$Z$206</definedName>
    <definedName hidden="1" localSheetId="1" name="_xlnm._FilterDatabase">'приход 2.02.24'!$A$1:$AH$190</definedName>
    <definedName hidden="1" localSheetId="2" name="_xlnm._FilterDatabase">'приход 14.04.24'!$A$1:$AH$70</definedName>
    <definedName hidden="1" localSheetId="3" name="_xlnm._FilterDatabase">'приход 03.06'!$A$1:$AC$76</definedName>
    <definedName hidden="1" localSheetId="4" name="_xlnm._FilterDatabase">'приход 23.06'!$A$1:$P$96</definedName>
    <definedName hidden="1" localSheetId="5" name="_xlnm._FilterDatabase">'приход 26.07'!$A$1:$AF$109</definedName>
    <definedName hidden="1" localSheetId="6" name="_xlnm._FilterDatabase">'приход 18.09.24'!$A$1:$AE$398</definedName>
    <definedName hidden="1" localSheetId="7" name="_xlnm._FilterDatabase">'приход 18.11.24'!$A$1:$AK$88</definedName>
    <definedName hidden="1" localSheetId="8" name="_xlnm._FilterDatabase">'приход 13.12.24'!$A$1:$AK$48</definedName>
    <definedName hidden="1" localSheetId="9" name="_xlnm._FilterDatabase">'приход 07.02.25'!$A$1:$AK$77</definedName>
    <definedName hidden="1" localSheetId="10" name="_xlnm._FilterDatabase">'приход 21.02.25'!$A$1:$AO$98</definedName>
    <definedName hidden="1" localSheetId="11" name="_xlnm._FilterDatabase">'приход 21.03.25'!$A$1:$AL$117</definedName>
    <definedName hidden="1" localSheetId="12" name="_xlnm._FilterDatabase">'приход 30.03.25'!$A$1:$AL$12</definedName>
    <definedName hidden="1" localSheetId="13" name="_xlnm._FilterDatabase">'приход 11.06.25'!$A$1:$AK$145</definedName>
    <definedName hidden="1" localSheetId="14" name="_xlnm._FilterDatabase">'приход 25.07.25'!$A$1:$AC$34</definedName>
    <definedName hidden="1" localSheetId="15" name="_xlnm._FilterDatabase">'приход 25.08.25'!$A$1:$AH$222</definedName>
    <definedName hidden="1" localSheetId="16" name="_xlnm._FilterDatabase">'очки сз'!$A$1:$AO$111</definedName>
    <definedName hidden="1" localSheetId="17" name="_xlnm._FilterDatabase">'очки сз 010625'!$A$1:$AO$111</definedName>
    <definedName hidden="1" localSheetId="18" name="_xlnm._FilterDatabase">'очки сз 010725'!$A$1:$AO$59</definedName>
    <definedName hidden="1" localSheetId="19" name="_xlnm._FilterDatabase">'очки сз 010825'!$A$1:$AO$57</definedName>
    <definedName hidden="1" localSheetId="20" name="_xlnm._FilterDatabase">'очки сз 010925'!$A$1:$AO$55</definedName>
    <definedName hidden="1" localSheetId="21" name="_xlnm._FilterDatabase">'Fabretti 01.09.25'!$A$4:$AO$330</definedName>
    <definedName hidden="1" localSheetId="22" name="_xlnm._FilterDatabase">'Fabretti 01.08.25'!$A$4:$AO$354</definedName>
    <definedName hidden="1" localSheetId="23" name="_xlnm._FilterDatabase">'Fabretti 01.07.25'!$A$4:$AO$356</definedName>
    <definedName hidden="1" localSheetId="24" name="_xlnm._FilterDatabase">'Fabretti 01.06.25'!$A$4:$AO$312</definedName>
    <definedName hidden="1" localSheetId="25" name="_xlnm._FilterDatabase">'Fabretti 01.05.25'!$A$4:$AO$312</definedName>
    <definedName hidden="1" localSheetId="26" name="_xlnm._FilterDatabase">'Fabretti 01.04.25'!$A$4:$AO$342</definedName>
    <definedName hidden="1" localSheetId="27" name="_xlnm._FilterDatabase">'Fabretti 01.03.25'!$A$4:$AO$292</definedName>
    <definedName hidden="1" localSheetId="28" name="_xlnm._FilterDatabase">'Fabretti 01.02.25'!$A$4:$AL$278</definedName>
    <definedName hidden="1" localSheetId="29" name="_xlnm._FilterDatabase">'Fabretti 01.01.25'!$A$4:$AL$296</definedName>
  </definedNames>
  <calcPr/>
  <extLst>
    <ext uri="GoogleSheetsCustomDataVersion2">
      <go:sheetsCustomData xmlns:go="http://customooxmlschemas.google.com/" r:id="rId34" roundtripDataChecksum="YSAatQ2/ciFPsieilvqWiqfsi6v59vbWUu99o8pqAUA="/>
    </ext>
  </extLst>
</workbook>
</file>

<file path=xl/sharedStrings.xml><?xml version="1.0" encoding="utf-8"?>
<sst xmlns="http://schemas.openxmlformats.org/spreadsheetml/2006/main" count="53257" uniqueCount="2179">
  <si>
    <t>без скидки</t>
  </si>
  <si>
    <t>со скидкой опт</t>
  </si>
  <si>
    <t>ЛЕВСИМВ (B5; НАЙТИ (" "; B5) -1)</t>
  </si>
  <si>
    <t>KE151601-6 Шарф жен. 100%шелк 65х180</t>
  </si>
  <si>
    <t>FABRETTI</t>
  </si>
  <si>
    <t>Шарф</t>
  </si>
  <si>
    <t>жен</t>
  </si>
  <si>
    <t>1 200,00</t>
  </si>
  <si>
    <t>CX1516-56-1 Шарф жен. 100%шелк 65х180</t>
  </si>
  <si>
    <t>CX1516-56-9 Шарф жен. 100%шелк 65х180</t>
  </si>
  <si>
    <t>TH14-5   Перчатки жен. 85%шерсть/15%эластан, 30%шерсть/70%полиэстер</t>
  </si>
  <si>
    <t>Перчатки</t>
  </si>
  <si>
    <t>TH28-2   Перчатки жен. 85%шерсть/15%эластан</t>
  </si>
  <si>
    <t>TH28-10   Перчатки жен. 85%шерсть/15%эластан</t>
  </si>
  <si>
    <t>35.3-1   Перчатки жен. нат. кожа (размер 8)</t>
  </si>
  <si>
    <t>1 323,00</t>
  </si>
  <si>
    <t>F14-41   Перчатки жен. нат. кожа (размер 7)</t>
  </si>
  <si>
    <t>1 390,00</t>
  </si>
  <si>
    <t>F14-41   Перчатки жен. нат. кожа (размер 7.5)</t>
  </si>
  <si>
    <t>F14-41   Перчатки жен. нат. кожа (размер 8)</t>
  </si>
  <si>
    <t>F14-41   Перчатки жен. нат. кожа (размер 8.5)</t>
  </si>
  <si>
    <t>FM18-1   Перчатки муж. нат. кожа (размер 10)</t>
  </si>
  <si>
    <t>муж</t>
  </si>
  <si>
    <t>1 810,00</t>
  </si>
  <si>
    <t xml:space="preserve">GS5-5 Шарф жен. 100% мерсеризованная шерсть 70x182 </t>
  </si>
  <si>
    <t>LEO VENTONI</t>
  </si>
  <si>
    <t>1 756,00</t>
  </si>
  <si>
    <t xml:space="preserve">GS4-8 Шарф жен. 100% мерсеризованная шерсть 70x182  </t>
  </si>
  <si>
    <t xml:space="preserve">GS12-13 Шарф жен. 100% мерсеризованная шерсть 70x182  </t>
  </si>
  <si>
    <t xml:space="preserve">GS14-9 Шарф жен. 100% мерсеризованная шерсть 70x182  </t>
  </si>
  <si>
    <t xml:space="preserve">GS14-6 Шарф жен. 100% мерсеризованная шерсть 70x182  </t>
  </si>
  <si>
    <t xml:space="preserve">GS14-10 Шарф жен. 100% мерсеризованная шерсть 70x182  </t>
  </si>
  <si>
    <t xml:space="preserve">GS16-7 Шарф жен. 100% мерсеризованная шерсть 70x182  </t>
  </si>
  <si>
    <t xml:space="preserve">GLS2-12 Шарф жен. 100% мерсеризованная шерсть 70x182  </t>
  </si>
  <si>
    <t>TH46-1   Перчатки жен. 85%шерсть/15%эластан</t>
  </si>
  <si>
    <t>TH46-5   Перчатки жен. 85%шерсть/15%эластан</t>
  </si>
  <si>
    <t xml:space="preserve">CXKS203-11 Платок жен. 100% шелк 90x90  </t>
  </si>
  <si>
    <t>Платок</t>
  </si>
  <si>
    <t>1 836,00</t>
  </si>
  <si>
    <t xml:space="preserve">CXKS207-11 Платок жен. 100% шелк 90x90  </t>
  </si>
  <si>
    <t>18.3-9   Перчатки жен. нат. кожа (размер 7.5)</t>
  </si>
  <si>
    <t>1 800,00</t>
  </si>
  <si>
    <t>18.3-9   Перчатки жен. нат. кожа (размер 8)</t>
  </si>
  <si>
    <t>F14-10   Перчатки жен. нат. кожа (размер 7.5)</t>
  </si>
  <si>
    <t>F14-10   Перчатки жен. нат. кожа (размер 8)</t>
  </si>
  <si>
    <t>F14-10   Перчатки жен. нат. кожа (размер 8.5)</t>
  </si>
  <si>
    <t>1972 Зонт-трость жен.  , сатин</t>
  </si>
  <si>
    <t>Зонт-трость</t>
  </si>
  <si>
    <t>1 990,00</t>
  </si>
  <si>
    <t>M-2007 Зонт муж.  , суперавтомат, 3 сложения</t>
  </si>
  <si>
    <t>Зонт</t>
  </si>
  <si>
    <t>1 100,00</t>
  </si>
  <si>
    <t>TH11-12   Перчатки жен. 85%шерсть/15%эластан</t>
  </si>
  <si>
    <t xml:space="preserve">2024-2 Сумка дорожная муж. 100% нейлон  </t>
  </si>
  <si>
    <t>Сумка-дор</t>
  </si>
  <si>
    <t>1 590,00</t>
  </si>
  <si>
    <t>25024-25-8   Ремень жен. 100% натуральная кожа коровы (размер 125)</t>
  </si>
  <si>
    <t>Ремень</t>
  </si>
  <si>
    <t>98636-30-2   Ремень жен. 100% натуральная кожа коровы (размер 125)</t>
  </si>
  <si>
    <t xml:space="preserve">IT9112M-11 Шарф жен. 92% шерсть 8% шелк 70x180  </t>
  </si>
  <si>
    <t>2 330,00</t>
  </si>
  <si>
    <t xml:space="preserve">IT42563-37 Шарф жен. 80% шерсть 20% модал 70x180  </t>
  </si>
  <si>
    <t xml:space="preserve">IT34455-8 Шарф жен. 92% шерсть 8% шелк 70x180  </t>
  </si>
  <si>
    <t xml:space="preserve">IT42620C-1 Шарф муж. 100% шерсть 70x180  </t>
  </si>
  <si>
    <t>98468-30-12   Ремень жен. 100% натуральная кожа коровы (размер 125)</t>
  </si>
  <si>
    <t>TH14-2   Перчатки жен. 85%шерсть/15%эластан, 30%шерсть/70%полиэстер</t>
  </si>
  <si>
    <t>TH60-1   Перчатки жен. 85%шерсть/15%эластан</t>
  </si>
  <si>
    <t>TH69-1   Перчатки жен. 85%шерсть/15%эластан</t>
  </si>
  <si>
    <t>TH69-2   Перчатки жен. 85%шерсть/15%эластан</t>
  </si>
  <si>
    <t>TH73-9   Перчатки жен. 85%шерсть/15%эластан</t>
  </si>
  <si>
    <t xml:space="preserve">2024-3 Сумка дорожная муж. 100% нейлон  </t>
  </si>
  <si>
    <t xml:space="preserve">WM2110-26 Шарф муж. 80% шерсть, 20% акрил разм.17*180  </t>
  </si>
  <si>
    <t xml:space="preserve">WM2110-45 Шарф муж. 80% шерсть, 20% акрил разм.17*180  </t>
  </si>
  <si>
    <t>17GL9-1   Перчатки муж. нат. кожа (размер 10)</t>
  </si>
  <si>
    <t>1 595,00</t>
  </si>
  <si>
    <t>17GL9-1   Перчатки муж. нат. кожа (размер 9)</t>
  </si>
  <si>
    <t>17GL9-1   Перчатки муж. нат. кожа (размер 9.5)</t>
  </si>
  <si>
    <t>F34-32   Перчатки жен. нат. кожа (размер 7.5)</t>
  </si>
  <si>
    <t>20FW2-1   Перчатки жен. нат. кожа (размер 8.5)</t>
  </si>
  <si>
    <t>1 701,00</t>
  </si>
  <si>
    <t>20FM45-1   Перчатки муж. нат. кожа (размер 9)</t>
  </si>
  <si>
    <t>1 490,00</t>
  </si>
  <si>
    <t>20FM45-1   Перчатки муж. нат. кожа (размер 9.5)</t>
  </si>
  <si>
    <t>20FM45-1   Перчатки муж. нат. кожа (размер 11)</t>
  </si>
  <si>
    <t>20FM45-2   Перчатки муж. нат. кожа (размер 10.5)</t>
  </si>
  <si>
    <t>20FM45-2   Перчатки муж. нат. кожа (размер 9)</t>
  </si>
  <si>
    <t>20FM45-2   Перчатки муж. нат. кожа (размер 9.5)</t>
  </si>
  <si>
    <t xml:space="preserve">WM2110-8 Шарф муж. 80% шерсть, 20% акрил, разм.17*180  </t>
  </si>
  <si>
    <t xml:space="preserve">WM2110-2 Шарф муж. 80% шерсть, 20% акрил  </t>
  </si>
  <si>
    <t>FR100PU-2   Ремень жен/муж полиэстер (размер 125)</t>
  </si>
  <si>
    <t>унисекс</t>
  </si>
  <si>
    <t>FR114PU-9   Ремень жен/муж полиэстер (размер 125)</t>
  </si>
  <si>
    <t xml:space="preserve">2024-4 Сумка дорожная муж. 100% нейлон  </t>
  </si>
  <si>
    <t xml:space="preserve">1113-11 Сумка дорожная муж. 100% нейлон  </t>
  </si>
  <si>
    <t>1 720,00</t>
  </si>
  <si>
    <t>JFF3-21   Рукавицы жен. 70%шерсть/20%ангора/10%нейлон</t>
  </si>
  <si>
    <t>Рукавицы</t>
  </si>
  <si>
    <t>JFF3-3   Рукавицы жен. 70%шерсть/20%ангора/10%нейлон</t>
  </si>
  <si>
    <t>JFF3-19   Рукавицы жен. 70%шерсть/20%ангора/10%нейлон</t>
  </si>
  <si>
    <t>JFF3-24   Рукавицы жен. 70%шерсть/20%ангора/10%нейлон</t>
  </si>
  <si>
    <t>JIF2-8   Перчатки жен. 90%полиэстер/10%шерсть, 85%шерсть/15%полиэстер</t>
  </si>
  <si>
    <t>JIF2-9   Перчатки жен. 90%полиэстер/10%шерсть, 85%шерсть/15%полиэстер</t>
  </si>
  <si>
    <t>JIF9-2   Перчатки жен. 85%шерсть/15%эластан</t>
  </si>
  <si>
    <t>St-2008-5 Зонт-трость жен.  , сатин</t>
  </si>
  <si>
    <t>GSF1-2   Перчатки жен. нат. кожа (размер 7)</t>
  </si>
  <si>
    <t>1 420,00</t>
  </si>
  <si>
    <t>GSF2-1   Перчатки жен. нат. кожа (размер 7.5)</t>
  </si>
  <si>
    <t>1 360,00</t>
  </si>
  <si>
    <t>GSF2-1   Перчатки жен. нат. кожа (размер 8)</t>
  </si>
  <si>
    <t>GSG1-1   Перчатки муж. нат. кожа (размер 10)</t>
  </si>
  <si>
    <t>GSG1-1   Перчатки муж. нат. кожа (размер 10.5)</t>
  </si>
  <si>
    <t>GSG1-2   Перчатки муж. нат. кожа (размер 10)</t>
  </si>
  <si>
    <t>GSG1-2   Перчатки муж. нат. кожа (размер 10.5)</t>
  </si>
  <si>
    <t>GSG1-2   Перчатки муж. нат. кожа (размер 11)</t>
  </si>
  <si>
    <t>GSG5-1   Перчатки муж. нат. кожа (размер 9)</t>
  </si>
  <si>
    <t xml:space="preserve">DFRG13-2 Шапка муж. 50% акрил, 30% шерсть, 20% альпака разм.58  </t>
  </si>
  <si>
    <t>Шапка</t>
  </si>
  <si>
    <t xml:space="preserve">DFRG13-3 Шапка муж. 50% акрил, 30% шерсть, 20% альпака разм.58  </t>
  </si>
  <si>
    <t xml:space="preserve">DFRG13-12 Шапка муж. 50% акрил, 30% шерсть, 20% альпака разм.58  </t>
  </si>
  <si>
    <t>UGS7001-2 Зонт муж.  , автомат, 3 сложения, увел. купол 70</t>
  </si>
  <si>
    <t>UGS7001-8 Зонт муж.  , автомат, 3 сложения, увел. купол 70</t>
  </si>
  <si>
    <t xml:space="preserve">VFF0003-3 Шарф жен. 100% шерсть 70x180  </t>
  </si>
  <si>
    <t>2 900,00</t>
  </si>
  <si>
    <t xml:space="preserve">VFF0005-3 Шарф жен. 92% шерсть, 8% шелк 70x180  </t>
  </si>
  <si>
    <t xml:space="preserve">VFF0011-4 Шарф жен. 92% шерсть, 8% шелк 70x180  </t>
  </si>
  <si>
    <t>FR133PU-13   Ремень жен/муж полиэстер (размер 125)</t>
  </si>
  <si>
    <t xml:space="preserve">DV1-3 Шапка жен. 25% кашемир,15% шерсть,15% эластан ,45% акрил разм.57  </t>
  </si>
  <si>
    <t xml:space="preserve">DV1-6 Шапка жен. 25% кашемир,15% шерсть,15% эластан ,45% акрил разм.57  </t>
  </si>
  <si>
    <t xml:space="preserve">DV3-6 Шапка жен. 30% шерсть,40% вискоза,30% полиамид разм.57  </t>
  </si>
  <si>
    <t xml:space="preserve">DV3-13 Шапка жен. 30% шерсть,40% вискоза,30% полиамид разм.57  </t>
  </si>
  <si>
    <t>JFG1-19   Перчатки муж. 70% шерсть/20% ангора/10% нейлон</t>
  </si>
  <si>
    <t>1 090,00</t>
  </si>
  <si>
    <t>JFG5-1   Перчатки муж. 70% шерсть/20% ангора/10% нейлон</t>
  </si>
  <si>
    <t>1 190,00</t>
  </si>
  <si>
    <t>JFG5-19   Перчатки муж. 70% шерсть/20% ангора/10% нейлон</t>
  </si>
  <si>
    <t>JMF43-1   Перчатки жен. 85%шерсть/15%эластан</t>
  </si>
  <si>
    <t>JMF43-21   Перчатки жен. 85%шерсть/15%эластан</t>
  </si>
  <si>
    <t>UFJ0014-9 Зонт-трость жен.  , сатин</t>
  </si>
  <si>
    <t>JMF43-5   Перчатки жен. 85%шерсть/15%эластан</t>
  </si>
  <si>
    <t>GLG4-1   Перчатки муж. нат. кожа (размер 10)</t>
  </si>
  <si>
    <t>GLG4-1   Перчатки муж. нат. кожа (размер 9)</t>
  </si>
  <si>
    <t>GLG4-1   Перчатки муж. нат. кожа (размер 9.5)</t>
  </si>
  <si>
    <t>GLF2-39   Перчатки жен. нат. кожа (размер 7.5)</t>
  </si>
  <si>
    <t>1 700,00</t>
  </si>
  <si>
    <t>GLF2-39   Перчатки жен. нат. кожа (размер 8)</t>
  </si>
  <si>
    <t>F14-16   Перчатки жен. нат. кожа (размер 7.5)</t>
  </si>
  <si>
    <t>F14-16   Перчатки жен. нат. кожа (размер 8)</t>
  </si>
  <si>
    <t>F14-16   Перчатки жен. нат. кожа (размер 8.5)</t>
  </si>
  <si>
    <t>GSF3-95   Перчатки жен. нат. кожа (размер 7)</t>
  </si>
  <si>
    <t>1 530,00</t>
  </si>
  <si>
    <t>GSF3-95   Перчатки жен. нат. кожа (размер 7.5)</t>
  </si>
  <si>
    <t>FR473550-13   Сумка жен. искусственная кожа</t>
  </si>
  <si>
    <t xml:space="preserve">Сумка </t>
  </si>
  <si>
    <t>1 639,00</t>
  </si>
  <si>
    <t>FR473550-173   Сумка жен. искусственная кожа</t>
  </si>
  <si>
    <t xml:space="preserve">DI5-2 Кепка жен. 100% полиэстер разм.57  </t>
  </si>
  <si>
    <t>Кепка</t>
  </si>
  <si>
    <t xml:space="preserve">DI7-1 Кепка жен. 100% полиэстер разм.57  </t>
  </si>
  <si>
    <t xml:space="preserve">DI12-13 Кепка жен. 100% полиэстер разм.57  </t>
  </si>
  <si>
    <t xml:space="preserve">DZ5-1 Шляпа жен. 100% полиэстер разм.57  </t>
  </si>
  <si>
    <t>Шляпа</t>
  </si>
  <si>
    <t xml:space="preserve">DZ5-3 Шляпа жен. 100% полиэстер разм.57  </t>
  </si>
  <si>
    <t xml:space="preserve">DZ7-12 Шляпа жен. 100% полиэстер разм.57  </t>
  </si>
  <si>
    <t xml:space="preserve">DZ7-3 Шляпа жен. 100% полиэстер разм.57  </t>
  </si>
  <si>
    <t xml:space="preserve">DZ10-7 Кепка жен. 100% полиэстер разм.57  </t>
  </si>
  <si>
    <t xml:space="preserve">DZ10-13 Кепка жен. 100% полиэстер разм.57  </t>
  </si>
  <si>
    <t>UFW0003-4 Зонт жен.  , автомат, 3 сложения, эпонж</t>
  </si>
  <si>
    <t>UGS6001-8 Зонт муж.  , автомат, 3 сложения, увел. купол 65</t>
  </si>
  <si>
    <t>UGQ7001-3 Зонт муж.  , автомат, 3 сложения, увел. купол 70</t>
  </si>
  <si>
    <t xml:space="preserve">VFZ0031-7 Шарф жен. 100% полиэстер разм.90х180  </t>
  </si>
  <si>
    <t xml:space="preserve">VFZ0033-13 Шарф жен. 100% полиэстер разм.90х180  </t>
  </si>
  <si>
    <t xml:space="preserve">VFZ0038-8 Шарф жен. 100% полиэстер разм.90х180  </t>
  </si>
  <si>
    <t xml:space="preserve">VFI0035-5 Шарф жен. 100% полиэстер разм.67x180  </t>
  </si>
  <si>
    <t xml:space="preserve">VFI0035-11 Шарф жен. 100% полиэстер разм.67x180  </t>
  </si>
  <si>
    <t xml:space="preserve">VFI0037-12 Шарф жен. 100% полиэстер разм.70x180  </t>
  </si>
  <si>
    <t xml:space="preserve">VFW0004-30 Шарф жен. 100% шерсть разм.65х190  </t>
  </si>
  <si>
    <t>1 830,00</t>
  </si>
  <si>
    <t xml:space="preserve">VGU0008-8 Шарф муж. 100% вискоза разм.30х192  </t>
  </si>
  <si>
    <t xml:space="preserve">VGU0019-3 Шарф муж. 100% вискоза разм.30х192  </t>
  </si>
  <si>
    <t xml:space="preserve">VGU0021-4 Шарф муж. 40% вискоза, 40% хлопок, 20% полиэстер разм.45x190  </t>
  </si>
  <si>
    <t xml:space="preserve">VGU0023-12 Шарф муж. 40% вискоза, 40% хлопок, 20% полиэстер разм.45x190  </t>
  </si>
  <si>
    <t xml:space="preserve">VGU0025-8 Шарф муж. 40% вискоза, 40% хлопок, 20% полиэстер разм.45x190  </t>
  </si>
  <si>
    <t xml:space="preserve">VFJ0017-13 Шарф жен. 25% вискоза, 75% полиэстер разм.65x180  </t>
  </si>
  <si>
    <t xml:space="preserve">DWG50-3 Шапка муж. 40% шерсть, 20% вискоза, 40% акрил разм.58  </t>
  </si>
  <si>
    <t xml:space="preserve">DWG52-11 Шапка муж. 40% шерсть, 20% вискоза, 40% акрил разм.58  </t>
  </si>
  <si>
    <t xml:space="preserve">DWG52-7 Шапка муж. 40% шерсть, 20% вискоза, 40% акрил разм.58  </t>
  </si>
  <si>
    <t xml:space="preserve">DWG61-4 Шапка муж. 50% хлопок ,10% вискоза, 40% акрил разм.58  </t>
  </si>
  <si>
    <t xml:space="preserve">DWG62-8 Шапка муж. 50% хлопок ,10% вискоза, 40% акрил разм.58  </t>
  </si>
  <si>
    <t xml:space="preserve">DWG62-2 Шапка муж. 50% хлопок ,10% вискоза, 40% акрил разм.58  </t>
  </si>
  <si>
    <t xml:space="preserve">DW50-13 Шапка жен. 15% кашемир, 40% вискоза, 45% нейлон разм.57  </t>
  </si>
  <si>
    <t xml:space="preserve">DW50-11 Шапка жен. 15% кашемир, 40% вискоза, 45% нейлон разм.57  </t>
  </si>
  <si>
    <t xml:space="preserve">DW51-11 Шапка жен. 55% вискоза, 25% нейлон, 20% акрил разм.57  </t>
  </si>
  <si>
    <t xml:space="preserve">DW51-10 Шапка жен. 55% вискоза, 25% нейлон, 20% акрил разм.57  </t>
  </si>
  <si>
    <t xml:space="preserve">DW51-1 Шапка жен. 55% вискоза, 25% нейлон, 20% акрил разм.57  </t>
  </si>
  <si>
    <t xml:space="preserve">DW52-4 Шапка жен. 55% вискоза, 25% нейлон, 20% акрил разм.57  </t>
  </si>
  <si>
    <t xml:space="preserve">DW52-6 Шапка жен. 55% вискоза, 25% нейлон, 20% акрил разм.57  </t>
  </si>
  <si>
    <t xml:space="preserve">DW57-11 Шапка жен. 35% ангора, 30% шерсть, 20% нейлон, 15% акрил разм.57  </t>
  </si>
  <si>
    <t>1 096,00</t>
  </si>
  <si>
    <t xml:space="preserve">DW57-5 Шапка жен. 35% ангора, 30% шерсть, 20% нейлон, 15% акрил разм.57  </t>
  </si>
  <si>
    <t xml:space="preserve">DW64-12 Капор жен. 20% кашемир, 65% вискоза,15% нейлон разм.57  </t>
  </si>
  <si>
    <t>Капор</t>
  </si>
  <si>
    <t>1 363,00</t>
  </si>
  <si>
    <t xml:space="preserve">DW64-11 Капор жен. 20% кашемир, 65% вискоза,15% нейлон разм.57  </t>
  </si>
  <si>
    <t xml:space="preserve">DW64-3 Капор жен. 20% кашемир, 65% вискоза,15% нейлон разм.57  </t>
  </si>
  <si>
    <t xml:space="preserve">DW64-5 Капор жен. 20% кашемир, 65% вискоза,15% нейлон разм.57  </t>
  </si>
  <si>
    <t xml:space="preserve">DW65-5 Ушанка жен. 35% ангора,30%шерсть,20% нейлон, 15% акрил разм.57  </t>
  </si>
  <si>
    <t>Ушанка</t>
  </si>
  <si>
    <t>1 196,00</t>
  </si>
  <si>
    <t xml:space="preserve">DW67-11 Ушанка жен. 35% ангора,30%шерсть,20% нейлон, 15% акрил разм.57  </t>
  </si>
  <si>
    <t>1 263,00</t>
  </si>
  <si>
    <t xml:space="preserve">DW67-9 Ушанка жен. 35% ангора,30%шерсть,20% нейлон, 15% акрил разм.57  </t>
  </si>
  <si>
    <t xml:space="preserve">DW68-9 Шапка жен. 30% ангора, 30% вискоза, 40% нейлон разм.57  </t>
  </si>
  <si>
    <t xml:space="preserve">DW68-3 Шапка жен. 30% ангора, 30% вискоза, 40% нейлон разм.57  </t>
  </si>
  <si>
    <t xml:space="preserve">DW72-5 Шапка жен. 8% кашемир, 50% вискоза, 32% нейлон, 10% акрил разм.57  </t>
  </si>
  <si>
    <t xml:space="preserve">DW72-13 Шапка жен. 8% кашемир, 50% вискоза, 32% нейлон, 10% акрил разм.57  </t>
  </si>
  <si>
    <t xml:space="preserve">DW72-12 Шапка жен. 8% кашемир, 50% вискоза, 32% нейлон, 10% акрил разм.57  </t>
  </si>
  <si>
    <t xml:space="preserve">DW73-12 Шапка жен. 8% кашемир, 50% вискоза, 32% нейлон, 10% акрил разм.57  </t>
  </si>
  <si>
    <t xml:space="preserve">DSR77-3 Шапка жен. 52% вискоза, 28% РBT, 20% нейлон разм.57  </t>
  </si>
  <si>
    <t xml:space="preserve">DSR78-1 Шапка жен. 52% вискоза, 28% РBT, 20% нейлон разм.57  </t>
  </si>
  <si>
    <t xml:space="preserve">DSR78-5 Шапка жен. 52% вискоза, 28% РBT, 20% нейлон разм.57  </t>
  </si>
  <si>
    <t xml:space="preserve">DFRG4-11 Шапка муж. 70% шерсть, 30% акрил разм.58  </t>
  </si>
  <si>
    <t xml:space="preserve">DFRG13-8 Шапка муж. 20% альпака, 30% шерсть, 50% акрил разм.58  </t>
  </si>
  <si>
    <t xml:space="preserve">DFRG17-12 Шапка муж. 20% альпака, 30% шерсть, 50% акрил разм.58  </t>
  </si>
  <si>
    <t xml:space="preserve">DFRG17-7 Шапка муж. 20% альпака, 30% шерсть, 50% акрил разм.58  </t>
  </si>
  <si>
    <t xml:space="preserve">DFRG20-3 Шапка муж. 70% шерсть, 30% акрил разм.58  </t>
  </si>
  <si>
    <t xml:space="preserve">DFR51-3 Капор жен. 50% ангора, 10% шерсть, 40% акрил разм.57  </t>
  </si>
  <si>
    <t>1 663,00</t>
  </si>
  <si>
    <t xml:space="preserve">DFR51-12 Капор жен. 50% ангора, 10% шерсть, 40% акрил разм.57  </t>
  </si>
  <si>
    <t xml:space="preserve">DL3-11 Шапка жен. 30% ангора, 40% шерсть, 30% акрил разм.57  </t>
  </si>
  <si>
    <t>1 230,00</t>
  </si>
  <si>
    <t>Q602N-13   Кошелек жен. нат. кожа</t>
  </si>
  <si>
    <t>Кошелек</t>
  </si>
  <si>
    <t>Q602N-155   Кошелек жен. нат. кожа</t>
  </si>
  <si>
    <t>QFA006N-13   Кошелек жен. нат. кожа</t>
  </si>
  <si>
    <t>QFA006N-155   Кошелек жен. нат. кожа</t>
  </si>
  <si>
    <t>QCH402N-13   Визитница жен. нат. кожа</t>
  </si>
  <si>
    <t>Визитница</t>
  </si>
  <si>
    <t>QCH402N-155   Визитница жен. нат. кожа</t>
  </si>
  <si>
    <t>QFA022N-155   Кошелек жен. нат. кожа</t>
  </si>
  <si>
    <t>QFA022N-13   Кошелек жен. нат. кожа</t>
  </si>
  <si>
    <t>Q77006N-13   Кошелек жен. нат. кожа</t>
  </si>
  <si>
    <t>Q77006N-155   Кошелек жен. нат. кожа</t>
  </si>
  <si>
    <t>Q54019N-13   Обложка для документов жен. нат. кожа</t>
  </si>
  <si>
    <t>Обл. д/док</t>
  </si>
  <si>
    <t>Q54019N-155   Обложка для документов жен. нат. кожа</t>
  </si>
  <si>
    <t>QFA013N-13   Ключница жен. нат. кожа</t>
  </si>
  <si>
    <t>Ключница</t>
  </si>
  <si>
    <t>QFA013N-155   Ключница жен. нат. кожа</t>
  </si>
  <si>
    <t>FR2301-40-3   Ремень жен. 100% натуральная кожа коровы (размер 125)</t>
  </si>
  <si>
    <t>1 083,00</t>
  </si>
  <si>
    <t>FR2301-40-8   Ремень жен. 100% натуральная кожа коровы (размер 125)</t>
  </si>
  <si>
    <t>FR2308-40-2   Ремень жен. 100% натуральная кожа коровы (размер 125)</t>
  </si>
  <si>
    <t>FR2310-30-11   Ремень жен. 100% натуральная кожа коровы (размер 125)</t>
  </si>
  <si>
    <t>FR146PU-13   Ремень жен/муж 100% полиэстер (размер 125)</t>
  </si>
  <si>
    <t>FR149PU-12   Ремень жен/муж 100% полиэстер (размер 125)</t>
  </si>
  <si>
    <t xml:space="preserve">CX1628-1 Шарф жен. 100%шелк 65х180  </t>
  </si>
  <si>
    <t>CX1628-2 Шарф жен. 100%шелк 65х180</t>
  </si>
  <si>
    <t>CX1628-3 Шарф жен. 100%шелк 65х180</t>
  </si>
  <si>
    <t>CX1628-5 Шарф жен. 100%шелк 65х180</t>
  </si>
  <si>
    <t>CX1628-6 Шарф жен. 100%шелк 65х180</t>
  </si>
  <si>
    <t>CX1627-2 Шарф жен. 100%шелк 65х180</t>
  </si>
  <si>
    <t>CX1627-8 Шарф жен. 100%шелк 65х180</t>
  </si>
  <si>
    <t>54022D-2 FABRETTI Обложка для документов муж. нат. кожа</t>
  </si>
  <si>
    <t>54022N-2 FABRETTI Обложка для документов муж. нат. кожа</t>
  </si>
  <si>
    <t>S1904-3 Шапка жен. 40%шерсть 30%мохер 30%полиамид разм.57 FABRETTI</t>
  </si>
  <si>
    <t>53001D-12 FABRETTI Кошелек муж. нат. кожа</t>
  </si>
  <si>
    <t>L-20112-4 Зонт жен. Fabretti, облегченный суперавтомат, 3 сложения,cатин</t>
  </si>
  <si>
    <t>8087S-2 FABRETTI Сумка дорожная 100% полиэстер</t>
  </si>
  <si>
    <t>3175-2 Рюкзак муж. 100% нейлон FABRETTI</t>
  </si>
  <si>
    <t>3175-8 Рюкзак муж. 100% нейлон FABRETTI</t>
  </si>
  <si>
    <t>17765-2 FABRETTI Сумка жен. нат. кожа</t>
  </si>
  <si>
    <t>37007N-2 FABRETTI Кошелек муж. нат. кожа</t>
  </si>
  <si>
    <t>540220N-12 FABRETTI Кошелек муж. нат. кожа</t>
  </si>
  <si>
    <t>54022D-12 FABRETTI Обложка для документов муж. нат. кожа</t>
  </si>
  <si>
    <t>46030E-2 FABRETTI Визитница муж. нат. кожа</t>
  </si>
  <si>
    <t>FR43417-41 FABRETTI Сумка жен. искусственная кожа</t>
  </si>
  <si>
    <t>1723A6-235 Palio Сумка жен. нат. кожа</t>
  </si>
  <si>
    <t>1723A6-027 Palio Сумка жен. нат. кожа</t>
  </si>
  <si>
    <t>18146-018 FABRETTI Сумка жен. нат. кожа</t>
  </si>
  <si>
    <t>1118-3 Сумка дорожная муж. 100% нейлон FABRETTI</t>
  </si>
  <si>
    <t>UFLS0031-13 Зонт женский облегченный, автомат, 3 сложения, сатин</t>
  </si>
  <si>
    <t>UFLS0038-11 Зонт женский облегченный, автомат, 3 сложения, сатин</t>
  </si>
  <si>
    <t>UFLS0037-6 Зонт женский облегченный, автомат, 3 сложения, сатин</t>
  </si>
  <si>
    <t>UFLS0008-7 Зонт женский облегченный, автомат, 3 сложения, сатин</t>
  </si>
  <si>
    <t>UFD0007-5 Зонт-трость жен. Fabretti, сатин</t>
  </si>
  <si>
    <t>FR52004-2 FABRETTI Сумка жен. искусственная кожа</t>
  </si>
  <si>
    <t>UFS0040-9 Зонт жен. Fabretti, автомат, 3 сложения, сатин</t>
  </si>
  <si>
    <t>UFS0049-8 Зонт жен. Fabretti, автомат, 3 сложения, сатин</t>
  </si>
  <si>
    <t>UFS0057-8 Зонт жен. Fabretti, автомат, 3 сложения, сатин</t>
  </si>
  <si>
    <t>UFS0057-6 Зонт жен. Fabretti, автомат, 3 сложения, сатин</t>
  </si>
  <si>
    <t>UFD0008-8 Зонт жен. Fabretti, сатин</t>
  </si>
  <si>
    <t>L15697-2 FABRETTI Сумка муж. нат. кожа</t>
  </si>
  <si>
    <t>L15766-2 FABRETTI Сумка муж. нат. кожа</t>
  </si>
  <si>
    <t>L15767-12 FABRETTI Сумка муж. нат. кожа</t>
  </si>
  <si>
    <t>L15937-2 FABRETTI Сумка муж. нат. кожа</t>
  </si>
  <si>
    <t>L15938-2 FABRETTI Сумка муж. нат. кожа</t>
  </si>
  <si>
    <t>L14942-2 FABRETTI Сумка муж. нат. кожа</t>
  </si>
  <si>
    <t>VGV0004-1 Шарф муж. 97% шерсть, 3% полиэстер разм.30х164+8х2 Leo Ventoni</t>
  </si>
  <si>
    <t>DWG57-2 Шапка муж. 20% шерсть, 35% вискоза,45% акрил разм.58 FABRETTI</t>
  </si>
  <si>
    <t>DWG61-2 Шапка муж. 50% хлопок ,10% вискоза, 40% акрил разм.58 FABRETTI</t>
  </si>
  <si>
    <t>DW55-11 Шапка жен. 35% ангора, 30% шерсть, 20% нейлон, 15% акрил разм.57 FABRETTI</t>
  </si>
  <si>
    <t>DW55-10 Шапка жен. 35% ангора,30%шерсть,20% нейлон, 15% акрил разм.57 FABRETTI</t>
  </si>
  <si>
    <t>DW75-9 Шапка жен. 20% ангора, 35% шерсть, 30% вискоза, 15% нейлон разм.57 FABRETTI</t>
  </si>
  <si>
    <t>DW58-13 Шапка жен. 20% альпака, 40% шерсть, 40% акрил разм.57 FABRETTI</t>
  </si>
  <si>
    <t>DFRG22-4 Шапка муж. 70% шерсть, 30% акрил разм.58 FABRETTI</t>
  </si>
  <si>
    <t>DFRG22-3 Шапка муж. 70% шерсть, 30% акрил разм.58 FABRETTI</t>
  </si>
  <si>
    <t>DFRG23-12 Шапка муж. 20% альпака, 30% шерсть, 50% акрил разм.58 FABRETTI</t>
  </si>
  <si>
    <t>Y31020-2 Рюкзак муж. 100% нейлон FABRETTI</t>
  </si>
  <si>
    <t>Y31020-3 Рюкзак муж. 100% нейлон FABRETTI</t>
  </si>
  <si>
    <t>магазин</t>
  </si>
  <si>
    <t>фирма</t>
  </si>
  <si>
    <t>артикул</t>
  </si>
  <si>
    <t>кол-во</t>
  </si>
  <si>
    <t>БЕЗ СК</t>
  </si>
  <si>
    <t>ОПТ</t>
  </si>
  <si>
    <t>ИП Антонова Л.А.</t>
  </si>
  <si>
    <t>Сумка</t>
  </si>
  <si>
    <t>дорож</t>
  </si>
  <si>
    <t>Океан</t>
  </si>
  <si>
    <t>Fabretti</t>
  </si>
  <si>
    <t>100% нейлон</t>
  </si>
  <si>
    <t>№84 от 26.01.24</t>
  </si>
  <si>
    <t>1005-8 FABRETTI Сумка дорожная 100% нейлон</t>
  </si>
  <si>
    <t>1021-2 Сумка муж. 100% нейлон FABRETTI</t>
  </si>
  <si>
    <t>Одежда</t>
  </si>
  <si>
    <t>1034-3 FABRETTI Сумка дорожная 100% нейлон</t>
  </si>
  <si>
    <t>1034-8 FABRETTI Сумка дорожная 100% нейлон</t>
  </si>
  <si>
    <t>1058-11 FABRETTI Сумка дорожная 100% нейлон</t>
  </si>
  <si>
    <t>Пуш</t>
  </si>
  <si>
    <t>1058-3 FABRETTI Сумка дорожная 100% нейлон</t>
  </si>
  <si>
    <t>1113-122 Сумка дорожная муж. 100% нейлон FABRETTI</t>
  </si>
  <si>
    <t>Рюкзак</t>
  </si>
  <si>
    <t>3186-3 Рюкзак муж. 100% нейлон FABRETTI</t>
  </si>
  <si>
    <t>3190-11 FABRETTI Рюкзак 100% нейлон</t>
  </si>
  <si>
    <t>3190-8 FABRETTI Рюкзак 100% нейлон</t>
  </si>
  <si>
    <t>100% полиэстер</t>
  </si>
  <si>
    <t>8046-107 FABRETTI Сумка 100% полиэстер</t>
  </si>
  <si>
    <t>8046-42 FABRETTI Сумка 100% полиэстер</t>
  </si>
  <si>
    <t>80%вискоза 20%полиэстер</t>
  </si>
  <si>
    <t>BW20019-10 Шарф жен. 80%вискоза 20% полиэстер 193x63 FABRETTI</t>
  </si>
  <si>
    <t>BW20019-11 Шарф жен. 80%вискоза 20% полиэстер 193x63 FABRETTI</t>
  </si>
  <si>
    <t>BW20019-8 Шарф жен. 80%вискоза 20% полиэстер 193x63 FABRETTI</t>
  </si>
  <si>
    <t>100% шелк</t>
  </si>
  <si>
    <t>CLSCF-06-1 Шарф жен. 100%шелк 55х180</t>
  </si>
  <si>
    <t>100% модал</t>
  </si>
  <si>
    <t>CX1718-82-1 Шарф жен. 100% модал 75x185 FABRETTI</t>
  </si>
  <si>
    <t>F1545-1 Шарф жен. 100% модал 75x190 FABRETTI</t>
  </si>
  <si>
    <t>FB4-8 Шарф жен. 80%вискоза 20%полиэстер 70x180 FABRETTI</t>
  </si>
  <si>
    <t>FB7-8 Шарф жен. 80%вискоза 20%полиэстер 70x180 FABRETTI</t>
  </si>
  <si>
    <t>иск. кожа</t>
  </si>
  <si>
    <t>FMMH233372C-5 FABRETTI Сумка жен. искусственная кожа</t>
  </si>
  <si>
    <t>FR4745601-5 FABRETTI Сумка жен. искусственная кожа</t>
  </si>
  <si>
    <t>FR47459-190 FABRETTI Сумка жен. искусственная кожа</t>
  </si>
  <si>
    <t>FR47459-3 FABRETTI Сумка жен. искусственная кожа</t>
  </si>
  <si>
    <t>FR485470-190 FABRETTI Сумка жен. искусственная кожа</t>
  </si>
  <si>
    <t>FR51244101-7 FABRETTI Сумка жен. искусственная кожа</t>
  </si>
  <si>
    <t>FR51244101-8 FABRETTI Сумка жен. искусственная кожа</t>
  </si>
  <si>
    <t>FR51531-8 FABRETTI Сумка жен. искусственная кожа</t>
  </si>
  <si>
    <t>FR5200301-5 FABRETTI Сумка жен. искусственная кожа</t>
  </si>
  <si>
    <t>FR5200501-1 FABRETTI Сумка жен. искусственная кожа</t>
  </si>
  <si>
    <t>FR5200501-5 FABRETTI Сумка жен. искусственная кожа</t>
  </si>
  <si>
    <t>Leo Ventoni</t>
  </si>
  <si>
    <t>100% мерс.шерсть</t>
  </si>
  <si>
    <t>GNS2-11 Шарф жен. 100% мерсеризованная шерсть 70x182 LEO VENTONI</t>
  </si>
  <si>
    <t>GNS2-4 Шарф жен. 100% мерсеризованная шерсть 70x182 LEO VENTONI</t>
  </si>
  <si>
    <t>GS14-9 Шарф жен. 100% мерсеризованная шерсть 70x182 LEO VENTONI</t>
  </si>
  <si>
    <t>GS17-10 Шарф жен. 100% мерсеризованная шерсть 70x182 LEO VENTONI</t>
  </si>
  <si>
    <t>GS17-4 Шарф жен. 100% мерсеризованная шерсть 70x182 LEO VENTONI</t>
  </si>
  <si>
    <t>GS17-5 Шарф жен. 100% мерсеризованная шерсть 70x182 LEO VENTONI</t>
  </si>
  <si>
    <t>GS17-9 Шарф жен. 100% мерсеризованная шерсть 70x182 LEO VENTONI</t>
  </si>
  <si>
    <t>пуш</t>
  </si>
  <si>
    <t>GS5-7 Шарф жен. 100% мерсеризованная шерсть 70x182 LEO VENTONI</t>
  </si>
  <si>
    <t>GS5-9 Шарф жен. 100% мерсеризованная шерсть 70x182 LEO VENTONI</t>
  </si>
  <si>
    <t>GS6-9 Шарф жен. 100% мерсеризованная шерсть 70x182 LEO VENTONI</t>
  </si>
  <si>
    <t>JLGLJL190419-8 Шарф жен. 80%вискоза 20% полиэстер 90x180 FABRETTI</t>
  </si>
  <si>
    <t>100% вискоза</t>
  </si>
  <si>
    <t>KY0559E Шарф жен. 100% вискоза 70x180 FABRETTI</t>
  </si>
  <si>
    <t>нат. кожа</t>
  </si>
  <si>
    <t>№85 от 26.01.24</t>
  </si>
  <si>
    <t>Q033D-2 FABRETTI Кошелек жен. нат. кожа</t>
  </si>
  <si>
    <t>Q03D-141 FABRETTI Кошелек жен. нат. кожа</t>
  </si>
  <si>
    <t>Q08D-192 FABRETTI Кошелек жен. нат. кожа</t>
  </si>
  <si>
    <t>Q11D-192 FABRETTI Кошелек жен. нат. кожа</t>
  </si>
  <si>
    <t>Q11D-2 FABRETTI Кошелек жен. нат. кожа</t>
  </si>
  <si>
    <t>Q23N-154 FABRETTI Кошелек жен. нат. кожа</t>
  </si>
  <si>
    <t>Q23N-191 FABRETTI Кошелек жен. нат. кожа</t>
  </si>
  <si>
    <t>Q23N-2 FABRETTI Кошелек жен. нат. кожа</t>
  </si>
  <si>
    <t>Q326011D-192 FABRETTI Ключница жен. нат. кожа</t>
  </si>
  <si>
    <t>Q326011D-4 FABRETTI Ключница жен. нат. кожа</t>
  </si>
  <si>
    <t>Q326011D-5 FABRETTI Ключница жен. нат. кожа</t>
  </si>
  <si>
    <t>Q42333D-4 FABRETTI Кошелек жен. нат. кожа</t>
  </si>
  <si>
    <t>Q42333D-5 FABRETTI Кошелек жен. нат. кожа</t>
  </si>
  <si>
    <t>Q42333D-7 FABRETTI Кошелек жен. нат. кожа</t>
  </si>
  <si>
    <t>Q42333D-72 FABRETTI Кошелек жен. нат. кожа</t>
  </si>
  <si>
    <t>Q54019D-141 FABRETTI Обложка для документов жен. нат. кожа</t>
  </si>
  <si>
    <t>Q54019D-5 FABRETTI Обложка для документов жен. нат. кожа</t>
  </si>
  <si>
    <t>Q54019N-154 FABRETTI Обложка для документов жен. нат. кожа</t>
  </si>
  <si>
    <t>Q54019N-191 FABRETTI Обложка для документов жен. нат. кожа</t>
  </si>
  <si>
    <t>1 163</t>
  </si>
  <si>
    <t>QCH01D-192 FABRETTI Визитница жен. нат. кожа</t>
  </si>
  <si>
    <t>QCH01D-2 FABRETTI Визитница жен. нат. кожа</t>
  </si>
  <si>
    <t>QFA013D-141 FABRETTI Ключница жен. нат. кожа</t>
  </si>
  <si>
    <t>QFA013D-192 FABRETTI Ключница жен. нат. кожа</t>
  </si>
  <si>
    <t>QFA013D-5 FABRETTI Ключница жен. нат. кожа</t>
  </si>
  <si>
    <t>QFA013N-154 FABRETTI Ключница жен. нат. кожа</t>
  </si>
  <si>
    <t>QFA014N-141 FABRETTI Ключница жен. нат. кожа</t>
  </si>
  <si>
    <t>QFA014N-2 FABRETTI Ключница жен. нат. кожа</t>
  </si>
  <si>
    <t>Косметичка</t>
  </si>
  <si>
    <t>RB0005-2 FABRETTI Косметичка 100% полиэстер</t>
  </si>
  <si>
    <t>RB0044-2 FABRETTI Косметичка 100% полиэстер</t>
  </si>
  <si>
    <t>RB0117-2 FABRETTI Косметичка 100% полиэстер</t>
  </si>
  <si>
    <t>Очки с/з</t>
  </si>
  <si>
    <t>прод 31.05</t>
  </si>
  <si>
    <t>SF193212a-2p Очки с/з жен. FABRETTI</t>
  </si>
  <si>
    <t>SF2302a-3 Очки с/з жен. FABRETTI</t>
  </si>
  <si>
    <t>прод 20.04</t>
  </si>
  <si>
    <t>SF231373a-2p Очки с/з жен. FABRETTI</t>
  </si>
  <si>
    <t>SF23144a-102 Очки с/з жен. FABRETTI</t>
  </si>
  <si>
    <t>прод 07.07</t>
  </si>
  <si>
    <t>SF231451a-102 Очки с/з жен. FABRETTI</t>
  </si>
  <si>
    <t>SF231451b-42 Очки с/з жен. FABRETTI</t>
  </si>
  <si>
    <t>SF231666a-2 Очки с/з жен. FABRETTI</t>
  </si>
  <si>
    <t>SF231666b-12 Очки с/з жен. FABRETTI</t>
  </si>
  <si>
    <t>прод 27.06</t>
  </si>
  <si>
    <t>SF2340b-3 Очки с/з жен. FABRETTI</t>
  </si>
  <si>
    <t>SFG231715a-2 Очки с/з муж. FABRETTI</t>
  </si>
  <si>
    <t>SFG231715b-42 Очки с/з муж. FABRETTI</t>
  </si>
  <si>
    <t>прод 03.03</t>
  </si>
  <si>
    <t>SFPSG24a-2p Очки с/з муж. FABRETTI</t>
  </si>
  <si>
    <t>прод 29.02</t>
  </si>
  <si>
    <t>SFPSG24b-42 Очки с/з муж. FABRETTI</t>
  </si>
  <si>
    <t>прод 30.03</t>
  </si>
  <si>
    <t>SJ130067b-9 Очки с/з жен. FABRETTI</t>
  </si>
  <si>
    <t>SJ180027a-42 Очки с/з жен. FABRETTI</t>
  </si>
  <si>
    <t>прод 07.06</t>
  </si>
  <si>
    <t>SJ180027b-102 Очки с/з жен. FABRETTI</t>
  </si>
  <si>
    <t>прод 21.02</t>
  </si>
  <si>
    <t>SJ21990b-11 Очки с/з жен. FABRETTI</t>
  </si>
  <si>
    <t>прод 30.04</t>
  </si>
  <si>
    <t>SJ221951a-2 Очки с/з жен. FABRETTI</t>
  </si>
  <si>
    <t>прод 23.02</t>
  </si>
  <si>
    <t>SJ23424a-42 Очки с/з жен. FABRETTI</t>
  </si>
  <si>
    <t>SJ23424b-102 Очки с/з жен. FABRETTI</t>
  </si>
  <si>
    <t>SJ24328b-11 Очки с/з жен. FABRETTI</t>
  </si>
  <si>
    <t>SJ24331a-2 Очки с/з жен. FABRETTI</t>
  </si>
  <si>
    <t>SJ3054a-3 Очки с/з жен. FABRETTI</t>
  </si>
  <si>
    <t>SJ3054b-13 Очки с/з жен. FABRETTI</t>
  </si>
  <si>
    <t>SJ91172a-102 Очки с/з жен. FABRETTI</t>
  </si>
  <si>
    <t>SJ91172b-42 Очки с/з жен. FABRETTI</t>
  </si>
  <si>
    <t>прод 25.02</t>
  </si>
  <si>
    <t>SJM22117b-12 Очки с/з жен. FABRETTI</t>
  </si>
  <si>
    <t>SNS10201a-42 Очки с/з жен. FABRETTI</t>
  </si>
  <si>
    <t>SNS10201b-102 Очки с/з жен. FABRETTI</t>
  </si>
  <si>
    <t>прод 08.07</t>
  </si>
  <si>
    <t>SU23008a-2 Очки с/з жен. FABRETTI</t>
  </si>
  <si>
    <t>SU2708b-102 Очки с/з жен. FABRETTI</t>
  </si>
  <si>
    <t>SUJ2795a-42 Очки с/з жен. FABRETTI</t>
  </si>
  <si>
    <t>SV2497b-2 Очки с/з жен. FABRETTI</t>
  </si>
  <si>
    <t>прод 14.02</t>
  </si>
  <si>
    <t>SV2506a-2 Очки с/з жен. FABRETTI</t>
  </si>
  <si>
    <t>SV2506b-12 Очки с/з жен. FABRETTI</t>
  </si>
  <si>
    <t>SV2551b-42 Очки с/з жен. FABRETTI</t>
  </si>
  <si>
    <t>SV2658a-42 Очки с/з жен. FABRETTI</t>
  </si>
  <si>
    <t>SV2658b-102 Очки с/з жен. FABRETTI</t>
  </si>
  <si>
    <t>SV6866a-12 Очки с/з жен. FABRETTI</t>
  </si>
  <si>
    <t>SV7047a-11 Очки с/з жен. FABRETTI</t>
  </si>
  <si>
    <t>SV7182a-2 Очки с/з жен. FABRETTI</t>
  </si>
  <si>
    <t>SV7805b-8 Очки с/з жен. FABRETTI</t>
  </si>
  <si>
    <t>прод 29.05</t>
  </si>
  <si>
    <t>SV803b-2 Очки с/з жен. FABRETTI</t>
  </si>
  <si>
    <t>SVW233a-42 Очки с/з жен. FABRETTI</t>
  </si>
  <si>
    <t>прод 05.08</t>
  </si>
  <si>
    <t>SVW233b-102 Очки с/з жен. FABRETTI</t>
  </si>
  <si>
    <t>Очки</t>
  </si>
  <si>
    <t>Од</t>
  </si>
  <si>
    <t>SJ130074a-9</t>
  </si>
  <si>
    <t>№715 от 27.05.2024</t>
  </si>
  <si>
    <t>SJ130074b-5</t>
  </si>
  <si>
    <t>SJ211700a-2</t>
  </si>
  <si>
    <t>SJ211700b-8</t>
  </si>
  <si>
    <t>SJ224787a-2</t>
  </si>
  <si>
    <t>SJ224787b-2</t>
  </si>
  <si>
    <t>SNS14829b-10</t>
  </si>
  <si>
    <t>прод 13.06</t>
  </si>
  <si>
    <t>92% шерсть, 8% шелк</t>
  </si>
  <si>
    <t>VFF0007-8 Шарф жен. 92% шерсть, 8% шелк 70x180 LEO VENTONI</t>
  </si>
  <si>
    <t>VFF0009-3 Шарф жен. 92% шерсть, 8% шелк 70x180 LEO VENTONI</t>
  </si>
  <si>
    <t>VFF0010-4 Шарф жен. 92% шерсть, 8% шелк 70x180 LEO VENTONI</t>
  </si>
  <si>
    <t>VFF0010-5 Шарф жен. 92% шерсть, 8% шелк 70x180 LEO VENTONI</t>
  </si>
  <si>
    <t>VFF0011-4 Шарф жен. 92% шерсть, 8% шелк 70x180 LEO VENTONI</t>
  </si>
  <si>
    <t>VFF0011-8 Шарф жен. 92% шерсть, 8% шелк 70x180 LEO VENTONI</t>
  </si>
  <si>
    <t>VG7853-3 Шарф жен. 100% вискоза 90x190 FABRETTI</t>
  </si>
  <si>
    <t>VG7853-5 Шарф жен. 100% вискоза 90x190 FABRETTI</t>
  </si>
  <si>
    <t>65 % виск 15% люрекс 20% полиэ</t>
  </si>
  <si>
    <t>VG8263-2 Шарф жен. 65 % вискоза 15% люрекс 20% полиэстер 100x200 FABRETTI</t>
  </si>
  <si>
    <t>VG8263-5 Шарф жен. 65 % вискоза 15% люрекс 20% полиэстер 100x200 FABRETTI</t>
  </si>
  <si>
    <t>X8000SJJ-7 Шарф жен. 80%вискоза 20% полиэстер 85x180 FABRETTI</t>
  </si>
  <si>
    <t>XC1903-13 Шарф жен. 80%вискоза 20%полиэстер 70x180 FABRETTI</t>
  </si>
  <si>
    <t>XD5-6 Шарф жен. 100%вискоза 90x180 FABRETTI</t>
  </si>
  <si>
    <t>Y1023-122 Сумка дорожная муж. 100% нейлон FABRETTI</t>
  </si>
  <si>
    <t>Y1023-8 Сумка дорожная муж. 100% нейлон FABRETTI</t>
  </si>
  <si>
    <t>Y22116-111 Косметичка жен. 100% полиэстер FABRETTI</t>
  </si>
  <si>
    <t>Y22116-2 Косметичка жен. 100% полиэстер FABRETTI</t>
  </si>
  <si>
    <t>Y22116-61 Косметичка жен. 100% полиэстер FABRETTI</t>
  </si>
  <si>
    <t>Y2293-77 Сумка жен. 100% полиэстер FABRETTI</t>
  </si>
  <si>
    <t>Y2306-2 Сумка жен. 100% полиэстер FABRETTI</t>
  </si>
  <si>
    <t>Y3198-3 Рюкзак муж. 100% нейлон FABRETTI</t>
  </si>
  <si>
    <t>Y3203-11 Рюкзак муж. 100% нейлон FABRETTI</t>
  </si>
  <si>
    <t>Y3203-3 Рюкзак муж. 100% нейлон FABRETTI</t>
  </si>
  <si>
    <t>Y8003S-7 Сумка 100% полиэстер FABRETTI</t>
  </si>
  <si>
    <t>YH97066-2 FABRETTI Рюкзак 100% полиэстер</t>
  </si>
  <si>
    <t>YSK1065-2 FABRETTI Сумка 100% полиэстер</t>
  </si>
  <si>
    <t>YSM1052-2 FABRETTI Сумка 100% полиэстер</t>
  </si>
  <si>
    <t>YSN2107-2 FABRETTI Рюкзак 100% полиэстер</t>
  </si>
  <si>
    <t>YSN2115-8 FABRETTI Рюкзак 100% полиэстер</t>
  </si>
  <si>
    <t>YSN86096-2 FABRETTI Рюкзак 100% полиэстер</t>
  </si>
  <si>
    <t>YSY1122-3 FABRETTI Сумка 100% полиэстер</t>
  </si>
  <si>
    <t>YSY1122-8 FABRETTI Сумка 100% полиэстер</t>
  </si>
  <si>
    <t>YXN2143-3 FABRETTI Рюкзак 100% полиэстер</t>
  </si>
  <si>
    <t>YXN2143-8 FABRETTI Рюкзак 100% полиэстер</t>
  </si>
  <si>
    <t>Чехол д/очков</t>
  </si>
  <si>
    <t>CL69-1</t>
  </si>
  <si>
    <t>№402 от 27.03.2024</t>
  </si>
  <si>
    <t>FR1011-30-11</t>
  </si>
  <si>
    <t>нат.кожа</t>
  </si>
  <si>
    <t>FR1011-30-13</t>
  </si>
  <si>
    <t>FR1011-30-133</t>
  </si>
  <si>
    <t>FR1012-35-8</t>
  </si>
  <si>
    <t>FR1016-40-2</t>
  </si>
  <si>
    <t>FR1016-40-3</t>
  </si>
  <si>
    <t>FR139PU-8</t>
  </si>
  <si>
    <t>FR141PU-3</t>
  </si>
  <si>
    <t>FR149PU-12</t>
  </si>
  <si>
    <t>FR2486-12</t>
  </si>
  <si>
    <t>FR2491-8</t>
  </si>
  <si>
    <t>FR2508-12</t>
  </si>
  <si>
    <t>FR2580-12</t>
  </si>
  <si>
    <t>FR2615-2</t>
  </si>
  <si>
    <t>FR2618-12</t>
  </si>
  <si>
    <t>FR2620-2</t>
  </si>
  <si>
    <t>MCH-41</t>
  </si>
  <si>
    <t>обл.супер авт.</t>
  </si>
  <si>
    <t>ЛЕВСИМВ(A31;НАЙТИ(" ";A31)-1)</t>
  </si>
  <si>
    <t>Q033D-2</t>
  </si>
  <si>
    <t>Q03D-141</t>
  </si>
  <si>
    <t>Q03D-192</t>
  </si>
  <si>
    <t>Q23N-154</t>
  </si>
  <si>
    <t>Q23N-4</t>
  </si>
  <si>
    <t>UFLR0023-10</t>
  </si>
  <si>
    <t>обл.автомат</t>
  </si>
  <si>
    <t>UFLR0023-9</t>
  </si>
  <si>
    <t>UFS0049-6</t>
  </si>
  <si>
    <t>автомат</t>
  </si>
  <si>
    <t>UFS0049-8</t>
  </si>
  <si>
    <t>UFS0074-5</t>
  </si>
  <si>
    <t>UFS0074-6</t>
  </si>
  <si>
    <t>UFS0078-8</t>
  </si>
  <si>
    <t>UFW0010-9</t>
  </si>
  <si>
    <t>UFW0011-4</t>
  </si>
  <si>
    <t>UFW0011-9</t>
  </si>
  <si>
    <t>UGS6001-2</t>
  </si>
  <si>
    <t>ув.купол</t>
  </si>
  <si>
    <t>UGS7001-2</t>
  </si>
  <si>
    <t>UGS7001-8</t>
  </si>
  <si>
    <t>безскидки</t>
  </si>
  <si>
    <t>соскидкойопт</t>
  </si>
  <si>
    <t>17688-391</t>
  </si>
  <si>
    <t>Ок</t>
  </si>
  <si>
    <t>17790-11</t>
  </si>
  <si>
    <t>Palio</t>
  </si>
  <si>
    <t>17863-8</t>
  </si>
  <si>
    <t>17972-133</t>
  </si>
  <si>
    <t>18149-398</t>
  </si>
  <si>
    <t>дор</t>
  </si>
  <si>
    <t>21010-13</t>
  </si>
  <si>
    <t>21010-2</t>
  </si>
  <si>
    <t>8530-6</t>
  </si>
  <si>
    <t>Чемодан</t>
  </si>
  <si>
    <t>EN8520-28-13</t>
  </si>
  <si>
    <t>100% полипропилен</t>
  </si>
  <si>
    <t>EN8520-28-8</t>
  </si>
  <si>
    <t>EN9520-20-4</t>
  </si>
  <si>
    <t>FR2051-1</t>
  </si>
  <si>
    <t>иск.кожа</t>
  </si>
  <si>
    <t>FR2051-11</t>
  </si>
  <si>
    <t>FR2051-5</t>
  </si>
  <si>
    <t>FR43436-194</t>
  </si>
  <si>
    <t>FR47481-12</t>
  </si>
  <si>
    <t>FR47481-191</t>
  </si>
  <si>
    <t>FR484960-140</t>
  </si>
  <si>
    <t>FR5147701-11</t>
  </si>
  <si>
    <t>Бейсболка</t>
  </si>
  <si>
    <t>GL81-5</t>
  </si>
  <si>
    <t>хлопок</t>
  </si>
  <si>
    <t>HGL103-16</t>
  </si>
  <si>
    <t>L17688C2-10</t>
  </si>
  <si>
    <t>L18050-12</t>
  </si>
  <si>
    <t>L18345-5</t>
  </si>
  <si>
    <t>L18349-4</t>
  </si>
  <si>
    <t>L18521-12</t>
  </si>
  <si>
    <t>L18661AS-4</t>
  </si>
  <si>
    <t>L18678-7</t>
  </si>
  <si>
    <t>L18691-11</t>
  </si>
  <si>
    <t>L18724-1</t>
  </si>
  <si>
    <t>L18724-10</t>
  </si>
  <si>
    <t>L18745A-10</t>
  </si>
  <si>
    <t>QCH402D-192</t>
  </si>
  <si>
    <t>QCH403D-2</t>
  </si>
  <si>
    <t>QCHm01D-2</t>
  </si>
  <si>
    <t>прислали говно</t>
  </si>
  <si>
    <t>UFD0010-7</t>
  </si>
  <si>
    <t>№717 от 27.05.2024</t>
  </si>
  <si>
    <t>UFD0013-5</t>
  </si>
  <si>
    <t>UFD0013-9</t>
  </si>
  <si>
    <t>UFLS0055-8</t>
  </si>
  <si>
    <t>облегченный</t>
  </si>
  <si>
    <t>UFS0062-9</t>
  </si>
  <si>
    <t>UFS0066-10</t>
  </si>
  <si>
    <t>UFS0066-9</t>
  </si>
  <si>
    <t>UFS0068-10</t>
  </si>
  <si>
    <t>UFS0071-12</t>
  </si>
  <si>
    <t>UFS0071-9</t>
  </si>
  <si>
    <t>VFS0001-8</t>
  </si>
  <si>
    <t>VFS0001-9</t>
  </si>
  <si>
    <t>VFS0002-5</t>
  </si>
  <si>
    <t>VFS0002-8</t>
  </si>
  <si>
    <t>VFS0002-9</t>
  </si>
  <si>
    <t>13638-11</t>
  </si>
  <si>
    <t>8 163,00</t>
  </si>
  <si>
    <t>№859 от 19.06.2024</t>
  </si>
  <si>
    <t>17782-12</t>
  </si>
  <si>
    <t>7 934,00</t>
  </si>
  <si>
    <t>17790-2</t>
  </si>
  <si>
    <t>8 037,00</t>
  </si>
  <si>
    <t>17791-2</t>
  </si>
  <si>
    <t>6 330,00</t>
  </si>
  <si>
    <t>18128-018</t>
  </si>
  <si>
    <t>5 660,00</t>
  </si>
  <si>
    <t>18128-228</t>
  </si>
  <si>
    <t>3190-8</t>
  </si>
  <si>
    <t>од</t>
  </si>
  <si>
    <t>8073-39</t>
  </si>
  <si>
    <t>1 497,00</t>
  </si>
  <si>
    <t>8073-78</t>
  </si>
  <si>
    <t>Органайзер</t>
  </si>
  <si>
    <t>87172-3</t>
  </si>
  <si>
    <t>87172-8</t>
  </si>
  <si>
    <t>94109-2</t>
  </si>
  <si>
    <t>97105-89</t>
  </si>
  <si>
    <t>Лена</t>
  </si>
  <si>
    <t>97111-88</t>
  </si>
  <si>
    <t>выкупила 31.10.24</t>
  </si>
  <si>
    <t>99104-33</t>
  </si>
  <si>
    <t>99104-88</t>
  </si>
  <si>
    <t>EN9520-24-11</t>
  </si>
  <si>
    <t>5 790,00</t>
  </si>
  <si>
    <t>EN9520-28-11</t>
  </si>
  <si>
    <t>FM222650A-11</t>
  </si>
  <si>
    <t>1 597,00</t>
  </si>
  <si>
    <t>FM222651C-11</t>
  </si>
  <si>
    <t>1 763,00</t>
  </si>
  <si>
    <t>FM23333221A-13</t>
  </si>
  <si>
    <t>1 930,00</t>
  </si>
  <si>
    <t>FM233370C-13</t>
  </si>
  <si>
    <t>FR44735BG-11</t>
  </si>
  <si>
    <t>1 496,00</t>
  </si>
  <si>
    <t>FR44736AJ-9</t>
  </si>
  <si>
    <t>FR44803P-13</t>
  </si>
  <si>
    <t>2 663,00</t>
  </si>
  <si>
    <t>FR44971G-140</t>
  </si>
  <si>
    <t>FR44974L-198</t>
  </si>
  <si>
    <t>FR44988-40</t>
  </si>
  <si>
    <t>1 997,00</t>
  </si>
  <si>
    <t>FR47455-2</t>
  </si>
  <si>
    <t>FR47481-11</t>
  </si>
  <si>
    <t>2 950,00</t>
  </si>
  <si>
    <t>FR48025J-110</t>
  </si>
  <si>
    <t>2 497,00</t>
  </si>
  <si>
    <t>FR4849110-3</t>
  </si>
  <si>
    <t>2 380,00</t>
  </si>
  <si>
    <t>FR4854701-3</t>
  </si>
  <si>
    <t>FR4854701-8</t>
  </si>
  <si>
    <t>FR5147901-10</t>
  </si>
  <si>
    <t>FR5147901-13</t>
  </si>
  <si>
    <t>FR51529-8</t>
  </si>
  <si>
    <t>FR94601-190</t>
  </si>
  <si>
    <t>2 763,00</t>
  </si>
  <si>
    <t>FR94601-191</t>
  </si>
  <si>
    <t>FR94601-3</t>
  </si>
  <si>
    <t>FVA007F-2</t>
  </si>
  <si>
    <t>FVA007F-3</t>
  </si>
  <si>
    <t>L-20290-5</t>
  </si>
  <si>
    <t>L16991C1-7</t>
  </si>
  <si>
    <t>4 475,00</t>
  </si>
  <si>
    <t>L16991C5-111</t>
  </si>
  <si>
    <t>L17786C1-12</t>
  </si>
  <si>
    <t>5 163,00</t>
  </si>
  <si>
    <t>L18110AL-2</t>
  </si>
  <si>
    <t>6 550,00</t>
  </si>
  <si>
    <t>L18747A-2</t>
  </si>
  <si>
    <t>8 830,00</t>
  </si>
  <si>
    <t>L18756A1-9</t>
  </si>
  <si>
    <t>9 163,00</t>
  </si>
  <si>
    <t>L18807-1</t>
  </si>
  <si>
    <t>4 830,00</t>
  </si>
  <si>
    <t>UFLS0052-2</t>
  </si>
  <si>
    <t>№813 от 19.06.2024</t>
  </si>
  <si>
    <t>UFLS0052-3</t>
  </si>
  <si>
    <t>UFLS0058-9</t>
  </si>
  <si>
    <t>UFS0061-5</t>
  </si>
  <si>
    <t>UFS0061-6</t>
  </si>
  <si>
    <t>UFS0062-10</t>
  </si>
  <si>
    <t>UGQ0001-8</t>
  </si>
  <si>
    <t>UGQ0007-3</t>
  </si>
  <si>
    <t>UGQ0014-2</t>
  </si>
  <si>
    <t>UGS1005-2</t>
  </si>
  <si>
    <t>UGS1006-2</t>
  </si>
  <si>
    <t>UGS1008-2</t>
  </si>
  <si>
    <t>UGS6001-8</t>
  </si>
  <si>
    <t>VFI0040-10</t>
  </si>
  <si>
    <t>VFI0040-5</t>
  </si>
  <si>
    <t>VFI0051-11</t>
  </si>
  <si>
    <t>VFS2003-7</t>
  </si>
  <si>
    <t>VFS3002-5</t>
  </si>
  <si>
    <t>50% вискоза,50% полиэстер</t>
  </si>
  <si>
    <t>VFS3002-9</t>
  </si>
  <si>
    <t>VFZ0045-11</t>
  </si>
  <si>
    <t>VFZ0055-11</t>
  </si>
  <si>
    <t>Y1047-4</t>
  </si>
  <si>
    <t>Y1047-7</t>
  </si>
  <si>
    <t>Y8003-11</t>
  </si>
  <si>
    <t>1 163,00</t>
  </si>
  <si>
    <t>Y8003S-7</t>
  </si>
  <si>
    <t>1 097,00</t>
  </si>
  <si>
    <t>Y8013-57</t>
  </si>
  <si>
    <t>Y8013-63</t>
  </si>
  <si>
    <t>Y8639-104</t>
  </si>
  <si>
    <t>Y8639-16</t>
  </si>
  <si>
    <t>Y8639-39</t>
  </si>
  <si>
    <t>Y8639-63</t>
  </si>
  <si>
    <t>Y8641-2</t>
  </si>
  <si>
    <t>Y8676-40</t>
  </si>
  <si>
    <t>Y8676-69</t>
  </si>
  <si>
    <t>Y8703-109</t>
  </si>
  <si>
    <t>1 996,00</t>
  </si>
  <si>
    <t>Y8703-2</t>
  </si>
  <si>
    <t>Y8715-16</t>
  </si>
  <si>
    <t>17946S-392</t>
  </si>
  <si>
    <t>№962 от 15.07.2024</t>
  </si>
  <si>
    <t>17977-5</t>
  </si>
  <si>
    <t>8073-2</t>
  </si>
  <si>
    <t>8073-44</t>
  </si>
  <si>
    <t>8087S-119</t>
  </si>
  <si>
    <t>8087S-132</t>
  </si>
  <si>
    <t>8087S-27</t>
  </si>
  <si>
    <t>8089-104</t>
  </si>
  <si>
    <t>8089-57</t>
  </si>
  <si>
    <t>8089-63</t>
  </si>
  <si>
    <t>8530-31</t>
  </si>
  <si>
    <t>8530-40</t>
  </si>
  <si>
    <t>8593-44</t>
  </si>
  <si>
    <t>8617-27</t>
  </si>
  <si>
    <t>8643-119</t>
  </si>
  <si>
    <t>8643-15</t>
  </si>
  <si>
    <t>8643-31</t>
  </si>
  <si>
    <t>8643-62</t>
  </si>
  <si>
    <t>EN7520-020-9</t>
  </si>
  <si>
    <t>EN9520-20-8</t>
  </si>
  <si>
    <t>FR43171L-198</t>
  </si>
  <si>
    <t>FR43439-13</t>
  </si>
  <si>
    <t>ПУш</t>
  </si>
  <si>
    <t>FR47494-190</t>
  </si>
  <si>
    <t>FR48163-11</t>
  </si>
  <si>
    <t>FR48491-13</t>
  </si>
  <si>
    <t>FR490410-140</t>
  </si>
  <si>
    <t>Галя</t>
  </si>
  <si>
    <t>HBKB10-1</t>
  </si>
  <si>
    <t>HGL102-1</t>
  </si>
  <si>
    <t>HGL103-11</t>
  </si>
  <si>
    <t>L15766-8</t>
  </si>
  <si>
    <t>L17826RC1-10</t>
  </si>
  <si>
    <t>L18678-1</t>
  </si>
  <si>
    <t>L18745A-13</t>
  </si>
  <si>
    <t>облег.автомат</t>
  </si>
  <si>
    <t>Платье</t>
  </si>
  <si>
    <t>NSH010-73</t>
  </si>
  <si>
    <t>100% хлопок</t>
  </si>
  <si>
    <t>Q015LMB-7</t>
  </si>
  <si>
    <t>Q015LMB-73</t>
  </si>
  <si>
    <t>S2482B-blue</t>
  </si>
  <si>
    <t>UFN0001-3</t>
  </si>
  <si>
    <t>UFN0001-9</t>
  </si>
  <si>
    <t>UFN0002-5</t>
  </si>
  <si>
    <t>UFN0003-8</t>
  </si>
  <si>
    <t>UGQ0007-2</t>
  </si>
  <si>
    <t>UGQ0010-8</t>
  </si>
  <si>
    <t>UGS1004-2</t>
  </si>
  <si>
    <t>WG29-14</t>
  </si>
  <si>
    <t>целлюлоза/полиэст.</t>
  </si>
  <si>
    <t>WG31-1.2</t>
  </si>
  <si>
    <t>соломка</t>
  </si>
  <si>
    <t>WG50-1.2</t>
  </si>
  <si>
    <t>WGL5-12</t>
  </si>
  <si>
    <t>WGL6-3</t>
  </si>
  <si>
    <t>WGL7-19</t>
  </si>
  <si>
    <t>WGL7-9</t>
  </si>
  <si>
    <t>WGL7-D5</t>
  </si>
  <si>
    <t>Y8013-27</t>
  </si>
  <si>
    <t>Y8013-78</t>
  </si>
  <si>
    <t>Y8641-62</t>
  </si>
  <si>
    <t>Y8641-63</t>
  </si>
  <si>
    <t>Y8676-15</t>
  </si>
  <si>
    <t>Y8682-39</t>
  </si>
  <si>
    <t>Y8682-62</t>
  </si>
  <si>
    <t>Y8682-69</t>
  </si>
  <si>
    <t>Y8706-120</t>
  </si>
  <si>
    <t>Y8710-27</t>
  </si>
  <si>
    <t>Y8715-113</t>
  </si>
  <si>
    <t>18.3-1.9</t>
  </si>
  <si>
    <t>№1184 от 29.08.2024</t>
  </si>
  <si>
    <t>18.3-9</t>
  </si>
  <si>
    <t>20FM36-1d</t>
  </si>
  <si>
    <t>46030D-12</t>
  </si>
  <si>
    <t>CXAW219-5</t>
  </si>
  <si>
    <t>100% шёлк</t>
  </si>
  <si>
    <t>CXAW219-9</t>
  </si>
  <si>
    <t>DFR65-9</t>
  </si>
  <si>
    <t>50% ангора, 15% шерсть,15% виск,15% полиэст,5% метанить</t>
  </si>
  <si>
    <t>DFR69-13</t>
  </si>
  <si>
    <t>50% ангора, 15% шерсть,15% виск,20% полиэст</t>
  </si>
  <si>
    <t>DFR76-3</t>
  </si>
  <si>
    <t>20%стриж.ангора 25% шерсть 35% вискоза,20% полиэст.</t>
  </si>
  <si>
    <t>DFRG13-3</t>
  </si>
  <si>
    <t>20% альпака,30% шерсть,50% акрил</t>
  </si>
  <si>
    <t>DFRG13-8</t>
  </si>
  <si>
    <t xml:space="preserve">20% альпака,30% шерсть,50% акрил </t>
  </si>
  <si>
    <t>DFRG29-45</t>
  </si>
  <si>
    <t>50% шерсть 30% вискоза 20% полиэст</t>
  </si>
  <si>
    <t>DFRG30-45</t>
  </si>
  <si>
    <t>DFRG30-7</t>
  </si>
  <si>
    <t>DFRG34-45</t>
  </si>
  <si>
    <t>DFRG36f-11</t>
  </si>
  <si>
    <t>DFRG36f-8</t>
  </si>
  <si>
    <t>DFRG38-4</t>
  </si>
  <si>
    <t>DFRG40-2</t>
  </si>
  <si>
    <t>DFRG40-3</t>
  </si>
  <si>
    <t>DFRG41-2</t>
  </si>
  <si>
    <t>DFRG41-45</t>
  </si>
  <si>
    <t>DL3-11</t>
  </si>
  <si>
    <t>30% ангора, 40% шерсть, 30% акрил</t>
  </si>
  <si>
    <t>DLIF1-1</t>
  </si>
  <si>
    <t>40% ангора, 20% вискоза, 40% полиэст</t>
  </si>
  <si>
    <t>DLIF1-3</t>
  </si>
  <si>
    <t>DLIF14-11</t>
  </si>
  <si>
    <t>50% ангора, 15% вискоза, 30% полиэстер, 5% метанить</t>
  </si>
  <si>
    <t>DLIF18-13</t>
  </si>
  <si>
    <t>30% ангора, 25% вискоза, 45% полиэст</t>
  </si>
  <si>
    <t>DLIF18-3</t>
  </si>
  <si>
    <t>DLIF22-11</t>
  </si>
  <si>
    <t>DND43-7</t>
  </si>
  <si>
    <t>50% шерсть,30% акрил, 20% полиамид</t>
  </si>
  <si>
    <t>DND45-10</t>
  </si>
  <si>
    <t>10% альпака, 40% шерсть,50% акрил</t>
  </si>
  <si>
    <t>DSR94-13</t>
  </si>
  <si>
    <t>62%вискоза, 18% эластан, 20% нейлон</t>
  </si>
  <si>
    <t>DSR94-2</t>
  </si>
  <si>
    <t>DW50-12</t>
  </si>
  <si>
    <t>15%кашемир, 40%вискоза,45%нейлон</t>
  </si>
  <si>
    <t>DW50-13</t>
  </si>
  <si>
    <t>DW50-6</t>
  </si>
  <si>
    <t>DW54-5</t>
  </si>
  <si>
    <t>25% ангора, 45% вискоза,15% нейлон, 15% акрил</t>
  </si>
  <si>
    <t>DW57-5</t>
  </si>
  <si>
    <t>35% ангора, 30% шерсть, 20% нейлон, 15% акрил</t>
  </si>
  <si>
    <t>DW67-11</t>
  </si>
  <si>
    <t>35% ангора,30%шерсть,20% нейлон, 15% акрил</t>
  </si>
  <si>
    <t>DW67-9</t>
  </si>
  <si>
    <t>DW86f-1</t>
  </si>
  <si>
    <t>DW86f-2</t>
  </si>
  <si>
    <t>DW92-1</t>
  </si>
  <si>
    <t>35%ангора,15% шерсть,25%вискоза, 25%нейл</t>
  </si>
  <si>
    <t>DW93-12</t>
  </si>
  <si>
    <t>35%ангора,38%вискоза 25%нейлон, 2% метанить</t>
  </si>
  <si>
    <t>DW93-3</t>
  </si>
  <si>
    <t>DW94-13</t>
  </si>
  <si>
    <t>40% шерсть енота,15% шерсть,25% вискоза, 15% нейлон,5% метанить</t>
  </si>
  <si>
    <t>DW94-5</t>
  </si>
  <si>
    <t>DW96-12</t>
  </si>
  <si>
    <t>DWG2f-12</t>
  </si>
  <si>
    <t>35% шерсть,20 % вискоза, 45% акрил</t>
  </si>
  <si>
    <t>DWG68b-45</t>
  </si>
  <si>
    <t>DWG70-11</t>
  </si>
  <si>
    <t>DX6-3</t>
  </si>
  <si>
    <t>60%вискоза 25%полиэстер 15% полиамид</t>
  </si>
  <si>
    <t>DX6-8</t>
  </si>
  <si>
    <t>F14-9 grey</t>
  </si>
  <si>
    <t>FM18-2</t>
  </si>
  <si>
    <t>FM33-1d</t>
  </si>
  <si>
    <t>FM35-1d</t>
  </si>
  <si>
    <t>FR1024-30-122</t>
  </si>
  <si>
    <t>FR1024-30-8</t>
  </si>
  <si>
    <t>FR1025-30-2</t>
  </si>
  <si>
    <t>унис.</t>
  </si>
  <si>
    <t>FR120PU-12</t>
  </si>
  <si>
    <t>FR2487-12</t>
  </si>
  <si>
    <t>FR2651-8</t>
  </si>
  <si>
    <t>FR2653-12</t>
  </si>
  <si>
    <t>FR2655-2</t>
  </si>
  <si>
    <t>FR2657-2</t>
  </si>
  <si>
    <t>FR2658-2</t>
  </si>
  <si>
    <t>FR2659-12</t>
  </si>
  <si>
    <t>FR2663-2</t>
  </si>
  <si>
    <t>FR2709-12</t>
  </si>
  <si>
    <t>GDF2-1</t>
  </si>
  <si>
    <t>GDF3-1</t>
  </si>
  <si>
    <t>GLF18-8</t>
  </si>
  <si>
    <t>GLF5-15</t>
  </si>
  <si>
    <t>GLF8-1</t>
  </si>
  <si>
    <t>GS12-3</t>
  </si>
  <si>
    <t>GSF22-32</t>
  </si>
  <si>
    <t>GSG11-1</t>
  </si>
  <si>
    <t>GSG3-1F</t>
  </si>
  <si>
    <t>GSG5-1</t>
  </si>
  <si>
    <t>IT41371-9</t>
  </si>
  <si>
    <t>10% кашемир,90% модал</t>
  </si>
  <si>
    <t>IT42563-34</t>
  </si>
  <si>
    <t>80% шерсть,20% модал</t>
  </si>
  <si>
    <t>IT9112O-13</t>
  </si>
  <si>
    <t>92% шерсть, 8%шёлк</t>
  </si>
  <si>
    <t>JFF2-3</t>
  </si>
  <si>
    <t xml:space="preserve"> 70% шерсть,20% ангора,10% нейлон</t>
  </si>
  <si>
    <t>JFF2-9</t>
  </si>
  <si>
    <t>JIF11-1</t>
  </si>
  <si>
    <t>85% шерсть,15% эластан</t>
  </si>
  <si>
    <t>JIF11-10</t>
  </si>
  <si>
    <t>JIF11-19</t>
  </si>
  <si>
    <t>JIF2-10</t>
  </si>
  <si>
    <t>85% шерсть,15% полиэстер</t>
  </si>
  <si>
    <t>JIF2-2</t>
  </si>
  <si>
    <t>JIF2-9</t>
  </si>
  <si>
    <t>JIF60-3</t>
  </si>
  <si>
    <t>JLF14-2</t>
  </si>
  <si>
    <t>50% акрил, 50% ангора</t>
  </si>
  <si>
    <t>JLF14-9</t>
  </si>
  <si>
    <t>JLF16-3</t>
  </si>
  <si>
    <t>JLF3-29</t>
  </si>
  <si>
    <t>JMF43-1</t>
  </si>
  <si>
    <t>JMF43-3</t>
  </si>
  <si>
    <t>JMF43-6</t>
  </si>
  <si>
    <t>Q015D-154</t>
  </si>
  <si>
    <t>Q015D-3</t>
  </si>
  <si>
    <t>Q20D-151</t>
  </si>
  <si>
    <t>Q20D-154</t>
  </si>
  <si>
    <t>Q20D-53</t>
  </si>
  <si>
    <t>Q24011D-154</t>
  </si>
  <si>
    <t>Q24011D-53</t>
  </si>
  <si>
    <t>Обл.д/док</t>
  </si>
  <si>
    <t>Q54019D-154</t>
  </si>
  <si>
    <t>Q54019D-3</t>
  </si>
  <si>
    <t>Q54019D-53</t>
  </si>
  <si>
    <t>QCH403D-154</t>
  </si>
  <si>
    <t>QCHm01N-3</t>
  </si>
  <si>
    <t>TH28-1</t>
  </si>
  <si>
    <t>TH28-10</t>
  </si>
  <si>
    <t>TH28-11</t>
  </si>
  <si>
    <t>TH46-5</t>
  </si>
  <si>
    <t>TH60-1</t>
  </si>
  <si>
    <t>TH60-9</t>
  </si>
  <si>
    <t>TH69-1</t>
  </si>
  <si>
    <t>TH69-12</t>
  </si>
  <si>
    <t>TH69-8</t>
  </si>
  <si>
    <t>TH81F-5</t>
  </si>
  <si>
    <t>TM9-3</t>
  </si>
  <si>
    <t>90% шерсть,10% эластан</t>
  </si>
  <si>
    <t>VFF0001-8</t>
  </si>
  <si>
    <t>100% шерсть</t>
  </si>
  <si>
    <t>VFF0003-3</t>
  </si>
  <si>
    <t>VFF0004-8</t>
  </si>
  <si>
    <t>VFF0009-3</t>
  </si>
  <si>
    <t>VFF0010-4</t>
  </si>
  <si>
    <t>VFF0011-4</t>
  </si>
  <si>
    <t>VFF0011-8</t>
  </si>
  <si>
    <t>VFGLN11-13</t>
  </si>
  <si>
    <t>VFGLN7-5</t>
  </si>
  <si>
    <t>VFGLN7-8</t>
  </si>
  <si>
    <t>VFJ0030-11</t>
  </si>
  <si>
    <t>30% вискоза, 70% полиэстер</t>
  </si>
  <si>
    <t>VFJ0030-4</t>
  </si>
  <si>
    <t>VFJ0033-11</t>
  </si>
  <si>
    <t>VFJ0033-5</t>
  </si>
  <si>
    <t>VFJ0033-9</t>
  </si>
  <si>
    <t>VFJ0035-9</t>
  </si>
  <si>
    <t>VFJ0036-10</t>
  </si>
  <si>
    <t>VFJ0036-11</t>
  </si>
  <si>
    <t>VFJ0036-5</t>
  </si>
  <si>
    <t>VFJ0038-11</t>
  </si>
  <si>
    <t>VFJ0038-5</t>
  </si>
  <si>
    <t>VFS0004-4</t>
  </si>
  <si>
    <t>VFS0004-9</t>
  </si>
  <si>
    <t>VFS0008-11</t>
  </si>
  <si>
    <t>VFS0008-5</t>
  </si>
  <si>
    <t>VFVRN1-5</t>
  </si>
  <si>
    <t>VFVRN2-11</t>
  </si>
  <si>
    <t>VFVRN2-4</t>
  </si>
  <si>
    <t>VFVRN2-6</t>
  </si>
  <si>
    <t>VFVRN3-13</t>
  </si>
  <si>
    <t>VFVRN4-11</t>
  </si>
  <si>
    <t>VFVRN5-8</t>
  </si>
  <si>
    <t>VGD0001-4</t>
  </si>
  <si>
    <t>20%шерсть, 15%виск, 20%нейлон, 45%полиэст</t>
  </si>
  <si>
    <t>VGG0001-8</t>
  </si>
  <si>
    <t>VGG0002-3</t>
  </si>
  <si>
    <t>VGG0003-8</t>
  </si>
  <si>
    <t>VGG0004-12</t>
  </si>
  <si>
    <t>VGG0004-8</t>
  </si>
  <si>
    <t>VGG0005-12</t>
  </si>
  <si>
    <t>VGS0001-9</t>
  </si>
  <si>
    <t xml:space="preserve"> 15% вискоза, 85% полиэстер</t>
  </si>
  <si>
    <t>VGU0014-3</t>
  </si>
  <si>
    <t>VGU0016-3</t>
  </si>
  <si>
    <t>VGU0020-3</t>
  </si>
  <si>
    <t>VGU0022-4</t>
  </si>
  <si>
    <t>40%виск, 40%хлоп, 20%полиэст</t>
  </si>
  <si>
    <t>VGU0023-12</t>
  </si>
  <si>
    <t>VGU0024-4</t>
  </si>
  <si>
    <t>VGU0030-9</t>
  </si>
  <si>
    <t>VGU0033-12</t>
  </si>
  <si>
    <t>VGU0033-8</t>
  </si>
  <si>
    <t>VGU0037-4</t>
  </si>
  <si>
    <t>VGV0005-13</t>
  </si>
  <si>
    <t>97% шерсть ,3% полиэстер</t>
  </si>
  <si>
    <t>VGV0007-3</t>
  </si>
  <si>
    <t>VGV0008-13</t>
  </si>
  <si>
    <t>VGZ0005-3</t>
  </si>
  <si>
    <t>VGZ0005-8</t>
  </si>
  <si>
    <t>№1598 от 18.11.2024</t>
  </si>
  <si>
    <t>20% альпака,30%шерсть,50% акрил</t>
  </si>
  <si>
    <t>№1507 от 29.10.2024</t>
  </si>
  <si>
    <t>DLIF11-12</t>
  </si>
  <si>
    <t>60% шерсть 15% вискоза 20 % полиэстер 5% метанить</t>
  </si>
  <si>
    <t>DLIF12-3</t>
  </si>
  <si>
    <t>40% ангора, 20% вискоза, 35% полиэстер, 5% метанить</t>
  </si>
  <si>
    <t>DLIF12-5</t>
  </si>
  <si>
    <t>DLIF16-11</t>
  </si>
  <si>
    <t>50% ангора, 15% вискоза, 35% полиэстер</t>
  </si>
  <si>
    <t>DLIF17-8</t>
  </si>
  <si>
    <t>30% ангора, 25% вискоза, 45% полиэстер</t>
  </si>
  <si>
    <t>DLIF18-12</t>
  </si>
  <si>
    <t>альбина</t>
  </si>
  <si>
    <t>DX3-2</t>
  </si>
  <si>
    <t>F14-10</t>
  </si>
  <si>
    <t>F14-13</t>
  </si>
  <si>
    <t>FM233932C-2</t>
  </si>
  <si>
    <t>100% полиуретан</t>
  </si>
  <si>
    <t>FR30152-11</t>
  </si>
  <si>
    <t>FR30152-2</t>
  </si>
  <si>
    <t>FR30154-13</t>
  </si>
  <si>
    <t>FR30154-2</t>
  </si>
  <si>
    <t>FR30159-2</t>
  </si>
  <si>
    <t>FR47494-2</t>
  </si>
  <si>
    <t>FR47494-3</t>
  </si>
  <si>
    <t>FR51712-2</t>
  </si>
  <si>
    <t>GLF14-12</t>
  </si>
  <si>
    <t>GLF2-12</t>
  </si>
  <si>
    <t>GLF8-2</t>
  </si>
  <si>
    <t>GSF7-1</t>
  </si>
  <si>
    <t>VFD0010-10</t>
  </si>
  <si>
    <t>настя</t>
  </si>
  <si>
    <t>VFD0010-11</t>
  </si>
  <si>
    <t>VFG0005-5</t>
  </si>
  <si>
    <t>VFG0006-11</t>
  </si>
  <si>
    <t>VFG0006-5</t>
  </si>
  <si>
    <t>VFGI0007-9</t>
  </si>
  <si>
    <t>35% вискоза, 65% полиэстер</t>
  </si>
  <si>
    <t>VFI0055-8</t>
  </si>
  <si>
    <t>VFJ0030-9</t>
  </si>
  <si>
    <t>VFJ0031-9</t>
  </si>
  <si>
    <t>одежда</t>
  </si>
  <si>
    <t>VFLL0001-1</t>
  </si>
  <si>
    <t>25% вискоза, 75% полиэстер</t>
  </si>
  <si>
    <t>VFLL0001-10</t>
  </si>
  <si>
    <t>VFLL0001-13</t>
  </si>
  <si>
    <t>VFLL0001-3</t>
  </si>
  <si>
    <t>VFVRN1-11</t>
  </si>
  <si>
    <t>VFVRN1-4</t>
  </si>
  <si>
    <t>VFZ0022-5</t>
  </si>
  <si>
    <t>VFZ0024-8</t>
  </si>
  <si>
    <t>VFZ0055-9</t>
  </si>
  <si>
    <t>YS22217-11</t>
  </si>
  <si>
    <t>пакеты</t>
  </si>
  <si>
    <t>перчатки</t>
  </si>
  <si>
    <t>шарфы</t>
  </si>
  <si>
    <t>ГУ</t>
  </si>
  <si>
    <t>сумки</t>
  </si>
  <si>
    <t>100% полипропилен (L)</t>
  </si>
  <si>
    <t>№1685 от 04.12.2024</t>
  </si>
  <si>
    <t>EN9520-24-4</t>
  </si>
  <si>
    <t>100% полипропилен (M)</t>
  </si>
  <si>
    <t>8530-39</t>
  </si>
  <si>
    <t>EN9520-20-44</t>
  </si>
  <si>
    <t>100% полипропилен (S)</t>
  </si>
  <si>
    <t>EN9520-24-44</t>
  </si>
  <si>
    <t>EN3520-28-4</t>
  </si>
  <si>
    <t>Y8684-40</t>
  </si>
  <si>
    <t>EN9520-24-13</t>
  </si>
  <si>
    <t>L16128-2</t>
  </si>
  <si>
    <t>маг</t>
  </si>
  <si>
    <t>FR23053-9</t>
  </si>
  <si>
    <t>Y8684-105</t>
  </si>
  <si>
    <t>L18678-10</t>
  </si>
  <si>
    <t>8530-44</t>
  </si>
  <si>
    <t>L10281-8</t>
  </si>
  <si>
    <t>L16523-2</t>
  </si>
  <si>
    <t>L16236-2</t>
  </si>
  <si>
    <t>L16466-2</t>
  </si>
  <si>
    <t>L18954-523</t>
  </si>
  <si>
    <t>L18954-667</t>
  </si>
  <si>
    <t>L15612-12</t>
  </si>
  <si>
    <t>L14133-2</t>
  </si>
  <si>
    <t>Q77006GR-102</t>
  </si>
  <si>
    <t>QKCH48GR-42</t>
  </si>
  <si>
    <t>QKCH48GR-102</t>
  </si>
  <si>
    <t>QFA013GR-102</t>
  </si>
  <si>
    <t>QFA013GR-42</t>
  </si>
  <si>
    <t>QFA022GR-102</t>
  </si>
  <si>
    <t>QFA022GR-42</t>
  </si>
  <si>
    <t>FR1026-30-3</t>
  </si>
  <si>
    <t>LF1036-30-14</t>
  </si>
  <si>
    <t>LF1038-30-8</t>
  </si>
  <si>
    <t>LF1039-35-13</t>
  </si>
  <si>
    <t>Сумки</t>
  </si>
  <si>
    <t>Ремни</t>
  </si>
  <si>
    <t>Мелочь</t>
  </si>
  <si>
    <t>EN9520-24-8</t>
  </si>
  <si>
    <t>№18 от 30.01.2025</t>
  </si>
  <si>
    <t>EN9520-24-9</t>
  </si>
  <si>
    <t>Цепочка д/очков</t>
  </si>
  <si>
    <t>SD2386-2</t>
  </si>
  <si>
    <t>железо</t>
  </si>
  <si>
    <t>071#</t>
  </si>
  <si>
    <t>SE01a-42</t>
  </si>
  <si>
    <t>SE05a-2</t>
  </si>
  <si>
    <t>SE013a-2</t>
  </si>
  <si>
    <t>SE014a-2</t>
  </si>
  <si>
    <t>SE014b-10</t>
  </si>
  <si>
    <t>SE015a-2</t>
  </si>
  <si>
    <t>SE015b-3</t>
  </si>
  <si>
    <t>SU01b-12</t>
  </si>
  <si>
    <t>SU02b-11</t>
  </si>
  <si>
    <t>SU07a-2</t>
  </si>
  <si>
    <t>SU07b-12</t>
  </si>
  <si>
    <t>SU08a-102</t>
  </si>
  <si>
    <t>SU08b-42</t>
  </si>
  <si>
    <t>SU011a-2</t>
  </si>
  <si>
    <t>SUG04a-45</t>
  </si>
  <si>
    <t>SUG04b-42</t>
  </si>
  <si>
    <t>SN02b-11p</t>
  </si>
  <si>
    <t>SN04b-2</t>
  </si>
  <si>
    <t>SN06a-2</t>
  </si>
  <si>
    <t>SN06b-9p</t>
  </si>
  <si>
    <t>SN07b-4</t>
  </si>
  <si>
    <t>SN09b-4</t>
  </si>
  <si>
    <t>SN013b-102</t>
  </si>
  <si>
    <t>SNG06a-2p</t>
  </si>
  <si>
    <t>SN015b-11</t>
  </si>
  <si>
    <t>Q250001N-5</t>
  </si>
  <si>
    <t>Q250003D-10</t>
  </si>
  <si>
    <t>Q250018D-10</t>
  </si>
  <si>
    <t>Q250018D-11</t>
  </si>
  <si>
    <t>Q25011D-10</t>
  </si>
  <si>
    <t>Q250011D-11</t>
  </si>
  <si>
    <t>Q250009N-5</t>
  </si>
  <si>
    <t>Q250013N-5</t>
  </si>
  <si>
    <t>Q250004D-10</t>
  </si>
  <si>
    <t>Q250004D-11</t>
  </si>
  <si>
    <t>SD1-102</t>
  </si>
  <si>
    <t>SD1-42</t>
  </si>
  <si>
    <t>SD4-42</t>
  </si>
  <si>
    <t>латунь</t>
  </si>
  <si>
    <t>SD4-45</t>
  </si>
  <si>
    <t>SD4-102</t>
  </si>
  <si>
    <t>SD5-102</t>
  </si>
  <si>
    <t>SD6-2</t>
  </si>
  <si>
    <t>SD7-42</t>
  </si>
  <si>
    <t>SD7-102</t>
  </si>
  <si>
    <t>SD7-45</t>
  </si>
  <si>
    <t>SD8-45</t>
  </si>
  <si>
    <t>SD11-102</t>
  </si>
  <si>
    <t>нерж.сталь</t>
  </si>
  <si>
    <t>SD11-42</t>
  </si>
  <si>
    <t>L19144-2</t>
  </si>
  <si>
    <t>L19144-223</t>
  </si>
  <si>
    <t>SFG011a-2p</t>
  </si>
  <si>
    <t>SFG011b-8</t>
  </si>
  <si>
    <t>SFG012a-42</t>
  </si>
  <si>
    <t>SFG013a-45</t>
  </si>
  <si>
    <t>SFG013b-2</t>
  </si>
  <si>
    <t>SF06b-12</t>
  </si>
  <si>
    <t>SF07a-2</t>
  </si>
  <si>
    <t>SF07b-12p</t>
  </si>
  <si>
    <t>SF012a-12</t>
  </si>
  <si>
    <t>SF014b-13p</t>
  </si>
  <si>
    <t>FaBRETTI</t>
  </si>
  <si>
    <t>FD2554805-12</t>
  </si>
  <si>
    <t>№3448 от 06.12.2024</t>
  </si>
  <si>
    <t>FD2554805-8</t>
  </si>
  <si>
    <t>FD2555082-12</t>
  </si>
  <si>
    <t>FD2555084-12</t>
  </si>
  <si>
    <t>FM02011121G-1</t>
  </si>
  <si>
    <t>FM2202131A-1</t>
  </si>
  <si>
    <t>FM233580B-1</t>
  </si>
  <si>
    <t>FR30327A-11</t>
  </si>
  <si>
    <t>FR30363-13</t>
  </si>
  <si>
    <t>FR30363-2</t>
  </si>
  <si>
    <t>FR30363-3</t>
  </si>
  <si>
    <t>FR50587-1</t>
  </si>
  <si>
    <t>FR56106-1</t>
  </si>
  <si>
    <t>FR56106-13</t>
  </si>
  <si>
    <t>FR56106-3</t>
  </si>
  <si>
    <t>UFD0023-12</t>
  </si>
  <si>
    <t>UFLS0081-11</t>
  </si>
  <si>
    <t>UFLS0081-7</t>
  </si>
  <si>
    <t>UFLS0083-10</t>
  </si>
  <si>
    <t>UFLS0083-9</t>
  </si>
  <si>
    <t>UFLS0086-9</t>
  </si>
  <si>
    <t>UFLS0087-12</t>
  </si>
  <si>
    <t>UFLS0088-7</t>
  </si>
  <si>
    <t>UFLS0088-9</t>
  </si>
  <si>
    <t>UFLS0091-13</t>
  </si>
  <si>
    <t>естьплаток</t>
  </si>
  <si>
    <t>UFLS0092-25</t>
  </si>
  <si>
    <t>UFLS0092-9</t>
  </si>
  <si>
    <t>UFLS0093-42</t>
  </si>
  <si>
    <t>UFLS0094-4</t>
  </si>
  <si>
    <t>UFLS0095-5</t>
  </si>
  <si>
    <t>UFLS0096-34</t>
  </si>
  <si>
    <t>UFLS0102-9</t>
  </si>
  <si>
    <t>UFS0106-12</t>
  </si>
  <si>
    <t>UFS0108-12</t>
  </si>
  <si>
    <t>попугай</t>
  </si>
  <si>
    <t>UFS0112-5</t>
  </si>
  <si>
    <t>UFS0121-8</t>
  </si>
  <si>
    <t>UFS0130-11</t>
  </si>
  <si>
    <t>UFS0130-13</t>
  </si>
  <si>
    <t>UFS0131-11</t>
  </si>
  <si>
    <t>бабочка платок</t>
  </si>
  <si>
    <t>UFS0134-13</t>
  </si>
  <si>
    <t>подсолнухи</t>
  </si>
  <si>
    <t>UFS0134-9</t>
  </si>
  <si>
    <t>UFW0015-5</t>
  </si>
  <si>
    <t>UFW0015-8</t>
  </si>
  <si>
    <t>UFW0015-9</t>
  </si>
  <si>
    <t>UFW0016-6</t>
  </si>
  <si>
    <t>UFW0016-9</t>
  </si>
  <si>
    <t>UFW0018-5</t>
  </si>
  <si>
    <t>UFW0018-8</t>
  </si>
  <si>
    <t>UFZ0015-7</t>
  </si>
  <si>
    <t>механика</t>
  </si>
  <si>
    <t>VFD0012-12</t>
  </si>
  <si>
    <t>VFD0012-9</t>
  </si>
  <si>
    <t>VFD0014-5</t>
  </si>
  <si>
    <t>VFI0062-11</t>
  </si>
  <si>
    <t>VFI0069-7</t>
  </si>
  <si>
    <t>VFI0071-11</t>
  </si>
  <si>
    <t>VFI0072-3</t>
  </si>
  <si>
    <t>VFI0074-5</t>
  </si>
  <si>
    <t>VFI0075-5</t>
  </si>
  <si>
    <t>VFI0076-5</t>
  </si>
  <si>
    <t>одуванчики</t>
  </si>
  <si>
    <t>VFI0077-8</t>
  </si>
  <si>
    <t>VFS0013-11</t>
  </si>
  <si>
    <t>VFS0013-6</t>
  </si>
  <si>
    <t>VFS0014-12</t>
  </si>
  <si>
    <t>VFS3004-11</t>
  </si>
  <si>
    <t>45% вискоза, 55% полиэстер</t>
  </si>
  <si>
    <t>VFS3004-9</t>
  </si>
  <si>
    <t>VFS3005-10</t>
  </si>
  <si>
    <t>VFS3005-3</t>
  </si>
  <si>
    <t>VFS3005-9</t>
  </si>
  <si>
    <t>VFS3006-6</t>
  </si>
  <si>
    <t>VFS3006-8</t>
  </si>
  <si>
    <t>FMX22032157B-1</t>
  </si>
  <si>
    <t>в марте</t>
  </si>
  <si>
    <t>FR30366-191</t>
  </si>
  <si>
    <t>FR30366-3</t>
  </si>
  <si>
    <t>SJG01a-12</t>
  </si>
  <si>
    <t>SJ017b-102</t>
  </si>
  <si>
    <t>1058-3</t>
  </si>
  <si>
    <t>№225 от 13.03.25</t>
  </si>
  <si>
    <t>1118-11</t>
  </si>
  <si>
    <t>1118-11 Сумка дорожная муж. 100% нейлон FABRETTI</t>
  </si>
  <si>
    <t>3175-3</t>
  </si>
  <si>
    <t>3175-3 Рюкзак муж. 100% нейлон FABRETTI</t>
  </si>
  <si>
    <t>3190-11</t>
  </si>
  <si>
    <t>3206-8</t>
  </si>
  <si>
    <t>3206-8 FABRETTI Рюкзак 100% нейлон</t>
  </si>
  <si>
    <t>3526-4</t>
  </si>
  <si>
    <t>3526-4 Рюкзак жен. 100% полиэстер FABRETTI</t>
  </si>
  <si>
    <t>8073-2 FABRETTI Рюкзак 100% полиэстер</t>
  </si>
  <si>
    <t>№226 от 13.03.25</t>
  </si>
  <si>
    <t>8087S-40</t>
  </si>
  <si>
    <t>8087S-40 FABRETTI Сумка дорожная 100% полиэстер</t>
  </si>
  <si>
    <t>8530-132</t>
  </si>
  <si>
    <t>8530-132 FABRETTI Сумка 100% полиэстер</t>
  </si>
  <si>
    <t>8530-39 FABRETTI Сумка 100% полиэстер</t>
  </si>
  <si>
    <t>8530-40 FABRETTI Сумка 100% полиэстер</t>
  </si>
  <si>
    <t>8530-44 FABRETTI Сумка 100% полиэстер</t>
  </si>
  <si>
    <t>8530-78</t>
  </si>
  <si>
    <t>8530-78 FABRETTI Сумка дорожная 100% полиэстер</t>
  </si>
  <si>
    <t>8593-15</t>
  </si>
  <si>
    <t>FD25109712-11</t>
  </si>
  <si>
    <t>FD25109712-11 FABRETTI Сумка жен. 100% полиуретан</t>
  </si>
  <si>
    <t>FD25109715-11</t>
  </si>
  <si>
    <t>FD25109715-11 FABRETTI Сумка жен. 100% полиуретан</t>
  </si>
  <si>
    <t>FD25109715-13</t>
  </si>
  <si>
    <t>FD25109715-13 FABRETTI Сумка жен. 100% полиуретан</t>
  </si>
  <si>
    <t>FD25109813-13</t>
  </si>
  <si>
    <t>FD25109813-13 FABRETTI Сумка жен. 100% полиуретан</t>
  </si>
  <si>
    <t>FR30313-9</t>
  </si>
  <si>
    <t>FR30313-9 FABRETTI Сумка жен. 100% полиуретан</t>
  </si>
  <si>
    <t>FR30327A-11 FABRETTI Сумка жен. 100% полиуретан</t>
  </si>
  <si>
    <t>FR30366-191 FABRETTI Сумка 100% полиуретан</t>
  </si>
  <si>
    <t>FR55083-8</t>
  </si>
  <si>
    <t>FR55083-8 FABRETTI Сумка жен. 100% полиуретан</t>
  </si>
  <si>
    <t>FR56106-1 FABRETTI Сумка жен. 100% полиуретан</t>
  </si>
  <si>
    <t>FR56106-3 FABRETTI Сумка жен. 100% полиуретан</t>
  </si>
  <si>
    <t>FRC4748625-7</t>
  </si>
  <si>
    <t>FRC4748625-7 FABRETTI Сумка жен. 100% полиуретан</t>
  </si>
  <si>
    <t>L19229-213</t>
  </si>
  <si>
    <t>L19229-213 FABRETTI Сумка жен. нат. кожа</t>
  </si>
  <si>
    <t>UFLS0080-11</t>
  </si>
  <si>
    <t>UFLS0080-11 Зонт жен. Fabretti, автомат, 3 сложения, сатин</t>
  </si>
  <si>
    <t>UFLS0088-7 Зонт жен. Fabretti, автомат, 3 сложения, сатин</t>
  </si>
  <si>
    <t>UFLS0088-9 Зонт жен. Fabretti, автомат, 3 сложения, сатин</t>
  </si>
  <si>
    <t>UFLS0093-9</t>
  </si>
  <si>
    <t>UFLS0093-9 Зонт жен. Fabretti, автомат, 3 сложения, сатин</t>
  </si>
  <si>
    <t>UFLS0094-4 Зонт жен. Fabretti, автомат, 3 сложения, сатин</t>
  </si>
  <si>
    <t>UFLS0095-5 Зонт жен. Fabretti, автомат, 3 сложения, сатин</t>
  </si>
  <si>
    <t>UFLS0098-13</t>
  </si>
  <si>
    <t>UFLS0098-13 Зонт жен. Fabretti, автомат, 3 сложения, сатин</t>
  </si>
  <si>
    <t>UFLS0106-6</t>
  </si>
  <si>
    <t>UFLS0106-6 Зонт жен. Fabretti, автомат, 3 сложения, сатин</t>
  </si>
  <si>
    <t>UFS0068-4</t>
  </si>
  <si>
    <t>UFS0068-4 Зонт жен. Fabretti, автомат, 3 сложения, сатин</t>
  </si>
  <si>
    <t>UFS0091-2</t>
  </si>
  <si>
    <t>UFS0091-2 Зонт жен. Fabretti, автомат, 3 сложения, сатин</t>
  </si>
  <si>
    <t>UFS0106-12 Зонт жен. Fabretti, автомат, 3 сложения, сатин</t>
  </si>
  <si>
    <t>UFS0108-12 Зонт жен. Fabretti, автомат, 3 сложения, сатин</t>
  </si>
  <si>
    <t>UFS0112-11</t>
  </si>
  <si>
    <t>UFS0112-11 Зонт жен. Fabretti, автомат, 3 сложения, сатин</t>
  </si>
  <si>
    <t>UFS0112-5 Зонт жен. Fabretti, автомат, 3 сложения, сатин</t>
  </si>
  <si>
    <t>UFS0130-11 Зонт жен. Fabretti, автомат, 3 сложения, сатин</t>
  </si>
  <si>
    <t>UFS0130-13 Зонт жен. Fabretti, автомат, 3 сложения, сатин</t>
  </si>
  <si>
    <t>UFS0134-13 Зонт жен. Fabretti, автомат, 3 сложения, сатин</t>
  </si>
  <si>
    <t>UFS0134-9 Зонт жен. Fabretti, автомат, 3 сложения, сатин</t>
  </si>
  <si>
    <t>UFW0013-5</t>
  </si>
  <si>
    <t>UFW0013-5 Зонт жен. Fabretti, автомат, 3 сложения, эпонж</t>
  </si>
  <si>
    <t>UFW0013-7</t>
  </si>
  <si>
    <t>UFW0013-7 Зонт жен. Fabretti, автомат, 3 сложения, эпонж</t>
  </si>
  <si>
    <t>VFD0011-10</t>
  </si>
  <si>
    <t>VFD0011-10 Шарф жен. 100% полиэстер 90x172 FABRETTI</t>
  </si>
  <si>
    <t>VFD0012-11</t>
  </si>
  <si>
    <t>VFD0012-11 Шарф жен. 100% полиэстер 90x172 FABRETTI</t>
  </si>
  <si>
    <t>VFD0012-12 Шарф жен. 100% полиэстер 90x172 FABRETTI</t>
  </si>
  <si>
    <t>VFD0012-9 Шарф жен. 100% полиэстер 90x172 FABRETTI</t>
  </si>
  <si>
    <t>VFG0006-11 Шарф жен. 100% полиэстер 90x180 FABRETTI</t>
  </si>
  <si>
    <t>VFG0006-5 Шарф жен. 100% полиэстер 90x180 FABRETTI</t>
  </si>
  <si>
    <t>VFGI0005-7</t>
  </si>
  <si>
    <t>VFGI0005-7 Шарф жен. 100% вискоза 100x205 FABRETTI</t>
  </si>
  <si>
    <t>VFI0067-12</t>
  </si>
  <si>
    <t>VFI0067-12 Платок жен. 100% полиэстер 70x70 FABRETTI</t>
  </si>
  <si>
    <t>VFI0072-9</t>
  </si>
  <si>
    <t>VFI0072-9 Платок жен. 100% полиэстер 70x70 FABRETTI</t>
  </si>
  <si>
    <t>VFI0074-1</t>
  </si>
  <si>
    <t>VFI0074-1 Платок жен. 100% полиэстер 70x70 FABRETTI</t>
  </si>
  <si>
    <t>VFI0074-5 Платок жен. 100% полиэстер 70x70 FABRETTI</t>
  </si>
  <si>
    <t>VFI0074-6</t>
  </si>
  <si>
    <t>VFI0074-6 Платок жен. 100% полиэстер 70x70 FABRETTI</t>
  </si>
  <si>
    <t>VFI0076-5 Платок жен. 100% полиэстер 70x70 FABRETTI</t>
  </si>
  <si>
    <t>VFS0013-11 Платок жен. 100% шелк 90x90 FABRETTI</t>
  </si>
  <si>
    <t>VFS0013-6 Платок жен. 100% шелк 90x90 FABRETTI</t>
  </si>
  <si>
    <t>VFS0014-12 Платок жен. 100% шелк 90x90 FABRETTI</t>
  </si>
  <si>
    <t>50% вискоза 50% полиэс.</t>
  </si>
  <si>
    <t>VFS3002-5 Шарф жен. 50% вискоза, 50% полиэстер 90x180 FABRETTI</t>
  </si>
  <si>
    <t>VFS3006-11</t>
  </si>
  <si>
    <t>45% вискоза, 55% полиэс.</t>
  </si>
  <si>
    <t>VFS3006-11 Шарф жен. 45% вискоза, 55% полиэстер 90x180 FABRETTI</t>
  </si>
  <si>
    <t>VFS3006-8 Шарф жен. 45% вискоза, 55% полиэстер 90x180 FABRETTI</t>
  </si>
  <si>
    <t>VFSN0015-10</t>
  </si>
  <si>
    <t>VFSN0015-10 Платок жен. 100% шелк 90x90 FABRETTI</t>
  </si>
  <si>
    <t>VFZ0044-1</t>
  </si>
  <si>
    <t>VFZ0044-1 Шарф жен. 100% полиэстер 90x180 FABRETTI</t>
  </si>
  <si>
    <t>VFZ0050-9</t>
  </si>
  <si>
    <t>VFZ0050-9 Шарф жен. 100% полиэстер 90x180 FABRETTI</t>
  </si>
  <si>
    <t>Y2005-2</t>
  </si>
  <si>
    <t>Y2005-2 FABRETTI Сумка 100% полиэстер</t>
  </si>
  <si>
    <t>Y66306-61</t>
  </si>
  <si>
    <t>Y66306-61 FABRETTI Сумка 100% полиэстер</t>
  </si>
  <si>
    <t>Y66306-62</t>
  </si>
  <si>
    <t>Y66306-62 FABRETTI Сумка 100% полиэстер</t>
  </si>
  <si>
    <t>Y66407-41</t>
  </si>
  <si>
    <t>Y66407-41 FABRETTI Сумка дорожная 100% полиэстер</t>
  </si>
  <si>
    <t>Y8684-105 FABRETTI Сумка 100% полиэстер</t>
  </si>
  <si>
    <t>Y8705-51</t>
  </si>
  <si>
    <t>Y8705-51 FABRETTI Сумка 100% полиэстер</t>
  </si>
  <si>
    <t>Y8715-113 FABRETTI Рюкзак 100% полиэстер</t>
  </si>
  <si>
    <t>Y8715-27</t>
  </si>
  <si>
    <t>Y8715-27 FABRETTI Рюкзак 100% полиэстер</t>
  </si>
  <si>
    <t>Y8722-2</t>
  </si>
  <si>
    <t>Y8722-2 FABRETTI Рюкзак 100% полиэстер</t>
  </si>
  <si>
    <t>YBN2051-3</t>
  </si>
  <si>
    <t>YBN2051-3 FABRETTI Рюкзак 100% полиэстер</t>
  </si>
  <si>
    <t>YH97066-2</t>
  </si>
  <si>
    <t>YSK1065-8</t>
  </si>
  <si>
    <t>YSK1065-8 FABRETTI Сумка 100% полиэстер</t>
  </si>
  <si>
    <t>YSN2105-3</t>
  </si>
  <si>
    <t>YSN2105-3 FABRETTI Рюкзак 100% полиэстер</t>
  </si>
  <si>
    <t>YSN86096-2</t>
  </si>
  <si>
    <t>YSY1122-3</t>
  </si>
  <si>
    <t>YSY1122-8</t>
  </si>
  <si>
    <t>YXN2143-3</t>
  </si>
  <si>
    <t>YXN2143-8</t>
  </si>
  <si>
    <t xml:space="preserve">RB1073-11 </t>
  </si>
  <si>
    <t>№253 от 19.03.25</t>
  </si>
  <si>
    <t>EN7520-20-13</t>
  </si>
  <si>
    <t>EN7520-24-13</t>
  </si>
  <si>
    <t>Бьюти-кейс</t>
  </si>
  <si>
    <t>EN7520-13</t>
  </si>
  <si>
    <t>Y22116-163</t>
  </si>
  <si>
    <t>RB0586-10</t>
  </si>
  <si>
    <t>100% поливинилхлорид</t>
  </si>
  <si>
    <t>RB0586-4</t>
  </si>
  <si>
    <t>Сумка дорож</t>
  </si>
  <si>
    <t>1513-11</t>
  </si>
  <si>
    <t>1 290</t>
  </si>
  <si>
    <t>№558 от 04.06.25</t>
  </si>
  <si>
    <t>1544-4</t>
  </si>
  <si>
    <t>1 990</t>
  </si>
  <si>
    <t>1 830</t>
  </si>
  <si>
    <t>8089-108</t>
  </si>
  <si>
    <t>8089-113</t>
  </si>
  <si>
    <t>8643-57</t>
  </si>
  <si>
    <t>89021-5</t>
  </si>
  <si>
    <t>EN1060-11</t>
  </si>
  <si>
    <t>EN1060-13</t>
  </si>
  <si>
    <t>EN1060-24-11</t>
  </si>
  <si>
    <t>EN1060-24-13</t>
  </si>
  <si>
    <t>FM233659CB-190</t>
  </si>
  <si>
    <t>FM233660CS-11</t>
  </si>
  <si>
    <t>FM234034A-3</t>
  </si>
  <si>
    <t>FMMW233579-175</t>
  </si>
  <si>
    <t>FMMW233579-190</t>
  </si>
  <si>
    <t>FMMW233579-2</t>
  </si>
  <si>
    <t>FR25N47689A-196</t>
  </si>
  <si>
    <t>FR25N50589-3</t>
  </si>
  <si>
    <t>FR25N50590-2</t>
  </si>
  <si>
    <t>FR50544-13</t>
  </si>
  <si>
    <t>FR50544-2</t>
  </si>
  <si>
    <t>FR50545-1</t>
  </si>
  <si>
    <t>FR50545-2</t>
  </si>
  <si>
    <t>FR50557-2</t>
  </si>
  <si>
    <t>FR50557-3</t>
  </si>
  <si>
    <t>HGL103-8</t>
  </si>
  <si>
    <t>L14286-2</t>
  </si>
  <si>
    <t>6 663</t>
  </si>
  <si>
    <t>L14402-12</t>
  </si>
  <si>
    <t>6 497</t>
  </si>
  <si>
    <t>L15683-12</t>
  </si>
  <si>
    <t>6 830</t>
  </si>
  <si>
    <t>L18103C2-222</t>
  </si>
  <si>
    <t>L4012-2015</t>
  </si>
  <si>
    <t>L4012-2080</t>
  </si>
  <si>
    <t>L4018-2080</t>
  </si>
  <si>
    <t>L4044-2001</t>
  </si>
  <si>
    <t>L4045-8867</t>
  </si>
  <si>
    <t>L4063e-0027</t>
  </si>
  <si>
    <t>L4063e-0056</t>
  </si>
  <si>
    <t>L4063e-0092</t>
  </si>
  <si>
    <t>L4063e-2</t>
  </si>
  <si>
    <t>L6408-2</t>
  </si>
  <si>
    <t>6 716</t>
  </si>
  <si>
    <t>L6690-2</t>
  </si>
  <si>
    <t>MCH-33</t>
  </si>
  <si>
    <t>1 100</t>
  </si>
  <si>
    <t>NCF39-112f (48р)</t>
  </si>
  <si>
    <t>100% тенсель</t>
  </si>
  <si>
    <t>NCF39-112f (50р)</t>
  </si>
  <si>
    <t>NCF39-112f (52р)</t>
  </si>
  <si>
    <t>NCF39-112f (54р)</t>
  </si>
  <si>
    <t>Блузка</t>
  </si>
  <si>
    <t>NCF62-112f (48р)</t>
  </si>
  <si>
    <t>1 690</t>
  </si>
  <si>
    <t>NCF62-112f (50р)</t>
  </si>
  <si>
    <t>NCF62-112f (52р)</t>
  </si>
  <si>
    <t>Топ</t>
  </si>
  <si>
    <t>NCF97-1 (44р)</t>
  </si>
  <si>
    <t>55% лён 45% вискоза</t>
  </si>
  <si>
    <t>NCF97-1 (46р)</t>
  </si>
  <si>
    <t>NCF97-1 (48р)</t>
  </si>
  <si>
    <t>NCF97-1 (50р)</t>
  </si>
  <si>
    <t>NCF97-1 (52р)</t>
  </si>
  <si>
    <t>Шорты</t>
  </si>
  <si>
    <t>NK100-8 (44р)</t>
  </si>
  <si>
    <t>100% лен</t>
  </si>
  <si>
    <t>NK100-8 (46р)</t>
  </si>
  <si>
    <t>NK100-8 (48р)</t>
  </si>
  <si>
    <t>NK100-8 (50)</t>
  </si>
  <si>
    <t>Жилет</t>
  </si>
  <si>
    <t>NK96-8 (44р)</t>
  </si>
  <si>
    <t>3 990</t>
  </si>
  <si>
    <t>NK96-8 (46р)</t>
  </si>
  <si>
    <t>NK96-8 (48р)</t>
  </si>
  <si>
    <t>NK96-8 (50р)</t>
  </si>
  <si>
    <t>RB0044-2</t>
  </si>
  <si>
    <t>RB0117-2</t>
  </si>
  <si>
    <t>UFZ0009-11</t>
  </si>
  <si>
    <t>UFZ0013-3</t>
  </si>
  <si>
    <t>UFZ0015-5</t>
  </si>
  <si>
    <t>UFZ0015-9</t>
  </si>
  <si>
    <t>UGQ0007-8</t>
  </si>
  <si>
    <t>UGQ0008-8</t>
  </si>
  <si>
    <t>UGS1002-2</t>
  </si>
  <si>
    <t>1 090</t>
  </si>
  <si>
    <t>1 390</t>
  </si>
  <si>
    <t>VFD0011-9</t>
  </si>
  <si>
    <t>VFD0014-9</t>
  </si>
  <si>
    <t>VFGLN10-10</t>
  </si>
  <si>
    <t>2 350</t>
  </si>
  <si>
    <t>VFGLN10-9</t>
  </si>
  <si>
    <t>VFLI0002-9</t>
  </si>
  <si>
    <t>VFS0010-7</t>
  </si>
  <si>
    <t>VFS0010-9</t>
  </si>
  <si>
    <t>VFS0013-5</t>
  </si>
  <si>
    <t>VFS0015-9</t>
  </si>
  <si>
    <t>VFSN0010-11</t>
  </si>
  <si>
    <t>2 450</t>
  </si>
  <si>
    <t>VFSN0012-9</t>
  </si>
  <si>
    <t>WGL8-2</t>
  </si>
  <si>
    <t>WGL9-3</t>
  </si>
  <si>
    <t>Y1150-9</t>
  </si>
  <si>
    <t>Y1582-8</t>
  </si>
  <si>
    <t>Y1583-7</t>
  </si>
  <si>
    <t>Y3203-11</t>
  </si>
  <si>
    <t>Y3203-2</t>
  </si>
  <si>
    <t>Y3203-3</t>
  </si>
  <si>
    <t>Чехол д/планшета</t>
  </si>
  <si>
    <t>Y401-2</t>
  </si>
  <si>
    <t>100% неопрен</t>
  </si>
  <si>
    <t>Y66306-36</t>
  </si>
  <si>
    <t>Y66408-25</t>
  </si>
  <si>
    <t>Y66408-41</t>
  </si>
  <si>
    <t>Y8013-166</t>
  </si>
  <si>
    <t>1 497</t>
  </si>
  <si>
    <t>Y8457-16</t>
  </si>
  <si>
    <t>Y8624-1</t>
  </si>
  <si>
    <t>Y8624-47</t>
  </si>
  <si>
    <t>Y8641-78</t>
  </si>
  <si>
    <t>Y8682-47</t>
  </si>
  <si>
    <t>Y8685-16</t>
  </si>
  <si>
    <t>Y8685-27</t>
  </si>
  <si>
    <t>1 790</t>
  </si>
  <si>
    <t>Y8715-40</t>
  </si>
  <si>
    <t>Y8744-40</t>
  </si>
  <si>
    <t>Y8744-78</t>
  </si>
  <si>
    <t>Y8744-85</t>
  </si>
  <si>
    <t>Y8750-2</t>
  </si>
  <si>
    <t>Y8757-132</t>
  </si>
  <si>
    <t>Y8759-47</t>
  </si>
  <si>
    <t>Y8771-113</t>
  </si>
  <si>
    <t>YSK1065-2</t>
  </si>
  <si>
    <t>YSY1122-2</t>
  </si>
  <si>
    <t>1521-9</t>
  </si>
  <si>
    <t>№690 от 18.07.25</t>
  </si>
  <si>
    <t>1521-5</t>
  </si>
  <si>
    <t>Чемодан (S)</t>
  </si>
  <si>
    <t>EN6520-20-81</t>
  </si>
  <si>
    <t>Чемодан (M)</t>
  </si>
  <si>
    <t>EN6520-24-81</t>
  </si>
  <si>
    <t>EN6520-20-116</t>
  </si>
  <si>
    <t>EN6520-24-116</t>
  </si>
  <si>
    <t>EN6520-20-57</t>
  </si>
  <si>
    <t>EN6520-24-57</t>
  </si>
  <si>
    <t>8593-39</t>
  </si>
  <si>
    <t>Y8640-40</t>
  </si>
  <si>
    <t>Y8640-27</t>
  </si>
  <si>
    <t>Y8682-44</t>
  </si>
  <si>
    <t>YZ0152-11</t>
  </si>
  <si>
    <t>L4016-0020</t>
  </si>
  <si>
    <t>L4016-0065</t>
  </si>
  <si>
    <t>Y66309-73</t>
  </si>
  <si>
    <t>Y8761-47</t>
  </si>
  <si>
    <t>Поставщик</t>
  </si>
  <si>
    <t>Категория</t>
  </si>
  <si>
    <t>Пол</t>
  </si>
  <si>
    <t>Прочие данные</t>
  </si>
  <si>
    <t>Фирма</t>
  </si>
  <si>
    <t>Артикул</t>
  </si>
  <si>
    <t>Материал</t>
  </si>
  <si>
    <t>Размер</t>
  </si>
  <si>
    <t>Количество</t>
  </si>
  <si>
    <t>Цена</t>
  </si>
  <si>
    <t>Q250071N-191</t>
  </si>
  <si>
    <t>№767 от 21.08.25</t>
  </si>
  <si>
    <t>UFS0136-12</t>
  </si>
  <si>
    <t>UFS0136-10</t>
  </si>
  <si>
    <t>UFS0137-8</t>
  </si>
  <si>
    <t>UFS0137-5</t>
  </si>
  <si>
    <t>JFF25-13</t>
  </si>
  <si>
    <t>70% шерсть/20% ангора/10% нейлон</t>
  </si>
  <si>
    <t>JFF25-4</t>
  </si>
  <si>
    <t>JFF25-3</t>
  </si>
  <si>
    <t>JLF10-9</t>
  </si>
  <si>
    <t>40% ангора, 20% вискоза, 40% полиэстер</t>
  </si>
  <si>
    <t>JLF10-11</t>
  </si>
  <si>
    <t>JMF57-2</t>
  </si>
  <si>
    <t>90% шерсть/10% эластан</t>
  </si>
  <si>
    <t>JMF57-12</t>
  </si>
  <si>
    <t>JMF57-4</t>
  </si>
  <si>
    <t>JMF57-5</t>
  </si>
  <si>
    <t>JMF65-2</t>
  </si>
  <si>
    <t>JMF76-12</t>
  </si>
  <si>
    <t>90% полиэстер/10% эластан</t>
  </si>
  <si>
    <t>JMF76-23</t>
  </si>
  <si>
    <t>JMF79-12</t>
  </si>
  <si>
    <t>VFS1015-12</t>
  </si>
  <si>
    <t>18% шерсть, 82% модал</t>
  </si>
  <si>
    <t>VFS1015-8</t>
  </si>
  <si>
    <t>VFLG2-13</t>
  </si>
  <si>
    <t>VFJ10-6</t>
  </si>
  <si>
    <t>VFJ11-9</t>
  </si>
  <si>
    <t>VFI12-4</t>
  </si>
  <si>
    <t>VFI12-8</t>
  </si>
  <si>
    <t>VFS1022-11</t>
  </si>
  <si>
    <t>VFS1022-8</t>
  </si>
  <si>
    <t>VFS1024-13</t>
  </si>
  <si>
    <t>VFS1029-12</t>
  </si>
  <si>
    <t>VFS1029-6</t>
  </si>
  <si>
    <t>VGG3-13</t>
  </si>
  <si>
    <t>VGU3-12</t>
  </si>
  <si>
    <t>60% шерсть, 30% хлопок, 10% нейлон</t>
  </si>
  <si>
    <t>VGU15-9</t>
  </si>
  <si>
    <t>VGU10-9</t>
  </si>
  <si>
    <t>VGU13-8</t>
  </si>
  <si>
    <t>50% вискоза, 30% хлопок, 20% полиэстер</t>
  </si>
  <si>
    <t>VGD1-8</t>
  </si>
  <si>
    <t>10% шерсть, 15% вискоза, 10% нейлон, 65% полиэстер</t>
  </si>
  <si>
    <t>VGD2-13</t>
  </si>
  <si>
    <t>VGD4-8</t>
  </si>
  <si>
    <t>40% вискоза, 60% хлопок</t>
  </si>
  <si>
    <t>VGD4-13</t>
  </si>
  <si>
    <t>GLF25-2</t>
  </si>
  <si>
    <t>GLF25-12</t>
  </si>
  <si>
    <t>GLF28-2</t>
  </si>
  <si>
    <t>GLF28-3</t>
  </si>
  <si>
    <t>GLF28-8</t>
  </si>
  <si>
    <t>GLF29-12</t>
  </si>
  <si>
    <t>GLF29-8</t>
  </si>
  <si>
    <t>GLF30-2S</t>
  </si>
  <si>
    <t>GLF30-6S</t>
  </si>
  <si>
    <t>GLF30-13S</t>
  </si>
  <si>
    <t>GLF33-28</t>
  </si>
  <si>
    <t>GDF13-2</t>
  </si>
  <si>
    <t>GDF13-12</t>
  </si>
  <si>
    <t>GDF20-2</t>
  </si>
  <si>
    <t>VFS1015-11</t>
  </si>
  <si>
    <t>JMF76-1</t>
  </si>
  <si>
    <t>DBG2-12</t>
  </si>
  <si>
    <t>5% шерсть 95% полиэстер</t>
  </si>
  <si>
    <t>DBG3-12</t>
  </si>
  <si>
    <t>20% шерсть 80% полиэстер</t>
  </si>
  <si>
    <t>DBG4-11</t>
  </si>
  <si>
    <t>40% шерсть 60% полиэстер</t>
  </si>
  <si>
    <t>DIG8-2</t>
  </si>
  <si>
    <t>FM2202131A-190</t>
  </si>
  <si>
    <t>FM02011121G-156</t>
  </si>
  <si>
    <t>FR50829A-13</t>
  </si>
  <si>
    <t>FR50829A-156</t>
  </si>
  <si>
    <t>FR30509-5</t>
  </si>
  <si>
    <t>FR30509-3</t>
  </si>
  <si>
    <t>Сумка дорож.</t>
  </si>
  <si>
    <t>Y10380-3</t>
  </si>
  <si>
    <t>Y10459-2</t>
  </si>
  <si>
    <t>Y10459-13</t>
  </si>
  <si>
    <t>Y10377-2</t>
  </si>
  <si>
    <t>Y10377-13</t>
  </si>
  <si>
    <t>JLF12-12</t>
  </si>
  <si>
    <t>40% ангора, 20% вискоза, 38% полиэстер, 2% метанит</t>
  </si>
  <si>
    <t>JLF12-13</t>
  </si>
  <si>
    <t>JLF12-5</t>
  </si>
  <si>
    <t>JLF12-3</t>
  </si>
  <si>
    <t>JLF13-13</t>
  </si>
  <si>
    <t>JLF13-3</t>
  </si>
  <si>
    <t>DLIF34-5</t>
  </si>
  <si>
    <t>DLIF34-45</t>
  </si>
  <si>
    <t>DLIF37-12</t>
  </si>
  <si>
    <t>DLIF39-3</t>
  </si>
  <si>
    <t>30% ангора, 20% шерсть, 35% вискоза, 15% полиэстер</t>
  </si>
  <si>
    <t>DLIF42-2</t>
  </si>
  <si>
    <t>DLIF42-13</t>
  </si>
  <si>
    <t>DLIF34-12</t>
  </si>
  <si>
    <t>40% ангора, 20% вискоза, 38% полиэстер, 2% метанить</t>
  </si>
  <si>
    <t>DLIF34-13</t>
  </si>
  <si>
    <t>DFRG47-3</t>
  </si>
  <si>
    <t>20% альпака, 30% шерсть, 50% акрил</t>
  </si>
  <si>
    <t>DFRG47-12</t>
  </si>
  <si>
    <t>DFRG48-8</t>
  </si>
  <si>
    <t>50% шерсть, 30% вискоза, 20% полиэстер</t>
  </si>
  <si>
    <t>DFRG52-8f</t>
  </si>
  <si>
    <t>DFRG56-12</t>
  </si>
  <si>
    <t>DFRG58-45</t>
  </si>
  <si>
    <t>DFRG58-8</t>
  </si>
  <si>
    <t>DFR78-1</t>
  </si>
  <si>
    <t>50% ангора, 15% шерсть, 15% вискоза,20% полиэстер</t>
  </si>
  <si>
    <t>DFR78-3</t>
  </si>
  <si>
    <t>DFR83-1</t>
  </si>
  <si>
    <t>40% шерсть енота, 20% шерсть, 25% вискоза, 15% нейлон</t>
  </si>
  <si>
    <t>DFR83-5</t>
  </si>
  <si>
    <t>Берет</t>
  </si>
  <si>
    <t>DFR88-3</t>
  </si>
  <si>
    <t>50% ангора, 15% шерсть, 15% вискоза, 20% полиэстер</t>
  </si>
  <si>
    <t>DFR88-13</t>
  </si>
  <si>
    <t>Повязка</t>
  </si>
  <si>
    <t>DW105-3</t>
  </si>
  <si>
    <t>40% шерсть енота, 15% шерсть, 25% вискоза, 10% хлопок, 8% нейлон, 2</t>
  </si>
  <si>
    <t>DW106-3</t>
  </si>
  <si>
    <t>35% ангора, 35% вискоза, 27% нейлон, 3% полиэстер</t>
  </si>
  <si>
    <t>DW109-13f</t>
  </si>
  <si>
    <t>35% ангора, 38% вискоза, 22% нейлон, 5% люрекс</t>
  </si>
  <si>
    <t>DW121-4</t>
  </si>
  <si>
    <t>35% ангора, 40% вискоза, 25% нейлон</t>
  </si>
  <si>
    <t>DW121-12</t>
  </si>
  <si>
    <t>DW132-13f</t>
  </si>
  <si>
    <t>40% шерсть енота, 15% шерсть, 25% вискоза, 20% нейлон</t>
  </si>
  <si>
    <t>DW132-3f</t>
  </si>
  <si>
    <t>DW139-1</t>
  </si>
  <si>
    <t>DWG85-11</t>
  </si>
  <si>
    <t>15% кашемир, 40% вискоза, 45% нейлон</t>
  </si>
  <si>
    <t>DWG88-3</t>
  </si>
  <si>
    <t>DWG91-45f</t>
  </si>
  <si>
    <t>35% шерсть, 20% вискоза, 45% акрил</t>
  </si>
  <si>
    <t>DSR102-13</t>
  </si>
  <si>
    <t>50% хлопок, 28% полиэстер, 22% эластан</t>
  </si>
  <si>
    <t>DSR102-2</t>
  </si>
  <si>
    <t>DSR102-8</t>
  </si>
  <si>
    <t>Y56758-2</t>
  </si>
  <si>
    <t>Y56758-8</t>
  </si>
  <si>
    <t>Y56658-2</t>
  </si>
  <si>
    <t>Y56658-3</t>
  </si>
  <si>
    <t>L19384-028</t>
  </si>
  <si>
    <t>L19431-2</t>
  </si>
  <si>
    <t>L19431-227</t>
  </si>
  <si>
    <t>L19438-8164</t>
  </si>
  <si>
    <t>L19441-615</t>
  </si>
  <si>
    <t>L19450-777</t>
  </si>
  <si>
    <t>L19450-2</t>
  </si>
  <si>
    <t>L19499-8164</t>
  </si>
  <si>
    <t>L19500-2</t>
  </si>
  <si>
    <t>L19019C2-819</t>
  </si>
  <si>
    <t>L4078-12</t>
  </si>
  <si>
    <t>Q25034D-2</t>
  </si>
  <si>
    <t>UFS0154-8</t>
  </si>
  <si>
    <t>прод 28.02</t>
  </si>
  <si>
    <t>прод 08.03</t>
  </si>
  <si>
    <t>прод 01.04</t>
  </si>
  <si>
    <t>прод 31.03</t>
  </si>
  <si>
    <t>прод 29.03</t>
  </si>
  <si>
    <t>прод 16.03</t>
  </si>
  <si>
    <t>прод 19.02</t>
  </si>
  <si>
    <t>прод 23.04</t>
  </si>
  <si>
    <t>прод 22.03</t>
  </si>
  <si>
    <t>прод 22.02</t>
  </si>
  <si>
    <t>прод 05.03</t>
  </si>
  <si>
    <t>прод 16.02</t>
  </si>
  <si>
    <t>прод 15.02</t>
  </si>
  <si>
    <t>прод 16.04</t>
  </si>
  <si>
    <t>SF015b-8</t>
  </si>
  <si>
    <t>от 04.04.2025</t>
  </si>
  <si>
    <t>SU03b-3</t>
  </si>
  <si>
    <t>SE013b-12</t>
  </si>
  <si>
    <t>SNG04a-9</t>
  </si>
  <si>
    <t>SJ07a-5</t>
  </si>
  <si>
    <t>прод 11.05</t>
  </si>
  <si>
    <t>прод 24.05</t>
  </si>
  <si>
    <t>прод 23.05</t>
  </si>
  <si>
    <t>прод 30.05</t>
  </si>
  <si>
    <t>прод 30.06</t>
  </si>
  <si>
    <t>прод 05.06</t>
  </si>
  <si>
    <t>прод 31.07</t>
  </si>
  <si>
    <t>прод 27.07</t>
  </si>
  <si>
    <t>СУМКИ</t>
  </si>
  <si>
    <t>дорож.</t>
  </si>
  <si>
    <t>2 790</t>
  </si>
  <si>
    <t>1 596,00</t>
  </si>
  <si>
    <t>№1648 от 19.08.2022</t>
  </si>
  <si>
    <t>1005-8</t>
  </si>
  <si>
    <t>1034-3</t>
  </si>
  <si>
    <t>15788A-616</t>
  </si>
  <si>
    <t>khaki</t>
  </si>
  <si>
    <t>№4001 от 20.12.2021</t>
  </si>
  <si>
    <t>16351AS1-112</t>
  </si>
  <si>
    <t>beige</t>
  </si>
  <si>
    <t>5 213,00</t>
  </si>
  <si>
    <t>16416R-W1-018/018-black</t>
  </si>
  <si>
    <t>16451C1-322/018-pink</t>
  </si>
  <si>
    <t>№962 от 16.05.2022</t>
  </si>
  <si>
    <t>16860LC1-11</t>
  </si>
  <si>
    <t>17024C1-9</t>
  </si>
  <si>
    <t>17096-5</t>
  </si>
  <si>
    <t>розовый</t>
  </si>
  <si>
    <t>№2663 от 15.07.2021</t>
  </si>
  <si>
    <t>1723A6-235</t>
  </si>
  <si>
    <t>№1826 от 07.11.2023</t>
  </si>
  <si>
    <t>с ок 25/05</t>
  </si>
  <si>
    <t>1723A7-111</t>
  </si>
  <si>
    <t>№1009 от 19.06.2023</t>
  </si>
  <si>
    <t>1723A7-121</t>
  </si>
  <si>
    <t>1723A7-77</t>
  </si>
  <si>
    <t>с од 24.07</t>
  </si>
  <si>
    <t>1723P-12</t>
  </si>
  <si>
    <t>3 054,00</t>
  </si>
  <si>
    <t>от 13.07.22</t>
  </si>
  <si>
    <t>1723P-4</t>
  </si>
  <si>
    <t>17695A-13</t>
  </si>
  <si>
    <t>17706A-11</t>
  </si>
  <si>
    <t>брак</t>
  </si>
  <si>
    <t>177093A-9</t>
  </si>
  <si>
    <t>с пуш 11.07</t>
  </si>
  <si>
    <t>17759-11</t>
  </si>
  <si>
    <t>17765-2</t>
  </si>
  <si>
    <t>17767-11</t>
  </si>
  <si>
    <t>№584 от 29.03.2022</t>
  </si>
  <si>
    <t>17776-12</t>
  </si>
  <si>
    <t>13 390</t>
  </si>
  <si>
    <t>4 614,00</t>
  </si>
  <si>
    <t>17783-12</t>
  </si>
  <si>
    <t>с ок 18.06</t>
  </si>
  <si>
    <t>с од 13.07</t>
  </si>
  <si>
    <t>17798-6</t>
  </si>
  <si>
    <t>17805-111</t>
  </si>
  <si>
    <t>17805-12</t>
  </si>
  <si>
    <t>нат кожа</t>
  </si>
  <si>
    <t>от 27.07.23</t>
  </si>
  <si>
    <t>17805-9</t>
  </si>
  <si>
    <t>17824-133</t>
  </si>
  <si>
    <t>17836S-28</t>
  </si>
  <si>
    <t>16 790</t>
  </si>
  <si>
    <t>5 806,00</t>
  </si>
  <si>
    <t>17964-11</t>
  </si>
  <si>
    <t>17964-13</t>
  </si>
  <si>
    <t>17967-13</t>
  </si>
  <si>
    <t>18000-13</t>
  </si>
  <si>
    <t>12 590</t>
  </si>
  <si>
    <t>4 981,00</t>
  </si>
  <si>
    <t>18133-027</t>
  </si>
  <si>
    <t>18146-018</t>
  </si>
  <si>
    <t>18147-618</t>
  </si>
  <si>
    <t>11 990</t>
  </si>
  <si>
    <t>4 659,00</t>
  </si>
  <si>
    <t>18169-228</t>
  </si>
  <si>
    <t>7 990</t>
  </si>
  <si>
    <t>6 424,00</t>
  </si>
  <si>
    <t>18169-339</t>
  </si>
  <si>
    <t>18169-669</t>
  </si>
  <si>
    <t>20122501NP-41</t>
  </si>
  <si>
    <t>20122501P-5</t>
  </si>
  <si>
    <t>2024-3</t>
  </si>
  <si>
    <t>№1497 от 21.08.2023</t>
  </si>
  <si>
    <t>2024-4</t>
  </si>
  <si>
    <t>23004524-9</t>
  </si>
  <si>
    <t>3186-3</t>
  </si>
  <si>
    <t>984433T2-43</t>
  </si>
  <si>
    <t>с од 21.06</t>
  </si>
  <si>
    <t>Чемодан 4-х колесный</t>
  </si>
  <si>
    <t>EN6520-20-76 мал желтый</t>
  </si>
  <si>
    <t>полипропилен</t>
  </si>
  <si>
    <t>EN7520-20-55 мал розовый</t>
  </si>
  <si>
    <t>с пуш 21.06</t>
  </si>
  <si>
    <t>с од март</t>
  </si>
  <si>
    <t>F21275-8</t>
  </si>
  <si>
    <t>3 390</t>
  </si>
  <si>
    <t>3 183,00</t>
  </si>
  <si>
    <t>с од 24.03</t>
  </si>
  <si>
    <t>FKTO3760-5</t>
  </si>
  <si>
    <t>FR43021C-154</t>
  </si>
  <si>
    <t>1 144,00</t>
  </si>
  <si>
    <t>FR43417-41</t>
  </si>
  <si>
    <t>FR44715A-198</t>
  </si>
  <si>
    <t>иск кожа</t>
  </si>
  <si>
    <t>FR44735BG-9</t>
  </si>
  <si>
    <t>FR44735BJ-8</t>
  </si>
  <si>
    <t>с од 28.06</t>
  </si>
  <si>
    <t>вернули 30.06 как брак</t>
  </si>
  <si>
    <t>FR44765-3</t>
  </si>
  <si>
    <t>FR44765A-2</t>
  </si>
  <si>
    <t>черный</t>
  </si>
  <si>
    <t>№2821 от 11.08.2021</t>
  </si>
  <si>
    <t>FR44803P-9</t>
  </si>
  <si>
    <t>FR44846-2</t>
  </si>
  <si>
    <t>FR44867BB-198</t>
  </si>
  <si>
    <t>иск.</t>
  </si>
  <si>
    <t>с пуш май 22</t>
  </si>
  <si>
    <t>замена брака 26.08.2022 на одежду</t>
  </si>
  <si>
    <t>FR44974L-191</t>
  </si>
  <si>
    <t>1 510,00</t>
  </si>
  <si>
    <t>FR44982-13</t>
  </si>
  <si>
    <t>FR44982-131</t>
  </si>
  <si>
    <t>FR44989-13</t>
  </si>
  <si>
    <t>FR47197-157</t>
  </si>
  <si>
    <t>FR47197-193</t>
  </si>
  <si>
    <t>FR473550-13</t>
  </si>
  <si>
    <t>FR48156-11</t>
  </si>
  <si>
    <t>4 590</t>
  </si>
  <si>
    <t>4 551,00</t>
  </si>
  <si>
    <t>FR48175-11</t>
  </si>
  <si>
    <t>2 426,00</t>
  </si>
  <si>
    <t>FR48175-2</t>
  </si>
  <si>
    <t>FR48287-140</t>
  </si>
  <si>
    <t>искусственная кожа</t>
  </si>
  <si>
    <t>FR48288-45</t>
  </si>
  <si>
    <t>FR4853201-2</t>
  </si>
  <si>
    <t>100%полиэстер</t>
  </si>
  <si>
    <t>FR490360-193</t>
  </si>
  <si>
    <t>FR50021-191</t>
  </si>
  <si>
    <t>FR511841-13</t>
  </si>
  <si>
    <t>FR5200301-5</t>
  </si>
  <si>
    <t>FR5200501-1</t>
  </si>
  <si>
    <t>FR5200501-5</t>
  </si>
  <si>
    <t>FRC44371EJ-9</t>
  </si>
  <si>
    <t>FRC46269C-131</t>
  </si>
  <si>
    <t>L13638-2</t>
  </si>
  <si>
    <t>???</t>
  </si>
  <si>
    <t>L16991C5-2</t>
  </si>
  <si>
    <t>L18280-2</t>
  </si>
  <si>
    <t>L18316-1</t>
  </si>
  <si>
    <t>L18317-7</t>
  </si>
  <si>
    <t>L18540-2</t>
  </si>
  <si>
    <t>L18566A-2</t>
  </si>
  <si>
    <t>L18720-1</t>
  </si>
  <si>
    <t>L18720-2</t>
  </si>
  <si>
    <t>L18807-2</t>
  </si>
  <si>
    <t>Y1023-8</t>
  </si>
  <si>
    <t>д/ноут</t>
  </si>
  <si>
    <t>Y404-11</t>
  </si>
  <si>
    <t>Y404-5</t>
  </si>
  <si>
    <t>Y404-7</t>
  </si>
  <si>
    <t>YSM1052-2</t>
  </si>
  <si>
    <t>YSN2115-8</t>
  </si>
  <si>
    <t>15101301D-194</t>
  </si>
  <si>
    <t>19010301N-4</t>
  </si>
  <si>
    <t>19010301NP-41</t>
  </si>
  <si>
    <t>19010301NPcherry-4</t>
  </si>
  <si>
    <t>замена брака 26.08</t>
  </si>
  <si>
    <t>19032601MD-194</t>
  </si>
  <si>
    <t>19112701N-2</t>
  </si>
  <si>
    <t>20120801N-4</t>
  </si>
  <si>
    <t>20122401LMB-12</t>
  </si>
  <si>
    <t>32011MD-90</t>
  </si>
  <si>
    <t>37007N-2</t>
  </si>
  <si>
    <t>42003D-194</t>
  </si>
  <si>
    <t>42003LMB-12</t>
  </si>
  <si>
    <t>42003N-3</t>
  </si>
  <si>
    <t>42003NPcherry-4</t>
  </si>
  <si>
    <t>42003Thearts-4</t>
  </si>
  <si>
    <t>42333LMB-12</t>
  </si>
  <si>
    <t>46030E-2</t>
  </si>
  <si>
    <t>53001D-12</t>
  </si>
  <si>
    <t>Обложка для документов</t>
  </si>
  <si>
    <t>54019LMB-150</t>
  </si>
  <si>
    <t>54019N-2</t>
  </si>
  <si>
    <t>540220N-12</t>
  </si>
  <si>
    <t>54022D-12</t>
  </si>
  <si>
    <t>54022D-2</t>
  </si>
  <si>
    <t>54022N-2</t>
  </si>
  <si>
    <t>прод 26.05</t>
  </si>
  <si>
    <t>FA007DPleo-71</t>
  </si>
  <si>
    <t>FA007LMB-12</t>
  </si>
  <si>
    <t>FA007LMB-150</t>
  </si>
  <si>
    <t>FA007N-2</t>
  </si>
  <si>
    <t>FA007N-3</t>
  </si>
  <si>
    <t>FA007N-51</t>
  </si>
  <si>
    <t>FA007NPleo-10</t>
  </si>
  <si>
    <t>FA013D-90</t>
  </si>
  <si>
    <t>FA013LMB-12</t>
  </si>
  <si>
    <t>Q07D-2</t>
  </si>
  <si>
    <t>Q07D-4</t>
  </si>
  <si>
    <t>Q08D-2</t>
  </si>
  <si>
    <t>Q11D-192</t>
  </si>
  <si>
    <t>Q11D-2</t>
  </si>
  <si>
    <t>Q11D-4</t>
  </si>
  <si>
    <t>Q12D-192</t>
  </si>
  <si>
    <t>Q12D-2</t>
  </si>
  <si>
    <t>Q23N-191</t>
  </si>
  <si>
    <t>Q23N-2</t>
  </si>
  <si>
    <t>Q326011D-192</t>
  </si>
  <si>
    <t>Q326011D-4</t>
  </si>
  <si>
    <t>Q326011D-5</t>
  </si>
  <si>
    <t>Q42333D-2</t>
  </si>
  <si>
    <t>Q42333D-4</t>
  </si>
  <si>
    <t>Q42333D-5</t>
  </si>
  <si>
    <t>Q42333D-72</t>
  </si>
  <si>
    <t>Q54019D-141</t>
  </si>
  <si>
    <t>Q54019D-5</t>
  </si>
  <si>
    <t>Q54019N-13</t>
  </si>
  <si>
    <t>Q54019N-154</t>
  </si>
  <si>
    <t>Q54019N-155</t>
  </si>
  <si>
    <t>Q54019N-191</t>
  </si>
  <si>
    <t>Q54019N-74</t>
  </si>
  <si>
    <t>Q602N-13</t>
  </si>
  <si>
    <t>Q602N-155</t>
  </si>
  <si>
    <t>Q77006N-13</t>
  </si>
  <si>
    <t>Q77006N-155</t>
  </si>
  <si>
    <t>QCH01D-192</t>
  </si>
  <si>
    <t>QCH01D-2</t>
  </si>
  <si>
    <t>QCH402N-13</t>
  </si>
  <si>
    <t>QCH402N-155</t>
  </si>
  <si>
    <t>QFA006D-2</t>
  </si>
  <si>
    <t>QFA006N-13</t>
  </si>
  <si>
    <t>QFA006N-2</t>
  </si>
  <si>
    <t>QFA006N-74</t>
  </si>
  <si>
    <t>QFA013D-5</t>
  </si>
  <si>
    <t>прод 01.06</t>
  </si>
  <si>
    <t>QFA013N-150</t>
  </si>
  <si>
    <t>QFA013N-154</t>
  </si>
  <si>
    <t>QFA013N-155</t>
  </si>
  <si>
    <t>QFA013N-74</t>
  </si>
  <si>
    <t>QFA022N-13</t>
  </si>
  <si>
    <t>QFA022N-155</t>
  </si>
  <si>
    <t>RB0005-2</t>
  </si>
  <si>
    <t>Y22116-61</t>
  </si>
  <si>
    <t>прод 14.06</t>
  </si>
  <si>
    <t>прод 26.07</t>
  </si>
  <si>
    <t>17031-2</t>
  </si>
  <si>
    <t>прод 03.07</t>
  </si>
  <si>
    <t>прод 02.07</t>
  </si>
  <si>
    <t>с ок 07.07</t>
  </si>
  <si>
    <t>прод 30.07</t>
  </si>
  <si>
    <t>с од 16.07</t>
  </si>
  <si>
    <t>прод 19.07</t>
  </si>
  <si>
    <t>прод 06.07</t>
  </si>
  <si>
    <t>прод 12.07</t>
  </si>
  <si>
    <t>L17641-2</t>
  </si>
  <si>
    <t>прод 04.07</t>
  </si>
  <si>
    <t>прод 11.07</t>
  </si>
  <si>
    <t>прод 17.07</t>
  </si>
  <si>
    <t>прод 29.07</t>
  </si>
  <si>
    <t>прод 13.07</t>
  </si>
  <si>
    <t>прод 05.07</t>
  </si>
  <si>
    <t>прод 21.07</t>
  </si>
  <si>
    <t>прод 23.07</t>
  </si>
  <si>
    <t>прод 28.07</t>
  </si>
  <si>
    <t>1723A6-615</t>
  </si>
  <si>
    <t>прод 06.06</t>
  </si>
  <si>
    <t>1723A6-819</t>
  </si>
  <si>
    <t>1723A7-49</t>
  </si>
  <si>
    <t>с од 30.05</t>
  </si>
  <si>
    <t>прод 11.06</t>
  </si>
  <si>
    <t>прод 02.06</t>
  </si>
  <si>
    <t>прод 24.06</t>
  </si>
  <si>
    <t>прод 18.06</t>
  </si>
  <si>
    <t>прод 23.06</t>
  </si>
  <si>
    <t>прод 25.06</t>
  </si>
  <si>
    <t>прод 20.06</t>
  </si>
  <si>
    <t>прод 16.06</t>
  </si>
  <si>
    <t>прод 22.06</t>
  </si>
  <si>
    <t>с од 22.06</t>
  </si>
  <si>
    <t>FR44867BB-1</t>
  </si>
  <si>
    <t>прод 12.06</t>
  </si>
  <si>
    <t>прод 17.06</t>
  </si>
  <si>
    <t>с од 01.06</t>
  </si>
  <si>
    <t>прод 15.06</t>
  </si>
  <si>
    <t>40025NP-41</t>
  </si>
  <si>
    <t>прод 28.06</t>
  </si>
  <si>
    <t>16055A3-816</t>
  </si>
  <si>
    <t>1723A7-6</t>
  </si>
  <si>
    <t>прод 22.05</t>
  </si>
  <si>
    <t>прод 09.04</t>
  </si>
  <si>
    <t>прод 28.04</t>
  </si>
  <si>
    <t>прод 08.04</t>
  </si>
  <si>
    <t>прод 06.04</t>
  </si>
  <si>
    <t>с од 08.03</t>
  </si>
  <si>
    <t>прод 19.04</t>
  </si>
  <si>
    <t>прод 27.04</t>
  </si>
  <si>
    <t>прод 04.04</t>
  </si>
  <si>
    <t>FR44971G-11</t>
  </si>
  <si>
    <t>из комплекта</t>
  </si>
  <si>
    <t>прод 02.04</t>
  </si>
  <si>
    <t>прод 17.04</t>
  </si>
  <si>
    <t>прод 20.05</t>
  </si>
  <si>
    <t>прод 10.05</t>
  </si>
  <si>
    <t>прод 15.04</t>
  </si>
  <si>
    <t>с ок 15.12</t>
  </si>
  <si>
    <t>прод 25.04</t>
  </si>
  <si>
    <t>прод 29.04</t>
  </si>
  <si>
    <t>прод 18.05</t>
  </si>
  <si>
    <t>с од 23.01</t>
  </si>
  <si>
    <t>прод 28.05</t>
  </si>
  <si>
    <t>прод 10.04</t>
  </si>
  <si>
    <t>прод 11.04</t>
  </si>
  <si>
    <t>прод 15.05</t>
  </si>
  <si>
    <t>с од 26.05</t>
  </si>
  <si>
    <t>YSN2107-2</t>
  </si>
  <si>
    <t>прод 13.04</t>
  </si>
  <si>
    <t>Q42333D-7</t>
  </si>
  <si>
    <t>с од 01.09</t>
  </si>
  <si>
    <t>17786C1-229</t>
  </si>
  <si>
    <t>прод 17.03</t>
  </si>
  <si>
    <t>прод 09.03</t>
  </si>
  <si>
    <t>прод 28.03</t>
  </si>
  <si>
    <t>прод 24.03</t>
  </si>
  <si>
    <t>прод 02.03</t>
  </si>
  <si>
    <t>прод 01.03</t>
  </si>
  <si>
    <t>прод 04.03</t>
  </si>
  <si>
    <t>прод 15.03</t>
  </si>
  <si>
    <t>с ок 01.03</t>
  </si>
  <si>
    <t>прод 07.03</t>
  </si>
  <si>
    <t>с од 28.02</t>
  </si>
  <si>
    <t>L18342-13</t>
  </si>
  <si>
    <t>L18705-2</t>
  </si>
  <si>
    <t>прод 10.03</t>
  </si>
  <si>
    <t>FA013LMB-150</t>
  </si>
  <si>
    <t>прод 23.03</t>
  </si>
  <si>
    <t>QFA013D-192</t>
  </si>
  <si>
    <t>прод 20.03</t>
  </si>
  <si>
    <t>17653L-5</t>
  </si>
  <si>
    <t>прод 09.02</t>
  </si>
  <si>
    <t>17945-5</t>
  </si>
  <si>
    <t>прод 07.02</t>
  </si>
  <si>
    <t>с од 15.02</t>
  </si>
  <si>
    <t>прод 26.02</t>
  </si>
  <si>
    <t>прод 27.02</t>
  </si>
  <si>
    <t>прод 02.02</t>
  </si>
  <si>
    <t>FR43011-13</t>
  </si>
  <si>
    <t>L18061-2</t>
  </si>
  <si>
    <t>прод 01.02</t>
  </si>
  <si>
    <t>прод 10.02</t>
  </si>
  <si>
    <t>1037-8 100% нейлон</t>
  </si>
  <si>
    <t>с од 19.07 брак</t>
  </si>
  <si>
    <t>прод 09.01</t>
  </si>
  <si>
    <t>17378C-12</t>
  </si>
  <si>
    <t>прод 10.01</t>
  </si>
  <si>
    <t>прод 20.01</t>
  </si>
  <si>
    <t>прод 13.01</t>
  </si>
  <si>
    <t>прод 05.01</t>
  </si>
  <si>
    <t>прод 04.01</t>
  </si>
  <si>
    <t>прод 03.01</t>
  </si>
  <si>
    <t>FR44765-2</t>
  </si>
  <si>
    <t>прод 19.01</t>
  </si>
  <si>
    <t>прод 23.01</t>
  </si>
  <si>
    <t>прод 06.01</t>
  </si>
  <si>
    <t>прод 12.01</t>
  </si>
  <si>
    <t>вернула мама</t>
  </si>
  <si>
    <t>прод 29.01</t>
  </si>
  <si>
    <t>Y22116-2</t>
  </si>
  <si>
    <t>прод 14.01</t>
  </si>
  <si>
    <t>прод 28.12</t>
  </si>
  <si>
    <t>1105-3 100% нейлон</t>
  </si>
  <si>
    <t>17033R-8</t>
  </si>
  <si>
    <t>прод 22.12</t>
  </si>
  <si>
    <t>17037C1-2</t>
  </si>
  <si>
    <t>прод 07.12</t>
  </si>
  <si>
    <t>1723A7-133</t>
  </si>
  <si>
    <t>прод 25.12</t>
  </si>
  <si>
    <t>17837-11</t>
  </si>
  <si>
    <t>прод 09.12</t>
  </si>
  <si>
    <t>прод 10.12</t>
  </si>
  <si>
    <t>F21275-50</t>
  </si>
  <si>
    <t>2 122,00</t>
  </si>
  <si>
    <t>прод 06.12</t>
  </si>
  <si>
    <t>с пуш 15.06</t>
  </si>
  <si>
    <t>прод 29.12</t>
  </si>
  <si>
    <t>FR485470-190</t>
  </si>
  <si>
    <t>прод 30.12</t>
  </si>
  <si>
    <t>прод 31.12</t>
  </si>
  <si>
    <t>прод 19.11</t>
  </si>
  <si>
    <t>прод 21.12</t>
  </si>
  <si>
    <t>прод 16.12</t>
  </si>
  <si>
    <t>прод 15.12</t>
  </si>
  <si>
    <t>прод 23.12</t>
  </si>
  <si>
    <t>прод 14.12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</si>
</sst>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"/>
    <numFmt numFmtId="165" formatCode="dd\.mm\.yyyy"/>
  </numFmts>
  <fonts count="46">
    <font>
      <sz val="10.0"/>
      <color rgb="FF000000"/>
      <name val="Arial"/>
      <scheme val="minor"/>
    </font>
    <font>
      <sz val="11.0"/>
      <color theme="1"/>
      <name val="Calibri"/>
    </font>
    <font>
      <i/>
      <sz val="10.0"/>
      <color theme="1"/>
      <name val="Calibri"/>
    </font>
    <font>
      <b/>
      <sz val="11.0"/>
      <color theme="1"/>
      <name val="Calibri"/>
    </font>
    <font>
      <sz val="8.0"/>
      <color theme="1"/>
      <name val="Arial"/>
    </font>
    <font>
      <b/>
      <sz val="12.0"/>
      <color rgb="FF008000"/>
      <name val="Calibri"/>
    </font>
    <font>
      <sz val="9.0"/>
      <color rgb="FF1F1F1F"/>
      <name val="&quot;Google Sans&quot;"/>
    </font>
    <font>
      <sz val="11.0"/>
      <color rgb="FF000000"/>
      <name val="Calibri"/>
    </font>
    <font>
      <b/>
      <sz val="11.0"/>
      <color rgb="FF000000"/>
      <name val="Calibri"/>
    </font>
    <font>
      <b/>
      <sz val="10.0"/>
      <color rgb="FF000000"/>
      <name val="Calibri"/>
    </font>
    <font>
      <b/>
      <sz val="12.0"/>
      <color rgb="FF000000"/>
      <name val="Calibri"/>
    </font>
    <font>
      <sz val="10.0"/>
      <color theme="1"/>
      <name val="Calibri"/>
    </font>
    <font>
      <b/>
      <sz val="12.0"/>
      <color theme="1"/>
      <name val="Calibri"/>
    </font>
    <font/>
    <font>
      <sz val="8.0"/>
      <color theme="1"/>
      <name val="Calibri"/>
    </font>
    <font>
      <sz val="10.0"/>
      <color rgb="FF000000"/>
      <name val="Calibri"/>
    </font>
    <font>
      <sz val="9.0"/>
      <color rgb="FF000000"/>
      <name val="&quot;Google Sans Mono&quot;"/>
    </font>
    <font>
      <color theme="1"/>
      <name val="Arial"/>
    </font>
    <font>
      <i/>
      <sz val="11.0"/>
      <color theme="1"/>
      <name val="Calibri"/>
    </font>
    <font>
      <i/>
      <sz val="8.0"/>
      <color theme="1"/>
      <name val="Calibri"/>
    </font>
    <font>
      <b/>
      <i/>
      <sz val="11.0"/>
      <color theme="1"/>
      <name val="Calibri"/>
    </font>
    <font>
      <color theme="1"/>
      <name val="Calibri"/>
    </font>
    <font>
      <sz val="11.0"/>
      <color theme="1"/>
      <name val="Arial"/>
    </font>
    <font>
      <sz val="10.0"/>
      <color rgb="FF1F1F1F"/>
      <name val="Calibri"/>
    </font>
    <font>
      <sz val="9.0"/>
      <color theme="1"/>
      <name val="Calibri"/>
    </font>
    <font>
      <b/>
      <sz val="13.0"/>
      <color theme="1"/>
      <name val="Calibri"/>
    </font>
    <font>
      <color theme="1"/>
      <name val="Arial"/>
      <scheme val="minor"/>
    </font>
    <font>
      <sz val="11.0"/>
      <color theme="1"/>
      <name val="Arial"/>
      <scheme val="minor"/>
    </font>
    <font>
      <sz val="12.0"/>
      <color theme="1"/>
      <name val="Calibri"/>
    </font>
    <font>
      <sz val="11.0"/>
      <color rgb="FF000000"/>
      <name val="Arial"/>
    </font>
    <font>
      <sz val="12.0"/>
      <color rgb="FF000000"/>
      <name val="Docs-Calibri"/>
    </font>
    <font>
      <sz val="11.0"/>
      <color rgb="FF000000"/>
      <name val="Docs-Calibri"/>
    </font>
    <font>
      <sz val="12.0"/>
      <color rgb="FF000000"/>
      <name val="Calibri"/>
    </font>
    <font>
      <b/>
      <sz val="12.0"/>
      <color theme="1"/>
      <name val="Arial"/>
    </font>
    <font>
      <sz val="10.0"/>
      <color theme="1"/>
      <name val="Arial"/>
      <scheme val="minor"/>
    </font>
    <font>
      <sz val="11.0"/>
      <color theme="1"/>
      <name val="Docs-Calibri"/>
    </font>
    <font>
      <sz val="10.0"/>
      <color theme="1"/>
      <name val="Arial"/>
    </font>
    <font>
      <sz val="11.0"/>
      <color theme="1"/>
      <name val="&quot;Times New Roman&quot;"/>
    </font>
    <font>
      <sz val="10.0"/>
      <color rgb="FF000000"/>
      <name val="&quot;Times New Roman&quot;"/>
    </font>
    <font>
      <b/>
      <sz val="12.0"/>
      <color rgb="FF000000"/>
      <name val="&quot;Times New Roman&quot;"/>
    </font>
    <font>
      <b/>
      <sz val="11.0"/>
      <color theme="1"/>
      <name val="Arial"/>
    </font>
    <font>
      <sz val="10.0"/>
      <color rgb="FF000000"/>
      <name val="Arial"/>
    </font>
    <font>
      <b/>
      <sz val="12.0"/>
      <color rgb="FF000000"/>
      <name val="Arial"/>
    </font>
    <font>
      <sz val="12.0"/>
      <color rgb="FF000000"/>
      <name val="Arial"/>
    </font>
    <font>
      <sz val="12.0"/>
      <color theme="1"/>
      <name val="&quot;Times New Roman&quot;"/>
    </font>
    <font>
      <sz val="12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CF8E3"/>
        <bgColor rgb="FFFCF8E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9900FF"/>
        <bgColor rgb="FF9900FF"/>
      </patternFill>
    </fill>
    <fill>
      <patternFill patternType="solid">
        <fgColor rgb="FFD0E0E3"/>
        <bgColor rgb="FFD0E0E3"/>
      </patternFill>
    </fill>
    <fill>
      <patternFill patternType="solid">
        <fgColor rgb="FFEA9999"/>
        <bgColor rgb="FFEA9999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6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2" fontId="5" numFmtId="0" xfId="0" applyAlignment="1" applyFill="1" applyFont="1">
      <alignment horizontal="center" readingOrder="0" vertical="center"/>
    </xf>
    <xf borderId="0" fillId="0" fontId="1" numFmtId="0" xfId="0" applyFont="1"/>
    <xf borderId="1" fillId="0" fontId="1" numFmtId="0" xfId="0" applyAlignment="1" applyBorder="1" applyFont="1">
      <alignment horizontal="left" readingOrder="0" vertical="bottom"/>
    </xf>
    <xf borderId="2" fillId="0" fontId="1" numFmtId="0" xfId="0" applyAlignment="1" applyBorder="1" applyFont="1">
      <alignment horizontal="left" readingOrder="0" vertical="bottom"/>
    </xf>
    <xf borderId="1" fillId="0" fontId="1" numFmtId="0" xfId="0" applyAlignment="1" applyBorder="1" applyFont="1">
      <alignment horizontal="right" readingOrder="0" shrinkToFit="0" vertical="bottom" wrapText="0"/>
    </xf>
    <xf borderId="2" fillId="0" fontId="1" numFmtId="0" xfId="0" applyAlignment="1" applyBorder="1" applyFont="1">
      <alignment horizontal="right" readingOrder="0" shrinkToFit="0" vertical="bottom" wrapText="0"/>
    </xf>
    <xf borderId="1" fillId="0" fontId="2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horizontal="right" readingOrder="0" shrinkToFit="0" vertical="bottom" wrapText="0"/>
    </xf>
    <xf borderId="2" fillId="0" fontId="4" numFmtId="0" xfId="0" applyAlignment="1" applyBorder="1" applyFont="1">
      <alignment horizontal="right" readingOrder="0" shrinkToFit="0" vertical="bottom" wrapText="0"/>
    </xf>
    <xf borderId="0" fillId="3" fontId="6" numFmtId="0" xfId="0" applyAlignment="1" applyFill="1" applyFont="1">
      <alignment readingOrder="0"/>
    </xf>
    <xf borderId="3" fillId="0" fontId="4" numFmtId="0" xfId="0" applyAlignment="1" applyBorder="1" applyFont="1">
      <alignment horizontal="right" readingOrder="0" shrinkToFit="0" vertical="bottom" wrapText="0"/>
    </xf>
    <xf borderId="2" fillId="0" fontId="3" numFmtId="0" xfId="0" applyAlignment="1" applyBorder="1" applyFont="1">
      <alignment horizontal="center" readingOrder="0" shrinkToFit="0" vertical="bottom" wrapText="0"/>
    </xf>
    <xf borderId="2" fillId="4" fontId="3" numFmtId="0" xfId="0" applyAlignment="1" applyBorder="1" applyFill="1" applyFont="1">
      <alignment horizontal="center" readingOrder="0" shrinkToFit="0" vertical="bottom" wrapText="0"/>
    </xf>
    <xf borderId="2" fillId="4" fontId="4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horizontal="center"/>
    </xf>
    <xf borderId="0" fillId="0" fontId="3" numFmtId="0" xfId="0" applyFont="1"/>
    <xf borderId="1" fillId="0" fontId="4" numFmtId="0" xfId="0" applyAlignment="1" applyBorder="1" applyFont="1">
      <alignment horizontal="left" readingOrder="0" vertical="bottom"/>
    </xf>
    <xf borderId="2" fillId="0" fontId="4" numFmtId="0" xfId="0" applyAlignment="1" applyBorder="1" applyFont="1">
      <alignment horizontal="left" readingOrder="0" vertical="bottom"/>
    </xf>
    <xf borderId="4" fillId="4" fontId="7" numFmtId="0" xfId="0" applyAlignment="1" applyBorder="1" applyFont="1">
      <alignment horizontal="center" shrinkToFit="0" vertical="center" wrapText="0"/>
    </xf>
    <xf borderId="3" fillId="4" fontId="7" numFmtId="0" xfId="0" applyAlignment="1" applyBorder="1" applyFont="1">
      <alignment horizontal="center" shrinkToFit="0" vertical="center" wrapText="0"/>
    </xf>
    <xf borderId="3" fillId="4" fontId="8" numFmtId="0" xfId="0" applyAlignment="1" applyBorder="1" applyFont="1">
      <alignment horizontal="center" readingOrder="0" shrinkToFit="0" vertical="center" wrapText="0"/>
    </xf>
    <xf borderId="3" fillId="4" fontId="7" numFmtId="0" xfId="0" applyAlignment="1" applyBorder="1" applyFont="1">
      <alignment horizontal="center" shrinkToFit="0" vertical="center" wrapText="0"/>
    </xf>
    <xf borderId="3" fillId="4" fontId="8" numFmtId="0" xfId="0" applyAlignment="1" applyBorder="1" applyFont="1">
      <alignment horizontal="center" shrinkToFit="0" vertical="center" wrapText="0"/>
    </xf>
    <xf borderId="5" fillId="4" fontId="7" numFmtId="0" xfId="0" applyAlignment="1" applyBorder="1" applyFont="1">
      <alignment horizontal="center" shrinkToFit="0" vertical="center" wrapText="0"/>
    </xf>
    <xf borderId="4" fillId="4" fontId="9" numFmtId="0" xfId="0" applyAlignment="1" applyBorder="1" applyFont="1">
      <alignment horizontal="center" readingOrder="0" shrinkToFit="0" vertical="center" wrapText="0"/>
    </xf>
    <xf borderId="3" fillId="5" fontId="10" numFmtId="3" xfId="0" applyAlignment="1" applyBorder="1" applyFill="1" applyFont="1" applyNumberFormat="1">
      <alignment horizontal="center" readingOrder="0" shrinkToFit="0" vertical="center" wrapText="0"/>
    </xf>
    <xf borderId="5" fillId="4" fontId="7" numFmtId="0" xfId="0" applyAlignment="1" applyBorder="1" applyFont="1">
      <alignment horizontal="center" shrinkToFit="0" vertical="center" wrapText="0"/>
    </xf>
    <xf borderId="0" fillId="4" fontId="7" numFmtId="0" xfId="0" applyAlignment="1" applyFont="1">
      <alignment horizontal="center" shrinkToFit="0" vertical="center" wrapText="0"/>
    </xf>
    <xf borderId="0" fillId="4" fontId="7" numFmtId="0" xfId="0" applyAlignment="1" applyFont="1">
      <alignment horizontal="center" shrinkToFit="0" vertical="center" wrapText="0"/>
    </xf>
    <xf borderId="6" fillId="0" fontId="7" numFmtId="0" xfId="0" applyAlignment="1" applyBorder="1" applyFont="1">
      <alignment horizontal="center" readingOrder="0" shrinkToFit="0" vertical="center" wrapText="0"/>
    </xf>
    <xf borderId="6" fillId="6" fontId="7" numFmtId="0" xfId="0" applyAlignment="1" applyBorder="1" applyFill="1" applyFont="1">
      <alignment horizontal="center" vertical="center"/>
    </xf>
    <xf borderId="6" fillId="3" fontId="7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shrinkToFit="0" vertical="center" wrapText="0"/>
    </xf>
    <xf borderId="6" fillId="0" fontId="11" numFmtId="0" xfId="0" applyAlignment="1" applyBorder="1" applyFont="1">
      <alignment horizontal="center" readingOrder="0" shrinkToFit="0" vertical="center" wrapText="0"/>
    </xf>
    <xf borderId="6" fillId="5" fontId="12" numFmtId="3" xfId="0" applyAlignment="1" applyBorder="1" applyFont="1" applyNumberFormat="1">
      <alignment horizontal="center" readingOrder="0" shrinkToFit="0" vertical="center" wrapText="0"/>
    </xf>
    <xf borderId="6" fillId="0" fontId="7" numFmtId="1" xfId="0" applyAlignment="1" applyBorder="1" applyFont="1" applyNumberFormat="1">
      <alignment horizontal="center" shrinkToFit="0" vertical="center" wrapText="0"/>
    </xf>
    <xf borderId="1" fillId="0" fontId="4" numFmtId="0" xfId="0" applyAlignment="1" applyBorder="1" applyFont="1">
      <alignment readingOrder="0" vertical="bottom"/>
    </xf>
    <xf borderId="2" fillId="0" fontId="13" numFmtId="0" xfId="0" applyBorder="1" applyFont="1"/>
    <xf borderId="0" fillId="0" fontId="7" numFmtId="0" xfId="0" applyAlignment="1" applyFont="1">
      <alignment horizontal="center" shrinkToFit="0" vertical="center" wrapText="0"/>
    </xf>
    <xf borderId="7" fillId="5" fontId="12" numFmtId="3" xfId="0" applyAlignment="1" applyBorder="1" applyFont="1" applyNumberFormat="1">
      <alignment horizontal="center" readingOrder="0" shrinkToFit="0" vertical="center" wrapText="0"/>
    </xf>
    <xf borderId="6" fillId="3" fontId="7" numFmtId="0" xfId="0" applyAlignment="1" applyBorder="1" applyFont="1">
      <alignment horizontal="center" vertical="center"/>
    </xf>
    <xf borderId="6" fillId="6" fontId="1" numFmtId="0" xfId="0" applyAlignment="1" applyBorder="1" applyFont="1">
      <alignment horizontal="center" readingOrder="0" shrinkToFit="0" vertical="center" wrapText="0"/>
    </xf>
    <xf borderId="6" fillId="0" fontId="7" numFmtId="0" xfId="0" applyAlignment="1" applyBorder="1" applyFont="1">
      <alignment horizontal="center" shrinkToFit="0" vertical="center" wrapText="0"/>
    </xf>
    <xf borderId="6" fillId="0" fontId="11" numFmtId="3" xfId="0" applyAlignment="1" applyBorder="1" applyFont="1" applyNumberFormat="1">
      <alignment horizontal="center" readingOrder="0" shrinkToFit="0" vertical="center" wrapText="0"/>
    </xf>
    <xf borderId="7" fillId="0" fontId="12" numFmtId="4" xfId="0" applyAlignment="1" applyBorder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vertical="bottom"/>
    </xf>
    <xf borderId="6" fillId="0" fontId="12" numFmtId="4" xfId="0" applyAlignment="1" applyBorder="1" applyFont="1" applyNumberFormat="1">
      <alignment horizontal="right" readingOrder="0" shrinkToFit="0" vertical="bottom" wrapText="0"/>
    </xf>
    <xf borderId="6" fillId="0" fontId="11" numFmtId="49" xfId="0" applyAlignment="1" applyBorder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7" numFmtId="0" xfId="0" applyAlignment="1" applyFont="1">
      <alignment horizontal="center" readingOrder="0" shrinkToFit="0" vertical="center" wrapText="0"/>
    </xf>
    <xf borderId="2" fillId="0" fontId="4" numFmtId="0" xfId="0" applyAlignment="1" applyBorder="1" applyFont="1">
      <alignment readingOrder="0" vertical="bottom"/>
    </xf>
    <xf borderId="6" fillId="0" fontId="1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readingOrder="0" shrinkToFit="0" vertical="center" wrapText="0"/>
    </xf>
    <xf borderId="6" fillId="0" fontId="3" numFmtId="0" xfId="0" applyAlignment="1" applyBorder="1" applyFont="1">
      <alignment horizontal="center" shrinkToFit="0" vertical="center" wrapText="0"/>
    </xf>
    <xf borderId="6" fillId="0" fontId="14" numFmtId="0" xfId="0" applyAlignment="1" applyBorder="1" applyFont="1">
      <alignment horizontal="center" readingOrder="0" shrinkToFit="0" vertical="center" wrapText="0"/>
    </xf>
    <xf borderId="6" fillId="0" fontId="3" numFmtId="2" xfId="0" applyAlignment="1" applyBorder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0" fontId="15" numFmtId="0" xfId="0" applyAlignment="1" applyFont="1">
      <alignment horizontal="center" shrinkToFit="0" vertical="center" wrapText="0"/>
    </xf>
    <xf borderId="0" fillId="5" fontId="10" numFmtId="3" xfId="0" applyAlignment="1" applyFont="1" applyNumberFormat="1">
      <alignment horizontal="center" shrinkToFit="0" vertical="center" wrapText="0"/>
    </xf>
    <xf borderId="0" fillId="0" fontId="7" numFmtId="1" xfId="0" applyAlignment="1" applyFont="1" applyNumberFormat="1">
      <alignment horizontal="center" shrinkToFit="0" vertical="center" wrapText="0"/>
    </xf>
    <xf borderId="0" fillId="0" fontId="8" numFmtId="0" xfId="0" applyAlignment="1" applyFont="1">
      <alignment horizontal="center" shrinkToFit="0" vertical="center" wrapText="0"/>
    </xf>
    <xf borderId="4" fillId="4" fontId="8" numFmtId="0" xfId="0" applyAlignment="1" applyBorder="1" applyFont="1">
      <alignment horizontal="center" readingOrder="0" shrinkToFit="0" vertical="center" wrapText="0"/>
    </xf>
    <xf borderId="3" fillId="5" fontId="8" numFmtId="0" xfId="0" applyAlignment="1" applyBorder="1" applyFont="1">
      <alignment horizontal="center" readingOrder="0" shrinkToFit="0" vertical="center" wrapText="0"/>
    </xf>
    <xf borderId="1" fillId="0" fontId="1" numFmtId="0" xfId="0" applyAlignment="1" applyBorder="1" applyFont="1">
      <alignment horizontal="center" readingOrder="0" shrinkToFit="0" vertical="bottom" wrapText="0"/>
    </xf>
    <xf borderId="6" fillId="5" fontId="1" numFmtId="0" xfId="0" applyAlignment="1" applyBorder="1" applyFont="1">
      <alignment horizontal="center" readingOrder="0" shrinkToFit="0" vertical="center" wrapText="0"/>
    </xf>
    <xf borderId="6" fillId="0" fontId="4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right" readingOrder="0" shrinkToFit="0" vertical="bottom" wrapText="0"/>
    </xf>
    <xf borderId="2" fillId="0" fontId="4" numFmtId="0" xfId="0" applyAlignment="1" applyBorder="1" applyFont="1">
      <alignment horizontal="right" readingOrder="0" shrinkToFit="0" vertical="bottom" wrapText="0"/>
    </xf>
    <xf borderId="3" fillId="0" fontId="4" numFmtId="0" xfId="0" applyAlignment="1" applyBorder="1" applyFont="1">
      <alignment horizontal="right"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0"/>
    </xf>
    <xf borderId="3" fillId="0" fontId="4" numFmtId="0" xfId="0" applyAlignment="1" applyBorder="1" applyFont="1">
      <alignment readingOrder="0" vertical="bottom"/>
    </xf>
    <xf borderId="2" fillId="3" fontId="16" numFmtId="0" xfId="0" applyAlignment="1" applyBorder="1" applyFont="1">
      <alignment readingOrder="0"/>
    </xf>
    <xf borderId="3" fillId="0" fontId="7" numFmtId="0" xfId="0" applyAlignment="1" applyBorder="1" applyFont="1">
      <alignment horizontal="center" readingOrder="0" shrinkToFit="0" vertical="center" wrapText="0"/>
    </xf>
    <xf borderId="3" fillId="0" fontId="1" numFmtId="0" xfId="0" applyAlignment="1" applyBorder="1" applyFont="1">
      <alignment horizontal="center" readingOrder="0" shrinkToFit="0" vertical="bottom" wrapText="0"/>
    </xf>
    <xf borderId="3" fillId="0" fontId="3" numFmtId="0" xfId="0" applyAlignment="1" applyBorder="1" applyFont="1">
      <alignment horizontal="center" readingOrder="0" shrinkToFit="0" vertical="center" wrapText="0"/>
    </xf>
    <xf borderId="3" fillId="0" fontId="1" numFmtId="0" xfId="0" applyAlignment="1" applyBorder="1" applyFont="1">
      <alignment horizontal="center" readingOrder="0" shrinkToFit="0" vertical="center" wrapText="0"/>
    </xf>
    <xf borderId="3" fillId="5" fontId="1" numFmtId="0" xfId="0" applyAlignment="1" applyBorder="1" applyFont="1">
      <alignment horizontal="center" readingOrder="0" shrinkToFit="0" vertical="center" wrapText="0"/>
    </xf>
    <xf borderId="3" fillId="0" fontId="7" numFmtId="1" xfId="0" applyAlignment="1" applyBorder="1" applyFont="1" applyNumberFormat="1">
      <alignment horizontal="center" shrinkToFit="0" vertical="center" wrapText="0"/>
    </xf>
    <xf borderId="3" fillId="0" fontId="4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vertical="bottom"/>
    </xf>
    <xf borderId="6" fillId="0" fontId="3" numFmtId="0" xfId="0" applyAlignment="1" applyBorder="1" applyFont="1">
      <alignment horizontal="center"/>
    </xf>
    <xf borderId="6" fillId="0" fontId="17" numFmtId="0" xfId="0" applyBorder="1" applyFont="1"/>
    <xf borderId="6" fillId="5" fontId="1" numFmtId="0" xfId="0" applyAlignment="1" applyBorder="1" applyFont="1">
      <alignment horizontal="center"/>
    </xf>
    <xf borderId="6" fillId="0" fontId="17" numFmtId="1" xfId="0" applyBorder="1" applyFont="1" applyNumberFormat="1"/>
    <xf borderId="1" fillId="0" fontId="4" numFmtId="0" xfId="0" applyAlignment="1" applyBorder="1" applyFont="1">
      <alignment horizontal="right" vertical="bottom"/>
    </xf>
    <xf borderId="2" fillId="0" fontId="17" numFmtId="0" xfId="0" applyAlignment="1" applyBorder="1" applyFont="1">
      <alignment vertical="bottom"/>
    </xf>
    <xf borderId="3" fillId="0" fontId="17" numFmtId="0" xfId="0" applyAlignment="1" applyBorder="1" applyFont="1">
      <alignment vertical="bottom"/>
    </xf>
    <xf borderId="0" fillId="0" fontId="17" numFmtId="0" xfId="0" applyFont="1"/>
    <xf borderId="6" fillId="0" fontId="1" numFmtId="0" xfId="0" applyAlignment="1" applyBorder="1" applyFont="1">
      <alignment horizontal="center" readingOrder="0" shrinkToFit="0" vertical="bottom" wrapText="0"/>
    </xf>
    <xf borderId="0" fillId="5" fontId="7" numFmtId="0" xfId="0" applyAlignment="1" applyFont="1">
      <alignment horizontal="center" shrinkToFit="0" vertical="center" wrapText="0"/>
    </xf>
    <xf borderId="0" fillId="4" fontId="1" numFmtId="0" xfId="0" applyAlignment="1" applyFont="1">
      <alignment horizontal="center" readingOrder="0" vertical="center"/>
    </xf>
    <xf borderId="0" fillId="4" fontId="1" numFmtId="0" xfId="0" applyAlignment="1" applyFont="1">
      <alignment horizontal="center" readingOrder="0" shrinkToFit="0" vertical="center" wrapText="0"/>
    </xf>
    <xf borderId="0" fillId="4" fontId="18" numFmtId="0" xfId="0" applyAlignment="1" applyFont="1">
      <alignment horizontal="center" readingOrder="0" shrinkToFit="0" vertical="center" wrapText="0"/>
    </xf>
    <xf borderId="0" fillId="4" fontId="3" numFmtId="2" xfId="0" applyAlignment="1" applyFont="1" applyNumberFormat="1">
      <alignment horizontal="center" readingOrder="0" shrinkToFit="0" vertical="center" wrapText="0"/>
    </xf>
    <xf borderId="0" fillId="4" fontId="1" numFmtId="0" xfId="0" applyAlignment="1" applyFont="1">
      <alignment horizontal="center" vertical="center"/>
    </xf>
    <xf borderId="6" fillId="0" fontId="18" numFmtId="0" xfId="0" applyAlignment="1" applyBorder="1" applyFont="1">
      <alignment horizontal="center" vertical="center"/>
    </xf>
    <xf borderId="6" fillId="5" fontId="1" numFmtId="0" xfId="0" applyAlignment="1" applyBorder="1" applyFont="1">
      <alignment horizontal="center" readingOrder="0" vertical="center"/>
    </xf>
    <xf borderId="6" fillId="5" fontId="1" numFmtId="0" xfId="0" applyAlignment="1" applyBorder="1" applyFont="1">
      <alignment horizontal="center" vertical="center"/>
    </xf>
    <xf borderId="6" fillId="5" fontId="3" numFmtId="0" xfId="0" applyAlignment="1" applyBorder="1" applyFont="1">
      <alignment horizontal="center" readingOrder="0" shrinkToFit="0" vertical="center" wrapText="0"/>
    </xf>
    <xf borderId="6" fillId="5" fontId="3" numFmtId="0" xfId="0" applyAlignment="1" applyBorder="1" applyFont="1">
      <alignment horizontal="center" shrinkToFit="0" vertical="center" wrapText="0"/>
    </xf>
    <xf borderId="6" fillId="5" fontId="18" numFmtId="0" xfId="0" applyAlignment="1" applyBorder="1" applyFont="1">
      <alignment horizontal="center" readingOrder="0" vertical="center"/>
    </xf>
    <xf borderId="6" fillId="5" fontId="14" numFmtId="0" xfId="0" applyAlignment="1" applyBorder="1" applyFont="1">
      <alignment horizontal="center" readingOrder="0" shrinkToFit="0" vertical="center" wrapText="0"/>
    </xf>
    <xf borderId="6" fillId="5" fontId="3" numFmtId="2" xfId="0" applyAlignment="1" applyBorder="1" applyFont="1" applyNumberFormat="1">
      <alignment horizontal="center" readingOrder="0" shrinkToFit="0" vertical="center" wrapText="0"/>
    </xf>
    <xf borderId="0" fillId="5" fontId="1" numFmtId="0" xfId="0" applyAlignment="1" applyFont="1">
      <alignment horizontal="center" vertical="center"/>
    </xf>
    <xf borderId="6" fillId="0" fontId="3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0" fillId="0" fontId="19" numFmtId="0" xfId="0" applyAlignment="1" applyFont="1">
      <alignment horizontal="center" vertical="center"/>
    </xf>
    <xf borderId="0" fillId="0" fontId="3" numFmtId="2" xfId="0" applyAlignment="1" applyFont="1" applyNumberFormat="1">
      <alignment horizontal="center" vertical="center"/>
    </xf>
    <xf borderId="0" fillId="4" fontId="3" numFmtId="0" xfId="0" applyAlignment="1" applyFont="1">
      <alignment horizontal="center" readingOrder="0" shrinkToFit="0" vertical="center" wrapText="0"/>
    </xf>
    <xf borderId="0" fillId="4" fontId="20" numFmtId="0" xfId="0" applyAlignment="1" applyFont="1">
      <alignment horizontal="center" readingOrder="0" shrinkToFit="0" vertical="center" wrapText="0"/>
    </xf>
    <xf borderId="6" fillId="0" fontId="4" numFmtId="0" xfId="0" applyAlignment="1" applyBorder="1" applyFont="1">
      <alignment horizontal="right" readingOrder="0" shrinkToFit="0" vertical="bottom" wrapText="0"/>
    </xf>
    <xf borderId="6" fillId="0" fontId="3" numFmtId="0" xfId="0" applyAlignment="1" applyBorder="1" applyFont="1">
      <alignment horizontal="right" readingOrder="0" shrinkToFit="0" vertical="bottom" wrapText="0"/>
    </xf>
    <xf borderId="6" fillId="4" fontId="1" numFmtId="0" xfId="0" applyAlignment="1" applyBorder="1" applyFont="1">
      <alignment horizontal="center" readingOrder="0" shrinkToFit="0" vertical="bottom" wrapText="0"/>
    </xf>
    <xf borderId="6" fillId="4" fontId="1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readingOrder="0" shrinkToFit="0" vertical="bottom" wrapText="0"/>
    </xf>
    <xf borderId="6" fillId="0" fontId="3" numFmtId="2" xfId="0" applyAlignment="1" applyBorder="1" applyFont="1" applyNumberFormat="1">
      <alignment horizontal="center" vertical="center"/>
    </xf>
    <xf borderId="6" fillId="0" fontId="20" numFmtId="0" xfId="0" applyAlignment="1" applyBorder="1" applyFont="1">
      <alignment horizontal="center" vertical="center"/>
    </xf>
    <xf borderId="6" fillId="0" fontId="19" numFmtId="0" xfId="0" applyAlignment="1" applyBorder="1" applyFont="1">
      <alignment horizontal="center" readingOrder="0" vertical="center"/>
    </xf>
    <xf borderId="6" fillId="0" fontId="3" numFmtId="2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20" numFmtId="0" xfId="0" applyAlignment="1" applyFont="1">
      <alignment horizontal="center" vertical="center"/>
    </xf>
    <xf borderId="0" fillId="4" fontId="18" numFmtId="2" xfId="0" applyAlignment="1" applyFont="1" applyNumberFormat="1">
      <alignment horizontal="center" readingOrder="0" shrinkToFit="0" vertical="center" wrapText="0"/>
    </xf>
    <xf borderId="0" fillId="4" fontId="12" numFmtId="2" xfId="0" applyAlignment="1" applyFont="1" applyNumberFormat="1">
      <alignment horizontal="center" readingOrder="0" shrinkToFit="0" vertical="center" wrapText="0"/>
    </xf>
    <xf borderId="6" fillId="0" fontId="20" numFmtId="0" xfId="0" applyAlignment="1" applyBorder="1" applyFont="1">
      <alignment horizontal="center" readingOrder="0" vertical="center"/>
    </xf>
    <xf borderId="6" fillId="0" fontId="4" numFmtId="2" xfId="0" applyAlignment="1" applyBorder="1" applyFont="1" applyNumberFormat="1">
      <alignment horizontal="center" readingOrder="0" shrinkToFit="0" vertical="center" wrapText="0"/>
    </xf>
    <xf borderId="6" fillId="0" fontId="12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 shrinkToFit="0" vertical="center" wrapText="0"/>
    </xf>
    <xf borderId="6" fillId="0" fontId="4" numFmtId="2" xfId="0" applyAlignment="1" applyBorder="1" applyFont="1" applyNumberFormat="1">
      <alignment horizontal="right" readingOrder="0" shrinkToFit="0" vertical="bottom" wrapText="0"/>
    </xf>
    <xf borderId="2" fillId="0" fontId="14" numFmtId="0" xfId="0" applyAlignment="1" applyBorder="1" applyFont="1">
      <alignment horizontal="center" readingOrder="0" shrinkToFit="0" vertical="center" wrapText="0"/>
    </xf>
    <xf borderId="3" fillId="0" fontId="14" numFmtId="0" xfId="0" applyAlignment="1" applyBorder="1" applyFont="1">
      <alignment horizontal="center" readingOrder="0" shrinkToFit="0" vertical="center" wrapText="0"/>
    </xf>
    <xf borderId="2" fillId="0" fontId="14" numFmtId="0" xfId="0" applyAlignment="1" applyBorder="1" applyFont="1">
      <alignment horizontal="center" readingOrder="0" vertical="center"/>
    </xf>
    <xf borderId="0" fillId="0" fontId="21" numFmtId="0" xfId="0" applyAlignment="1" applyFont="1">
      <alignment horizontal="center" vertical="center"/>
    </xf>
    <xf borderId="7" fillId="0" fontId="4" numFmtId="2" xfId="0" applyAlignment="1" applyBorder="1" applyFont="1" applyNumberFormat="1">
      <alignment horizontal="right" readingOrder="0" shrinkToFit="0" vertical="bottom" wrapText="0"/>
    </xf>
    <xf borderId="6" fillId="4" fontId="3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vertical="center"/>
    </xf>
    <xf borderId="0" fillId="0" fontId="19" numFmtId="2" xfId="0" applyAlignment="1" applyFont="1" applyNumberFormat="1">
      <alignment horizontal="center" vertical="center"/>
    </xf>
    <xf borderId="0" fillId="0" fontId="12" numFmtId="2" xfId="0" applyAlignment="1" applyFont="1" applyNumberFormat="1">
      <alignment horizontal="center" vertical="center"/>
    </xf>
    <xf borderId="0" fillId="4" fontId="14" numFmtId="0" xfId="0" applyAlignment="1" applyFont="1">
      <alignment horizontal="center" readingOrder="0" vertical="center"/>
    </xf>
    <xf borderId="6" fillId="0" fontId="19" numFmtId="2" xfId="0" applyAlignment="1" applyBorder="1" applyFont="1" applyNumberFormat="1">
      <alignment horizontal="center" vertical="center"/>
    </xf>
    <xf borderId="6" fillId="0" fontId="12" numFmtId="2" xfId="0" applyAlignment="1" applyBorder="1" applyFont="1" applyNumberFormat="1">
      <alignment horizontal="center" vertical="center"/>
    </xf>
    <xf borderId="6" fillId="0" fontId="4" numFmtId="0" xfId="0" applyAlignment="1" applyBorder="1" applyFont="1">
      <alignment horizontal="center" readingOrder="0" shrinkToFit="0" vertical="bottom" wrapText="0"/>
    </xf>
    <xf borderId="6" fillId="0" fontId="22" numFmtId="0" xfId="0" applyAlignment="1" applyBorder="1" applyFont="1">
      <alignment horizontal="center" readingOrder="0" shrinkToFit="0" vertical="bottom" wrapText="0"/>
    </xf>
    <xf borderId="7" fillId="0" fontId="1" numFmtId="0" xfId="0" applyAlignment="1" applyBorder="1" applyFont="1">
      <alignment horizontal="center" readingOrder="0" shrinkToFit="0" vertical="center" wrapText="0"/>
    </xf>
    <xf borderId="7" fillId="0" fontId="4" numFmtId="0" xfId="0" applyAlignment="1" applyBorder="1" applyFont="1">
      <alignment horizontal="center" readingOrder="0" shrinkToFit="0" vertical="bottom" wrapText="0"/>
    </xf>
    <xf borderId="7" fillId="0" fontId="22" numFmtId="0" xfId="0" applyAlignment="1" applyBorder="1" applyFont="1">
      <alignment horizontal="center" readingOrder="0" shrinkToFit="0" vertical="bottom" wrapText="0"/>
    </xf>
    <xf borderId="6" fillId="0" fontId="11" numFmtId="0" xfId="0" applyAlignment="1" applyBorder="1" applyFont="1">
      <alignment horizontal="center" readingOrder="0" vertical="center"/>
    </xf>
    <xf borderId="7" fillId="0" fontId="22" numFmtId="0" xfId="0" applyAlignment="1" applyBorder="1" applyFont="1">
      <alignment horizontal="center" vertical="bottom"/>
    </xf>
    <xf borderId="7" fillId="0" fontId="22" numFmtId="0" xfId="0" applyAlignment="1" applyBorder="1" applyFont="1">
      <alignment horizontal="center" readingOrder="0" vertical="bottom"/>
    </xf>
    <xf borderId="6" fillId="7" fontId="1" numFmtId="0" xfId="0" applyAlignment="1" applyBorder="1" applyFill="1" applyFont="1">
      <alignment horizontal="center" readingOrder="0" vertical="center"/>
    </xf>
    <xf borderId="7" fillId="7" fontId="1" numFmtId="0" xfId="0" applyAlignment="1" applyBorder="1" applyFont="1">
      <alignment horizontal="center" readingOrder="0" shrinkToFit="0" vertical="center" wrapText="0"/>
    </xf>
    <xf borderId="6" fillId="0" fontId="22" numFmtId="0" xfId="0" applyAlignment="1" applyBorder="1" applyFont="1">
      <alignment horizontal="center" readingOrder="0" vertical="bottom"/>
    </xf>
    <xf borderId="6" fillId="7" fontId="3" numFmtId="0" xfId="0" applyAlignment="1" applyBorder="1" applyFont="1">
      <alignment horizontal="center" readingOrder="0" vertical="center"/>
    </xf>
    <xf borderId="6" fillId="7" fontId="20" numFmtId="0" xfId="0" applyAlignment="1" applyBorder="1" applyFont="1">
      <alignment horizontal="center" vertical="center"/>
    </xf>
    <xf borderId="6" fillId="7" fontId="18" numFmtId="0" xfId="0" applyAlignment="1" applyBorder="1" applyFont="1">
      <alignment horizontal="center" vertical="center"/>
    </xf>
    <xf borderId="6" fillId="7" fontId="19" numFmtId="2" xfId="0" applyAlignment="1" applyBorder="1" applyFont="1" applyNumberFormat="1">
      <alignment horizontal="center" vertical="center"/>
    </xf>
    <xf borderId="6" fillId="7" fontId="12" numFmtId="2" xfId="0" applyAlignment="1" applyBorder="1" applyFont="1" applyNumberFormat="1">
      <alignment horizontal="center" vertical="center"/>
    </xf>
    <xf borderId="6" fillId="7" fontId="1" numFmtId="0" xfId="0" applyAlignment="1" applyBorder="1" applyFont="1">
      <alignment horizontal="center" vertical="center"/>
    </xf>
    <xf borderId="0" fillId="7" fontId="1" numFmtId="0" xfId="0" applyAlignment="1" applyFont="1">
      <alignment horizontal="center" vertical="center"/>
    </xf>
    <xf borderId="7" fillId="7" fontId="4" numFmtId="0" xfId="0" applyAlignment="1" applyBorder="1" applyFont="1">
      <alignment horizontal="center" readingOrder="0" shrinkToFit="0" vertical="bottom" wrapText="0"/>
    </xf>
    <xf borderId="7" fillId="7" fontId="22" numFmtId="0" xfId="0" applyAlignment="1" applyBorder="1" applyFont="1">
      <alignment horizontal="center" readingOrder="0" shrinkToFit="0" vertical="bottom" wrapText="0"/>
    </xf>
    <xf borderId="6" fillId="0" fontId="23" numFmtId="0" xfId="0" applyAlignment="1" applyBorder="1" applyFont="1">
      <alignment horizontal="center" readingOrder="0" vertical="center"/>
    </xf>
    <xf borderId="6" fillId="0" fontId="24" numFmtId="0" xfId="0" applyAlignment="1" applyBorder="1" applyFont="1">
      <alignment horizontal="center" readingOrder="0" vertical="center"/>
    </xf>
    <xf borderId="7" fillId="0" fontId="22" numFmtId="2" xfId="0" applyAlignment="1" applyBorder="1" applyFont="1" applyNumberFormat="1">
      <alignment horizontal="center" readingOrder="0" shrinkToFit="0" vertical="bottom" wrapText="0"/>
    </xf>
    <xf borderId="6" fillId="0" fontId="22" numFmtId="0" xfId="0" applyAlignment="1" applyBorder="1" applyFont="1">
      <alignment horizontal="center" vertical="bottom"/>
    </xf>
    <xf borderId="0" fillId="0" fontId="14" numFmtId="0" xfId="0" applyAlignment="1" applyFont="1">
      <alignment horizontal="center" vertical="center"/>
    </xf>
    <xf borderId="0" fillId="4" fontId="14" numFmtId="1" xfId="0" applyAlignment="1" applyFont="1" applyNumberFormat="1">
      <alignment horizontal="center" readingOrder="0" vertical="center"/>
    </xf>
    <xf borderId="0" fillId="5" fontId="25" numFmtId="0" xfId="0" applyAlignment="1" applyFont="1">
      <alignment horizontal="center" vertical="center"/>
    </xf>
    <xf borderId="7" fillId="0" fontId="14" numFmtId="0" xfId="0" applyAlignment="1" applyBorder="1" applyFont="1">
      <alignment horizontal="center" readingOrder="0" shrinkToFit="0" vertical="center" wrapText="0"/>
    </xf>
    <xf borderId="0" fillId="0" fontId="4" numFmtId="0" xfId="0" applyAlignment="1" applyFont="1">
      <alignment horizontal="left" readingOrder="0" vertical="bottom"/>
    </xf>
    <xf borderId="7" fillId="0" fontId="14" numFmtId="1" xfId="0" applyAlignment="1" applyBorder="1" applyFont="1" applyNumberFormat="1">
      <alignment horizontal="center" readingOrder="0" shrinkToFit="0" vertical="center" wrapText="0"/>
    </xf>
    <xf borderId="6" fillId="0" fontId="14" numFmtId="1" xfId="0" applyAlignment="1" applyBorder="1" applyFont="1" applyNumberFormat="1">
      <alignment horizontal="center" readingOrder="0" shrinkToFit="0" vertical="center" wrapText="0"/>
    </xf>
    <xf borderId="2" fillId="0" fontId="1" numFmtId="0" xfId="0" applyAlignment="1" applyBorder="1" applyFont="1">
      <alignment horizontal="center" vertical="center"/>
    </xf>
    <xf borderId="2" fillId="0" fontId="26" numFmtId="0" xfId="0" applyBorder="1" applyFont="1"/>
    <xf borderId="0" fillId="0" fontId="14" numFmtId="1" xfId="0" applyAlignment="1" applyFont="1" applyNumberFormat="1">
      <alignment horizontal="center" vertical="center"/>
    </xf>
    <xf borderId="7" fillId="4" fontId="1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right" readingOrder="0" shrinkToFit="0" vertical="bottom" wrapText="0"/>
    </xf>
    <xf borderId="0" fillId="0" fontId="25" numFmtId="0" xfId="0" applyAlignment="1" applyFont="1">
      <alignment horizontal="center" vertical="center"/>
    </xf>
    <xf borderId="0" fillId="0" fontId="27" numFmtId="0" xfId="0" applyFont="1"/>
    <xf borderId="0" fillId="4" fontId="1" numFmtId="1" xfId="0" applyAlignment="1" applyFont="1" applyNumberFormat="1">
      <alignment horizontal="center" readingOrder="0" vertical="center"/>
    </xf>
    <xf borderId="0" fillId="5" fontId="3" numFmtId="0" xfId="0" applyAlignment="1" applyFont="1">
      <alignment horizontal="center" vertical="center"/>
    </xf>
    <xf borderId="6" fillId="5" fontId="3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readingOrder="0" shrinkToFit="0" vertical="center" wrapText="0"/>
    </xf>
    <xf borderId="2" fillId="0" fontId="1" numFmtId="0" xfId="0" applyAlignment="1" applyBorder="1" applyFont="1">
      <alignment horizontal="center" readingOrder="0" vertical="center"/>
    </xf>
    <xf borderId="6" fillId="4" fontId="1" numFmtId="0" xfId="0" applyAlignment="1" applyBorder="1" applyFont="1">
      <alignment horizontal="center" vertical="center"/>
    </xf>
    <xf borderId="6" fillId="6" fontId="1" numFmtId="0" xfId="0" applyAlignment="1" applyBorder="1" applyFon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1" numFmtId="1" xfId="0" applyAlignment="1" applyFont="1" applyNumberFormat="1">
      <alignment horizontal="center" readingOrder="0" vertical="center"/>
    </xf>
    <xf borderId="2" fillId="0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vertical="bottom"/>
    </xf>
    <xf borderId="7" fillId="0" fontId="1" numFmtId="0" xfId="0" applyAlignment="1" applyBorder="1" applyFont="1">
      <alignment horizontal="center" readingOrder="0" shrinkToFit="0" vertical="bottom" wrapText="0"/>
    </xf>
    <xf borderId="8" fillId="0" fontId="1" numFmtId="0" xfId="0" applyAlignment="1" applyBorder="1" applyFont="1">
      <alignment horizontal="center" readingOrder="0" shrinkToFit="0" vertical="bottom" wrapText="0"/>
    </xf>
    <xf borderId="9" fillId="0" fontId="1" numFmtId="0" xfId="0" applyAlignment="1" applyBorder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4" fontId="1" numFmtId="0" xfId="0" applyAlignment="1" applyFont="1">
      <alignment horizontal="center" readingOrder="0" shrinkToFit="0" vertical="bottom" wrapText="0"/>
    </xf>
    <xf borderId="0" fillId="4" fontId="3" numFmtId="0" xfId="0" applyAlignment="1" applyFont="1">
      <alignment horizontal="center" readingOrder="0" vertical="center"/>
    </xf>
    <xf borderId="0" fillId="4" fontId="20" numFmtId="0" xfId="0" applyAlignment="1" applyFont="1">
      <alignment horizontal="center" vertical="center"/>
    </xf>
    <xf borderId="0" fillId="4" fontId="3" numFmtId="0" xfId="0" applyAlignment="1" applyFont="1">
      <alignment horizontal="center" vertical="center"/>
    </xf>
    <xf borderId="2" fillId="4" fontId="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6" fillId="0" fontId="1" numFmtId="1" xfId="0" applyAlignment="1" applyBorder="1" applyFont="1" applyNumberFormat="1">
      <alignment horizontal="center" readingOrder="0" shrinkToFit="0" vertical="center" wrapText="0"/>
    </xf>
    <xf borderId="6" fillId="0" fontId="1" numFmtId="1" xfId="0" applyAlignment="1" applyBorder="1" applyFont="1" applyNumberFormat="1">
      <alignment horizontal="center" readingOrder="0" vertical="center"/>
    </xf>
    <xf borderId="6" fillId="0" fontId="26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6" fillId="4" fontId="1" numFmtId="0" xfId="0" applyAlignment="1" applyBorder="1" applyFont="1">
      <alignment horizontal="center" readingOrder="0" shrinkToFit="0" vertical="center" wrapText="0"/>
    </xf>
    <xf borderId="6" fillId="0" fontId="1" numFmtId="164" xfId="0" applyAlignment="1" applyBorder="1" applyFont="1" applyNumberFormat="1">
      <alignment horizontal="center" readingOrder="0" shrinkToFit="0" vertical="center" wrapText="0"/>
    </xf>
    <xf borderId="6" fillId="0" fontId="11" numFmtId="1" xfId="0" applyAlignment="1" applyBorder="1" applyFont="1" applyNumberFormat="1">
      <alignment horizontal="center" readingOrder="0" shrinkToFit="0" vertical="center" wrapText="0"/>
    </xf>
    <xf borderId="7" fillId="0" fontId="11" numFmtId="1" xfId="0" applyAlignment="1" applyBorder="1" applyFont="1" applyNumberFormat="1">
      <alignment horizontal="center" readingOrder="0" shrinkToFit="0" vertical="center" wrapText="0"/>
    </xf>
    <xf borderId="7" fillId="0" fontId="3" numFmtId="0" xfId="0" applyAlignment="1" applyBorder="1" applyFont="1">
      <alignment horizontal="center" readingOrder="0" shrinkToFit="0" vertical="center" wrapText="0"/>
    </xf>
    <xf borderId="0" fillId="0" fontId="11" numFmtId="1" xfId="0" applyAlignment="1" applyFont="1" applyNumberFormat="1">
      <alignment horizontal="center" vertical="center"/>
    </xf>
    <xf borderId="6" fillId="0" fontId="1" numFmtId="0" xfId="0" applyAlignment="1" applyBorder="1" applyFont="1">
      <alignment horizontal="center" shrinkToFit="0" vertical="center" wrapText="0"/>
    </xf>
    <xf borderId="1" fillId="0" fontId="28" numFmtId="0" xfId="0" applyAlignment="1" applyBorder="1" applyFont="1">
      <alignment horizontal="center" readingOrder="0" shrinkToFit="0" vertical="center" wrapText="0"/>
    </xf>
    <xf borderId="6" fillId="0" fontId="4" numFmtId="1" xfId="0" applyAlignment="1" applyBorder="1" applyFont="1" applyNumberFormat="1">
      <alignment horizontal="center" readingOrder="0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1" fillId="5" fontId="28" numFmtId="0" xfId="0" applyAlignment="1" applyBorder="1" applyFont="1">
      <alignment horizontal="center" readingOrder="0" shrinkToFit="0" vertical="center" wrapText="0"/>
    </xf>
    <xf borderId="6" fillId="5" fontId="3" numFmtId="0" xfId="0" applyAlignment="1" applyBorder="1" applyFont="1">
      <alignment horizontal="center" readingOrder="0" vertical="center"/>
    </xf>
    <xf borderId="6" fillId="5" fontId="20" numFmtId="0" xfId="0" applyAlignment="1" applyBorder="1" applyFont="1">
      <alignment horizontal="center" vertical="center"/>
    </xf>
    <xf borderId="7" fillId="5" fontId="3" numFmtId="0" xfId="0" applyAlignment="1" applyBorder="1" applyFont="1">
      <alignment horizontal="center" readingOrder="0" shrinkToFit="0" vertical="center" wrapText="0"/>
    </xf>
    <xf borderId="1" fillId="5" fontId="4" numFmtId="0" xfId="0" applyAlignment="1" applyBorder="1" applyFont="1">
      <alignment readingOrder="0" vertical="bottom"/>
    </xf>
    <xf borderId="6" fillId="0" fontId="4" numFmtId="1" xfId="0" applyAlignment="1" applyBorder="1" applyFont="1" applyNumberFormat="1">
      <alignment horizontal="right" readingOrder="0" shrinkToFit="0" vertical="bottom" wrapText="0"/>
    </xf>
    <xf borderId="6" fillId="0" fontId="1" numFmtId="0" xfId="0" applyAlignment="1" applyBorder="1" applyFont="1">
      <alignment horizontal="center"/>
    </xf>
    <xf borderId="0" fillId="0" fontId="4" numFmtId="0" xfId="0" applyAlignment="1" applyFont="1">
      <alignment horizontal="center" readingOrder="0" shrinkToFit="0" vertical="center" wrapText="0"/>
    </xf>
    <xf borderId="6" fillId="4" fontId="20" numFmtId="0" xfId="0" applyAlignment="1" applyBorder="1" applyFont="1">
      <alignment horizontal="center" vertical="center"/>
    </xf>
    <xf borderId="6" fillId="4" fontId="1" numFmtId="1" xfId="0" applyAlignment="1" applyBorder="1" applyFont="1" applyNumberFormat="1">
      <alignment horizontal="center" readingOrder="0" vertical="center"/>
    </xf>
    <xf borderId="6" fillId="4" fontId="3" numFmtId="0" xfId="0" applyAlignment="1" applyBorder="1" applyFont="1">
      <alignment horizontal="center" vertical="center"/>
    </xf>
    <xf borderId="2" fillId="4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2" fillId="0" fontId="7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vertical="center"/>
    </xf>
    <xf borderId="3" fillId="4" fontId="1" numFmtId="0" xfId="0" applyAlignment="1" applyBorder="1" applyFont="1">
      <alignment horizontal="center" vertical="center"/>
    </xf>
    <xf borderId="6" fillId="0" fontId="4" numFmtId="0" xfId="0" applyAlignment="1" applyBorder="1" applyFont="1">
      <alignment readingOrder="0" vertical="bottom"/>
    </xf>
    <xf borderId="6" fillId="0" fontId="8" numFmtId="0" xfId="0" applyAlignment="1" applyBorder="1" applyFont="1">
      <alignment horizontal="center" shrinkToFit="0" vertical="center" wrapText="0"/>
    </xf>
    <xf borderId="6" fillId="0" fontId="15" numFmtId="0" xfId="0" applyAlignment="1" applyBorder="1" applyFont="1">
      <alignment horizontal="center" shrinkToFit="0" vertical="center" wrapText="0"/>
    </xf>
    <xf borderId="6" fillId="5" fontId="10" numFmtId="3" xfId="0" applyAlignment="1" applyBorder="1" applyFont="1" applyNumberFormat="1">
      <alignment horizontal="center" readingOrder="0" shrinkToFit="0" vertical="center" wrapText="0"/>
    </xf>
    <xf borderId="6" fillId="0" fontId="8" numFmtId="0" xfId="0" applyAlignment="1" applyBorder="1" applyFont="1">
      <alignment horizontal="center" readingOrder="0" shrinkToFit="0" vertical="center" wrapText="0"/>
    </xf>
    <xf borderId="1" fillId="0" fontId="7" numFmtId="0" xfId="0" applyAlignment="1" applyBorder="1" applyFont="1">
      <alignment horizontal="center" shrinkToFit="0" vertical="center" wrapText="0"/>
    </xf>
    <xf borderId="3" fillId="0" fontId="7" numFmtId="0" xfId="0" applyAlignment="1" applyBorder="1" applyFont="1">
      <alignment horizontal="center" shrinkToFit="0" vertical="center" wrapText="0"/>
    </xf>
    <xf borderId="0" fillId="0" fontId="1" numFmtId="0" xfId="0" applyAlignment="1" applyFont="1">
      <alignment horizontal="center" vertical="center"/>
    </xf>
    <xf borderId="0" fillId="0" fontId="28" numFmtId="0" xfId="0" applyAlignment="1" applyFont="1">
      <alignment horizontal="center" vertical="center"/>
    </xf>
    <xf borderId="0" fillId="0" fontId="11" numFmtId="0" xfId="0" applyAlignment="1" applyFont="1">
      <alignment horizontal="center" vertical="center"/>
    </xf>
    <xf borderId="6" fillId="0" fontId="11" numFmtId="0" xfId="0" applyAlignment="1" applyBorder="1" applyFont="1">
      <alignment horizontal="center" vertical="center"/>
    </xf>
    <xf borderId="6" fillId="5" fontId="12" numFmtId="0" xfId="0" applyAlignment="1" applyBorder="1" applyFont="1">
      <alignment horizontal="center" vertical="center"/>
    </xf>
    <xf borderId="0" fillId="0" fontId="29" numFmtId="0" xfId="0" applyAlignment="1" applyFont="1">
      <alignment horizontal="center" vertical="center"/>
    </xf>
    <xf borderId="0" fillId="0" fontId="8" numFmtId="165" xfId="0" applyAlignment="1" applyFont="1" applyNumberFormat="1">
      <alignment horizontal="center" readingOrder="0" vertical="center"/>
    </xf>
    <xf borderId="0" fillId="0" fontId="3" numFmtId="0" xfId="0" applyAlignment="1" applyFont="1">
      <alignment horizontal="center" vertical="center"/>
    </xf>
    <xf borderId="6" fillId="0" fontId="1" numFmtId="0" xfId="0" applyAlignment="1" applyBorder="1" applyFont="1">
      <alignment horizontal="center" vertical="center"/>
    </xf>
    <xf borderId="6" fillId="0" fontId="28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 vertical="center"/>
    </xf>
    <xf borderId="11" fillId="5" fontId="3" numFmtId="0" xfId="0" applyAlignment="1" applyBorder="1" applyFont="1">
      <alignment horizontal="center" vertical="center"/>
    </xf>
    <xf borderId="6" fillId="3" fontId="7" numFmtId="0" xfId="0" applyAlignment="1" applyBorder="1" applyFont="1">
      <alignment horizontal="center" readingOrder="0" shrinkToFit="0" vertical="center" wrapText="0"/>
    </xf>
    <xf borderId="6" fillId="0" fontId="30" numFmtId="164" xfId="0" applyAlignment="1" applyBorder="1" applyFont="1" applyNumberFormat="1">
      <alignment horizontal="center" readingOrder="0" shrinkToFit="0" vertical="center" wrapText="0"/>
    </xf>
    <xf borderId="6" fillId="3" fontId="31" numFmtId="0" xfId="0" applyAlignment="1" applyBorder="1" applyFont="1">
      <alignment horizontal="center" readingOrder="0" shrinkToFit="0" vertical="center" wrapText="0"/>
    </xf>
    <xf borderId="6" fillId="0" fontId="15" numFmtId="0" xfId="0" applyAlignment="1" applyBorder="1" applyFont="1">
      <alignment horizontal="center" readingOrder="0" shrinkToFit="0" vertical="center" wrapText="0"/>
    </xf>
    <xf borderId="6" fillId="0" fontId="7" numFmtId="0" xfId="0" applyAlignment="1" applyBorder="1" applyFont="1">
      <alignment horizontal="center" shrinkToFit="0" vertical="center" wrapText="0"/>
    </xf>
    <xf borderId="6" fillId="0" fontId="27" numFmtId="0" xfId="0" applyAlignment="1" applyBorder="1" applyFont="1">
      <alignment horizontal="center" vertical="center"/>
    </xf>
    <xf borderId="6" fillId="5" fontId="10" numFmtId="0" xfId="0" applyAlignment="1" applyBorder="1" applyFont="1">
      <alignment horizontal="center" readingOrder="0" shrinkToFit="0" vertical="center" wrapText="0"/>
    </xf>
    <xf borderId="0" fillId="0" fontId="7" numFmtId="0" xfId="0" applyAlignment="1" applyFont="1">
      <alignment horizontal="center" shrinkToFit="0" vertical="center" wrapText="0"/>
    </xf>
    <xf borderId="2" fillId="0" fontId="7" numFmtId="0" xfId="0" applyAlignment="1" applyBorder="1" applyFont="1">
      <alignment horizontal="center" shrinkToFit="0" vertical="center" wrapText="0"/>
    </xf>
    <xf borderId="0" fillId="0" fontId="27" numFmtId="0" xfId="0" applyAlignment="1" applyFont="1">
      <alignment horizontal="center" vertical="center"/>
    </xf>
    <xf borderId="6" fillId="0" fontId="7" numFmtId="0" xfId="0" applyAlignment="1" applyBorder="1" applyFont="1">
      <alignment horizontal="center" readingOrder="0" vertical="center"/>
    </xf>
    <xf borderId="6" fillId="0" fontId="32" numFmtId="0" xfId="0" applyAlignment="1" applyBorder="1" applyFont="1">
      <alignment horizontal="center" vertical="center"/>
    </xf>
    <xf borderId="6" fillId="0" fontId="15" numFmtId="0" xfId="0" applyAlignment="1" applyBorder="1" applyFont="1">
      <alignment horizontal="center" readingOrder="0" vertical="center"/>
    </xf>
    <xf borderId="6" fillId="0" fontId="26" numFmtId="0" xfId="0" applyBorder="1" applyFont="1"/>
    <xf borderId="6" fillId="5" fontId="12" numFmtId="3" xfId="0" applyAlignment="1" applyBorder="1" applyFont="1" applyNumberFormat="1">
      <alignment horizontal="center" readingOrder="0" vertical="center"/>
    </xf>
    <xf borderId="2" fillId="0" fontId="29" numFmtId="0" xfId="0" applyAlignment="1" applyBorder="1" applyFont="1">
      <alignment horizontal="center" vertical="center"/>
    </xf>
    <xf borderId="3" fillId="0" fontId="29" numFmtId="0" xfId="0" applyAlignment="1" applyBorder="1" applyFont="1">
      <alignment horizontal="center" vertical="center"/>
    </xf>
    <xf borderId="3" fillId="0" fontId="26" numFmtId="0" xfId="0" applyBorder="1" applyFont="1"/>
    <xf borderId="6" fillId="0" fontId="28" numFmtId="0" xfId="0" applyAlignment="1" applyBorder="1" applyFont="1">
      <alignment horizontal="center" readingOrder="0" shrinkToFit="0" vertical="center" wrapText="0"/>
    </xf>
    <xf borderId="6" fillId="0" fontId="7" numFmtId="0" xfId="0" applyAlignment="1" applyBorder="1" applyFont="1">
      <alignment horizontal="center" vertical="center"/>
    </xf>
    <xf borderId="6" fillId="0" fontId="32" numFmtId="0" xfId="0" applyAlignment="1" applyBorder="1" applyFont="1">
      <alignment horizontal="center" vertical="center"/>
    </xf>
    <xf borderId="6" fillId="3" fontId="7" numFmtId="0" xfId="0" applyAlignment="1" applyBorder="1" applyFont="1">
      <alignment horizontal="center" vertical="center"/>
    </xf>
    <xf borderId="6" fillId="0" fontId="18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vertical="center"/>
    </xf>
    <xf borderId="6" fillId="5" fontId="33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2" fillId="0" fontId="29" numFmtId="0" xfId="0" applyAlignment="1" applyBorder="1" applyFont="1">
      <alignment horizontal="center" readingOrder="0" vertical="center"/>
    </xf>
    <xf borderId="6" fillId="0" fontId="28" numFmtId="0" xfId="0" applyAlignment="1" applyBorder="1" applyFont="1">
      <alignment horizontal="center" readingOrder="0" shrinkToFit="0" vertical="bottom" wrapText="0"/>
    </xf>
    <xf borderId="6" fillId="0" fontId="34" numFmtId="0" xfId="0" applyBorder="1" applyFont="1"/>
    <xf borderId="6" fillId="5" fontId="12" numFmtId="0" xfId="0" applyAlignment="1" applyBorder="1" applyFont="1">
      <alignment horizontal="center" readingOrder="0" shrinkToFit="0" vertical="bottom" wrapText="0"/>
    </xf>
    <xf borderId="2" fillId="0" fontId="4" numFmtId="0" xfId="0" applyAlignment="1" applyBorder="1" applyFont="1">
      <alignment horizontal="center" readingOrder="0" shrinkToFit="0" vertical="center" wrapText="0"/>
    </xf>
    <xf borderId="6" fillId="0" fontId="3" numFmtId="0" xfId="0" applyAlignment="1" applyBorder="1" applyFont="1">
      <alignment horizontal="center" vertical="center"/>
    </xf>
    <xf borderId="6" fillId="0" fontId="1" numFmtId="4" xfId="0" applyAlignment="1" applyBorder="1" applyFont="1" applyNumberFormat="1">
      <alignment horizontal="center" vertical="center"/>
    </xf>
    <xf borderId="6" fillId="0" fontId="11" numFmtId="1" xfId="0" applyAlignment="1" applyBorder="1" applyFont="1" applyNumberFormat="1">
      <alignment horizontal="center" vertical="center"/>
    </xf>
    <xf borderId="2" fillId="0" fontId="27" numFmtId="0" xfId="0" applyAlignment="1" applyBorder="1" applyFont="1">
      <alignment horizontal="center" vertical="center"/>
    </xf>
    <xf borderId="7" fillId="0" fontId="7" numFmtId="0" xfId="0" applyAlignment="1" applyBorder="1" applyFont="1">
      <alignment horizontal="center" vertical="center"/>
    </xf>
    <xf borderId="4" fillId="0" fontId="7" numFmtId="0" xfId="0" applyAlignment="1" applyBorder="1" applyFont="1">
      <alignment horizontal="center" vertical="center"/>
    </xf>
    <xf borderId="4" fillId="0" fontId="32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4" fillId="0" fontId="15" numFmtId="4" xfId="0" applyAlignment="1" applyBorder="1" applyFont="1" applyNumberFormat="1">
      <alignment horizontal="center" vertical="center"/>
    </xf>
    <xf borderId="4" fillId="5" fontId="33" numFmtId="0" xfId="0" applyAlignment="1" applyBorder="1" applyFont="1">
      <alignment horizontal="center" vertical="center"/>
    </xf>
    <xf borderId="5" fillId="0" fontId="29" numFmtId="0" xfId="0" applyAlignment="1" applyBorder="1" applyFont="1">
      <alignment horizontal="center" vertical="center"/>
    </xf>
    <xf borderId="10" fillId="0" fontId="7" numFmtId="0" xfId="0" applyAlignment="1" applyBorder="1" applyFont="1">
      <alignment horizontal="center" vertical="center"/>
    </xf>
    <xf borderId="7" fillId="0" fontId="7" numFmtId="0" xfId="0" applyAlignment="1" applyBorder="1" applyFont="1">
      <alignment horizontal="center" readingOrder="0" shrinkToFit="0" vertical="center" wrapText="0"/>
    </xf>
    <xf borderId="4" fillId="0" fontId="7" numFmtId="0" xfId="0" applyAlignment="1" applyBorder="1" applyFont="1">
      <alignment horizontal="center" readingOrder="0" shrinkToFit="0" vertical="center" wrapText="0"/>
    </xf>
    <xf borderId="4" fillId="8" fontId="7" numFmtId="0" xfId="0" applyAlignment="1" applyBorder="1" applyFill="1" applyFont="1">
      <alignment horizontal="center" readingOrder="0" shrinkToFit="0" vertical="center" wrapText="0"/>
    </xf>
    <xf borderId="4" fillId="0" fontId="32" numFmtId="0" xfId="0" applyAlignment="1" applyBorder="1" applyFont="1">
      <alignment horizontal="center" readingOrder="0" shrinkToFit="0" vertical="center" wrapText="0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1" numFmtId="0" xfId="0" applyAlignment="1" applyBorder="1" applyFont="1">
      <alignment horizontal="center" readingOrder="0" shrinkToFit="0" vertical="center" wrapText="0"/>
    </xf>
    <xf borderId="4" fillId="0" fontId="34" numFmtId="0" xfId="0" applyBorder="1" applyFont="1"/>
    <xf borderId="4" fillId="5" fontId="12" numFmtId="0" xfId="0" applyAlignment="1" applyBorder="1" applyFon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center" wrapText="0"/>
    </xf>
    <xf borderId="10" fillId="0" fontId="4" numFmtId="0" xfId="0" applyAlignment="1" applyBorder="1" applyFont="1">
      <alignment horizontal="center" readingOrder="0" shrinkToFit="0" vertical="center" wrapText="0"/>
    </xf>
    <xf borderId="4" fillId="0" fontId="28" numFmtId="0" xfId="0" applyAlignment="1" applyBorder="1" applyFont="1">
      <alignment horizontal="center" vertical="center"/>
    </xf>
    <xf borderId="4" fillId="0" fontId="22" numFmtId="0" xfId="0" applyAlignment="1" applyBorder="1" applyFont="1">
      <alignment horizontal="center" readingOrder="0" vertical="center"/>
    </xf>
    <xf borderId="4" fillId="0" fontId="11" numFmtId="0" xfId="0" applyAlignment="1" applyBorder="1" applyFont="1">
      <alignment horizontal="center" readingOrder="0" vertical="center"/>
    </xf>
    <xf borderId="4" fillId="5" fontId="33" numFmtId="0" xfId="0" applyAlignment="1" applyBorder="1" applyFont="1">
      <alignment horizontal="center" readingOrder="0" vertical="center"/>
    </xf>
    <xf borderId="5" fillId="0" fontId="26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6" fillId="8" fontId="7" numFmtId="0" xfId="0" applyAlignment="1" applyBorder="1" applyFont="1">
      <alignment horizontal="center" readingOrder="0" shrinkToFit="0" vertical="center" wrapText="0"/>
    </xf>
    <xf borderId="6" fillId="0" fontId="28" numFmtId="0" xfId="0" applyAlignment="1" applyBorder="1" applyFont="1">
      <alignment horizontal="center" vertical="center"/>
    </xf>
    <xf borderId="6" fillId="0" fontId="22" numFmtId="0" xfId="0" applyAlignment="1" applyBorder="1" applyFont="1">
      <alignment horizontal="center" readingOrder="0" vertical="center"/>
    </xf>
    <xf borderId="6" fillId="5" fontId="33" numFmtId="0" xfId="0" applyAlignment="1" applyBorder="1" applyFont="1">
      <alignment horizontal="center" readingOrder="0" vertical="center"/>
    </xf>
    <xf borderId="5" fillId="0" fontId="26" numFmtId="0" xfId="0" applyAlignment="1" applyBorder="1" applyFont="1">
      <alignment horizontal="center" readingOrder="0" vertical="center"/>
    </xf>
    <xf borderId="5" fillId="0" fontId="4" numFmtId="0" xfId="0" applyAlignment="1" applyBorder="1" applyFont="1">
      <alignment horizontal="center" readingOrder="0" vertical="center"/>
    </xf>
    <xf borderId="4" fillId="0" fontId="4" numFmtId="0" xfId="0" applyAlignment="1" applyBorder="1" applyFont="1">
      <alignment horizontal="center" readingOrder="0" vertical="center"/>
    </xf>
    <xf borderId="6" fillId="0" fontId="7" numFmtId="0" xfId="0" applyAlignment="1" applyBorder="1" applyFont="1">
      <alignment horizontal="center" readingOrder="0" shrinkToFit="0" vertical="center" wrapText="0"/>
    </xf>
    <xf borderId="6" fillId="0" fontId="32" numFmtId="0" xfId="0" applyAlignment="1" applyBorder="1" applyFont="1">
      <alignment horizontal="center" readingOrder="0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15" numFmtId="3" xfId="0" applyAlignment="1" applyBorder="1" applyFont="1" applyNumberFormat="1">
      <alignment horizontal="center" readingOrder="0" shrinkToFit="0" vertical="center" wrapText="0"/>
    </xf>
    <xf borderId="5" fillId="0" fontId="7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vertical="center"/>
    </xf>
    <xf borderId="6" fillId="0" fontId="32" numFmtId="0" xfId="0" applyAlignment="1" applyBorder="1" applyFont="1">
      <alignment horizontal="center" readingOrder="0" vertical="center"/>
    </xf>
    <xf borderId="6" fillId="3" fontId="35" numFmtId="0" xfId="0" applyAlignment="1" applyBorder="1" applyFont="1">
      <alignment horizontal="center" vertical="center"/>
    </xf>
    <xf borderId="6" fillId="0" fontId="24" numFmtId="0" xfId="0" applyAlignment="1" applyBorder="1" applyFont="1">
      <alignment horizontal="center" vertical="center"/>
    </xf>
    <xf borderId="6" fillId="0" fontId="11" numFmtId="0" xfId="0" applyAlignment="1" applyBorder="1" applyFont="1">
      <alignment horizontal="center" vertical="center"/>
    </xf>
    <xf borderId="6" fillId="5" fontId="7" numFmtId="0" xfId="0" applyAlignment="1" applyBorder="1" applyFont="1">
      <alignment horizontal="center" readingOrder="0" shrinkToFit="0" vertical="center" wrapText="0"/>
    </xf>
    <xf borderId="6" fillId="0" fontId="15" numFmtId="0" xfId="0" applyAlignment="1" applyBorder="1" applyFont="1">
      <alignment horizontal="center" readingOrder="0" shrinkToFit="0" vertical="center" wrapText="0"/>
    </xf>
    <xf borderId="2" fillId="0" fontId="11" numFmtId="0" xfId="0" applyAlignment="1" applyBorder="1" applyFont="1">
      <alignment horizontal="center" readingOrder="0" vertical="center"/>
    </xf>
    <xf borderId="2" fillId="5" fontId="33" numFmtId="0" xfId="0" applyAlignment="1" applyBorder="1" applyFont="1">
      <alignment horizontal="center" readingOrder="0" vertical="center"/>
    </xf>
    <xf borderId="0" fillId="0" fontId="26" numFmtId="0" xfId="0" applyAlignment="1" applyFont="1">
      <alignment horizontal="center" vertical="center"/>
    </xf>
    <xf borderId="2" fillId="0" fontId="4" numFmtId="0" xfId="0" applyAlignment="1" applyBorder="1" applyFont="1">
      <alignment horizontal="center" readingOrder="0" vertical="center"/>
    </xf>
    <xf borderId="6" fillId="0" fontId="32" numFmtId="0" xfId="0" applyAlignment="1" applyBorder="1" applyFont="1">
      <alignment horizontal="center" readingOrder="0" shrinkToFit="0" vertical="center" wrapText="0"/>
    </xf>
    <xf borderId="2" fillId="0" fontId="34" numFmtId="0" xfId="0" applyBorder="1" applyFont="1"/>
    <xf borderId="2" fillId="5" fontId="12" numFmtId="0" xfId="0" applyAlignment="1" applyBorder="1" applyFont="1">
      <alignment horizontal="center" readingOrder="0" shrinkToFit="0" vertical="center" wrapText="0"/>
    </xf>
    <xf borderId="2" fillId="0" fontId="7" numFmtId="0" xfId="0" applyAlignment="1" applyBorder="1" applyFont="1">
      <alignment horizontal="center" readingOrder="0" shrinkToFit="0" vertical="center" wrapText="0"/>
    </xf>
    <xf borderId="2" fillId="0" fontId="1" numFmtId="4" xfId="0" applyAlignment="1" applyBorder="1" applyFont="1" applyNumberFormat="1">
      <alignment horizontal="center" vertical="center"/>
    </xf>
    <xf borderId="2" fillId="0" fontId="11" numFmtId="1" xfId="0" applyAlignment="1" applyBorder="1" applyFont="1" applyNumberFormat="1">
      <alignment horizontal="center" vertical="center"/>
    </xf>
    <xf borderId="2" fillId="5" fontId="12" numFmtId="0" xfId="0" applyAlignment="1" applyBorder="1" applyFont="1">
      <alignment horizontal="center" vertical="center"/>
    </xf>
    <xf borderId="6" fillId="0" fontId="30" numFmtId="0" xfId="0" applyAlignment="1" applyBorder="1" applyFont="1">
      <alignment horizontal="center" readingOrder="0" shrinkToFit="0" vertical="center" wrapText="0"/>
    </xf>
    <xf borderId="2" fillId="0" fontId="15" numFmtId="0" xfId="0" applyAlignment="1" applyBorder="1" applyFont="1">
      <alignment horizontal="center" readingOrder="0" shrinkToFit="0" vertical="center" wrapText="0"/>
    </xf>
    <xf borderId="2" fillId="5" fontId="10" numFmtId="0" xfId="0" applyAlignment="1" applyBorder="1" applyFont="1">
      <alignment horizontal="center" readingOrder="0" shrinkToFit="0" vertical="center" wrapText="0"/>
    </xf>
    <xf borderId="6" fillId="0" fontId="28" numFmtId="0" xfId="0" applyAlignment="1" applyBorder="1" applyFont="1">
      <alignment horizontal="center" readingOrder="0" vertical="center"/>
    </xf>
    <xf borderId="2" fillId="0" fontId="3" numFmtId="2" xfId="0" applyAlignment="1" applyBorder="1" applyFont="1" applyNumberFormat="1">
      <alignment horizontal="center" readingOrder="0" shrinkToFit="0" vertical="center" wrapText="0"/>
    </xf>
    <xf borderId="2" fillId="0" fontId="24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6" fillId="8" fontId="1" numFmtId="0" xfId="0" applyAlignment="1" applyBorder="1" applyFont="1">
      <alignment horizontal="center" readingOrder="0" vertical="center"/>
    </xf>
    <xf borderId="0" fillId="0" fontId="29" numFmtId="0" xfId="0" applyAlignment="1" applyFont="1">
      <alignment horizontal="center" readingOrder="0" vertical="center"/>
    </xf>
    <xf borderId="2" fillId="0" fontId="7" numFmtId="0" xfId="0" applyAlignment="1" applyBorder="1" applyFont="1">
      <alignment horizontal="center" readingOrder="0" shrinkToFit="0" vertical="center" wrapText="0"/>
    </xf>
    <xf borderId="2" fillId="0" fontId="15" numFmtId="0" xfId="0" applyAlignment="1" applyBorder="1" applyFont="1">
      <alignment horizontal="center" readingOrder="0" shrinkToFit="0" vertical="center" wrapText="0"/>
    </xf>
    <xf borderId="0" fillId="0" fontId="7" numFmtId="0" xfId="0" applyAlignment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readingOrder="0" shrinkToFit="0" wrapText="0"/>
    </xf>
    <xf borderId="6" fillId="0" fontId="28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/>
    </xf>
    <xf borderId="2" fillId="4" fontId="15" numFmtId="0" xfId="0" applyAlignment="1" applyBorder="1" applyFont="1">
      <alignment horizontal="center" readingOrder="0" shrinkToFit="0" wrapText="0"/>
    </xf>
    <xf borderId="2" fillId="5" fontId="10" numFmtId="0" xfId="0" applyAlignment="1" applyBorder="1" applyFont="1">
      <alignment horizontal="center" readingOrder="0" shrinkToFit="0" wrapText="0"/>
    </xf>
    <xf borderId="2" fillId="0" fontId="18" numFmtId="0" xfId="0" applyAlignment="1" applyBorder="1" applyFont="1">
      <alignment horizontal="center" vertical="center"/>
    </xf>
    <xf borderId="2" fillId="0" fontId="4" numFmtId="2" xfId="0" applyAlignment="1" applyBorder="1" applyFont="1" applyNumberFormat="1">
      <alignment horizontal="center" readingOrder="0" shrinkToFit="0" vertical="center" wrapText="0"/>
    </xf>
    <xf borderId="2" fillId="5" fontId="12" numFmtId="0" xfId="0" applyAlignment="1" applyBorder="1" applyFont="1">
      <alignment horizontal="center" readingOrder="0" vertical="center"/>
    </xf>
    <xf borderId="2" fillId="5" fontId="12" numFmtId="0" xfId="0" applyAlignment="1" applyBorder="1" applyFont="1">
      <alignment horizontal="center" readingOrder="0" shrinkToFit="0" vertical="bottom" wrapText="0"/>
    </xf>
    <xf borderId="6" fillId="0" fontId="26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readingOrder="0" shrinkToFit="0" vertical="center" wrapText="0"/>
    </xf>
    <xf borderId="6" fillId="5" fontId="12" numFmtId="0" xfId="0" applyAlignment="1" applyBorder="1" applyFont="1">
      <alignment horizontal="center" readingOrder="0" shrinkToFit="0" vertical="center" wrapText="0"/>
    </xf>
    <xf borderId="0" fillId="0" fontId="11" numFmtId="0" xfId="0" applyAlignment="1" applyFont="1">
      <alignment horizontal="center" readingOrder="0" vertical="center"/>
    </xf>
    <xf borderId="6" fillId="0" fontId="29" numFmtId="0" xfId="0" applyAlignment="1" applyBorder="1" applyFont="1">
      <alignment horizontal="center" vertical="center"/>
    </xf>
    <xf borderId="6" fillId="5" fontId="12" numFmtId="0" xfId="0" applyAlignment="1" applyBorder="1" applyFont="1">
      <alignment horizontal="center" readingOrder="0" vertical="center"/>
    </xf>
    <xf borderId="6" fillId="0" fontId="28" numFmtId="0" xfId="0" applyAlignment="1" applyBorder="1" applyFont="1">
      <alignment horizontal="center" vertical="center"/>
    </xf>
    <xf borderId="6" fillId="5" fontId="25" numFmtId="0" xfId="0" applyAlignment="1" applyBorder="1" applyFont="1">
      <alignment horizontal="center" vertical="center"/>
    </xf>
    <xf borderId="0" fillId="0" fontId="1" numFmtId="1" xfId="0" applyAlignment="1" applyFont="1" applyNumberFormat="1">
      <alignment horizontal="center" readingOrder="0" shrinkToFit="0" vertical="center" wrapText="0"/>
    </xf>
    <xf borderId="0" fillId="0" fontId="4" numFmtId="1" xfId="0" applyAlignment="1" applyFont="1" applyNumberFormat="1">
      <alignment horizontal="center" readingOrder="0" shrinkToFit="0" vertical="center" wrapText="0"/>
    </xf>
    <xf borderId="0" fillId="0" fontId="11" numFmtId="1" xfId="0" applyAlignment="1" applyFont="1" applyNumberFormat="1">
      <alignment horizontal="center" readingOrder="0" shrinkToFit="0" vertical="center" wrapText="0"/>
    </xf>
    <xf borderId="0" fillId="0" fontId="4" numFmtId="0" xfId="0" applyAlignment="1" applyFont="1">
      <alignment horizontal="right" readingOrder="0" shrinkToFit="0" vertical="bottom" wrapText="0"/>
    </xf>
    <xf borderId="0" fillId="0" fontId="1" numFmtId="4" xfId="0" applyAlignment="1" applyFont="1" applyNumberFormat="1">
      <alignment horizontal="center" vertical="center"/>
    </xf>
    <xf borderId="0" fillId="0" fontId="14" numFmtId="1" xfId="0" applyAlignment="1" applyFont="1" applyNumberForma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wrapText="0"/>
    </xf>
    <xf borderId="6" fillId="4" fontId="15" numFmtId="0" xfId="0" applyAlignment="1" applyBorder="1" applyFont="1">
      <alignment horizontal="center" readingOrder="0" shrinkToFit="0" wrapText="0"/>
    </xf>
    <xf borderId="6" fillId="5" fontId="10" numFmtId="0" xfId="0" applyAlignment="1" applyBorder="1" applyFont="1">
      <alignment horizontal="center" readingOrder="0" shrinkToFit="0" wrapText="0"/>
    </xf>
    <xf borderId="6" fillId="8" fontId="1" numFmtId="0" xfId="0" applyAlignment="1" applyBorder="1" applyFont="1">
      <alignment horizontal="center" readingOrder="0" shrinkToFit="0" wrapText="0"/>
    </xf>
    <xf borderId="6" fillId="8" fontId="7" numFmtId="0" xfId="0" applyAlignment="1" applyBorder="1" applyFont="1">
      <alignment horizontal="center" readingOrder="0" vertical="center"/>
    </xf>
    <xf borderId="0" fillId="0" fontId="26" numFmtId="0" xfId="0" applyAlignment="1" applyFont="1">
      <alignment readingOrder="0"/>
    </xf>
    <xf borderId="0" fillId="0" fontId="1" numFmtId="0" xfId="0" applyAlignment="1" applyFont="1">
      <alignment horizontal="center" readingOrder="0" vertical="bottom"/>
    </xf>
    <xf borderId="7" fillId="0" fontId="1" numFmtId="1" xfId="0" applyAlignment="1" applyBorder="1" applyFont="1" applyNumberFormat="1">
      <alignment horizontal="center" readingOrder="0" vertical="center"/>
    </xf>
    <xf borderId="7" fillId="4" fontId="1" numFmtId="0" xfId="0" applyAlignment="1" applyBorder="1" applyFont="1">
      <alignment horizontal="center" readingOrder="0" shrinkToFit="0" vertical="bottom" wrapText="0"/>
    </xf>
    <xf borderId="7" fillId="4" fontId="1" numFmtId="1" xfId="0" applyAlignment="1" applyBorder="1" applyFont="1" applyNumberFormat="1">
      <alignment horizontal="center" readingOrder="0" vertical="center"/>
    </xf>
    <xf borderId="7" fillId="4" fontId="1" numFmtId="0" xfId="0" applyAlignment="1" applyBorder="1" applyFont="1">
      <alignment horizontal="center" readingOrder="0" vertical="center"/>
    </xf>
    <xf borderId="7" fillId="0" fontId="15" numFmtId="0" xfId="0" applyAlignment="1" applyBorder="1" applyFont="1">
      <alignment horizontal="center" readingOrder="0" shrinkToFit="0" vertical="center" wrapText="0"/>
    </xf>
    <xf borderId="7" fillId="0" fontId="7" numFmtId="0" xfId="0" applyAlignment="1" applyBorder="1" applyFont="1">
      <alignment horizontal="center" readingOrder="0" shrinkToFit="0" vertical="center" wrapText="0"/>
    </xf>
    <xf borderId="7" fillId="0" fontId="15" numFmtId="0" xfId="0" applyAlignment="1" applyBorder="1" applyFont="1">
      <alignment horizontal="center" readingOrder="0" shrinkToFit="0" vertical="center" wrapText="0"/>
    </xf>
    <xf borderId="0" fillId="5" fontId="12" numFmtId="0" xfId="0" applyAlignment="1" applyFont="1">
      <alignment horizontal="center" vertical="center"/>
    </xf>
    <xf borderId="7" fillId="0" fontId="11" numFmtId="0" xfId="0" applyAlignment="1" applyBorder="1" applyFont="1">
      <alignment horizontal="center" readingOrder="0" shrinkToFit="0" vertical="center" wrapText="0"/>
    </xf>
    <xf borderId="7" fillId="0" fontId="34" numFmtId="0" xfId="0" applyBorder="1" applyFont="1"/>
    <xf borderId="0" fillId="5" fontId="12" numFmtId="0" xfId="0" applyAlignment="1" applyFont="1">
      <alignment horizontal="center" readingOrder="0" shrinkToFit="0" vertical="center" wrapText="0"/>
    </xf>
    <xf borderId="7" fillId="0" fontId="26" numFmtId="0" xfId="0" applyBorder="1" applyFont="1"/>
    <xf borderId="0" fillId="0" fontId="3" numFmtId="2" xfId="0" applyAlignment="1" applyFont="1" applyNumberFormat="1">
      <alignment horizontal="center" readingOrder="0" shrinkToFit="0" vertical="center" wrapText="0"/>
    </xf>
    <xf borderId="7" fillId="0" fontId="18" numFmtId="0" xfId="0" applyAlignment="1" applyBorder="1" applyFont="1">
      <alignment horizontal="center" vertical="center"/>
    </xf>
    <xf borderId="7" fillId="0" fontId="4" numFmtId="2" xfId="0" applyAlignment="1" applyBorder="1" applyFont="1" applyNumberFormat="1">
      <alignment horizontal="center" readingOrder="0" shrinkToFit="0" vertical="center" wrapText="0"/>
    </xf>
    <xf borderId="0" fillId="5" fontId="12" numFmtId="0" xfId="0" applyAlignment="1" applyFont="1">
      <alignment horizontal="center" readingOrder="0" vertical="center"/>
    </xf>
    <xf borderId="7" fillId="0" fontId="11" numFmtId="0" xfId="0" applyAlignment="1" applyBorder="1" applyFont="1">
      <alignment horizontal="center" readingOrder="0" vertical="center"/>
    </xf>
    <xf borderId="7" fillId="0" fontId="1" numFmtId="0" xfId="0" applyAlignment="1" applyBorder="1" applyFont="1">
      <alignment horizontal="center" readingOrder="0" vertical="center"/>
    </xf>
    <xf borderId="0" fillId="5" fontId="33" numFmtId="0" xfId="0" applyAlignment="1" applyFont="1">
      <alignment horizontal="center" readingOrder="0" vertical="center"/>
    </xf>
    <xf borderId="7" fillId="4" fontId="15" numFmtId="0" xfId="0" applyAlignment="1" applyBorder="1" applyFont="1">
      <alignment horizontal="center" readingOrder="0" shrinkToFit="0" wrapText="0"/>
    </xf>
    <xf borderId="0" fillId="5" fontId="10" numFmtId="0" xfId="0" applyAlignment="1" applyFont="1">
      <alignment horizontal="center" readingOrder="0" shrinkToFit="0" wrapText="0"/>
    </xf>
    <xf borderId="1" fillId="0" fontId="11" numFmtId="0" xfId="0" applyAlignment="1" applyBorder="1" applyFont="1">
      <alignment horizontal="center" readingOrder="0" vertical="center"/>
    </xf>
    <xf borderId="6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7" fillId="0" fontId="1" numFmtId="0" xfId="0" applyAlignment="1" applyBorder="1" applyFont="1">
      <alignment horizontal="center" vertical="center"/>
    </xf>
    <xf borderId="7" fillId="0" fontId="2" numFmtId="0" xfId="0" applyAlignment="1" applyBorder="1" applyFont="1">
      <alignment horizontal="center" vertical="center"/>
    </xf>
    <xf borderId="0" fillId="5" fontId="12" numFmtId="4" xfId="0" applyAlignment="1" applyFont="1" applyNumberFormat="1">
      <alignment horizontal="center" vertical="center"/>
    </xf>
    <xf borderId="1" fillId="0" fontId="1" numFmtId="0" xfId="0" applyAlignment="1" applyBorder="1" applyFont="1">
      <alignment horizontal="center" vertical="center"/>
    </xf>
    <xf borderId="7" fillId="0" fontId="1" numFmtId="4" xfId="0" applyAlignment="1" applyBorder="1" applyFont="1" applyNumberFormat="1">
      <alignment horizontal="center" vertical="center"/>
    </xf>
    <xf borderId="6" fillId="0" fontId="27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 readingOrder="0" shrinkToFit="0" vertical="center" wrapText="0"/>
    </xf>
    <xf borderId="1" fillId="0" fontId="7" numFmtId="0" xfId="0" applyAlignment="1" applyBorder="1" applyFont="1">
      <alignment horizontal="center" readingOrder="0" shrinkToFit="0" vertical="center" wrapText="0"/>
    </xf>
    <xf borderId="1" fillId="0" fontId="29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 shrinkToFit="0" vertical="center" wrapText="0"/>
    </xf>
    <xf borderId="6" fillId="0" fontId="29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6" fillId="7" fontId="28" numFmtId="0" xfId="0" applyAlignment="1" applyBorder="1" applyFont="1">
      <alignment horizontal="center" vertical="center"/>
    </xf>
    <xf borderId="6" fillId="7" fontId="11" numFmtId="0" xfId="0" applyAlignment="1" applyBorder="1" applyFont="1">
      <alignment horizontal="center" readingOrder="0" vertical="center"/>
    </xf>
    <xf borderId="6" fillId="7" fontId="1" numFmtId="0" xfId="0" applyAlignment="1" applyBorder="1" applyFont="1">
      <alignment horizontal="center" readingOrder="0" shrinkToFit="0" vertical="center" wrapText="0"/>
    </xf>
    <xf borderId="6" fillId="7" fontId="14" numFmtId="1" xfId="0" applyAlignment="1" applyBorder="1" applyFont="1" applyNumberFormat="1">
      <alignment horizontal="center" readingOrder="0" shrinkToFit="0" vertical="center" wrapText="0"/>
    </xf>
    <xf borderId="6" fillId="7" fontId="25" numFmtId="0" xfId="0" applyAlignment="1" applyBorder="1" applyFont="1">
      <alignment horizontal="center" vertical="center"/>
    </xf>
    <xf borderId="0" fillId="7" fontId="1" numFmtId="0" xfId="0" applyAlignment="1" applyFont="1">
      <alignment horizontal="center" readingOrder="0" vertical="center"/>
    </xf>
    <xf borderId="0" fillId="7" fontId="4" numFmtId="0" xfId="0" applyAlignment="1" applyFont="1">
      <alignment horizontal="right" readingOrder="0" shrinkToFit="0" vertical="bottom" wrapText="0"/>
    </xf>
    <xf borderId="0" fillId="7" fontId="4" numFmtId="0" xfId="0" applyAlignment="1" applyFont="1">
      <alignment horizontal="left" readingOrder="0" vertical="bottom"/>
    </xf>
    <xf borderId="0" fillId="7" fontId="26" numFmtId="0" xfId="0" applyFont="1"/>
    <xf borderId="6" fillId="0" fontId="32" numFmtId="0" xfId="0" applyAlignment="1" applyBorder="1" applyFont="1">
      <alignment horizontal="center" readingOrder="0"/>
    </xf>
    <xf borderId="6" fillId="5" fontId="10" numFmtId="1" xfId="0" applyAlignment="1" applyBorder="1" applyFont="1" applyNumberFormat="1">
      <alignment horizontal="center" shrinkToFit="0" vertical="center" wrapText="0"/>
    </xf>
    <xf borderId="6" fillId="0" fontId="30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right" readingOrder="0" shrinkToFit="0" vertical="bottom" wrapText="0"/>
    </xf>
    <xf borderId="7" fillId="0" fontId="4" numFmtId="1" xfId="0" applyAlignment="1" applyBorder="1" applyFont="1" applyNumberFormat="1">
      <alignment horizontal="center" readingOrder="0" shrinkToFit="0" vertical="center" wrapText="0"/>
    </xf>
    <xf borderId="7" fillId="0" fontId="1" numFmtId="1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28" numFmtId="0" xfId="0" applyFont="1"/>
    <xf borderId="0" fillId="9" fontId="32" numFmtId="0" xfId="0" applyAlignment="1" applyFill="1" applyFon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36" numFmtId="0" xfId="0" applyAlignment="1" applyFont="1">
      <alignment horizontal="center" vertical="center"/>
    </xf>
    <xf borderId="11" fillId="5" fontId="33" numFmtId="0" xfId="0" applyAlignment="1" applyBorder="1" applyFont="1">
      <alignment horizontal="center" vertical="center"/>
    </xf>
    <xf borderId="6" fillId="0" fontId="37" numFmtId="0" xfId="0" applyAlignment="1" applyBorder="1" applyFont="1">
      <alignment horizontal="center" readingOrder="0" shrinkToFit="0" wrapText="0"/>
    </xf>
    <xf borderId="6" fillId="0" fontId="37" numFmtId="0" xfId="0" applyAlignment="1" applyBorder="1" applyFont="1">
      <alignment horizontal="center" readingOrder="0"/>
    </xf>
    <xf borderId="6" fillId="4" fontId="38" numFmtId="0" xfId="0" applyAlignment="1" applyBorder="1" applyFont="1">
      <alignment horizontal="center" readingOrder="0" shrinkToFit="0" wrapText="0"/>
    </xf>
    <xf borderId="6" fillId="5" fontId="39" numFmtId="0" xfId="0" applyAlignment="1" applyBorder="1" applyFont="1">
      <alignment horizontal="center" readingOrder="0" shrinkToFit="0" wrapText="0"/>
    </xf>
    <xf borderId="6" fillId="4" fontId="1" numFmtId="0" xfId="0" applyAlignment="1" applyBorder="1" applyFont="1">
      <alignment horizontal="center" vertical="center"/>
    </xf>
    <xf borderId="6" fillId="4" fontId="11" numFmtId="0" xfId="0" applyAlignment="1" applyBorder="1" applyFont="1">
      <alignment horizontal="center" vertical="center"/>
    </xf>
    <xf borderId="6" fillId="4" fontId="1" numFmtId="4" xfId="0" applyAlignment="1" applyBorder="1" applyFont="1" applyNumberFormat="1">
      <alignment horizontal="center" vertical="center"/>
    </xf>
    <xf borderId="6" fillId="4" fontId="11" numFmtId="1" xfId="0" applyAlignment="1" applyBorder="1" applyFont="1" applyNumberFormat="1">
      <alignment horizontal="center" vertical="center"/>
    </xf>
    <xf borderId="6" fillId="0" fontId="37" numFmtId="0" xfId="0" applyAlignment="1" applyBorder="1" applyFont="1">
      <alignment horizontal="center" shrinkToFit="0" wrapText="0"/>
    </xf>
    <xf borderId="6" fillId="5" fontId="40" numFmtId="0" xfId="0" applyAlignment="1" applyBorder="1" applyFont="1">
      <alignment horizontal="center" readingOrder="0" shrinkToFit="0" vertical="bottom" wrapText="0"/>
    </xf>
    <xf borderId="6" fillId="4" fontId="37" numFmtId="0" xfId="0" applyAlignment="1" applyBorder="1" applyFont="1">
      <alignment horizontal="center" readingOrder="0" shrinkToFit="0" wrapText="0"/>
    </xf>
    <xf borderId="6" fillId="5" fontId="40" numFmtId="0" xfId="0" applyAlignment="1" applyBorder="1" applyFont="1">
      <alignment horizontal="center" readingOrder="0" vertical="bottom"/>
    </xf>
    <xf borderId="6" fillId="6" fontId="7" numFmtId="0" xfId="0" applyAlignment="1" applyBorder="1" applyFont="1">
      <alignment horizontal="center" readingOrder="0" vertical="center"/>
    </xf>
    <xf borderId="6" fillId="6" fontId="1" numFmtId="0" xfId="0" applyAlignment="1" applyBorder="1" applyFont="1">
      <alignment horizontal="center" readingOrder="0" vertical="center"/>
    </xf>
    <xf borderId="6" fillId="6" fontId="28" numFmtId="0" xfId="0" applyAlignment="1" applyBorder="1" applyFont="1">
      <alignment horizontal="center" readingOrder="0" vertical="center"/>
    </xf>
    <xf borderId="6" fillId="6" fontId="3" numFmtId="0" xfId="0" applyAlignment="1" applyBorder="1" applyFont="1">
      <alignment horizontal="center" readingOrder="0" vertical="center"/>
    </xf>
    <xf borderId="6" fillId="6" fontId="20" numFmtId="0" xfId="0" applyAlignment="1" applyBorder="1" applyFont="1">
      <alignment horizontal="center" vertical="center"/>
    </xf>
    <xf borderId="6" fillId="0" fontId="7" numFmtId="0" xfId="0" applyAlignment="1" applyBorder="1" applyFont="1">
      <alignment horizontal="center" readingOrder="0" shrinkToFit="0" wrapText="0"/>
    </xf>
    <xf borderId="6" fillId="0" fontId="7" numFmtId="0" xfId="0" applyAlignment="1" applyBorder="1" applyFont="1">
      <alignment horizontal="center" readingOrder="0" shrinkToFit="0" wrapText="0"/>
    </xf>
    <xf borderId="6" fillId="0" fontId="32" numFmtId="0" xfId="0" applyAlignment="1" applyBorder="1" applyFont="1">
      <alignment horizontal="center" readingOrder="0" shrinkToFit="0" wrapText="0"/>
    </xf>
    <xf borderId="6" fillId="0" fontId="7" numFmtId="0" xfId="0" applyAlignment="1" applyBorder="1" applyFont="1">
      <alignment horizontal="center" shrinkToFit="0" wrapText="0"/>
    </xf>
    <xf borderId="6" fillId="5" fontId="10" numFmtId="3" xfId="0" applyAlignment="1" applyBorder="1" applyFont="1" applyNumberFormat="1">
      <alignment horizontal="center" readingOrder="0" vertical="center"/>
    </xf>
    <xf borderId="6" fillId="0" fontId="1" numFmtId="0" xfId="0" applyBorder="1" applyFont="1"/>
    <xf borderId="6" fillId="0" fontId="15" numFmtId="3" xfId="0" applyAlignment="1" applyBorder="1" applyFont="1" applyNumberFormat="1">
      <alignment horizontal="center" readingOrder="0" vertical="center"/>
    </xf>
    <xf borderId="6" fillId="5" fontId="10" numFmtId="4" xfId="0" applyAlignment="1" applyBorder="1" applyFont="1" applyNumberFormat="1">
      <alignment horizontal="center" readingOrder="0" vertical="center"/>
    </xf>
    <xf borderId="6" fillId="0" fontId="21" numFmtId="0" xfId="0" applyBorder="1" applyFont="1"/>
    <xf borderId="6" fillId="0" fontId="1" numFmtId="0" xfId="0" applyAlignment="1" applyBorder="1" applyFont="1">
      <alignment horizontal="center" shrinkToFit="0" wrapText="0"/>
    </xf>
    <xf borderId="6" fillId="0" fontId="21" numFmtId="0" xfId="0" applyAlignment="1" applyBorder="1" applyFont="1">
      <alignment horizontal="center" vertical="center"/>
    </xf>
    <xf borderId="7" fillId="0" fontId="2" numFmtId="0" xfId="0" applyAlignment="1" applyBorder="1" applyFont="1">
      <alignment horizontal="center" readingOrder="0" shrinkToFit="0" vertical="center" wrapText="0"/>
    </xf>
    <xf borderId="7" fillId="5" fontId="12" numFmtId="0" xfId="0" applyAlignment="1" applyBorder="1" applyFont="1">
      <alignment horizontal="center" readingOrder="0" shrinkToFit="0" vertical="center" wrapText="0"/>
    </xf>
    <xf borderId="7" fillId="0" fontId="15" numFmtId="0" xfId="0" applyAlignment="1" applyBorder="1" applyFont="1">
      <alignment horizontal="center" readingOrder="0" vertical="center"/>
    </xf>
    <xf borderId="7" fillId="0" fontId="15" numFmtId="3" xfId="0" applyAlignment="1" applyBorder="1" applyFont="1" applyNumberFormat="1">
      <alignment horizontal="center" readingOrder="0" vertical="center"/>
    </xf>
    <xf borderId="7" fillId="5" fontId="10" numFmtId="4" xfId="0" applyAlignment="1" applyBorder="1" applyFont="1" applyNumberFormat="1">
      <alignment horizontal="center" readingOrder="0" vertical="center"/>
    </xf>
    <xf borderId="7" fillId="4" fontId="11" numFmtId="0" xfId="0" applyAlignment="1" applyBorder="1" applyFont="1">
      <alignment horizontal="center" readingOrder="0" shrinkToFit="0" vertical="center" wrapText="0"/>
    </xf>
    <xf borderId="7" fillId="5" fontId="25" numFmtId="0" xfId="0" applyAlignment="1" applyBorder="1" applyFont="1">
      <alignment horizontal="center" vertical="center"/>
    </xf>
    <xf borderId="7" fillId="0" fontId="15" numFmtId="49" xfId="0" applyAlignment="1" applyBorder="1" applyFont="1" applyNumberFormat="1">
      <alignment horizontal="center" readingOrder="0" vertical="center"/>
    </xf>
    <xf borderId="7" fillId="0" fontId="3" numFmtId="2" xfId="0" applyAlignment="1" applyBorder="1" applyFont="1" applyNumberFormat="1">
      <alignment horizontal="center" readingOrder="0" shrinkToFit="0" vertical="center" wrapText="0"/>
    </xf>
    <xf borderId="7" fillId="5" fontId="40" numFmtId="0" xfId="0" applyAlignment="1" applyBorder="1" applyFont="1">
      <alignment horizontal="center" readingOrder="0" vertical="bottom"/>
    </xf>
    <xf borderId="7" fillId="5" fontId="40" numFmtId="0" xfId="0" applyAlignment="1" applyBorder="1" applyFont="1">
      <alignment horizontal="center" readingOrder="0" shrinkToFit="0" vertical="bottom" wrapText="0"/>
    </xf>
    <xf borderId="0" fillId="5" fontId="40" numFmtId="0" xfId="0" applyAlignment="1" applyFont="1">
      <alignment horizontal="center" readingOrder="0" vertical="bottom"/>
    </xf>
    <xf borderId="7" fillId="0" fontId="1" numFmtId="0" xfId="0" applyAlignment="1" applyBorder="1" applyFont="1">
      <alignment horizontal="center" shrinkToFit="0" wrapText="0"/>
    </xf>
    <xf borderId="7" fillId="0" fontId="1" numFmtId="0" xfId="0" applyAlignment="1" applyBorder="1" applyFont="1">
      <alignment horizontal="center" vertical="center"/>
    </xf>
    <xf borderId="0" fillId="5" fontId="10" numFmtId="4" xfId="0" applyAlignment="1" applyFont="1" applyNumberFormat="1">
      <alignment horizontal="center" readingOrder="0" vertical="center"/>
    </xf>
    <xf borderId="6" fillId="4" fontId="11" numFmtId="0" xfId="0" applyAlignment="1" applyBorder="1" applyFont="1">
      <alignment horizontal="center" readingOrder="0" shrinkToFit="0" vertical="center" wrapText="0"/>
    </xf>
    <xf borderId="7" fillId="0" fontId="7" numFmtId="0" xfId="0" applyAlignment="1" applyBorder="1" applyFont="1">
      <alignment horizontal="center" readingOrder="0" vertical="center"/>
    </xf>
    <xf borderId="0" fillId="0" fontId="32" numFmtId="0" xfId="0" applyAlignment="1" applyFont="1">
      <alignment horizontal="center" vertical="center"/>
    </xf>
    <xf borderId="0" fillId="0" fontId="40" numFmtId="0" xfId="0" applyAlignment="1" applyFont="1">
      <alignment horizontal="center" vertical="center"/>
    </xf>
    <xf borderId="0" fillId="0" fontId="34" numFmtId="0" xfId="0" applyAlignment="1" applyFont="1">
      <alignment horizontal="center" vertical="center"/>
    </xf>
    <xf borderId="0" fillId="5" fontId="33" numFmtId="0" xfId="0" applyAlignment="1" applyFont="1">
      <alignment horizontal="center" vertical="center"/>
    </xf>
    <xf borderId="0" fillId="0" fontId="41" numFmtId="0" xfId="0" applyAlignment="1" applyFont="1">
      <alignment horizontal="center" vertical="center"/>
    </xf>
    <xf borderId="0" fillId="5" fontId="42" numFmtId="0" xfId="0" applyAlignment="1" applyFont="1">
      <alignment horizontal="center" vertical="center"/>
    </xf>
    <xf borderId="6" fillId="8" fontId="1" numFmtId="0" xfId="0" applyAlignment="1" applyBorder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/>
    </xf>
    <xf borderId="7" fillId="0" fontId="26" numFmtId="0" xfId="0" applyAlignment="1" applyBorder="1" applyFont="1">
      <alignment horizontal="center" readingOrder="0" vertical="center"/>
    </xf>
    <xf borderId="6" fillId="0" fontId="15" numFmtId="0" xfId="0" applyAlignment="1" applyBorder="1" applyFont="1">
      <alignment horizontal="center" vertical="center"/>
    </xf>
    <xf borderId="6" fillId="0" fontId="15" numFmtId="4" xfId="0" applyAlignment="1" applyBorder="1" applyFont="1" applyNumberFormat="1">
      <alignment horizontal="center" vertical="center"/>
    </xf>
    <xf borderId="2" fillId="0" fontId="7" numFmtId="0" xfId="0" applyAlignment="1" applyBorder="1" applyFont="1">
      <alignment horizontal="center" vertical="center"/>
    </xf>
    <xf borderId="3" fillId="0" fontId="7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vertical="center"/>
    </xf>
    <xf borderId="3" fillId="0" fontId="22" numFmtId="0" xfId="0" applyAlignment="1" applyBorder="1" applyFont="1">
      <alignment horizontal="center" readingOrder="0" vertical="center"/>
    </xf>
    <xf borderId="3" fillId="0" fontId="1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center" readingOrder="0" vertical="center"/>
    </xf>
    <xf borderId="3" fillId="5" fontId="33" numFmtId="0" xfId="0" applyAlignment="1" applyBorder="1" applyFont="1">
      <alignment horizontal="center" readingOrder="0" vertical="center"/>
    </xf>
    <xf borderId="2" fillId="0" fontId="26" numFmtId="0" xfId="0" applyAlignment="1" applyBorder="1" applyFont="1">
      <alignment horizontal="center" readingOrder="0" vertical="center"/>
    </xf>
    <xf borderId="7" fillId="3" fontId="7" numFmtId="0" xfId="0" applyAlignment="1" applyBorder="1" applyFont="1">
      <alignment horizontal="center" vertical="center"/>
    </xf>
    <xf borderId="4" fillId="0" fontId="7" numFmtId="0" xfId="0" applyAlignment="1" applyBorder="1" applyFont="1">
      <alignment horizontal="center" readingOrder="0" shrinkToFit="0" vertical="center" wrapText="0"/>
    </xf>
    <xf borderId="4" fillId="0" fontId="32" numFmtId="0" xfId="0" applyAlignment="1" applyBorder="1" applyFont="1">
      <alignment horizontal="center" readingOrder="0" vertical="center"/>
    </xf>
    <xf borderId="4" fillId="0" fontId="15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readingOrder="0" shrinkToFit="0" vertical="center" wrapText="0"/>
    </xf>
    <xf borderId="4" fillId="0" fontId="15" numFmtId="3" xfId="0" applyAlignment="1" applyBorder="1" applyFont="1" applyNumberFormat="1">
      <alignment horizontal="center" readingOrder="0" shrinkToFit="0" vertical="center" wrapText="0"/>
    </xf>
    <xf borderId="4" fillId="5" fontId="12" numFmtId="0" xfId="0" applyAlignment="1" applyBorder="1" applyFont="1">
      <alignment horizontal="center" vertical="center"/>
    </xf>
    <xf borderId="10" fillId="0" fontId="7" numFmtId="0" xfId="0" applyAlignment="1" applyBorder="1" applyFont="1">
      <alignment horizontal="center" readingOrder="0" shrinkToFit="0" vertical="center" wrapText="0"/>
    </xf>
    <xf borderId="4" fillId="0" fontId="4" numFmtId="0" xfId="0" applyAlignment="1" applyBorder="1" applyFont="1">
      <alignment horizontal="center" readingOrder="0" shrinkToFit="0" vertical="center" wrapText="0"/>
    </xf>
    <xf borderId="0" fillId="0" fontId="14" numFmtId="0" xfId="0" applyAlignment="1" applyFont="1">
      <alignment horizontal="center" readingOrder="0" shrinkToFit="0" vertical="center" wrapText="0"/>
    </xf>
    <xf borderId="0" fillId="0" fontId="4" numFmtId="2" xfId="0" applyAlignment="1" applyFont="1" applyNumberFormat="1">
      <alignment horizontal="center" readingOrder="0" shrinkToFit="0" vertical="center" wrapText="0"/>
    </xf>
    <xf borderId="0" fillId="0" fontId="26" numFmtId="0" xfId="0" applyAlignment="1" applyFont="1">
      <alignment horizontal="center" readingOrder="0" vertical="center"/>
    </xf>
    <xf borderId="6" fillId="5" fontId="12" numFmtId="4" xfId="0" applyAlignment="1" applyBorder="1" applyFont="1" applyNumberFormat="1">
      <alignment horizontal="center" vertical="center"/>
    </xf>
    <xf borderId="7" fillId="0" fontId="11" numFmtId="0" xfId="0" applyAlignment="1" applyBorder="1" applyFont="1">
      <alignment horizontal="center" vertical="center"/>
    </xf>
    <xf borderId="7" fillId="0" fontId="11" numFmtId="1" xfId="0" applyAlignment="1" applyBorder="1" applyFont="1" applyNumberFormat="1">
      <alignment horizontal="center" vertical="center"/>
    </xf>
    <xf borderId="0" fillId="0" fontId="27" numFmtId="0" xfId="0" applyAlignment="1" applyFont="1">
      <alignment horizontal="center" readingOrder="0" vertical="center"/>
    </xf>
    <xf borderId="7" fillId="0" fontId="27" numFmtId="0" xfId="0" applyAlignment="1" applyBorder="1" applyFont="1">
      <alignment horizontal="center" vertical="center"/>
    </xf>
    <xf borderId="0" fillId="5" fontId="10" numFmtId="0" xfId="0" applyAlignment="1" applyFont="1">
      <alignment horizontal="center" readingOrder="0" shrinkToFit="0" vertical="center" wrapText="0"/>
    </xf>
    <xf borderId="0" fillId="5" fontId="12" numFmtId="0" xfId="0" applyAlignment="1" applyFont="1">
      <alignment horizontal="center" readingOrder="0" shrinkToFit="0" vertical="bottom" wrapText="0"/>
    </xf>
    <xf borderId="6" fillId="0" fontId="26" numFmtId="0" xfId="0" applyAlignment="1" applyBorder="1" applyFont="1">
      <alignment readingOrder="0"/>
    </xf>
    <xf borderId="4" fillId="0" fontId="7" numFmtId="0" xfId="0" applyAlignment="1" applyBorder="1" applyFont="1">
      <alignment horizontal="center" shrinkToFit="0" vertical="center" wrapText="0"/>
    </xf>
    <xf borderId="5" fillId="0" fontId="7" numFmtId="0" xfId="0" applyAlignment="1" applyBorder="1" applyFont="1">
      <alignment horizontal="center" shrinkToFit="0" vertical="center" wrapText="0"/>
    </xf>
    <xf borderId="10" fillId="0" fontId="7" numFmtId="0" xfId="0" applyAlignment="1" applyBorder="1" applyFont="1">
      <alignment horizontal="center" shrinkToFit="0" vertical="center" wrapText="0"/>
    </xf>
    <xf borderId="10" fillId="0" fontId="7" numFmtId="0" xfId="0" applyAlignment="1" applyBorder="1" applyFont="1">
      <alignment horizontal="center" shrinkToFit="0" vertical="center" wrapText="0"/>
    </xf>
    <xf borderId="11" fillId="5" fontId="12" numFmtId="3" xfId="0" applyAlignment="1" applyBorder="1" applyFont="1" applyNumberFormat="1">
      <alignment horizontal="center" readingOrder="0" vertical="center"/>
    </xf>
    <xf borderId="2" fillId="0" fontId="26" numFmtId="0" xfId="0" applyAlignment="1" applyBorder="1" applyFont="1">
      <alignment horizontal="center" vertical="center"/>
    </xf>
    <xf borderId="4" fillId="0" fontId="32" numFmtId="0" xfId="0" applyAlignment="1" applyBorder="1" applyFont="1">
      <alignment horizontal="center" readingOrder="0" vertical="center"/>
    </xf>
    <xf borderId="4" fillId="0" fontId="28" numFmtId="0" xfId="0" applyAlignment="1" applyBorder="1" applyFont="1">
      <alignment horizontal="center" vertical="center"/>
    </xf>
    <xf borderId="4" fillId="3" fontId="35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vertical="center"/>
    </xf>
    <xf borderId="0" fillId="0" fontId="24" numFmtId="0" xfId="0" applyAlignment="1" applyFont="1">
      <alignment horizontal="center" vertical="center"/>
    </xf>
    <xf borderId="4" fillId="0" fontId="1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 vertical="center"/>
    </xf>
    <xf borderId="4" fillId="5" fontId="7" numFmtId="0" xfId="0" applyAlignment="1" applyBorder="1" applyFont="1">
      <alignment horizontal="center" readingOrder="0" shrinkToFit="0" vertical="center" wrapText="0"/>
    </xf>
    <xf borderId="4" fillId="0" fontId="7" numFmtId="0" xfId="0" applyAlignment="1" applyBorder="1" applyFont="1">
      <alignment horizontal="center" shrinkToFit="0" vertical="center" wrapText="0"/>
    </xf>
    <xf borderId="5" fillId="0" fontId="7" numFmtId="0" xfId="0" applyAlignment="1" applyBorder="1" applyFont="1">
      <alignment horizontal="center" shrinkToFit="0" vertical="center" wrapText="0"/>
    </xf>
    <xf borderId="4" fillId="0" fontId="29" numFmtId="0" xfId="0" applyAlignment="1" applyBorder="1" applyFont="1">
      <alignment horizontal="center" vertical="center"/>
    </xf>
    <xf borderId="6" fillId="0" fontId="26" numFmtId="0" xfId="0" applyAlignment="1" applyBorder="1" applyFont="1">
      <alignment horizontal="center" readingOrder="0"/>
    </xf>
    <xf borderId="6" fillId="0" fontId="26" numFmtId="0" xfId="0" applyAlignment="1" applyBorder="1" applyFont="1">
      <alignment horizontal="center"/>
    </xf>
    <xf borderId="0" fillId="0" fontId="26" numFmtId="0" xfId="0" applyAlignment="1" applyFont="1">
      <alignment horizontal="center" readingOrder="0"/>
    </xf>
    <xf borderId="0" fillId="0" fontId="26" numFmtId="0" xfId="0" applyAlignment="1" applyFont="1">
      <alignment horizontal="center"/>
    </xf>
    <xf borderId="0" fillId="5" fontId="12" numFmtId="3" xfId="0" applyAlignment="1" applyFont="1" applyNumberFormat="1">
      <alignment horizontal="center" readingOrder="0" vertical="center"/>
    </xf>
    <xf borderId="1" fillId="0" fontId="26" numFmtId="0" xfId="0" applyBorder="1" applyFont="1"/>
    <xf borderId="3" fillId="0" fontId="1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horizontal="left" readingOrder="0" vertical="bottom"/>
    </xf>
    <xf borderId="1" fillId="7" fontId="1" numFmtId="0" xfId="0" applyAlignment="1" applyBorder="1" applyFont="1">
      <alignment horizontal="center" vertical="center"/>
    </xf>
    <xf borderId="2" fillId="7" fontId="4" numFmtId="0" xfId="0" applyAlignment="1" applyBorder="1" applyFont="1">
      <alignment horizontal="right" readingOrder="0" shrinkToFit="0" vertical="bottom" wrapText="0"/>
    </xf>
    <xf borderId="2" fillId="7" fontId="4" numFmtId="0" xfId="0" applyAlignment="1" applyBorder="1" applyFont="1">
      <alignment horizontal="left" readingOrder="0" vertical="bottom"/>
    </xf>
    <xf borderId="2" fillId="7" fontId="26" numFmtId="0" xfId="0" applyBorder="1" applyFont="1"/>
    <xf borderId="0" fillId="0" fontId="21" numFmtId="0" xfId="0" applyFont="1"/>
    <xf borderId="7" fillId="5" fontId="10" numFmtId="0" xfId="0" applyAlignment="1" applyBorder="1" applyFont="1">
      <alignment horizontal="center" readingOrder="0" shrinkToFit="0" wrapText="0"/>
    </xf>
    <xf borderId="0" fillId="4" fontId="1" numFmtId="0" xfId="0" applyAlignment="1" applyFont="1">
      <alignment horizontal="center" readingOrder="0" vertical="bottom"/>
    </xf>
    <xf borderId="6" fillId="6" fontId="28" numFmtId="0" xfId="0" applyAlignment="1" applyBorder="1" applyFont="1">
      <alignment horizontal="center" vertical="center"/>
    </xf>
    <xf borderId="6" fillId="6" fontId="14" numFmtId="1" xfId="0" applyAlignment="1" applyBorder="1" applyFont="1" applyNumberFormat="1">
      <alignment horizontal="center" readingOrder="0" shrinkToFit="0" vertical="center" wrapText="0"/>
    </xf>
    <xf borderId="6" fillId="6" fontId="4" numFmtId="2" xfId="0" applyAlignment="1" applyBorder="1" applyFont="1" applyNumberFormat="1">
      <alignment horizontal="center" readingOrder="0" shrinkToFit="0" vertical="center" wrapText="0"/>
    </xf>
    <xf borderId="6" fillId="6" fontId="12" numFmtId="0" xfId="0" applyAlignment="1" applyBorder="1" applyFont="1">
      <alignment horizontal="center" readingOrder="0" vertical="center"/>
    </xf>
    <xf borderId="6" fillId="0" fontId="15" numFmtId="49" xfId="0" applyAlignment="1" applyBorder="1" applyFont="1" applyNumberFormat="1">
      <alignment horizontal="center" readingOrder="0" vertical="center"/>
    </xf>
    <xf borderId="1" fillId="4" fontId="11" numFmtId="0" xfId="0" applyAlignment="1" applyBorder="1" applyFont="1">
      <alignment horizontal="center" readingOrder="0" shrinkToFit="0" vertical="center" wrapText="0"/>
    </xf>
    <xf borderId="4" fillId="0" fontId="1" numFmtId="0" xfId="0" applyAlignment="1" applyBorder="1" applyFont="1">
      <alignment horizontal="center" vertical="center"/>
    </xf>
    <xf borderId="4" fillId="0" fontId="14" numFmtId="0" xfId="0" applyAlignment="1" applyBorder="1" applyFont="1">
      <alignment horizontal="center" readingOrder="0" shrinkToFit="0" vertical="center" wrapText="0"/>
    </xf>
    <xf borderId="4" fillId="0" fontId="3" numFmtId="2" xfId="0" applyAlignment="1" applyBorder="1" applyFont="1" applyNumberFormat="1">
      <alignment horizontal="center" readingOrder="0" shrinkToFit="0" vertical="center" wrapText="0"/>
    </xf>
    <xf borderId="5" fillId="0" fontId="29" numFmtId="0" xfId="0" applyAlignment="1" applyBorder="1" applyFont="1">
      <alignment horizontal="center" readingOrder="0" vertical="center"/>
    </xf>
    <xf borderId="10" fillId="0" fontId="29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readingOrder="0" shrinkToFit="0" vertical="center" wrapText="0"/>
    </xf>
    <xf borderId="2" fillId="0" fontId="2" numFmtId="0" xfId="0" applyAlignment="1" applyBorder="1" applyFont="1">
      <alignment horizontal="center" readingOrder="0" shrinkToFit="0" vertical="center" wrapText="0"/>
    </xf>
    <xf borderId="0" fillId="5" fontId="10" numFmtId="1" xfId="0" applyAlignment="1" applyFont="1" applyNumberFormat="1">
      <alignment horizontal="center" shrinkToFit="0" vertical="center" wrapText="0"/>
    </xf>
    <xf borderId="0" fillId="9" fontId="43" numFmtId="0" xfId="0" applyAlignment="1" applyFont="1">
      <alignment horizontal="center" readingOrder="0" vertical="center"/>
    </xf>
    <xf borderId="6" fillId="0" fontId="44" numFmtId="0" xfId="0" applyAlignment="1" applyBorder="1" applyFont="1">
      <alignment horizontal="center" readingOrder="0"/>
    </xf>
    <xf borderId="6" fillId="0" fontId="45" numFmtId="0" xfId="0" applyAlignment="1" applyBorder="1" applyFont="1">
      <alignment horizontal="center" vertical="center"/>
    </xf>
    <xf borderId="0" fillId="0" fontId="43" numFmtId="0" xfId="0" applyAlignment="1" applyFont="1">
      <alignment horizontal="center" vertical="center"/>
    </xf>
    <xf borderId="4" fillId="0" fontId="18" numFmtId="0" xfId="0" applyAlignment="1" applyBorder="1" applyFont="1">
      <alignment horizontal="center" vertical="center"/>
    </xf>
    <xf borderId="0" fillId="0" fontId="18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4" fillId="5" fontId="12" numFmtId="4" xfId="0" applyAlignment="1" applyBorder="1" applyFont="1" applyNumberFormat="1">
      <alignment horizontal="center" vertical="center"/>
    </xf>
    <xf borderId="6" fillId="10" fontId="1" numFmtId="0" xfId="0" applyAlignment="1" applyBorder="1" applyFill="1" applyFont="1">
      <alignment horizontal="center" readingOrder="0" vertical="center"/>
    </xf>
    <xf borderId="1" fillId="10" fontId="1" numFmtId="0" xfId="0" applyAlignment="1" applyBorder="1" applyFont="1">
      <alignment horizontal="center" readingOrder="0" shrinkToFit="0" vertical="center" wrapText="0"/>
    </xf>
    <xf borderId="6" fillId="10" fontId="3" numFmtId="0" xfId="0" applyAlignment="1" applyBorder="1" applyFont="1">
      <alignment horizontal="center" readingOrder="0" vertical="center"/>
    </xf>
    <xf borderId="6" fillId="10" fontId="20" numFmtId="0" xfId="0" applyAlignment="1" applyBorder="1" applyFont="1">
      <alignment horizontal="center" vertical="center"/>
    </xf>
    <xf borderId="7" fillId="10" fontId="18" numFmtId="0" xfId="0" applyAlignment="1" applyBorder="1" applyFont="1">
      <alignment horizontal="center" vertical="center"/>
    </xf>
    <xf borderId="6" fillId="10" fontId="4" numFmtId="2" xfId="0" applyAlignment="1" applyBorder="1" applyFont="1" applyNumberFormat="1">
      <alignment horizontal="center" readingOrder="0" shrinkToFit="0" vertical="center" wrapText="0"/>
    </xf>
    <xf borderId="0" fillId="10" fontId="12" numFmtId="0" xfId="0" applyAlignment="1" applyFont="1">
      <alignment horizontal="center" readingOrder="0" vertical="center"/>
    </xf>
    <xf borderId="6" fillId="10" fontId="26" numFmtId="0" xfId="0" applyAlignment="1" applyBorder="1" applyFont="1">
      <alignment readingOrder="0"/>
    </xf>
    <xf borderId="6" fillId="10" fontId="29" numFmtId="0" xfId="0" applyAlignment="1" applyBorder="1" applyFont="1">
      <alignment horizontal="center" readingOrder="0" vertical="center"/>
    </xf>
    <xf borderId="6" fillId="0" fontId="7" numFmtId="0" xfId="0" applyAlignment="1" applyBorder="1" applyFont="1">
      <alignment horizontal="center" shrinkToFit="0" vertical="center" wrapText="0"/>
    </xf>
    <xf borderId="0" fillId="4" fontId="15" numFmtId="0" xfId="0" applyAlignment="1" applyFont="1">
      <alignment horizontal="center" readingOrder="0" shrinkToFit="0" wrapText="0"/>
    </xf>
    <xf borderId="0" fillId="0" fontId="15" numFmtId="0" xfId="0" applyAlignment="1" applyFont="1">
      <alignment horizontal="center" readingOrder="0" shrinkToFit="0" vertical="center" wrapText="0"/>
    </xf>
    <xf borderId="6" fillId="10" fontId="1" numFmtId="0" xfId="0" applyAlignment="1" applyBorder="1" applyFont="1">
      <alignment horizontal="center" readingOrder="0" shrinkToFit="0" vertical="center" wrapText="0"/>
    </xf>
    <xf borderId="6" fillId="10" fontId="18" numFmtId="0" xfId="0" applyAlignment="1" applyBorder="1" applyFont="1">
      <alignment horizontal="center" vertical="center"/>
    </xf>
    <xf borderId="6" fillId="10" fontId="12" numFmtId="0" xfId="0" applyAlignment="1" applyBorder="1" applyFont="1">
      <alignment horizontal="center" readingOrder="0" vertical="center"/>
    </xf>
    <xf borderId="0" fillId="10" fontId="26" numFmtId="0" xfId="0" applyAlignment="1" applyFont="1">
      <alignment readingOrder="0"/>
    </xf>
    <xf borderId="0" fillId="10" fontId="29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customschemas.google.com/relationships/workbookmetadata" Target="metadata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5.0"/>
    <col customWidth="1" min="2" max="2" width="11.13"/>
    <col customWidth="1" min="3" max="3" width="10.0"/>
    <col customWidth="1" min="4" max="4" width="7.13"/>
    <col customWidth="1" min="5" max="5" width="1.88"/>
    <col customWidth="1" min="12" max="12" width="32.13"/>
  </cols>
  <sheetData>
    <row r="1">
      <c r="A1" s="1"/>
      <c r="B1" s="1"/>
      <c r="C1" s="1"/>
      <c r="D1" s="1"/>
      <c r="E1" s="2"/>
      <c r="F1" s="2"/>
      <c r="G1" s="3" t="s">
        <v>0</v>
      </c>
      <c r="H1" s="4" t="s">
        <v>1</v>
      </c>
      <c r="I1" s="5"/>
      <c r="J1" s="5"/>
      <c r="K1" s="1"/>
      <c r="L1" s="6" t="s">
        <v>2</v>
      </c>
      <c r="M1" s="1"/>
      <c r="N1" s="1"/>
      <c r="O1" s="1"/>
      <c r="P1" s="1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3</v>
      </c>
      <c r="B2" s="9" t="s">
        <v>4</v>
      </c>
      <c r="C2" s="9" t="s">
        <v>5</v>
      </c>
      <c r="D2" s="9" t="s">
        <v>6</v>
      </c>
      <c r="E2" s="10">
        <v>1.0</v>
      </c>
      <c r="F2" s="11"/>
      <c r="G2" s="12" t="s">
        <v>7</v>
      </c>
      <c r="H2" s="13">
        <v>840.0</v>
      </c>
      <c r="I2" s="14"/>
      <c r="J2" s="14">
        <f t="shared" ref="J2:J206" si="1">H2*E2</f>
        <v>840</v>
      </c>
      <c r="K2" s="14"/>
      <c r="L2" s="15" t="s">
        <v>2</v>
      </c>
      <c r="M2" s="14"/>
      <c r="N2" s="14"/>
      <c r="O2" s="16"/>
      <c r="P2" s="9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8" t="s">
        <v>8</v>
      </c>
      <c r="B3" s="9" t="s">
        <v>4</v>
      </c>
      <c r="C3" s="9" t="s">
        <v>5</v>
      </c>
      <c r="D3" s="9" t="s">
        <v>6</v>
      </c>
      <c r="E3" s="10">
        <v>3.0</v>
      </c>
      <c r="F3" s="11"/>
      <c r="G3" s="12" t="s">
        <v>7</v>
      </c>
      <c r="H3" s="13">
        <f t="shared" ref="H3:H4" si="2">2520/3</f>
        <v>840</v>
      </c>
      <c r="I3" s="14"/>
      <c r="J3" s="14">
        <f t="shared" si="1"/>
        <v>2520</v>
      </c>
      <c r="K3" s="14"/>
      <c r="L3" s="14"/>
      <c r="M3" s="14"/>
      <c r="N3" s="14"/>
      <c r="O3" s="16"/>
      <c r="P3" s="9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8" t="s">
        <v>9</v>
      </c>
      <c r="B4" s="9" t="s">
        <v>4</v>
      </c>
      <c r="C4" s="9" t="s">
        <v>5</v>
      </c>
      <c r="D4" s="9" t="s">
        <v>6</v>
      </c>
      <c r="E4" s="10">
        <v>3.0</v>
      </c>
      <c r="F4" s="11"/>
      <c r="G4" s="12" t="s">
        <v>7</v>
      </c>
      <c r="H4" s="13">
        <f t="shared" si="2"/>
        <v>840</v>
      </c>
      <c r="I4" s="14"/>
      <c r="J4" s="14">
        <f t="shared" si="1"/>
        <v>2520</v>
      </c>
      <c r="K4" s="14"/>
      <c r="L4" s="14"/>
      <c r="M4" s="14"/>
      <c r="N4" s="14"/>
      <c r="O4" s="16"/>
      <c r="P4" s="9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8" t="s">
        <v>10</v>
      </c>
      <c r="B5" s="9" t="s">
        <v>4</v>
      </c>
      <c r="C5" s="9" t="s">
        <v>11</v>
      </c>
      <c r="D5" s="9" t="s">
        <v>6</v>
      </c>
      <c r="E5" s="10">
        <v>3.0</v>
      </c>
      <c r="F5" s="17">
        <v>1390.0</v>
      </c>
      <c r="G5" s="12">
        <v>590.0</v>
      </c>
      <c r="H5" s="13">
        <f>1683/3</f>
        <v>561</v>
      </c>
      <c r="I5" s="14"/>
      <c r="J5" s="14">
        <f t="shared" si="1"/>
        <v>1683</v>
      </c>
      <c r="K5" s="14"/>
      <c r="L5" s="14" t="str">
        <f t="shared" ref="L5:L13" si="3">LEFT(A5,FIND(" ",A5)-1)</f>
        <v>TH14-5</v>
      </c>
      <c r="M5" s="14"/>
      <c r="N5" s="14"/>
      <c r="O5" s="16"/>
      <c r="P5" s="9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8" t="s">
        <v>12</v>
      </c>
      <c r="B6" s="9" t="s">
        <v>4</v>
      </c>
      <c r="C6" s="9" t="s">
        <v>11</v>
      </c>
      <c r="D6" s="9" t="s">
        <v>6</v>
      </c>
      <c r="E6" s="10">
        <v>3.0</v>
      </c>
      <c r="F6" s="17">
        <v>1590.0</v>
      </c>
      <c r="G6" s="12">
        <v>660.0</v>
      </c>
      <c r="H6" s="13">
        <f t="shared" ref="H6:H7" si="4">1881/3</f>
        <v>627</v>
      </c>
      <c r="I6" s="14"/>
      <c r="J6" s="14">
        <f t="shared" si="1"/>
        <v>1881</v>
      </c>
      <c r="K6" s="14"/>
      <c r="L6" s="14" t="str">
        <f t="shared" si="3"/>
        <v>TH28-2</v>
      </c>
      <c r="M6" s="14"/>
      <c r="N6" s="14"/>
      <c r="O6" s="16"/>
      <c r="P6" s="9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8" t="s">
        <v>13</v>
      </c>
      <c r="B7" s="9" t="s">
        <v>4</v>
      </c>
      <c r="C7" s="9" t="s">
        <v>11</v>
      </c>
      <c r="D7" s="9" t="s">
        <v>6</v>
      </c>
      <c r="E7" s="10">
        <v>3.0</v>
      </c>
      <c r="F7" s="17">
        <v>1590.0</v>
      </c>
      <c r="G7" s="12">
        <v>660.0</v>
      </c>
      <c r="H7" s="13">
        <f t="shared" si="4"/>
        <v>627</v>
      </c>
      <c r="I7" s="14"/>
      <c r="J7" s="14">
        <f t="shared" si="1"/>
        <v>1881</v>
      </c>
      <c r="K7" s="14"/>
      <c r="L7" s="14" t="str">
        <f t="shared" si="3"/>
        <v>TH28-10</v>
      </c>
      <c r="M7" s="14"/>
      <c r="N7" s="14"/>
      <c r="O7" s="16"/>
      <c r="P7" s="9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8" t="s">
        <v>14</v>
      </c>
      <c r="B8" s="9" t="s">
        <v>4</v>
      </c>
      <c r="C8" s="9" t="s">
        <v>11</v>
      </c>
      <c r="D8" s="9" t="s">
        <v>6</v>
      </c>
      <c r="E8" s="10">
        <v>1.0</v>
      </c>
      <c r="F8" s="17">
        <v>2990.0</v>
      </c>
      <c r="G8" s="12" t="s">
        <v>15</v>
      </c>
      <c r="H8" s="13">
        <v>926.0</v>
      </c>
      <c r="I8" s="14"/>
      <c r="J8" s="14">
        <f t="shared" si="1"/>
        <v>926</v>
      </c>
      <c r="K8" s="14"/>
      <c r="L8" s="14" t="str">
        <f t="shared" si="3"/>
        <v>35.3-1</v>
      </c>
      <c r="M8" s="14"/>
      <c r="N8" s="14"/>
      <c r="O8" s="16"/>
      <c r="P8" s="9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8" t="s">
        <v>16</v>
      </c>
      <c r="B9" s="9" t="s">
        <v>4</v>
      </c>
      <c r="C9" s="9" t="s">
        <v>11</v>
      </c>
      <c r="D9" s="9" t="s">
        <v>6</v>
      </c>
      <c r="E9" s="10">
        <v>2.0</v>
      </c>
      <c r="F9" s="17">
        <v>3590.0</v>
      </c>
      <c r="G9" s="12" t="s">
        <v>17</v>
      </c>
      <c r="H9" s="13">
        <f t="shared" ref="H9:H10" si="5">2642/2</f>
        <v>1321</v>
      </c>
      <c r="I9" s="14"/>
      <c r="J9" s="14">
        <f t="shared" si="1"/>
        <v>2642</v>
      </c>
      <c r="K9" s="14"/>
      <c r="L9" s="14" t="str">
        <f t="shared" si="3"/>
        <v>F14-41</v>
      </c>
      <c r="M9" s="14"/>
      <c r="N9" s="14"/>
      <c r="O9" s="16"/>
      <c r="P9" s="9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8" t="s">
        <v>18</v>
      </c>
      <c r="B10" s="9" t="s">
        <v>4</v>
      </c>
      <c r="C10" s="9" t="s">
        <v>11</v>
      </c>
      <c r="D10" s="9" t="s">
        <v>6</v>
      </c>
      <c r="E10" s="10">
        <v>2.0</v>
      </c>
      <c r="F10" s="17">
        <v>3590.0</v>
      </c>
      <c r="G10" s="12" t="s">
        <v>17</v>
      </c>
      <c r="H10" s="13">
        <f t="shared" si="5"/>
        <v>1321</v>
      </c>
      <c r="I10" s="14"/>
      <c r="J10" s="14">
        <f t="shared" si="1"/>
        <v>2642</v>
      </c>
      <c r="K10" s="14"/>
      <c r="L10" s="14" t="str">
        <f t="shared" si="3"/>
        <v>F14-41</v>
      </c>
      <c r="M10" s="14"/>
      <c r="N10" s="14"/>
      <c r="O10" s="16"/>
      <c r="P10" s="9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8" t="s">
        <v>19</v>
      </c>
      <c r="B11" s="9" t="s">
        <v>4</v>
      </c>
      <c r="C11" s="9" t="s">
        <v>11</v>
      </c>
      <c r="D11" s="9" t="s">
        <v>6</v>
      </c>
      <c r="E11" s="10">
        <v>1.0</v>
      </c>
      <c r="F11" s="17">
        <v>3590.0</v>
      </c>
      <c r="G11" s="12" t="s">
        <v>17</v>
      </c>
      <c r="H11" s="13">
        <v>1321.0</v>
      </c>
      <c r="I11" s="14"/>
      <c r="J11" s="14">
        <f t="shared" si="1"/>
        <v>1321</v>
      </c>
      <c r="K11" s="14"/>
      <c r="L11" s="14" t="str">
        <f t="shared" si="3"/>
        <v>F14-41</v>
      </c>
      <c r="M11" s="14"/>
      <c r="N11" s="14"/>
      <c r="O11" s="16"/>
      <c r="P11" s="9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8" t="s">
        <v>20</v>
      </c>
      <c r="B12" s="9" t="s">
        <v>4</v>
      </c>
      <c r="C12" s="9" t="s">
        <v>11</v>
      </c>
      <c r="D12" s="9" t="s">
        <v>6</v>
      </c>
      <c r="E12" s="10">
        <v>1.0</v>
      </c>
      <c r="F12" s="17">
        <v>3590.0</v>
      </c>
      <c r="G12" s="12" t="s">
        <v>17</v>
      </c>
      <c r="H12" s="13">
        <v>1321.0</v>
      </c>
      <c r="I12" s="14"/>
      <c r="J12" s="14">
        <f t="shared" si="1"/>
        <v>1321</v>
      </c>
      <c r="K12" s="14"/>
      <c r="L12" s="14" t="str">
        <f t="shared" si="3"/>
        <v>F14-41</v>
      </c>
      <c r="M12" s="14"/>
      <c r="N12" s="14"/>
      <c r="O12" s="16"/>
      <c r="P12" s="9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8" t="s">
        <v>21</v>
      </c>
      <c r="B13" s="9" t="s">
        <v>4</v>
      </c>
      <c r="C13" s="9" t="s">
        <v>11</v>
      </c>
      <c r="D13" s="9" t="s">
        <v>22</v>
      </c>
      <c r="E13" s="10">
        <v>1.0</v>
      </c>
      <c r="F13" s="18">
        <v>3990.0</v>
      </c>
      <c r="G13" s="12" t="s">
        <v>23</v>
      </c>
      <c r="H13" s="13">
        <v>1720.0</v>
      </c>
      <c r="I13" s="14"/>
      <c r="J13" s="14">
        <f t="shared" si="1"/>
        <v>1720</v>
      </c>
      <c r="K13" s="14"/>
      <c r="L13" s="14" t="str">
        <f t="shared" si="3"/>
        <v>FM18-1</v>
      </c>
      <c r="M13" s="14"/>
      <c r="N13" s="14"/>
      <c r="O13" s="16"/>
      <c r="P13" s="9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8" t="s">
        <v>24</v>
      </c>
      <c r="B14" s="9" t="s">
        <v>25</v>
      </c>
      <c r="C14" s="9" t="s">
        <v>5</v>
      </c>
      <c r="D14" s="9" t="s">
        <v>6</v>
      </c>
      <c r="E14" s="10">
        <v>1.0</v>
      </c>
      <c r="F14" s="11"/>
      <c r="G14" s="12" t="s">
        <v>26</v>
      </c>
      <c r="H14" s="13">
        <v>1457.0</v>
      </c>
      <c r="I14" s="14"/>
      <c r="J14" s="14">
        <f t="shared" si="1"/>
        <v>1457</v>
      </c>
      <c r="K14" s="14"/>
      <c r="L14" s="14"/>
      <c r="M14" s="14"/>
      <c r="N14" s="14"/>
      <c r="O14" s="16"/>
      <c r="P14" s="9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8" t="s">
        <v>27</v>
      </c>
      <c r="B15" s="9" t="s">
        <v>25</v>
      </c>
      <c r="C15" s="9" t="s">
        <v>5</v>
      </c>
      <c r="D15" s="9" t="s">
        <v>6</v>
      </c>
      <c r="E15" s="10">
        <v>1.0</v>
      </c>
      <c r="F15" s="11"/>
      <c r="G15" s="12" t="s">
        <v>26</v>
      </c>
      <c r="H15" s="13">
        <v>1457.0</v>
      </c>
      <c r="I15" s="14"/>
      <c r="J15" s="14">
        <f t="shared" si="1"/>
        <v>1457</v>
      </c>
      <c r="K15" s="14"/>
      <c r="L15" s="14"/>
      <c r="M15" s="14"/>
      <c r="N15" s="14"/>
      <c r="O15" s="16"/>
      <c r="P15" s="9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8" t="s">
        <v>28</v>
      </c>
      <c r="B16" s="9" t="s">
        <v>25</v>
      </c>
      <c r="C16" s="9" t="s">
        <v>5</v>
      </c>
      <c r="D16" s="9" t="s">
        <v>6</v>
      </c>
      <c r="E16" s="10">
        <v>3.0</v>
      </c>
      <c r="F16" s="11"/>
      <c r="G16" s="12" t="s">
        <v>26</v>
      </c>
      <c r="H16" s="13">
        <f t="shared" ref="H16:H18" si="6">4371/3</f>
        <v>1457</v>
      </c>
      <c r="I16" s="14"/>
      <c r="J16" s="14">
        <f t="shared" si="1"/>
        <v>4371</v>
      </c>
      <c r="K16" s="14"/>
      <c r="L16" s="14"/>
      <c r="M16" s="14"/>
      <c r="N16" s="14"/>
      <c r="O16" s="16"/>
      <c r="P16" s="9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" t="s">
        <v>29</v>
      </c>
      <c r="B17" s="9" t="s">
        <v>25</v>
      </c>
      <c r="C17" s="9" t="s">
        <v>5</v>
      </c>
      <c r="D17" s="9" t="s">
        <v>6</v>
      </c>
      <c r="E17" s="10">
        <v>3.0</v>
      </c>
      <c r="F17" s="11"/>
      <c r="G17" s="12" t="s">
        <v>26</v>
      </c>
      <c r="H17" s="13">
        <f t="shared" si="6"/>
        <v>1457</v>
      </c>
      <c r="I17" s="14"/>
      <c r="J17" s="14">
        <f t="shared" si="1"/>
        <v>4371</v>
      </c>
      <c r="K17" s="14"/>
      <c r="L17" s="14"/>
      <c r="M17" s="14"/>
      <c r="N17" s="14"/>
      <c r="O17" s="16"/>
      <c r="P17" s="9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8" t="s">
        <v>30</v>
      </c>
      <c r="B18" s="9" t="s">
        <v>25</v>
      </c>
      <c r="C18" s="9" t="s">
        <v>5</v>
      </c>
      <c r="D18" s="9" t="s">
        <v>6</v>
      </c>
      <c r="E18" s="10">
        <v>3.0</v>
      </c>
      <c r="F18" s="11"/>
      <c r="G18" s="12" t="s">
        <v>26</v>
      </c>
      <c r="H18" s="13">
        <f t="shared" si="6"/>
        <v>1457</v>
      </c>
      <c r="I18" s="14"/>
      <c r="J18" s="14">
        <f t="shared" si="1"/>
        <v>4371</v>
      </c>
      <c r="K18" s="14"/>
      <c r="L18" s="14"/>
      <c r="M18" s="14"/>
      <c r="N18" s="14"/>
      <c r="O18" s="16"/>
      <c r="P18" s="9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8" t="s">
        <v>31</v>
      </c>
      <c r="B19" s="9" t="s">
        <v>25</v>
      </c>
      <c r="C19" s="9" t="s">
        <v>5</v>
      </c>
      <c r="D19" s="9" t="s">
        <v>6</v>
      </c>
      <c r="E19" s="10">
        <v>1.0</v>
      </c>
      <c r="F19" s="11"/>
      <c r="G19" s="12" t="s">
        <v>26</v>
      </c>
      <c r="H19" s="13">
        <v>1457.0</v>
      </c>
      <c r="I19" s="14"/>
      <c r="J19" s="14">
        <f t="shared" si="1"/>
        <v>1457</v>
      </c>
      <c r="K19" s="14"/>
      <c r="L19" s="14"/>
      <c r="M19" s="14"/>
      <c r="N19" s="14"/>
      <c r="O19" s="16"/>
      <c r="P19" s="9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8" t="s">
        <v>32</v>
      </c>
      <c r="B20" s="9" t="s">
        <v>25</v>
      </c>
      <c r="C20" s="9" t="s">
        <v>5</v>
      </c>
      <c r="D20" s="9" t="s">
        <v>6</v>
      </c>
      <c r="E20" s="10">
        <v>1.0</v>
      </c>
      <c r="F20" s="11"/>
      <c r="G20" s="12" t="s">
        <v>26</v>
      </c>
      <c r="H20" s="13">
        <v>1457.0</v>
      </c>
      <c r="I20" s="14"/>
      <c r="J20" s="14">
        <f t="shared" si="1"/>
        <v>1457</v>
      </c>
      <c r="K20" s="14"/>
      <c r="L20" s="14"/>
      <c r="M20" s="14"/>
      <c r="N20" s="14"/>
      <c r="O20" s="16"/>
      <c r="P20" s="9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" t="s">
        <v>33</v>
      </c>
      <c r="B21" s="9" t="s">
        <v>25</v>
      </c>
      <c r="C21" s="9" t="s">
        <v>5</v>
      </c>
      <c r="D21" s="9" t="s">
        <v>6</v>
      </c>
      <c r="E21" s="10">
        <v>1.0</v>
      </c>
      <c r="F21" s="11"/>
      <c r="G21" s="12" t="s">
        <v>26</v>
      </c>
      <c r="H21" s="13">
        <v>1457.0</v>
      </c>
      <c r="I21" s="14"/>
      <c r="J21" s="14">
        <f t="shared" si="1"/>
        <v>1457</v>
      </c>
      <c r="K21" s="14"/>
      <c r="L21" s="14"/>
      <c r="M21" s="14"/>
      <c r="N21" s="14"/>
      <c r="O21" s="16"/>
      <c r="P21" s="9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" t="s">
        <v>34</v>
      </c>
      <c r="B22" s="9" t="s">
        <v>4</v>
      </c>
      <c r="C22" s="9" t="s">
        <v>11</v>
      </c>
      <c r="D22" s="9" t="s">
        <v>6</v>
      </c>
      <c r="E22" s="10">
        <v>3.0</v>
      </c>
      <c r="F22" s="17">
        <v>1590.0</v>
      </c>
      <c r="G22" s="12">
        <v>660.0</v>
      </c>
      <c r="H22" s="13">
        <f t="shared" ref="H22:H23" si="7">1881/3</f>
        <v>627</v>
      </c>
      <c r="I22" s="14"/>
      <c r="J22" s="14">
        <f t="shared" si="1"/>
        <v>1881</v>
      </c>
      <c r="K22" s="14"/>
      <c r="L22" s="14" t="str">
        <f t="shared" ref="L22:L23" si="8">LEFT(A22,FIND(" ",A22)-1)</f>
        <v>TH46-1</v>
      </c>
      <c r="M22" s="14"/>
      <c r="N22" s="14"/>
      <c r="O22" s="16"/>
      <c r="P22" s="9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" t="s">
        <v>35</v>
      </c>
      <c r="B23" s="9" t="s">
        <v>4</v>
      </c>
      <c r="C23" s="9" t="s">
        <v>11</v>
      </c>
      <c r="D23" s="9" t="s">
        <v>6</v>
      </c>
      <c r="E23" s="10">
        <v>3.0</v>
      </c>
      <c r="F23" s="17">
        <v>1590.0</v>
      </c>
      <c r="G23" s="12">
        <v>660.0</v>
      </c>
      <c r="H23" s="13">
        <f t="shared" si="7"/>
        <v>627</v>
      </c>
      <c r="I23" s="14"/>
      <c r="J23" s="14">
        <f t="shared" si="1"/>
        <v>1881</v>
      </c>
      <c r="K23" s="14"/>
      <c r="L23" s="14" t="str">
        <f t="shared" si="8"/>
        <v>TH46-5</v>
      </c>
      <c r="M23" s="14"/>
      <c r="N23" s="14"/>
      <c r="O23" s="16"/>
      <c r="P23" s="9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" t="s">
        <v>36</v>
      </c>
      <c r="B24" s="9" t="s">
        <v>25</v>
      </c>
      <c r="C24" s="9" t="s">
        <v>37</v>
      </c>
      <c r="D24" s="9" t="s">
        <v>6</v>
      </c>
      <c r="E24" s="10">
        <v>3.0</v>
      </c>
      <c r="F24" s="11"/>
      <c r="G24" s="12" t="s">
        <v>38</v>
      </c>
      <c r="H24" s="13">
        <f t="shared" ref="H24:H25" si="9">5232/3</f>
        <v>1744</v>
      </c>
      <c r="I24" s="14"/>
      <c r="J24" s="14">
        <f t="shared" si="1"/>
        <v>5232</v>
      </c>
      <c r="K24" s="14"/>
      <c r="L24" s="14"/>
      <c r="M24" s="14"/>
      <c r="N24" s="14"/>
      <c r="O24" s="16"/>
      <c r="P24" s="9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" t="s">
        <v>39</v>
      </c>
      <c r="B25" s="9" t="s">
        <v>25</v>
      </c>
      <c r="C25" s="9" t="s">
        <v>37</v>
      </c>
      <c r="D25" s="9" t="s">
        <v>6</v>
      </c>
      <c r="E25" s="10">
        <v>3.0</v>
      </c>
      <c r="F25" s="11"/>
      <c r="G25" s="12" t="s">
        <v>38</v>
      </c>
      <c r="H25" s="13">
        <f t="shared" si="9"/>
        <v>1744</v>
      </c>
      <c r="I25" s="14"/>
      <c r="J25" s="14">
        <f t="shared" si="1"/>
        <v>5232</v>
      </c>
      <c r="K25" s="14"/>
      <c r="L25" s="14"/>
      <c r="M25" s="14"/>
      <c r="N25" s="14"/>
      <c r="O25" s="16"/>
      <c r="P25" s="9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" t="s">
        <v>40</v>
      </c>
      <c r="B26" s="9" t="s">
        <v>4</v>
      </c>
      <c r="C26" s="9" t="s">
        <v>11</v>
      </c>
      <c r="D26" s="9" t="s">
        <v>6</v>
      </c>
      <c r="E26" s="10">
        <v>2.0</v>
      </c>
      <c r="F26" s="17">
        <v>3990.0</v>
      </c>
      <c r="G26" s="12" t="s">
        <v>41</v>
      </c>
      <c r="H26" s="13">
        <f>3420/2</f>
        <v>1710</v>
      </c>
      <c r="I26" s="14"/>
      <c r="J26" s="14">
        <f t="shared" si="1"/>
        <v>3420</v>
      </c>
      <c r="K26" s="14"/>
      <c r="L26" s="14" t="str">
        <f t="shared" ref="L26:L36" si="10">LEFT(A26,FIND(" ",A26)-1)</f>
        <v>18.3-9</v>
      </c>
      <c r="M26" s="14"/>
      <c r="N26" s="14"/>
      <c r="O26" s="16"/>
      <c r="P26" s="9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" t="s">
        <v>42</v>
      </c>
      <c r="B27" s="9" t="s">
        <v>4</v>
      </c>
      <c r="C27" s="9" t="s">
        <v>11</v>
      </c>
      <c r="D27" s="9" t="s">
        <v>6</v>
      </c>
      <c r="E27" s="10">
        <v>1.0</v>
      </c>
      <c r="F27" s="17">
        <v>3990.0</v>
      </c>
      <c r="G27" s="12" t="s">
        <v>41</v>
      </c>
      <c r="H27" s="13">
        <v>1710.0</v>
      </c>
      <c r="I27" s="14"/>
      <c r="J27" s="14">
        <f t="shared" si="1"/>
        <v>1710</v>
      </c>
      <c r="K27" s="14"/>
      <c r="L27" s="14" t="str">
        <f t="shared" si="10"/>
        <v>18.3-9</v>
      </c>
      <c r="M27" s="14"/>
      <c r="N27" s="14"/>
      <c r="O27" s="16"/>
      <c r="P27" s="9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" t="s">
        <v>43</v>
      </c>
      <c r="B28" s="9" t="s">
        <v>4</v>
      </c>
      <c r="C28" s="9" t="s">
        <v>11</v>
      </c>
      <c r="D28" s="9" t="s">
        <v>6</v>
      </c>
      <c r="E28" s="10">
        <v>2.0</v>
      </c>
      <c r="F28" s="17">
        <v>3590.0</v>
      </c>
      <c r="G28" s="12" t="s">
        <v>17</v>
      </c>
      <c r="H28" s="13">
        <f>2642/2</f>
        <v>1321</v>
      </c>
      <c r="I28" s="14"/>
      <c r="J28" s="14">
        <f t="shared" si="1"/>
        <v>2642</v>
      </c>
      <c r="K28" s="14"/>
      <c r="L28" s="14" t="str">
        <f t="shared" si="10"/>
        <v>F14-10</v>
      </c>
      <c r="M28" s="14"/>
      <c r="N28" s="14"/>
      <c r="O28" s="16"/>
      <c r="P28" s="9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" t="s">
        <v>44</v>
      </c>
      <c r="B29" s="9" t="s">
        <v>4</v>
      </c>
      <c r="C29" s="9" t="s">
        <v>11</v>
      </c>
      <c r="D29" s="9" t="s">
        <v>6</v>
      </c>
      <c r="E29" s="10">
        <v>1.0</v>
      </c>
      <c r="F29" s="17">
        <v>3590.0</v>
      </c>
      <c r="G29" s="12" t="s">
        <v>17</v>
      </c>
      <c r="H29" s="13">
        <v>1321.0</v>
      </c>
      <c r="I29" s="14"/>
      <c r="J29" s="14">
        <f t="shared" si="1"/>
        <v>1321</v>
      </c>
      <c r="K29" s="14"/>
      <c r="L29" s="14" t="str">
        <f t="shared" si="10"/>
        <v>F14-10</v>
      </c>
      <c r="M29" s="14"/>
      <c r="N29" s="14"/>
      <c r="O29" s="16"/>
      <c r="P29" s="9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8" t="s">
        <v>45</v>
      </c>
      <c r="B30" s="9" t="s">
        <v>4</v>
      </c>
      <c r="C30" s="9" t="s">
        <v>11</v>
      </c>
      <c r="D30" s="9" t="s">
        <v>6</v>
      </c>
      <c r="E30" s="10">
        <v>2.0</v>
      </c>
      <c r="F30" s="17">
        <v>3590.0</v>
      </c>
      <c r="G30" s="12" t="s">
        <v>17</v>
      </c>
      <c r="H30" s="13">
        <f>2642/2</f>
        <v>1321</v>
      </c>
      <c r="I30" s="14"/>
      <c r="J30" s="14">
        <f t="shared" si="1"/>
        <v>2642</v>
      </c>
      <c r="K30" s="14"/>
      <c r="L30" s="14" t="str">
        <f t="shared" si="10"/>
        <v>F14-10</v>
      </c>
      <c r="M30" s="14"/>
      <c r="N30" s="14"/>
      <c r="O30" s="16"/>
      <c r="P30" s="9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8" t="s">
        <v>46</v>
      </c>
      <c r="B31" s="9" t="s">
        <v>4</v>
      </c>
      <c r="C31" s="9" t="s">
        <v>47</v>
      </c>
      <c r="D31" s="9" t="s">
        <v>6</v>
      </c>
      <c r="E31" s="10">
        <v>2.0</v>
      </c>
      <c r="F31" s="11">
        <v>3390.0</v>
      </c>
      <c r="G31" s="12" t="s">
        <v>48</v>
      </c>
      <c r="H31" s="13">
        <f>3184/2</f>
        <v>1592</v>
      </c>
      <c r="I31" s="14"/>
      <c r="J31" s="14">
        <f t="shared" si="1"/>
        <v>3184</v>
      </c>
      <c r="K31" s="14"/>
      <c r="L31" s="15" t="str">
        <f t="shared" si="10"/>
        <v>1972</v>
      </c>
      <c r="M31" s="14"/>
      <c r="N31" s="14"/>
      <c r="O31" s="16"/>
      <c r="P31" s="9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8" t="s">
        <v>49</v>
      </c>
      <c r="B32" s="9" t="s">
        <v>4</v>
      </c>
      <c r="C32" s="9" t="s">
        <v>50</v>
      </c>
      <c r="D32" s="9" t="s">
        <v>22</v>
      </c>
      <c r="E32" s="10">
        <v>3.0</v>
      </c>
      <c r="F32" s="11">
        <v>2790.0</v>
      </c>
      <c r="G32" s="12" t="s">
        <v>51</v>
      </c>
      <c r="H32" s="13">
        <f>3135/3</f>
        <v>1045</v>
      </c>
      <c r="I32" s="14"/>
      <c r="J32" s="14">
        <f t="shared" si="1"/>
        <v>3135</v>
      </c>
      <c r="K32" s="14"/>
      <c r="L32" s="15" t="str">
        <f t="shared" si="10"/>
        <v>M-2007</v>
      </c>
      <c r="M32" s="14"/>
      <c r="N32" s="14"/>
      <c r="O32" s="16"/>
      <c r="P32" s="9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8" t="s">
        <v>52</v>
      </c>
      <c r="B33" s="9" t="s">
        <v>4</v>
      </c>
      <c r="C33" s="9" t="s">
        <v>11</v>
      </c>
      <c r="D33" s="9" t="s">
        <v>6</v>
      </c>
      <c r="E33" s="10">
        <v>3.0</v>
      </c>
      <c r="F33" s="17">
        <v>1590.0</v>
      </c>
      <c r="G33" s="12">
        <v>660.0</v>
      </c>
      <c r="H33" s="13">
        <f>1881/3</f>
        <v>627</v>
      </c>
      <c r="I33" s="14"/>
      <c r="J33" s="14">
        <f t="shared" si="1"/>
        <v>1881</v>
      </c>
      <c r="K33" s="14"/>
      <c r="L33" s="14" t="str">
        <f t="shared" si="10"/>
        <v>TH11-12</v>
      </c>
      <c r="M33" s="14"/>
      <c r="N33" s="14"/>
      <c r="O33" s="16"/>
      <c r="P33" s="9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" t="s">
        <v>53</v>
      </c>
      <c r="B34" s="9" t="s">
        <v>4</v>
      </c>
      <c r="C34" s="9" t="s">
        <v>54</v>
      </c>
      <c r="D34" s="9" t="s">
        <v>22</v>
      </c>
      <c r="E34" s="10">
        <v>3.0</v>
      </c>
      <c r="F34" s="11">
        <v>3590.0</v>
      </c>
      <c r="G34" s="12" t="s">
        <v>55</v>
      </c>
      <c r="H34" s="13">
        <f>4533/3</f>
        <v>1511</v>
      </c>
      <c r="I34" s="14"/>
      <c r="J34" s="19">
        <f t="shared" si="1"/>
        <v>4533</v>
      </c>
      <c r="K34" s="14"/>
      <c r="L34" s="14" t="str">
        <f t="shared" si="10"/>
        <v>2024-2</v>
      </c>
      <c r="M34" s="14"/>
      <c r="N34" s="14"/>
      <c r="O34" s="16"/>
      <c r="P34" s="9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8" t="s">
        <v>56</v>
      </c>
      <c r="B35" s="9" t="s">
        <v>4</v>
      </c>
      <c r="C35" s="9" t="s">
        <v>57</v>
      </c>
      <c r="D35" s="9" t="s">
        <v>6</v>
      </c>
      <c r="E35" s="10">
        <v>2.0</v>
      </c>
      <c r="F35" s="11">
        <v>2190.0</v>
      </c>
      <c r="G35" s="12">
        <v>870.0</v>
      </c>
      <c r="H35" s="13">
        <f>1654/2</f>
        <v>827</v>
      </c>
      <c r="I35" s="14"/>
      <c r="J35" s="14">
        <f t="shared" si="1"/>
        <v>1654</v>
      </c>
      <c r="K35" s="14"/>
      <c r="L35" s="14" t="str">
        <f t="shared" si="10"/>
        <v>25024-25-8</v>
      </c>
      <c r="M35" s="14"/>
      <c r="N35" s="14"/>
      <c r="O35" s="16"/>
      <c r="P35" s="9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8" t="s">
        <v>58</v>
      </c>
      <c r="B36" s="9" t="s">
        <v>4</v>
      </c>
      <c r="C36" s="9" t="s">
        <v>57</v>
      </c>
      <c r="D36" s="9" t="s">
        <v>6</v>
      </c>
      <c r="E36" s="10">
        <v>2.0</v>
      </c>
      <c r="F36" s="11">
        <v>2390.0</v>
      </c>
      <c r="G36" s="12">
        <v>944.0</v>
      </c>
      <c r="H36" s="13">
        <f>1794/2</f>
        <v>897</v>
      </c>
      <c r="I36" s="14"/>
      <c r="J36" s="14">
        <f t="shared" si="1"/>
        <v>1794</v>
      </c>
      <c r="K36" s="14"/>
      <c r="L36" s="14" t="str">
        <f t="shared" si="10"/>
        <v>98636-30-2</v>
      </c>
      <c r="M36" s="14"/>
      <c r="N36" s="14"/>
      <c r="O36" s="16"/>
      <c r="P36" s="9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8" t="s">
        <v>59</v>
      </c>
      <c r="B37" s="9" t="s">
        <v>25</v>
      </c>
      <c r="C37" s="9" t="s">
        <v>5</v>
      </c>
      <c r="D37" s="9" t="s">
        <v>6</v>
      </c>
      <c r="E37" s="10">
        <v>1.0</v>
      </c>
      <c r="F37" s="11"/>
      <c r="G37" s="12" t="s">
        <v>60</v>
      </c>
      <c r="H37" s="13">
        <v>1934.0</v>
      </c>
      <c r="I37" s="14"/>
      <c r="J37" s="14">
        <f t="shared" si="1"/>
        <v>1934</v>
      </c>
      <c r="K37" s="14"/>
      <c r="L37" s="14"/>
      <c r="M37" s="14"/>
      <c r="N37" s="14"/>
      <c r="O37" s="16"/>
      <c r="P37" s="9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8" t="s">
        <v>61</v>
      </c>
      <c r="B38" s="9" t="s">
        <v>25</v>
      </c>
      <c r="C38" s="9" t="s">
        <v>5</v>
      </c>
      <c r="D38" s="9" t="s">
        <v>6</v>
      </c>
      <c r="E38" s="10">
        <v>1.0</v>
      </c>
      <c r="F38" s="11"/>
      <c r="G38" s="12" t="s">
        <v>60</v>
      </c>
      <c r="H38" s="13">
        <v>1934.0</v>
      </c>
      <c r="I38" s="14"/>
      <c r="J38" s="14">
        <f t="shared" si="1"/>
        <v>1934</v>
      </c>
      <c r="K38" s="14"/>
      <c r="L38" s="14"/>
      <c r="M38" s="14"/>
      <c r="N38" s="14"/>
      <c r="O38" s="16"/>
      <c r="P38" s="9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8" t="s">
        <v>62</v>
      </c>
      <c r="B39" s="9" t="s">
        <v>25</v>
      </c>
      <c r="C39" s="9" t="s">
        <v>5</v>
      </c>
      <c r="D39" s="9" t="s">
        <v>6</v>
      </c>
      <c r="E39" s="10">
        <v>1.0</v>
      </c>
      <c r="F39" s="11"/>
      <c r="G39" s="12" t="s">
        <v>60</v>
      </c>
      <c r="H39" s="13">
        <v>1934.0</v>
      </c>
      <c r="I39" s="14"/>
      <c r="J39" s="14">
        <f t="shared" si="1"/>
        <v>1934</v>
      </c>
      <c r="K39" s="14"/>
      <c r="L39" s="14"/>
      <c r="M39" s="14"/>
      <c r="N39" s="14"/>
      <c r="O39" s="16"/>
      <c r="P39" s="9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8" t="s">
        <v>63</v>
      </c>
      <c r="B40" s="9" t="s">
        <v>25</v>
      </c>
      <c r="C40" s="9" t="s">
        <v>5</v>
      </c>
      <c r="D40" s="9" t="s">
        <v>22</v>
      </c>
      <c r="E40" s="10">
        <v>1.0</v>
      </c>
      <c r="F40" s="11"/>
      <c r="G40" s="12" t="s">
        <v>60</v>
      </c>
      <c r="H40" s="13">
        <v>1631.0</v>
      </c>
      <c r="I40" s="14"/>
      <c r="J40" s="14">
        <f t="shared" si="1"/>
        <v>1631</v>
      </c>
      <c r="K40" s="14"/>
      <c r="L40" s="14"/>
      <c r="M40" s="14"/>
      <c r="N40" s="14"/>
      <c r="O40" s="16"/>
      <c r="P40" s="9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8" t="s">
        <v>64</v>
      </c>
      <c r="B41" s="9" t="s">
        <v>4</v>
      </c>
      <c r="C41" s="9" t="s">
        <v>57</v>
      </c>
      <c r="D41" s="9" t="s">
        <v>6</v>
      </c>
      <c r="E41" s="10">
        <v>2.0</v>
      </c>
      <c r="F41" s="11">
        <v>2390.0</v>
      </c>
      <c r="G41" s="12">
        <v>944.0</v>
      </c>
      <c r="H41" s="13">
        <f>1794/2</f>
        <v>897</v>
      </c>
      <c r="I41" s="14"/>
      <c r="J41" s="14">
        <f t="shared" si="1"/>
        <v>1794</v>
      </c>
      <c r="K41" s="14"/>
      <c r="L41" s="14" t="str">
        <f t="shared" ref="L41:L47" si="11">LEFT(A41,FIND(" ",A41)-1)</f>
        <v>98468-30-12</v>
      </c>
      <c r="M41" s="14"/>
      <c r="N41" s="14"/>
      <c r="O41" s="16"/>
      <c r="P41" s="9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8" t="s">
        <v>65</v>
      </c>
      <c r="B42" s="9" t="s">
        <v>4</v>
      </c>
      <c r="C42" s="9" t="s">
        <v>11</v>
      </c>
      <c r="D42" s="9" t="s">
        <v>6</v>
      </c>
      <c r="E42" s="10">
        <v>1.0</v>
      </c>
      <c r="F42" s="17">
        <v>1390.0</v>
      </c>
      <c r="G42" s="12">
        <v>590.0</v>
      </c>
      <c r="H42" s="13">
        <v>561.0</v>
      </c>
      <c r="I42" s="14"/>
      <c r="J42" s="14">
        <f t="shared" si="1"/>
        <v>561</v>
      </c>
      <c r="K42" s="14"/>
      <c r="L42" s="14" t="str">
        <f t="shared" si="11"/>
        <v>TH14-2</v>
      </c>
      <c r="M42" s="14"/>
      <c r="N42" s="14"/>
      <c r="O42" s="16"/>
      <c r="P42" s="9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8" t="s">
        <v>66</v>
      </c>
      <c r="B43" s="9" t="s">
        <v>4</v>
      </c>
      <c r="C43" s="9" t="s">
        <v>11</v>
      </c>
      <c r="D43" s="9" t="s">
        <v>6</v>
      </c>
      <c r="E43" s="10">
        <v>3.0</v>
      </c>
      <c r="F43" s="17">
        <v>1590.0</v>
      </c>
      <c r="G43" s="12">
        <v>660.0</v>
      </c>
      <c r="H43" s="13">
        <f t="shared" ref="H43:H46" si="12">1881/3</f>
        <v>627</v>
      </c>
      <c r="I43" s="14"/>
      <c r="J43" s="14">
        <f t="shared" si="1"/>
        <v>1881</v>
      </c>
      <c r="K43" s="14"/>
      <c r="L43" s="14" t="str">
        <f t="shared" si="11"/>
        <v>TH60-1</v>
      </c>
      <c r="M43" s="14"/>
      <c r="N43" s="14"/>
      <c r="O43" s="16"/>
      <c r="P43" s="9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8" t="s">
        <v>67</v>
      </c>
      <c r="B44" s="9" t="s">
        <v>4</v>
      </c>
      <c r="C44" s="9" t="s">
        <v>11</v>
      </c>
      <c r="D44" s="9" t="s">
        <v>6</v>
      </c>
      <c r="E44" s="10">
        <v>3.0</v>
      </c>
      <c r="F44" s="17">
        <v>1590.0</v>
      </c>
      <c r="G44" s="12">
        <v>660.0</v>
      </c>
      <c r="H44" s="13">
        <f t="shared" si="12"/>
        <v>627</v>
      </c>
      <c r="I44" s="14"/>
      <c r="J44" s="14">
        <f t="shared" si="1"/>
        <v>1881</v>
      </c>
      <c r="K44" s="14"/>
      <c r="L44" s="14" t="str">
        <f t="shared" si="11"/>
        <v>TH69-1</v>
      </c>
      <c r="M44" s="14"/>
      <c r="N44" s="14"/>
      <c r="O44" s="16"/>
      <c r="P44" s="9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8" t="s">
        <v>68</v>
      </c>
      <c r="B45" s="9" t="s">
        <v>4</v>
      </c>
      <c r="C45" s="9" t="s">
        <v>11</v>
      </c>
      <c r="D45" s="9" t="s">
        <v>6</v>
      </c>
      <c r="E45" s="10">
        <v>3.0</v>
      </c>
      <c r="F45" s="17">
        <v>1590.0</v>
      </c>
      <c r="G45" s="12">
        <v>660.0</v>
      </c>
      <c r="H45" s="13">
        <f t="shared" si="12"/>
        <v>627</v>
      </c>
      <c r="I45" s="14"/>
      <c r="J45" s="14">
        <f t="shared" si="1"/>
        <v>1881</v>
      </c>
      <c r="K45" s="14"/>
      <c r="L45" s="14" t="str">
        <f t="shared" si="11"/>
        <v>TH69-2</v>
      </c>
      <c r="M45" s="14"/>
      <c r="N45" s="14"/>
      <c r="O45" s="16"/>
      <c r="P45" s="9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8" t="s">
        <v>69</v>
      </c>
      <c r="B46" s="9" t="s">
        <v>4</v>
      </c>
      <c r="C46" s="9" t="s">
        <v>11</v>
      </c>
      <c r="D46" s="9" t="s">
        <v>6</v>
      </c>
      <c r="E46" s="10">
        <v>3.0</v>
      </c>
      <c r="F46" s="17">
        <v>1590.0</v>
      </c>
      <c r="G46" s="12">
        <v>660.0</v>
      </c>
      <c r="H46" s="13">
        <f t="shared" si="12"/>
        <v>627</v>
      </c>
      <c r="I46" s="14"/>
      <c r="J46" s="14">
        <f t="shared" si="1"/>
        <v>1881</v>
      </c>
      <c r="K46" s="14"/>
      <c r="L46" s="14" t="str">
        <f t="shared" si="11"/>
        <v>TH73-9</v>
      </c>
      <c r="M46" s="14"/>
      <c r="N46" s="14"/>
      <c r="O46" s="16"/>
      <c r="P46" s="9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8" t="s">
        <v>70</v>
      </c>
      <c r="B47" s="9" t="s">
        <v>4</v>
      </c>
      <c r="C47" s="9" t="s">
        <v>54</v>
      </c>
      <c r="D47" s="9" t="s">
        <v>22</v>
      </c>
      <c r="E47" s="10">
        <v>3.0</v>
      </c>
      <c r="F47" s="11">
        <v>3590.0</v>
      </c>
      <c r="G47" s="12" t="s">
        <v>55</v>
      </c>
      <c r="H47" s="13">
        <f>4533/3</f>
        <v>1511</v>
      </c>
      <c r="I47" s="14"/>
      <c r="J47" s="14">
        <f t="shared" si="1"/>
        <v>4533</v>
      </c>
      <c r="K47" s="14"/>
      <c r="L47" s="14" t="str">
        <f t="shared" si="11"/>
        <v>2024-3</v>
      </c>
      <c r="M47" s="14"/>
      <c r="N47" s="14"/>
      <c r="O47" s="16"/>
      <c r="P47" s="9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8" t="s">
        <v>71</v>
      </c>
      <c r="B48" s="9" t="s">
        <v>4</v>
      </c>
      <c r="C48" s="9" t="s">
        <v>5</v>
      </c>
      <c r="D48" s="9" t="s">
        <v>22</v>
      </c>
      <c r="E48" s="10">
        <v>2.0</v>
      </c>
      <c r="F48" s="11"/>
      <c r="G48" s="12">
        <v>663.0</v>
      </c>
      <c r="H48" s="13">
        <f t="shared" ref="H48:H49" si="13">1128/2</f>
        <v>564</v>
      </c>
      <c r="I48" s="14"/>
      <c r="J48" s="14">
        <f t="shared" si="1"/>
        <v>1128</v>
      </c>
      <c r="K48" s="14"/>
      <c r="L48" s="14"/>
      <c r="M48" s="14"/>
      <c r="N48" s="14"/>
      <c r="O48" s="16"/>
      <c r="P48" s="9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8" t="s">
        <v>72</v>
      </c>
      <c r="B49" s="9" t="s">
        <v>4</v>
      </c>
      <c r="C49" s="9" t="s">
        <v>5</v>
      </c>
      <c r="D49" s="9" t="s">
        <v>22</v>
      </c>
      <c r="E49" s="10">
        <v>2.0</v>
      </c>
      <c r="F49" s="11"/>
      <c r="G49" s="12">
        <v>663.0</v>
      </c>
      <c r="H49" s="13">
        <f t="shared" si="13"/>
        <v>564</v>
      </c>
      <c r="I49" s="14"/>
      <c r="J49" s="14">
        <f t="shared" si="1"/>
        <v>1128</v>
      </c>
      <c r="K49" s="14"/>
      <c r="L49" s="14"/>
      <c r="M49" s="14"/>
      <c r="N49" s="14"/>
      <c r="O49" s="16"/>
      <c r="P49" s="9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8" t="s">
        <v>73</v>
      </c>
      <c r="B50" s="9" t="s">
        <v>4</v>
      </c>
      <c r="C50" s="9" t="s">
        <v>11</v>
      </c>
      <c r="D50" s="9" t="s">
        <v>22</v>
      </c>
      <c r="E50" s="10">
        <v>2.0</v>
      </c>
      <c r="F50" s="17">
        <v>3390.0</v>
      </c>
      <c r="G50" s="12" t="s">
        <v>74</v>
      </c>
      <c r="H50" s="13">
        <f t="shared" ref="H50:H52" si="14">3030/2</f>
        <v>1515</v>
      </c>
      <c r="I50" s="14"/>
      <c r="J50" s="14">
        <f t="shared" si="1"/>
        <v>3030</v>
      </c>
      <c r="K50" s="14"/>
      <c r="L50" s="14" t="str">
        <f t="shared" ref="L50:L60" si="15">LEFT(A50,FIND(" ",A50)-1)</f>
        <v>17GL9-1</v>
      </c>
      <c r="M50" s="14"/>
      <c r="N50" s="14"/>
      <c r="O50" s="16"/>
      <c r="P50" s="9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8" t="s">
        <v>75</v>
      </c>
      <c r="B51" s="9" t="s">
        <v>4</v>
      </c>
      <c r="C51" s="9" t="s">
        <v>11</v>
      </c>
      <c r="D51" s="9" t="s">
        <v>22</v>
      </c>
      <c r="E51" s="10">
        <v>2.0</v>
      </c>
      <c r="F51" s="17">
        <v>3390.0</v>
      </c>
      <c r="G51" s="12" t="s">
        <v>74</v>
      </c>
      <c r="H51" s="13">
        <f t="shared" si="14"/>
        <v>1515</v>
      </c>
      <c r="I51" s="14"/>
      <c r="J51" s="14">
        <f t="shared" si="1"/>
        <v>3030</v>
      </c>
      <c r="K51" s="14"/>
      <c r="L51" s="14" t="str">
        <f t="shared" si="15"/>
        <v>17GL9-1</v>
      </c>
      <c r="M51" s="14"/>
      <c r="N51" s="14"/>
      <c r="O51" s="16"/>
      <c r="P51" s="9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8" t="s">
        <v>76</v>
      </c>
      <c r="B52" s="9" t="s">
        <v>4</v>
      </c>
      <c r="C52" s="9" t="s">
        <v>11</v>
      </c>
      <c r="D52" s="9" t="s">
        <v>22</v>
      </c>
      <c r="E52" s="10">
        <v>2.0</v>
      </c>
      <c r="F52" s="17">
        <v>3390.0</v>
      </c>
      <c r="G52" s="12" t="s">
        <v>74</v>
      </c>
      <c r="H52" s="13">
        <f t="shared" si="14"/>
        <v>1515</v>
      </c>
      <c r="I52" s="14"/>
      <c r="J52" s="14">
        <f t="shared" si="1"/>
        <v>3030</v>
      </c>
      <c r="K52" s="14"/>
      <c r="L52" s="14" t="str">
        <f t="shared" si="15"/>
        <v>17GL9-1</v>
      </c>
      <c r="M52" s="14"/>
      <c r="N52" s="14"/>
      <c r="O52" s="16"/>
      <c r="P52" s="9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8" t="s">
        <v>77</v>
      </c>
      <c r="B53" s="9" t="s">
        <v>4</v>
      </c>
      <c r="C53" s="9" t="s">
        <v>11</v>
      </c>
      <c r="D53" s="9" t="s">
        <v>6</v>
      </c>
      <c r="E53" s="10">
        <v>2.0</v>
      </c>
      <c r="F53" s="17">
        <v>3590.0</v>
      </c>
      <c r="G53" s="12" t="s">
        <v>17</v>
      </c>
      <c r="H53" s="13">
        <f>2642/2</f>
        <v>1321</v>
      </c>
      <c r="I53" s="14"/>
      <c r="J53" s="14">
        <f t="shared" si="1"/>
        <v>2642</v>
      </c>
      <c r="K53" s="14"/>
      <c r="L53" s="14" t="str">
        <f t="shared" si="15"/>
        <v>F34-32</v>
      </c>
      <c r="M53" s="14"/>
      <c r="N53" s="14"/>
      <c r="O53" s="16"/>
      <c r="P53" s="9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8" t="s">
        <v>78</v>
      </c>
      <c r="B54" s="9" t="s">
        <v>4</v>
      </c>
      <c r="C54" s="9" t="s">
        <v>11</v>
      </c>
      <c r="D54" s="9" t="s">
        <v>6</v>
      </c>
      <c r="E54" s="10">
        <v>1.0</v>
      </c>
      <c r="F54" s="17">
        <v>3990.0</v>
      </c>
      <c r="G54" s="12" t="s">
        <v>79</v>
      </c>
      <c r="H54" s="13">
        <v>1191.0</v>
      </c>
      <c r="I54" s="14"/>
      <c r="J54" s="14">
        <f t="shared" si="1"/>
        <v>1191</v>
      </c>
      <c r="K54" s="14"/>
      <c r="L54" s="14" t="str">
        <f t="shared" si="15"/>
        <v>20FW2-1</v>
      </c>
      <c r="M54" s="14"/>
      <c r="N54" s="14"/>
      <c r="O54" s="16"/>
      <c r="P54" s="9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8" t="s">
        <v>80</v>
      </c>
      <c r="B55" s="9" t="s">
        <v>4</v>
      </c>
      <c r="C55" s="9" t="s">
        <v>11</v>
      </c>
      <c r="D55" s="9" t="s">
        <v>22</v>
      </c>
      <c r="E55" s="10">
        <v>2.0</v>
      </c>
      <c r="F55" s="17">
        <v>3790.0</v>
      </c>
      <c r="G55" s="12" t="s">
        <v>81</v>
      </c>
      <c r="H55" s="13">
        <f t="shared" ref="H55:H57" si="16">2832/2</f>
        <v>1416</v>
      </c>
      <c r="I55" s="14"/>
      <c r="J55" s="14">
        <f t="shared" si="1"/>
        <v>2832</v>
      </c>
      <c r="K55" s="14"/>
      <c r="L55" s="14" t="str">
        <f t="shared" si="15"/>
        <v>20FM45-1</v>
      </c>
      <c r="M55" s="14"/>
      <c r="N55" s="14"/>
      <c r="O55" s="16"/>
      <c r="P55" s="9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8" t="s">
        <v>82</v>
      </c>
      <c r="B56" s="9" t="s">
        <v>4</v>
      </c>
      <c r="C56" s="9" t="s">
        <v>11</v>
      </c>
      <c r="D56" s="9" t="s">
        <v>22</v>
      </c>
      <c r="E56" s="10">
        <v>2.0</v>
      </c>
      <c r="F56" s="17">
        <v>3790.0</v>
      </c>
      <c r="G56" s="12" t="s">
        <v>81</v>
      </c>
      <c r="H56" s="13">
        <f t="shared" si="16"/>
        <v>1416</v>
      </c>
      <c r="I56" s="14"/>
      <c r="J56" s="14">
        <f t="shared" si="1"/>
        <v>2832</v>
      </c>
      <c r="K56" s="14"/>
      <c r="L56" s="14" t="str">
        <f t="shared" si="15"/>
        <v>20FM45-1</v>
      </c>
      <c r="M56" s="14"/>
      <c r="N56" s="14"/>
      <c r="O56" s="16"/>
      <c r="P56" s="9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8" t="s">
        <v>83</v>
      </c>
      <c r="B57" s="9" t="s">
        <v>4</v>
      </c>
      <c r="C57" s="9" t="s">
        <v>11</v>
      </c>
      <c r="D57" s="9" t="s">
        <v>22</v>
      </c>
      <c r="E57" s="10">
        <v>2.0</v>
      </c>
      <c r="F57" s="17">
        <v>3790.0</v>
      </c>
      <c r="G57" s="12" t="s">
        <v>81</v>
      </c>
      <c r="H57" s="13">
        <f t="shared" si="16"/>
        <v>1416</v>
      </c>
      <c r="I57" s="14"/>
      <c r="J57" s="14">
        <f t="shared" si="1"/>
        <v>2832</v>
      </c>
      <c r="K57" s="14"/>
      <c r="L57" s="14" t="str">
        <f t="shared" si="15"/>
        <v>20FM45-1</v>
      </c>
      <c r="M57" s="14"/>
      <c r="N57" s="14"/>
      <c r="O57" s="16"/>
      <c r="P57" s="9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8" t="s">
        <v>84</v>
      </c>
      <c r="B58" s="9" t="s">
        <v>4</v>
      </c>
      <c r="C58" s="9" t="s">
        <v>11</v>
      </c>
      <c r="D58" s="9" t="s">
        <v>22</v>
      </c>
      <c r="E58" s="10">
        <v>1.0</v>
      </c>
      <c r="F58" s="17">
        <v>3790.0</v>
      </c>
      <c r="G58" s="12" t="s">
        <v>81</v>
      </c>
      <c r="H58" s="13">
        <v>1416.0</v>
      </c>
      <c r="I58" s="14"/>
      <c r="J58" s="14">
        <f t="shared" si="1"/>
        <v>1416</v>
      </c>
      <c r="K58" s="14"/>
      <c r="L58" s="14" t="str">
        <f t="shared" si="15"/>
        <v>20FM45-2</v>
      </c>
      <c r="M58" s="14"/>
      <c r="N58" s="14"/>
      <c r="O58" s="16"/>
      <c r="P58" s="9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8" t="s">
        <v>85</v>
      </c>
      <c r="B59" s="9" t="s">
        <v>4</v>
      </c>
      <c r="C59" s="9" t="s">
        <v>11</v>
      </c>
      <c r="D59" s="9" t="s">
        <v>22</v>
      </c>
      <c r="E59" s="10">
        <v>2.0</v>
      </c>
      <c r="F59" s="17">
        <v>3790.0</v>
      </c>
      <c r="G59" s="12" t="s">
        <v>81</v>
      </c>
      <c r="H59" s="13">
        <f t="shared" ref="H59:H60" si="17">2832/2</f>
        <v>1416</v>
      </c>
      <c r="I59" s="14"/>
      <c r="J59" s="14">
        <f t="shared" si="1"/>
        <v>2832</v>
      </c>
      <c r="K59" s="14"/>
      <c r="L59" s="14" t="str">
        <f t="shared" si="15"/>
        <v>20FM45-2</v>
      </c>
      <c r="M59" s="14"/>
      <c r="N59" s="14"/>
      <c r="O59" s="16"/>
      <c r="P59" s="9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8" t="s">
        <v>86</v>
      </c>
      <c r="B60" s="9" t="s">
        <v>4</v>
      </c>
      <c r="C60" s="9" t="s">
        <v>11</v>
      </c>
      <c r="D60" s="9" t="s">
        <v>22</v>
      </c>
      <c r="E60" s="10">
        <v>2.0</v>
      </c>
      <c r="F60" s="17">
        <v>3790.0</v>
      </c>
      <c r="G60" s="12" t="s">
        <v>81</v>
      </c>
      <c r="H60" s="13">
        <f t="shared" si="17"/>
        <v>1416</v>
      </c>
      <c r="I60" s="14"/>
      <c r="J60" s="14">
        <f t="shared" si="1"/>
        <v>2832</v>
      </c>
      <c r="K60" s="14"/>
      <c r="L60" s="14" t="str">
        <f t="shared" si="15"/>
        <v>20FM45-2</v>
      </c>
      <c r="M60" s="14"/>
      <c r="N60" s="14"/>
      <c r="O60" s="16"/>
      <c r="P60" s="9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8" t="s">
        <v>87</v>
      </c>
      <c r="B61" s="9" t="s">
        <v>4</v>
      </c>
      <c r="C61" s="9" t="s">
        <v>5</v>
      </c>
      <c r="D61" s="9" t="s">
        <v>22</v>
      </c>
      <c r="E61" s="10">
        <v>2.0</v>
      </c>
      <c r="F61" s="11"/>
      <c r="G61" s="12">
        <v>663.0</v>
      </c>
      <c r="H61" s="13">
        <f t="shared" ref="H61:H62" si="18">1128/2</f>
        <v>564</v>
      </c>
      <c r="I61" s="14"/>
      <c r="J61" s="14">
        <f t="shared" si="1"/>
        <v>1128</v>
      </c>
      <c r="K61" s="14"/>
      <c r="L61" s="14"/>
      <c r="M61" s="14"/>
      <c r="N61" s="14"/>
      <c r="O61" s="16"/>
      <c r="P61" s="9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8" t="s">
        <v>88</v>
      </c>
      <c r="B62" s="9" t="s">
        <v>4</v>
      </c>
      <c r="C62" s="9" t="s">
        <v>5</v>
      </c>
      <c r="D62" s="9" t="s">
        <v>22</v>
      </c>
      <c r="E62" s="10">
        <v>2.0</v>
      </c>
      <c r="F62" s="11"/>
      <c r="G62" s="12">
        <v>663.0</v>
      </c>
      <c r="H62" s="13">
        <f t="shared" si="18"/>
        <v>564</v>
      </c>
      <c r="I62" s="14"/>
      <c r="J62" s="14">
        <f t="shared" si="1"/>
        <v>1128</v>
      </c>
      <c r="K62" s="14"/>
      <c r="L62" s="14"/>
      <c r="M62" s="14"/>
      <c r="N62" s="14"/>
      <c r="O62" s="16"/>
      <c r="P62" s="9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8" t="s">
        <v>89</v>
      </c>
      <c r="B63" s="9" t="s">
        <v>4</v>
      </c>
      <c r="C63" s="9" t="s">
        <v>57</v>
      </c>
      <c r="D63" s="9" t="s">
        <v>90</v>
      </c>
      <c r="E63" s="10">
        <v>2.0</v>
      </c>
      <c r="F63" s="11">
        <v>690.0</v>
      </c>
      <c r="G63" s="12">
        <v>236.0</v>
      </c>
      <c r="H63" s="13">
        <f t="shared" ref="H63:H64" si="19">448/2</f>
        <v>224</v>
      </c>
      <c r="I63" s="14"/>
      <c r="J63" s="14">
        <f t="shared" si="1"/>
        <v>448</v>
      </c>
      <c r="K63" s="14"/>
      <c r="L63" s="14" t="str">
        <f t="shared" ref="L63:L83" si="20">LEFT(A63,FIND(" ",A63)-1)</f>
        <v>FR100PU-2</v>
      </c>
      <c r="M63" s="14"/>
      <c r="N63" s="14"/>
      <c r="O63" s="16"/>
      <c r="P63" s="9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8" t="s">
        <v>91</v>
      </c>
      <c r="B64" s="9" t="s">
        <v>4</v>
      </c>
      <c r="C64" s="9" t="s">
        <v>57</v>
      </c>
      <c r="D64" s="9" t="s">
        <v>90</v>
      </c>
      <c r="E64" s="10">
        <v>2.0</v>
      </c>
      <c r="F64" s="11">
        <v>690.0</v>
      </c>
      <c r="G64" s="12">
        <v>236.0</v>
      </c>
      <c r="H64" s="13">
        <f t="shared" si="19"/>
        <v>224</v>
      </c>
      <c r="I64" s="14"/>
      <c r="J64" s="19">
        <f t="shared" si="1"/>
        <v>448</v>
      </c>
      <c r="K64" s="14"/>
      <c r="L64" s="14" t="str">
        <f t="shared" si="20"/>
        <v>FR114PU-9</v>
      </c>
      <c r="M64" s="14"/>
      <c r="N64" s="14"/>
      <c r="O64" s="16"/>
      <c r="P64" s="9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8" t="s">
        <v>92</v>
      </c>
      <c r="B65" s="9" t="s">
        <v>4</v>
      </c>
      <c r="C65" s="9" t="s">
        <v>54</v>
      </c>
      <c r="D65" s="9" t="s">
        <v>22</v>
      </c>
      <c r="E65" s="10">
        <v>2.0</v>
      </c>
      <c r="F65" s="11">
        <v>3590.0</v>
      </c>
      <c r="G65" s="12" t="s">
        <v>55</v>
      </c>
      <c r="H65" s="13">
        <f>3022/2</f>
        <v>1511</v>
      </c>
      <c r="I65" s="14"/>
      <c r="J65" s="14">
        <f t="shared" si="1"/>
        <v>3022</v>
      </c>
      <c r="K65" s="14"/>
      <c r="L65" s="14" t="str">
        <f t="shared" si="20"/>
        <v>2024-4</v>
      </c>
      <c r="M65" s="14"/>
      <c r="N65" s="14"/>
      <c r="O65" s="16"/>
      <c r="P65" s="9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8" t="s">
        <v>93</v>
      </c>
      <c r="B66" s="9" t="s">
        <v>4</v>
      </c>
      <c r="C66" s="9" t="s">
        <v>54</v>
      </c>
      <c r="D66" s="9" t="s">
        <v>22</v>
      </c>
      <c r="E66" s="10">
        <v>2.0</v>
      </c>
      <c r="F66" s="11">
        <v>3990.0</v>
      </c>
      <c r="G66" s="12" t="s">
        <v>94</v>
      </c>
      <c r="H66" s="13">
        <f>3268/2</f>
        <v>1634</v>
      </c>
      <c r="I66" s="14"/>
      <c r="J66" s="14">
        <f t="shared" si="1"/>
        <v>3268</v>
      </c>
      <c r="K66" s="14"/>
      <c r="L66" s="14" t="str">
        <f t="shared" si="20"/>
        <v>1113-11</v>
      </c>
      <c r="M66" s="14"/>
      <c r="N66" s="14"/>
      <c r="O66" s="16"/>
      <c r="P66" s="9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8" t="s">
        <v>95</v>
      </c>
      <c r="B67" s="9" t="s">
        <v>4</v>
      </c>
      <c r="C67" s="9" t="s">
        <v>96</v>
      </c>
      <c r="D67" s="9" t="s">
        <v>6</v>
      </c>
      <c r="E67" s="10">
        <v>3.0</v>
      </c>
      <c r="F67" s="17">
        <v>2190.0</v>
      </c>
      <c r="G67" s="12">
        <v>990.0</v>
      </c>
      <c r="H67" s="13">
        <f t="shared" ref="H67:H70" si="21">2823/3</f>
        <v>941</v>
      </c>
      <c r="I67" s="14"/>
      <c r="J67" s="14">
        <f t="shared" si="1"/>
        <v>2823</v>
      </c>
      <c r="K67" s="14"/>
      <c r="L67" s="14" t="str">
        <f t="shared" si="20"/>
        <v>JFF3-21</v>
      </c>
      <c r="M67" s="14"/>
      <c r="N67" s="14"/>
      <c r="O67" s="16"/>
      <c r="P67" s="9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8" t="s">
        <v>97</v>
      </c>
      <c r="B68" s="9" t="s">
        <v>4</v>
      </c>
      <c r="C68" s="9" t="s">
        <v>96</v>
      </c>
      <c r="D68" s="9" t="s">
        <v>6</v>
      </c>
      <c r="E68" s="10">
        <v>3.0</v>
      </c>
      <c r="F68" s="17">
        <v>2190.0</v>
      </c>
      <c r="G68" s="12">
        <v>990.0</v>
      </c>
      <c r="H68" s="13">
        <f t="shared" si="21"/>
        <v>941</v>
      </c>
      <c r="I68" s="14"/>
      <c r="J68" s="14">
        <f t="shared" si="1"/>
        <v>2823</v>
      </c>
      <c r="K68" s="14"/>
      <c r="L68" s="14" t="str">
        <f t="shared" si="20"/>
        <v>JFF3-3</v>
      </c>
      <c r="M68" s="14"/>
      <c r="N68" s="14"/>
      <c r="O68" s="16"/>
      <c r="P68" s="9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8" t="s">
        <v>98</v>
      </c>
      <c r="B69" s="9" t="s">
        <v>4</v>
      </c>
      <c r="C69" s="9" t="s">
        <v>96</v>
      </c>
      <c r="D69" s="9" t="s">
        <v>6</v>
      </c>
      <c r="E69" s="10">
        <v>3.0</v>
      </c>
      <c r="F69" s="17">
        <v>2190.0</v>
      </c>
      <c r="G69" s="12">
        <v>990.0</v>
      </c>
      <c r="H69" s="13">
        <f t="shared" si="21"/>
        <v>941</v>
      </c>
      <c r="I69" s="14"/>
      <c r="J69" s="14">
        <f t="shared" si="1"/>
        <v>2823</v>
      </c>
      <c r="K69" s="14"/>
      <c r="L69" s="14" t="str">
        <f t="shared" si="20"/>
        <v>JFF3-19</v>
      </c>
      <c r="M69" s="14"/>
      <c r="N69" s="14"/>
      <c r="O69" s="16"/>
      <c r="P69" s="9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8" t="s">
        <v>99</v>
      </c>
      <c r="B70" s="9" t="s">
        <v>4</v>
      </c>
      <c r="C70" s="9" t="s">
        <v>96</v>
      </c>
      <c r="D70" s="9" t="s">
        <v>6</v>
      </c>
      <c r="E70" s="10">
        <v>3.0</v>
      </c>
      <c r="F70" s="17">
        <v>2190.0</v>
      </c>
      <c r="G70" s="12">
        <v>990.0</v>
      </c>
      <c r="H70" s="13">
        <f t="shared" si="21"/>
        <v>941</v>
      </c>
      <c r="I70" s="14"/>
      <c r="J70" s="14">
        <f t="shared" si="1"/>
        <v>2823</v>
      </c>
      <c r="K70" s="14"/>
      <c r="L70" s="14" t="str">
        <f t="shared" si="20"/>
        <v>JFF3-24</v>
      </c>
      <c r="M70" s="14"/>
      <c r="N70" s="14"/>
      <c r="O70" s="16"/>
      <c r="P70" s="9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8" t="s">
        <v>100</v>
      </c>
      <c r="B71" s="9" t="s">
        <v>4</v>
      </c>
      <c r="C71" s="9" t="s">
        <v>11</v>
      </c>
      <c r="D71" s="9" t="s">
        <v>6</v>
      </c>
      <c r="E71" s="10">
        <v>3.0</v>
      </c>
      <c r="F71" s="17">
        <v>1590.0</v>
      </c>
      <c r="G71" s="12">
        <v>660.0</v>
      </c>
      <c r="H71" s="13">
        <f t="shared" ref="H71:H73" si="22">1881/3</f>
        <v>627</v>
      </c>
      <c r="I71" s="14"/>
      <c r="J71" s="14">
        <f t="shared" si="1"/>
        <v>1881</v>
      </c>
      <c r="K71" s="14"/>
      <c r="L71" s="14" t="str">
        <f t="shared" si="20"/>
        <v>JIF2-8</v>
      </c>
      <c r="M71" s="14"/>
      <c r="N71" s="14"/>
      <c r="O71" s="16"/>
      <c r="P71" s="9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8" t="s">
        <v>101</v>
      </c>
      <c r="B72" s="9" t="s">
        <v>4</v>
      </c>
      <c r="C72" s="9" t="s">
        <v>11</v>
      </c>
      <c r="D72" s="9" t="s">
        <v>6</v>
      </c>
      <c r="E72" s="10">
        <v>3.0</v>
      </c>
      <c r="F72" s="17">
        <v>1590.0</v>
      </c>
      <c r="G72" s="12">
        <v>660.0</v>
      </c>
      <c r="H72" s="13">
        <f t="shared" si="22"/>
        <v>627</v>
      </c>
      <c r="I72" s="14"/>
      <c r="J72" s="14">
        <f t="shared" si="1"/>
        <v>1881</v>
      </c>
      <c r="K72" s="14"/>
      <c r="L72" s="14" t="str">
        <f t="shared" si="20"/>
        <v>JIF2-9</v>
      </c>
      <c r="M72" s="14"/>
      <c r="N72" s="14"/>
      <c r="O72" s="16"/>
      <c r="P72" s="9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8" t="s">
        <v>102</v>
      </c>
      <c r="B73" s="9" t="s">
        <v>4</v>
      </c>
      <c r="C73" s="9" t="s">
        <v>11</v>
      </c>
      <c r="D73" s="9" t="s">
        <v>6</v>
      </c>
      <c r="E73" s="10">
        <v>3.0</v>
      </c>
      <c r="F73" s="17">
        <v>1590.0</v>
      </c>
      <c r="G73" s="12">
        <v>660.0</v>
      </c>
      <c r="H73" s="13">
        <f t="shared" si="22"/>
        <v>627</v>
      </c>
      <c r="I73" s="14"/>
      <c r="J73" s="14">
        <f t="shared" si="1"/>
        <v>1881</v>
      </c>
      <c r="K73" s="14"/>
      <c r="L73" s="14" t="str">
        <f t="shared" si="20"/>
        <v>JIF9-2</v>
      </c>
      <c r="M73" s="14"/>
      <c r="N73" s="14"/>
      <c r="O73" s="16"/>
      <c r="P73" s="9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8" t="s">
        <v>103</v>
      </c>
      <c r="B74" s="9" t="s">
        <v>4</v>
      </c>
      <c r="C74" s="9" t="s">
        <v>47</v>
      </c>
      <c r="D74" s="9" t="s">
        <v>6</v>
      </c>
      <c r="E74" s="10">
        <v>1.0</v>
      </c>
      <c r="F74" s="11">
        <v>3190.0</v>
      </c>
      <c r="G74" s="12" t="s">
        <v>81</v>
      </c>
      <c r="H74" s="13">
        <v>1416.0</v>
      </c>
      <c r="I74" s="14"/>
      <c r="J74" s="14">
        <f t="shared" si="1"/>
        <v>1416</v>
      </c>
      <c r="K74" s="14"/>
      <c r="L74" s="15" t="str">
        <f t="shared" si="20"/>
        <v>St-2008-5</v>
      </c>
      <c r="M74" s="14"/>
      <c r="N74" s="14"/>
      <c r="O74" s="16"/>
      <c r="P74" s="9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8" t="s">
        <v>104</v>
      </c>
      <c r="B75" s="9" t="s">
        <v>4</v>
      </c>
      <c r="C75" s="9" t="s">
        <v>11</v>
      </c>
      <c r="D75" s="9" t="s">
        <v>6</v>
      </c>
      <c r="E75" s="10">
        <v>2.0</v>
      </c>
      <c r="F75" s="17">
        <v>3790.0</v>
      </c>
      <c r="G75" s="12" t="s">
        <v>105</v>
      </c>
      <c r="H75" s="13">
        <f>2698/2</f>
        <v>1349</v>
      </c>
      <c r="I75" s="14"/>
      <c r="J75" s="14">
        <f t="shared" si="1"/>
        <v>2698</v>
      </c>
      <c r="K75" s="14"/>
      <c r="L75" s="14" t="str">
        <f t="shared" si="20"/>
        <v>GSF1-2</v>
      </c>
      <c r="M75" s="14"/>
      <c r="N75" s="14"/>
      <c r="O75" s="16"/>
      <c r="P75" s="9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8" t="s">
        <v>106</v>
      </c>
      <c r="B76" s="9" t="s">
        <v>4</v>
      </c>
      <c r="C76" s="9" t="s">
        <v>11</v>
      </c>
      <c r="D76" s="9" t="s">
        <v>6</v>
      </c>
      <c r="E76" s="10">
        <v>2.0</v>
      </c>
      <c r="F76" s="17">
        <v>3590.0</v>
      </c>
      <c r="G76" s="12" t="s">
        <v>107</v>
      </c>
      <c r="H76" s="13">
        <f t="shared" ref="H76:H77" si="23">2584/2</f>
        <v>1292</v>
      </c>
      <c r="I76" s="14"/>
      <c r="J76" s="14">
        <f t="shared" si="1"/>
        <v>2584</v>
      </c>
      <c r="K76" s="14"/>
      <c r="L76" s="14" t="str">
        <f t="shared" si="20"/>
        <v>GSF2-1</v>
      </c>
      <c r="M76" s="14"/>
      <c r="N76" s="14"/>
      <c r="O76" s="16"/>
      <c r="P76" s="9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8" t="s">
        <v>108</v>
      </c>
      <c r="B77" s="9" t="s">
        <v>4</v>
      </c>
      <c r="C77" s="9" t="s">
        <v>11</v>
      </c>
      <c r="D77" s="9" t="s">
        <v>6</v>
      </c>
      <c r="E77" s="10">
        <v>2.0</v>
      </c>
      <c r="F77" s="17">
        <v>3590.0</v>
      </c>
      <c r="G77" s="12" t="s">
        <v>107</v>
      </c>
      <c r="H77" s="13">
        <f t="shared" si="23"/>
        <v>1292</v>
      </c>
      <c r="I77" s="14"/>
      <c r="J77" s="14">
        <f t="shared" si="1"/>
        <v>2584</v>
      </c>
      <c r="K77" s="14"/>
      <c r="L77" s="14" t="str">
        <f t="shared" si="20"/>
        <v>GSF2-1</v>
      </c>
      <c r="M77" s="14"/>
      <c r="N77" s="14"/>
      <c r="O77" s="16"/>
      <c r="P77" s="9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8" t="s">
        <v>109</v>
      </c>
      <c r="B78" s="9" t="s">
        <v>4</v>
      </c>
      <c r="C78" s="9" t="s">
        <v>11</v>
      </c>
      <c r="D78" s="9" t="s">
        <v>22</v>
      </c>
      <c r="E78" s="10">
        <v>1.0</v>
      </c>
      <c r="F78" s="17">
        <v>4290.0</v>
      </c>
      <c r="G78" s="12" t="s">
        <v>23</v>
      </c>
      <c r="H78" s="13">
        <v>1720.0</v>
      </c>
      <c r="I78" s="14"/>
      <c r="J78" s="14">
        <f t="shared" si="1"/>
        <v>1720</v>
      </c>
      <c r="K78" s="14"/>
      <c r="L78" s="14" t="str">
        <f t="shared" si="20"/>
        <v>GSG1-1</v>
      </c>
      <c r="M78" s="14"/>
      <c r="N78" s="14"/>
      <c r="O78" s="16"/>
      <c r="P78" s="9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8" t="s">
        <v>110</v>
      </c>
      <c r="B79" s="9" t="s">
        <v>4</v>
      </c>
      <c r="C79" s="9" t="s">
        <v>11</v>
      </c>
      <c r="D79" s="9" t="s">
        <v>22</v>
      </c>
      <c r="E79" s="10">
        <v>1.0</v>
      </c>
      <c r="F79" s="17">
        <v>4290.0</v>
      </c>
      <c r="G79" s="12" t="s">
        <v>23</v>
      </c>
      <c r="H79" s="13">
        <v>1720.0</v>
      </c>
      <c r="I79" s="14"/>
      <c r="J79" s="14">
        <f t="shared" si="1"/>
        <v>1720</v>
      </c>
      <c r="K79" s="14"/>
      <c r="L79" s="14" t="str">
        <f t="shared" si="20"/>
        <v>GSG1-1</v>
      </c>
      <c r="M79" s="14"/>
      <c r="N79" s="14"/>
      <c r="O79" s="16"/>
      <c r="P79" s="9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8" t="s">
        <v>111</v>
      </c>
      <c r="B80" s="9" t="s">
        <v>4</v>
      </c>
      <c r="C80" s="9" t="s">
        <v>11</v>
      </c>
      <c r="D80" s="9" t="s">
        <v>22</v>
      </c>
      <c r="E80" s="10">
        <v>2.0</v>
      </c>
      <c r="F80" s="17">
        <v>4290.0</v>
      </c>
      <c r="G80" s="12" t="s">
        <v>23</v>
      </c>
      <c r="H80" s="13">
        <f>3440/2</f>
        <v>1720</v>
      </c>
      <c r="I80" s="14"/>
      <c r="J80" s="14">
        <f t="shared" si="1"/>
        <v>3440</v>
      </c>
      <c r="K80" s="14"/>
      <c r="L80" s="14" t="str">
        <f t="shared" si="20"/>
        <v>GSG1-2</v>
      </c>
      <c r="M80" s="14"/>
      <c r="N80" s="14"/>
      <c r="O80" s="16"/>
      <c r="P80" s="9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8" t="s">
        <v>112</v>
      </c>
      <c r="B81" s="9" t="s">
        <v>4</v>
      </c>
      <c r="C81" s="9" t="s">
        <v>11</v>
      </c>
      <c r="D81" s="9" t="s">
        <v>22</v>
      </c>
      <c r="E81" s="10">
        <v>1.0</v>
      </c>
      <c r="F81" s="17">
        <v>4290.0</v>
      </c>
      <c r="G81" s="12" t="s">
        <v>23</v>
      </c>
      <c r="H81" s="13">
        <v>1720.0</v>
      </c>
      <c r="I81" s="14"/>
      <c r="J81" s="14">
        <f t="shared" si="1"/>
        <v>1720</v>
      </c>
      <c r="K81" s="14"/>
      <c r="L81" s="14" t="str">
        <f t="shared" si="20"/>
        <v>GSG1-2</v>
      </c>
      <c r="M81" s="14"/>
      <c r="N81" s="14"/>
      <c r="O81" s="16"/>
      <c r="P81" s="9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8" t="s">
        <v>113</v>
      </c>
      <c r="B82" s="9" t="s">
        <v>4</v>
      </c>
      <c r="C82" s="9" t="s">
        <v>11</v>
      </c>
      <c r="D82" s="9" t="s">
        <v>22</v>
      </c>
      <c r="E82" s="10">
        <v>2.0</v>
      </c>
      <c r="F82" s="17">
        <v>4290.0</v>
      </c>
      <c r="G82" s="12" t="s">
        <v>23</v>
      </c>
      <c r="H82" s="13">
        <f>3440/2</f>
        <v>1720</v>
      </c>
      <c r="I82" s="14"/>
      <c r="J82" s="14">
        <f t="shared" si="1"/>
        <v>3440</v>
      </c>
      <c r="K82" s="14"/>
      <c r="L82" s="14" t="str">
        <f t="shared" si="20"/>
        <v>GSG1-2</v>
      </c>
      <c r="M82" s="14"/>
      <c r="N82" s="14"/>
      <c r="O82" s="16"/>
      <c r="P82" s="9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8" t="s">
        <v>114</v>
      </c>
      <c r="B83" s="9" t="s">
        <v>4</v>
      </c>
      <c r="C83" s="9" t="s">
        <v>11</v>
      </c>
      <c r="D83" s="9" t="s">
        <v>22</v>
      </c>
      <c r="E83" s="10">
        <v>2.0</v>
      </c>
      <c r="F83" s="17">
        <v>4290.0</v>
      </c>
      <c r="G83" s="12" t="s">
        <v>41</v>
      </c>
      <c r="H83" s="13">
        <f>3420/2</f>
        <v>1710</v>
      </c>
      <c r="I83" s="14"/>
      <c r="J83" s="14">
        <f t="shared" si="1"/>
        <v>3420</v>
      </c>
      <c r="K83" s="14"/>
      <c r="L83" s="14" t="str">
        <f t="shared" si="20"/>
        <v>GSG5-1</v>
      </c>
      <c r="M83" s="14"/>
      <c r="N83" s="14"/>
      <c r="O83" s="16"/>
      <c r="P83" s="9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8" t="s">
        <v>115</v>
      </c>
      <c r="B84" s="9" t="s">
        <v>4</v>
      </c>
      <c r="C84" s="9" t="s">
        <v>116</v>
      </c>
      <c r="D84" s="9" t="s">
        <v>22</v>
      </c>
      <c r="E84" s="10">
        <v>1.0</v>
      </c>
      <c r="F84" s="11">
        <v>1190.0</v>
      </c>
      <c r="G84" s="12">
        <v>530.0</v>
      </c>
      <c r="H84" s="13">
        <v>504.0</v>
      </c>
      <c r="I84" s="14"/>
      <c r="J84" s="14">
        <f t="shared" si="1"/>
        <v>504</v>
      </c>
      <c r="K84" s="14"/>
      <c r="L84" s="14"/>
      <c r="M84" s="6" t="str">
        <f t="shared" ref="M84:M86" si="24">LEFT(A84,FIND(" ",A84)-1)</f>
        <v>DFRG13-2</v>
      </c>
      <c r="N84" s="14"/>
      <c r="O84" s="16"/>
      <c r="P84" s="9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8" t="s">
        <v>117</v>
      </c>
      <c r="B85" s="9" t="s">
        <v>4</v>
      </c>
      <c r="C85" s="9" t="s">
        <v>116</v>
      </c>
      <c r="D85" s="9" t="s">
        <v>22</v>
      </c>
      <c r="E85" s="10">
        <v>1.0</v>
      </c>
      <c r="F85" s="11">
        <v>1190.0</v>
      </c>
      <c r="G85" s="12">
        <v>530.0</v>
      </c>
      <c r="H85" s="13">
        <v>504.0</v>
      </c>
      <c r="I85" s="14"/>
      <c r="J85" s="14">
        <f t="shared" si="1"/>
        <v>504</v>
      </c>
      <c r="K85" s="14"/>
      <c r="L85" s="14"/>
      <c r="M85" s="6" t="str">
        <f t="shared" si="24"/>
        <v>DFRG13-3</v>
      </c>
      <c r="N85" s="14"/>
      <c r="O85" s="16"/>
      <c r="P85" s="9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8" t="s">
        <v>118</v>
      </c>
      <c r="B86" s="9" t="s">
        <v>4</v>
      </c>
      <c r="C86" s="9" t="s">
        <v>116</v>
      </c>
      <c r="D86" s="9" t="s">
        <v>22</v>
      </c>
      <c r="E86" s="10">
        <v>1.0</v>
      </c>
      <c r="F86" s="11">
        <v>1190.0</v>
      </c>
      <c r="G86" s="12">
        <v>530.0</v>
      </c>
      <c r="H86" s="13">
        <v>504.0</v>
      </c>
      <c r="I86" s="14"/>
      <c r="J86" s="14">
        <f t="shared" si="1"/>
        <v>504</v>
      </c>
      <c r="K86" s="14"/>
      <c r="L86" s="14"/>
      <c r="M86" s="6" t="str">
        <f t="shared" si="24"/>
        <v>DFRG13-12</v>
      </c>
      <c r="N86" s="14"/>
      <c r="O86" s="16"/>
      <c r="P86" s="9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8" t="s">
        <v>119</v>
      </c>
      <c r="B87" s="9" t="s">
        <v>4</v>
      </c>
      <c r="C87" s="9" t="s">
        <v>50</v>
      </c>
      <c r="D87" s="9" t="s">
        <v>22</v>
      </c>
      <c r="E87" s="10">
        <v>3.0</v>
      </c>
      <c r="F87" s="11">
        <v>2790.0</v>
      </c>
      <c r="G87" s="12" t="s">
        <v>51</v>
      </c>
      <c r="H87" s="13">
        <f t="shared" ref="H87:H88" si="25">3135/3</f>
        <v>1045</v>
      </c>
      <c r="I87" s="14"/>
      <c r="J87" s="14">
        <f t="shared" si="1"/>
        <v>3135</v>
      </c>
      <c r="K87" s="14"/>
      <c r="L87" s="15" t="str">
        <f t="shared" ref="L87:L88" si="26">LEFT(A87,FIND(" ",A87)-1)</f>
        <v>UGS7001-2</v>
      </c>
      <c r="M87" s="14"/>
      <c r="N87" s="14"/>
      <c r="O87" s="16"/>
      <c r="P87" s="9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8" t="s">
        <v>120</v>
      </c>
      <c r="B88" s="9" t="s">
        <v>4</v>
      </c>
      <c r="C88" s="9" t="s">
        <v>50</v>
      </c>
      <c r="D88" s="9" t="s">
        <v>22</v>
      </c>
      <c r="E88" s="10">
        <v>3.0</v>
      </c>
      <c r="F88" s="11">
        <v>2790.0</v>
      </c>
      <c r="G88" s="12" t="s">
        <v>51</v>
      </c>
      <c r="H88" s="13">
        <f t="shared" si="25"/>
        <v>1045</v>
      </c>
      <c r="I88" s="14"/>
      <c r="J88" s="14">
        <f t="shared" si="1"/>
        <v>3135</v>
      </c>
      <c r="K88" s="14"/>
      <c r="L88" s="15" t="str">
        <f t="shared" si="26"/>
        <v>UGS7001-8</v>
      </c>
      <c r="M88" s="14"/>
      <c r="N88" s="14"/>
      <c r="O88" s="16"/>
      <c r="P88" s="9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8" t="s">
        <v>121</v>
      </c>
      <c r="B89" s="9" t="s">
        <v>25</v>
      </c>
      <c r="C89" s="9" t="s">
        <v>5</v>
      </c>
      <c r="D89" s="9" t="s">
        <v>6</v>
      </c>
      <c r="E89" s="10">
        <v>3.0</v>
      </c>
      <c r="F89" s="11"/>
      <c r="G89" s="12" t="s">
        <v>122</v>
      </c>
      <c r="H89" s="13">
        <f t="shared" ref="H89:H90" si="27">6960/3</f>
        <v>2320</v>
      </c>
      <c r="I89" s="14"/>
      <c r="J89" s="14">
        <f t="shared" si="1"/>
        <v>6960</v>
      </c>
      <c r="K89" s="14"/>
      <c r="L89" s="14"/>
      <c r="M89" s="14"/>
      <c r="N89" s="14"/>
      <c r="O89" s="16"/>
      <c r="P89" s="9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8" t="s">
        <v>123</v>
      </c>
      <c r="B90" s="9" t="s">
        <v>25</v>
      </c>
      <c r="C90" s="9" t="s">
        <v>5</v>
      </c>
      <c r="D90" s="9" t="s">
        <v>6</v>
      </c>
      <c r="E90" s="10">
        <v>3.0</v>
      </c>
      <c r="F90" s="11"/>
      <c r="G90" s="12" t="s">
        <v>122</v>
      </c>
      <c r="H90" s="13">
        <f t="shared" si="27"/>
        <v>2320</v>
      </c>
      <c r="I90" s="14"/>
      <c r="J90" s="14">
        <f t="shared" si="1"/>
        <v>6960</v>
      </c>
      <c r="K90" s="14"/>
      <c r="L90" s="14"/>
      <c r="M90" s="14"/>
      <c r="N90" s="14"/>
      <c r="O90" s="16"/>
      <c r="P90" s="9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8" t="s">
        <v>124</v>
      </c>
      <c r="B91" s="9" t="s">
        <v>25</v>
      </c>
      <c r="C91" s="9" t="s">
        <v>5</v>
      </c>
      <c r="D91" s="9" t="s">
        <v>6</v>
      </c>
      <c r="E91" s="10">
        <v>2.0</v>
      </c>
      <c r="F91" s="11"/>
      <c r="G91" s="12" t="s">
        <v>122</v>
      </c>
      <c r="H91" s="13">
        <f>4640/2</f>
        <v>2320</v>
      </c>
      <c r="I91" s="14"/>
      <c r="J91" s="14">
        <f t="shared" si="1"/>
        <v>4640</v>
      </c>
      <c r="K91" s="14"/>
      <c r="L91" s="14"/>
      <c r="M91" s="14"/>
      <c r="N91" s="14"/>
      <c r="O91" s="16"/>
      <c r="P91" s="9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8" t="s">
        <v>125</v>
      </c>
      <c r="B92" s="9" t="s">
        <v>4</v>
      </c>
      <c r="C92" s="9" t="s">
        <v>57</v>
      </c>
      <c r="D92" s="9" t="s">
        <v>90</v>
      </c>
      <c r="E92" s="10">
        <v>2.0</v>
      </c>
      <c r="F92" s="11">
        <v>690.0</v>
      </c>
      <c r="G92" s="12">
        <v>236.0</v>
      </c>
      <c r="H92" s="13">
        <f>448/2</f>
        <v>224</v>
      </c>
      <c r="I92" s="14"/>
      <c r="J92" s="14">
        <f t="shared" si="1"/>
        <v>448</v>
      </c>
      <c r="K92" s="14"/>
      <c r="L92" s="14" t="str">
        <f>LEFT(A92,FIND(" ",A92)-1)</f>
        <v>FR133PU-13</v>
      </c>
      <c r="M92" s="14"/>
      <c r="N92" s="14"/>
      <c r="O92" s="16"/>
      <c r="P92" s="9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8" t="s">
        <v>126</v>
      </c>
      <c r="B93" s="9" t="s">
        <v>4</v>
      </c>
      <c r="C93" s="9" t="s">
        <v>116</v>
      </c>
      <c r="D93" s="9" t="s">
        <v>6</v>
      </c>
      <c r="E93" s="10">
        <v>1.0</v>
      </c>
      <c r="F93" s="11">
        <v>990.0</v>
      </c>
      <c r="G93" s="12">
        <v>450.0</v>
      </c>
      <c r="H93" s="13">
        <v>428.0</v>
      </c>
      <c r="I93" s="14"/>
      <c r="J93" s="14">
        <f t="shared" si="1"/>
        <v>428</v>
      </c>
      <c r="K93" s="14"/>
      <c r="L93" s="14"/>
      <c r="M93" s="6" t="str">
        <f t="shared" ref="M93:M96" si="28">LEFT(A93,FIND(" ",A93)-1)</f>
        <v>DV1-3</v>
      </c>
      <c r="N93" s="14"/>
      <c r="O93" s="16"/>
      <c r="P93" s="9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8" t="s">
        <v>127</v>
      </c>
      <c r="B94" s="9" t="s">
        <v>4</v>
      </c>
      <c r="C94" s="9" t="s">
        <v>116</v>
      </c>
      <c r="D94" s="9" t="s">
        <v>6</v>
      </c>
      <c r="E94" s="10">
        <v>1.0</v>
      </c>
      <c r="F94" s="11">
        <v>990.0</v>
      </c>
      <c r="G94" s="12">
        <v>450.0</v>
      </c>
      <c r="H94" s="13">
        <v>428.0</v>
      </c>
      <c r="I94" s="14"/>
      <c r="J94" s="19">
        <f t="shared" si="1"/>
        <v>428</v>
      </c>
      <c r="K94" s="14"/>
      <c r="L94" s="14"/>
      <c r="M94" s="6" t="str">
        <f t="shared" si="28"/>
        <v>DV1-6</v>
      </c>
      <c r="N94" s="14"/>
      <c r="O94" s="16"/>
      <c r="P94" s="9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8" t="s">
        <v>128</v>
      </c>
      <c r="B95" s="9" t="s">
        <v>4</v>
      </c>
      <c r="C95" s="9" t="s">
        <v>116</v>
      </c>
      <c r="D95" s="9" t="s">
        <v>6</v>
      </c>
      <c r="E95" s="10">
        <v>1.0</v>
      </c>
      <c r="F95" s="11">
        <v>990.0</v>
      </c>
      <c r="G95" s="12">
        <v>450.0</v>
      </c>
      <c r="H95" s="13">
        <v>428.0</v>
      </c>
      <c r="I95" s="14"/>
      <c r="J95" s="14">
        <f t="shared" si="1"/>
        <v>428</v>
      </c>
      <c r="K95" s="14"/>
      <c r="L95" s="14"/>
      <c r="M95" s="6" t="str">
        <f t="shared" si="28"/>
        <v>DV3-6</v>
      </c>
      <c r="N95" s="14"/>
      <c r="O95" s="16"/>
      <c r="P95" s="9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8" t="s">
        <v>129</v>
      </c>
      <c r="B96" s="9" t="s">
        <v>4</v>
      </c>
      <c r="C96" s="9" t="s">
        <v>116</v>
      </c>
      <c r="D96" s="9" t="s">
        <v>6</v>
      </c>
      <c r="E96" s="10">
        <v>1.0</v>
      </c>
      <c r="F96" s="11">
        <v>990.0</v>
      </c>
      <c r="G96" s="12">
        <v>450.0</v>
      </c>
      <c r="H96" s="13">
        <v>428.0</v>
      </c>
      <c r="I96" s="14"/>
      <c r="J96" s="14">
        <f t="shared" si="1"/>
        <v>428</v>
      </c>
      <c r="K96" s="14"/>
      <c r="L96" s="14"/>
      <c r="M96" s="6" t="str">
        <f t="shared" si="28"/>
        <v>DV3-13</v>
      </c>
      <c r="N96" s="14"/>
      <c r="O96" s="16"/>
      <c r="P96" s="9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8" t="s">
        <v>130</v>
      </c>
      <c r="B97" s="9" t="s">
        <v>4</v>
      </c>
      <c r="C97" s="9" t="s">
        <v>11</v>
      </c>
      <c r="D97" s="9" t="s">
        <v>22</v>
      </c>
      <c r="E97" s="10">
        <v>3.0</v>
      </c>
      <c r="F97" s="17">
        <v>2590.0</v>
      </c>
      <c r="G97" s="12" t="s">
        <v>131</v>
      </c>
      <c r="H97" s="13">
        <f>3108/3</f>
        <v>1036</v>
      </c>
      <c r="I97" s="14"/>
      <c r="J97" s="14">
        <f t="shared" si="1"/>
        <v>3108</v>
      </c>
      <c r="K97" s="14"/>
      <c r="L97" s="14" t="str">
        <f t="shared" ref="L97:L115" si="29">LEFT(A97,FIND(" ",A97)-1)</f>
        <v>JFG1-19</v>
      </c>
      <c r="M97" s="14"/>
      <c r="N97" s="14"/>
      <c r="O97" s="16"/>
      <c r="P97" s="9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8" t="s">
        <v>132</v>
      </c>
      <c r="B98" s="9" t="s">
        <v>4</v>
      </c>
      <c r="C98" s="9" t="s">
        <v>11</v>
      </c>
      <c r="D98" s="9" t="s">
        <v>22</v>
      </c>
      <c r="E98" s="10">
        <v>3.0</v>
      </c>
      <c r="F98" s="17">
        <v>2590.0</v>
      </c>
      <c r="G98" s="12" t="s">
        <v>133</v>
      </c>
      <c r="H98" s="13">
        <f t="shared" ref="H98:H99" si="30">3393/3</f>
        <v>1131</v>
      </c>
      <c r="I98" s="14"/>
      <c r="J98" s="14">
        <f t="shared" si="1"/>
        <v>3393</v>
      </c>
      <c r="K98" s="14"/>
      <c r="L98" s="14" t="str">
        <f t="shared" si="29"/>
        <v>JFG5-1</v>
      </c>
      <c r="M98" s="14"/>
      <c r="N98" s="14"/>
      <c r="O98" s="16"/>
      <c r="P98" s="9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8" t="s">
        <v>134</v>
      </c>
      <c r="B99" s="9" t="s">
        <v>4</v>
      </c>
      <c r="C99" s="9" t="s">
        <v>11</v>
      </c>
      <c r="D99" s="9" t="s">
        <v>22</v>
      </c>
      <c r="E99" s="10">
        <v>3.0</v>
      </c>
      <c r="F99" s="17">
        <v>2590.0</v>
      </c>
      <c r="G99" s="12" t="s">
        <v>133</v>
      </c>
      <c r="H99" s="13">
        <f t="shared" si="30"/>
        <v>1131</v>
      </c>
      <c r="I99" s="14"/>
      <c r="J99" s="14">
        <f t="shared" si="1"/>
        <v>3393</v>
      </c>
      <c r="K99" s="14"/>
      <c r="L99" s="14" t="str">
        <f t="shared" si="29"/>
        <v>JFG5-19</v>
      </c>
      <c r="M99" s="14"/>
      <c r="N99" s="14"/>
      <c r="O99" s="16"/>
      <c r="P99" s="9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8" t="s">
        <v>135</v>
      </c>
      <c r="B100" s="9" t="s">
        <v>4</v>
      </c>
      <c r="C100" s="9" t="s">
        <v>11</v>
      </c>
      <c r="D100" s="9" t="s">
        <v>6</v>
      </c>
      <c r="E100" s="10">
        <v>3.0</v>
      </c>
      <c r="F100" s="17">
        <v>1590.0</v>
      </c>
      <c r="G100" s="12">
        <v>660.0</v>
      </c>
      <c r="H100" s="13">
        <f t="shared" ref="H100:H101" si="31">1881/3</f>
        <v>627</v>
      </c>
      <c r="I100" s="14"/>
      <c r="J100" s="14">
        <f t="shared" si="1"/>
        <v>1881</v>
      </c>
      <c r="K100" s="14"/>
      <c r="L100" s="14" t="str">
        <f t="shared" si="29"/>
        <v>JMF43-1</v>
      </c>
      <c r="M100" s="14"/>
      <c r="N100" s="14"/>
      <c r="O100" s="16"/>
      <c r="P100" s="9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8" t="s">
        <v>136</v>
      </c>
      <c r="B101" s="9" t="s">
        <v>4</v>
      </c>
      <c r="C101" s="9" t="s">
        <v>11</v>
      </c>
      <c r="D101" s="9" t="s">
        <v>6</v>
      </c>
      <c r="E101" s="10">
        <v>3.0</v>
      </c>
      <c r="F101" s="17">
        <v>1590.0</v>
      </c>
      <c r="G101" s="12">
        <v>660.0</v>
      </c>
      <c r="H101" s="13">
        <f t="shared" si="31"/>
        <v>627</v>
      </c>
      <c r="I101" s="14"/>
      <c r="J101" s="14">
        <f t="shared" si="1"/>
        <v>1881</v>
      </c>
      <c r="K101" s="14"/>
      <c r="L101" s="14" t="str">
        <f t="shared" si="29"/>
        <v>JMF43-21</v>
      </c>
      <c r="M101" s="14"/>
      <c r="N101" s="14"/>
      <c r="O101" s="16"/>
      <c r="P101" s="9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8" t="s">
        <v>137</v>
      </c>
      <c r="B102" s="9" t="s">
        <v>4</v>
      </c>
      <c r="C102" s="9" t="s">
        <v>47</v>
      </c>
      <c r="D102" s="9" t="s">
        <v>6</v>
      </c>
      <c r="E102" s="10">
        <v>1.0</v>
      </c>
      <c r="F102" s="11">
        <v>3190.0</v>
      </c>
      <c r="G102" s="12" t="s">
        <v>81</v>
      </c>
      <c r="H102" s="13">
        <v>1416.0</v>
      </c>
      <c r="I102" s="14"/>
      <c r="J102" s="14">
        <f t="shared" si="1"/>
        <v>1416</v>
      </c>
      <c r="K102" s="14"/>
      <c r="L102" s="15" t="str">
        <f t="shared" si="29"/>
        <v>UFJ0014-9</v>
      </c>
      <c r="M102" s="14"/>
      <c r="N102" s="14"/>
      <c r="O102" s="16"/>
      <c r="P102" s="9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8" t="s">
        <v>138</v>
      </c>
      <c r="B103" s="9" t="s">
        <v>4</v>
      </c>
      <c r="C103" s="9" t="s">
        <v>11</v>
      </c>
      <c r="D103" s="9" t="s">
        <v>6</v>
      </c>
      <c r="E103" s="10">
        <v>3.0</v>
      </c>
      <c r="F103" s="17">
        <v>1590.0</v>
      </c>
      <c r="G103" s="12">
        <v>660.0</v>
      </c>
      <c r="H103" s="13">
        <f>1881/3</f>
        <v>627</v>
      </c>
      <c r="I103" s="14"/>
      <c r="J103" s="14">
        <f t="shared" si="1"/>
        <v>1881</v>
      </c>
      <c r="K103" s="14"/>
      <c r="L103" s="14" t="str">
        <f t="shared" si="29"/>
        <v>JMF43-5</v>
      </c>
      <c r="M103" s="14"/>
      <c r="N103" s="14"/>
      <c r="O103" s="16"/>
      <c r="P103" s="9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8" t="s">
        <v>139</v>
      </c>
      <c r="B104" s="9" t="s">
        <v>4</v>
      </c>
      <c r="C104" s="9" t="s">
        <v>11</v>
      </c>
      <c r="D104" s="9" t="s">
        <v>22</v>
      </c>
      <c r="E104" s="10">
        <v>1.0</v>
      </c>
      <c r="F104" s="17">
        <v>4290.0</v>
      </c>
      <c r="G104" s="12" t="s">
        <v>41</v>
      </c>
      <c r="H104" s="13">
        <v>1710.0</v>
      </c>
      <c r="I104" s="14"/>
      <c r="J104" s="14">
        <f t="shared" si="1"/>
        <v>1710</v>
      </c>
      <c r="K104" s="14"/>
      <c r="L104" s="14" t="str">
        <f t="shared" si="29"/>
        <v>GLG4-1</v>
      </c>
      <c r="M104" s="14"/>
      <c r="N104" s="14"/>
      <c r="O104" s="16"/>
      <c r="P104" s="9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8" t="s">
        <v>140</v>
      </c>
      <c r="B105" s="9" t="s">
        <v>4</v>
      </c>
      <c r="C105" s="9" t="s">
        <v>11</v>
      </c>
      <c r="D105" s="9" t="s">
        <v>22</v>
      </c>
      <c r="E105" s="10">
        <v>2.0</v>
      </c>
      <c r="F105" s="17">
        <v>4290.0</v>
      </c>
      <c r="G105" s="12" t="s">
        <v>41</v>
      </c>
      <c r="H105" s="13">
        <f t="shared" ref="H105:H106" si="32">3420/2</f>
        <v>1710</v>
      </c>
      <c r="I105" s="14"/>
      <c r="J105" s="14">
        <f t="shared" si="1"/>
        <v>3420</v>
      </c>
      <c r="K105" s="14"/>
      <c r="L105" s="14" t="str">
        <f t="shared" si="29"/>
        <v>GLG4-1</v>
      </c>
      <c r="M105" s="14"/>
      <c r="N105" s="14"/>
      <c r="O105" s="16"/>
      <c r="P105" s="9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8" t="s">
        <v>141</v>
      </c>
      <c r="B106" s="9" t="s">
        <v>4</v>
      </c>
      <c r="C106" s="9" t="s">
        <v>11</v>
      </c>
      <c r="D106" s="9" t="s">
        <v>22</v>
      </c>
      <c r="E106" s="10">
        <v>2.0</v>
      </c>
      <c r="F106" s="17">
        <v>4290.0</v>
      </c>
      <c r="G106" s="12" t="s">
        <v>41</v>
      </c>
      <c r="H106" s="13">
        <f t="shared" si="32"/>
        <v>1710</v>
      </c>
      <c r="I106" s="14"/>
      <c r="J106" s="14">
        <f t="shared" si="1"/>
        <v>3420</v>
      </c>
      <c r="K106" s="14"/>
      <c r="L106" s="14" t="str">
        <f t="shared" si="29"/>
        <v>GLG4-1</v>
      </c>
      <c r="M106" s="14"/>
      <c r="N106" s="14"/>
      <c r="O106" s="16"/>
      <c r="P106" s="9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8" t="s">
        <v>142</v>
      </c>
      <c r="B107" s="9" t="s">
        <v>4</v>
      </c>
      <c r="C107" s="9" t="s">
        <v>11</v>
      </c>
      <c r="D107" s="9" t="s">
        <v>6</v>
      </c>
      <c r="E107" s="10">
        <v>2.0</v>
      </c>
      <c r="F107" s="17">
        <v>4390.0</v>
      </c>
      <c r="G107" s="12" t="s">
        <v>143</v>
      </c>
      <c r="H107" s="13">
        <f>3230/2</f>
        <v>1615</v>
      </c>
      <c r="I107" s="14"/>
      <c r="J107" s="14">
        <f t="shared" si="1"/>
        <v>3230</v>
      </c>
      <c r="K107" s="14"/>
      <c r="L107" s="14" t="str">
        <f t="shared" si="29"/>
        <v>GLF2-39</v>
      </c>
      <c r="M107" s="14"/>
      <c r="N107" s="14"/>
      <c r="O107" s="16"/>
      <c r="P107" s="9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8" t="s">
        <v>144</v>
      </c>
      <c r="B108" s="9" t="s">
        <v>4</v>
      </c>
      <c r="C108" s="9" t="s">
        <v>11</v>
      </c>
      <c r="D108" s="9" t="s">
        <v>6</v>
      </c>
      <c r="E108" s="10">
        <v>1.0</v>
      </c>
      <c r="F108" s="17">
        <v>4390.0</v>
      </c>
      <c r="G108" s="12" t="s">
        <v>143</v>
      </c>
      <c r="H108" s="13">
        <v>1615.0</v>
      </c>
      <c r="I108" s="14"/>
      <c r="J108" s="14">
        <f t="shared" si="1"/>
        <v>1615</v>
      </c>
      <c r="K108" s="14"/>
      <c r="L108" s="14" t="str">
        <f t="shared" si="29"/>
        <v>GLF2-39</v>
      </c>
      <c r="M108" s="14"/>
      <c r="N108" s="14"/>
      <c r="O108" s="16"/>
      <c r="P108" s="9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8" t="s">
        <v>145</v>
      </c>
      <c r="B109" s="9" t="s">
        <v>4</v>
      </c>
      <c r="C109" s="9" t="s">
        <v>11</v>
      </c>
      <c r="D109" s="9" t="s">
        <v>6</v>
      </c>
      <c r="E109" s="10">
        <v>2.0</v>
      </c>
      <c r="F109" s="17">
        <v>3590.0</v>
      </c>
      <c r="G109" s="12" t="s">
        <v>17</v>
      </c>
      <c r="H109" s="13">
        <f>2642/2</f>
        <v>1321</v>
      </c>
      <c r="I109" s="14"/>
      <c r="J109" s="14">
        <f t="shared" si="1"/>
        <v>2642</v>
      </c>
      <c r="K109" s="14"/>
      <c r="L109" s="14" t="str">
        <f t="shared" si="29"/>
        <v>F14-16</v>
      </c>
      <c r="M109" s="14"/>
      <c r="N109" s="14"/>
      <c r="O109" s="16"/>
      <c r="P109" s="9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8" t="s">
        <v>146</v>
      </c>
      <c r="B110" s="9" t="s">
        <v>4</v>
      </c>
      <c r="C110" s="9" t="s">
        <v>11</v>
      </c>
      <c r="D110" s="9" t="s">
        <v>6</v>
      </c>
      <c r="E110" s="10">
        <v>1.0</v>
      </c>
      <c r="F110" s="17">
        <v>3590.0</v>
      </c>
      <c r="G110" s="12" t="s">
        <v>17</v>
      </c>
      <c r="H110" s="13">
        <v>1321.0</v>
      </c>
      <c r="I110" s="14"/>
      <c r="J110" s="14">
        <f t="shared" si="1"/>
        <v>1321</v>
      </c>
      <c r="K110" s="14"/>
      <c r="L110" s="14" t="str">
        <f t="shared" si="29"/>
        <v>F14-16</v>
      </c>
      <c r="M110" s="14"/>
      <c r="N110" s="14"/>
      <c r="O110" s="16"/>
      <c r="P110" s="9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8" t="s">
        <v>147</v>
      </c>
      <c r="B111" s="9" t="s">
        <v>4</v>
      </c>
      <c r="C111" s="9" t="s">
        <v>11</v>
      </c>
      <c r="D111" s="9" t="s">
        <v>6</v>
      </c>
      <c r="E111" s="10">
        <v>1.0</v>
      </c>
      <c r="F111" s="17">
        <v>3590.0</v>
      </c>
      <c r="G111" s="12" t="s">
        <v>17</v>
      </c>
      <c r="H111" s="13">
        <v>1321.0</v>
      </c>
      <c r="I111" s="14"/>
      <c r="J111" s="14">
        <f t="shared" si="1"/>
        <v>1321</v>
      </c>
      <c r="K111" s="14"/>
      <c r="L111" s="14" t="str">
        <f t="shared" si="29"/>
        <v>F14-16</v>
      </c>
      <c r="M111" s="14"/>
      <c r="N111" s="14"/>
      <c r="O111" s="16"/>
      <c r="P111" s="9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8" t="s">
        <v>148</v>
      </c>
      <c r="B112" s="9" t="s">
        <v>4</v>
      </c>
      <c r="C112" s="9" t="s">
        <v>11</v>
      </c>
      <c r="D112" s="9" t="s">
        <v>6</v>
      </c>
      <c r="E112" s="10">
        <v>2.0</v>
      </c>
      <c r="F112" s="17">
        <v>4190.0</v>
      </c>
      <c r="G112" s="12" t="s">
        <v>149</v>
      </c>
      <c r="H112" s="13">
        <f t="shared" ref="H112:H113" si="33">2908/2</f>
        <v>1454</v>
      </c>
      <c r="I112" s="14"/>
      <c r="J112" s="14">
        <f t="shared" si="1"/>
        <v>2908</v>
      </c>
      <c r="K112" s="14"/>
      <c r="L112" s="14" t="str">
        <f t="shared" si="29"/>
        <v>GSF3-95</v>
      </c>
      <c r="M112" s="14"/>
      <c r="N112" s="14"/>
      <c r="O112" s="16"/>
      <c r="P112" s="9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8" t="s">
        <v>150</v>
      </c>
      <c r="B113" s="9" t="s">
        <v>4</v>
      </c>
      <c r="C113" s="9" t="s">
        <v>11</v>
      </c>
      <c r="D113" s="9" t="s">
        <v>6</v>
      </c>
      <c r="E113" s="10">
        <v>2.0</v>
      </c>
      <c r="F113" s="17">
        <v>4190.0</v>
      </c>
      <c r="G113" s="12" t="s">
        <v>149</v>
      </c>
      <c r="H113" s="13">
        <f t="shared" si="33"/>
        <v>1454</v>
      </c>
      <c r="I113" s="14"/>
      <c r="J113" s="14">
        <f t="shared" si="1"/>
        <v>2908</v>
      </c>
      <c r="K113" s="14"/>
      <c r="L113" s="14" t="str">
        <f t="shared" si="29"/>
        <v>GSF3-95</v>
      </c>
      <c r="M113" s="14"/>
      <c r="N113" s="14"/>
      <c r="O113" s="16"/>
      <c r="P113" s="9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8" t="s">
        <v>151</v>
      </c>
      <c r="B114" s="9" t="s">
        <v>4</v>
      </c>
      <c r="C114" s="9" t="s">
        <v>152</v>
      </c>
      <c r="D114" s="9" t="s">
        <v>6</v>
      </c>
      <c r="E114" s="10">
        <v>2.0</v>
      </c>
      <c r="F114" s="11">
        <v>3990.0</v>
      </c>
      <c r="G114" s="12" t="s">
        <v>153</v>
      </c>
      <c r="H114" s="13">
        <f t="shared" ref="H114:H115" si="34">3114/2</f>
        <v>1557</v>
      </c>
      <c r="I114" s="14"/>
      <c r="J114" s="14">
        <f t="shared" si="1"/>
        <v>3114</v>
      </c>
      <c r="K114" s="14"/>
      <c r="L114" s="14" t="str">
        <f t="shared" si="29"/>
        <v>FR473550-13</v>
      </c>
      <c r="M114" s="14"/>
      <c r="N114" s="14"/>
      <c r="O114" s="16"/>
      <c r="P114" s="9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8" t="s">
        <v>154</v>
      </c>
      <c r="B115" s="9" t="s">
        <v>4</v>
      </c>
      <c r="C115" s="9" t="s">
        <v>152</v>
      </c>
      <c r="D115" s="9" t="s">
        <v>6</v>
      </c>
      <c r="E115" s="10">
        <v>2.0</v>
      </c>
      <c r="F115" s="11">
        <v>3990.0</v>
      </c>
      <c r="G115" s="12" t="s">
        <v>153</v>
      </c>
      <c r="H115" s="13">
        <f t="shared" si="34"/>
        <v>1557</v>
      </c>
      <c r="I115" s="14"/>
      <c r="J115" s="14">
        <f t="shared" si="1"/>
        <v>3114</v>
      </c>
      <c r="K115" s="14"/>
      <c r="L115" s="14" t="str">
        <f t="shared" si="29"/>
        <v>FR473550-173</v>
      </c>
      <c r="M115" s="14"/>
      <c r="N115" s="14"/>
      <c r="O115" s="16"/>
      <c r="P115" s="9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8" t="s">
        <v>155</v>
      </c>
      <c r="B116" s="9" t="s">
        <v>4</v>
      </c>
      <c r="C116" s="9" t="s">
        <v>156</v>
      </c>
      <c r="D116" s="9" t="s">
        <v>6</v>
      </c>
      <c r="E116" s="10">
        <v>2.0</v>
      </c>
      <c r="F116" s="11">
        <v>1590.0</v>
      </c>
      <c r="G116" s="12">
        <v>597.0</v>
      </c>
      <c r="H116" s="13">
        <f t="shared" ref="H116:H118" si="35">1134/2</f>
        <v>567</v>
      </c>
      <c r="I116" s="14"/>
      <c r="J116" s="14">
        <f t="shared" si="1"/>
        <v>1134</v>
      </c>
      <c r="K116" s="14"/>
      <c r="L116" s="14"/>
      <c r="M116" s="6" t="str">
        <f t="shared" ref="M116:M124" si="36">LEFT(A116,FIND(" ",A116)-1)</f>
        <v>DI5-2</v>
      </c>
      <c r="N116" s="14"/>
      <c r="O116" s="16"/>
      <c r="P116" s="9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8" t="s">
        <v>157</v>
      </c>
      <c r="B117" s="9" t="s">
        <v>4</v>
      </c>
      <c r="C117" s="9" t="s">
        <v>156</v>
      </c>
      <c r="D117" s="9" t="s">
        <v>6</v>
      </c>
      <c r="E117" s="10">
        <v>2.0</v>
      </c>
      <c r="F117" s="11">
        <v>1590.0</v>
      </c>
      <c r="G117" s="12">
        <v>597.0</v>
      </c>
      <c r="H117" s="13">
        <f t="shared" si="35"/>
        <v>567</v>
      </c>
      <c r="I117" s="14"/>
      <c r="J117" s="14">
        <f t="shared" si="1"/>
        <v>1134</v>
      </c>
      <c r="K117" s="14"/>
      <c r="L117" s="14"/>
      <c r="M117" s="6" t="str">
        <f t="shared" si="36"/>
        <v>DI7-1</v>
      </c>
      <c r="N117" s="14"/>
      <c r="O117" s="16"/>
      <c r="P117" s="9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8" t="s">
        <v>158</v>
      </c>
      <c r="B118" s="9" t="s">
        <v>4</v>
      </c>
      <c r="C118" s="9" t="s">
        <v>156</v>
      </c>
      <c r="D118" s="9" t="s">
        <v>6</v>
      </c>
      <c r="E118" s="10">
        <v>2.0</v>
      </c>
      <c r="F118" s="11">
        <v>1590.0</v>
      </c>
      <c r="G118" s="12">
        <v>597.0</v>
      </c>
      <c r="H118" s="13">
        <f t="shared" si="35"/>
        <v>567</v>
      </c>
      <c r="I118" s="14"/>
      <c r="J118" s="14">
        <f t="shared" si="1"/>
        <v>1134</v>
      </c>
      <c r="K118" s="14"/>
      <c r="L118" s="14"/>
      <c r="M118" s="6" t="str">
        <f t="shared" si="36"/>
        <v>DI12-13</v>
      </c>
      <c r="N118" s="14"/>
      <c r="O118" s="16"/>
      <c r="P118" s="9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8" t="s">
        <v>159</v>
      </c>
      <c r="B119" s="9" t="s">
        <v>4</v>
      </c>
      <c r="C119" s="9" t="s">
        <v>160</v>
      </c>
      <c r="D119" s="9" t="s">
        <v>6</v>
      </c>
      <c r="E119" s="10">
        <v>1.0</v>
      </c>
      <c r="F119" s="11">
        <v>1590.0</v>
      </c>
      <c r="G119" s="12">
        <v>597.0</v>
      </c>
      <c r="H119" s="13">
        <v>567.0</v>
      </c>
      <c r="I119" s="14"/>
      <c r="J119" s="14">
        <f t="shared" si="1"/>
        <v>567</v>
      </c>
      <c r="K119" s="14"/>
      <c r="L119" s="14"/>
      <c r="M119" s="6" t="str">
        <f t="shared" si="36"/>
        <v>DZ5-1</v>
      </c>
      <c r="N119" s="14"/>
      <c r="O119" s="16"/>
      <c r="P119" s="9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8" t="s">
        <v>161</v>
      </c>
      <c r="B120" s="9" t="s">
        <v>4</v>
      </c>
      <c r="C120" s="9" t="s">
        <v>160</v>
      </c>
      <c r="D120" s="9" t="s">
        <v>6</v>
      </c>
      <c r="E120" s="10">
        <v>1.0</v>
      </c>
      <c r="F120" s="11">
        <v>1590.0</v>
      </c>
      <c r="G120" s="12">
        <v>597.0</v>
      </c>
      <c r="H120" s="13">
        <v>567.0</v>
      </c>
      <c r="I120" s="14"/>
      <c r="J120" s="14">
        <f t="shared" si="1"/>
        <v>567</v>
      </c>
      <c r="K120" s="14"/>
      <c r="L120" s="14"/>
      <c r="M120" s="6" t="str">
        <f t="shared" si="36"/>
        <v>DZ5-3</v>
      </c>
      <c r="N120" s="14"/>
      <c r="O120" s="16"/>
      <c r="P120" s="9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8" t="s">
        <v>162</v>
      </c>
      <c r="B121" s="9" t="s">
        <v>4</v>
      </c>
      <c r="C121" s="9" t="s">
        <v>160</v>
      </c>
      <c r="D121" s="9" t="s">
        <v>6</v>
      </c>
      <c r="E121" s="10">
        <v>1.0</v>
      </c>
      <c r="F121" s="11">
        <v>1590.0</v>
      </c>
      <c r="G121" s="12">
        <v>597.0</v>
      </c>
      <c r="H121" s="13">
        <v>567.0</v>
      </c>
      <c r="I121" s="14"/>
      <c r="J121" s="14">
        <f t="shared" si="1"/>
        <v>567</v>
      </c>
      <c r="K121" s="14"/>
      <c r="L121" s="14"/>
      <c r="M121" s="6" t="str">
        <f t="shared" si="36"/>
        <v>DZ7-12</v>
      </c>
      <c r="N121" s="14"/>
      <c r="O121" s="16"/>
      <c r="P121" s="9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8" t="s">
        <v>163</v>
      </c>
      <c r="B122" s="9" t="s">
        <v>4</v>
      </c>
      <c r="C122" s="9" t="s">
        <v>160</v>
      </c>
      <c r="D122" s="9" t="s">
        <v>6</v>
      </c>
      <c r="E122" s="10">
        <v>1.0</v>
      </c>
      <c r="F122" s="11">
        <v>1590.0</v>
      </c>
      <c r="G122" s="12">
        <v>597.0</v>
      </c>
      <c r="H122" s="13">
        <v>567.0</v>
      </c>
      <c r="I122" s="14"/>
      <c r="J122" s="14">
        <f t="shared" si="1"/>
        <v>567</v>
      </c>
      <c r="K122" s="14"/>
      <c r="L122" s="14"/>
      <c r="M122" s="6" t="str">
        <f t="shared" si="36"/>
        <v>DZ7-3</v>
      </c>
      <c r="N122" s="14"/>
      <c r="O122" s="16"/>
      <c r="P122" s="9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8" t="s">
        <v>164</v>
      </c>
      <c r="B123" s="9" t="s">
        <v>4</v>
      </c>
      <c r="C123" s="9" t="s">
        <v>156</v>
      </c>
      <c r="D123" s="9" t="s">
        <v>6</v>
      </c>
      <c r="E123" s="10">
        <v>1.0</v>
      </c>
      <c r="F123" s="11">
        <v>1590.0</v>
      </c>
      <c r="G123" s="12">
        <v>597.0</v>
      </c>
      <c r="H123" s="13">
        <v>567.0</v>
      </c>
      <c r="I123" s="14"/>
      <c r="J123" s="14">
        <f t="shared" si="1"/>
        <v>567</v>
      </c>
      <c r="K123" s="14"/>
      <c r="L123" s="14"/>
      <c r="M123" s="6" t="str">
        <f t="shared" si="36"/>
        <v>DZ10-7</v>
      </c>
      <c r="N123" s="14"/>
      <c r="O123" s="16"/>
      <c r="P123" s="9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8" t="s">
        <v>165</v>
      </c>
      <c r="B124" s="9" t="s">
        <v>4</v>
      </c>
      <c r="C124" s="9" t="s">
        <v>156</v>
      </c>
      <c r="D124" s="9" t="s">
        <v>6</v>
      </c>
      <c r="E124" s="10">
        <v>1.0</v>
      </c>
      <c r="F124" s="11">
        <v>1590.0</v>
      </c>
      <c r="G124" s="12">
        <v>597.0</v>
      </c>
      <c r="H124" s="13">
        <v>567.0</v>
      </c>
      <c r="I124" s="14"/>
      <c r="J124" s="14">
        <f t="shared" si="1"/>
        <v>567</v>
      </c>
      <c r="K124" s="14"/>
      <c r="L124" s="14"/>
      <c r="M124" s="6" t="str">
        <f t="shared" si="36"/>
        <v>DZ10-13</v>
      </c>
      <c r="N124" s="14"/>
      <c r="O124" s="16"/>
      <c r="P124" s="9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8" t="s">
        <v>166</v>
      </c>
      <c r="B125" s="9" t="s">
        <v>4</v>
      </c>
      <c r="C125" s="9" t="s">
        <v>50</v>
      </c>
      <c r="D125" s="9" t="s">
        <v>6</v>
      </c>
      <c r="E125" s="10">
        <v>2.0</v>
      </c>
      <c r="F125" s="11">
        <v>2990.0</v>
      </c>
      <c r="G125" s="12" t="s">
        <v>133</v>
      </c>
      <c r="H125" s="13">
        <f>2262/2</f>
        <v>1131</v>
      </c>
      <c r="I125" s="14"/>
      <c r="J125" s="19">
        <f t="shared" si="1"/>
        <v>2262</v>
      </c>
      <c r="K125" s="14"/>
      <c r="L125" s="15" t="str">
        <f t="shared" ref="L125:L127" si="37">LEFT(A125,FIND(" ",A125)-1)</f>
        <v>UFW0003-4</v>
      </c>
      <c r="M125" s="14"/>
      <c r="N125" s="14"/>
      <c r="O125" s="16"/>
      <c r="P125" s="9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8" t="s">
        <v>167</v>
      </c>
      <c r="B126" s="9" t="s">
        <v>4</v>
      </c>
      <c r="C126" s="9" t="s">
        <v>50</v>
      </c>
      <c r="D126" s="9" t="s">
        <v>22</v>
      </c>
      <c r="E126" s="10">
        <v>3.0</v>
      </c>
      <c r="F126" s="11">
        <v>2590.0</v>
      </c>
      <c r="G126" s="12">
        <v>996.0</v>
      </c>
      <c r="H126" s="13">
        <f>2838/3</f>
        <v>946</v>
      </c>
      <c r="I126" s="14"/>
      <c r="J126" s="14">
        <f t="shared" si="1"/>
        <v>2838</v>
      </c>
      <c r="K126" s="14"/>
      <c r="L126" s="15" t="str">
        <f t="shared" si="37"/>
        <v>UGS6001-8</v>
      </c>
      <c r="M126" s="14"/>
      <c r="N126" s="14"/>
      <c r="O126" s="16"/>
      <c r="P126" s="9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8" t="s">
        <v>168</v>
      </c>
      <c r="B127" s="9" t="s">
        <v>4</v>
      </c>
      <c r="C127" s="9" t="s">
        <v>50</v>
      </c>
      <c r="D127" s="9" t="s">
        <v>22</v>
      </c>
      <c r="E127" s="10">
        <v>3.0</v>
      </c>
      <c r="F127" s="11">
        <v>2790.0</v>
      </c>
      <c r="G127" s="12" t="s">
        <v>51</v>
      </c>
      <c r="H127" s="13">
        <f>3135/3</f>
        <v>1045</v>
      </c>
      <c r="I127" s="14"/>
      <c r="J127" s="14">
        <f t="shared" si="1"/>
        <v>3135</v>
      </c>
      <c r="K127" s="14"/>
      <c r="L127" s="15" t="str">
        <f t="shared" si="37"/>
        <v>UGQ7001-3</v>
      </c>
      <c r="M127" s="14"/>
      <c r="N127" s="14"/>
      <c r="O127" s="16"/>
      <c r="P127" s="9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8" t="s">
        <v>169</v>
      </c>
      <c r="B128" s="9" t="s">
        <v>4</v>
      </c>
      <c r="C128" s="9" t="s">
        <v>5</v>
      </c>
      <c r="D128" s="9" t="s">
        <v>6</v>
      </c>
      <c r="E128" s="10">
        <v>2.0</v>
      </c>
      <c r="F128" s="11"/>
      <c r="G128" s="12">
        <v>630.0</v>
      </c>
      <c r="H128" s="13">
        <f t="shared" ref="H128:H130" si="38">1198/2</f>
        <v>599</v>
      </c>
      <c r="I128" s="14"/>
      <c r="J128" s="14">
        <f t="shared" si="1"/>
        <v>1198</v>
      </c>
      <c r="K128" s="14"/>
      <c r="L128" s="14"/>
      <c r="M128" s="14"/>
      <c r="N128" s="14"/>
      <c r="O128" s="16"/>
      <c r="P128" s="9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8" t="s">
        <v>170</v>
      </c>
      <c r="B129" s="9" t="s">
        <v>4</v>
      </c>
      <c r="C129" s="9" t="s">
        <v>5</v>
      </c>
      <c r="D129" s="9" t="s">
        <v>6</v>
      </c>
      <c r="E129" s="10">
        <v>2.0</v>
      </c>
      <c r="F129" s="11"/>
      <c r="G129" s="12">
        <v>630.0</v>
      </c>
      <c r="H129" s="13">
        <f t="shared" si="38"/>
        <v>599</v>
      </c>
      <c r="I129" s="14"/>
      <c r="J129" s="14">
        <f t="shared" si="1"/>
        <v>1198</v>
      </c>
      <c r="K129" s="14"/>
      <c r="L129" s="14"/>
      <c r="M129" s="14"/>
      <c r="N129" s="14"/>
      <c r="O129" s="16"/>
      <c r="P129" s="9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8" t="s">
        <v>171</v>
      </c>
      <c r="B130" s="9" t="s">
        <v>4</v>
      </c>
      <c r="C130" s="9" t="s">
        <v>5</v>
      </c>
      <c r="D130" s="9" t="s">
        <v>6</v>
      </c>
      <c r="E130" s="10">
        <v>2.0</v>
      </c>
      <c r="F130" s="11"/>
      <c r="G130" s="12">
        <v>630.0</v>
      </c>
      <c r="H130" s="13">
        <f t="shared" si="38"/>
        <v>599</v>
      </c>
      <c r="I130" s="14"/>
      <c r="J130" s="14">
        <f t="shared" si="1"/>
        <v>1198</v>
      </c>
      <c r="K130" s="14"/>
      <c r="L130" s="14"/>
      <c r="M130" s="14"/>
      <c r="N130" s="14"/>
      <c r="O130" s="16"/>
      <c r="P130" s="9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8" t="s">
        <v>172</v>
      </c>
      <c r="B131" s="9" t="s">
        <v>4</v>
      </c>
      <c r="C131" s="9" t="s">
        <v>5</v>
      </c>
      <c r="D131" s="9" t="str">
        <f t="shared" ref="D131:D140" si="39">MID(A131,FIND(CHAR(160),SUBSTITUTE(A131," ",CHAR(160),2)) + 1,FIND(".",A131) - 1 - (FIND(CHAR(160),SUBSTITUTE(A131," ",CHAR(160),2))))</f>
        <v>жен</v>
      </c>
      <c r="E131" s="10">
        <v>1.0</v>
      </c>
      <c r="F131" s="11"/>
      <c r="G131" s="12">
        <v>725.0</v>
      </c>
      <c r="H131" s="13">
        <v>689.0</v>
      </c>
      <c r="I131" s="14"/>
      <c r="J131" s="14">
        <f t="shared" si="1"/>
        <v>689</v>
      </c>
      <c r="K131" s="14"/>
      <c r="L131" s="14"/>
      <c r="M131" s="14"/>
      <c r="N131" s="14"/>
      <c r="O131" s="16"/>
      <c r="P131" s="9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8" t="s">
        <v>173</v>
      </c>
      <c r="B132" s="9" t="s">
        <v>4</v>
      </c>
      <c r="C132" s="9" t="s">
        <v>5</v>
      </c>
      <c r="D132" s="9" t="str">
        <f t="shared" si="39"/>
        <v>жен</v>
      </c>
      <c r="E132" s="10">
        <v>1.0</v>
      </c>
      <c r="F132" s="11"/>
      <c r="G132" s="12">
        <v>725.0</v>
      </c>
      <c r="H132" s="13">
        <v>689.0</v>
      </c>
      <c r="I132" s="14"/>
      <c r="J132" s="14">
        <f t="shared" si="1"/>
        <v>689</v>
      </c>
      <c r="K132" s="14"/>
      <c r="L132" s="14"/>
      <c r="M132" s="14"/>
      <c r="N132" s="14"/>
      <c r="O132" s="16"/>
      <c r="P132" s="9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8" t="s">
        <v>174</v>
      </c>
      <c r="B133" s="9" t="s">
        <v>4</v>
      </c>
      <c r="C133" s="9" t="s">
        <v>5</v>
      </c>
      <c r="D133" s="9" t="str">
        <f t="shared" si="39"/>
        <v>жен</v>
      </c>
      <c r="E133" s="10">
        <v>1.0</v>
      </c>
      <c r="F133" s="11"/>
      <c r="G133" s="12">
        <v>725.0</v>
      </c>
      <c r="H133" s="13">
        <v>689.0</v>
      </c>
      <c r="I133" s="14"/>
      <c r="J133" s="14">
        <f t="shared" si="1"/>
        <v>689</v>
      </c>
      <c r="K133" s="14"/>
      <c r="L133" s="14"/>
      <c r="M133" s="14"/>
      <c r="N133" s="14"/>
      <c r="O133" s="16"/>
      <c r="P133" s="9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8" t="s">
        <v>175</v>
      </c>
      <c r="B134" s="9" t="s">
        <v>4</v>
      </c>
      <c r="C134" s="9" t="s">
        <v>5</v>
      </c>
      <c r="D134" s="9" t="str">
        <f t="shared" si="39"/>
        <v>жен</v>
      </c>
      <c r="E134" s="10">
        <v>2.0</v>
      </c>
      <c r="F134" s="11"/>
      <c r="G134" s="12" t="s">
        <v>176</v>
      </c>
      <c r="H134" s="13">
        <f>3478/2</f>
        <v>1739</v>
      </c>
      <c r="I134" s="14"/>
      <c r="J134" s="14">
        <f t="shared" si="1"/>
        <v>3478</v>
      </c>
      <c r="K134" s="14"/>
      <c r="L134" s="14"/>
      <c r="M134" s="14"/>
      <c r="N134" s="14"/>
      <c r="O134" s="16"/>
      <c r="P134" s="9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8" t="s">
        <v>177</v>
      </c>
      <c r="B135" s="9" t="s">
        <v>4</v>
      </c>
      <c r="C135" s="9" t="s">
        <v>5</v>
      </c>
      <c r="D135" s="9" t="str">
        <f t="shared" si="39"/>
        <v>муж</v>
      </c>
      <c r="E135" s="10">
        <v>2.0</v>
      </c>
      <c r="F135" s="11"/>
      <c r="G135" s="12">
        <v>697.0</v>
      </c>
      <c r="H135" s="13">
        <f t="shared" ref="H135:H136" si="40">1324/2</f>
        <v>662</v>
      </c>
      <c r="I135" s="14"/>
      <c r="J135" s="14">
        <f t="shared" si="1"/>
        <v>1324</v>
      </c>
      <c r="K135" s="14"/>
      <c r="L135" s="14"/>
      <c r="M135" s="14"/>
      <c r="N135" s="14"/>
      <c r="O135" s="16"/>
      <c r="P135" s="9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8" t="s">
        <v>178</v>
      </c>
      <c r="B136" s="9" t="s">
        <v>4</v>
      </c>
      <c r="C136" s="9" t="s">
        <v>5</v>
      </c>
      <c r="D136" s="9" t="str">
        <f t="shared" si="39"/>
        <v>муж</v>
      </c>
      <c r="E136" s="10">
        <v>2.0</v>
      </c>
      <c r="F136" s="11"/>
      <c r="G136" s="12">
        <v>697.0</v>
      </c>
      <c r="H136" s="13">
        <f t="shared" si="40"/>
        <v>662</v>
      </c>
      <c r="I136" s="14"/>
      <c r="J136" s="14">
        <f t="shared" si="1"/>
        <v>1324</v>
      </c>
      <c r="K136" s="14"/>
      <c r="L136" s="14"/>
      <c r="M136" s="14"/>
      <c r="N136" s="14"/>
      <c r="O136" s="16"/>
      <c r="P136" s="9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8" t="s">
        <v>179</v>
      </c>
      <c r="B137" s="9" t="s">
        <v>4</v>
      </c>
      <c r="C137" s="9" t="s">
        <v>5</v>
      </c>
      <c r="D137" s="9" t="str">
        <f t="shared" si="39"/>
        <v>муж</v>
      </c>
      <c r="E137" s="10">
        <v>2.0</v>
      </c>
      <c r="F137" s="11"/>
      <c r="G137" s="12">
        <v>720.0</v>
      </c>
      <c r="H137" s="13">
        <f t="shared" ref="H137:H139" si="41">1368/2</f>
        <v>684</v>
      </c>
      <c r="I137" s="14"/>
      <c r="J137" s="14">
        <f t="shared" si="1"/>
        <v>1368</v>
      </c>
      <c r="K137" s="14"/>
      <c r="L137" s="14"/>
      <c r="M137" s="14"/>
      <c r="N137" s="14"/>
      <c r="O137" s="16"/>
      <c r="P137" s="9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8" t="s">
        <v>180</v>
      </c>
      <c r="B138" s="9" t="s">
        <v>4</v>
      </c>
      <c r="C138" s="9" t="s">
        <v>5</v>
      </c>
      <c r="D138" s="9" t="str">
        <f t="shared" si="39"/>
        <v>муж</v>
      </c>
      <c r="E138" s="10">
        <v>2.0</v>
      </c>
      <c r="F138" s="11"/>
      <c r="G138" s="12">
        <v>720.0</v>
      </c>
      <c r="H138" s="13">
        <f t="shared" si="41"/>
        <v>684</v>
      </c>
      <c r="I138" s="14"/>
      <c r="J138" s="14">
        <f t="shared" si="1"/>
        <v>1368</v>
      </c>
      <c r="K138" s="14"/>
      <c r="L138" s="14"/>
      <c r="M138" s="14"/>
      <c r="N138" s="14"/>
      <c r="O138" s="16"/>
      <c r="P138" s="9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8" t="s">
        <v>181</v>
      </c>
      <c r="B139" s="9" t="s">
        <v>4</v>
      </c>
      <c r="C139" s="9" t="s">
        <v>5</v>
      </c>
      <c r="D139" s="9" t="str">
        <f t="shared" si="39"/>
        <v>муж</v>
      </c>
      <c r="E139" s="10">
        <v>2.0</v>
      </c>
      <c r="F139" s="11"/>
      <c r="G139" s="12">
        <v>720.0</v>
      </c>
      <c r="H139" s="13">
        <f t="shared" si="41"/>
        <v>684</v>
      </c>
      <c r="I139" s="14"/>
      <c r="J139" s="14">
        <f t="shared" si="1"/>
        <v>1368</v>
      </c>
      <c r="K139" s="14"/>
      <c r="L139" s="14"/>
      <c r="M139" s="14"/>
      <c r="N139" s="14"/>
      <c r="O139" s="16"/>
      <c r="P139" s="9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8" t="s">
        <v>182</v>
      </c>
      <c r="B140" s="9" t="s">
        <v>4</v>
      </c>
      <c r="C140" s="9" t="s">
        <v>5</v>
      </c>
      <c r="D140" s="9" t="str">
        <f t="shared" si="39"/>
        <v>жен</v>
      </c>
      <c r="E140" s="10">
        <v>1.0</v>
      </c>
      <c r="F140" s="11"/>
      <c r="G140" s="12">
        <v>930.0</v>
      </c>
      <c r="H140" s="13">
        <v>884.0</v>
      </c>
      <c r="I140" s="14"/>
      <c r="J140" s="14">
        <f t="shared" si="1"/>
        <v>884</v>
      </c>
      <c r="K140" s="14"/>
      <c r="L140" s="14"/>
      <c r="M140" s="14"/>
      <c r="N140" s="14"/>
      <c r="O140" s="16"/>
      <c r="P140" s="9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8" t="s">
        <v>183</v>
      </c>
      <c r="B141" s="9" t="s">
        <v>4</v>
      </c>
      <c r="C141" s="9" t="s">
        <v>116</v>
      </c>
      <c r="D141" s="9" t="s">
        <v>22</v>
      </c>
      <c r="E141" s="10">
        <v>1.0</v>
      </c>
      <c r="F141" s="11">
        <v>1990.0</v>
      </c>
      <c r="G141" s="12">
        <v>696.0</v>
      </c>
      <c r="H141" s="13">
        <v>661.0</v>
      </c>
      <c r="I141" s="14"/>
      <c r="J141" s="14">
        <f t="shared" si="1"/>
        <v>661</v>
      </c>
      <c r="K141" s="14"/>
      <c r="L141" s="14"/>
      <c r="M141" s="6" t="str">
        <f t="shared" ref="M141:M179" si="42">LEFT(A141,FIND(" ",A141)-1)</f>
        <v>DWG50-3</v>
      </c>
      <c r="N141" s="14"/>
      <c r="O141" s="16"/>
      <c r="P141" s="9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8" t="s">
        <v>184</v>
      </c>
      <c r="B142" s="9" t="s">
        <v>4</v>
      </c>
      <c r="C142" s="9" t="s">
        <v>116</v>
      </c>
      <c r="D142" s="9" t="s">
        <v>22</v>
      </c>
      <c r="E142" s="10">
        <v>1.0</v>
      </c>
      <c r="F142" s="11">
        <v>1990.0</v>
      </c>
      <c r="G142" s="12">
        <v>696.0</v>
      </c>
      <c r="H142" s="13">
        <v>661.0</v>
      </c>
      <c r="I142" s="14"/>
      <c r="J142" s="14">
        <f t="shared" si="1"/>
        <v>661</v>
      </c>
      <c r="K142" s="14"/>
      <c r="L142" s="14"/>
      <c r="M142" s="6" t="str">
        <f t="shared" si="42"/>
        <v>DWG52-11</v>
      </c>
      <c r="N142" s="14"/>
      <c r="O142" s="16"/>
      <c r="P142" s="9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8" t="s">
        <v>185</v>
      </c>
      <c r="B143" s="9" t="s">
        <v>4</v>
      </c>
      <c r="C143" s="9" t="s">
        <v>116</v>
      </c>
      <c r="D143" s="9" t="s">
        <v>22</v>
      </c>
      <c r="E143" s="10">
        <v>1.0</v>
      </c>
      <c r="F143" s="11">
        <v>1990.0</v>
      </c>
      <c r="G143" s="12">
        <v>696.0</v>
      </c>
      <c r="H143" s="13">
        <v>661.0</v>
      </c>
      <c r="I143" s="14"/>
      <c r="J143" s="14">
        <f t="shared" si="1"/>
        <v>661</v>
      </c>
      <c r="K143" s="14"/>
      <c r="L143" s="14"/>
      <c r="M143" s="6" t="str">
        <f t="shared" si="42"/>
        <v>DWG52-7</v>
      </c>
      <c r="N143" s="14"/>
      <c r="O143" s="16"/>
      <c r="P143" s="9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8" t="s">
        <v>186</v>
      </c>
      <c r="B144" s="9" t="s">
        <v>4</v>
      </c>
      <c r="C144" s="9" t="s">
        <v>116</v>
      </c>
      <c r="D144" s="9" t="s">
        <v>22</v>
      </c>
      <c r="E144" s="10">
        <v>1.0</v>
      </c>
      <c r="F144" s="11">
        <v>1790.0</v>
      </c>
      <c r="G144" s="12">
        <v>696.0</v>
      </c>
      <c r="H144" s="13">
        <v>661.0</v>
      </c>
      <c r="I144" s="14"/>
      <c r="J144" s="14">
        <f t="shared" si="1"/>
        <v>661</v>
      </c>
      <c r="K144" s="14"/>
      <c r="L144" s="14"/>
      <c r="M144" s="6" t="str">
        <f t="shared" si="42"/>
        <v>DWG61-4</v>
      </c>
      <c r="N144" s="14"/>
      <c r="O144" s="16"/>
      <c r="P144" s="9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8" t="s">
        <v>187</v>
      </c>
      <c r="B145" s="9" t="s">
        <v>4</v>
      </c>
      <c r="C145" s="9" t="s">
        <v>116</v>
      </c>
      <c r="D145" s="9" t="s">
        <v>22</v>
      </c>
      <c r="E145" s="10">
        <v>2.0</v>
      </c>
      <c r="F145" s="11">
        <v>1790.0</v>
      </c>
      <c r="G145" s="12">
        <v>696.0</v>
      </c>
      <c r="H145" s="13">
        <f t="shared" ref="H145:H146" si="43">1322/2</f>
        <v>661</v>
      </c>
      <c r="I145" s="14"/>
      <c r="J145" s="14">
        <f t="shared" si="1"/>
        <v>1322</v>
      </c>
      <c r="K145" s="14"/>
      <c r="L145" s="14"/>
      <c r="M145" s="6" t="str">
        <f t="shared" si="42"/>
        <v>DWG62-8</v>
      </c>
      <c r="N145" s="14"/>
      <c r="O145" s="16"/>
      <c r="P145" s="9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8" t="s">
        <v>188</v>
      </c>
      <c r="B146" s="9" t="s">
        <v>4</v>
      </c>
      <c r="C146" s="9" t="s">
        <v>116</v>
      </c>
      <c r="D146" s="9" t="s">
        <v>22</v>
      </c>
      <c r="E146" s="10">
        <v>2.0</v>
      </c>
      <c r="F146" s="11">
        <v>1790.0</v>
      </c>
      <c r="G146" s="12">
        <v>696.0</v>
      </c>
      <c r="H146" s="13">
        <f t="shared" si="43"/>
        <v>661</v>
      </c>
      <c r="I146" s="14"/>
      <c r="J146" s="14">
        <f t="shared" si="1"/>
        <v>1322</v>
      </c>
      <c r="K146" s="14"/>
      <c r="L146" s="14"/>
      <c r="M146" s="6" t="str">
        <f t="shared" si="42"/>
        <v>DWG62-2</v>
      </c>
      <c r="N146" s="14"/>
      <c r="O146" s="16"/>
      <c r="P146" s="9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8" t="s">
        <v>189</v>
      </c>
      <c r="B147" s="9" t="s">
        <v>4</v>
      </c>
      <c r="C147" s="9" t="s">
        <v>116</v>
      </c>
      <c r="D147" s="9" t="s">
        <v>6</v>
      </c>
      <c r="E147" s="10">
        <v>1.0</v>
      </c>
      <c r="F147" s="11">
        <v>1790.0</v>
      </c>
      <c r="G147" s="12">
        <v>630.0</v>
      </c>
      <c r="H147" s="13">
        <v>599.0</v>
      </c>
      <c r="I147" s="14"/>
      <c r="J147" s="14">
        <f t="shared" si="1"/>
        <v>599</v>
      </c>
      <c r="K147" s="14"/>
      <c r="L147" s="14"/>
      <c r="M147" s="6" t="str">
        <f t="shared" si="42"/>
        <v>DW50-13</v>
      </c>
      <c r="N147" s="14"/>
      <c r="O147" s="16"/>
      <c r="P147" s="9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8" t="s">
        <v>190</v>
      </c>
      <c r="B148" s="9" t="s">
        <v>4</v>
      </c>
      <c r="C148" s="9" t="s">
        <v>116</v>
      </c>
      <c r="D148" s="9" t="s">
        <v>6</v>
      </c>
      <c r="E148" s="10">
        <v>1.0</v>
      </c>
      <c r="F148" s="11">
        <v>1790.0</v>
      </c>
      <c r="G148" s="12">
        <v>630.0</v>
      </c>
      <c r="H148" s="13">
        <v>599.0</v>
      </c>
      <c r="I148" s="14"/>
      <c r="J148" s="14">
        <f t="shared" si="1"/>
        <v>599</v>
      </c>
      <c r="K148" s="14"/>
      <c r="L148" s="14"/>
      <c r="M148" s="6" t="str">
        <f t="shared" si="42"/>
        <v>DW50-11</v>
      </c>
      <c r="N148" s="14"/>
      <c r="O148" s="16"/>
      <c r="P148" s="9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8" t="s">
        <v>191</v>
      </c>
      <c r="B149" s="9" t="s">
        <v>4</v>
      </c>
      <c r="C149" s="9" t="s">
        <v>116</v>
      </c>
      <c r="D149" s="9" t="s">
        <v>6</v>
      </c>
      <c r="E149" s="10">
        <v>2.0</v>
      </c>
      <c r="F149" s="11">
        <v>1790.0</v>
      </c>
      <c r="G149" s="12">
        <v>596.0</v>
      </c>
      <c r="H149" s="13">
        <f t="shared" ref="H149:H150" si="44">1132/2</f>
        <v>566</v>
      </c>
      <c r="I149" s="14"/>
      <c r="J149" s="14">
        <f t="shared" si="1"/>
        <v>1132</v>
      </c>
      <c r="K149" s="14"/>
      <c r="L149" s="14"/>
      <c r="M149" s="6" t="str">
        <f t="shared" si="42"/>
        <v>DW51-11</v>
      </c>
      <c r="N149" s="14"/>
      <c r="O149" s="16"/>
      <c r="P149" s="9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8" t="s">
        <v>192</v>
      </c>
      <c r="B150" s="9" t="s">
        <v>4</v>
      </c>
      <c r="C150" s="9" t="s">
        <v>116</v>
      </c>
      <c r="D150" s="9" t="s">
        <v>6</v>
      </c>
      <c r="E150" s="10">
        <v>2.0</v>
      </c>
      <c r="F150" s="11">
        <v>1790.0</v>
      </c>
      <c r="G150" s="12">
        <v>596.0</v>
      </c>
      <c r="H150" s="13">
        <f t="shared" si="44"/>
        <v>566</v>
      </c>
      <c r="I150" s="14"/>
      <c r="J150" s="14">
        <f t="shared" si="1"/>
        <v>1132</v>
      </c>
      <c r="K150" s="14"/>
      <c r="L150" s="14"/>
      <c r="M150" s="6" t="str">
        <f t="shared" si="42"/>
        <v>DW51-10</v>
      </c>
      <c r="N150" s="14"/>
      <c r="O150" s="16"/>
      <c r="P150" s="9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8" t="s">
        <v>193</v>
      </c>
      <c r="B151" s="9" t="s">
        <v>4</v>
      </c>
      <c r="C151" s="9" t="s">
        <v>116</v>
      </c>
      <c r="D151" s="9" t="s">
        <v>6</v>
      </c>
      <c r="E151" s="10">
        <v>1.0</v>
      </c>
      <c r="F151" s="11">
        <v>1790.0</v>
      </c>
      <c r="G151" s="12">
        <v>596.0</v>
      </c>
      <c r="H151" s="13">
        <v>566.0</v>
      </c>
      <c r="I151" s="14"/>
      <c r="J151" s="14">
        <f t="shared" si="1"/>
        <v>566</v>
      </c>
      <c r="K151" s="14"/>
      <c r="L151" s="14"/>
      <c r="M151" s="6" t="str">
        <f t="shared" si="42"/>
        <v>DW51-1</v>
      </c>
      <c r="N151" s="14"/>
      <c r="O151" s="16"/>
      <c r="P151" s="9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8" t="s">
        <v>194</v>
      </c>
      <c r="B152" s="9" t="s">
        <v>4</v>
      </c>
      <c r="C152" s="9" t="s">
        <v>116</v>
      </c>
      <c r="D152" s="9" t="s">
        <v>6</v>
      </c>
      <c r="E152" s="10">
        <v>2.0</v>
      </c>
      <c r="F152" s="11">
        <v>1790.0</v>
      </c>
      <c r="G152" s="12">
        <v>596.0</v>
      </c>
      <c r="H152" s="13">
        <f t="shared" ref="H152:H153" si="45">1132/2</f>
        <v>566</v>
      </c>
      <c r="I152" s="14"/>
      <c r="J152" s="14">
        <f t="shared" si="1"/>
        <v>1132</v>
      </c>
      <c r="K152" s="14"/>
      <c r="L152" s="14"/>
      <c r="M152" s="6" t="str">
        <f t="shared" si="42"/>
        <v>DW52-4</v>
      </c>
      <c r="N152" s="14"/>
      <c r="O152" s="16"/>
      <c r="P152" s="9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8" t="s">
        <v>195</v>
      </c>
      <c r="B153" s="9" t="s">
        <v>4</v>
      </c>
      <c r="C153" s="9" t="s">
        <v>116</v>
      </c>
      <c r="D153" s="9" t="s">
        <v>6</v>
      </c>
      <c r="E153" s="10">
        <v>2.0</v>
      </c>
      <c r="F153" s="11">
        <v>1790.0</v>
      </c>
      <c r="G153" s="12">
        <v>596.0</v>
      </c>
      <c r="H153" s="13">
        <f t="shared" si="45"/>
        <v>566</v>
      </c>
      <c r="I153" s="14"/>
      <c r="J153" s="14">
        <f t="shared" si="1"/>
        <v>1132</v>
      </c>
      <c r="K153" s="14"/>
      <c r="L153" s="14"/>
      <c r="M153" s="6" t="str">
        <f t="shared" si="42"/>
        <v>DW52-6</v>
      </c>
      <c r="N153" s="14"/>
      <c r="O153" s="16"/>
      <c r="P153" s="9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8" t="s">
        <v>196</v>
      </c>
      <c r="B154" s="9" t="s">
        <v>4</v>
      </c>
      <c r="C154" s="9" t="s">
        <v>116</v>
      </c>
      <c r="D154" s="9" t="s">
        <v>6</v>
      </c>
      <c r="E154" s="10">
        <v>2.0</v>
      </c>
      <c r="F154" s="11">
        <v>2990.0</v>
      </c>
      <c r="G154" s="12" t="s">
        <v>197</v>
      </c>
      <c r="H154" s="13">
        <f>2082/2</f>
        <v>1041</v>
      </c>
      <c r="I154" s="14"/>
      <c r="J154" s="19">
        <f t="shared" si="1"/>
        <v>2082</v>
      </c>
      <c r="K154" s="14"/>
      <c r="L154" s="14"/>
      <c r="M154" s="6" t="str">
        <f t="shared" si="42"/>
        <v>DW57-11</v>
      </c>
      <c r="N154" s="14"/>
      <c r="O154" s="16"/>
      <c r="P154" s="9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8" t="s">
        <v>198</v>
      </c>
      <c r="B155" s="9" t="s">
        <v>4</v>
      </c>
      <c r="C155" s="9" t="s">
        <v>116</v>
      </c>
      <c r="D155" s="9" t="s">
        <v>6</v>
      </c>
      <c r="E155" s="10">
        <v>1.0</v>
      </c>
      <c r="F155" s="11">
        <v>2990.0</v>
      </c>
      <c r="G155" s="12" t="s">
        <v>197</v>
      </c>
      <c r="H155" s="13">
        <v>1041.0</v>
      </c>
      <c r="I155" s="14"/>
      <c r="J155" s="14">
        <f t="shared" si="1"/>
        <v>1041</v>
      </c>
      <c r="K155" s="14"/>
      <c r="L155" s="14"/>
      <c r="M155" s="6" t="str">
        <f t="shared" si="42"/>
        <v>DW57-5</v>
      </c>
      <c r="N155" s="14"/>
      <c r="O155" s="16"/>
      <c r="P155" s="9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8" t="s">
        <v>199</v>
      </c>
      <c r="B156" s="9" t="s">
        <v>4</v>
      </c>
      <c r="C156" s="9" t="s">
        <v>200</v>
      </c>
      <c r="D156" s="9" t="s">
        <v>6</v>
      </c>
      <c r="E156" s="10">
        <v>2.0</v>
      </c>
      <c r="F156" s="11">
        <v>3290.0</v>
      </c>
      <c r="G156" s="12" t="s">
        <v>201</v>
      </c>
      <c r="H156" s="13">
        <f>2590/2</f>
        <v>1295</v>
      </c>
      <c r="I156" s="14"/>
      <c r="J156" s="14">
        <f t="shared" si="1"/>
        <v>2590</v>
      </c>
      <c r="K156" s="14"/>
      <c r="L156" s="14"/>
      <c r="M156" s="6" t="str">
        <f t="shared" si="42"/>
        <v>DW64-12</v>
      </c>
      <c r="N156" s="14"/>
      <c r="O156" s="16"/>
      <c r="P156" s="9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8" t="s">
        <v>202</v>
      </c>
      <c r="B157" s="9" t="s">
        <v>4</v>
      </c>
      <c r="C157" s="9" t="s">
        <v>200</v>
      </c>
      <c r="D157" s="9" t="s">
        <v>6</v>
      </c>
      <c r="E157" s="10">
        <v>1.0</v>
      </c>
      <c r="F157" s="11">
        <v>3290.0</v>
      </c>
      <c r="G157" s="12" t="s">
        <v>201</v>
      </c>
      <c r="H157" s="13">
        <v>1295.0</v>
      </c>
      <c r="I157" s="14"/>
      <c r="J157" s="14">
        <f t="shared" si="1"/>
        <v>1295</v>
      </c>
      <c r="K157" s="14"/>
      <c r="L157" s="14"/>
      <c r="M157" s="6" t="str">
        <f t="shared" si="42"/>
        <v>DW64-11</v>
      </c>
      <c r="N157" s="14"/>
      <c r="O157" s="16"/>
      <c r="P157" s="9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8" t="s">
        <v>203</v>
      </c>
      <c r="B158" s="9" t="s">
        <v>4</v>
      </c>
      <c r="C158" s="9" t="s">
        <v>200</v>
      </c>
      <c r="D158" s="9" t="s">
        <v>6</v>
      </c>
      <c r="E158" s="10">
        <v>2.0</v>
      </c>
      <c r="F158" s="11">
        <v>3290.0</v>
      </c>
      <c r="G158" s="12" t="s">
        <v>201</v>
      </c>
      <c r="H158" s="13">
        <f>2590/2</f>
        <v>1295</v>
      </c>
      <c r="I158" s="14"/>
      <c r="J158" s="14">
        <f t="shared" si="1"/>
        <v>2590</v>
      </c>
      <c r="K158" s="14"/>
      <c r="L158" s="14"/>
      <c r="M158" s="6" t="str">
        <f t="shared" si="42"/>
        <v>DW64-3</v>
      </c>
      <c r="N158" s="14"/>
      <c r="O158" s="16"/>
      <c r="P158" s="9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8" t="s">
        <v>204</v>
      </c>
      <c r="B159" s="9" t="s">
        <v>4</v>
      </c>
      <c r="C159" s="9" t="s">
        <v>200</v>
      </c>
      <c r="D159" s="9" t="s">
        <v>6</v>
      </c>
      <c r="E159" s="10">
        <v>1.0</v>
      </c>
      <c r="F159" s="11">
        <v>3290.0</v>
      </c>
      <c r="G159" s="12" t="s">
        <v>201</v>
      </c>
      <c r="H159" s="13">
        <v>1295.0</v>
      </c>
      <c r="I159" s="14"/>
      <c r="J159" s="14">
        <f t="shared" si="1"/>
        <v>1295</v>
      </c>
      <c r="K159" s="14"/>
      <c r="L159" s="14"/>
      <c r="M159" s="6" t="str">
        <f t="shared" si="42"/>
        <v>DW64-5</v>
      </c>
      <c r="N159" s="14"/>
      <c r="O159" s="16"/>
      <c r="P159" s="9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8" t="s">
        <v>205</v>
      </c>
      <c r="B160" s="9" t="s">
        <v>4</v>
      </c>
      <c r="C160" s="9" t="s">
        <v>206</v>
      </c>
      <c r="D160" s="9" t="s">
        <v>6</v>
      </c>
      <c r="E160" s="10">
        <v>1.0</v>
      </c>
      <c r="F160" s="11">
        <v>2990.0</v>
      </c>
      <c r="G160" s="12" t="s">
        <v>207</v>
      </c>
      <c r="H160" s="13">
        <v>1136.0</v>
      </c>
      <c r="I160" s="14"/>
      <c r="J160" s="14">
        <f t="shared" si="1"/>
        <v>1136</v>
      </c>
      <c r="K160" s="14"/>
      <c r="L160" s="14"/>
      <c r="M160" s="6" t="str">
        <f t="shared" si="42"/>
        <v>DW65-5</v>
      </c>
      <c r="N160" s="14"/>
      <c r="O160" s="16"/>
      <c r="P160" s="9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8" t="s">
        <v>208</v>
      </c>
      <c r="B161" s="9" t="s">
        <v>4</v>
      </c>
      <c r="C161" s="9" t="s">
        <v>206</v>
      </c>
      <c r="D161" s="9" t="s">
        <v>6</v>
      </c>
      <c r="E161" s="10">
        <v>1.0</v>
      </c>
      <c r="F161" s="11">
        <v>2990.0</v>
      </c>
      <c r="G161" s="12" t="s">
        <v>209</v>
      </c>
      <c r="H161" s="13">
        <v>1200.0</v>
      </c>
      <c r="I161" s="14"/>
      <c r="J161" s="14">
        <f t="shared" si="1"/>
        <v>1200</v>
      </c>
      <c r="K161" s="14"/>
      <c r="L161" s="14"/>
      <c r="M161" s="6" t="str">
        <f t="shared" si="42"/>
        <v>DW67-11</v>
      </c>
      <c r="N161" s="14"/>
      <c r="O161" s="16"/>
      <c r="P161" s="9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8" t="s">
        <v>210</v>
      </c>
      <c r="B162" s="9" t="s">
        <v>4</v>
      </c>
      <c r="C162" s="9" t="s">
        <v>206</v>
      </c>
      <c r="D162" s="9" t="s">
        <v>6</v>
      </c>
      <c r="E162" s="10">
        <v>1.0</v>
      </c>
      <c r="F162" s="11">
        <v>2990.0</v>
      </c>
      <c r="G162" s="12" t="s">
        <v>209</v>
      </c>
      <c r="H162" s="13">
        <v>1200.0</v>
      </c>
      <c r="I162" s="14"/>
      <c r="J162" s="14">
        <f t="shared" si="1"/>
        <v>1200</v>
      </c>
      <c r="K162" s="14"/>
      <c r="L162" s="14"/>
      <c r="M162" s="6" t="str">
        <f t="shared" si="42"/>
        <v>DW67-9</v>
      </c>
      <c r="N162" s="14"/>
      <c r="O162" s="16"/>
      <c r="P162" s="9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8" t="s">
        <v>211</v>
      </c>
      <c r="B163" s="9" t="s">
        <v>4</v>
      </c>
      <c r="C163" s="9" t="s">
        <v>116</v>
      </c>
      <c r="D163" s="9" t="s">
        <v>6</v>
      </c>
      <c r="E163" s="10">
        <v>1.0</v>
      </c>
      <c r="F163" s="11">
        <v>2390.0</v>
      </c>
      <c r="G163" s="12">
        <v>796.0</v>
      </c>
      <c r="H163" s="13">
        <v>756.0</v>
      </c>
      <c r="I163" s="14"/>
      <c r="J163" s="14">
        <f t="shared" si="1"/>
        <v>756</v>
      </c>
      <c r="K163" s="14"/>
      <c r="L163" s="14"/>
      <c r="M163" s="6" t="str">
        <f t="shared" si="42"/>
        <v>DW68-9</v>
      </c>
      <c r="N163" s="14"/>
      <c r="O163" s="16"/>
      <c r="P163" s="9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8" t="s">
        <v>212</v>
      </c>
      <c r="B164" s="9" t="s">
        <v>4</v>
      </c>
      <c r="C164" s="9" t="s">
        <v>116</v>
      </c>
      <c r="D164" s="9" t="s">
        <v>6</v>
      </c>
      <c r="E164" s="10">
        <v>1.0</v>
      </c>
      <c r="F164" s="11">
        <v>2390.0</v>
      </c>
      <c r="G164" s="12">
        <v>796.0</v>
      </c>
      <c r="H164" s="13">
        <v>756.0</v>
      </c>
      <c r="I164" s="14"/>
      <c r="J164" s="14">
        <f t="shared" si="1"/>
        <v>756</v>
      </c>
      <c r="K164" s="14"/>
      <c r="L164" s="14"/>
      <c r="M164" s="6" t="str">
        <f t="shared" si="42"/>
        <v>DW68-3</v>
      </c>
      <c r="N164" s="14"/>
      <c r="O164" s="16"/>
      <c r="P164" s="9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8" t="s">
        <v>213</v>
      </c>
      <c r="B165" s="9" t="s">
        <v>4</v>
      </c>
      <c r="C165" s="9" t="s">
        <v>116</v>
      </c>
      <c r="D165" s="9" t="s">
        <v>6</v>
      </c>
      <c r="E165" s="10">
        <v>1.0</v>
      </c>
      <c r="F165" s="11">
        <v>2590.0</v>
      </c>
      <c r="G165" s="12">
        <v>963.0</v>
      </c>
      <c r="H165" s="13">
        <v>915.0</v>
      </c>
      <c r="I165" s="14"/>
      <c r="J165" s="14">
        <f t="shared" si="1"/>
        <v>915</v>
      </c>
      <c r="K165" s="14"/>
      <c r="L165" s="14"/>
      <c r="M165" s="6" t="str">
        <f t="shared" si="42"/>
        <v>DW72-5</v>
      </c>
      <c r="N165" s="14"/>
      <c r="O165" s="16"/>
      <c r="P165" s="9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8" t="s">
        <v>214</v>
      </c>
      <c r="B166" s="9" t="s">
        <v>4</v>
      </c>
      <c r="C166" s="9" t="s">
        <v>116</v>
      </c>
      <c r="D166" s="9" t="s">
        <v>6</v>
      </c>
      <c r="E166" s="10">
        <v>1.0</v>
      </c>
      <c r="F166" s="11">
        <v>2590.0</v>
      </c>
      <c r="G166" s="12">
        <v>963.0</v>
      </c>
      <c r="H166" s="13">
        <v>915.0</v>
      </c>
      <c r="I166" s="14"/>
      <c r="J166" s="14">
        <f t="shared" si="1"/>
        <v>915</v>
      </c>
      <c r="K166" s="14"/>
      <c r="L166" s="14"/>
      <c r="M166" s="6" t="str">
        <f t="shared" si="42"/>
        <v>DW72-13</v>
      </c>
      <c r="N166" s="14"/>
      <c r="O166" s="16"/>
      <c r="P166" s="9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8" t="s">
        <v>215</v>
      </c>
      <c r="B167" s="9" t="s">
        <v>4</v>
      </c>
      <c r="C167" s="9" t="s">
        <v>116</v>
      </c>
      <c r="D167" s="9" t="s">
        <v>6</v>
      </c>
      <c r="E167" s="10">
        <v>1.0</v>
      </c>
      <c r="F167" s="11">
        <v>2590.0</v>
      </c>
      <c r="G167" s="12">
        <v>963.0</v>
      </c>
      <c r="H167" s="13">
        <v>915.0</v>
      </c>
      <c r="I167" s="14"/>
      <c r="J167" s="14">
        <f t="shared" si="1"/>
        <v>915</v>
      </c>
      <c r="K167" s="14"/>
      <c r="L167" s="14"/>
      <c r="M167" s="6" t="str">
        <f t="shared" si="42"/>
        <v>DW72-12</v>
      </c>
      <c r="N167" s="14"/>
      <c r="O167" s="16"/>
      <c r="P167" s="9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8" t="s">
        <v>216</v>
      </c>
      <c r="B168" s="9" t="s">
        <v>4</v>
      </c>
      <c r="C168" s="9" t="s">
        <v>116</v>
      </c>
      <c r="D168" s="9" t="s">
        <v>6</v>
      </c>
      <c r="E168" s="10">
        <v>1.0</v>
      </c>
      <c r="F168" s="11">
        <v>2390.0</v>
      </c>
      <c r="G168" s="12">
        <v>796.0</v>
      </c>
      <c r="H168" s="13">
        <v>756.0</v>
      </c>
      <c r="I168" s="14"/>
      <c r="J168" s="14">
        <f t="shared" si="1"/>
        <v>756</v>
      </c>
      <c r="K168" s="14"/>
      <c r="L168" s="14"/>
      <c r="M168" s="6" t="str">
        <f t="shared" si="42"/>
        <v>DW73-12</v>
      </c>
      <c r="N168" s="14"/>
      <c r="O168" s="16"/>
      <c r="P168" s="9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8" t="s">
        <v>217</v>
      </c>
      <c r="B169" s="9" t="s">
        <v>4</v>
      </c>
      <c r="C169" s="9" t="s">
        <v>116</v>
      </c>
      <c r="D169" s="9" t="s">
        <v>6</v>
      </c>
      <c r="E169" s="10">
        <v>2.0</v>
      </c>
      <c r="F169" s="11">
        <v>1990.0</v>
      </c>
      <c r="G169" s="12">
        <v>696.0</v>
      </c>
      <c r="H169" s="13">
        <f>1322/2</f>
        <v>661</v>
      </c>
      <c r="I169" s="14"/>
      <c r="J169" s="14">
        <f t="shared" si="1"/>
        <v>1322</v>
      </c>
      <c r="K169" s="14"/>
      <c r="L169" s="14"/>
      <c r="M169" s="6" t="str">
        <f t="shared" si="42"/>
        <v>DSR77-3</v>
      </c>
      <c r="N169" s="14"/>
      <c r="O169" s="16"/>
      <c r="P169" s="9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8" t="s">
        <v>218</v>
      </c>
      <c r="B170" s="9" t="s">
        <v>4</v>
      </c>
      <c r="C170" s="9" t="s">
        <v>116</v>
      </c>
      <c r="D170" s="9" t="s">
        <v>6</v>
      </c>
      <c r="E170" s="10">
        <v>1.0</v>
      </c>
      <c r="F170" s="11">
        <v>1990.0</v>
      </c>
      <c r="G170" s="12">
        <v>663.0</v>
      </c>
      <c r="H170" s="13">
        <v>630.0</v>
      </c>
      <c r="I170" s="14"/>
      <c r="J170" s="14">
        <f t="shared" si="1"/>
        <v>630</v>
      </c>
      <c r="K170" s="14"/>
      <c r="L170" s="14"/>
      <c r="M170" s="6" t="str">
        <f t="shared" si="42"/>
        <v>DSR78-1</v>
      </c>
      <c r="N170" s="14"/>
      <c r="O170" s="16"/>
      <c r="P170" s="9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8" t="s">
        <v>219</v>
      </c>
      <c r="B171" s="9" t="s">
        <v>4</v>
      </c>
      <c r="C171" s="9" t="s">
        <v>116</v>
      </c>
      <c r="D171" s="9" t="s">
        <v>6</v>
      </c>
      <c r="E171" s="10">
        <v>1.0</v>
      </c>
      <c r="F171" s="11">
        <v>1990.0</v>
      </c>
      <c r="G171" s="12">
        <v>663.0</v>
      </c>
      <c r="H171" s="13">
        <v>630.0</v>
      </c>
      <c r="I171" s="14"/>
      <c r="J171" s="14">
        <f t="shared" si="1"/>
        <v>630</v>
      </c>
      <c r="K171" s="14"/>
      <c r="L171" s="14"/>
      <c r="M171" s="6" t="str">
        <f t="shared" si="42"/>
        <v>DSR78-5</v>
      </c>
      <c r="N171" s="14"/>
      <c r="O171" s="16"/>
      <c r="P171" s="9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8" t="s">
        <v>220</v>
      </c>
      <c r="B172" s="9" t="s">
        <v>4</v>
      </c>
      <c r="C172" s="9" t="s">
        <v>116</v>
      </c>
      <c r="D172" s="9" t="s">
        <v>22</v>
      </c>
      <c r="E172" s="10">
        <v>1.0</v>
      </c>
      <c r="F172" s="11">
        <v>1790.0</v>
      </c>
      <c r="G172" s="12">
        <v>596.0</v>
      </c>
      <c r="H172" s="13">
        <v>566.0</v>
      </c>
      <c r="I172" s="14"/>
      <c r="J172" s="14">
        <f t="shared" si="1"/>
        <v>566</v>
      </c>
      <c r="K172" s="14"/>
      <c r="L172" s="14"/>
      <c r="M172" s="6" t="str">
        <f t="shared" si="42"/>
        <v>DFRG4-11</v>
      </c>
      <c r="N172" s="14"/>
      <c r="O172" s="16"/>
      <c r="P172" s="9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8" t="s">
        <v>221</v>
      </c>
      <c r="B173" s="9" t="s">
        <v>4</v>
      </c>
      <c r="C173" s="9" t="s">
        <v>116</v>
      </c>
      <c r="D173" s="9" t="s">
        <v>22</v>
      </c>
      <c r="E173" s="10">
        <v>1.0</v>
      </c>
      <c r="F173" s="11">
        <v>1590.0</v>
      </c>
      <c r="G173" s="12">
        <v>530.0</v>
      </c>
      <c r="H173" s="13">
        <v>504.0</v>
      </c>
      <c r="I173" s="14"/>
      <c r="J173" s="14">
        <f t="shared" si="1"/>
        <v>504</v>
      </c>
      <c r="K173" s="14"/>
      <c r="L173" s="14"/>
      <c r="M173" s="6" t="str">
        <f t="shared" si="42"/>
        <v>DFRG13-8</v>
      </c>
      <c r="N173" s="14"/>
      <c r="O173" s="16"/>
      <c r="P173" s="9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8" t="s">
        <v>222</v>
      </c>
      <c r="B174" s="9" t="s">
        <v>4</v>
      </c>
      <c r="C174" s="9" t="s">
        <v>116</v>
      </c>
      <c r="D174" s="9" t="s">
        <v>22</v>
      </c>
      <c r="E174" s="10">
        <v>1.0</v>
      </c>
      <c r="F174" s="11">
        <v>1590.0</v>
      </c>
      <c r="G174" s="12">
        <v>663.0</v>
      </c>
      <c r="H174" s="13">
        <v>630.0</v>
      </c>
      <c r="I174" s="14"/>
      <c r="J174" s="14">
        <f t="shared" si="1"/>
        <v>630</v>
      </c>
      <c r="K174" s="14"/>
      <c r="L174" s="14"/>
      <c r="M174" s="6" t="str">
        <f t="shared" si="42"/>
        <v>DFRG17-12</v>
      </c>
      <c r="N174" s="14"/>
      <c r="O174" s="16"/>
      <c r="P174" s="9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8" t="s">
        <v>223</v>
      </c>
      <c r="B175" s="9" t="s">
        <v>4</v>
      </c>
      <c r="C175" s="9" t="s">
        <v>116</v>
      </c>
      <c r="D175" s="9" t="s">
        <v>22</v>
      </c>
      <c r="E175" s="10">
        <v>1.0</v>
      </c>
      <c r="F175" s="11">
        <v>1590.0</v>
      </c>
      <c r="G175" s="12">
        <v>663.0</v>
      </c>
      <c r="H175" s="13">
        <v>630.0</v>
      </c>
      <c r="I175" s="14"/>
      <c r="J175" s="14">
        <f t="shared" si="1"/>
        <v>630</v>
      </c>
      <c r="K175" s="14"/>
      <c r="L175" s="14"/>
      <c r="M175" s="6" t="str">
        <f t="shared" si="42"/>
        <v>DFRG17-7</v>
      </c>
      <c r="N175" s="14"/>
      <c r="O175" s="16"/>
      <c r="P175" s="9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8" t="s">
        <v>224</v>
      </c>
      <c r="B176" s="9" t="s">
        <v>4</v>
      </c>
      <c r="C176" s="9" t="s">
        <v>116</v>
      </c>
      <c r="D176" s="9" t="s">
        <v>22</v>
      </c>
      <c r="E176" s="10">
        <v>1.0</v>
      </c>
      <c r="F176" s="11">
        <v>1590.0</v>
      </c>
      <c r="G176" s="12">
        <v>530.0</v>
      </c>
      <c r="H176" s="13">
        <v>504.0</v>
      </c>
      <c r="I176" s="14"/>
      <c r="J176" s="19">
        <f t="shared" si="1"/>
        <v>504</v>
      </c>
      <c r="K176" s="14"/>
      <c r="L176" s="14"/>
      <c r="M176" s="6" t="str">
        <f t="shared" si="42"/>
        <v>DFRG20-3</v>
      </c>
      <c r="N176" s="14"/>
      <c r="O176" s="16"/>
      <c r="P176" s="9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8" t="s">
        <v>225</v>
      </c>
      <c r="B177" s="9" t="s">
        <v>4</v>
      </c>
      <c r="C177" s="9" t="s">
        <v>200</v>
      </c>
      <c r="D177" s="9" t="s">
        <v>6</v>
      </c>
      <c r="E177" s="10">
        <v>1.0</v>
      </c>
      <c r="F177" s="11">
        <v>3790.0</v>
      </c>
      <c r="G177" s="12" t="s">
        <v>226</v>
      </c>
      <c r="H177" s="13">
        <v>1580.0</v>
      </c>
      <c r="I177" s="14"/>
      <c r="J177" s="14">
        <f t="shared" si="1"/>
        <v>1580</v>
      </c>
      <c r="K177" s="14"/>
      <c r="L177" s="14"/>
      <c r="M177" s="6" t="str">
        <f t="shared" si="42"/>
        <v>DFR51-3</v>
      </c>
      <c r="N177" s="14"/>
      <c r="O177" s="16"/>
      <c r="P177" s="9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8" t="s">
        <v>227</v>
      </c>
      <c r="B178" s="9" t="s">
        <v>4</v>
      </c>
      <c r="C178" s="9" t="s">
        <v>200</v>
      </c>
      <c r="D178" s="9" t="s">
        <v>6</v>
      </c>
      <c r="E178" s="10">
        <v>2.0</v>
      </c>
      <c r="F178" s="11">
        <v>3790.0</v>
      </c>
      <c r="G178" s="12" t="s">
        <v>226</v>
      </c>
      <c r="H178" s="13">
        <f>3160/2</f>
        <v>1580</v>
      </c>
      <c r="I178" s="14"/>
      <c r="J178" s="14">
        <f t="shared" si="1"/>
        <v>3160</v>
      </c>
      <c r="K178" s="14"/>
      <c r="L178" s="14"/>
      <c r="M178" s="6" t="str">
        <f t="shared" si="42"/>
        <v>DFR51-12</v>
      </c>
      <c r="N178" s="14"/>
      <c r="O178" s="16"/>
      <c r="P178" s="9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8" t="s">
        <v>228</v>
      </c>
      <c r="B179" s="9" t="s">
        <v>4</v>
      </c>
      <c r="C179" s="9" t="s">
        <v>116</v>
      </c>
      <c r="D179" s="9" t="s">
        <v>6</v>
      </c>
      <c r="E179" s="10">
        <v>1.0</v>
      </c>
      <c r="F179" s="11">
        <v>2990.0</v>
      </c>
      <c r="G179" s="12" t="s">
        <v>229</v>
      </c>
      <c r="H179" s="13">
        <v>1169.0</v>
      </c>
      <c r="I179" s="14"/>
      <c r="J179" s="14">
        <f t="shared" si="1"/>
        <v>1169</v>
      </c>
      <c r="K179" s="14"/>
      <c r="L179" s="14"/>
      <c r="M179" s="6" t="str">
        <f t="shared" si="42"/>
        <v>DL3-11</v>
      </c>
      <c r="N179" s="14"/>
      <c r="O179" s="16"/>
      <c r="P179" s="9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8" t="s">
        <v>230</v>
      </c>
      <c r="B180" s="9" t="s">
        <v>4</v>
      </c>
      <c r="C180" s="9" t="s">
        <v>231</v>
      </c>
      <c r="D180" s="9" t="s">
        <v>6</v>
      </c>
      <c r="E180" s="10">
        <v>2.0</v>
      </c>
      <c r="F180" s="11">
        <v>4290.0</v>
      </c>
      <c r="G180" s="12" t="s">
        <v>176</v>
      </c>
      <c r="H180" s="13">
        <f>3478/2</f>
        <v>1739</v>
      </c>
      <c r="I180" s="14"/>
      <c r="J180" s="14">
        <f t="shared" si="1"/>
        <v>3478</v>
      </c>
      <c r="K180" s="14"/>
      <c r="L180" s="14" t="str">
        <f t="shared" ref="L180:L199" si="46">LEFT(A180,FIND(" ",A180)-1)</f>
        <v>Q602N-13</v>
      </c>
      <c r="M180" s="14"/>
      <c r="N180" s="14"/>
      <c r="O180" s="16"/>
      <c r="P180" s="9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8" t="s">
        <v>232</v>
      </c>
      <c r="B181" s="9" t="s">
        <v>4</v>
      </c>
      <c r="C181" s="9" t="s">
        <v>231</v>
      </c>
      <c r="D181" s="9" t="s">
        <v>6</v>
      </c>
      <c r="E181" s="10">
        <v>3.0</v>
      </c>
      <c r="F181" s="11">
        <v>4290.0</v>
      </c>
      <c r="G181" s="12" t="s">
        <v>176</v>
      </c>
      <c r="H181" s="13">
        <f>5217/3</f>
        <v>1739</v>
      </c>
      <c r="I181" s="14"/>
      <c r="J181" s="14">
        <f t="shared" si="1"/>
        <v>5217</v>
      </c>
      <c r="K181" s="14"/>
      <c r="L181" s="14" t="str">
        <f t="shared" si="46"/>
        <v>Q602N-155</v>
      </c>
      <c r="M181" s="14"/>
      <c r="N181" s="14"/>
      <c r="O181" s="16"/>
      <c r="P181" s="9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8" t="s">
        <v>233</v>
      </c>
      <c r="B182" s="9" t="s">
        <v>4</v>
      </c>
      <c r="C182" s="9" t="s">
        <v>231</v>
      </c>
      <c r="D182" s="9" t="s">
        <v>6</v>
      </c>
      <c r="E182" s="10">
        <v>2.0</v>
      </c>
      <c r="F182" s="11">
        <v>3590.0</v>
      </c>
      <c r="G182" s="12" t="s">
        <v>17</v>
      </c>
      <c r="H182" s="13">
        <f t="shared" ref="H182:H183" si="47">2642/2</f>
        <v>1321</v>
      </c>
      <c r="I182" s="14"/>
      <c r="J182" s="14">
        <f t="shared" si="1"/>
        <v>2642</v>
      </c>
      <c r="K182" s="14"/>
      <c r="L182" s="14" t="str">
        <f t="shared" si="46"/>
        <v>QFA006N-13</v>
      </c>
      <c r="M182" s="14"/>
      <c r="N182" s="14"/>
      <c r="O182" s="16"/>
      <c r="P182" s="9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8" t="s">
        <v>234</v>
      </c>
      <c r="B183" s="9" t="s">
        <v>4</v>
      </c>
      <c r="C183" s="9" t="s">
        <v>231</v>
      </c>
      <c r="D183" s="9" t="s">
        <v>6</v>
      </c>
      <c r="E183" s="10">
        <v>2.0</v>
      </c>
      <c r="F183" s="11">
        <v>3590.0</v>
      </c>
      <c r="G183" s="12" t="s">
        <v>17</v>
      </c>
      <c r="H183" s="13">
        <f t="shared" si="47"/>
        <v>1321</v>
      </c>
      <c r="I183" s="14"/>
      <c r="J183" s="14">
        <f t="shared" si="1"/>
        <v>2642</v>
      </c>
      <c r="K183" s="14"/>
      <c r="L183" s="14" t="str">
        <f t="shared" si="46"/>
        <v>QFA006N-155</v>
      </c>
      <c r="M183" s="14"/>
      <c r="N183" s="14"/>
      <c r="O183" s="16"/>
      <c r="P183" s="9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8" t="s">
        <v>235</v>
      </c>
      <c r="B184" s="9" t="s">
        <v>4</v>
      </c>
      <c r="C184" s="9" t="s">
        <v>236</v>
      </c>
      <c r="D184" s="9" t="s">
        <v>6</v>
      </c>
      <c r="E184" s="10">
        <v>2.0</v>
      </c>
      <c r="F184" s="11">
        <v>1790.0</v>
      </c>
      <c r="G184" s="12">
        <v>760.0</v>
      </c>
      <c r="H184" s="13">
        <f t="shared" ref="H184:H185" si="48">1444/2</f>
        <v>722</v>
      </c>
      <c r="I184" s="14"/>
      <c r="J184" s="14">
        <f t="shared" si="1"/>
        <v>1444</v>
      </c>
      <c r="K184" s="14"/>
      <c r="L184" s="14" t="str">
        <f t="shared" si="46"/>
        <v>QCH402N-13</v>
      </c>
      <c r="M184" s="14"/>
      <c r="N184" s="14"/>
      <c r="O184" s="16"/>
      <c r="P184" s="9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8" t="s">
        <v>237</v>
      </c>
      <c r="B185" s="9" t="s">
        <v>4</v>
      </c>
      <c r="C185" s="9" t="s">
        <v>236</v>
      </c>
      <c r="D185" s="9" t="s">
        <v>6</v>
      </c>
      <c r="E185" s="10">
        <v>2.0</v>
      </c>
      <c r="F185" s="11">
        <v>1790.0</v>
      </c>
      <c r="G185" s="12">
        <v>760.0</v>
      </c>
      <c r="H185" s="13">
        <f t="shared" si="48"/>
        <v>722</v>
      </c>
      <c r="I185" s="14"/>
      <c r="J185" s="14">
        <f t="shared" si="1"/>
        <v>1444</v>
      </c>
      <c r="K185" s="14"/>
      <c r="L185" s="14" t="str">
        <f t="shared" si="46"/>
        <v>QCH402N-155</v>
      </c>
      <c r="M185" s="14"/>
      <c r="N185" s="14"/>
      <c r="O185" s="16"/>
      <c r="P185" s="9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8" t="s">
        <v>238</v>
      </c>
      <c r="B186" s="9" t="s">
        <v>4</v>
      </c>
      <c r="C186" s="9" t="s">
        <v>231</v>
      </c>
      <c r="D186" s="9" t="s">
        <v>6</v>
      </c>
      <c r="E186" s="10">
        <v>3.0</v>
      </c>
      <c r="F186" s="11">
        <v>5390.0</v>
      </c>
      <c r="G186" s="12" t="s">
        <v>60</v>
      </c>
      <c r="H186" s="13">
        <f>6642/3</f>
        <v>2214</v>
      </c>
      <c r="I186" s="14"/>
      <c r="J186" s="14">
        <f t="shared" si="1"/>
        <v>6642</v>
      </c>
      <c r="K186" s="14"/>
      <c r="L186" s="14" t="str">
        <f t="shared" si="46"/>
        <v>QFA022N-155</v>
      </c>
      <c r="M186" s="14"/>
      <c r="N186" s="14"/>
      <c r="O186" s="16"/>
      <c r="P186" s="9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8" t="s">
        <v>239</v>
      </c>
      <c r="B187" s="9" t="s">
        <v>4</v>
      </c>
      <c r="C187" s="9" t="s">
        <v>231</v>
      </c>
      <c r="D187" s="9" t="s">
        <v>6</v>
      </c>
      <c r="E187" s="10">
        <v>2.0</v>
      </c>
      <c r="F187" s="11">
        <v>5390.0</v>
      </c>
      <c r="G187" s="12" t="s">
        <v>60</v>
      </c>
      <c r="H187" s="13">
        <f t="shared" ref="H187:H189" si="49">4428/2</f>
        <v>2214</v>
      </c>
      <c r="I187" s="14"/>
      <c r="J187" s="14">
        <f t="shared" si="1"/>
        <v>4428</v>
      </c>
      <c r="K187" s="14"/>
      <c r="L187" s="14" t="str">
        <f t="shared" si="46"/>
        <v>QFA022N-13</v>
      </c>
      <c r="M187" s="14"/>
      <c r="N187" s="14"/>
      <c r="O187" s="16"/>
      <c r="P187" s="9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8" t="s">
        <v>240</v>
      </c>
      <c r="B188" s="9" t="s">
        <v>4</v>
      </c>
      <c r="C188" s="9" t="s">
        <v>231</v>
      </c>
      <c r="D188" s="9" t="s">
        <v>6</v>
      </c>
      <c r="E188" s="10">
        <v>2.0</v>
      </c>
      <c r="F188" s="11">
        <v>5390.0</v>
      </c>
      <c r="G188" s="12" t="s">
        <v>60</v>
      </c>
      <c r="H188" s="13">
        <f t="shared" si="49"/>
        <v>2214</v>
      </c>
      <c r="I188" s="14"/>
      <c r="J188" s="14">
        <f t="shared" si="1"/>
        <v>4428</v>
      </c>
      <c r="K188" s="14"/>
      <c r="L188" s="14" t="str">
        <f t="shared" si="46"/>
        <v>Q77006N-13</v>
      </c>
      <c r="M188" s="14"/>
      <c r="N188" s="14"/>
      <c r="O188" s="16"/>
      <c r="P188" s="9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8" t="s">
        <v>241</v>
      </c>
      <c r="B189" s="9" t="s">
        <v>4</v>
      </c>
      <c r="C189" s="9" t="s">
        <v>231</v>
      </c>
      <c r="D189" s="9" t="s">
        <v>6</v>
      </c>
      <c r="E189" s="10">
        <v>2.0</v>
      </c>
      <c r="F189" s="11">
        <v>5390.0</v>
      </c>
      <c r="G189" s="12" t="s">
        <v>60</v>
      </c>
      <c r="H189" s="13">
        <f t="shared" si="49"/>
        <v>2214</v>
      </c>
      <c r="I189" s="14"/>
      <c r="J189" s="14">
        <f t="shared" si="1"/>
        <v>4428</v>
      </c>
      <c r="K189" s="14"/>
      <c r="L189" s="14" t="str">
        <f t="shared" si="46"/>
        <v>Q77006N-155</v>
      </c>
      <c r="M189" s="14"/>
      <c r="N189" s="14"/>
      <c r="O189" s="16"/>
      <c r="P189" s="9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8" t="s">
        <v>242</v>
      </c>
      <c r="B190" s="9" t="s">
        <v>4</v>
      </c>
      <c r="C190" s="9" t="s">
        <v>243</v>
      </c>
      <c r="D190" s="9" t="s">
        <v>6</v>
      </c>
      <c r="E190" s="10">
        <v>2.0</v>
      </c>
      <c r="F190" s="11">
        <v>2390.0</v>
      </c>
      <c r="G190" s="12">
        <v>997.0</v>
      </c>
      <c r="H190" s="13">
        <f t="shared" ref="H190:H193" si="50">1894/2</f>
        <v>947</v>
      </c>
      <c r="I190" s="14"/>
      <c r="J190" s="14">
        <f t="shared" si="1"/>
        <v>1894</v>
      </c>
      <c r="K190" s="14"/>
      <c r="L190" s="14" t="str">
        <f t="shared" si="46"/>
        <v>Q54019N-13</v>
      </c>
      <c r="M190" s="14"/>
      <c r="N190" s="14"/>
      <c r="O190" s="16"/>
      <c r="P190" s="9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8" t="s">
        <v>244</v>
      </c>
      <c r="B191" s="9" t="s">
        <v>4</v>
      </c>
      <c r="C191" s="9" t="s">
        <v>243</v>
      </c>
      <c r="D191" s="9" t="s">
        <v>6</v>
      </c>
      <c r="E191" s="10">
        <v>2.0</v>
      </c>
      <c r="F191" s="11">
        <v>2390.0</v>
      </c>
      <c r="G191" s="12">
        <v>997.0</v>
      </c>
      <c r="H191" s="13">
        <f t="shared" si="50"/>
        <v>947</v>
      </c>
      <c r="I191" s="14"/>
      <c r="J191" s="14">
        <f t="shared" si="1"/>
        <v>1894</v>
      </c>
      <c r="K191" s="14"/>
      <c r="L191" s="14" t="str">
        <f t="shared" si="46"/>
        <v>Q54019N-155</v>
      </c>
      <c r="M191" s="14"/>
      <c r="N191" s="14"/>
      <c r="O191" s="16"/>
      <c r="P191" s="9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8" t="s">
        <v>245</v>
      </c>
      <c r="B192" s="9" t="s">
        <v>4</v>
      </c>
      <c r="C192" s="9" t="s">
        <v>246</v>
      </c>
      <c r="D192" s="9" t="s">
        <v>6</v>
      </c>
      <c r="E192" s="10">
        <v>2.0</v>
      </c>
      <c r="F192" s="11">
        <v>2390.0</v>
      </c>
      <c r="G192" s="12">
        <v>997.0</v>
      </c>
      <c r="H192" s="13">
        <f t="shared" si="50"/>
        <v>947</v>
      </c>
      <c r="I192" s="14"/>
      <c r="J192" s="14">
        <f t="shared" si="1"/>
        <v>1894</v>
      </c>
      <c r="K192" s="14"/>
      <c r="L192" s="14" t="str">
        <f t="shared" si="46"/>
        <v>QFA013N-13</v>
      </c>
      <c r="M192" s="14"/>
      <c r="N192" s="14"/>
      <c r="O192" s="16"/>
      <c r="P192" s="9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8" t="s">
        <v>247</v>
      </c>
      <c r="B193" s="9" t="s">
        <v>4</v>
      </c>
      <c r="C193" s="9" t="s">
        <v>246</v>
      </c>
      <c r="D193" s="9" t="s">
        <v>6</v>
      </c>
      <c r="E193" s="10">
        <v>2.0</v>
      </c>
      <c r="F193" s="11">
        <v>2390.0</v>
      </c>
      <c r="G193" s="12">
        <v>997.0</v>
      </c>
      <c r="H193" s="13">
        <f t="shared" si="50"/>
        <v>947</v>
      </c>
      <c r="I193" s="14"/>
      <c r="J193" s="14">
        <f t="shared" si="1"/>
        <v>1894</v>
      </c>
      <c r="K193" s="14"/>
      <c r="L193" s="14" t="str">
        <f t="shared" si="46"/>
        <v>QFA013N-155</v>
      </c>
      <c r="M193" s="14"/>
      <c r="N193" s="14"/>
      <c r="O193" s="16"/>
      <c r="P193" s="9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8" t="s">
        <v>248</v>
      </c>
      <c r="B194" s="9" t="s">
        <v>4</v>
      </c>
      <c r="C194" s="9" t="s">
        <v>57</v>
      </c>
      <c r="D194" s="9" t="s">
        <v>6</v>
      </c>
      <c r="E194" s="10">
        <v>3.0</v>
      </c>
      <c r="F194" s="11">
        <v>2790.0</v>
      </c>
      <c r="G194" s="12" t="s">
        <v>249</v>
      </c>
      <c r="H194" s="13">
        <f>3087/3</f>
        <v>1029</v>
      </c>
      <c r="I194" s="14"/>
      <c r="J194" s="14">
        <f t="shared" si="1"/>
        <v>3087</v>
      </c>
      <c r="K194" s="14"/>
      <c r="L194" s="14" t="str">
        <f t="shared" si="46"/>
        <v>FR2301-40-3</v>
      </c>
      <c r="M194" s="14"/>
      <c r="N194" s="14"/>
      <c r="O194" s="16"/>
      <c r="P194" s="9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8" t="s">
        <v>250</v>
      </c>
      <c r="B195" s="9" t="s">
        <v>4</v>
      </c>
      <c r="C195" s="9" t="s">
        <v>57</v>
      </c>
      <c r="D195" s="9" t="s">
        <v>6</v>
      </c>
      <c r="E195" s="10">
        <v>2.0</v>
      </c>
      <c r="F195" s="11">
        <v>2790.0</v>
      </c>
      <c r="G195" s="12" t="s">
        <v>249</v>
      </c>
      <c r="H195" s="13">
        <f t="shared" ref="H195:H196" si="51">2058/2</f>
        <v>1029</v>
      </c>
      <c r="I195" s="14"/>
      <c r="J195" s="14">
        <f t="shared" si="1"/>
        <v>2058</v>
      </c>
      <c r="K195" s="14"/>
      <c r="L195" s="14" t="str">
        <f t="shared" si="46"/>
        <v>FR2301-40-8</v>
      </c>
      <c r="M195" s="14"/>
      <c r="N195" s="14"/>
      <c r="O195" s="16"/>
      <c r="P195" s="9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8" t="s">
        <v>251</v>
      </c>
      <c r="B196" s="9" t="s">
        <v>4</v>
      </c>
      <c r="C196" s="9" t="s">
        <v>57</v>
      </c>
      <c r="D196" s="9" t="s">
        <v>6</v>
      </c>
      <c r="E196" s="10">
        <v>2.0</v>
      </c>
      <c r="F196" s="11">
        <v>2790.0</v>
      </c>
      <c r="G196" s="12" t="s">
        <v>249</v>
      </c>
      <c r="H196" s="13">
        <f t="shared" si="51"/>
        <v>1029</v>
      </c>
      <c r="I196" s="14"/>
      <c r="J196" s="14">
        <f t="shared" si="1"/>
        <v>2058</v>
      </c>
      <c r="K196" s="14"/>
      <c r="L196" s="14" t="str">
        <f t="shared" si="46"/>
        <v>FR2308-40-2</v>
      </c>
      <c r="M196" s="14"/>
      <c r="N196" s="14"/>
      <c r="O196" s="16"/>
      <c r="P196" s="9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8" t="s">
        <v>252</v>
      </c>
      <c r="B197" s="9" t="s">
        <v>4</v>
      </c>
      <c r="C197" s="9" t="s">
        <v>57</v>
      </c>
      <c r="D197" s="9" t="s">
        <v>6</v>
      </c>
      <c r="E197" s="10">
        <v>2.0</v>
      </c>
      <c r="F197" s="11">
        <v>2390.0</v>
      </c>
      <c r="G197" s="12">
        <v>969.0</v>
      </c>
      <c r="H197" s="13">
        <f>1842/2</f>
        <v>921</v>
      </c>
      <c r="I197" s="14"/>
      <c r="J197" s="14">
        <f t="shared" si="1"/>
        <v>1842</v>
      </c>
      <c r="K197" s="14"/>
      <c r="L197" s="14" t="str">
        <f t="shared" si="46"/>
        <v>FR2310-30-11</v>
      </c>
      <c r="M197" s="14"/>
      <c r="N197" s="14"/>
      <c r="O197" s="16"/>
      <c r="P197" s="9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8" t="s">
        <v>253</v>
      </c>
      <c r="B198" s="9" t="s">
        <v>4</v>
      </c>
      <c r="C198" s="9" t="s">
        <v>57</v>
      </c>
      <c r="D198" s="9" t="s">
        <v>90</v>
      </c>
      <c r="E198" s="10">
        <v>2.0</v>
      </c>
      <c r="F198" s="11">
        <v>690.0</v>
      </c>
      <c r="G198" s="12">
        <v>236.0</v>
      </c>
      <c r="H198" s="13">
        <f t="shared" ref="H198:H199" si="52">448/2</f>
        <v>224</v>
      </c>
      <c r="I198" s="14"/>
      <c r="J198" s="14">
        <f t="shared" si="1"/>
        <v>448</v>
      </c>
      <c r="K198" s="14"/>
      <c r="L198" s="14" t="str">
        <f t="shared" si="46"/>
        <v>FR146PU-13</v>
      </c>
      <c r="M198" s="14"/>
      <c r="N198" s="14"/>
      <c r="O198" s="16"/>
      <c r="P198" s="9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8" t="s">
        <v>254</v>
      </c>
      <c r="B199" s="9" t="s">
        <v>4</v>
      </c>
      <c r="C199" s="9" t="s">
        <v>57</v>
      </c>
      <c r="D199" s="9" t="s">
        <v>90</v>
      </c>
      <c r="E199" s="10">
        <v>2.0</v>
      </c>
      <c r="F199" s="11">
        <v>690.0</v>
      </c>
      <c r="G199" s="12">
        <v>236.0</v>
      </c>
      <c r="H199" s="13">
        <f t="shared" si="52"/>
        <v>224</v>
      </c>
      <c r="I199" s="14"/>
      <c r="J199" s="14">
        <f t="shared" si="1"/>
        <v>448</v>
      </c>
      <c r="K199" s="14"/>
      <c r="L199" s="14" t="str">
        <f t="shared" si="46"/>
        <v>FR149PU-12</v>
      </c>
      <c r="M199" s="14"/>
      <c r="N199" s="14"/>
      <c r="O199" s="16"/>
      <c r="P199" s="9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8" t="s">
        <v>255</v>
      </c>
      <c r="B200" s="9" t="s">
        <v>25</v>
      </c>
      <c r="C200" s="9" t="s">
        <v>5</v>
      </c>
      <c r="D200" s="9" t="str">
        <f t="shared" ref="D200:D206" si="53">MID(A200,FIND(CHAR(160),SUBSTITUTE(A200," ",CHAR(160),2)) + 1,FIND(".",A200) - 1 - (FIND(CHAR(160),SUBSTITUTE(A200," ",CHAR(160),2))))</f>
        <v>жен</v>
      </c>
      <c r="E200" s="10">
        <v>3.0</v>
      </c>
      <c r="F200" s="11"/>
      <c r="G200" s="12" t="s">
        <v>7</v>
      </c>
      <c r="H200" s="13">
        <f t="shared" ref="H200:H204" si="54">2520/3</f>
        <v>840</v>
      </c>
      <c r="I200" s="14"/>
      <c r="J200" s="14">
        <f t="shared" si="1"/>
        <v>2520</v>
      </c>
      <c r="K200" s="14"/>
      <c r="L200" s="14"/>
      <c r="M200" s="14"/>
      <c r="N200" s="14"/>
      <c r="O200" s="16"/>
      <c r="P200" s="9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8" t="s">
        <v>256</v>
      </c>
      <c r="B201" s="9" t="s">
        <v>25</v>
      </c>
      <c r="C201" s="9" t="s">
        <v>5</v>
      </c>
      <c r="D201" s="9" t="str">
        <f t="shared" si="53"/>
        <v>жен</v>
      </c>
      <c r="E201" s="10">
        <v>3.0</v>
      </c>
      <c r="F201" s="11"/>
      <c r="G201" s="12" t="s">
        <v>7</v>
      </c>
      <c r="H201" s="13">
        <f t="shared" si="54"/>
        <v>840</v>
      </c>
      <c r="I201" s="14"/>
      <c r="J201" s="14">
        <f t="shared" si="1"/>
        <v>2520</v>
      </c>
      <c r="K201" s="14"/>
      <c r="L201" s="14"/>
      <c r="M201" s="14"/>
      <c r="N201" s="14"/>
      <c r="O201" s="16"/>
      <c r="P201" s="9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8" t="s">
        <v>257</v>
      </c>
      <c r="B202" s="9" t="s">
        <v>25</v>
      </c>
      <c r="C202" s="9" t="s">
        <v>5</v>
      </c>
      <c r="D202" s="9" t="str">
        <f t="shared" si="53"/>
        <v>жен</v>
      </c>
      <c r="E202" s="10">
        <v>3.0</v>
      </c>
      <c r="F202" s="11"/>
      <c r="G202" s="12" t="s">
        <v>7</v>
      </c>
      <c r="H202" s="13">
        <f t="shared" si="54"/>
        <v>840</v>
      </c>
      <c r="I202" s="14"/>
      <c r="J202" s="14">
        <f t="shared" si="1"/>
        <v>2520</v>
      </c>
      <c r="K202" s="14"/>
      <c r="L202" s="14"/>
      <c r="M202" s="14"/>
      <c r="N202" s="14"/>
      <c r="O202" s="16"/>
      <c r="P202" s="9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8" t="s">
        <v>258</v>
      </c>
      <c r="B203" s="9" t="s">
        <v>25</v>
      </c>
      <c r="C203" s="9" t="s">
        <v>5</v>
      </c>
      <c r="D203" s="9" t="str">
        <f t="shared" si="53"/>
        <v>жен</v>
      </c>
      <c r="E203" s="10">
        <v>3.0</v>
      </c>
      <c r="F203" s="11"/>
      <c r="G203" s="12" t="s">
        <v>7</v>
      </c>
      <c r="H203" s="13">
        <f t="shared" si="54"/>
        <v>840</v>
      </c>
      <c r="I203" s="14"/>
      <c r="J203" s="14">
        <f t="shared" si="1"/>
        <v>2520</v>
      </c>
      <c r="K203" s="14"/>
      <c r="L203" s="14"/>
      <c r="M203" s="14"/>
      <c r="N203" s="14"/>
      <c r="O203" s="16"/>
      <c r="P203" s="9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8" t="s">
        <v>259</v>
      </c>
      <c r="B204" s="9" t="s">
        <v>25</v>
      </c>
      <c r="C204" s="9" t="s">
        <v>5</v>
      </c>
      <c r="D204" s="9" t="str">
        <f t="shared" si="53"/>
        <v>жен</v>
      </c>
      <c r="E204" s="10">
        <v>3.0</v>
      </c>
      <c r="F204" s="11"/>
      <c r="G204" s="12" t="s">
        <v>7</v>
      </c>
      <c r="H204" s="13">
        <f t="shared" si="54"/>
        <v>840</v>
      </c>
      <c r="I204" s="14"/>
      <c r="J204" s="14">
        <f t="shared" si="1"/>
        <v>2520</v>
      </c>
      <c r="K204" s="14"/>
      <c r="L204" s="14"/>
      <c r="M204" s="14"/>
      <c r="N204" s="14"/>
      <c r="O204" s="16"/>
      <c r="P204" s="9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8" t="s">
        <v>260</v>
      </c>
      <c r="B205" s="9" t="s">
        <v>4</v>
      </c>
      <c r="C205" s="9" t="s">
        <v>5</v>
      </c>
      <c r="D205" s="9" t="str">
        <f t="shared" si="53"/>
        <v>жен</v>
      </c>
      <c r="E205" s="10">
        <v>1.0</v>
      </c>
      <c r="F205" s="11"/>
      <c r="G205" s="12" t="s">
        <v>7</v>
      </c>
      <c r="H205" s="13">
        <v>840.0</v>
      </c>
      <c r="I205" s="14"/>
      <c r="J205" s="14">
        <f t="shared" si="1"/>
        <v>840</v>
      </c>
      <c r="K205" s="14"/>
      <c r="L205" s="14"/>
      <c r="M205" s="14"/>
      <c r="N205" s="14"/>
      <c r="O205" s="16"/>
      <c r="P205" s="9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8" t="s">
        <v>261</v>
      </c>
      <c r="B206" s="9" t="s">
        <v>4</v>
      </c>
      <c r="C206" s="9" t="s">
        <v>5</v>
      </c>
      <c r="D206" s="9" t="str">
        <f t="shared" si="53"/>
        <v>жен</v>
      </c>
      <c r="E206" s="10">
        <v>1.0</v>
      </c>
      <c r="F206" s="11"/>
      <c r="G206" s="12" t="s">
        <v>7</v>
      </c>
      <c r="H206" s="13">
        <v>840.0</v>
      </c>
      <c r="I206" s="14"/>
      <c r="J206" s="14">
        <f t="shared" si="1"/>
        <v>840</v>
      </c>
      <c r="K206" s="14"/>
      <c r="L206" s="14"/>
      <c r="M206" s="14"/>
      <c r="N206" s="14"/>
      <c r="O206" s="16"/>
      <c r="P206" s="9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20"/>
      <c r="H207" s="21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20"/>
      <c r="H208" s="21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15" t="s">
        <v>2</v>
      </c>
      <c r="G209" s="20"/>
      <c r="H209" s="21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22" t="s">
        <v>262</v>
      </c>
      <c r="B210" s="23"/>
      <c r="C210" s="23" t="str">
        <f t="shared" ref="C210:C256" si="55">LEFT(A210,FIND(" ",A210)-1)</f>
        <v>54022D-2</v>
      </c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22" t="s">
        <v>263</v>
      </c>
      <c r="B211" s="23"/>
      <c r="C211" s="23" t="str">
        <f t="shared" si="55"/>
        <v>54022N-2</v>
      </c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22" t="s">
        <v>264</v>
      </c>
      <c r="B212" s="23"/>
      <c r="C212" s="23" t="str">
        <f t="shared" si="55"/>
        <v>S1904-3</v>
      </c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22" t="s">
        <v>265</v>
      </c>
      <c r="B213" s="23"/>
      <c r="C213" s="23" t="str">
        <f t="shared" si="55"/>
        <v>53001D-12</v>
      </c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22" t="s">
        <v>266</v>
      </c>
      <c r="B214" s="23"/>
      <c r="C214" s="23" t="str">
        <f t="shared" si="55"/>
        <v>L-20112-4</v>
      </c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22" t="s">
        <v>267</v>
      </c>
      <c r="B215" s="23"/>
      <c r="C215" s="23" t="str">
        <f t="shared" si="55"/>
        <v>8087S-2</v>
      </c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22" t="s">
        <v>268</v>
      </c>
      <c r="B216" s="23"/>
      <c r="C216" s="23" t="str">
        <f t="shared" si="55"/>
        <v>3175-2</v>
      </c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22" t="s">
        <v>269</v>
      </c>
      <c r="B217" s="23"/>
      <c r="C217" s="23" t="str">
        <f t="shared" si="55"/>
        <v>3175-8</v>
      </c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22" t="s">
        <v>270</v>
      </c>
      <c r="B218" s="23"/>
      <c r="C218" s="23" t="str">
        <f t="shared" si="55"/>
        <v>17765-2</v>
      </c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22" t="s">
        <v>271</v>
      </c>
      <c r="B219" s="23"/>
      <c r="C219" s="23" t="str">
        <f t="shared" si="55"/>
        <v>37007N-2</v>
      </c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22" t="s">
        <v>272</v>
      </c>
      <c r="B220" s="23"/>
      <c r="C220" s="23" t="str">
        <f t="shared" si="55"/>
        <v>540220N-12</v>
      </c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22" t="s">
        <v>273</v>
      </c>
      <c r="B221" s="23"/>
      <c r="C221" s="23" t="str">
        <f t="shared" si="55"/>
        <v>54022D-12</v>
      </c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22" t="s">
        <v>274</v>
      </c>
      <c r="B222" s="23"/>
      <c r="C222" s="23" t="str">
        <f t="shared" si="55"/>
        <v>46030E-2</v>
      </c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22" t="s">
        <v>275</v>
      </c>
      <c r="B223" s="23"/>
      <c r="C223" s="23" t="str">
        <f t="shared" si="55"/>
        <v>FR43417-41</v>
      </c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22" t="s">
        <v>276</v>
      </c>
      <c r="B224" s="23"/>
      <c r="C224" s="23" t="str">
        <f t="shared" si="55"/>
        <v>1723A6-235</v>
      </c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22" t="s">
        <v>277</v>
      </c>
      <c r="B225" s="23"/>
      <c r="C225" s="23" t="str">
        <f t="shared" si="55"/>
        <v>1723A6-027</v>
      </c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22" t="s">
        <v>278</v>
      </c>
      <c r="B226" s="23"/>
      <c r="C226" s="23" t="str">
        <f t="shared" si="55"/>
        <v>18146-018</v>
      </c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22" t="s">
        <v>279</v>
      </c>
      <c r="B227" s="23"/>
      <c r="C227" s="23" t="str">
        <f t="shared" si="55"/>
        <v>1118-3</v>
      </c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22" t="s">
        <v>280</v>
      </c>
      <c r="B228" s="23"/>
      <c r="C228" s="23" t="str">
        <f t="shared" si="55"/>
        <v>UFLS0031-13</v>
      </c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22" t="s">
        <v>281</v>
      </c>
      <c r="B229" s="23"/>
      <c r="C229" s="23" t="str">
        <f t="shared" si="55"/>
        <v>UFLS0038-11</v>
      </c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22" t="s">
        <v>282</v>
      </c>
      <c r="B230" s="23"/>
      <c r="C230" s="23" t="str">
        <f t="shared" si="55"/>
        <v>UFLS0037-6</v>
      </c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22" t="s">
        <v>283</v>
      </c>
      <c r="B231" s="23"/>
      <c r="C231" s="23" t="str">
        <f t="shared" si="55"/>
        <v>UFLS0008-7</v>
      </c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22" t="s">
        <v>284</v>
      </c>
      <c r="B232" s="23"/>
      <c r="C232" s="23" t="str">
        <f t="shared" si="55"/>
        <v>UFD0007-5</v>
      </c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22" t="s">
        <v>285</v>
      </c>
      <c r="B233" s="23"/>
      <c r="C233" s="23" t="str">
        <f t="shared" si="55"/>
        <v>FR52004-2</v>
      </c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22" t="s">
        <v>286</v>
      </c>
      <c r="B234" s="23"/>
      <c r="C234" s="23" t="str">
        <f t="shared" si="55"/>
        <v>UFS0040-9</v>
      </c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22" t="s">
        <v>287</v>
      </c>
      <c r="B235" s="23"/>
      <c r="C235" s="23" t="str">
        <f t="shared" si="55"/>
        <v>UFS0049-8</v>
      </c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22" t="s">
        <v>288</v>
      </c>
      <c r="B236" s="23"/>
      <c r="C236" s="23" t="str">
        <f t="shared" si="55"/>
        <v>UFS0057-8</v>
      </c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22" t="s">
        <v>289</v>
      </c>
      <c r="B237" s="23"/>
      <c r="C237" s="23" t="str">
        <f t="shared" si="55"/>
        <v>UFS0057-6</v>
      </c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22" t="s">
        <v>290</v>
      </c>
      <c r="B238" s="23"/>
      <c r="C238" s="23" t="str">
        <f t="shared" si="55"/>
        <v>UFD0008-8</v>
      </c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22" t="s">
        <v>291</v>
      </c>
      <c r="B239" s="23"/>
      <c r="C239" s="23" t="str">
        <f t="shared" si="55"/>
        <v>L15697-2</v>
      </c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22" t="s">
        <v>292</v>
      </c>
      <c r="B240" s="23"/>
      <c r="C240" s="23" t="str">
        <f t="shared" si="55"/>
        <v>L15766-2</v>
      </c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22" t="s">
        <v>293</v>
      </c>
      <c r="B241" s="23"/>
      <c r="C241" s="23" t="str">
        <f t="shared" si="55"/>
        <v>L15767-12</v>
      </c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22" t="s">
        <v>294</v>
      </c>
      <c r="B242" s="23"/>
      <c r="C242" s="23" t="str">
        <f t="shared" si="55"/>
        <v>L15937-2</v>
      </c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22" t="s">
        <v>295</v>
      </c>
      <c r="B243" s="23"/>
      <c r="C243" s="23" t="str">
        <f t="shared" si="55"/>
        <v>L15938-2</v>
      </c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22" t="s">
        <v>296</v>
      </c>
      <c r="B244" s="23"/>
      <c r="C244" s="23" t="str">
        <f t="shared" si="55"/>
        <v>L14942-2</v>
      </c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22" t="s">
        <v>297</v>
      </c>
      <c r="B245" s="23"/>
      <c r="C245" s="23" t="str">
        <f t="shared" si="55"/>
        <v>VGV0004-1</v>
      </c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22" t="s">
        <v>298</v>
      </c>
      <c r="B246" s="23"/>
      <c r="C246" s="23" t="str">
        <f t="shared" si="55"/>
        <v>DWG57-2</v>
      </c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22" t="s">
        <v>299</v>
      </c>
      <c r="B247" s="23"/>
      <c r="C247" s="23" t="str">
        <f t="shared" si="55"/>
        <v>DWG61-2</v>
      </c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22" t="s">
        <v>300</v>
      </c>
      <c r="B248" s="23"/>
      <c r="C248" s="23" t="str">
        <f t="shared" si="55"/>
        <v>DW55-11</v>
      </c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22" t="s">
        <v>301</v>
      </c>
      <c r="B249" s="23"/>
      <c r="C249" s="23" t="str">
        <f t="shared" si="55"/>
        <v>DW55-10</v>
      </c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22" t="s">
        <v>302</v>
      </c>
      <c r="B250" s="23"/>
      <c r="C250" s="23" t="str">
        <f t="shared" si="55"/>
        <v>DW75-9</v>
      </c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22" t="s">
        <v>303</v>
      </c>
      <c r="B251" s="23"/>
      <c r="C251" s="23" t="str">
        <f t="shared" si="55"/>
        <v>DW58-13</v>
      </c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22" t="s">
        <v>304</v>
      </c>
      <c r="B252" s="23"/>
      <c r="C252" s="23" t="str">
        <f t="shared" si="55"/>
        <v>DFRG22-4</v>
      </c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22" t="s">
        <v>305</v>
      </c>
      <c r="B253" s="23"/>
      <c r="C253" s="23" t="str">
        <f t="shared" si="55"/>
        <v>DFRG22-3</v>
      </c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22" t="s">
        <v>306</v>
      </c>
      <c r="B254" s="23"/>
      <c r="C254" s="23" t="str">
        <f t="shared" si="55"/>
        <v>DFRG23-12</v>
      </c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22" t="s">
        <v>307</v>
      </c>
      <c r="B255" s="23"/>
      <c r="C255" s="23" t="str">
        <f t="shared" si="55"/>
        <v>Y31020-2</v>
      </c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22" t="s">
        <v>308</v>
      </c>
      <c r="B256" s="23"/>
      <c r="C256" s="23" t="str">
        <f t="shared" si="55"/>
        <v>Y31020-3</v>
      </c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20"/>
      <c r="H257" s="21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20"/>
      <c r="H258" s="21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20"/>
      <c r="H259" s="21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20"/>
      <c r="H260" s="21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20"/>
      <c r="H261" s="21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20"/>
      <c r="H262" s="21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20"/>
      <c r="H263" s="21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20"/>
      <c r="H264" s="21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20"/>
      <c r="H265" s="21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20"/>
      <c r="H266" s="21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20"/>
      <c r="H267" s="21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20"/>
      <c r="H268" s="21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20"/>
      <c r="H269" s="21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20"/>
      <c r="H270" s="21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20"/>
      <c r="H271" s="21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20"/>
      <c r="H272" s="21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20"/>
      <c r="H273" s="21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20"/>
      <c r="H274" s="21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20"/>
      <c r="H275" s="21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20"/>
      <c r="H276" s="21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20"/>
      <c r="H277" s="21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20"/>
      <c r="H278" s="21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20"/>
      <c r="H279" s="21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20"/>
      <c r="H280" s="21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20"/>
      <c r="H281" s="21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20"/>
      <c r="H282" s="21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20"/>
      <c r="H283" s="21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20"/>
      <c r="H284" s="21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20"/>
      <c r="H285" s="21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20"/>
      <c r="H286" s="21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20"/>
      <c r="H287" s="21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20"/>
      <c r="H288" s="21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20"/>
      <c r="H289" s="21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20"/>
      <c r="H290" s="21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20"/>
      <c r="H291" s="21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20"/>
      <c r="H292" s="21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20"/>
      <c r="H293" s="21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20"/>
      <c r="H294" s="21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20"/>
      <c r="H295" s="21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20"/>
      <c r="H296" s="21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20"/>
      <c r="H297" s="21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20"/>
      <c r="H298" s="21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20"/>
      <c r="H299" s="21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20"/>
      <c r="H300" s="21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20"/>
      <c r="H301" s="21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20"/>
      <c r="H302" s="21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20"/>
      <c r="H303" s="21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20"/>
      <c r="H304" s="21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20"/>
      <c r="H305" s="21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20"/>
      <c r="H306" s="21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20"/>
      <c r="H307" s="21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20"/>
      <c r="H308" s="21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20"/>
      <c r="H309" s="21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20"/>
      <c r="H310" s="21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20"/>
      <c r="H311" s="21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20"/>
      <c r="H312" s="21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20"/>
      <c r="H313" s="21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20"/>
      <c r="H314" s="21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20"/>
      <c r="H315" s="21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20"/>
      <c r="H316" s="21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20"/>
      <c r="H317" s="21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20"/>
      <c r="H318" s="21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20"/>
      <c r="H319" s="21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20"/>
      <c r="H320" s="21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20"/>
      <c r="H321" s="21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20"/>
      <c r="H322" s="21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20"/>
      <c r="H323" s="21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20"/>
      <c r="H324" s="21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20"/>
      <c r="H325" s="21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20"/>
      <c r="H326" s="21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20"/>
      <c r="H327" s="21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20"/>
      <c r="H328" s="21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20"/>
      <c r="H329" s="21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20"/>
      <c r="H330" s="21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20"/>
      <c r="H331" s="21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20"/>
      <c r="H332" s="21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20"/>
      <c r="H333" s="21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20"/>
      <c r="H334" s="21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20"/>
      <c r="H335" s="21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20"/>
      <c r="H336" s="21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20"/>
      <c r="H337" s="21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20"/>
      <c r="H338" s="21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20"/>
      <c r="H339" s="21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20"/>
      <c r="H340" s="21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20"/>
      <c r="H341" s="21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20"/>
      <c r="H342" s="21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20"/>
      <c r="H343" s="21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20"/>
      <c r="H344" s="21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20"/>
      <c r="H345" s="21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20"/>
      <c r="H346" s="21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20"/>
      <c r="H347" s="21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20"/>
      <c r="H348" s="21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20"/>
      <c r="H349" s="21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20"/>
      <c r="H350" s="21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20"/>
      <c r="H351" s="21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20"/>
      <c r="H352" s="21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20"/>
      <c r="H353" s="21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20"/>
      <c r="H354" s="21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20"/>
      <c r="H355" s="21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20"/>
      <c r="H356" s="21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20"/>
      <c r="H357" s="21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20"/>
      <c r="H358" s="21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20"/>
      <c r="H359" s="21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20"/>
      <c r="H360" s="21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20"/>
      <c r="H361" s="21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20"/>
      <c r="H362" s="21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20"/>
      <c r="H363" s="21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20"/>
      <c r="H364" s="21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20"/>
      <c r="H365" s="21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20"/>
      <c r="H366" s="21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20"/>
      <c r="H367" s="21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20"/>
      <c r="H368" s="21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20"/>
      <c r="H369" s="21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20"/>
      <c r="H370" s="21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20"/>
      <c r="H371" s="21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20"/>
      <c r="H372" s="21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20"/>
      <c r="H373" s="21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20"/>
      <c r="H374" s="21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20"/>
      <c r="H375" s="21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20"/>
      <c r="H376" s="21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20"/>
      <c r="H377" s="21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20"/>
      <c r="H378" s="21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20"/>
      <c r="H379" s="21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20"/>
      <c r="H380" s="21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20"/>
      <c r="H381" s="21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20"/>
      <c r="H382" s="21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20"/>
      <c r="H383" s="21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20"/>
      <c r="H384" s="21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20"/>
      <c r="H385" s="21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20"/>
      <c r="H386" s="21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20"/>
      <c r="H387" s="21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20"/>
      <c r="H388" s="21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20"/>
      <c r="H389" s="21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20"/>
      <c r="H390" s="21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20"/>
      <c r="H391" s="21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20"/>
      <c r="H392" s="21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20"/>
      <c r="H393" s="21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20"/>
      <c r="H394" s="21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20"/>
      <c r="H395" s="21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20"/>
      <c r="H396" s="21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20"/>
      <c r="H397" s="21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20"/>
      <c r="H398" s="21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20"/>
      <c r="H399" s="21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20"/>
      <c r="H400" s="21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20"/>
      <c r="H401" s="21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20"/>
      <c r="H402" s="21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20"/>
      <c r="H403" s="21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20"/>
      <c r="H404" s="21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20"/>
      <c r="H405" s="21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20"/>
      <c r="H406" s="21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20"/>
      <c r="H407" s="21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20"/>
      <c r="H408" s="21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20"/>
      <c r="H409" s="21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20"/>
      <c r="H410" s="21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20"/>
      <c r="H411" s="21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20"/>
      <c r="H412" s="21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20"/>
      <c r="H413" s="21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20"/>
      <c r="H414" s="21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20"/>
      <c r="H415" s="21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20"/>
      <c r="H416" s="21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20"/>
      <c r="H417" s="21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20"/>
      <c r="H418" s="21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20"/>
      <c r="H419" s="21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20"/>
      <c r="H420" s="21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20"/>
      <c r="H421" s="21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20"/>
      <c r="H422" s="21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20"/>
      <c r="H423" s="21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20"/>
      <c r="H424" s="21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20"/>
      <c r="H425" s="21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20"/>
      <c r="H426" s="21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20"/>
      <c r="H427" s="21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20"/>
      <c r="H428" s="21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20"/>
      <c r="H429" s="21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20"/>
      <c r="H430" s="21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20"/>
      <c r="H431" s="21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20"/>
      <c r="H432" s="21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20"/>
      <c r="H433" s="21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20"/>
      <c r="H434" s="21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20"/>
      <c r="H435" s="21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20"/>
      <c r="H436" s="21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20"/>
      <c r="H437" s="21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20"/>
      <c r="H438" s="21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20"/>
      <c r="H439" s="21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20"/>
      <c r="H440" s="21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20"/>
      <c r="H441" s="21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20"/>
      <c r="H442" s="21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20"/>
      <c r="H443" s="21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20"/>
      <c r="H444" s="21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20"/>
      <c r="H445" s="21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20"/>
      <c r="H446" s="21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20"/>
      <c r="H447" s="21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20"/>
      <c r="H448" s="21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20"/>
      <c r="H449" s="21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20"/>
      <c r="H450" s="21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20"/>
      <c r="H451" s="21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20"/>
      <c r="H452" s="21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20"/>
      <c r="H453" s="21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20"/>
      <c r="H454" s="21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20"/>
      <c r="H455" s="21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20"/>
      <c r="H456" s="21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20"/>
      <c r="H457" s="21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20"/>
      <c r="H458" s="21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20"/>
      <c r="H459" s="21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20"/>
      <c r="H460" s="21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20"/>
      <c r="H461" s="21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20"/>
      <c r="H462" s="21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20"/>
      <c r="H463" s="21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20"/>
      <c r="H464" s="21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20"/>
      <c r="H465" s="21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20"/>
      <c r="H466" s="21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20"/>
      <c r="H467" s="21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20"/>
      <c r="H468" s="21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20"/>
      <c r="H469" s="21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20"/>
      <c r="H470" s="21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20"/>
      <c r="H471" s="21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20"/>
      <c r="H472" s="21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20"/>
      <c r="H473" s="21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20"/>
      <c r="H474" s="21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20"/>
      <c r="H475" s="21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20"/>
      <c r="H476" s="21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20"/>
      <c r="H477" s="21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20"/>
      <c r="H478" s="21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20"/>
      <c r="H479" s="21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20"/>
      <c r="H480" s="21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20"/>
      <c r="H481" s="21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20"/>
      <c r="H482" s="21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20"/>
      <c r="H483" s="21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20"/>
      <c r="H484" s="21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20"/>
      <c r="H485" s="21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20"/>
      <c r="H486" s="21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20"/>
      <c r="H487" s="21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20"/>
      <c r="H488" s="21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20"/>
      <c r="H489" s="21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20"/>
      <c r="H490" s="21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20"/>
      <c r="H491" s="21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20"/>
      <c r="H492" s="21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20"/>
      <c r="H493" s="21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20"/>
      <c r="H494" s="21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20"/>
      <c r="H495" s="21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20"/>
      <c r="H496" s="21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20"/>
      <c r="H497" s="21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20"/>
      <c r="H498" s="21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20"/>
      <c r="H499" s="21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20"/>
      <c r="H500" s="21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20"/>
      <c r="H501" s="21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20"/>
      <c r="H502" s="21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20"/>
      <c r="H503" s="21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20"/>
      <c r="H504" s="21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20"/>
      <c r="H505" s="21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20"/>
      <c r="H506" s="21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20"/>
      <c r="H507" s="21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20"/>
      <c r="H508" s="21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20"/>
      <c r="H509" s="21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20"/>
      <c r="H510" s="21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20"/>
      <c r="H511" s="21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20"/>
      <c r="H512" s="21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20"/>
      <c r="H513" s="21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20"/>
      <c r="H514" s="21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20"/>
      <c r="H515" s="21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20"/>
      <c r="H516" s="21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20"/>
      <c r="H517" s="21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20"/>
      <c r="H518" s="21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20"/>
      <c r="H519" s="21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20"/>
      <c r="H520" s="21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20"/>
      <c r="H521" s="21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20"/>
      <c r="H522" s="21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20"/>
      <c r="H523" s="21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20"/>
      <c r="H524" s="21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20"/>
      <c r="H525" s="21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20"/>
      <c r="H526" s="21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20"/>
      <c r="H527" s="21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20"/>
      <c r="H528" s="21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20"/>
      <c r="H529" s="21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20"/>
      <c r="H530" s="21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20"/>
      <c r="H531" s="21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20"/>
      <c r="H532" s="21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20"/>
      <c r="H533" s="21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20"/>
      <c r="H534" s="21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20"/>
      <c r="H535" s="21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20"/>
      <c r="H536" s="21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20"/>
      <c r="H537" s="21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20"/>
      <c r="H538" s="21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20"/>
      <c r="H539" s="21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20"/>
      <c r="H540" s="21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20"/>
      <c r="H541" s="21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20"/>
      <c r="H542" s="21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20"/>
      <c r="H543" s="21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20"/>
      <c r="H544" s="21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20"/>
      <c r="H545" s="21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20"/>
      <c r="H546" s="21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20"/>
      <c r="H547" s="21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20"/>
      <c r="H548" s="21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20"/>
      <c r="H549" s="21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20"/>
      <c r="H550" s="21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20"/>
      <c r="H551" s="21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20"/>
      <c r="H552" s="21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20"/>
      <c r="H553" s="21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20"/>
      <c r="H554" s="21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20"/>
      <c r="H555" s="21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20"/>
      <c r="H556" s="21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20"/>
      <c r="H557" s="21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20"/>
      <c r="H558" s="21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20"/>
      <c r="H559" s="21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20"/>
      <c r="H560" s="21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20"/>
      <c r="H561" s="21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20"/>
      <c r="H562" s="21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20"/>
      <c r="H563" s="21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20"/>
      <c r="H564" s="21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20"/>
      <c r="H565" s="21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20"/>
      <c r="H566" s="21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20"/>
      <c r="H567" s="21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20"/>
      <c r="H568" s="21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20"/>
      <c r="H569" s="21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20"/>
      <c r="H570" s="21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20"/>
      <c r="H571" s="21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20"/>
      <c r="H572" s="21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20"/>
      <c r="H573" s="21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20"/>
      <c r="H574" s="21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20"/>
      <c r="H575" s="21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20"/>
      <c r="H576" s="21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20"/>
      <c r="H577" s="21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20"/>
      <c r="H578" s="21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20"/>
      <c r="H579" s="21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20"/>
      <c r="H580" s="21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20"/>
      <c r="H581" s="21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20"/>
      <c r="H582" s="21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20"/>
      <c r="H583" s="21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20"/>
      <c r="H584" s="21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20"/>
      <c r="H585" s="21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20"/>
      <c r="H586" s="21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20"/>
      <c r="H587" s="21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20"/>
      <c r="H588" s="21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20"/>
      <c r="H589" s="21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20"/>
      <c r="H590" s="21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20"/>
      <c r="H591" s="21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20"/>
      <c r="H592" s="21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20"/>
      <c r="H593" s="21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20"/>
      <c r="H594" s="21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20"/>
      <c r="H595" s="21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20"/>
      <c r="H596" s="21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20"/>
      <c r="H597" s="21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20"/>
      <c r="H598" s="21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20"/>
      <c r="H599" s="21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20"/>
      <c r="H600" s="21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20"/>
      <c r="H601" s="21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20"/>
      <c r="H602" s="21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20"/>
      <c r="H603" s="21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20"/>
      <c r="H604" s="21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20"/>
      <c r="H605" s="21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20"/>
      <c r="H606" s="21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20"/>
      <c r="H607" s="21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20"/>
      <c r="H608" s="21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20"/>
      <c r="H609" s="21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20"/>
      <c r="H610" s="21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20"/>
      <c r="H611" s="21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20"/>
      <c r="H612" s="21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20"/>
      <c r="H613" s="21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20"/>
      <c r="H614" s="21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20"/>
      <c r="H615" s="21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20"/>
      <c r="H616" s="21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20"/>
      <c r="H617" s="21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20"/>
      <c r="H618" s="21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20"/>
      <c r="H619" s="21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20"/>
      <c r="H620" s="21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20"/>
      <c r="H621" s="21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20"/>
      <c r="H622" s="21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20"/>
      <c r="H623" s="21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20"/>
      <c r="H624" s="21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20"/>
      <c r="H625" s="21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20"/>
      <c r="H626" s="21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20"/>
      <c r="H627" s="21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20"/>
      <c r="H628" s="21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20"/>
      <c r="H629" s="21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20"/>
      <c r="H630" s="21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20"/>
      <c r="H631" s="21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20"/>
      <c r="H632" s="21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20"/>
      <c r="H633" s="21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20"/>
      <c r="H634" s="21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20"/>
      <c r="H635" s="21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20"/>
      <c r="H636" s="21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20"/>
      <c r="H637" s="21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20"/>
      <c r="H638" s="21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20"/>
      <c r="H639" s="21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20"/>
      <c r="H640" s="21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20"/>
      <c r="H641" s="21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20"/>
      <c r="H642" s="21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20"/>
      <c r="H643" s="21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20"/>
      <c r="H644" s="21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20"/>
      <c r="H645" s="21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20"/>
      <c r="H646" s="21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20"/>
      <c r="H647" s="21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20"/>
      <c r="H648" s="21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20"/>
      <c r="H649" s="21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20"/>
      <c r="H650" s="21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20"/>
      <c r="H651" s="21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20"/>
      <c r="H652" s="21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20"/>
      <c r="H653" s="21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20"/>
      <c r="H654" s="21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20"/>
      <c r="H655" s="21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20"/>
      <c r="H656" s="21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20"/>
      <c r="H657" s="21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20"/>
      <c r="H658" s="21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20"/>
      <c r="H659" s="21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20"/>
      <c r="H660" s="21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20"/>
      <c r="H661" s="21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20"/>
      <c r="H662" s="21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20"/>
      <c r="H663" s="21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20"/>
      <c r="H664" s="21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20"/>
      <c r="H665" s="21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20"/>
      <c r="H666" s="21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20"/>
      <c r="H667" s="21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20"/>
      <c r="H668" s="21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20"/>
      <c r="H669" s="21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20"/>
      <c r="H670" s="21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20"/>
      <c r="H671" s="21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20"/>
      <c r="H672" s="21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20"/>
      <c r="H673" s="21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20"/>
      <c r="H674" s="21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20"/>
      <c r="H675" s="21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20"/>
      <c r="H676" s="21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20"/>
      <c r="H677" s="21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20"/>
      <c r="H678" s="21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20"/>
      <c r="H679" s="21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20"/>
      <c r="H680" s="21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20"/>
      <c r="H681" s="21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20"/>
      <c r="H682" s="21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20"/>
      <c r="H683" s="21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20"/>
      <c r="H684" s="21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20"/>
      <c r="H685" s="21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20"/>
      <c r="H686" s="21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20"/>
      <c r="H687" s="21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20"/>
      <c r="H688" s="21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20"/>
      <c r="H689" s="21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20"/>
      <c r="H690" s="21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20"/>
      <c r="H691" s="21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20"/>
      <c r="H692" s="21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20"/>
      <c r="H693" s="21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20"/>
      <c r="H694" s="21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20"/>
      <c r="H695" s="21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20"/>
      <c r="H696" s="21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20"/>
      <c r="H697" s="21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20"/>
      <c r="H698" s="21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20"/>
      <c r="H699" s="21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20"/>
      <c r="H700" s="21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20"/>
      <c r="H701" s="21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20"/>
      <c r="H702" s="21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20"/>
      <c r="H703" s="21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20"/>
      <c r="H704" s="21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20"/>
      <c r="H705" s="21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20"/>
      <c r="H706" s="21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20"/>
      <c r="H707" s="21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20"/>
      <c r="H708" s="21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20"/>
      <c r="H709" s="21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20"/>
      <c r="H710" s="21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20"/>
      <c r="H711" s="21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20"/>
      <c r="H712" s="21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20"/>
      <c r="H713" s="21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20"/>
      <c r="H714" s="21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20"/>
      <c r="H715" s="21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20"/>
      <c r="H716" s="21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20"/>
      <c r="H717" s="21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20"/>
      <c r="H718" s="21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20"/>
      <c r="H719" s="21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20"/>
      <c r="H720" s="21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20"/>
      <c r="H721" s="21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20"/>
      <c r="H722" s="21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20"/>
      <c r="H723" s="21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20"/>
      <c r="H724" s="21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20"/>
      <c r="H725" s="21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20"/>
      <c r="H726" s="21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20"/>
      <c r="H727" s="21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20"/>
      <c r="H728" s="21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20"/>
      <c r="H729" s="21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20"/>
      <c r="H730" s="21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20"/>
      <c r="H731" s="21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20"/>
      <c r="H732" s="21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20"/>
      <c r="H733" s="21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20"/>
      <c r="H734" s="21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20"/>
      <c r="H735" s="21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20"/>
      <c r="H736" s="21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20"/>
      <c r="H737" s="21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20"/>
      <c r="H738" s="21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20"/>
      <c r="H739" s="21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20"/>
      <c r="H740" s="21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20"/>
      <c r="H741" s="21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20"/>
      <c r="H742" s="21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20"/>
      <c r="H743" s="21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20"/>
      <c r="H744" s="21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20"/>
      <c r="H745" s="21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20"/>
      <c r="H746" s="21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20"/>
      <c r="H747" s="21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20"/>
      <c r="H748" s="21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20"/>
      <c r="H749" s="21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20"/>
      <c r="H750" s="21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20"/>
      <c r="H751" s="21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20"/>
      <c r="H752" s="21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20"/>
      <c r="H753" s="21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20"/>
      <c r="H754" s="21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20"/>
      <c r="H755" s="21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20"/>
      <c r="H756" s="21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20"/>
      <c r="H757" s="21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20"/>
      <c r="H758" s="21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20"/>
      <c r="H759" s="21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20"/>
      <c r="H760" s="21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20"/>
      <c r="H761" s="21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20"/>
      <c r="H762" s="21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20"/>
      <c r="H763" s="21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20"/>
      <c r="H764" s="21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20"/>
      <c r="H765" s="21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20"/>
      <c r="H766" s="21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20"/>
      <c r="H767" s="21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20"/>
      <c r="H768" s="21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20"/>
      <c r="H769" s="21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20"/>
      <c r="H770" s="21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20"/>
      <c r="H771" s="21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20"/>
      <c r="H772" s="21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20"/>
      <c r="H773" s="21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20"/>
      <c r="H774" s="21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20"/>
      <c r="H775" s="21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20"/>
      <c r="H776" s="21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20"/>
      <c r="H777" s="21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20"/>
      <c r="H778" s="21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20"/>
      <c r="H779" s="21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20"/>
      <c r="H780" s="21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20"/>
      <c r="H781" s="21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20"/>
      <c r="H782" s="21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20"/>
      <c r="H783" s="21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20"/>
      <c r="H784" s="21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20"/>
      <c r="H785" s="21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20"/>
      <c r="H786" s="21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20"/>
      <c r="H787" s="21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20"/>
      <c r="H788" s="21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20"/>
      <c r="H789" s="21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20"/>
      <c r="H790" s="21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20"/>
      <c r="H791" s="21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20"/>
      <c r="H792" s="21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20"/>
      <c r="H793" s="21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20"/>
      <c r="H794" s="21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20"/>
      <c r="H795" s="21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20"/>
      <c r="H796" s="21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20"/>
      <c r="H797" s="21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20"/>
      <c r="H798" s="21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20"/>
      <c r="H799" s="21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20"/>
      <c r="H800" s="21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20"/>
      <c r="H801" s="21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20"/>
      <c r="H802" s="21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20"/>
      <c r="H803" s="21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20"/>
      <c r="H804" s="21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20"/>
      <c r="H805" s="21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20"/>
      <c r="H806" s="21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20"/>
      <c r="H807" s="21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20"/>
      <c r="H808" s="21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20"/>
      <c r="H809" s="21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20"/>
      <c r="H810" s="21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20"/>
      <c r="H811" s="21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20"/>
      <c r="H812" s="21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20"/>
      <c r="H813" s="21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20"/>
      <c r="H814" s="21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20"/>
      <c r="H815" s="21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20"/>
      <c r="H816" s="21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20"/>
      <c r="H817" s="21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20"/>
      <c r="H818" s="21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20"/>
      <c r="H819" s="21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20"/>
      <c r="H820" s="21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20"/>
      <c r="H821" s="21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20"/>
      <c r="H822" s="21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20"/>
      <c r="H823" s="21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20"/>
      <c r="H824" s="21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20"/>
      <c r="H825" s="21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20"/>
      <c r="H826" s="21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20"/>
      <c r="H827" s="21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20"/>
      <c r="H828" s="21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20"/>
      <c r="H829" s="21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20"/>
      <c r="H830" s="21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20"/>
      <c r="H831" s="21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20"/>
      <c r="H832" s="21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20"/>
      <c r="H833" s="21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20"/>
      <c r="H834" s="21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20"/>
      <c r="H835" s="21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20"/>
      <c r="H836" s="21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20"/>
      <c r="H837" s="21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20"/>
      <c r="H838" s="21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20"/>
      <c r="H839" s="21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20"/>
      <c r="H840" s="21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20"/>
      <c r="H841" s="21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20"/>
      <c r="H842" s="21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20"/>
      <c r="H843" s="21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20"/>
      <c r="H844" s="21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20"/>
      <c r="H845" s="21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20"/>
      <c r="H846" s="21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20"/>
      <c r="H847" s="21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20"/>
      <c r="H848" s="21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20"/>
      <c r="H849" s="21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20"/>
      <c r="H850" s="21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20"/>
      <c r="H851" s="21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20"/>
      <c r="H852" s="21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20"/>
      <c r="H853" s="21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20"/>
      <c r="H854" s="21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20"/>
      <c r="H855" s="21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20"/>
      <c r="H856" s="21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20"/>
      <c r="H857" s="21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20"/>
      <c r="H858" s="21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20"/>
      <c r="H859" s="21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20"/>
      <c r="H860" s="21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20"/>
      <c r="H861" s="21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20"/>
      <c r="H862" s="21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20"/>
      <c r="H863" s="21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20"/>
      <c r="H864" s="21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20"/>
      <c r="H865" s="21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20"/>
      <c r="H866" s="21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20"/>
      <c r="H867" s="21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20"/>
      <c r="H868" s="21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20"/>
      <c r="H869" s="21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20"/>
      <c r="H870" s="21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20"/>
      <c r="H871" s="21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20"/>
      <c r="H872" s="21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20"/>
      <c r="H873" s="21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20"/>
      <c r="H874" s="21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20"/>
      <c r="H875" s="21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20"/>
      <c r="H876" s="21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20"/>
      <c r="H877" s="21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20"/>
      <c r="H878" s="21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20"/>
      <c r="H879" s="21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20"/>
      <c r="H880" s="21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20"/>
      <c r="H881" s="21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20"/>
      <c r="H882" s="21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20"/>
      <c r="H883" s="21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20"/>
      <c r="H884" s="21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20"/>
      <c r="H885" s="21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20"/>
      <c r="H886" s="21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20"/>
      <c r="H887" s="21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20"/>
      <c r="H888" s="21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20"/>
      <c r="H889" s="21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20"/>
      <c r="H890" s="21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20"/>
      <c r="H891" s="21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20"/>
      <c r="H892" s="21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20"/>
      <c r="H893" s="21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20"/>
      <c r="H894" s="21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20"/>
      <c r="H895" s="21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20"/>
      <c r="H896" s="21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20"/>
      <c r="H897" s="21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20"/>
      <c r="H898" s="21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20"/>
      <c r="H899" s="21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20"/>
      <c r="H900" s="21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20"/>
      <c r="H901" s="21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20"/>
      <c r="H902" s="21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20"/>
      <c r="H903" s="21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20"/>
      <c r="H904" s="21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20"/>
      <c r="H905" s="21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20"/>
      <c r="H906" s="21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20"/>
      <c r="H907" s="21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20"/>
      <c r="H908" s="21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20"/>
      <c r="H909" s="21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20"/>
      <c r="H910" s="21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20"/>
      <c r="H911" s="21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20"/>
      <c r="H912" s="21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20"/>
      <c r="H913" s="21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20"/>
      <c r="H914" s="21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20"/>
      <c r="H915" s="21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20"/>
      <c r="H916" s="21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20"/>
      <c r="H917" s="21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20"/>
      <c r="H918" s="21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20"/>
      <c r="H919" s="21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20"/>
      <c r="H920" s="21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20"/>
      <c r="H921" s="21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20"/>
      <c r="H922" s="21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20"/>
      <c r="H923" s="21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20"/>
      <c r="H924" s="21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20"/>
      <c r="H925" s="21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20"/>
      <c r="H926" s="21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20"/>
      <c r="H927" s="21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20"/>
      <c r="H928" s="21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20"/>
      <c r="H929" s="21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20"/>
      <c r="H930" s="21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20"/>
      <c r="H931" s="21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20"/>
      <c r="H932" s="21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20"/>
      <c r="H933" s="21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20"/>
      <c r="H934" s="21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20"/>
      <c r="H935" s="21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20"/>
      <c r="H936" s="21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20"/>
      <c r="H937" s="21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20"/>
      <c r="H938" s="21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20"/>
      <c r="H939" s="21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20"/>
      <c r="H940" s="21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20"/>
      <c r="H941" s="21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20"/>
      <c r="H942" s="21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20"/>
      <c r="H943" s="21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20"/>
      <c r="H944" s="21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20"/>
      <c r="H945" s="21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20"/>
      <c r="H946" s="21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20"/>
      <c r="H947" s="21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20"/>
      <c r="H948" s="21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20"/>
      <c r="H949" s="21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20"/>
      <c r="H950" s="21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20"/>
      <c r="H951" s="21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20"/>
      <c r="H952" s="21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20"/>
      <c r="H953" s="21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20"/>
      <c r="H954" s="21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20"/>
      <c r="H955" s="21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20"/>
      <c r="H956" s="21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20"/>
      <c r="H957" s="21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20"/>
      <c r="H958" s="21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20"/>
      <c r="H959" s="21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20"/>
      <c r="H960" s="21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20"/>
      <c r="H961" s="21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20"/>
      <c r="H962" s="21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20"/>
      <c r="H963" s="21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20"/>
      <c r="H964" s="21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20"/>
      <c r="H965" s="21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20"/>
      <c r="H966" s="21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20"/>
      <c r="H967" s="21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20"/>
      <c r="H968" s="21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20"/>
      <c r="H969" s="21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20"/>
      <c r="H970" s="21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20"/>
      <c r="H971" s="21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20"/>
      <c r="H972" s="21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20"/>
      <c r="H973" s="21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20"/>
      <c r="H974" s="21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20"/>
      <c r="H975" s="21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20"/>
      <c r="H976" s="21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20"/>
      <c r="H977" s="21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20"/>
      <c r="H978" s="21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20"/>
      <c r="H979" s="21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20"/>
      <c r="H980" s="21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20"/>
      <c r="H981" s="21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20"/>
      <c r="H982" s="21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20"/>
      <c r="H983" s="21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20"/>
      <c r="H984" s="21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20"/>
      <c r="H985" s="21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20"/>
      <c r="H986" s="21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20"/>
      <c r="H987" s="21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20"/>
      <c r="H988" s="21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20"/>
      <c r="H989" s="21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20"/>
      <c r="H990" s="21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20"/>
      <c r="H991" s="21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20"/>
      <c r="H992" s="21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20"/>
      <c r="H993" s="21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20"/>
      <c r="H994" s="21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20"/>
      <c r="H995" s="21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20"/>
      <c r="H996" s="21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20"/>
      <c r="H997" s="21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20"/>
      <c r="H998" s="21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20"/>
      <c r="H999" s="21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20"/>
      <c r="H1000" s="21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20"/>
      <c r="H1001" s="21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autoFilter ref="$A$1:$Z$20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13"/>
    <col customWidth="1" min="3" max="3" width="6.13"/>
    <col customWidth="1" min="4" max="4" width="10.0"/>
    <col customWidth="1" min="5" max="5" width="9.88"/>
    <col customWidth="1" min="6" max="6" width="14.13"/>
    <col customWidth="1" min="7" max="7" width="26.88"/>
    <col customWidth="1" min="8" max="8" width="8.75"/>
    <col customWidth="1" min="9" max="9" width="4.75"/>
    <col customWidth="1" min="10" max="10" width="6.88"/>
    <col customWidth="1" min="11" max="11" width="8.25"/>
    <col customWidth="1" min="12" max="12" width="8.0"/>
    <col customWidth="1" min="13" max="13" width="6.75"/>
    <col customWidth="1" min="14" max="15" width="16.5"/>
    <col customWidth="1" min="16" max="16" width="52.88"/>
    <col customWidth="1" min="17" max="34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</row>
    <row r="2" ht="15.75" customHeight="1">
      <c r="A2" s="35" t="s">
        <v>315</v>
      </c>
      <c r="B2" s="35" t="s">
        <v>316</v>
      </c>
      <c r="C2" s="35" t="s">
        <v>317</v>
      </c>
      <c r="D2" s="35" t="s">
        <v>318</v>
      </c>
      <c r="E2" s="35" t="s">
        <v>319</v>
      </c>
      <c r="F2" s="36" t="str">
        <f t="shared" ref="F2:F145" si="1">LEFT(P2,FIND(" ",P2)-1)</f>
        <v>1005-8</v>
      </c>
      <c r="G2" s="37" t="s">
        <v>320</v>
      </c>
      <c r="H2" s="38">
        <v>1.0</v>
      </c>
      <c r="I2" s="38">
        <v>2390.0</v>
      </c>
      <c r="J2" s="38"/>
      <c r="K2" s="39">
        <v>997.0</v>
      </c>
      <c r="L2" s="40">
        <v>947.0</v>
      </c>
      <c r="M2" s="41"/>
      <c r="N2" s="35" t="s">
        <v>321</v>
      </c>
      <c r="O2" s="38"/>
      <c r="P2" s="42" t="s">
        <v>322</v>
      </c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4"/>
      <c r="AG2" s="44"/>
      <c r="AH2" s="44"/>
    </row>
    <row r="3" ht="15.75" customHeight="1">
      <c r="A3" s="35" t="s">
        <v>315</v>
      </c>
      <c r="B3" s="35" t="s">
        <v>316</v>
      </c>
      <c r="C3" s="35" t="s">
        <v>22</v>
      </c>
      <c r="D3" s="35" t="s">
        <v>318</v>
      </c>
      <c r="E3" s="35" t="s">
        <v>319</v>
      </c>
      <c r="F3" s="36" t="str">
        <f t="shared" si="1"/>
        <v>1021-2</v>
      </c>
      <c r="G3" s="37" t="s">
        <v>320</v>
      </c>
      <c r="H3" s="38">
        <v>1.0</v>
      </c>
      <c r="I3" s="38">
        <v>2590.0</v>
      </c>
      <c r="J3" s="38"/>
      <c r="K3" s="39">
        <v>880.0</v>
      </c>
      <c r="L3" s="45">
        <v>836.0</v>
      </c>
      <c r="M3" s="41"/>
      <c r="N3" s="35" t="s">
        <v>321</v>
      </c>
      <c r="O3" s="38"/>
      <c r="P3" s="42" t="s">
        <v>323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4"/>
      <c r="AG3" s="44"/>
      <c r="AH3" s="44"/>
    </row>
    <row r="4" ht="15.75" customHeight="1">
      <c r="A4" s="35" t="s">
        <v>315</v>
      </c>
      <c r="B4" s="35" t="s">
        <v>316</v>
      </c>
      <c r="C4" s="35" t="s">
        <v>317</v>
      </c>
      <c r="D4" s="35" t="s">
        <v>324</v>
      </c>
      <c r="E4" s="35" t="s">
        <v>319</v>
      </c>
      <c r="F4" s="46" t="str">
        <f t="shared" si="1"/>
        <v>1034-3</v>
      </c>
      <c r="G4" s="37" t="s">
        <v>320</v>
      </c>
      <c r="H4" s="47">
        <v>1.0</v>
      </c>
      <c r="I4" s="38">
        <v>3590.0</v>
      </c>
      <c r="J4" s="38"/>
      <c r="K4" s="39">
        <v>1497.0</v>
      </c>
      <c r="L4" s="45">
        <v>1422.0</v>
      </c>
      <c r="M4" s="41"/>
      <c r="N4" s="35" t="s">
        <v>321</v>
      </c>
      <c r="O4" s="38"/>
      <c r="P4" s="42" t="s">
        <v>325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4"/>
      <c r="AG4" s="44"/>
      <c r="AH4" s="44"/>
    </row>
    <row r="5" ht="15.75" customHeight="1">
      <c r="A5" s="35" t="s">
        <v>315</v>
      </c>
      <c r="B5" s="35" t="s">
        <v>316</v>
      </c>
      <c r="C5" s="35" t="s">
        <v>317</v>
      </c>
      <c r="D5" s="35" t="s">
        <v>318</v>
      </c>
      <c r="E5" s="35" t="s">
        <v>319</v>
      </c>
      <c r="F5" s="36" t="str">
        <f t="shared" si="1"/>
        <v>1034-8</v>
      </c>
      <c r="G5" s="37" t="s">
        <v>320</v>
      </c>
      <c r="H5" s="38">
        <v>1.0</v>
      </c>
      <c r="I5" s="38">
        <v>3590.0</v>
      </c>
      <c r="J5" s="38"/>
      <c r="K5" s="39">
        <v>1497.0</v>
      </c>
      <c r="L5" s="45">
        <v>1422.0</v>
      </c>
      <c r="M5" s="41"/>
      <c r="N5" s="35" t="s">
        <v>321</v>
      </c>
      <c r="O5" s="38"/>
      <c r="P5" s="42" t="s">
        <v>326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4"/>
      <c r="AG5" s="44"/>
      <c r="AH5" s="44"/>
    </row>
    <row r="6" ht="15.75" customHeight="1">
      <c r="A6" s="35" t="s">
        <v>315</v>
      </c>
      <c r="B6" s="35" t="s">
        <v>316</v>
      </c>
      <c r="C6" s="35" t="s">
        <v>317</v>
      </c>
      <c r="D6" s="35" t="s">
        <v>324</v>
      </c>
      <c r="E6" s="35" t="s">
        <v>319</v>
      </c>
      <c r="F6" s="46" t="str">
        <f t="shared" si="1"/>
        <v>1058-11</v>
      </c>
      <c r="G6" s="37" t="s">
        <v>320</v>
      </c>
      <c r="H6" s="47">
        <v>1.0</v>
      </c>
      <c r="I6" s="38">
        <v>2990.0</v>
      </c>
      <c r="J6" s="38"/>
      <c r="K6" s="39">
        <v>1197.0</v>
      </c>
      <c r="L6" s="45">
        <v>1137.0</v>
      </c>
      <c r="M6" s="41"/>
      <c r="N6" s="35" t="s">
        <v>321</v>
      </c>
      <c r="O6" s="38"/>
      <c r="P6" s="42" t="s">
        <v>327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4"/>
      <c r="AG6" s="44"/>
      <c r="AH6" s="44"/>
    </row>
    <row r="7" ht="15.75" customHeight="1">
      <c r="A7" s="35" t="s">
        <v>315</v>
      </c>
      <c r="B7" s="35" t="s">
        <v>316</v>
      </c>
      <c r="C7" s="35" t="s">
        <v>317</v>
      </c>
      <c r="D7" s="35" t="s">
        <v>328</v>
      </c>
      <c r="E7" s="35" t="s">
        <v>319</v>
      </c>
      <c r="F7" s="46" t="str">
        <f t="shared" si="1"/>
        <v>1058-3</v>
      </c>
      <c r="G7" s="37" t="s">
        <v>320</v>
      </c>
      <c r="H7" s="38">
        <v>1.0</v>
      </c>
      <c r="I7" s="38">
        <v>2990.0</v>
      </c>
      <c r="J7" s="38"/>
      <c r="K7" s="39">
        <v>1197.0</v>
      </c>
      <c r="L7" s="45">
        <v>1137.0</v>
      </c>
      <c r="M7" s="41"/>
      <c r="N7" s="35" t="s">
        <v>321</v>
      </c>
      <c r="O7" s="38"/>
      <c r="P7" s="42" t="s">
        <v>329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4"/>
      <c r="AG7" s="44"/>
      <c r="AH7" s="44"/>
    </row>
    <row r="8" ht="15.75" customHeight="1">
      <c r="A8" s="35" t="s">
        <v>315</v>
      </c>
      <c r="B8" s="35" t="s">
        <v>316</v>
      </c>
      <c r="C8" s="35" t="s">
        <v>317</v>
      </c>
      <c r="D8" s="35" t="s">
        <v>318</v>
      </c>
      <c r="E8" s="35" t="s">
        <v>319</v>
      </c>
      <c r="F8" s="36" t="str">
        <f t="shared" si="1"/>
        <v>1113-122</v>
      </c>
      <c r="G8" s="37" t="s">
        <v>320</v>
      </c>
      <c r="H8" s="38">
        <v>1.0</v>
      </c>
      <c r="I8" s="38">
        <v>4190.0</v>
      </c>
      <c r="J8" s="38"/>
      <c r="K8" s="39">
        <v>1720.0</v>
      </c>
      <c r="L8" s="45">
        <v>1634.0</v>
      </c>
      <c r="M8" s="41"/>
      <c r="N8" s="35" t="s">
        <v>321</v>
      </c>
      <c r="O8" s="38"/>
      <c r="P8" s="42" t="s">
        <v>330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4"/>
      <c r="AG8" s="44"/>
      <c r="AH8" s="44"/>
    </row>
    <row r="9" ht="15.75" customHeight="1">
      <c r="A9" s="35" t="s">
        <v>315</v>
      </c>
      <c r="B9" s="35" t="s">
        <v>331</v>
      </c>
      <c r="C9" s="35" t="s">
        <v>22</v>
      </c>
      <c r="D9" s="35" t="s">
        <v>324</v>
      </c>
      <c r="E9" s="35" t="s">
        <v>319</v>
      </c>
      <c r="F9" s="46" t="str">
        <f t="shared" si="1"/>
        <v>3175-8</v>
      </c>
      <c r="G9" s="37" t="s">
        <v>320</v>
      </c>
      <c r="H9" s="47">
        <v>1.0</v>
      </c>
      <c r="I9" s="38">
        <v>4790.0</v>
      </c>
      <c r="J9" s="38"/>
      <c r="K9" s="39">
        <v>1990.0</v>
      </c>
      <c r="L9" s="45">
        <v>1851.0</v>
      </c>
      <c r="M9" s="41"/>
      <c r="N9" s="35" t="s">
        <v>321</v>
      </c>
      <c r="O9" s="38"/>
      <c r="P9" s="42" t="s">
        <v>269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4"/>
      <c r="AG9" s="44"/>
      <c r="AH9" s="44"/>
    </row>
    <row r="10" ht="15.75" customHeight="1">
      <c r="A10" s="35" t="s">
        <v>315</v>
      </c>
      <c r="B10" s="35" t="s">
        <v>331</v>
      </c>
      <c r="C10" s="35" t="s">
        <v>22</v>
      </c>
      <c r="D10" s="35" t="s">
        <v>318</v>
      </c>
      <c r="E10" s="35" t="s">
        <v>319</v>
      </c>
      <c r="F10" s="36" t="str">
        <f t="shared" si="1"/>
        <v>3186-3</v>
      </c>
      <c r="G10" s="37" t="s">
        <v>320</v>
      </c>
      <c r="H10" s="38">
        <v>1.0</v>
      </c>
      <c r="I10" s="38">
        <v>4190.0</v>
      </c>
      <c r="J10" s="38"/>
      <c r="K10" s="39">
        <v>1725.0</v>
      </c>
      <c r="L10" s="45">
        <v>1604.0</v>
      </c>
      <c r="M10" s="41"/>
      <c r="N10" s="35" t="s">
        <v>321</v>
      </c>
      <c r="O10" s="38"/>
      <c r="P10" s="42" t="s">
        <v>332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4"/>
      <c r="AG10" s="44"/>
      <c r="AH10" s="44"/>
    </row>
    <row r="11" ht="15.75" customHeight="1">
      <c r="A11" s="35" t="s">
        <v>315</v>
      </c>
      <c r="B11" s="35" t="s">
        <v>331</v>
      </c>
      <c r="C11" s="48"/>
      <c r="D11" s="35" t="s">
        <v>324</v>
      </c>
      <c r="E11" s="35" t="s">
        <v>319</v>
      </c>
      <c r="F11" s="46" t="str">
        <f t="shared" si="1"/>
        <v>3190-11</v>
      </c>
      <c r="G11" s="37" t="s">
        <v>320</v>
      </c>
      <c r="H11" s="47">
        <v>1.0</v>
      </c>
      <c r="I11" s="38">
        <v>4390.0</v>
      </c>
      <c r="J11" s="38"/>
      <c r="K11" s="39">
        <v>1830.0</v>
      </c>
      <c r="L11" s="45">
        <v>1739.0</v>
      </c>
      <c r="M11" s="41"/>
      <c r="N11" s="35" t="s">
        <v>321</v>
      </c>
      <c r="O11" s="38"/>
      <c r="P11" s="42" t="s">
        <v>333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4"/>
      <c r="AG11" s="44"/>
      <c r="AH11" s="44"/>
    </row>
    <row r="12" ht="15.75" customHeight="1">
      <c r="A12" s="35" t="s">
        <v>315</v>
      </c>
      <c r="B12" s="35" t="s">
        <v>331</v>
      </c>
      <c r="C12" s="48"/>
      <c r="D12" s="35" t="s">
        <v>318</v>
      </c>
      <c r="E12" s="35" t="s">
        <v>319</v>
      </c>
      <c r="F12" s="36" t="str">
        <f t="shared" si="1"/>
        <v>3190-8</v>
      </c>
      <c r="G12" s="37" t="s">
        <v>320</v>
      </c>
      <c r="H12" s="38">
        <v>1.0</v>
      </c>
      <c r="I12" s="38">
        <v>4390.0</v>
      </c>
      <c r="J12" s="38"/>
      <c r="K12" s="39">
        <v>1830.0</v>
      </c>
      <c r="L12" s="45">
        <v>1739.0</v>
      </c>
      <c r="M12" s="41"/>
      <c r="N12" s="35" t="s">
        <v>321</v>
      </c>
      <c r="O12" s="38"/>
      <c r="P12" s="42" t="s">
        <v>334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4"/>
      <c r="AG12" s="44"/>
      <c r="AH12" s="44"/>
    </row>
    <row r="13" ht="15.75" customHeight="1">
      <c r="A13" s="35" t="s">
        <v>315</v>
      </c>
      <c r="B13" s="35" t="s">
        <v>316</v>
      </c>
      <c r="C13" s="48"/>
      <c r="D13" s="35" t="s">
        <v>324</v>
      </c>
      <c r="E13" s="35" t="s">
        <v>319</v>
      </c>
      <c r="F13" s="46" t="str">
        <f t="shared" si="1"/>
        <v>8046-107</v>
      </c>
      <c r="G13" s="37" t="s">
        <v>335</v>
      </c>
      <c r="H13" s="47">
        <v>1.0</v>
      </c>
      <c r="I13" s="38">
        <v>4390.0</v>
      </c>
      <c r="J13" s="38"/>
      <c r="K13" s="39">
        <v>1790.0</v>
      </c>
      <c r="L13" s="45">
        <v>1701.0</v>
      </c>
      <c r="M13" s="41"/>
      <c r="N13" s="35" t="s">
        <v>321</v>
      </c>
      <c r="O13" s="38"/>
      <c r="P13" s="42" t="s">
        <v>336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4"/>
      <c r="AG13" s="44"/>
      <c r="AH13" s="44"/>
    </row>
    <row r="14" ht="15.75" customHeight="1">
      <c r="A14" s="35" t="s">
        <v>315</v>
      </c>
      <c r="B14" s="35" t="s">
        <v>316</v>
      </c>
      <c r="C14" s="48"/>
      <c r="D14" s="35" t="s">
        <v>328</v>
      </c>
      <c r="E14" s="35" t="s">
        <v>319</v>
      </c>
      <c r="F14" s="46" t="str">
        <f t="shared" si="1"/>
        <v>8046-42</v>
      </c>
      <c r="G14" s="37" t="s">
        <v>335</v>
      </c>
      <c r="H14" s="38">
        <v>1.0</v>
      </c>
      <c r="I14" s="38">
        <v>4390.0</v>
      </c>
      <c r="J14" s="38"/>
      <c r="K14" s="39">
        <v>1790.0</v>
      </c>
      <c r="L14" s="45">
        <v>1701.0</v>
      </c>
      <c r="M14" s="41"/>
      <c r="N14" s="35" t="s">
        <v>321</v>
      </c>
      <c r="O14" s="38"/>
      <c r="P14" s="42" t="s">
        <v>337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4"/>
      <c r="AG14" s="44"/>
      <c r="AH14" s="44"/>
    </row>
    <row r="15" ht="15.75" customHeight="1">
      <c r="A15" s="35" t="s">
        <v>315</v>
      </c>
      <c r="B15" s="35" t="s">
        <v>5</v>
      </c>
      <c r="C15" s="35" t="s">
        <v>6</v>
      </c>
      <c r="D15" s="35" t="s">
        <v>328</v>
      </c>
      <c r="E15" s="35" t="s">
        <v>319</v>
      </c>
      <c r="F15" s="46" t="str">
        <f t="shared" si="1"/>
        <v>BW20019-10</v>
      </c>
      <c r="G15" s="37" t="s">
        <v>338</v>
      </c>
      <c r="H15" s="38">
        <v>1.0</v>
      </c>
      <c r="I15" s="38">
        <v>1390.0</v>
      </c>
      <c r="J15" s="38"/>
      <c r="K15" s="39">
        <v>556.0</v>
      </c>
      <c r="L15" s="45">
        <v>389.0</v>
      </c>
      <c r="M15" s="41"/>
      <c r="N15" s="35" t="s">
        <v>321</v>
      </c>
      <c r="O15" s="38"/>
      <c r="P15" s="42" t="s">
        <v>339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4"/>
      <c r="AG15" s="44"/>
      <c r="AH15" s="44"/>
    </row>
    <row r="16" ht="15.75" customHeight="1">
      <c r="A16" s="35" t="s">
        <v>315</v>
      </c>
      <c r="B16" s="35" t="s">
        <v>5</v>
      </c>
      <c r="C16" s="35" t="s">
        <v>6</v>
      </c>
      <c r="D16" s="35" t="s">
        <v>328</v>
      </c>
      <c r="E16" s="35" t="s">
        <v>319</v>
      </c>
      <c r="F16" s="46" t="str">
        <f t="shared" si="1"/>
        <v>BW20019-11</v>
      </c>
      <c r="G16" s="37" t="s">
        <v>338</v>
      </c>
      <c r="H16" s="38">
        <v>1.0</v>
      </c>
      <c r="I16" s="38">
        <v>1390.0</v>
      </c>
      <c r="J16" s="38"/>
      <c r="K16" s="39">
        <v>556.0</v>
      </c>
      <c r="L16" s="45">
        <v>389.0</v>
      </c>
      <c r="M16" s="41"/>
      <c r="N16" s="35" t="s">
        <v>321</v>
      </c>
      <c r="O16" s="38"/>
      <c r="P16" s="42" t="s">
        <v>340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4"/>
      <c r="AG16" s="44"/>
      <c r="AH16" s="44"/>
    </row>
    <row r="17" ht="15.75" customHeight="1">
      <c r="A17" s="35" t="s">
        <v>315</v>
      </c>
      <c r="B17" s="35" t="s">
        <v>5</v>
      </c>
      <c r="C17" s="35" t="s">
        <v>6</v>
      </c>
      <c r="D17" s="35" t="s">
        <v>328</v>
      </c>
      <c r="E17" s="35" t="s">
        <v>319</v>
      </c>
      <c r="F17" s="46" t="str">
        <f t="shared" si="1"/>
        <v>BW20019-8</v>
      </c>
      <c r="G17" s="37" t="s">
        <v>338</v>
      </c>
      <c r="H17" s="38">
        <v>1.0</v>
      </c>
      <c r="I17" s="38">
        <v>1390.0</v>
      </c>
      <c r="J17" s="38"/>
      <c r="K17" s="39">
        <v>556.0</v>
      </c>
      <c r="L17" s="45">
        <v>389.0</v>
      </c>
      <c r="M17" s="41"/>
      <c r="N17" s="35" t="s">
        <v>321</v>
      </c>
      <c r="O17" s="38"/>
      <c r="P17" s="42" t="s">
        <v>341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4"/>
      <c r="AG17" s="44"/>
      <c r="AH17" s="44"/>
    </row>
    <row r="18" ht="15.75" customHeight="1">
      <c r="A18" s="35" t="s">
        <v>315</v>
      </c>
      <c r="B18" s="35" t="s">
        <v>5</v>
      </c>
      <c r="C18" s="35" t="s">
        <v>6</v>
      </c>
      <c r="D18" s="35" t="s">
        <v>328</v>
      </c>
      <c r="E18" s="35" t="s">
        <v>319</v>
      </c>
      <c r="F18" s="46" t="str">
        <f t="shared" si="1"/>
        <v>CLSCF-06-1</v>
      </c>
      <c r="G18" s="35" t="s">
        <v>342</v>
      </c>
      <c r="H18" s="38">
        <v>2.0</v>
      </c>
      <c r="I18" s="38">
        <v>2590.0</v>
      </c>
      <c r="J18" s="38"/>
      <c r="K18" s="39">
        <v>1050.0</v>
      </c>
      <c r="L18" s="45">
        <f t="shared" ref="L18:L19" si="2">2205/3</f>
        <v>735</v>
      </c>
      <c r="M18" s="41"/>
      <c r="N18" s="35" t="s">
        <v>321</v>
      </c>
      <c r="O18" s="38"/>
      <c r="P18" s="42" t="s">
        <v>343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4"/>
      <c r="AG18" s="44"/>
      <c r="AH18" s="44"/>
    </row>
    <row r="19" ht="15.75" customHeight="1">
      <c r="A19" s="35" t="s">
        <v>315</v>
      </c>
      <c r="B19" s="35" t="s">
        <v>5</v>
      </c>
      <c r="C19" s="35" t="s">
        <v>6</v>
      </c>
      <c r="D19" s="35" t="s">
        <v>324</v>
      </c>
      <c r="E19" s="35" t="s">
        <v>319</v>
      </c>
      <c r="F19" s="46" t="str">
        <f t="shared" si="1"/>
        <v>CLSCF-06-1</v>
      </c>
      <c r="G19" s="35" t="s">
        <v>342</v>
      </c>
      <c r="H19" s="47">
        <v>1.0</v>
      </c>
      <c r="I19" s="38">
        <v>2590.0</v>
      </c>
      <c r="J19" s="38"/>
      <c r="K19" s="39">
        <v>1050.0</v>
      </c>
      <c r="L19" s="45">
        <f t="shared" si="2"/>
        <v>735</v>
      </c>
      <c r="M19" s="41"/>
      <c r="N19" s="35" t="s">
        <v>321</v>
      </c>
      <c r="O19" s="38"/>
      <c r="P19" s="42" t="s">
        <v>343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4"/>
      <c r="AG19" s="44"/>
      <c r="AH19" s="44"/>
    </row>
    <row r="20" ht="15.75" customHeight="1">
      <c r="A20" s="35" t="s">
        <v>315</v>
      </c>
      <c r="B20" s="35" t="s">
        <v>5</v>
      </c>
      <c r="C20" s="35" t="s">
        <v>6</v>
      </c>
      <c r="D20" s="35" t="s">
        <v>328</v>
      </c>
      <c r="E20" s="35" t="s">
        <v>319</v>
      </c>
      <c r="F20" s="46" t="str">
        <f t="shared" si="1"/>
        <v>CX1718-82-1</v>
      </c>
      <c r="G20" s="38" t="s">
        <v>344</v>
      </c>
      <c r="H20" s="38">
        <v>1.0</v>
      </c>
      <c r="I20" s="38">
        <v>1790.0</v>
      </c>
      <c r="J20" s="38"/>
      <c r="K20" s="39">
        <v>716.0</v>
      </c>
      <c r="L20" s="45">
        <f t="shared" ref="L20:L22" si="3">1002/2</f>
        <v>501</v>
      </c>
      <c r="M20" s="41"/>
      <c r="N20" s="35" t="s">
        <v>321</v>
      </c>
      <c r="O20" s="38"/>
      <c r="P20" s="42" t="s">
        <v>345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4"/>
      <c r="AG20" s="44"/>
      <c r="AH20" s="44"/>
    </row>
    <row r="21" ht="15.75" customHeight="1">
      <c r="A21" s="35" t="s">
        <v>315</v>
      </c>
      <c r="B21" s="35" t="s">
        <v>5</v>
      </c>
      <c r="C21" s="35" t="s">
        <v>6</v>
      </c>
      <c r="D21" s="35" t="s">
        <v>324</v>
      </c>
      <c r="E21" s="35" t="s">
        <v>319</v>
      </c>
      <c r="F21" s="46" t="str">
        <f t="shared" si="1"/>
        <v>CX1718-82-1</v>
      </c>
      <c r="G21" s="38" t="s">
        <v>344</v>
      </c>
      <c r="H21" s="47">
        <v>1.0</v>
      </c>
      <c r="I21" s="38">
        <v>1790.0</v>
      </c>
      <c r="J21" s="38"/>
      <c r="K21" s="39">
        <v>716.0</v>
      </c>
      <c r="L21" s="45">
        <f t="shared" si="3"/>
        <v>501</v>
      </c>
      <c r="M21" s="41"/>
      <c r="N21" s="35" t="s">
        <v>321</v>
      </c>
      <c r="O21" s="38"/>
      <c r="P21" s="42" t="s">
        <v>345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4"/>
      <c r="AG21" s="44"/>
      <c r="AH21" s="44"/>
    </row>
    <row r="22" ht="15.75" customHeight="1">
      <c r="A22" s="35" t="s">
        <v>315</v>
      </c>
      <c r="B22" s="35" t="s">
        <v>5</v>
      </c>
      <c r="C22" s="35" t="s">
        <v>6</v>
      </c>
      <c r="D22" s="38" t="s">
        <v>328</v>
      </c>
      <c r="E22" s="35" t="s">
        <v>319</v>
      </c>
      <c r="F22" s="46" t="str">
        <f t="shared" si="1"/>
        <v>F1545-1</v>
      </c>
      <c r="G22" s="38" t="s">
        <v>344</v>
      </c>
      <c r="H22" s="38">
        <v>2.0</v>
      </c>
      <c r="I22" s="38">
        <v>1790.0</v>
      </c>
      <c r="J22" s="38"/>
      <c r="K22" s="39">
        <v>716.0</v>
      </c>
      <c r="L22" s="45">
        <f t="shared" si="3"/>
        <v>501</v>
      </c>
      <c r="M22" s="41"/>
      <c r="N22" s="35" t="s">
        <v>321</v>
      </c>
      <c r="O22" s="38"/>
      <c r="P22" s="42" t="s">
        <v>346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4"/>
      <c r="AG22" s="44"/>
      <c r="AH22" s="44"/>
    </row>
    <row r="23" ht="15.75" customHeight="1">
      <c r="A23" s="35" t="s">
        <v>315</v>
      </c>
      <c r="B23" s="35" t="s">
        <v>5</v>
      </c>
      <c r="C23" s="35" t="s">
        <v>6</v>
      </c>
      <c r="D23" s="35" t="s">
        <v>328</v>
      </c>
      <c r="E23" s="35" t="s">
        <v>319</v>
      </c>
      <c r="F23" s="46" t="str">
        <f t="shared" si="1"/>
        <v>FB4-8</v>
      </c>
      <c r="G23" s="37" t="s">
        <v>338</v>
      </c>
      <c r="H23" s="38">
        <v>2.0</v>
      </c>
      <c r="I23" s="38">
        <v>1390.0</v>
      </c>
      <c r="J23" s="38"/>
      <c r="K23" s="39">
        <v>556.0</v>
      </c>
      <c r="L23" s="45">
        <f>778/2</f>
        <v>389</v>
      </c>
      <c r="M23" s="41"/>
      <c r="N23" s="35" t="s">
        <v>321</v>
      </c>
      <c r="O23" s="38"/>
      <c r="P23" s="42" t="s">
        <v>347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4"/>
      <c r="AG23" s="44"/>
      <c r="AH23" s="44"/>
    </row>
    <row r="24" ht="15.75" customHeight="1">
      <c r="A24" s="35" t="s">
        <v>315</v>
      </c>
      <c r="B24" s="35" t="s">
        <v>5</v>
      </c>
      <c r="C24" s="35" t="s">
        <v>6</v>
      </c>
      <c r="D24" s="35" t="s">
        <v>318</v>
      </c>
      <c r="E24" s="35" t="s">
        <v>319</v>
      </c>
      <c r="F24" s="46" t="str">
        <f t="shared" si="1"/>
        <v>FB7-8</v>
      </c>
      <c r="G24" s="37" t="s">
        <v>338</v>
      </c>
      <c r="H24" s="38">
        <v>1.0</v>
      </c>
      <c r="I24" s="38">
        <v>1590.0</v>
      </c>
      <c r="J24" s="38"/>
      <c r="K24" s="39">
        <v>636.0</v>
      </c>
      <c r="L24" s="45">
        <f t="shared" ref="L24:L26" si="4">1335/3</f>
        <v>445</v>
      </c>
      <c r="M24" s="41"/>
      <c r="N24" s="35" t="s">
        <v>321</v>
      </c>
      <c r="O24" s="38"/>
      <c r="P24" s="42" t="s">
        <v>348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4"/>
      <c r="AG24" s="44"/>
      <c r="AH24" s="44"/>
    </row>
    <row r="25" ht="15.75" customHeight="1">
      <c r="A25" s="35" t="s">
        <v>315</v>
      </c>
      <c r="B25" s="35" t="s">
        <v>5</v>
      </c>
      <c r="C25" s="35" t="s">
        <v>6</v>
      </c>
      <c r="D25" s="35" t="s">
        <v>324</v>
      </c>
      <c r="E25" s="35" t="s">
        <v>319</v>
      </c>
      <c r="F25" s="46" t="str">
        <f t="shared" si="1"/>
        <v>FB7-8</v>
      </c>
      <c r="G25" s="37" t="s">
        <v>338</v>
      </c>
      <c r="H25" s="47">
        <v>1.0</v>
      </c>
      <c r="I25" s="38">
        <v>1590.0</v>
      </c>
      <c r="J25" s="38"/>
      <c r="K25" s="39">
        <v>636.0</v>
      </c>
      <c r="L25" s="45">
        <f t="shared" si="4"/>
        <v>445</v>
      </c>
      <c r="M25" s="41"/>
      <c r="N25" s="35" t="s">
        <v>321</v>
      </c>
      <c r="O25" s="38"/>
      <c r="P25" s="42" t="s">
        <v>348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4"/>
      <c r="AG25" s="44"/>
      <c r="AH25" s="44"/>
    </row>
    <row r="26" ht="15.75" customHeight="1">
      <c r="A26" s="35" t="s">
        <v>315</v>
      </c>
      <c r="B26" s="35" t="s">
        <v>5</v>
      </c>
      <c r="C26" s="35" t="s">
        <v>6</v>
      </c>
      <c r="D26" s="35" t="s">
        <v>328</v>
      </c>
      <c r="E26" s="35" t="s">
        <v>319</v>
      </c>
      <c r="F26" s="46" t="str">
        <f t="shared" si="1"/>
        <v>FB7-8</v>
      </c>
      <c r="G26" s="37" t="s">
        <v>338</v>
      </c>
      <c r="H26" s="38">
        <v>1.0</v>
      </c>
      <c r="I26" s="38">
        <v>1590.0</v>
      </c>
      <c r="J26" s="38"/>
      <c r="K26" s="39">
        <v>636.0</v>
      </c>
      <c r="L26" s="45">
        <f t="shared" si="4"/>
        <v>445</v>
      </c>
      <c r="M26" s="41"/>
      <c r="N26" s="35" t="s">
        <v>321</v>
      </c>
      <c r="O26" s="38"/>
      <c r="P26" s="42" t="s">
        <v>348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4"/>
      <c r="AG26" s="44"/>
      <c r="AH26" s="44"/>
    </row>
    <row r="27" ht="15.75" customHeight="1">
      <c r="A27" s="35" t="s">
        <v>315</v>
      </c>
      <c r="B27" s="35" t="s">
        <v>316</v>
      </c>
      <c r="C27" s="35" t="s">
        <v>6</v>
      </c>
      <c r="D27" s="35" t="s">
        <v>324</v>
      </c>
      <c r="E27" s="35" t="s">
        <v>319</v>
      </c>
      <c r="F27" s="46" t="str">
        <f t="shared" si="1"/>
        <v>FMMH233372C-5</v>
      </c>
      <c r="G27" s="35" t="s">
        <v>349</v>
      </c>
      <c r="H27" s="47">
        <v>1.0</v>
      </c>
      <c r="I27" s="38">
        <v>3590.0</v>
      </c>
      <c r="J27" s="38"/>
      <c r="K27" s="39">
        <v>1497.0</v>
      </c>
      <c r="L27" s="45">
        <v>1422.0</v>
      </c>
      <c r="M27" s="41"/>
      <c r="N27" s="35" t="s">
        <v>321</v>
      </c>
      <c r="O27" s="38"/>
      <c r="P27" s="42" t="s">
        <v>350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4"/>
      <c r="AG27" s="44"/>
      <c r="AH27" s="44"/>
    </row>
    <row r="28" ht="15.75" customHeight="1">
      <c r="A28" s="35" t="s">
        <v>315</v>
      </c>
      <c r="B28" s="35" t="s">
        <v>316</v>
      </c>
      <c r="C28" s="35" t="s">
        <v>6</v>
      </c>
      <c r="D28" s="35" t="s">
        <v>328</v>
      </c>
      <c r="E28" s="35" t="s">
        <v>319</v>
      </c>
      <c r="F28" s="46" t="str">
        <f t="shared" si="1"/>
        <v>FR4745601-5</v>
      </c>
      <c r="G28" s="35" t="s">
        <v>349</v>
      </c>
      <c r="H28" s="38">
        <v>1.0</v>
      </c>
      <c r="I28" s="38">
        <v>4190.0</v>
      </c>
      <c r="J28" s="38"/>
      <c r="K28" s="39">
        <v>2097.0</v>
      </c>
      <c r="L28" s="45">
        <v>1992.0</v>
      </c>
      <c r="M28" s="41"/>
      <c r="N28" s="35" t="s">
        <v>321</v>
      </c>
      <c r="O28" s="38"/>
      <c r="P28" s="42" t="s">
        <v>351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4"/>
      <c r="AG28" s="44"/>
      <c r="AH28" s="44"/>
    </row>
    <row r="29" ht="15.75" customHeight="1">
      <c r="A29" s="35" t="s">
        <v>315</v>
      </c>
      <c r="B29" s="35" t="s">
        <v>316</v>
      </c>
      <c r="C29" s="35" t="s">
        <v>6</v>
      </c>
      <c r="D29" s="35" t="s">
        <v>318</v>
      </c>
      <c r="E29" s="35" t="s">
        <v>319</v>
      </c>
      <c r="F29" s="36" t="str">
        <f t="shared" si="1"/>
        <v>FR47459-190</v>
      </c>
      <c r="G29" s="35" t="s">
        <v>349</v>
      </c>
      <c r="H29" s="38">
        <v>1.0</v>
      </c>
      <c r="I29" s="38">
        <v>5390.0</v>
      </c>
      <c r="J29" s="38"/>
      <c r="K29" s="39">
        <v>2263.0</v>
      </c>
      <c r="L29" s="45">
        <v>2150.0</v>
      </c>
      <c r="M29" s="41"/>
      <c r="N29" s="35" t="s">
        <v>321</v>
      </c>
      <c r="O29" s="38"/>
      <c r="P29" s="42" t="s">
        <v>352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4"/>
      <c r="AG29" s="44"/>
      <c r="AH29" s="44"/>
    </row>
    <row r="30" ht="15.75" customHeight="1">
      <c r="A30" s="35" t="s">
        <v>315</v>
      </c>
      <c r="B30" s="35" t="s">
        <v>316</v>
      </c>
      <c r="C30" s="35" t="s">
        <v>6</v>
      </c>
      <c r="D30" s="35" t="s">
        <v>328</v>
      </c>
      <c r="E30" s="35" t="s">
        <v>319</v>
      </c>
      <c r="F30" s="46" t="str">
        <f t="shared" si="1"/>
        <v>FR47459-3</v>
      </c>
      <c r="G30" s="35" t="s">
        <v>349</v>
      </c>
      <c r="H30" s="38">
        <v>1.0</v>
      </c>
      <c r="I30" s="38">
        <v>5390.0</v>
      </c>
      <c r="J30" s="38"/>
      <c r="K30" s="39">
        <v>2263.0</v>
      </c>
      <c r="L30" s="45">
        <v>2150.0</v>
      </c>
      <c r="M30" s="41"/>
      <c r="N30" s="35" t="s">
        <v>321</v>
      </c>
      <c r="O30" s="38"/>
      <c r="P30" s="42" t="s">
        <v>353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4"/>
      <c r="AG30" s="44"/>
      <c r="AH30" s="44"/>
    </row>
    <row r="31" ht="15.75" customHeight="1">
      <c r="A31" s="35" t="s">
        <v>315</v>
      </c>
      <c r="B31" s="35" t="s">
        <v>316</v>
      </c>
      <c r="C31" s="35" t="s">
        <v>6</v>
      </c>
      <c r="D31" s="35" t="s">
        <v>318</v>
      </c>
      <c r="E31" s="35" t="s">
        <v>319</v>
      </c>
      <c r="F31" s="36" t="str">
        <f t="shared" si="1"/>
        <v>FR485470-190</v>
      </c>
      <c r="G31" s="35" t="s">
        <v>349</v>
      </c>
      <c r="H31" s="38">
        <v>1.0</v>
      </c>
      <c r="I31" s="38">
        <v>4790.0</v>
      </c>
      <c r="J31" s="38"/>
      <c r="K31" s="39">
        <v>1930.0</v>
      </c>
      <c r="L31" s="45">
        <v>1834.0</v>
      </c>
      <c r="M31" s="41"/>
      <c r="N31" s="35" t="s">
        <v>321</v>
      </c>
      <c r="O31" s="38"/>
      <c r="P31" s="42" t="s">
        <v>354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4"/>
      <c r="AG31" s="44"/>
      <c r="AH31" s="44"/>
    </row>
    <row r="32" ht="15.75" customHeight="1">
      <c r="A32" s="35" t="s">
        <v>315</v>
      </c>
      <c r="B32" s="35" t="s">
        <v>316</v>
      </c>
      <c r="C32" s="35" t="s">
        <v>6</v>
      </c>
      <c r="D32" s="35" t="s">
        <v>318</v>
      </c>
      <c r="E32" s="35" t="s">
        <v>319</v>
      </c>
      <c r="F32" s="36" t="str">
        <f t="shared" si="1"/>
        <v>FR51244101-7</v>
      </c>
      <c r="G32" s="35" t="s">
        <v>349</v>
      </c>
      <c r="H32" s="38">
        <v>1.0</v>
      </c>
      <c r="I32" s="38">
        <v>3790.0</v>
      </c>
      <c r="J32" s="38"/>
      <c r="K32" s="39">
        <v>1520.0</v>
      </c>
      <c r="L32" s="45">
        <v>1444.0</v>
      </c>
      <c r="M32" s="41"/>
      <c r="N32" s="35" t="s">
        <v>321</v>
      </c>
      <c r="O32" s="38"/>
      <c r="P32" s="42" t="s">
        <v>355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4"/>
      <c r="AG32" s="44"/>
      <c r="AH32" s="44"/>
    </row>
    <row r="33" ht="15.75" customHeight="1">
      <c r="A33" s="35" t="s">
        <v>315</v>
      </c>
      <c r="B33" s="35" t="s">
        <v>316</v>
      </c>
      <c r="C33" s="35" t="s">
        <v>6</v>
      </c>
      <c r="D33" s="35" t="s">
        <v>328</v>
      </c>
      <c r="E33" s="35" t="s">
        <v>319</v>
      </c>
      <c r="F33" s="46" t="str">
        <f t="shared" si="1"/>
        <v>FR51244101-8</v>
      </c>
      <c r="G33" s="35" t="s">
        <v>349</v>
      </c>
      <c r="H33" s="38">
        <v>1.0</v>
      </c>
      <c r="I33" s="38">
        <v>3790.0</v>
      </c>
      <c r="J33" s="38"/>
      <c r="K33" s="39">
        <v>1520.0</v>
      </c>
      <c r="L33" s="45">
        <v>1444.0</v>
      </c>
      <c r="M33" s="41"/>
      <c r="N33" s="35" t="s">
        <v>321</v>
      </c>
      <c r="O33" s="38"/>
      <c r="P33" s="42" t="s">
        <v>356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4"/>
      <c r="AG33" s="44"/>
      <c r="AH33" s="44"/>
    </row>
    <row r="34" ht="15.75" customHeight="1">
      <c r="A34" s="35" t="s">
        <v>315</v>
      </c>
      <c r="B34" s="35" t="s">
        <v>316</v>
      </c>
      <c r="C34" s="35" t="s">
        <v>6</v>
      </c>
      <c r="D34" s="35" t="s">
        <v>328</v>
      </c>
      <c r="E34" s="35" t="s">
        <v>319</v>
      </c>
      <c r="F34" s="46" t="str">
        <f t="shared" si="1"/>
        <v>FR51531-8</v>
      </c>
      <c r="G34" s="35" t="s">
        <v>349</v>
      </c>
      <c r="H34" s="38">
        <v>1.0</v>
      </c>
      <c r="I34" s="38">
        <v>5590.0</v>
      </c>
      <c r="J34" s="38"/>
      <c r="K34" s="39">
        <v>2330.0</v>
      </c>
      <c r="L34" s="45">
        <v>2214.0</v>
      </c>
      <c r="M34" s="41"/>
      <c r="N34" s="35" t="s">
        <v>321</v>
      </c>
      <c r="O34" s="38"/>
      <c r="P34" s="42" t="s">
        <v>357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4"/>
      <c r="AG34" s="44"/>
      <c r="AH34" s="44"/>
    </row>
    <row r="35" ht="15.75" customHeight="1">
      <c r="A35" s="35" t="s">
        <v>315</v>
      </c>
      <c r="B35" s="35" t="s">
        <v>316</v>
      </c>
      <c r="C35" s="35" t="s">
        <v>6</v>
      </c>
      <c r="D35" s="35" t="s">
        <v>328</v>
      </c>
      <c r="E35" s="35" t="s">
        <v>319</v>
      </c>
      <c r="F35" s="46" t="str">
        <f t="shared" si="1"/>
        <v>FR5200301-5</v>
      </c>
      <c r="G35" s="35" t="s">
        <v>349</v>
      </c>
      <c r="H35" s="38">
        <v>1.0</v>
      </c>
      <c r="I35" s="38">
        <v>5590.0</v>
      </c>
      <c r="J35" s="38"/>
      <c r="K35" s="39">
        <v>2330.0</v>
      </c>
      <c r="L35" s="45">
        <v>2214.0</v>
      </c>
      <c r="M35" s="41"/>
      <c r="N35" s="35" t="s">
        <v>321</v>
      </c>
      <c r="O35" s="38"/>
      <c r="P35" s="42" t="s">
        <v>358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4"/>
      <c r="AG35" s="44"/>
      <c r="AH35" s="44"/>
    </row>
    <row r="36" ht="15.75" customHeight="1">
      <c r="A36" s="35" t="s">
        <v>315</v>
      </c>
      <c r="B36" s="35" t="s">
        <v>316</v>
      </c>
      <c r="C36" s="35" t="s">
        <v>6</v>
      </c>
      <c r="D36" s="35" t="s">
        <v>318</v>
      </c>
      <c r="E36" s="35" t="s">
        <v>319</v>
      </c>
      <c r="F36" s="36" t="str">
        <f t="shared" si="1"/>
        <v>FR5200501-1</v>
      </c>
      <c r="G36" s="35" t="s">
        <v>349</v>
      </c>
      <c r="H36" s="38">
        <v>1.0</v>
      </c>
      <c r="I36" s="38">
        <v>4790.0</v>
      </c>
      <c r="J36" s="38"/>
      <c r="K36" s="39">
        <v>1990.0</v>
      </c>
      <c r="L36" s="45">
        <v>1891.0</v>
      </c>
      <c r="M36" s="41"/>
      <c r="N36" s="35" t="s">
        <v>321</v>
      </c>
      <c r="O36" s="38"/>
      <c r="P36" s="42" t="s">
        <v>359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4"/>
      <c r="AG36" s="44"/>
      <c r="AH36" s="44"/>
    </row>
    <row r="37" ht="15.75" customHeight="1">
      <c r="A37" s="35" t="s">
        <v>315</v>
      </c>
      <c r="B37" s="35" t="s">
        <v>316</v>
      </c>
      <c r="C37" s="35" t="s">
        <v>6</v>
      </c>
      <c r="D37" s="35" t="s">
        <v>328</v>
      </c>
      <c r="E37" s="35" t="s">
        <v>319</v>
      </c>
      <c r="F37" s="46" t="str">
        <f t="shared" si="1"/>
        <v>FR5200501-5</v>
      </c>
      <c r="G37" s="35" t="s">
        <v>349</v>
      </c>
      <c r="H37" s="38">
        <v>1.0</v>
      </c>
      <c r="I37" s="38">
        <v>4790.0</v>
      </c>
      <c r="J37" s="38"/>
      <c r="K37" s="39">
        <v>1990.0</v>
      </c>
      <c r="L37" s="45">
        <f t="shared" ref="L37:L38" si="5">3782/2</f>
        <v>1891</v>
      </c>
      <c r="M37" s="41"/>
      <c r="N37" s="35" t="s">
        <v>321</v>
      </c>
      <c r="O37" s="38"/>
      <c r="P37" s="42" t="s">
        <v>360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4"/>
      <c r="AG37" s="44"/>
      <c r="AH37" s="44"/>
    </row>
    <row r="38" ht="15.75" customHeight="1">
      <c r="A38" s="35" t="s">
        <v>315</v>
      </c>
      <c r="B38" s="35" t="s">
        <v>316</v>
      </c>
      <c r="C38" s="35" t="s">
        <v>6</v>
      </c>
      <c r="D38" s="35" t="s">
        <v>318</v>
      </c>
      <c r="E38" s="35" t="s">
        <v>319</v>
      </c>
      <c r="F38" s="36" t="str">
        <f t="shared" si="1"/>
        <v>FR5200501-5</v>
      </c>
      <c r="G38" s="35" t="s">
        <v>349</v>
      </c>
      <c r="H38" s="38">
        <v>1.0</v>
      </c>
      <c r="I38" s="38">
        <v>4790.0</v>
      </c>
      <c r="J38" s="38"/>
      <c r="K38" s="39">
        <v>1990.0</v>
      </c>
      <c r="L38" s="45">
        <f t="shared" si="5"/>
        <v>1891</v>
      </c>
      <c r="M38" s="41"/>
      <c r="N38" s="35" t="s">
        <v>321</v>
      </c>
      <c r="O38" s="38"/>
      <c r="P38" s="42" t="s">
        <v>360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4"/>
      <c r="AG38" s="44"/>
      <c r="AH38" s="44"/>
    </row>
    <row r="39" ht="15.75" customHeight="1">
      <c r="A39" s="35" t="s">
        <v>315</v>
      </c>
      <c r="B39" s="35" t="s">
        <v>5</v>
      </c>
      <c r="C39" s="35" t="s">
        <v>6</v>
      </c>
      <c r="D39" s="38" t="s">
        <v>328</v>
      </c>
      <c r="E39" s="35" t="s">
        <v>361</v>
      </c>
      <c r="F39" s="46" t="str">
        <f t="shared" si="1"/>
        <v>GNS2-11</v>
      </c>
      <c r="G39" s="38" t="s">
        <v>362</v>
      </c>
      <c r="H39" s="38">
        <v>1.0</v>
      </c>
      <c r="I39" s="38">
        <v>3990.0</v>
      </c>
      <c r="J39" s="38"/>
      <c r="K39" s="39">
        <v>1756.0</v>
      </c>
      <c r="L39" s="45">
        <v>1457.0</v>
      </c>
      <c r="M39" s="41"/>
      <c r="N39" s="35" t="s">
        <v>321</v>
      </c>
      <c r="O39" s="38"/>
      <c r="P39" s="42" t="s">
        <v>363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4"/>
      <c r="AG39" s="44"/>
      <c r="AH39" s="44"/>
    </row>
    <row r="40" ht="15.75" customHeight="1">
      <c r="A40" s="35" t="s">
        <v>315</v>
      </c>
      <c r="B40" s="35" t="s">
        <v>5</v>
      </c>
      <c r="C40" s="35" t="s">
        <v>6</v>
      </c>
      <c r="D40" s="38" t="s">
        <v>328</v>
      </c>
      <c r="E40" s="35" t="s">
        <v>361</v>
      </c>
      <c r="F40" s="46" t="str">
        <f t="shared" si="1"/>
        <v>GNS2-4</v>
      </c>
      <c r="G40" s="38" t="s">
        <v>362</v>
      </c>
      <c r="H40" s="38">
        <v>1.0</v>
      </c>
      <c r="I40" s="38">
        <v>3990.0</v>
      </c>
      <c r="J40" s="38"/>
      <c r="K40" s="39">
        <v>1756.0</v>
      </c>
      <c r="L40" s="45">
        <v>1457.0</v>
      </c>
      <c r="M40" s="41"/>
      <c r="N40" s="35" t="s">
        <v>321</v>
      </c>
      <c r="O40" s="38"/>
      <c r="P40" s="42" t="s">
        <v>364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4"/>
      <c r="AG40" s="44"/>
      <c r="AH40" s="44"/>
    </row>
    <row r="41" ht="15.75" customHeight="1">
      <c r="A41" s="35" t="s">
        <v>315</v>
      </c>
      <c r="B41" s="35" t="s">
        <v>5</v>
      </c>
      <c r="C41" s="35" t="s">
        <v>6</v>
      </c>
      <c r="D41" s="38" t="s">
        <v>328</v>
      </c>
      <c r="E41" s="35" t="s">
        <v>361</v>
      </c>
      <c r="F41" s="46" t="str">
        <f t="shared" si="1"/>
        <v>GS14-9</v>
      </c>
      <c r="G41" s="38" t="s">
        <v>362</v>
      </c>
      <c r="H41" s="38">
        <v>1.0</v>
      </c>
      <c r="I41" s="38">
        <v>3990.0</v>
      </c>
      <c r="J41" s="38"/>
      <c r="K41" s="39">
        <v>1756.0</v>
      </c>
      <c r="L41" s="45">
        <f t="shared" ref="L41:L42" si="6">2914/2</f>
        <v>1457</v>
      </c>
      <c r="M41" s="41"/>
      <c r="N41" s="35" t="s">
        <v>321</v>
      </c>
      <c r="O41" s="38"/>
      <c r="P41" s="42" t="s">
        <v>365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4"/>
      <c r="AG41" s="44"/>
      <c r="AH41" s="44"/>
    </row>
    <row r="42" ht="15.75" customHeight="1">
      <c r="A42" s="35" t="s">
        <v>315</v>
      </c>
      <c r="B42" s="35" t="s">
        <v>5</v>
      </c>
      <c r="C42" s="35" t="s">
        <v>6</v>
      </c>
      <c r="D42" s="38" t="s">
        <v>318</v>
      </c>
      <c r="E42" s="35" t="s">
        <v>361</v>
      </c>
      <c r="F42" s="46" t="str">
        <f t="shared" si="1"/>
        <v>GS14-9</v>
      </c>
      <c r="G42" s="38" t="s">
        <v>362</v>
      </c>
      <c r="H42" s="38">
        <v>1.0</v>
      </c>
      <c r="I42" s="38">
        <v>3990.0</v>
      </c>
      <c r="J42" s="38"/>
      <c r="K42" s="39">
        <v>1756.0</v>
      </c>
      <c r="L42" s="45">
        <f t="shared" si="6"/>
        <v>1457</v>
      </c>
      <c r="M42" s="41"/>
      <c r="N42" s="35" t="s">
        <v>321</v>
      </c>
      <c r="O42" s="38"/>
      <c r="P42" s="42" t="s">
        <v>365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4"/>
      <c r="AG42" s="44"/>
      <c r="AH42" s="44"/>
    </row>
    <row r="43" ht="15.75" customHeight="1">
      <c r="A43" s="35" t="s">
        <v>315</v>
      </c>
      <c r="B43" s="35" t="s">
        <v>5</v>
      </c>
      <c r="C43" s="35" t="s">
        <v>6</v>
      </c>
      <c r="D43" s="35" t="s">
        <v>318</v>
      </c>
      <c r="E43" s="35" t="s">
        <v>361</v>
      </c>
      <c r="F43" s="46" t="str">
        <f t="shared" si="1"/>
        <v>GS17-10</v>
      </c>
      <c r="G43" s="38" t="s">
        <v>362</v>
      </c>
      <c r="H43" s="38">
        <v>1.0</v>
      </c>
      <c r="I43" s="38">
        <v>3990.0</v>
      </c>
      <c r="J43" s="38"/>
      <c r="K43" s="39">
        <v>1756.0</v>
      </c>
      <c r="L43" s="40">
        <v>1457.0</v>
      </c>
      <c r="M43" s="41"/>
      <c r="N43" s="35" t="s">
        <v>321</v>
      </c>
      <c r="O43" s="38"/>
      <c r="P43" s="42" t="s">
        <v>366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4"/>
      <c r="AG43" s="44"/>
      <c r="AH43" s="44"/>
    </row>
    <row r="44" ht="15.75" customHeight="1">
      <c r="A44" s="35" t="s">
        <v>315</v>
      </c>
      <c r="B44" s="35" t="s">
        <v>5</v>
      </c>
      <c r="C44" s="35" t="s">
        <v>6</v>
      </c>
      <c r="D44" s="35" t="s">
        <v>328</v>
      </c>
      <c r="E44" s="35" t="s">
        <v>361</v>
      </c>
      <c r="F44" s="46" t="str">
        <f t="shared" si="1"/>
        <v>GS17-4</v>
      </c>
      <c r="G44" s="38" t="s">
        <v>362</v>
      </c>
      <c r="H44" s="38">
        <v>1.0</v>
      </c>
      <c r="I44" s="38">
        <v>3990.0</v>
      </c>
      <c r="J44" s="38"/>
      <c r="K44" s="39">
        <v>1756.0</v>
      </c>
      <c r="L44" s="45">
        <v>1457.0</v>
      </c>
      <c r="M44" s="41"/>
      <c r="N44" s="35" t="s">
        <v>321</v>
      </c>
      <c r="O44" s="38"/>
      <c r="P44" s="42" t="s">
        <v>367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4"/>
      <c r="AG44" s="44"/>
      <c r="AH44" s="44"/>
    </row>
    <row r="45" ht="15.75" customHeight="1">
      <c r="A45" s="35" t="s">
        <v>315</v>
      </c>
      <c r="B45" s="35" t="s">
        <v>5</v>
      </c>
      <c r="C45" s="35" t="s">
        <v>6</v>
      </c>
      <c r="D45" s="35" t="s">
        <v>328</v>
      </c>
      <c r="E45" s="35" t="s">
        <v>361</v>
      </c>
      <c r="F45" s="46" t="str">
        <f t="shared" si="1"/>
        <v>GS17-5</v>
      </c>
      <c r="G45" s="38" t="s">
        <v>362</v>
      </c>
      <c r="H45" s="38">
        <v>1.0</v>
      </c>
      <c r="I45" s="38">
        <v>3990.0</v>
      </c>
      <c r="J45" s="38"/>
      <c r="K45" s="39">
        <v>1756.0</v>
      </c>
      <c r="L45" s="45">
        <v>1457.0</v>
      </c>
      <c r="M45" s="41"/>
      <c r="N45" s="35" t="s">
        <v>321</v>
      </c>
      <c r="O45" s="38"/>
      <c r="P45" s="42" t="s">
        <v>368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4"/>
      <c r="AG45" s="44"/>
      <c r="AH45" s="44"/>
    </row>
    <row r="46" ht="15.75" customHeight="1">
      <c r="A46" s="35" t="s">
        <v>315</v>
      </c>
      <c r="B46" s="35" t="s">
        <v>5</v>
      </c>
      <c r="C46" s="35" t="s">
        <v>6</v>
      </c>
      <c r="D46" s="35" t="s">
        <v>324</v>
      </c>
      <c r="E46" s="35" t="s">
        <v>361</v>
      </c>
      <c r="F46" s="46" t="str">
        <f t="shared" si="1"/>
        <v>GS17-9</v>
      </c>
      <c r="G46" s="38" t="s">
        <v>362</v>
      </c>
      <c r="H46" s="47">
        <v>1.0</v>
      </c>
      <c r="I46" s="38">
        <v>3990.0</v>
      </c>
      <c r="J46" s="38"/>
      <c r="K46" s="39">
        <v>1756.0</v>
      </c>
      <c r="L46" s="45">
        <v>1457.0</v>
      </c>
      <c r="M46" s="41"/>
      <c r="N46" s="35" t="s">
        <v>321</v>
      </c>
      <c r="O46" s="38"/>
      <c r="P46" s="42" t="s">
        <v>369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4"/>
      <c r="AG46" s="44"/>
      <c r="AH46" s="44"/>
    </row>
    <row r="47" ht="15.75" customHeight="1">
      <c r="A47" s="35" t="s">
        <v>315</v>
      </c>
      <c r="B47" s="35" t="s">
        <v>5</v>
      </c>
      <c r="C47" s="35" t="s">
        <v>6</v>
      </c>
      <c r="D47" s="38" t="s">
        <v>370</v>
      </c>
      <c r="E47" s="35" t="s">
        <v>361</v>
      </c>
      <c r="F47" s="46" t="str">
        <f t="shared" si="1"/>
        <v>GS5-7</v>
      </c>
      <c r="G47" s="38" t="s">
        <v>362</v>
      </c>
      <c r="H47" s="38">
        <v>1.0</v>
      </c>
      <c r="I47" s="38">
        <v>3990.0</v>
      </c>
      <c r="J47" s="38"/>
      <c r="K47" s="39">
        <v>1756.0</v>
      </c>
      <c r="L47" s="45">
        <v>1457.0</v>
      </c>
      <c r="M47" s="41"/>
      <c r="N47" s="35" t="s">
        <v>321</v>
      </c>
      <c r="O47" s="38"/>
      <c r="P47" s="42" t="s">
        <v>371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4"/>
      <c r="AG47" s="44"/>
      <c r="AH47" s="44"/>
    </row>
    <row r="48" ht="15.75" customHeight="1">
      <c r="A48" s="35" t="s">
        <v>315</v>
      </c>
      <c r="B48" s="35" t="s">
        <v>5</v>
      </c>
      <c r="C48" s="35" t="s">
        <v>6</v>
      </c>
      <c r="D48" s="38" t="s">
        <v>328</v>
      </c>
      <c r="E48" s="35" t="s">
        <v>361</v>
      </c>
      <c r="F48" s="46" t="str">
        <f t="shared" si="1"/>
        <v>GS5-9</v>
      </c>
      <c r="G48" s="38" t="s">
        <v>362</v>
      </c>
      <c r="H48" s="38">
        <v>1.0</v>
      </c>
      <c r="I48" s="38">
        <v>3990.0</v>
      </c>
      <c r="J48" s="38"/>
      <c r="K48" s="39">
        <v>1756.0</v>
      </c>
      <c r="L48" s="45">
        <v>1457.0</v>
      </c>
      <c r="M48" s="41"/>
      <c r="N48" s="35" t="s">
        <v>321</v>
      </c>
      <c r="O48" s="38"/>
      <c r="P48" s="42" t="s">
        <v>372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4"/>
      <c r="AG48" s="44"/>
      <c r="AH48" s="44"/>
    </row>
    <row r="49" ht="15.75" customHeight="1">
      <c r="A49" s="35" t="s">
        <v>315</v>
      </c>
      <c r="B49" s="35" t="s">
        <v>5</v>
      </c>
      <c r="C49" s="35" t="s">
        <v>6</v>
      </c>
      <c r="D49" s="38" t="s">
        <v>328</v>
      </c>
      <c r="E49" s="35" t="s">
        <v>361</v>
      </c>
      <c r="F49" s="46" t="str">
        <f t="shared" si="1"/>
        <v>GS6-9</v>
      </c>
      <c r="G49" s="38" t="s">
        <v>362</v>
      </c>
      <c r="H49" s="38">
        <v>1.0</v>
      </c>
      <c r="I49" s="38">
        <v>3990.0</v>
      </c>
      <c r="J49" s="38"/>
      <c r="K49" s="39">
        <v>1756.0</v>
      </c>
      <c r="L49" s="45">
        <f t="shared" ref="L49:L50" si="7">2914/2</f>
        <v>1457</v>
      </c>
      <c r="M49" s="41"/>
      <c r="N49" s="35" t="s">
        <v>321</v>
      </c>
      <c r="O49" s="38"/>
      <c r="P49" s="42" t="s">
        <v>373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4"/>
      <c r="AG49" s="44"/>
      <c r="AH49" s="44"/>
    </row>
    <row r="50" ht="15.75" customHeight="1">
      <c r="A50" s="35" t="s">
        <v>315</v>
      </c>
      <c r="B50" s="35" t="s">
        <v>5</v>
      </c>
      <c r="C50" s="35" t="s">
        <v>6</v>
      </c>
      <c r="D50" s="38" t="s">
        <v>318</v>
      </c>
      <c r="E50" s="35" t="s">
        <v>361</v>
      </c>
      <c r="F50" s="46" t="str">
        <f t="shared" si="1"/>
        <v>GS6-9</v>
      </c>
      <c r="G50" s="38" t="s">
        <v>362</v>
      </c>
      <c r="H50" s="38">
        <v>1.0</v>
      </c>
      <c r="I50" s="38">
        <v>3990.0</v>
      </c>
      <c r="J50" s="38"/>
      <c r="K50" s="39">
        <v>1756.0</v>
      </c>
      <c r="L50" s="45">
        <f t="shared" si="7"/>
        <v>1457</v>
      </c>
      <c r="M50" s="41"/>
      <c r="N50" s="35" t="s">
        <v>321</v>
      </c>
      <c r="O50" s="38"/>
      <c r="P50" s="42" t="s">
        <v>373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4"/>
      <c r="AG50" s="44"/>
      <c r="AH50" s="44"/>
    </row>
    <row r="51" ht="15.75" customHeight="1">
      <c r="A51" s="35" t="s">
        <v>315</v>
      </c>
      <c r="B51" s="35" t="s">
        <v>5</v>
      </c>
      <c r="C51" s="35" t="s">
        <v>6</v>
      </c>
      <c r="D51" s="35" t="s">
        <v>328</v>
      </c>
      <c r="E51" s="35" t="s">
        <v>319</v>
      </c>
      <c r="F51" s="46" t="str">
        <f t="shared" si="1"/>
        <v>JLGLJL190419-8</v>
      </c>
      <c r="G51" s="37" t="s">
        <v>338</v>
      </c>
      <c r="H51" s="38">
        <v>1.0</v>
      </c>
      <c r="I51" s="38">
        <v>1190.0</v>
      </c>
      <c r="J51" s="38"/>
      <c r="K51" s="39">
        <v>476.0</v>
      </c>
      <c r="L51" s="45">
        <f t="shared" ref="L51:L52" si="8">666/2</f>
        <v>333</v>
      </c>
      <c r="M51" s="41"/>
      <c r="N51" s="35" t="s">
        <v>321</v>
      </c>
      <c r="O51" s="38"/>
      <c r="P51" s="42" t="s">
        <v>374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4"/>
      <c r="AG51" s="44"/>
      <c r="AH51" s="44"/>
    </row>
    <row r="52" ht="15.75" customHeight="1">
      <c r="A52" s="35" t="s">
        <v>315</v>
      </c>
      <c r="B52" s="35" t="s">
        <v>5</v>
      </c>
      <c r="C52" s="35" t="s">
        <v>6</v>
      </c>
      <c r="D52" s="35" t="s">
        <v>324</v>
      </c>
      <c r="E52" s="35" t="s">
        <v>319</v>
      </c>
      <c r="F52" s="46" t="str">
        <f t="shared" si="1"/>
        <v>JLGLJL190419-8</v>
      </c>
      <c r="G52" s="37" t="s">
        <v>338</v>
      </c>
      <c r="H52" s="47">
        <v>1.0</v>
      </c>
      <c r="I52" s="38">
        <v>1190.0</v>
      </c>
      <c r="J52" s="38"/>
      <c r="K52" s="39">
        <v>476.0</v>
      </c>
      <c r="L52" s="45">
        <f t="shared" si="8"/>
        <v>333</v>
      </c>
      <c r="M52" s="41"/>
      <c r="N52" s="35" t="s">
        <v>321</v>
      </c>
      <c r="O52" s="38"/>
      <c r="P52" s="42" t="s">
        <v>374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4"/>
      <c r="AG52" s="44"/>
      <c r="AH52" s="44"/>
    </row>
    <row r="53" ht="15.75" customHeight="1">
      <c r="A53" s="35" t="s">
        <v>315</v>
      </c>
      <c r="B53" s="35" t="s">
        <v>5</v>
      </c>
      <c r="C53" s="35" t="s">
        <v>6</v>
      </c>
      <c r="D53" s="38" t="s">
        <v>328</v>
      </c>
      <c r="E53" s="35" t="s">
        <v>319</v>
      </c>
      <c r="F53" s="46" t="str">
        <f t="shared" si="1"/>
        <v>KY0559E</v>
      </c>
      <c r="G53" s="38" t="s">
        <v>375</v>
      </c>
      <c r="H53" s="38">
        <v>1.0</v>
      </c>
      <c r="I53" s="38">
        <v>1190.0</v>
      </c>
      <c r="J53" s="38"/>
      <c r="K53" s="39">
        <v>396.0</v>
      </c>
      <c r="L53" s="45">
        <f t="shared" ref="L53:L54" si="9">554/2</f>
        <v>277</v>
      </c>
      <c r="M53" s="41"/>
      <c r="N53" s="35" t="s">
        <v>321</v>
      </c>
      <c r="O53" s="38"/>
      <c r="P53" s="42" t="s">
        <v>376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4"/>
      <c r="AG53" s="44"/>
      <c r="AH53" s="44"/>
    </row>
    <row r="54" ht="15.75" customHeight="1">
      <c r="A54" s="35" t="s">
        <v>315</v>
      </c>
      <c r="B54" s="35" t="s">
        <v>5</v>
      </c>
      <c r="C54" s="35" t="s">
        <v>6</v>
      </c>
      <c r="D54" s="38" t="s">
        <v>324</v>
      </c>
      <c r="E54" s="35" t="s">
        <v>319</v>
      </c>
      <c r="F54" s="46" t="str">
        <f t="shared" si="1"/>
        <v>KY0559E</v>
      </c>
      <c r="G54" s="38" t="s">
        <v>375</v>
      </c>
      <c r="H54" s="47">
        <v>1.0</v>
      </c>
      <c r="I54" s="38">
        <v>1190.0</v>
      </c>
      <c r="J54" s="38"/>
      <c r="K54" s="39">
        <v>396.0</v>
      </c>
      <c r="L54" s="45">
        <f t="shared" si="9"/>
        <v>277</v>
      </c>
      <c r="M54" s="41"/>
      <c r="N54" s="35" t="s">
        <v>321</v>
      </c>
      <c r="O54" s="38"/>
      <c r="P54" s="42" t="s">
        <v>376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4"/>
      <c r="AG54" s="44"/>
      <c r="AH54" s="44"/>
    </row>
    <row r="55" ht="15.75" customHeight="1">
      <c r="A55" s="35" t="s">
        <v>315</v>
      </c>
      <c r="B55" s="35" t="s">
        <v>231</v>
      </c>
      <c r="C55" s="35" t="s">
        <v>6</v>
      </c>
      <c r="D55" s="35" t="s">
        <v>318</v>
      </c>
      <c r="E55" s="35" t="s">
        <v>319</v>
      </c>
      <c r="F55" s="46" t="str">
        <f t="shared" si="1"/>
        <v>Q033D-2</v>
      </c>
      <c r="G55" s="35" t="s">
        <v>377</v>
      </c>
      <c r="H55" s="38">
        <v>1.0</v>
      </c>
      <c r="I55" s="35">
        <v>5390.0</v>
      </c>
      <c r="J55" s="48"/>
      <c r="K55" s="49">
        <v>2163.0</v>
      </c>
      <c r="L55" s="50">
        <f t="shared" ref="L55:L58" si="10">4109.7/2</f>
        <v>2054.85</v>
      </c>
      <c r="M55" s="41"/>
      <c r="N55" s="35" t="s">
        <v>378</v>
      </c>
      <c r="O55" s="48"/>
      <c r="P55" s="42" t="s">
        <v>379</v>
      </c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44"/>
      <c r="AG55" s="44"/>
      <c r="AH55" s="44"/>
    </row>
    <row r="56" ht="15.75" customHeight="1">
      <c r="A56" s="35" t="s">
        <v>315</v>
      </c>
      <c r="B56" s="35" t="s">
        <v>231</v>
      </c>
      <c r="C56" s="35" t="s">
        <v>6</v>
      </c>
      <c r="D56" s="35" t="s">
        <v>324</v>
      </c>
      <c r="E56" s="35" t="s">
        <v>319</v>
      </c>
      <c r="F56" s="46" t="str">
        <f t="shared" si="1"/>
        <v>Q033D-2</v>
      </c>
      <c r="G56" s="35" t="s">
        <v>377</v>
      </c>
      <c r="H56" s="47">
        <v>1.0</v>
      </c>
      <c r="I56" s="35">
        <v>5390.0</v>
      </c>
      <c r="J56" s="48"/>
      <c r="K56" s="49">
        <v>2163.0</v>
      </c>
      <c r="L56" s="52">
        <f t="shared" si="10"/>
        <v>2054.85</v>
      </c>
      <c r="M56" s="41"/>
      <c r="N56" s="35" t="s">
        <v>378</v>
      </c>
      <c r="O56" s="48"/>
      <c r="P56" s="42" t="s">
        <v>379</v>
      </c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44"/>
      <c r="AG56" s="44"/>
      <c r="AH56" s="44"/>
    </row>
    <row r="57" ht="15.75" customHeight="1">
      <c r="A57" s="35" t="s">
        <v>315</v>
      </c>
      <c r="B57" s="35" t="s">
        <v>231</v>
      </c>
      <c r="C57" s="35" t="s">
        <v>6</v>
      </c>
      <c r="D57" s="35" t="s">
        <v>328</v>
      </c>
      <c r="E57" s="35" t="s">
        <v>319</v>
      </c>
      <c r="F57" s="46" t="str">
        <f t="shared" si="1"/>
        <v>Q03D-141</v>
      </c>
      <c r="G57" s="35" t="s">
        <v>377</v>
      </c>
      <c r="H57" s="38">
        <v>1.0</v>
      </c>
      <c r="I57" s="35">
        <v>5390.0</v>
      </c>
      <c r="J57" s="48"/>
      <c r="K57" s="49">
        <v>2163.0</v>
      </c>
      <c r="L57" s="50">
        <f t="shared" si="10"/>
        <v>2054.85</v>
      </c>
      <c r="M57" s="41"/>
      <c r="N57" s="35" t="s">
        <v>378</v>
      </c>
      <c r="O57" s="48"/>
      <c r="P57" s="42" t="s">
        <v>380</v>
      </c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44"/>
      <c r="AG57" s="44"/>
      <c r="AH57" s="44"/>
    </row>
    <row r="58" ht="15.75" customHeight="1">
      <c r="A58" s="35" t="s">
        <v>315</v>
      </c>
      <c r="B58" s="35" t="s">
        <v>231</v>
      </c>
      <c r="C58" s="35" t="s">
        <v>6</v>
      </c>
      <c r="D58" s="35" t="s">
        <v>318</v>
      </c>
      <c r="E58" s="35" t="s">
        <v>319</v>
      </c>
      <c r="F58" s="46" t="str">
        <f t="shared" si="1"/>
        <v>Q03D-141</v>
      </c>
      <c r="G58" s="35" t="s">
        <v>377</v>
      </c>
      <c r="H58" s="38">
        <v>1.0</v>
      </c>
      <c r="I58" s="35">
        <v>5390.0</v>
      </c>
      <c r="J58" s="48"/>
      <c r="K58" s="49">
        <v>2163.0</v>
      </c>
      <c r="L58" s="50">
        <f t="shared" si="10"/>
        <v>2054.85</v>
      </c>
      <c r="M58" s="41"/>
      <c r="N58" s="35" t="s">
        <v>378</v>
      </c>
      <c r="O58" s="48"/>
      <c r="P58" s="42" t="s">
        <v>380</v>
      </c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44"/>
      <c r="AG58" s="44"/>
      <c r="AH58" s="44"/>
    </row>
    <row r="59" ht="15.75" customHeight="1">
      <c r="A59" s="35" t="s">
        <v>315</v>
      </c>
      <c r="B59" s="35" t="s">
        <v>231</v>
      </c>
      <c r="C59" s="35" t="s">
        <v>6</v>
      </c>
      <c r="D59" s="35" t="s">
        <v>318</v>
      </c>
      <c r="E59" s="35" t="s">
        <v>319</v>
      </c>
      <c r="F59" s="46" t="str">
        <f t="shared" si="1"/>
        <v>Q08D-192</v>
      </c>
      <c r="G59" s="35" t="s">
        <v>377</v>
      </c>
      <c r="H59" s="38">
        <v>1.0</v>
      </c>
      <c r="I59" s="38">
        <v>3590.0</v>
      </c>
      <c r="J59" s="48"/>
      <c r="K59" s="49">
        <v>1497.0</v>
      </c>
      <c r="L59" s="50">
        <f t="shared" ref="L59:L60" si="11">2844.3/2</f>
        <v>1422.15</v>
      </c>
      <c r="M59" s="41"/>
      <c r="N59" s="35" t="s">
        <v>378</v>
      </c>
      <c r="O59" s="48"/>
      <c r="P59" s="42" t="s">
        <v>381</v>
      </c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44"/>
      <c r="AG59" s="44"/>
      <c r="AH59" s="44"/>
    </row>
    <row r="60" ht="15.75" customHeight="1">
      <c r="A60" s="35" t="s">
        <v>315</v>
      </c>
      <c r="B60" s="35" t="s">
        <v>231</v>
      </c>
      <c r="C60" s="35" t="s">
        <v>6</v>
      </c>
      <c r="D60" s="35" t="s">
        <v>324</v>
      </c>
      <c r="E60" s="35" t="s">
        <v>319</v>
      </c>
      <c r="F60" s="46" t="str">
        <f t="shared" si="1"/>
        <v>Q08D-192</v>
      </c>
      <c r="G60" s="35" t="s">
        <v>377</v>
      </c>
      <c r="H60" s="47">
        <v>1.0</v>
      </c>
      <c r="I60" s="38">
        <v>3590.0</v>
      </c>
      <c r="J60" s="48"/>
      <c r="K60" s="49">
        <v>1497.0</v>
      </c>
      <c r="L60" s="50">
        <f t="shared" si="11"/>
        <v>1422.15</v>
      </c>
      <c r="M60" s="41"/>
      <c r="N60" s="35" t="s">
        <v>378</v>
      </c>
      <c r="O60" s="48"/>
      <c r="P60" s="42" t="s">
        <v>381</v>
      </c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44"/>
      <c r="AG60" s="44"/>
      <c r="AH60" s="44"/>
    </row>
    <row r="61" ht="15.75" customHeight="1">
      <c r="A61" s="35" t="s">
        <v>315</v>
      </c>
      <c r="B61" s="35" t="s">
        <v>231</v>
      </c>
      <c r="C61" s="35" t="s">
        <v>6</v>
      </c>
      <c r="D61" s="35" t="s">
        <v>328</v>
      </c>
      <c r="E61" s="35" t="s">
        <v>319</v>
      </c>
      <c r="F61" s="46" t="str">
        <f t="shared" si="1"/>
        <v>Q11D-192</v>
      </c>
      <c r="G61" s="35" t="s">
        <v>377</v>
      </c>
      <c r="H61" s="38">
        <v>1.0</v>
      </c>
      <c r="I61" s="35">
        <v>6190.0</v>
      </c>
      <c r="J61" s="48"/>
      <c r="K61" s="49">
        <v>2497.0</v>
      </c>
      <c r="L61" s="50">
        <f t="shared" ref="L61:L64" si="12">4744.3/2</f>
        <v>2372.15</v>
      </c>
      <c r="M61" s="41"/>
      <c r="N61" s="35" t="s">
        <v>378</v>
      </c>
      <c r="O61" s="48"/>
      <c r="P61" s="42" t="s">
        <v>382</v>
      </c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44"/>
      <c r="AG61" s="44"/>
      <c r="AH61" s="44"/>
    </row>
    <row r="62" ht="15.75" customHeight="1">
      <c r="A62" s="35" t="s">
        <v>315</v>
      </c>
      <c r="B62" s="35" t="s">
        <v>231</v>
      </c>
      <c r="C62" s="35" t="s">
        <v>6</v>
      </c>
      <c r="D62" s="35" t="s">
        <v>318</v>
      </c>
      <c r="E62" s="35" t="s">
        <v>319</v>
      </c>
      <c r="F62" s="46" t="str">
        <f t="shared" si="1"/>
        <v>Q11D-192</v>
      </c>
      <c r="G62" s="35" t="s">
        <v>377</v>
      </c>
      <c r="H62" s="38">
        <v>1.0</v>
      </c>
      <c r="I62" s="35">
        <v>6190.0</v>
      </c>
      <c r="J62" s="48"/>
      <c r="K62" s="49">
        <v>2497.0</v>
      </c>
      <c r="L62" s="50">
        <f t="shared" si="12"/>
        <v>2372.15</v>
      </c>
      <c r="M62" s="41"/>
      <c r="N62" s="35" t="s">
        <v>378</v>
      </c>
      <c r="O62" s="48"/>
      <c r="P62" s="42" t="s">
        <v>382</v>
      </c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44"/>
      <c r="AG62" s="44"/>
      <c r="AH62" s="44"/>
    </row>
    <row r="63" ht="15.75" customHeight="1">
      <c r="A63" s="35" t="s">
        <v>315</v>
      </c>
      <c r="B63" s="35" t="s">
        <v>231</v>
      </c>
      <c r="C63" s="35" t="s">
        <v>6</v>
      </c>
      <c r="D63" s="35" t="s">
        <v>318</v>
      </c>
      <c r="E63" s="35" t="s">
        <v>319</v>
      </c>
      <c r="F63" s="46" t="str">
        <f t="shared" si="1"/>
        <v>Q11D-2</v>
      </c>
      <c r="G63" s="35" t="s">
        <v>377</v>
      </c>
      <c r="H63" s="38">
        <v>1.0</v>
      </c>
      <c r="I63" s="35">
        <v>6190.0</v>
      </c>
      <c r="J63" s="48"/>
      <c r="K63" s="49">
        <v>2497.0</v>
      </c>
      <c r="L63" s="50">
        <f t="shared" si="12"/>
        <v>2372.15</v>
      </c>
      <c r="M63" s="41"/>
      <c r="N63" s="35" t="s">
        <v>378</v>
      </c>
      <c r="O63" s="48"/>
      <c r="P63" s="42" t="s">
        <v>383</v>
      </c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44"/>
      <c r="AG63" s="44"/>
      <c r="AH63" s="44"/>
    </row>
    <row r="64" ht="15.75" customHeight="1">
      <c r="A64" s="35" t="s">
        <v>315</v>
      </c>
      <c r="B64" s="35" t="s">
        <v>231</v>
      </c>
      <c r="C64" s="35" t="s">
        <v>6</v>
      </c>
      <c r="D64" s="35" t="s">
        <v>328</v>
      </c>
      <c r="E64" s="35" t="s">
        <v>319</v>
      </c>
      <c r="F64" s="46" t="str">
        <f t="shared" si="1"/>
        <v>Q11D-2</v>
      </c>
      <c r="G64" s="35" t="s">
        <v>377</v>
      </c>
      <c r="H64" s="38">
        <v>1.0</v>
      </c>
      <c r="I64" s="35">
        <v>6190.0</v>
      </c>
      <c r="J64" s="48"/>
      <c r="K64" s="49">
        <v>2497.0</v>
      </c>
      <c r="L64" s="52">
        <f t="shared" si="12"/>
        <v>2372.15</v>
      </c>
      <c r="M64" s="41"/>
      <c r="N64" s="35" t="s">
        <v>378</v>
      </c>
      <c r="O64" s="48"/>
      <c r="P64" s="42" t="s">
        <v>383</v>
      </c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44"/>
      <c r="AG64" s="44"/>
      <c r="AH64" s="44"/>
    </row>
    <row r="65" ht="15.75" customHeight="1">
      <c r="A65" s="35" t="s">
        <v>315</v>
      </c>
      <c r="B65" s="35" t="s">
        <v>231</v>
      </c>
      <c r="C65" s="35" t="s">
        <v>6</v>
      </c>
      <c r="D65" s="35" t="s">
        <v>324</v>
      </c>
      <c r="E65" s="35" t="s">
        <v>319</v>
      </c>
      <c r="F65" s="46" t="str">
        <f t="shared" si="1"/>
        <v>Q23N-154</v>
      </c>
      <c r="G65" s="35" t="s">
        <v>377</v>
      </c>
      <c r="H65" s="47">
        <v>1.0</v>
      </c>
      <c r="I65" s="35">
        <v>5190.0</v>
      </c>
      <c r="J65" s="48"/>
      <c r="K65" s="49">
        <v>1990.0</v>
      </c>
      <c r="L65" s="52">
        <v>1890.5</v>
      </c>
      <c r="M65" s="41"/>
      <c r="N65" s="35" t="s">
        <v>378</v>
      </c>
      <c r="O65" s="48"/>
      <c r="P65" s="42" t="s">
        <v>384</v>
      </c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44"/>
      <c r="AG65" s="44"/>
      <c r="AH65" s="44"/>
    </row>
    <row r="66" ht="15.75" customHeight="1">
      <c r="A66" s="35" t="s">
        <v>315</v>
      </c>
      <c r="B66" s="35" t="s">
        <v>231</v>
      </c>
      <c r="C66" s="35" t="s">
        <v>6</v>
      </c>
      <c r="D66" s="35" t="s">
        <v>328</v>
      </c>
      <c r="E66" s="35" t="s">
        <v>319</v>
      </c>
      <c r="F66" s="46" t="str">
        <f t="shared" si="1"/>
        <v>Q23N-191</v>
      </c>
      <c r="G66" s="35" t="s">
        <v>377</v>
      </c>
      <c r="H66" s="38">
        <v>1.0</v>
      </c>
      <c r="I66" s="35">
        <v>5190.0</v>
      </c>
      <c r="J66" s="48"/>
      <c r="K66" s="49">
        <v>1990.0</v>
      </c>
      <c r="L66" s="50">
        <f t="shared" ref="L66:L69" si="13">3781/2</f>
        <v>1890.5</v>
      </c>
      <c r="M66" s="41"/>
      <c r="N66" s="35" t="s">
        <v>378</v>
      </c>
      <c r="O66" s="48"/>
      <c r="P66" s="42" t="s">
        <v>385</v>
      </c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44"/>
      <c r="AG66" s="44"/>
      <c r="AH66" s="44"/>
    </row>
    <row r="67" ht="15.75" customHeight="1">
      <c r="A67" s="35" t="s">
        <v>315</v>
      </c>
      <c r="B67" s="35" t="s">
        <v>231</v>
      </c>
      <c r="C67" s="35" t="s">
        <v>6</v>
      </c>
      <c r="D67" s="35" t="s">
        <v>318</v>
      </c>
      <c r="E67" s="35" t="s">
        <v>319</v>
      </c>
      <c r="F67" s="46" t="str">
        <f t="shared" si="1"/>
        <v>Q23N-191</v>
      </c>
      <c r="G67" s="35" t="s">
        <v>377</v>
      </c>
      <c r="H67" s="38">
        <v>1.0</v>
      </c>
      <c r="I67" s="35">
        <v>5190.0</v>
      </c>
      <c r="J67" s="48"/>
      <c r="K67" s="49">
        <v>1990.0</v>
      </c>
      <c r="L67" s="50">
        <f t="shared" si="13"/>
        <v>1890.5</v>
      </c>
      <c r="M67" s="41"/>
      <c r="N67" s="35" t="s">
        <v>378</v>
      </c>
      <c r="O67" s="48"/>
      <c r="P67" s="42" t="s">
        <v>385</v>
      </c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44"/>
      <c r="AG67" s="44"/>
      <c r="AH67" s="44"/>
    </row>
    <row r="68" ht="15.75" customHeight="1">
      <c r="A68" s="35" t="s">
        <v>315</v>
      </c>
      <c r="B68" s="35" t="s">
        <v>231</v>
      </c>
      <c r="C68" s="35" t="s">
        <v>6</v>
      </c>
      <c r="D68" s="35" t="s">
        <v>328</v>
      </c>
      <c r="E68" s="35" t="s">
        <v>319</v>
      </c>
      <c r="F68" s="46" t="str">
        <f t="shared" si="1"/>
        <v>Q23N-2</v>
      </c>
      <c r="G68" s="35" t="s">
        <v>377</v>
      </c>
      <c r="H68" s="38">
        <v>1.0</v>
      </c>
      <c r="I68" s="35">
        <v>5190.0</v>
      </c>
      <c r="J68" s="48"/>
      <c r="K68" s="49">
        <v>1990.0</v>
      </c>
      <c r="L68" s="50">
        <f t="shared" si="13"/>
        <v>1890.5</v>
      </c>
      <c r="M68" s="41"/>
      <c r="N68" s="35" t="s">
        <v>378</v>
      </c>
      <c r="O68" s="48"/>
      <c r="P68" s="42" t="s">
        <v>386</v>
      </c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44"/>
      <c r="AG68" s="44"/>
      <c r="AH68" s="44"/>
    </row>
    <row r="69" ht="15.75" customHeight="1">
      <c r="A69" s="35" t="s">
        <v>315</v>
      </c>
      <c r="B69" s="35" t="s">
        <v>231</v>
      </c>
      <c r="C69" s="35" t="s">
        <v>6</v>
      </c>
      <c r="D69" s="35" t="s">
        <v>318</v>
      </c>
      <c r="E69" s="35" t="s">
        <v>319</v>
      </c>
      <c r="F69" s="46" t="str">
        <f t="shared" si="1"/>
        <v>Q23N-2</v>
      </c>
      <c r="G69" s="35" t="s">
        <v>377</v>
      </c>
      <c r="H69" s="38">
        <v>1.0</v>
      </c>
      <c r="I69" s="35">
        <v>5190.0</v>
      </c>
      <c r="J69" s="48"/>
      <c r="K69" s="49">
        <v>1990.0</v>
      </c>
      <c r="L69" s="50">
        <f t="shared" si="13"/>
        <v>1890.5</v>
      </c>
      <c r="M69" s="41"/>
      <c r="N69" s="35" t="s">
        <v>378</v>
      </c>
      <c r="O69" s="48"/>
      <c r="P69" s="42" t="s">
        <v>386</v>
      </c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44"/>
      <c r="AG69" s="44"/>
      <c r="AH69" s="44"/>
    </row>
    <row r="70" ht="15.75" customHeight="1">
      <c r="A70" s="35" t="s">
        <v>315</v>
      </c>
      <c r="B70" s="35" t="s">
        <v>246</v>
      </c>
      <c r="C70" s="35" t="s">
        <v>6</v>
      </c>
      <c r="D70" s="35" t="s">
        <v>318</v>
      </c>
      <c r="E70" s="35" t="s">
        <v>319</v>
      </c>
      <c r="F70" s="46" t="str">
        <f t="shared" si="1"/>
        <v>Q326011D-192</v>
      </c>
      <c r="G70" s="35" t="s">
        <v>377</v>
      </c>
      <c r="H70" s="38">
        <v>1.0</v>
      </c>
      <c r="I70" s="35">
        <v>3190.0</v>
      </c>
      <c r="J70" s="48"/>
      <c r="K70" s="49">
        <v>1163.0</v>
      </c>
      <c r="L70" s="50">
        <f t="shared" ref="L70:L75" si="14">2209.7/2</f>
        <v>1104.85</v>
      </c>
      <c r="M70" s="41"/>
      <c r="N70" s="35" t="s">
        <v>378</v>
      </c>
      <c r="O70" s="48"/>
      <c r="P70" s="42" t="s">
        <v>387</v>
      </c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44"/>
      <c r="AG70" s="44"/>
      <c r="AH70" s="44"/>
    </row>
    <row r="71" ht="15.75" customHeight="1">
      <c r="A71" s="35" t="s">
        <v>315</v>
      </c>
      <c r="B71" s="35" t="s">
        <v>246</v>
      </c>
      <c r="C71" s="35" t="s">
        <v>6</v>
      </c>
      <c r="D71" s="35" t="s">
        <v>328</v>
      </c>
      <c r="E71" s="35" t="s">
        <v>319</v>
      </c>
      <c r="F71" s="46" t="str">
        <f t="shared" si="1"/>
        <v>Q326011D-192</v>
      </c>
      <c r="G71" s="35" t="s">
        <v>377</v>
      </c>
      <c r="H71" s="38">
        <v>1.0</v>
      </c>
      <c r="I71" s="35">
        <v>3190.0</v>
      </c>
      <c r="J71" s="48"/>
      <c r="K71" s="49">
        <v>1163.0</v>
      </c>
      <c r="L71" s="50">
        <f t="shared" si="14"/>
        <v>1104.85</v>
      </c>
      <c r="M71" s="41"/>
      <c r="N71" s="35" t="s">
        <v>378</v>
      </c>
      <c r="O71" s="48"/>
      <c r="P71" s="42" t="s">
        <v>387</v>
      </c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44"/>
      <c r="AG71" s="44"/>
      <c r="AH71" s="44"/>
    </row>
    <row r="72" ht="15.75" customHeight="1">
      <c r="A72" s="35" t="s">
        <v>315</v>
      </c>
      <c r="B72" s="35" t="s">
        <v>246</v>
      </c>
      <c r="C72" s="35" t="s">
        <v>6</v>
      </c>
      <c r="D72" s="35" t="s">
        <v>318</v>
      </c>
      <c r="E72" s="35" t="s">
        <v>319</v>
      </c>
      <c r="F72" s="46" t="str">
        <f t="shared" si="1"/>
        <v>Q326011D-4</v>
      </c>
      <c r="G72" s="35" t="s">
        <v>377</v>
      </c>
      <c r="H72" s="38">
        <v>1.0</v>
      </c>
      <c r="I72" s="35">
        <v>3190.0</v>
      </c>
      <c r="J72" s="48"/>
      <c r="K72" s="49">
        <v>1163.0</v>
      </c>
      <c r="L72" s="50">
        <f t="shared" si="14"/>
        <v>1104.85</v>
      </c>
      <c r="M72" s="41"/>
      <c r="N72" s="35" t="s">
        <v>378</v>
      </c>
      <c r="O72" s="48"/>
      <c r="P72" s="42" t="s">
        <v>388</v>
      </c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44"/>
      <c r="AG72" s="44"/>
      <c r="AH72" s="44"/>
    </row>
    <row r="73" ht="15.75" customHeight="1">
      <c r="A73" s="35" t="s">
        <v>315</v>
      </c>
      <c r="B73" s="35" t="s">
        <v>246</v>
      </c>
      <c r="C73" s="35" t="s">
        <v>6</v>
      </c>
      <c r="D73" s="35" t="s">
        <v>324</v>
      </c>
      <c r="E73" s="35" t="s">
        <v>319</v>
      </c>
      <c r="F73" s="46" t="str">
        <f t="shared" si="1"/>
        <v>Q326011D-4</v>
      </c>
      <c r="G73" s="35" t="s">
        <v>377</v>
      </c>
      <c r="H73" s="47">
        <v>1.0</v>
      </c>
      <c r="I73" s="35">
        <v>3190.0</v>
      </c>
      <c r="J73" s="48"/>
      <c r="K73" s="49">
        <v>1163.0</v>
      </c>
      <c r="L73" s="50">
        <f t="shared" si="14"/>
        <v>1104.85</v>
      </c>
      <c r="M73" s="41"/>
      <c r="N73" s="35" t="s">
        <v>378</v>
      </c>
      <c r="O73" s="48"/>
      <c r="P73" s="42" t="s">
        <v>388</v>
      </c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44"/>
      <c r="AG73" s="44"/>
      <c r="AH73" s="44"/>
    </row>
    <row r="74" ht="15.75" customHeight="1">
      <c r="A74" s="35" t="s">
        <v>315</v>
      </c>
      <c r="B74" s="35" t="s">
        <v>246</v>
      </c>
      <c r="C74" s="35" t="s">
        <v>6</v>
      </c>
      <c r="D74" s="35" t="s">
        <v>318</v>
      </c>
      <c r="E74" s="35" t="s">
        <v>319</v>
      </c>
      <c r="F74" s="46" t="str">
        <f t="shared" si="1"/>
        <v>Q326011D-5</v>
      </c>
      <c r="G74" s="35" t="s">
        <v>377</v>
      </c>
      <c r="H74" s="38">
        <v>1.0</v>
      </c>
      <c r="I74" s="35">
        <v>3190.0</v>
      </c>
      <c r="J74" s="48"/>
      <c r="K74" s="49">
        <v>1163.0</v>
      </c>
      <c r="L74" s="50">
        <f t="shared" si="14"/>
        <v>1104.85</v>
      </c>
      <c r="M74" s="41"/>
      <c r="N74" s="35" t="s">
        <v>378</v>
      </c>
      <c r="O74" s="48"/>
      <c r="P74" s="42" t="s">
        <v>389</v>
      </c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44"/>
      <c r="AG74" s="44"/>
      <c r="AH74" s="44"/>
    </row>
    <row r="75" ht="15.75" customHeight="1">
      <c r="A75" s="35" t="s">
        <v>315</v>
      </c>
      <c r="B75" s="35" t="s">
        <v>246</v>
      </c>
      <c r="C75" s="35" t="s">
        <v>6</v>
      </c>
      <c r="D75" s="35" t="s">
        <v>328</v>
      </c>
      <c r="E75" s="35" t="s">
        <v>319</v>
      </c>
      <c r="F75" s="46" t="str">
        <f t="shared" si="1"/>
        <v>Q326011D-5</v>
      </c>
      <c r="G75" s="35" t="s">
        <v>377</v>
      </c>
      <c r="H75" s="38">
        <v>1.0</v>
      </c>
      <c r="I75" s="35">
        <v>3190.0</v>
      </c>
      <c r="J75" s="48"/>
      <c r="K75" s="49">
        <v>1163.0</v>
      </c>
      <c r="L75" s="52">
        <f t="shared" si="14"/>
        <v>1104.85</v>
      </c>
      <c r="M75" s="41"/>
      <c r="N75" s="35" t="s">
        <v>378</v>
      </c>
      <c r="O75" s="48"/>
      <c r="P75" s="42" t="s">
        <v>389</v>
      </c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44"/>
      <c r="AG75" s="44"/>
      <c r="AH75" s="44"/>
    </row>
    <row r="76" ht="15.75" customHeight="1">
      <c r="A76" s="35" t="s">
        <v>315</v>
      </c>
      <c r="B76" s="35" t="s">
        <v>231</v>
      </c>
      <c r="C76" s="35" t="s">
        <v>6</v>
      </c>
      <c r="D76" s="35" t="s">
        <v>318</v>
      </c>
      <c r="E76" s="35" t="s">
        <v>319</v>
      </c>
      <c r="F76" s="46" t="str">
        <f t="shared" si="1"/>
        <v>Q42333D-4</v>
      </c>
      <c r="G76" s="35" t="s">
        <v>377</v>
      </c>
      <c r="H76" s="38">
        <v>1.0</v>
      </c>
      <c r="I76" s="38">
        <v>3590.0</v>
      </c>
      <c r="J76" s="38"/>
      <c r="K76" s="39">
        <v>1497.0</v>
      </c>
      <c r="L76" s="45">
        <v>1422.0</v>
      </c>
      <c r="M76" s="41"/>
      <c r="N76" s="35" t="s">
        <v>321</v>
      </c>
      <c r="O76" s="38"/>
      <c r="P76" s="42" t="s">
        <v>390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4"/>
      <c r="AG76" s="44"/>
      <c r="AH76" s="44"/>
    </row>
    <row r="77" ht="15.75" customHeight="1">
      <c r="A77" s="35" t="s">
        <v>315</v>
      </c>
      <c r="B77" s="35" t="s">
        <v>231</v>
      </c>
      <c r="C77" s="35" t="s">
        <v>6</v>
      </c>
      <c r="D77" s="35" t="s">
        <v>328</v>
      </c>
      <c r="E77" s="35" t="s">
        <v>319</v>
      </c>
      <c r="F77" s="46" t="str">
        <f t="shared" si="1"/>
        <v>Q42333D-5</v>
      </c>
      <c r="G77" s="35" t="s">
        <v>377</v>
      </c>
      <c r="H77" s="38">
        <v>1.0</v>
      </c>
      <c r="I77" s="38">
        <v>3590.0</v>
      </c>
      <c r="J77" s="38"/>
      <c r="K77" s="39">
        <v>1497.0</v>
      </c>
      <c r="L77" s="45">
        <v>1422.0</v>
      </c>
      <c r="M77" s="41"/>
      <c r="N77" s="35" t="s">
        <v>321</v>
      </c>
      <c r="O77" s="38"/>
      <c r="P77" s="42" t="s">
        <v>391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4"/>
      <c r="AG77" s="44"/>
      <c r="AH77" s="44"/>
    </row>
    <row r="78" ht="15.75" customHeight="1">
      <c r="A78" s="35" t="s">
        <v>315</v>
      </c>
      <c r="B78" s="35" t="s">
        <v>231</v>
      </c>
      <c r="C78" s="35" t="s">
        <v>6</v>
      </c>
      <c r="D78" s="35" t="s">
        <v>324</v>
      </c>
      <c r="E78" s="35" t="s">
        <v>319</v>
      </c>
      <c r="F78" s="46" t="str">
        <f t="shared" si="1"/>
        <v>Q42333D-7</v>
      </c>
      <c r="G78" s="35" t="s">
        <v>377</v>
      </c>
      <c r="H78" s="47">
        <v>1.0</v>
      </c>
      <c r="I78" s="38">
        <v>3590.0</v>
      </c>
      <c r="J78" s="38"/>
      <c r="K78" s="39">
        <v>1497.0</v>
      </c>
      <c r="L78" s="45">
        <v>1422.0</v>
      </c>
      <c r="M78" s="41"/>
      <c r="N78" s="35" t="s">
        <v>321</v>
      </c>
      <c r="O78" s="38"/>
      <c r="P78" s="42" t="s">
        <v>392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4"/>
      <c r="AG78" s="44"/>
      <c r="AH78" s="44"/>
    </row>
    <row r="79" ht="15.75" customHeight="1">
      <c r="A79" s="35" t="s">
        <v>315</v>
      </c>
      <c r="B79" s="35" t="s">
        <v>231</v>
      </c>
      <c r="C79" s="35" t="s">
        <v>6</v>
      </c>
      <c r="D79" s="35" t="s">
        <v>328</v>
      </c>
      <c r="E79" s="35" t="s">
        <v>319</v>
      </c>
      <c r="F79" s="46" t="str">
        <f t="shared" si="1"/>
        <v>Q42333D-72</v>
      </c>
      <c r="G79" s="35" t="s">
        <v>377</v>
      </c>
      <c r="H79" s="38">
        <v>1.0</v>
      </c>
      <c r="I79" s="38">
        <v>3590.0</v>
      </c>
      <c r="J79" s="38"/>
      <c r="K79" s="39">
        <v>1497.0</v>
      </c>
      <c r="L79" s="45">
        <v>1422.0</v>
      </c>
      <c r="M79" s="41"/>
      <c r="N79" s="35" t="s">
        <v>321</v>
      </c>
      <c r="O79" s="38"/>
      <c r="P79" s="42" t="s">
        <v>393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4"/>
      <c r="AG79" s="44"/>
      <c r="AH79" s="44"/>
    </row>
    <row r="80" ht="15.75" customHeight="1">
      <c r="A80" s="35" t="s">
        <v>315</v>
      </c>
      <c r="B80" s="35" t="s">
        <v>243</v>
      </c>
      <c r="C80" s="35" t="s">
        <v>6</v>
      </c>
      <c r="D80" s="35" t="s">
        <v>318</v>
      </c>
      <c r="E80" s="35" t="s">
        <v>319</v>
      </c>
      <c r="F80" s="46" t="str">
        <f t="shared" si="1"/>
        <v>Q54019D-141</v>
      </c>
      <c r="G80" s="35" t="s">
        <v>377</v>
      </c>
      <c r="H80" s="38">
        <v>1.0</v>
      </c>
      <c r="I80" s="35">
        <v>2590.0</v>
      </c>
      <c r="J80" s="48"/>
      <c r="K80" s="49">
        <v>997.0</v>
      </c>
      <c r="L80" s="50">
        <f t="shared" ref="L80:L87" si="15">1894.3/2</f>
        <v>947.15</v>
      </c>
      <c r="M80" s="41"/>
      <c r="N80" s="35" t="s">
        <v>378</v>
      </c>
      <c r="O80" s="48"/>
      <c r="P80" s="42" t="s">
        <v>394</v>
      </c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44"/>
      <c r="AG80" s="44"/>
      <c r="AH80" s="44"/>
    </row>
    <row r="81" ht="15.75" customHeight="1">
      <c r="A81" s="35" t="s">
        <v>315</v>
      </c>
      <c r="B81" s="35" t="s">
        <v>243</v>
      </c>
      <c r="C81" s="35" t="s">
        <v>6</v>
      </c>
      <c r="D81" s="35" t="s">
        <v>324</v>
      </c>
      <c r="E81" s="35" t="s">
        <v>319</v>
      </c>
      <c r="F81" s="46" t="str">
        <f t="shared" si="1"/>
        <v>Q54019D-141</v>
      </c>
      <c r="G81" s="35" t="s">
        <v>377</v>
      </c>
      <c r="H81" s="47">
        <v>1.0</v>
      </c>
      <c r="I81" s="35">
        <v>2590.0</v>
      </c>
      <c r="J81" s="48"/>
      <c r="K81" s="49">
        <v>997.0</v>
      </c>
      <c r="L81" s="50">
        <f t="shared" si="15"/>
        <v>947.15</v>
      </c>
      <c r="M81" s="41"/>
      <c r="N81" s="35" t="s">
        <v>378</v>
      </c>
      <c r="O81" s="48"/>
      <c r="P81" s="42" t="s">
        <v>394</v>
      </c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44"/>
      <c r="AG81" s="44"/>
      <c r="AH81" s="44"/>
    </row>
    <row r="82" ht="15.75" customHeight="1">
      <c r="A82" s="35" t="s">
        <v>315</v>
      </c>
      <c r="B82" s="35" t="s">
        <v>243</v>
      </c>
      <c r="C82" s="35" t="s">
        <v>6</v>
      </c>
      <c r="D82" s="35" t="s">
        <v>328</v>
      </c>
      <c r="E82" s="35" t="s">
        <v>319</v>
      </c>
      <c r="F82" s="46" t="str">
        <f t="shared" si="1"/>
        <v>Q54019D-5</v>
      </c>
      <c r="G82" s="35" t="s">
        <v>377</v>
      </c>
      <c r="H82" s="38">
        <v>1.0</v>
      </c>
      <c r="I82" s="35">
        <v>2590.0</v>
      </c>
      <c r="J82" s="48"/>
      <c r="K82" s="49">
        <v>997.0</v>
      </c>
      <c r="L82" s="50">
        <f t="shared" si="15"/>
        <v>947.15</v>
      </c>
      <c r="M82" s="41"/>
      <c r="N82" s="35" t="s">
        <v>378</v>
      </c>
      <c r="O82" s="48"/>
      <c r="P82" s="42" t="s">
        <v>395</v>
      </c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44"/>
      <c r="AG82" s="44"/>
      <c r="AH82" s="44"/>
    </row>
    <row r="83" ht="15.75" customHeight="1">
      <c r="A83" s="35" t="s">
        <v>315</v>
      </c>
      <c r="B83" s="35" t="s">
        <v>243</v>
      </c>
      <c r="C83" s="35" t="s">
        <v>6</v>
      </c>
      <c r="D83" s="35" t="s">
        <v>318</v>
      </c>
      <c r="E83" s="35" t="s">
        <v>319</v>
      </c>
      <c r="F83" s="46" t="str">
        <f t="shared" si="1"/>
        <v>Q54019D-5</v>
      </c>
      <c r="G83" s="35" t="s">
        <v>377</v>
      </c>
      <c r="H83" s="38">
        <v>1.0</v>
      </c>
      <c r="I83" s="35">
        <v>2590.0</v>
      </c>
      <c r="J83" s="48"/>
      <c r="K83" s="49">
        <v>997.0</v>
      </c>
      <c r="L83" s="50">
        <f t="shared" si="15"/>
        <v>947.15</v>
      </c>
      <c r="M83" s="41"/>
      <c r="N83" s="35" t="s">
        <v>378</v>
      </c>
      <c r="O83" s="48"/>
      <c r="P83" s="42" t="s">
        <v>395</v>
      </c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44"/>
      <c r="AG83" s="44"/>
      <c r="AH83" s="44"/>
    </row>
    <row r="84" ht="15.75" customHeight="1">
      <c r="A84" s="35" t="s">
        <v>315</v>
      </c>
      <c r="B84" s="35" t="s">
        <v>243</v>
      </c>
      <c r="C84" s="35" t="s">
        <v>6</v>
      </c>
      <c r="D84" s="35" t="s">
        <v>328</v>
      </c>
      <c r="E84" s="35" t="s">
        <v>319</v>
      </c>
      <c r="F84" s="46" t="str">
        <f t="shared" si="1"/>
        <v>Q54019N-154</v>
      </c>
      <c r="G84" s="35" t="s">
        <v>377</v>
      </c>
      <c r="H84" s="38">
        <v>1.0</v>
      </c>
      <c r="I84" s="35">
        <v>2590.0</v>
      </c>
      <c r="J84" s="48"/>
      <c r="K84" s="49">
        <v>997.0</v>
      </c>
      <c r="L84" s="50">
        <f t="shared" si="15"/>
        <v>947.15</v>
      </c>
      <c r="M84" s="41"/>
      <c r="N84" s="35" t="s">
        <v>378</v>
      </c>
      <c r="O84" s="48"/>
      <c r="P84" s="42" t="s">
        <v>396</v>
      </c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44"/>
      <c r="AG84" s="44"/>
      <c r="AH84" s="44"/>
    </row>
    <row r="85" ht="15.75" customHeight="1">
      <c r="A85" s="35" t="s">
        <v>315</v>
      </c>
      <c r="B85" s="35" t="s">
        <v>243</v>
      </c>
      <c r="C85" s="35" t="s">
        <v>6</v>
      </c>
      <c r="D85" s="35" t="s">
        <v>318</v>
      </c>
      <c r="E85" s="35" t="s">
        <v>319</v>
      </c>
      <c r="F85" s="46" t="str">
        <f t="shared" si="1"/>
        <v>Q54019N-154</v>
      </c>
      <c r="G85" s="35" t="s">
        <v>377</v>
      </c>
      <c r="H85" s="38">
        <v>1.0</v>
      </c>
      <c r="I85" s="35">
        <v>2590.0</v>
      </c>
      <c r="J85" s="48"/>
      <c r="K85" s="49">
        <v>997.0</v>
      </c>
      <c r="L85" s="50">
        <f t="shared" si="15"/>
        <v>947.15</v>
      </c>
      <c r="M85" s="41"/>
      <c r="N85" s="35" t="s">
        <v>378</v>
      </c>
      <c r="O85" s="48"/>
      <c r="P85" s="42" t="s">
        <v>396</v>
      </c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44"/>
      <c r="AG85" s="44"/>
      <c r="AH85" s="44"/>
    </row>
    <row r="86" ht="15.75" customHeight="1">
      <c r="A86" s="35" t="s">
        <v>315</v>
      </c>
      <c r="B86" s="35" t="s">
        <v>243</v>
      </c>
      <c r="C86" s="35" t="s">
        <v>6</v>
      </c>
      <c r="D86" s="35" t="s">
        <v>328</v>
      </c>
      <c r="E86" s="35" t="s">
        <v>319</v>
      </c>
      <c r="F86" s="46" t="str">
        <f t="shared" si="1"/>
        <v>Q54019N-191</v>
      </c>
      <c r="G86" s="35" t="s">
        <v>377</v>
      </c>
      <c r="H86" s="38">
        <v>1.0</v>
      </c>
      <c r="I86" s="35">
        <v>2590.0</v>
      </c>
      <c r="J86" s="48"/>
      <c r="K86" s="49">
        <v>997.0</v>
      </c>
      <c r="L86" s="50">
        <f t="shared" si="15"/>
        <v>947.15</v>
      </c>
      <c r="M86" s="41"/>
      <c r="N86" s="35" t="s">
        <v>378</v>
      </c>
      <c r="O86" s="48"/>
      <c r="P86" s="42" t="s">
        <v>397</v>
      </c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44"/>
      <c r="AG86" s="44"/>
      <c r="AH86" s="44"/>
    </row>
    <row r="87" ht="15.75" customHeight="1">
      <c r="A87" s="35" t="s">
        <v>315</v>
      </c>
      <c r="B87" s="35" t="s">
        <v>243</v>
      </c>
      <c r="C87" s="35" t="s">
        <v>6</v>
      </c>
      <c r="D87" s="35" t="s">
        <v>318</v>
      </c>
      <c r="E87" s="35" t="s">
        <v>319</v>
      </c>
      <c r="F87" s="46" t="str">
        <f t="shared" si="1"/>
        <v>Q54019N-191</v>
      </c>
      <c r="G87" s="35" t="s">
        <v>377</v>
      </c>
      <c r="H87" s="38">
        <v>1.0</v>
      </c>
      <c r="I87" s="35">
        <v>2590.0</v>
      </c>
      <c r="J87" s="48"/>
      <c r="K87" s="49">
        <v>997.0</v>
      </c>
      <c r="L87" s="52">
        <f t="shared" si="15"/>
        <v>947.15</v>
      </c>
      <c r="M87" s="41"/>
      <c r="N87" s="35" t="s">
        <v>378</v>
      </c>
      <c r="O87" s="48"/>
      <c r="P87" s="42" t="s">
        <v>397</v>
      </c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44"/>
      <c r="AG87" s="44"/>
      <c r="AH87" s="44"/>
    </row>
    <row r="88" ht="15.75" customHeight="1">
      <c r="A88" s="35" t="s">
        <v>315</v>
      </c>
      <c r="B88" s="35" t="s">
        <v>236</v>
      </c>
      <c r="C88" s="35" t="s">
        <v>6</v>
      </c>
      <c r="D88" s="35" t="s">
        <v>318</v>
      </c>
      <c r="E88" s="35" t="s">
        <v>319</v>
      </c>
      <c r="F88" s="46" t="str">
        <f t="shared" si="1"/>
        <v>QCH01D-192</v>
      </c>
      <c r="G88" s="35" t="s">
        <v>377</v>
      </c>
      <c r="H88" s="38">
        <v>1.0</v>
      </c>
      <c r="I88" s="35">
        <v>3190.0</v>
      </c>
      <c r="J88" s="48"/>
      <c r="K88" s="53" t="s">
        <v>398</v>
      </c>
      <c r="L88" s="50">
        <v>1104.85</v>
      </c>
      <c r="M88" s="41"/>
      <c r="N88" s="35" t="s">
        <v>378</v>
      </c>
      <c r="O88" s="48"/>
      <c r="P88" s="42" t="s">
        <v>399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44"/>
      <c r="AG88" s="44"/>
      <c r="AH88" s="44"/>
    </row>
    <row r="89" ht="15.75" customHeight="1">
      <c r="A89" s="35" t="s">
        <v>315</v>
      </c>
      <c r="B89" s="35" t="s">
        <v>236</v>
      </c>
      <c r="C89" s="35" t="s">
        <v>6</v>
      </c>
      <c r="D89" s="35" t="s">
        <v>318</v>
      </c>
      <c r="E89" s="35" t="s">
        <v>319</v>
      </c>
      <c r="F89" s="46" t="str">
        <f t="shared" si="1"/>
        <v>QCH01D-2</v>
      </c>
      <c r="G89" s="35" t="s">
        <v>377</v>
      </c>
      <c r="H89" s="38">
        <v>1.0</v>
      </c>
      <c r="I89" s="35">
        <v>3190.0</v>
      </c>
      <c r="J89" s="48"/>
      <c r="K89" s="49">
        <v>1163.0</v>
      </c>
      <c r="L89" s="50">
        <v>1104.85</v>
      </c>
      <c r="M89" s="41"/>
      <c r="N89" s="35" t="s">
        <v>378</v>
      </c>
      <c r="O89" s="48"/>
      <c r="P89" s="42" t="s">
        <v>400</v>
      </c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44"/>
      <c r="AG89" s="44"/>
      <c r="AH89" s="44"/>
    </row>
    <row r="90" ht="15.75" customHeight="1">
      <c r="A90" s="35" t="s">
        <v>315</v>
      </c>
      <c r="B90" s="35" t="s">
        <v>246</v>
      </c>
      <c r="C90" s="35" t="s">
        <v>6</v>
      </c>
      <c r="D90" s="35" t="s">
        <v>318</v>
      </c>
      <c r="E90" s="35" t="s">
        <v>319</v>
      </c>
      <c r="F90" s="46" t="str">
        <f t="shared" si="1"/>
        <v>QFA013D-141</v>
      </c>
      <c r="G90" s="35" t="s">
        <v>377</v>
      </c>
      <c r="H90" s="38">
        <v>1.0</v>
      </c>
      <c r="I90" s="35">
        <v>2590.0</v>
      </c>
      <c r="J90" s="48"/>
      <c r="K90" s="49">
        <v>997.0</v>
      </c>
      <c r="L90" s="50">
        <f t="shared" ref="L90:L91" si="16">1894.3/2</f>
        <v>947.15</v>
      </c>
      <c r="M90" s="41"/>
      <c r="N90" s="35" t="s">
        <v>378</v>
      </c>
      <c r="O90" s="48"/>
      <c r="P90" s="42" t="s">
        <v>401</v>
      </c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44"/>
      <c r="AG90" s="44"/>
      <c r="AH90" s="44"/>
    </row>
    <row r="91" ht="15.75" customHeight="1">
      <c r="A91" s="35" t="s">
        <v>315</v>
      </c>
      <c r="B91" s="35" t="s">
        <v>246</v>
      </c>
      <c r="C91" s="35" t="s">
        <v>6</v>
      </c>
      <c r="D91" s="35" t="s">
        <v>328</v>
      </c>
      <c r="E91" s="35" t="s">
        <v>319</v>
      </c>
      <c r="F91" s="46" t="str">
        <f t="shared" si="1"/>
        <v>QFA013D-141</v>
      </c>
      <c r="G91" s="35" t="s">
        <v>377</v>
      </c>
      <c r="H91" s="38">
        <v>1.0</v>
      </c>
      <c r="I91" s="35">
        <v>2590.0</v>
      </c>
      <c r="J91" s="48"/>
      <c r="K91" s="49">
        <v>997.0</v>
      </c>
      <c r="L91" s="50">
        <f t="shared" si="16"/>
        <v>947.15</v>
      </c>
      <c r="M91" s="41"/>
      <c r="N91" s="35" t="s">
        <v>378</v>
      </c>
      <c r="O91" s="48"/>
      <c r="P91" s="42" t="s">
        <v>401</v>
      </c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44"/>
      <c r="AG91" s="44"/>
      <c r="AH91" s="44"/>
    </row>
    <row r="92" ht="15.75" customHeight="1">
      <c r="A92" s="35" t="s">
        <v>315</v>
      </c>
      <c r="B92" s="35" t="s">
        <v>246</v>
      </c>
      <c r="C92" s="35" t="s">
        <v>6</v>
      </c>
      <c r="D92" s="35" t="s">
        <v>318</v>
      </c>
      <c r="E92" s="35" t="s">
        <v>319</v>
      </c>
      <c r="F92" s="46" t="str">
        <f t="shared" si="1"/>
        <v>QFA013D-192</v>
      </c>
      <c r="G92" s="35" t="s">
        <v>377</v>
      </c>
      <c r="H92" s="38">
        <v>1.0</v>
      </c>
      <c r="I92" s="35">
        <v>2590.0</v>
      </c>
      <c r="J92" s="48"/>
      <c r="K92" s="49">
        <v>997.0</v>
      </c>
      <c r="L92" s="50">
        <v>947.15</v>
      </c>
      <c r="M92" s="41"/>
      <c r="N92" s="35" t="s">
        <v>378</v>
      </c>
      <c r="O92" s="48"/>
      <c r="P92" s="42" t="s">
        <v>402</v>
      </c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44"/>
      <c r="AG92" s="44"/>
      <c r="AH92" s="44"/>
    </row>
    <row r="93" ht="15.75" customHeight="1">
      <c r="A93" s="35" t="s">
        <v>315</v>
      </c>
      <c r="B93" s="35" t="s">
        <v>246</v>
      </c>
      <c r="C93" s="35" t="s">
        <v>6</v>
      </c>
      <c r="D93" s="35" t="s">
        <v>328</v>
      </c>
      <c r="E93" s="35" t="s">
        <v>319</v>
      </c>
      <c r="F93" s="46" t="str">
        <f t="shared" si="1"/>
        <v>QFA013D-5</v>
      </c>
      <c r="G93" s="35" t="s">
        <v>377</v>
      </c>
      <c r="H93" s="38">
        <v>1.0</v>
      </c>
      <c r="I93" s="35">
        <v>2590.0</v>
      </c>
      <c r="J93" s="48"/>
      <c r="K93" s="49">
        <v>997.0</v>
      </c>
      <c r="L93" s="50">
        <f t="shared" ref="L93:L94" si="17">1894.3/2</f>
        <v>947.15</v>
      </c>
      <c r="M93" s="41"/>
      <c r="N93" s="35" t="s">
        <v>378</v>
      </c>
      <c r="O93" s="48"/>
      <c r="P93" s="42" t="s">
        <v>403</v>
      </c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44"/>
      <c r="AG93" s="44"/>
      <c r="AH93" s="44"/>
    </row>
    <row r="94" ht="15.75" customHeight="1">
      <c r="A94" s="35" t="s">
        <v>315</v>
      </c>
      <c r="B94" s="35" t="s">
        <v>246</v>
      </c>
      <c r="C94" s="35" t="s">
        <v>6</v>
      </c>
      <c r="D94" s="35" t="s">
        <v>324</v>
      </c>
      <c r="E94" s="35" t="s">
        <v>319</v>
      </c>
      <c r="F94" s="46" t="str">
        <f t="shared" si="1"/>
        <v>QFA013D-5</v>
      </c>
      <c r="G94" s="35" t="s">
        <v>377</v>
      </c>
      <c r="H94" s="47">
        <v>1.0</v>
      </c>
      <c r="I94" s="35">
        <v>2590.0</v>
      </c>
      <c r="J94" s="48"/>
      <c r="K94" s="49">
        <v>997.0</v>
      </c>
      <c r="L94" s="50">
        <f t="shared" si="17"/>
        <v>947.15</v>
      </c>
      <c r="M94" s="41"/>
      <c r="N94" s="35" t="s">
        <v>378</v>
      </c>
      <c r="O94" s="48"/>
      <c r="P94" s="42" t="s">
        <v>403</v>
      </c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44"/>
      <c r="AG94" s="44"/>
      <c r="AH94" s="44"/>
    </row>
    <row r="95" ht="15.75" customHeight="1">
      <c r="A95" s="35" t="s">
        <v>315</v>
      </c>
      <c r="B95" s="35" t="s">
        <v>246</v>
      </c>
      <c r="C95" s="35" t="s">
        <v>6</v>
      </c>
      <c r="D95" s="35" t="s">
        <v>318</v>
      </c>
      <c r="E95" s="35" t="s">
        <v>319</v>
      </c>
      <c r="F95" s="46" t="str">
        <f t="shared" si="1"/>
        <v>QFA013N-154</v>
      </c>
      <c r="G95" s="35" t="s">
        <v>377</v>
      </c>
      <c r="H95" s="38">
        <v>1.0</v>
      </c>
      <c r="I95" s="35">
        <v>2590.0</v>
      </c>
      <c r="J95" s="48"/>
      <c r="K95" s="49">
        <v>997.0</v>
      </c>
      <c r="L95" s="50">
        <v>947.15</v>
      </c>
      <c r="M95" s="41"/>
      <c r="N95" s="35" t="s">
        <v>378</v>
      </c>
      <c r="O95" s="48"/>
      <c r="P95" s="42" t="s">
        <v>404</v>
      </c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44"/>
      <c r="AG95" s="44"/>
      <c r="AH95" s="44"/>
    </row>
    <row r="96" ht="15.75" customHeight="1">
      <c r="A96" s="35" t="s">
        <v>315</v>
      </c>
      <c r="B96" s="35" t="s">
        <v>246</v>
      </c>
      <c r="C96" s="35" t="s">
        <v>6</v>
      </c>
      <c r="D96" s="35" t="s">
        <v>328</v>
      </c>
      <c r="E96" s="35" t="s">
        <v>319</v>
      </c>
      <c r="F96" s="46" t="str">
        <f t="shared" si="1"/>
        <v>QFA014N-141</v>
      </c>
      <c r="G96" s="35" t="s">
        <v>377</v>
      </c>
      <c r="H96" s="38">
        <v>1.0</v>
      </c>
      <c r="I96" s="35">
        <v>2590.0</v>
      </c>
      <c r="J96" s="48"/>
      <c r="K96" s="49">
        <v>997.0</v>
      </c>
      <c r="L96" s="50">
        <v>947.15</v>
      </c>
      <c r="M96" s="41"/>
      <c r="N96" s="35" t="s">
        <v>378</v>
      </c>
      <c r="O96" s="48"/>
      <c r="P96" s="42" t="s">
        <v>405</v>
      </c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44"/>
      <c r="AG96" s="44"/>
      <c r="AH96" s="44"/>
    </row>
    <row r="97" ht="15.75" customHeight="1">
      <c r="A97" s="35" t="s">
        <v>315</v>
      </c>
      <c r="B97" s="35" t="s">
        <v>246</v>
      </c>
      <c r="C97" s="35" t="s">
        <v>6</v>
      </c>
      <c r="D97" s="35" t="s">
        <v>318</v>
      </c>
      <c r="E97" s="35" t="s">
        <v>319</v>
      </c>
      <c r="F97" s="46" t="str">
        <f t="shared" si="1"/>
        <v>QFA014N-2</v>
      </c>
      <c r="G97" s="35" t="s">
        <v>377</v>
      </c>
      <c r="H97" s="38">
        <v>1.0</v>
      </c>
      <c r="I97" s="35">
        <v>2590.0</v>
      </c>
      <c r="J97" s="48"/>
      <c r="K97" s="49">
        <v>997.0</v>
      </c>
      <c r="L97" s="50">
        <v>947.15</v>
      </c>
      <c r="M97" s="41"/>
      <c r="N97" s="35" t="s">
        <v>378</v>
      </c>
      <c r="O97" s="48"/>
      <c r="P97" s="42" t="s">
        <v>406</v>
      </c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44"/>
      <c r="AG97" s="44"/>
      <c r="AH97" s="44"/>
    </row>
    <row r="98" ht="15.75" customHeight="1">
      <c r="A98" s="35" t="s">
        <v>315</v>
      </c>
      <c r="B98" s="35" t="s">
        <v>407</v>
      </c>
      <c r="C98" s="48"/>
      <c r="D98" s="35" t="s">
        <v>318</v>
      </c>
      <c r="E98" s="35" t="s">
        <v>319</v>
      </c>
      <c r="F98" s="46" t="str">
        <f t="shared" si="1"/>
        <v>RB0005-2</v>
      </c>
      <c r="G98" s="37" t="s">
        <v>335</v>
      </c>
      <c r="H98" s="38">
        <v>1.0</v>
      </c>
      <c r="I98" s="38">
        <v>790.0</v>
      </c>
      <c r="J98" s="38"/>
      <c r="K98" s="39">
        <v>263.0</v>
      </c>
      <c r="L98" s="40">
        <v>250.0</v>
      </c>
      <c r="M98" s="41"/>
      <c r="N98" s="35" t="s">
        <v>321</v>
      </c>
      <c r="O98" s="38"/>
      <c r="P98" s="42" t="s">
        <v>408</v>
      </c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4"/>
      <c r="AG98" s="44"/>
      <c r="AH98" s="44"/>
    </row>
    <row r="99" ht="15.75" customHeight="1">
      <c r="A99" s="35" t="s">
        <v>315</v>
      </c>
      <c r="B99" s="35" t="s">
        <v>407</v>
      </c>
      <c r="C99" s="48"/>
      <c r="D99" s="35" t="s">
        <v>328</v>
      </c>
      <c r="E99" s="35" t="s">
        <v>319</v>
      </c>
      <c r="F99" s="46" t="str">
        <f t="shared" si="1"/>
        <v>RB0044-2</v>
      </c>
      <c r="G99" s="37" t="s">
        <v>335</v>
      </c>
      <c r="H99" s="38">
        <v>1.0</v>
      </c>
      <c r="I99" s="38">
        <v>990.0</v>
      </c>
      <c r="J99" s="38"/>
      <c r="K99" s="39">
        <v>330.0</v>
      </c>
      <c r="L99" s="40">
        <v>314.0</v>
      </c>
      <c r="M99" s="41"/>
      <c r="N99" s="35" t="s">
        <v>321</v>
      </c>
      <c r="O99" s="38"/>
      <c r="P99" s="42" t="s">
        <v>409</v>
      </c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4"/>
      <c r="AG99" s="44"/>
      <c r="AH99" s="44"/>
    </row>
    <row r="100" ht="15.75" customHeight="1">
      <c r="A100" s="35" t="s">
        <v>315</v>
      </c>
      <c r="B100" s="35" t="s">
        <v>407</v>
      </c>
      <c r="C100" s="48"/>
      <c r="D100" s="35" t="s">
        <v>318</v>
      </c>
      <c r="E100" s="35" t="s">
        <v>319</v>
      </c>
      <c r="F100" s="46" t="str">
        <f t="shared" si="1"/>
        <v>RB0117-2</v>
      </c>
      <c r="G100" s="37" t="s">
        <v>335</v>
      </c>
      <c r="H100" s="38">
        <v>1.0</v>
      </c>
      <c r="I100" s="38">
        <v>990.0</v>
      </c>
      <c r="J100" s="38"/>
      <c r="K100" s="39">
        <v>330.0</v>
      </c>
      <c r="L100" s="40">
        <v>314.0</v>
      </c>
      <c r="M100" s="41"/>
      <c r="N100" s="35" t="s">
        <v>321</v>
      </c>
      <c r="O100" s="54"/>
      <c r="P100" s="42" t="s">
        <v>410</v>
      </c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4"/>
      <c r="AG100" s="44"/>
      <c r="AH100" s="44"/>
    </row>
    <row r="101" ht="15.75" customHeight="1">
      <c r="A101" s="35" t="s">
        <v>315</v>
      </c>
      <c r="B101" s="35" t="s">
        <v>411</v>
      </c>
      <c r="C101" s="35" t="s">
        <v>6</v>
      </c>
      <c r="D101" s="35" t="s">
        <v>324</v>
      </c>
      <c r="E101" s="35" t="s">
        <v>319</v>
      </c>
      <c r="F101" s="46" t="str">
        <f t="shared" si="1"/>
        <v>SF193212a-2p</v>
      </c>
      <c r="G101" s="48"/>
      <c r="H101" s="47">
        <v>0.0</v>
      </c>
      <c r="I101" s="35">
        <v>1990.0</v>
      </c>
      <c r="J101" s="48"/>
      <c r="K101" s="49">
        <v>568.0</v>
      </c>
      <c r="L101" s="52">
        <v>540.0</v>
      </c>
      <c r="M101" s="41"/>
      <c r="N101" s="35" t="s">
        <v>378</v>
      </c>
      <c r="O101" s="55" t="s">
        <v>412</v>
      </c>
      <c r="P101" s="42" t="s">
        <v>413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44"/>
      <c r="AG101" s="44"/>
      <c r="AH101" s="44"/>
    </row>
    <row r="102" ht="15.75" customHeight="1">
      <c r="A102" s="35" t="s">
        <v>315</v>
      </c>
      <c r="B102" s="35" t="s">
        <v>411</v>
      </c>
      <c r="C102" s="35" t="s">
        <v>6</v>
      </c>
      <c r="D102" s="35" t="s">
        <v>324</v>
      </c>
      <c r="E102" s="35" t="s">
        <v>319</v>
      </c>
      <c r="F102" s="46" t="str">
        <f t="shared" si="1"/>
        <v>SF2302a-3</v>
      </c>
      <c r="G102" s="48"/>
      <c r="H102" s="47">
        <v>1.0</v>
      </c>
      <c r="I102" s="35">
        <v>1990.0</v>
      </c>
      <c r="J102" s="48"/>
      <c r="K102" s="49">
        <v>568.0</v>
      </c>
      <c r="L102" s="52">
        <v>540.0</v>
      </c>
      <c r="M102" s="41"/>
      <c r="N102" s="35" t="s">
        <v>378</v>
      </c>
      <c r="O102" s="44"/>
      <c r="P102" s="42" t="s">
        <v>414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44"/>
      <c r="AG102" s="44"/>
      <c r="AH102" s="44"/>
    </row>
    <row r="103" ht="15.75" customHeight="1">
      <c r="A103" s="35" t="s">
        <v>315</v>
      </c>
      <c r="B103" s="35" t="s">
        <v>411</v>
      </c>
      <c r="C103" s="35" t="s">
        <v>6</v>
      </c>
      <c r="D103" s="35" t="s">
        <v>324</v>
      </c>
      <c r="E103" s="35" t="s">
        <v>319</v>
      </c>
      <c r="F103" s="46" t="str">
        <f t="shared" si="1"/>
        <v>SF231373a-2p</v>
      </c>
      <c r="G103" s="48"/>
      <c r="H103" s="47">
        <v>0.0</v>
      </c>
      <c r="I103" s="35">
        <v>2190.0</v>
      </c>
      <c r="J103" s="48"/>
      <c r="K103" s="49">
        <v>622.0</v>
      </c>
      <c r="L103" s="52">
        <v>591.0</v>
      </c>
      <c r="M103" s="41"/>
      <c r="N103" s="35" t="s">
        <v>378</v>
      </c>
      <c r="O103" s="55" t="s">
        <v>415</v>
      </c>
      <c r="P103" s="42" t="s">
        <v>416</v>
      </c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44"/>
      <c r="AG103" s="44"/>
      <c r="AH103" s="44"/>
    </row>
    <row r="104" ht="15.75" customHeight="1">
      <c r="A104" s="35" t="s">
        <v>315</v>
      </c>
      <c r="B104" s="35" t="s">
        <v>411</v>
      </c>
      <c r="C104" s="35" t="s">
        <v>6</v>
      </c>
      <c r="D104" s="35" t="s">
        <v>324</v>
      </c>
      <c r="E104" s="35" t="s">
        <v>319</v>
      </c>
      <c r="F104" s="46" t="str">
        <f t="shared" si="1"/>
        <v>SF23144a-102</v>
      </c>
      <c r="G104" s="48"/>
      <c r="H104" s="47">
        <v>1.0</v>
      </c>
      <c r="I104" s="35">
        <v>2190.0</v>
      </c>
      <c r="J104" s="48"/>
      <c r="K104" s="49">
        <v>622.0</v>
      </c>
      <c r="L104" s="52">
        <v>591.0</v>
      </c>
      <c r="M104" s="41"/>
      <c r="N104" s="35" t="s">
        <v>378</v>
      </c>
      <c r="O104" s="44"/>
      <c r="P104" s="42" t="s">
        <v>417</v>
      </c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44"/>
      <c r="AG104" s="44"/>
      <c r="AH104" s="44"/>
    </row>
    <row r="105" ht="15.75" customHeight="1">
      <c r="A105" s="35" t="s">
        <v>315</v>
      </c>
      <c r="B105" s="35" t="s">
        <v>411</v>
      </c>
      <c r="C105" s="35" t="s">
        <v>6</v>
      </c>
      <c r="D105" s="35" t="s">
        <v>324</v>
      </c>
      <c r="E105" s="35" t="s">
        <v>319</v>
      </c>
      <c r="F105" s="46" t="str">
        <f t="shared" si="1"/>
        <v>SF231451a-102</v>
      </c>
      <c r="G105" s="48"/>
      <c r="H105" s="47">
        <v>0.0</v>
      </c>
      <c r="I105" s="35">
        <v>2190.0</v>
      </c>
      <c r="J105" s="48"/>
      <c r="K105" s="49">
        <v>622.0</v>
      </c>
      <c r="L105" s="52">
        <v>591.0</v>
      </c>
      <c r="M105" s="41"/>
      <c r="N105" s="35" t="s">
        <v>378</v>
      </c>
      <c r="O105" s="55" t="s">
        <v>418</v>
      </c>
      <c r="P105" s="42" t="s">
        <v>419</v>
      </c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44"/>
      <c r="AG105" s="44"/>
      <c r="AH105" s="44"/>
    </row>
    <row r="106" ht="15.75" customHeight="1">
      <c r="A106" s="35" t="s">
        <v>315</v>
      </c>
      <c r="B106" s="35" t="s">
        <v>411</v>
      </c>
      <c r="C106" s="35" t="s">
        <v>6</v>
      </c>
      <c r="D106" s="35" t="s">
        <v>324</v>
      </c>
      <c r="E106" s="35" t="s">
        <v>319</v>
      </c>
      <c r="F106" s="46" t="str">
        <f t="shared" si="1"/>
        <v>SF231451b-42</v>
      </c>
      <c r="G106" s="48"/>
      <c r="H106" s="47">
        <v>1.0</v>
      </c>
      <c r="I106" s="35">
        <v>2190.0</v>
      </c>
      <c r="J106" s="48"/>
      <c r="K106" s="49">
        <v>622.0</v>
      </c>
      <c r="L106" s="52">
        <v>591.0</v>
      </c>
      <c r="M106" s="41"/>
      <c r="N106" s="35" t="s">
        <v>378</v>
      </c>
      <c r="O106" s="44"/>
      <c r="P106" s="42" t="s">
        <v>420</v>
      </c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44"/>
      <c r="AG106" s="44"/>
      <c r="AH106" s="44"/>
    </row>
    <row r="107" ht="15.75" customHeight="1">
      <c r="A107" s="35" t="s">
        <v>315</v>
      </c>
      <c r="B107" s="35" t="s">
        <v>411</v>
      </c>
      <c r="C107" s="35" t="s">
        <v>6</v>
      </c>
      <c r="D107" s="35" t="s">
        <v>324</v>
      </c>
      <c r="E107" s="35" t="s">
        <v>319</v>
      </c>
      <c r="F107" s="46" t="str">
        <f t="shared" si="1"/>
        <v>SF231666a-2</v>
      </c>
      <c r="G107" s="48"/>
      <c r="H107" s="47">
        <v>0.0</v>
      </c>
      <c r="I107" s="35">
        <v>1790.0</v>
      </c>
      <c r="J107" s="48"/>
      <c r="K107" s="49">
        <v>425.0</v>
      </c>
      <c r="L107" s="52">
        <v>404.0</v>
      </c>
      <c r="M107" s="41"/>
      <c r="N107" s="35" t="s">
        <v>378</v>
      </c>
      <c r="O107" s="55" t="s">
        <v>412</v>
      </c>
      <c r="P107" s="42" t="s">
        <v>421</v>
      </c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44"/>
      <c r="AG107" s="44"/>
      <c r="AH107" s="44"/>
    </row>
    <row r="108" ht="15.75" customHeight="1">
      <c r="A108" s="35" t="s">
        <v>315</v>
      </c>
      <c r="B108" s="35" t="s">
        <v>411</v>
      </c>
      <c r="C108" s="35" t="s">
        <v>6</v>
      </c>
      <c r="D108" s="35" t="s">
        <v>324</v>
      </c>
      <c r="E108" s="35" t="s">
        <v>319</v>
      </c>
      <c r="F108" s="46" t="str">
        <f t="shared" si="1"/>
        <v>SF231666b-12</v>
      </c>
      <c r="G108" s="48"/>
      <c r="H108" s="47">
        <v>0.0</v>
      </c>
      <c r="I108" s="35">
        <v>1790.0</v>
      </c>
      <c r="J108" s="48"/>
      <c r="K108" s="49">
        <v>425.0</v>
      </c>
      <c r="L108" s="52">
        <v>404.0</v>
      </c>
      <c r="M108" s="41"/>
      <c r="N108" s="35" t="s">
        <v>378</v>
      </c>
      <c r="O108" s="55" t="s">
        <v>412</v>
      </c>
      <c r="P108" s="42" t="s">
        <v>422</v>
      </c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44"/>
      <c r="AG108" s="44"/>
      <c r="AH108" s="44"/>
    </row>
    <row r="109" ht="15.75" customHeight="1">
      <c r="A109" s="35" t="s">
        <v>315</v>
      </c>
      <c r="B109" s="35" t="s">
        <v>411</v>
      </c>
      <c r="C109" s="35" t="s">
        <v>6</v>
      </c>
      <c r="D109" s="35" t="s">
        <v>324</v>
      </c>
      <c r="E109" s="35" t="s">
        <v>319</v>
      </c>
      <c r="F109" s="46" t="str">
        <f t="shared" si="1"/>
        <v>SF2340b-3</v>
      </c>
      <c r="G109" s="48"/>
      <c r="H109" s="47">
        <v>0.0</v>
      </c>
      <c r="I109" s="35">
        <v>2190.0</v>
      </c>
      <c r="J109" s="48"/>
      <c r="K109" s="49">
        <v>622.0</v>
      </c>
      <c r="L109" s="52">
        <v>591.0</v>
      </c>
      <c r="M109" s="41"/>
      <c r="N109" s="35" t="s">
        <v>378</v>
      </c>
      <c r="O109" s="55" t="s">
        <v>423</v>
      </c>
      <c r="P109" s="42" t="s">
        <v>424</v>
      </c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44"/>
      <c r="AG109" s="44"/>
      <c r="AH109" s="44"/>
    </row>
    <row r="110" ht="15.75" customHeight="1">
      <c r="A110" s="35" t="s">
        <v>315</v>
      </c>
      <c r="B110" s="35" t="s">
        <v>411</v>
      </c>
      <c r="C110" s="35" t="s">
        <v>22</v>
      </c>
      <c r="D110" s="35" t="s">
        <v>324</v>
      </c>
      <c r="E110" s="35" t="s">
        <v>319</v>
      </c>
      <c r="F110" s="46" t="str">
        <f t="shared" si="1"/>
        <v>SFG231715a-2</v>
      </c>
      <c r="G110" s="48"/>
      <c r="H110" s="47">
        <v>0.0</v>
      </c>
      <c r="I110" s="35">
        <v>2390.0</v>
      </c>
      <c r="J110" s="48"/>
      <c r="K110" s="49">
        <v>747.0</v>
      </c>
      <c r="L110" s="52">
        <v>710.0</v>
      </c>
      <c r="M110" s="41"/>
      <c r="N110" s="35" t="s">
        <v>378</v>
      </c>
      <c r="O110" s="55" t="s">
        <v>423</v>
      </c>
      <c r="P110" s="42" t="s">
        <v>425</v>
      </c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44"/>
      <c r="AG110" s="44"/>
      <c r="AH110" s="44"/>
    </row>
    <row r="111" ht="15.75" customHeight="1">
      <c r="A111" s="35" t="s">
        <v>315</v>
      </c>
      <c r="B111" s="35" t="s">
        <v>411</v>
      </c>
      <c r="C111" s="35" t="s">
        <v>22</v>
      </c>
      <c r="D111" s="35" t="s">
        <v>324</v>
      </c>
      <c r="E111" s="35" t="s">
        <v>319</v>
      </c>
      <c r="F111" s="46" t="str">
        <f t="shared" si="1"/>
        <v>SFG231715b-42</v>
      </c>
      <c r="G111" s="48"/>
      <c r="H111" s="47">
        <v>1.0</v>
      </c>
      <c r="I111" s="35">
        <v>2390.0</v>
      </c>
      <c r="J111" s="48"/>
      <c r="K111" s="49">
        <v>747.0</v>
      </c>
      <c r="L111" s="52">
        <v>710.0</v>
      </c>
      <c r="M111" s="41"/>
      <c r="N111" s="35" t="s">
        <v>378</v>
      </c>
      <c r="O111" s="44"/>
      <c r="P111" s="42" t="s">
        <v>426</v>
      </c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44"/>
      <c r="AG111" s="44"/>
      <c r="AH111" s="44"/>
    </row>
    <row r="112" ht="15.75" customHeight="1">
      <c r="A112" s="35" t="s">
        <v>315</v>
      </c>
      <c r="B112" s="35" t="s">
        <v>411</v>
      </c>
      <c r="C112" s="35" t="s">
        <v>22</v>
      </c>
      <c r="D112" s="35" t="s">
        <v>324</v>
      </c>
      <c r="E112" s="35" t="s">
        <v>319</v>
      </c>
      <c r="F112" s="46" t="str">
        <f t="shared" si="1"/>
        <v>SFPSG24a-2p</v>
      </c>
      <c r="G112" s="48"/>
      <c r="H112" s="47">
        <v>0.0</v>
      </c>
      <c r="I112" s="35">
        <v>2190.0</v>
      </c>
      <c r="J112" s="48"/>
      <c r="K112" s="49">
        <v>622.0</v>
      </c>
      <c r="L112" s="52">
        <v>591.0</v>
      </c>
      <c r="M112" s="41"/>
      <c r="N112" s="35" t="s">
        <v>378</v>
      </c>
      <c r="O112" s="55" t="s">
        <v>427</v>
      </c>
      <c r="P112" s="42" t="s">
        <v>428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44"/>
      <c r="AG112" s="44"/>
      <c r="AH112" s="44"/>
    </row>
    <row r="113" ht="15.75" customHeight="1">
      <c r="A113" s="35" t="s">
        <v>315</v>
      </c>
      <c r="B113" s="35" t="s">
        <v>411</v>
      </c>
      <c r="C113" s="35" t="s">
        <v>22</v>
      </c>
      <c r="D113" s="35" t="s">
        <v>324</v>
      </c>
      <c r="E113" s="35" t="s">
        <v>319</v>
      </c>
      <c r="F113" s="46" t="str">
        <f t="shared" si="1"/>
        <v>SFPSG24b-42</v>
      </c>
      <c r="G113" s="48"/>
      <c r="H113" s="47">
        <v>0.0</v>
      </c>
      <c r="I113" s="35">
        <v>2190.0</v>
      </c>
      <c r="J113" s="48"/>
      <c r="K113" s="49">
        <v>622.0</v>
      </c>
      <c r="L113" s="52">
        <v>591.0</v>
      </c>
      <c r="M113" s="41"/>
      <c r="N113" s="35" t="s">
        <v>378</v>
      </c>
      <c r="O113" s="55" t="s">
        <v>429</v>
      </c>
      <c r="P113" s="42" t="s">
        <v>430</v>
      </c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44"/>
      <c r="AG113" s="44"/>
      <c r="AH113" s="44"/>
    </row>
    <row r="114" ht="15.75" customHeight="1">
      <c r="A114" s="35" t="s">
        <v>315</v>
      </c>
      <c r="B114" s="35" t="s">
        <v>411</v>
      </c>
      <c r="C114" s="35" t="s">
        <v>6</v>
      </c>
      <c r="D114" s="35" t="s">
        <v>324</v>
      </c>
      <c r="E114" s="35" t="s">
        <v>319</v>
      </c>
      <c r="F114" s="46" t="str">
        <f t="shared" si="1"/>
        <v>SJ130067b-9</v>
      </c>
      <c r="G114" s="48"/>
      <c r="H114" s="47">
        <v>0.0</v>
      </c>
      <c r="I114" s="35">
        <v>2590.0</v>
      </c>
      <c r="J114" s="48"/>
      <c r="K114" s="49">
        <v>997.0</v>
      </c>
      <c r="L114" s="52">
        <v>947.0</v>
      </c>
      <c r="M114" s="41"/>
      <c r="N114" s="35" t="s">
        <v>378</v>
      </c>
      <c r="O114" s="55" t="s">
        <v>431</v>
      </c>
      <c r="P114" s="42" t="s">
        <v>432</v>
      </c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44"/>
      <c r="AG114" s="44"/>
      <c r="AH114" s="44"/>
    </row>
    <row r="115" ht="15.75" customHeight="1">
      <c r="A115" s="35" t="s">
        <v>315</v>
      </c>
      <c r="B115" s="35" t="s">
        <v>411</v>
      </c>
      <c r="C115" s="35" t="s">
        <v>6</v>
      </c>
      <c r="D115" s="35" t="s">
        <v>324</v>
      </c>
      <c r="E115" s="35" t="s">
        <v>319</v>
      </c>
      <c r="F115" s="46" t="str">
        <f t="shared" si="1"/>
        <v>SJ180027a-42</v>
      </c>
      <c r="G115" s="48"/>
      <c r="H115" s="47">
        <v>1.0</v>
      </c>
      <c r="I115" s="35">
        <v>2590.0</v>
      </c>
      <c r="J115" s="48"/>
      <c r="K115" s="49">
        <v>997.0</v>
      </c>
      <c r="L115" s="52">
        <v>947.0</v>
      </c>
      <c r="M115" s="41"/>
      <c r="N115" s="35" t="s">
        <v>378</v>
      </c>
      <c r="O115" s="44"/>
      <c r="P115" s="42" t="s">
        <v>433</v>
      </c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44"/>
      <c r="AG115" s="44"/>
      <c r="AH115" s="44"/>
    </row>
    <row r="116" ht="15.75" customHeight="1">
      <c r="A116" s="35" t="s">
        <v>315</v>
      </c>
      <c r="B116" s="35" t="s">
        <v>411</v>
      </c>
      <c r="C116" s="35" t="s">
        <v>6</v>
      </c>
      <c r="D116" s="35" t="s">
        <v>324</v>
      </c>
      <c r="E116" s="35" t="s">
        <v>319</v>
      </c>
      <c r="F116" s="46" t="str">
        <f t="shared" si="1"/>
        <v>SJ180027b-102</v>
      </c>
      <c r="G116" s="48"/>
      <c r="H116" s="47">
        <v>0.0</v>
      </c>
      <c r="I116" s="35">
        <v>2590.0</v>
      </c>
      <c r="J116" s="48"/>
      <c r="K116" s="49">
        <v>997.0</v>
      </c>
      <c r="L116" s="52">
        <f>1894/2</f>
        <v>947</v>
      </c>
      <c r="M116" s="41"/>
      <c r="N116" s="35" t="s">
        <v>378</v>
      </c>
      <c r="O116" s="55" t="s">
        <v>434</v>
      </c>
      <c r="P116" s="42" t="s">
        <v>435</v>
      </c>
      <c r="Q116" s="56" t="s">
        <v>423</v>
      </c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44"/>
      <c r="AG116" s="44"/>
      <c r="AH116" s="44"/>
    </row>
    <row r="117" ht="15.75" customHeight="1">
      <c r="A117" s="35" t="s">
        <v>315</v>
      </c>
      <c r="B117" s="35" t="s">
        <v>411</v>
      </c>
      <c r="C117" s="35" t="s">
        <v>6</v>
      </c>
      <c r="D117" s="35" t="s">
        <v>324</v>
      </c>
      <c r="E117" s="35" t="s">
        <v>319</v>
      </c>
      <c r="F117" s="46" t="str">
        <f t="shared" si="1"/>
        <v>SJ21990b-11</v>
      </c>
      <c r="G117" s="48"/>
      <c r="H117" s="38">
        <v>0.0</v>
      </c>
      <c r="I117" s="35">
        <v>2390.0</v>
      </c>
      <c r="J117" s="48"/>
      <c r="K117" s="49">
        <v>827.0</v>
      </c>
      <c r="L117" s="52">
        <v>786.0</v>
      </c>
      <c r="M117" s="41"/>
      <c r="N117" s="35" t="s">
        <v>378</v>
      </c>
      <c r="O117" s="55" t="s">
        <v>436</v>
      </c>
      <c r="P117" s="42" t="s">
        <v>437</v>
      </c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44"/>
      <c r="AG117" s="44"/>
      <c r="AH117" s="44"/>
    </row>
    <row r="118" ht="15.75" customHeight="1">
      <c r="A118" s="35" t="s">
        <v>315</v>
      </c>
      <c r="B118" s="35" t="s">
        <v>411</v>
      </c>
      <c r="C118" s="35" t="s">
        <v>6</v>
      </c>
      <c r="D118" s="35" t="s">
        <v>324</v>
      </c>
      <c r="E118" s="35" t="s">
        <v>319</v>
      </c>
      <c r="F118" s="46" t="str">
        <f t="shared" si="1"/>
        <v>SJ221951a-2</v>
      </c>
      <c r="G118" s="48"/>
      <c r="H118" s="38">
        <v>0.0</v>
      </c>
      <c r="I118" s="35">
        <v>2390.0</v>
      </c>
      <c r="J118" s="48"/>
      <c r="K118" s="49">
        <v>747.0</v>
      </c>
      <c r="L118" s="52">
        <v>710.0</v>
      </c>
      <c r="M118" s="41"/>
      <c r="N118" s="35" t="s">
        <v>378</v>
      </c>
      <c r="O118" s="55" t="s">
        <v>438</v>
      </c>
      <c r="P118" s="42" t="s">
        <v>439</v>
      </c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44"/>
      <c r="AG118" s="44"/>
      <c r="AH118" s="44"/>
    </row>
    <row r="119" ht="15.75" customHeight="1">
      <c r="A119" s="35" t="s">
        <v>315</v>
      </c>
      <c r="B119" s="35" t="s">
        <v>411</v>
      </c>
      <c r="C119" s="35" t="s">
        <v>6</v>
      </c>
      <c r="D119" s="35" t="s">
        <v>324</v>
      </c>
      <c r="E119" s="35" t="s">
        <v>319</v>
      </c>
      <c r="F119" s="46" t="str">
        <f t="shared" si="1"/>
        <v>SJ23424a-42</v>
      </c>
      <c r="G119" s="48"/>
      <c r="H119" s="38">
        <v>0.0</v>
      </c>
      <c r="I119" s="35">
        <v>2590.0</v>
      </c>
      <c r="J119" s="48"/>
      <c r="K119" s="49">
        <v>997.0</v>
      </c>
      <c r="L119" s="52">
        <v>947.0</v>
      </c>
      <c r="M119" s="41"/>
      <c r="N119" s="35" t="s">
        <v>378</v>
      </c>
      <c r="O119" s="55" t="s">
        <v>440</v>
      </c>
      <c r="P119" s="42" t="s">
        <v>441</v>
      </c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44"/>
      <c r="AG119" s="44"/>
      <c r="AH119" s="44"/>
    </row>
    <row r="120" ht="15.75" customHeight="1">
      <c r="A120" s="35" t="s">
        <v>315</v>
      </c>
      <c r="B120" s="35" t="s">
        <v>411</v>
      </c>
      <c r="C120" s="35" t="s">
        <v>6</v>
      </c>
      <c r="D120" s="35" t="s">
        <v>324</v>
      </c>
      <c r="E120" s="35" t="s">
        <v>319</v>
      </c>
      <c r="F120" s="46" t="str">
        <f t="shared" si="1"/>
        <v>SJ23424b-102</v>
      </c>
      <c r="G120" s="48"/>
      <c r="H120" s="38">
        <v>1.0</v>
      </c>
      <c r="I120" s="35">
        <v>2590.0</v>
      </c>
      <c r="J120" s="48"/>
      <c r="K120" s="49">
        <v>997.0</v>
      </c>
      <c r="L120" s="52">
        <v>947.0</v>
      </c>
      <c r="M120" s="41"/>
      <c r="N120" s="35" t="s">
        <v>378</v>
      </c>
      <c r="O120" s="44"/>
      <c r="P120" s="42" t="s">
        <v>442</v>
      </c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44"/>
      <c r="AG120" s="44"/>
      <c r="AH120" s="44"/>
    </row>
    <row r="121" ht="15.75" customHeight="1">
      <c r="A121" s="35" t="s">
        <v>315</v>
      </c>
      <c r="B121" s="35" t="s">
        <v>411</v>
      </c>
      <c r="C121" s="35" t="s">
        <v>6</v>
      </c>
      <c r="D121" s="35" t="s">
        <v>324</v>
      </c>
      <c r="E121" s="35" t="s">
        <v>319</v>
      </c>
      <c r="F121" s="46" t="str">
        <f t="shared" si="1"/>
        <v>SJ24328b-11</v>
      </c>
      <c r="G121" s="48"/>
      <c r="H121" s="38">
        <v>0.0</v>
      </c>
      <c r="I121" s="35">
        <v>2590.0</v>
      </c>
      <c r="J121" s="48"/>
      <c r="K121" s="49">
        <v>997.0</v>
      </c>
      <c r="L121" s="52">
        <v>947.0</v>
      </c>
      <c r="M121" s="41"/>
      <c r="N121" s="35" t="s">
        <v>378</v>
      </c>
      <c r="O121" s="55" t="s">
        <v>412</v>
      </c>
      <c r="P121" s="42" t="s">
        <v>443</v>
      </c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44"/>
      <c r="AG121" s="44"/>
      <c r="AH121" s="44"/>
    </row>
    <row r="122" ht="15.75" customHeight="1">
      <c r="A122" s="35" t="s">
        <v>315</v>
      </c>
      <c r="B122" s="35" t="s">
        <v>411</v>
      </c>
      <c r="C122" s="35" t="s">
        <v>6</v>
      </c>
      <c r="D122" s="35" t="s">
        <v>324</v>
      </c>
      <c r="E122" s="35" t="s">
        <v>319</v>
      </c>
      <c r="F122" s="46" t="str">
        <f t="shared" si="1"/>
        <v>SJ24331a-2</v>
      </c>
      <c r="G122" s="48"/>
      <c r="H122" s="38">
        <v>0.0</v>
      </c>
      <c r="I122" s="35">
        <v>2390.0</v>
      </c>
      <c r="J122" s="48"/>
      <c r="K122" s="49">
        <v>747.0</v>
      </c>
      <c r="L122" s="52">
        <v>710.0</v>
      </c>
      <c r="M122" s="41"/>
      <c r="N122" s="35" t="s">
        <v>378</v>
      </c>
      <c r="O122" s="55" t="s">
        <v>431</v>
      </c>
      <c r="P122" s="42" t="s">
        <v>444</v>
      </c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44"/>
      <c r="AG122" s="44"/>
      <c r="AH122" s="44"/>
    </row>
    <row r="123" ht="15.75" customHeight="1">
      <c r="A123" s="35" t="s">
        <v>315</v>
      </c>
      <c r="B123" s="35" t="s">
        <v>411</v>
      </c>
      <c r="C123" s="35" t="s">
        <v>6</v>
      </c>
      <c r="D123" s="35" t="s">
        <v>324</v>
      </c>
      <c r="E123" s="35" t="s">
        <v>319</v>
      </c>
      <c r="F123" s="46" t="str">
        <f t="shared" si="1"/>
        <v>SJ3054a-3</v>
      </c>
      <c r="G123" s="48"/>
      <c r="H123" s="38">
        <v>0.0</v>
      </c>
      <c r="I123" s="35">
        <v>2590.0</v>
      </c>
      <c r="J123" s="48"/>
      <c r="K123" s="49">
        <v>997.0</v>
      </c>
      <c r="L123" s="52">
        <v>947.0</v>
      </c>
      <c r="M123" s="41"/>
      <c r="N123" s="35" t="s">
        <v>378</v>
      </c>
      <c r="O123" s="55" t="s">
        <v>415</v>
      </c>
      <c r="P123" s="42" t="s">
        <v>445</v>
      </c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44"/>
      <c r="AG123" s="44"/>
      <c r="AH123" s="44"/>
    </row>
    <row r="124" ht="15.75" customHeight="1">
      <c r="A124" s="35" t="s">
        <v>315</v>
      </c>
      <c r="B124" s="35" t="s">
        <v>411</v>
      </c>
      <c r="C124" s="35" t="s">
        <v>6</v>
      </c>
      <c r="D124" s="35" t="s">
        <v>324</v>
      </c>
      <c r="E124" s="35" t="s">
        <v>319</v>
      </c>
      <c r="F124" s="46" t="str">
        <f t="shared" si="1"/>
        <v>SJ3054b-13</v>
      </c>
      <c r="G124" s="48"/>
      <c r="H124" s="38">
        <v>0.0</v>
      </c>
      <c r="I124" s="35">
        <v>2590.0</v>
      </c>
      <c r="J124" s="48"/>
      <c r="K124" s="49">
        <v>997.0</v>
      </c>
      <c r="L124" s="52">
        <v>947.0</v>
      </c>
      <c r="M124" s="41"/>
      <c r="N124" s="35" t="s">
        <v>378</v>
      </c>
      <c r="O124" s="55" t="s">
        <v>438</v>
      </c>
      <c r="P124" s="42" t="s">
        <v>446</v>
      </c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44"/>
      <c r="AG124" s="44"/>
      <c r="AH124" s="44"/>
    </row>
    <row r="125" ht="15.75" customHeight="1">
      <c r="A125" s="35" t="s">
        <v>315</v>
      </c>
      <c r="B125" s="35" t="s">
        <v>411</v>
      </c>
      <c r="C125" s="35" t="s">
        <v>6</v>
      </c>
      <c r="D125" s="35" t="s">
        <v>324</v>
      </c>
      <c r="E125" s="35" t="s">
        <v>319</v>
      </c>
      <c r="F125" s="46" t="str">
        <f t="shared" si="1"/>
        <v>SJ91172a-102</v>
      </c>
      <c r="G125" s="48"/>
      <c r="H125" s="38">
        <v>1.0</v>
      </c>
      <c r="I125" s="35">
        <v>3190.0</v>
      </c>
      <c r="J125" s="48"/>
      <c r="K125" s="49">
        <v>1122.0</v>
      </c>
      <c r="L125" s="52">
        <v>1066.0</v>
      </c>
      <c r="M125" s="41"/>
      <c r="N125" s="35" t="s">
        <v>378</v>
      </c>
      <c r="O125" s="44"/>
      <c r="P125" s="42" t="s">
        <v>447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44"/>
      <c r="AG125" s="44"/>
      <c r="AH125" s="44"/>
    </row>
    <row r="126" ht="15.75" customHeight="1">
      <c r="A126" s="35" t="s">
        <v>315</v>
      </c>
      <c r="B126" s="35" t="s">
        <v>411</v>
      </c>
      <c r="C126" s="35" t="s">
        <v>6</v>
      </c>
      <c r="D126" s="35" t="s">
        <v>324</v>
      </c>
      <c r="E126" s="35" t="s">
        <v>319</v>
      </c>
      <c r="F126" s="46" t="str">
        <f t="shared" si="1"/>
        <v>SJ91172b-42</v>
      </c>
      <c r="G126" s="48"/>
      <c r="H126" s="38">
        <v>1.0</v>
      </c>
      <c r="I126" s="35">
        <v>3190.0</v>
      </c>
      <c r="J126" s="48"/>
      <c r="K126" s="49">
        <v>1122.0</v>
      </c>
      <c r="L126" s="52">
        <v>1066.0</v>
      </c>
      <c r="M126" s="41"/>
      <c r="N126" s="35" t="s">
        <v>378</v>
      </c>
      <c r="O126" s="44"/>
      <c r="P126" s="42" t="s">
        <v>448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44"/>
      <c r="AG126" s="44"/>
      <c r="AH126" s="44"/>
    </row>
    <row r="127" ht="15.75" customHeight="1">
      <c r="A127" s="35" t="s">
        <v>315</v>
      </c>
      <c r="B127" s="35" t="s">
        <v>411</v>
      </c>
      <c r="C127" s="35" t="s">
        <v>6</v>
      </c>
      <c r="D127" s="35" t="s">
        <v>324</v>
      </c>
      <c r="E127" s="35" t="s">
        <v>319</v>
      </c>
      <c r="F127" s="46" t="str">
        <f t="shared" si="1"/>
        <v>SJM22117b-12</v>
      </c>
      <c r="G127" s="48"/>
      <c r="H127" s="38">
        <v>0.0</v>
      </c>
      <c r="I127" s="35">
        <v>2390.0</v>
      </c>
      <c r="J127" s="48"/>
      <c r="K127" s="49">
        <v>747.0</v>
      </c>
      <c r="L127" s="52">
        <v>710.0</v>
      </c>
      <c r="M127" s="41"/>
      <c r="N127" s="35" t="s">
        <v>378</v>
      </c>
      <c r="O127" s="55" t="s">
        <v>449</v>
      </c>
      <c r="P127" s="42" t="s">
        <v>450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44"/>
      <c r="AG127" s="44"/>
      <c r="AH127" s="44"/>
    </row>
    <row r="128" ht="15.75" customHeight="1">
      <c r="A128" s="35" t="s">
        <v>315</v>
      </c>
      <c r="B128" s="35" t="s">
        <v>411</v>
      </c>
      <c r="C128" s="35" t="s">
        <v>6</v>
      </c>
      <c r="D128" s="35" t="s">
        <v>324</v>
      </c>
      <c r="E128" s="35" t="s">
        <v>319</v>
      </c>
      <c r="F128" s="46" t="str">
        <f t="shared" si="1"/>
        <v>SNS10201a-42</v>
      </c>
      <c r="G128" s="48"/>
      <c r="H128" s="38">
        <v>1.0</v>
      </c>
      <c r="I128" s="35">
        <v>2190.0</v>
      </c>
      <c r="J128" s="48"/>
      <c r="K128" s="49">
        <v>622.0</v>
      </c>
      <c r="L128" s="52">
        <v>591.0</v>
      </c>
      <c r="M128" s="41"/>
      <c r="N128" s="35" t="s">
        <v>378</v>
      </c>
      <c r="O128" s="44"/>
      <c r="P128" s="42" t="s">
        <v>451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44"/>
      <c r="AG128" s="44"/>
      <c r="AH128" s="44"/>
    </row>
    <row r="129" ht="15.75" customHeight="1">
      <c r="A129" s="35" t="s">
        <v>315</v>
      </c>
      <c r="B129" s="35" t="s">
        <v>411</v>
      </c>
      <c r="C129" s="35" t="s">
        <v>6</v>
      </c>
      <c r="D129" s="35" t="s">
        <v>324</v>
      </c>
      <c r="E129" s="35" t="s">
        <v>319</v>
      </c>
      <c r="F129" s="46" t="str">
        <f t="shared" si="1"/>
        <v>SNS10201b-102</v>
      </c>
      <c r="G129" s="48"/>
      <c r="H129" s="38">
        <v>1.0</v>
      </c>
      <c r="I129" s="35">
        <v>2190.0</v>
      </c>
      <c r="J129" s="48"/>
      <c r="K129" s="49">
        <v>622.0</v>
      </c>
      <c r="L129" s="52">
        <v>591.0</v>
      </c>
      <c r="M129" s="41"/>
      <c r="N129" s="35" t="s">
        <v>378</v>
      </c>
      <c r="O129" s="44"/>
      <c r="P129" s="42" t="s">
        <v>452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44"/>
      <c r="AG129" s="44"/>
      <c r="AH129" s="44"/>
    </row>
    <row r="130" ht="15.75" customHeight="1">
      <c r="A130" s="35" t="s">
        <v>315</v>
      </c>
      <c r="B130" s="35" t="s">
        <v>411</v>
      </c>
      <c r="C130" s="35" t="s">
        <v>6</v>
      </c>
      <c r="D130" s="35" t="s">
        <v>324</v>
      </c>
      <c r="E130" s="35" t="s">
        <v>319</v>
      </c>
      <c r="F130" s="46" t="str">
        <f t="shared" si="1"/>
        <v>SU23008a-2</v>
      </c>
      <c r="G130" s="48"/>
      <c r="H130" s="38">
        <v>0.0</v>
      </c>
      <c r="I130" s="35">
        <v>1990.0</v>
      </c>
      <c r="J130" s="48"/>
      <c r="K130" s="49">
        <v>568.0</v>
      </c>
      <c r="L130" s="52">
        <v>540.0</v>
      </c>
      <c r="M130" s="41"/>
      <c r="N130" s="35" t="s">
        <v>378</v>
      </c>
      <c r="O130" s="55" t="s">
        <v>453</v>
      </c>
      <c r="P130" s="42" t="s">
        <v>454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44"/>
      <c r="AG130" s="44"/>
      <c r="AH130" s="44"/>
    </row>
    <row r="131" ht="15.75" customHeight="1">
      <c r="A131" s="35" t="s">
        <v>315</v>
      </c>
      <c r="B131" s="35" t="s">
        <v>411</v>
      </c>
      <c r="C131" s="35" t="s">
        <v>6</v>
      </c>
      <c r="D131" s="35" t="s">
        <v>324</v>
      </c>
      <c r="E131" s="35" t="s">
        <v>319</v>
      </c>
      <c r="F131" s="46" t="str">
        <f t="shared" si="1"/>
        <v>SU2708b-102</v>
      </c>
      <c r="G131" s="48"/>
      <c r="H131" s="38">
        <v>1.0</v>
      </c>
      <c r="I131" s="35">
        <v>2190.0</v>
      </c>
      <c r="J131" s="48"/>
      <c r="K131" s="49">
        <v>622.0</v>
      </c>
      <c r="L131" s="52">
        <v>591.0</v>
      </c>
      <c r="M131" s="41"/>
      <c r="N131" s="35" t="s">
        <v>378</v>
      </c>
      <c r="O131" s="44"/>
      <c r="P131" s="42" t="s">
        <v>455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44"/>
      <c r="AG131" s="44"/>
      <c r="AH131" s="44"/>
    </row>
    <row r="132" ht="15.75" customHeight="1">
      <c r="A132" s="35" t="s">
        <v>315</v>
      </c>
      <c r="B132" s="35" t="s">
        <v>411</v>
      </c>
      <c r="C132" s="35" t="s">
        <v>6</v>
      </c>
      <c r="D132" s="35" t="s">
        <v>324</v>
      </c>
      <c r="E132" s="35" t="s">
        <v>319</v>
      </c>
      <c r="F132" s="46" t="str">
        <f t="shared" si="1"/>
        <v>SUJ2795a-42</v>
      </c>
      <c r="G132" s="48"/>
      <c r="H132" s="38">
        <v>1.0</v>
      </c>
      <c r="I132" s="35">
        <v>2190.0</v>
      </c>
      <c r="J132" s="48"/>
      <c r="K132" s="49">
        <v>622.0</v>
      </c>
      <c r="L132" s="52">
        <v>591.0</v>
      </c>
      <c r="M132" s="41"/>
      <c r="N132" s="35" t="s">
        <v>378</v>
      </c>
      <c r="O132" s="44"/>
      <c r="P132" s="42" t="s">
        <v>456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44"/>
      <c r="AG132" s="44"/>
      <c r="AH132" s="44"/>
    </row>
    <row r="133" ht="15.75" customHeight="1">
      <c r="A133" s="35" t="s">
        <v>315</v>
      </c>
      <c r="B133" s="35" t="s">
        <v>411</v>
      </c>
      <c r="C133" s="35" t="s">
        <v>6</v>
      </c>
      <c r="D133" s="35" t="s">
        <v>324</v>
      </c>
      <c r="E133" s="35" t="s">
        <v>319</v>
      </c>
      <c r="F133" s="46" t="str">
        <f t="shared" si="1"/>
        <v>SV2497b-2</v>
      </c>
      <c r="G133" s="48"/>
      <c r="H133" s="38">
        <v>0.0</v>
      </c>
      <c r="I133" s="35">
        <v>1990.0</v>
      </c>
      <c r="J133" s="48"/>
      <c r="K133" s="49">
        <v>568.0</v>
      </c>
      <c r="L133" s="52">
        <v>540.0</v>
      </c>
      <c r="M133" s="41"/>
      <c r="N133" s="35" t="s">
        <v>378</v>
      </c>
      <c r="O133" s="55" t="s">
        <v>438</v>
      </c>
      <c r="P133" s="42" t="s">
        <v>457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44"/>
      <c r="AG133" s="44"/>
      <c r="AH133" s="44"/>
    </row>
    <row r="134" ht="15.75" customHeight="1">
      <c r="A134" s="35" t="s">
        <v>315</v>
      </c>
      <c r="B134" s="35" t="s">
        <v>411</v>
      </c>
      <c r="C134" s="35" t="s">
        <v>6</v>
      </c>
      <c r="D134" s="35" t="s">
        <v>324</v>
      </c>
      <c r="E134" s="35" t="s">
        <v>319</v>
      </c>
      <c r="F134" s="46" t="str">
        <f t="shared" si="1"/>
        <v>SV2506a-2</v>
      </c>
      <c r="G134" s="48"/>
      <c r="H134" s="38">
        <v>0.0</v>
      </c>
      <c r="I134" s="35">
        <v>2190.0</v>
      </c>
      <c r="J134" s="48"/>
      <c r="K134" s="49">
        <v>622.0</v>
      </c>
      <c r="L134" s="52">
        <v>591.0</v>
      </c>
      <c r="M134" s="41"/>
      <c r="N134" s="35" t="s">
        <v>378</v>
      </c>
      <c r="O134" s="55" t="s">
        <v>458</v>
      </c>
      <c r="P134" s="42" t="s">
        <v>459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44"/>
      <c r="AG134" s="44"/>
      <c r="AH134" s="44"/>
    </row>
    <row r="135" ht="15.75" customHeight="1">
      <c r="A135" s="35" t="s">
        <v>315</v>
      </c>
      <c r="B135" s="35" t="s">
        <v>411</v>
      </c>
      <c r="C135" s="35" t="s">
        <v>6</v>
      </c>
      <c r="D135" s="35" t="s">
        <v>324</v>
      </c>
      <c r="E135" s="35" t="s">
        <v>319</v>
      </c>
      <c r="F135" s="46" t="str">
        <f t="shared" si="1"/>
        <v>SV2506b-12</v>
      </c>
      <c r="G135" s="48"/>
      <c r="H135" s="38">
        <v>0.0</v>
      </c>
      <c r="I135" s="35">
        <v>2190.0</v>
      </c>
      <c r="J135" s="48"/>
      <c r="K135" s="49">
        <v>622.0</v>
      </c>
      <c r="L135" s="52">
        <v>591.0</v>
      </c>
      <c r="M135" s="41"/>
      <c r="N135" s="35" t="s">
        <v>378</v>
      </c>
      <c r="O135" s="55" t="s">
        <v>438</v>
      </c>
      <c r="P135" s="42" t="s">
        <v>460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44"/>
      <c r="AG135" s="44"/>
      <c r="AH135" s="44"/>
    </row>
    <row r="136" ht="15.75" customHeight="1">
      <c r="A136" s="35" t="s">
        <v>315</v>
      </c>
      <c r="B136" s="35" t="s">
        <v>411</v>
      </c>
      <c r="C136" s="35" t="s">
        <v>6</v>
      </c>
      <c r="D136" s="35" t="s">
        <v>324</v>
      </c>
      <c r="E136" s="35" t="s">
        <v>319</v>
      </c>
      <c r="F136" s="46" t="str">
        <f t="shared" si="1"/>
        <v>SV2551b-42</v>
      </c>
      <c r="G136" s="48"/>
      <c r="H136" s="38">
        <v>0.0</v>
      </c>
      <c r="I136" s="35">
        <v>2390.0</v>
      </c>
      <c r="J136" s="48"/>
      <c r="K136" s="49">
        <v>872.0</v>
      </c>
      <c r="L136" s="52">
        <v>828.0</v>
      </c>
      <c r="M136" s="41"/>
      <c r="N136" s="35" t="s">
        <v>378</v>
      </c>
      <c r="O136" s="55" t="s">
        <v>429</v>
      </c>
      <c r="P136" s="42" t="s">
        <v>461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44"/>
      <c r="AG136" s="44"/>
      <c r="AH136" s="44"/>
    </row>
    <row r="137" ht="15.75" customHeight="1">
      <c r="A137" s="35" t="s">
        <v>315</v>
      </c>
      <c r="B137" s="35" t="s">
        <v>411</v>
      </c>
      <c r="C137" s="35" t="s">
        <v>6</v>
      </c>
      <c r="D137" s="35" t="s">
        <v>324</v>
      </c>
      <c r="E137" s="35" t="s">
        <v>319</v>
      </c>
      <c r="F137" s="46" t="str">
        <f t="shared" si="1"/>
        <v>SV2658a-42</v>
      </c>
      <c r="G137" s="48"/>
      <c r="H137" s="38">
        <v>1.0</v>
      </c>
      <c r="I137" s="35">
        <v>2390.0</v>
      </c>
      <c r="J137" s="48"/>
      <c r="K137" s="49">
        <v>872.0</v>
      </c>
      <c r="L137" s="52">
        <v>828.0</v>
      </c>
      <c r="M137" s="41"/>
      <c r="N137" s="35" t="s">
        <v>378</v>
      </c>
      <c r="O137" s="44"/>
      <c r="P137" s="42" t="s">
        <v>462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44"/>
      <c r="AG137" s="44"/>
      <c r="AH137" s="44"/>
    </row>
    <row r="138" ht="15.75" customHeight="1">
      <c r="A138" s="35" t="s">
        <v>315</v>
      </c>
      <c r="B138" s="35" t="s">
        <v>411</v>
      </c>
      <c r="C138" s="35" t="s">
        <v>6</v>
      </c>
      <c r="D138" s="35" t="s">
        <v>324</v>
      </c>
      <c r="E138" s="35" t="s">
        <v>319</v>
      </c>
      <c r="F138" s="46" t="str">
        <f t="shared" si="1"/>
        <v>SV2658b-102</v>
      </c>
      <c r="G138" s="48"/>
      <c r="H138" s="38">
        <v>0.0</v>
      </c>
      <c r="I138" s="35">
        <v>2390.0</v>
      </c>
      <c r="J138" s="48"/>
      <c r="K138" s="49">
        <v>872.0</v>
      </c>
      <c r="L138" s="52">
        <v>828.0</v>
      </c>
      <c r="M138" s="41"/>
      <c r="N138" s="35" t="s">
        <v>378</v>
      </c>
      <c r="O138" s="55" t="s">
        <v>436</v>
      </c>
      <c r="P138" s="42" t="s">
        <v>463</v>
      </c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44"/>
      <c r="AG138" s="44"/>
      <c r="AH138" s="44"/>
    </row>
    <row r="139" ht="15.75" customHeight="1">
      <c r="A139" s="35" t="s">
        <v>315</v>
      </c>
      <c r="B139" s="35" t="s">
        <v>411</v>
      </c>
      <c r="C139" s="35" t="s">
        <v>6</v>
      </c>
      <c r="D139" s="35" t="s">
        <v>324</v>
      </c>
      <c r="E139" s="35" t="s">
        <v>319</v>
      </c>
      <c r="F139" s="46" t="str">
        <f t="shared" si="1"/>
        <v>SV6866a-12</v>
      </c>
      <c r="G139" s="48"/>
      <c r="H139" s="38">
        <v>0.0</v>
      </c>
      <c r="I139" s="35">
        <v>1990.0</v>
      </c>
      <c r="J139" s="48"/>
      <c r="K139" s="49">
        <v>568.0</v>
      </c>
      <c r="L139" s="52">
        <v>540.0</v>
      </c>
      <c r="M139" s="41"/>
      <c r="N139" s="35" t="s">
        <v>378</v>
      </c>
      <c r="O139" s="55" t="s">
        <v>423</v>
      </c>
      <c r="P139" s="42" t="s">
        <v>464</v>
      </c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44"/>
      <c r="AG139" s="44"/>
      <c r="AH139" s="44"/>
    </row>
    <row r="140" ht="15.75" customHeight="1">
      <c r="A140" s="35" t="s">
        <v>315</v>
      </c>
      <c r="B140" s="35" t="s">
        <v>411</v>
      </c>
      <c r="C140" s="35" t="s">
        <v>6</v>
      </c>
      <c r="D140" s="35" t="s">
        <v>324</v>
      </c>
      <c r="E140" s="35" t="s">
        <v>319</v>
      </c>
      <c r="F140" s="46" t="str">
        <f t="shared" si="1"/>
        <v>SV7047a-11</v>
      </c>
      <c r="G140" s="48"/>
      <c r="H140" s="38">
        <v>1.0</v>
      </c>
      <c r="I140" s="35">
        <v>2190.0</v>
      </c>
      <c r="J140" s="48"/>
      <c r="K140" s="49">
        <v>622.0</v>
      </c>
      <c r="L140" s="52">
        <v>591.0</v>
      </c>
      <c r="M140" s="41"/>
      <c r="N140" s="35" t="s">
        <v>378</v>
      </c>
      <c r="O140" s="44"/>
      <c r="P140" s="42" t="s">
        <v>465</v>
      </c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44"/>
      <c r="AG140" s="44"/>
      <c r="AH140" s="44"/>
    </row>
    <row r="141" ht="15.75" customHeight="1">
      <c r="A141" s="35" t="s">
        <v>315</v>
      </c>
      <c r="B141" s="35" t="s">
        <v>411</v>
      </c>
      <c r="C141" s="35" t="s">
        <v>6</v>
      </c>
      <c r="D141" s="35" t="s">
        <v>324</v>
      </c>
      <c r="E141" s="35" t="s">
        <v>319</v>
      </c>
      <c r="F141" s="46" t="str">
        <f t="shared" si="1"/>
        <v>SV7182a-2</v>
      </c>
      <c r="G141" s="48"/>
      <c r="H141" s="38">
        <v>1.0</v>
      </c>
      <c r="I141" s="35">
        <v>2190.0</v>
      </c>
      <c r="J141" s="48"/>
      <c r="K141" s="49">
        <v>622.0</v>
      </c>
      <c r="L141" s="52">
        <v>591.0</v>
      </c>
      <c r="M141" s="41"/>
      <c r="N141" s="35" t="s">
        <v>378</v>
      </c>
      <c r="O141" s="44"/>
      <c r="P141" s="42" t="s">
        <v>466</v>
      </c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44"/>
      <c r="AG141" s="44"/>
      <c r="AH141" s="44"/>
    </row>
    <row r="142" ht="15.75" customHeight="1">
      <c r="A142" s="35" t="s">
        <v>315</v>
      </c>
      <c r="B142" s="35" t="s">
        <v>411</v>
      </c>
      <c r="C142" s="35" t="s">
        <v>6</v>
      </c>
      <c r="D142" s="35" t="s">
        <v>324</v>
      </c>
      <c r="E142" s="35" t="s">
        <v>319</v>
      </c>
      <c r="F142" s="46" t="str">
        <f t="shared" si="1"/>
        <v>SV7805b-8</v>
      </c>
      <c r="G142" s="48"/>
      <c r="H142" s="38">
        <v>1.0</v>
      </c>
      <c r="I142" s="35">
        <v>2390.0</v>
      </c>
      <c r="J142" s="48"/>
      <c r="K142" s="49">
        <v>872.0</v>
      </c>
      <c r="L142" s="52">
        <v>828.0</v>
      </c>
      <c r="M142" s="41"/>
      <c r="N142" s="35" t="s">
        <v>378</v>
      </c>
      <c r="O142" s="44"/>
      <c r="P142" s="42" t="s">
        <v>467</v>
      </c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44"/>
      <c r="AG142" s="44"/>
      <c r="AH142" s="44"/>
    </row>
    <row r="143" ht="15.75" customHeight="1">
      <c r="A143" s="35" t="s">
        <v>315</v>
      </c>
      <c r="B143" s="35" t="s">
        <v>411</v>
      </c>
      <c r="C143" s="35" t="s">
        <v>6</v>
      </c>
      <c r="D143" s="35" t="s">
        <v>324</v>
      </c>
      <c r="E143" s="35" t="s">
        <v>319</v>
      </c>
      <c r="F143" s="46" t="str">
        <f t="shared" si="1"/>
        <v>SV803b-2</v>
      </c>
      <c r="G143" s="48"/>
      <c r="H143" s="38">
        <v>0.0</v>
      </c>
      <c r="I143" s="35">
        <v>1990.0</v>
      </c>
      <c r="J143" s="48"/>
      <c r="K143" s="49">
        <v>568.0</v>
      </c>
      <c r="L143" s="52">
        <v>540.0</v>
      </c>
      <c r="M143" s="41"/>
      <c r="N143" s="35" t="s">
        <v>378</v>
      </c>
      <c r="O143" s="55" t="s">
        <v>468</v>
      </c>
      <c r="P143" s="42" t="s">
        <v>469</v>
      </c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44"/>
      <c r="AG143" s="44"/>
      <c r="AH143" s="44"/>
    </row>
    <row r="144" ht="15.75" customHeight="1">
      <c r="A144" s="35" t="s">
        <v>315</v>
      </c>
      <c r="B144" s="35" t="s">
        <v>411</v>
      </c>
      <c r="C144" s="35" t="s">
        <v>6</v>
      </c>
      <c r="D144" s="35" t="s">
        <v>324</v>
      </c>
      <c r="E144" s="35" t="s">
        <v>319</v>
      </c>
      <c r="F144" s="46" t="str">
        <f t="shared" si="1"/>
        <v>SVW233a-42</v>
      </c>
      <c r="G144" s="48"/>
      <c r="H144" s="38">
        <v>2.0</v>
      </c>
      <c r="I144" s="35">
        <v>2390.0</v>
      </c>
      <c r="J144" s="48"/>
      <c r="K144" s="49">
        <v>872.0</v>
      </c>
      <c r="L144" s="52">
        <f>1656/2</f>
        <v>828</v>
      </c>
      <c r="M144" s="41"/>
      <c r="N144" s="35" t="s">
        <v>378</v>
      </c>
      <c r="O144" s="44"/>
      <c r="P144" s="42" t="s">
        <v>470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44"/>
      <c r="AG144" s="44"/>
      <c r="AH144" s="44"/>
    </row>
    <row r="145" ht="15.75" customHeight="1">
      <c r="A145" s="35" t="s">
        <v>315</v>
      </c>
      <c r="B145" s="35" t="s">
        <v>411</v>
      </c>
      <c r="C145" s="35" t="s">
        <v>6</v>
      </c>
      <c r="D145" s="35" t="s">
        <v>324</v>
      </c>
      <c r="E145" s="35" t="s">
        <v>319</v>
      </c>
      <c r="F145" s="46" t="str">
        <f t="shared" si="1"/>
        <v>SVW233b-102</v>
      </c>
      <c r="G145" s="48"/>
      <c r="H145" s="38">
        <v>0.0</v>
      </c>
      <c r="I145" s="35">
        <v>2390.0</v>
      </c>
      <c r="J145" s="48"/>
      <c r="K145" s="49">
        <v>872.0</v>
      </c>
      <c r="L145" s="52">
        <v>828.0</v>
      </c>
      <c r="M145" s="41"/>
      <c r="N145" s="35" t="s">
        <v>378</v>
      </c>
      <c r="O145" s="55" t="s">
        <v>471</v>
      </c>
      <c r="P145" s="42" t="s">
        <v>472</v>
      </c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44"/>
      <c r="AG145" s="44"/>
      <c r="AH145" s="44"/>
    </row>
    <row r="146" ht="15.75" customHeight="1">
      <c r="A146" s="35"/>
      <c r="B146" s="57" t="s">
        <v>473</v>
      </c>
      <c r="C146" s="57" t="s">
        <v>6</v>
      </c>
      <c r="D146" s="57" t="s">
        <v>474</v>
      </c>
      <c r="E146" s="57" t="s">
        <v>4</v>
      </c>
      <c r="F146" s="58" t="s">
        <v>475</v>
      </c>
      <c r="G146" s="58"/>
      <c r="H146" s="38">
        <v>1.0</v>
      </c>
      <c r="I146" s="59">
        <v>4590.0</v>
      </c>
      <c r="J146" s="60"/>
      <c r="K146" s="61">
        <v>1998.0</v>
      </c>
      <c r="L146" s="62">
        <v>1399.0</v>
      </c>
      <c r="M146" s="58"/>
      <c r="N146" s="57" t="s">
        <v>476</v>
      </c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56"/>
      <c r="AE146" s="44"/>
      <c r="AF146" s="44"/>
      <c r="AG146" s="44"/>
    </row>
    <row r="147" ht="15.75" customHeight="1">
      <c r="A147" s="35"/>
      <c r="B147" s="57" t="s">
        <v>473</v>
      </c>
      <c r="C147" s="57" t="s">
        <v>6</v>
      </c>
      <c r="D147" s="57" t="s">
        <v>474</v>
      </c>
      <c r="E147" s="57" t="s">
        <v>4</v>
      </c>
      <c r="F147" s="58" t="s">
        <v>477</v>
      </c>
      <c r="G147" s="58"/>
      <c r="H147" s="38">
        <v>1.0</v>
      </c>
      <c r="I147" s="59">
        <v>4590.0</v>
      </c>
      <c r="J147" s="60"/>
      <c r="K147" s="61">
        <v>1998.0</v>
      </c>
      <c r="L147" s="62">
        <v>1399.0</v>
      </c>
      <c r="M147" s="58"/>
      <c r="N147" s="57" t="s">
        <v>476</v>
      </c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56"/>
      <c r="AE147" s="44"/>
      <c r="AF147" s="44"/>
      <c r="AG147" s="44"/>
    </row>
    <row r="148" ht="15.75" customHeight="1">
      <c r="A148" s="35"/>
      <c r="B148" s="57" t="s">
        <v>473</v>
      </c>
      <c r="C148" s="57" t="s">
        <v>6</v>
      </c>
      <c r="D148" s="57" t="s">
        <v>474</v>
      </c>
      <c r="E148" s="57" t="s">
        <v>4</v>
      </c>
      <c r="F148" s="58" t="s">
        <v>478</v>
      </c>
      <c r="G148" s="58"/>
      <c r="H148" s="38">
        <v>1.0</v>
      </c>
      <c r="I148" s="59">
        <v>4590.0</v>
      </c>
      <c r="J148" s="60"/>
      <c r="K148" s="61">
        <v>1998.0</v>
      </c>
      <c r="L148" s="62">
        <v>1399.0</v>
      </c>
      <c r="M148" s="58"/>
      <c r="N148" s="57" t="s">
        <v>476</v>
      </c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56"/>
      <c r="AE148" s="44"/>
      <c r="AF148" s="44"/>
      <c r="AG148" s="44"/>
    </row>
    <row r="149" ht="15.75" customHeight="1">
      <c r="A149" s="35"/>
      <c r="B149" s="57" t="s">
        <v>473</v>
      </c>
      <c r="C149" s="57" t="s">
        <v>6</v>
      </c>
      <c r="D149" s="57" t="s">
        <v>474</v>
      </c>
      <c r="E149" s="57" t="s">
        <v>4</v>
      </c>
      <c r="F149" s="58" t="s">
        <v>479</v>
      </c>
      <c r="G149" s="58"/>
      <c r="H149" s="38">
        <v>1.0</v>
      </c>
      <c r="I149" s="59">
        <v>4590.0</v>
      </c>
      <c r="J149" s="60"/>
      <c r="K149" s="61">
        <v>1998.0</v>
      </c>
      <c r="L149" s="62">
        <v>1399.0</v>
      </c>
      <c r="M149" s="58"/>
      <c r="N149" s="57" t="s">
        <v>476</v>
      </c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56"/>
      <c r="AE149" s="44"/>
      <c r="AF149" s="44"/>
      <c r="AG149" s="44"/>
    </row>
    <row r="150" ht="15.75" customHeight="1">
      <c r="A150" s="35"/>
      <c r="B150" s="57" t="s">
        <v>473</v>
      </c>
      <c r="C150" s="57" t="s">
        <v>6</v>
      </c>
      <c r="D150" s="57" t="s">
        <v>474</v>
      </c>
      <c r="E150" s="57" t="s">
        <v>4</v>
      </c>
      <c r="F150" s="58" t="s">
        <v>480</v>
      </c>
      <c r="G150" s="58"/>
      <c r="H150" s="38">
        <v>1.0</v>
      </c>
      <c r="I150" s="59">
        <v>4590.0</v>
      </c>
      <c r="J150" s="60"/>
      <c r="K150" s="61">
        <v>1998.0</v>
      </c>
      <c r="L150" s="62">
        <v>1399.0</v>
      </c>
      <c r="M150" s="58"/>
      <c r="N150" s="57" t="s">
        <v>476</v>
      </c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56"/>
      <c r="AE150" s="44"/>
      <c r="AF150" s="44"/>
      <c r="AG150" s="44"/>
    </row>
    <row r="151" ht="15.75" customHeight="1">
      <c r="A151" s="35"/>
      <c r="B151" s="57" t="s">
        <v>473</v>
      </c>
      <c r="C151" s="57" t="s">
        <v>6</v>
      </c>
      <c r="D151" s="57" t="s">
        <v>474</v>
      </c>
      <c r="E151" s="57" t="s">
        <v>4</v>
      </c>
      <c r="F151" s="58" t="s">
        <v>481</v>
      </c>
      <c r="G151" s="58"/>
      <c r="H151" s="38">
        <v>1.0</v>
      </c>
      <c r="I151" s="59">
        <v>4590.0</v>
      </c>
      <c r="J151" s="60"/>
      <c r="K151" s="61">
        <v>1998.0</v>
      </c>
      <c r="L151" s="62">
        <v>1399.0</v>
      </c>
      <c r="M151" s="58"/>
      <c r="N151" s="57" t="s">
        <v>476</v>
      </c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56"/>
      <c r="AE151" s="44"/>
      <c r="AF151" s="44"/>
      <c r="AG151" s="44"/>
    </row>
    <row r="152" ht="15.75" customHeight="1">
      <c r="A152" s="35"/>
      <c r="B152" s="57" t="s">
        <v>473</v>
      </c>
      <c r="C152" s="57" t="s">
        <v>6</v>
      </c>
      <c r="D152" s="57" t="s">
        <v>474</v>
      </c>
      <c r="E152" s="57" t="s">
        <v>4</v>
      </c>
      <c r="F152" s="58" t="s">
        <v>482</v>
      </c>
      <c r="G152" s="58"/>
      <c r="H152" s="38">
        <v>0.0</v>
      </c>
      <c r="I152" s="59">
        <v>1790.0</v>
      </c>
      <c r="J152" s="60"/>
      <c r="K152" s="61">
        <v>568.0</v>
      </c>
      <c r="L152" s="62">
        <v>540.0</v>
      </c>
      <c r="M152" s="58"/>
      <c r="N152" s="57" t="s">
        <v>476</v>
      </c>
      <c r="O152" s="64" t="s">
        <v>483</v>
      </c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56"/>
      <c r="AE152" s="44"/>
      <c r="AF152" s="44"/>
      <c r="AG152" s="44"/>
    </row>
    <row r="153" ht="15.75" customHeight="1">
      <c r="A153" s="35" t="s">
        <v>315</v>
      </c>
      <c r="B153" s="35" t="s">
        <v>5</v>
      </c>
      <c r="C153" s="35" t="s">
        <v>6</v>
      </c>
      <c r="D153" s="35" t="s">
        <v>328</v>
      </c>
      <c r="E153" s="35" t="s">
        <v>361</v>
      </c>
      <c r="F153" s="46" t="str">
        <f t="shared" ref="F153:F190" si="18">LEFT(P153,FIND(" ",P153)-1)</f>
        <v>VFF0007-8</v>
      </c>
      <c r="G153" s="37" t="s">
        <v>484</v>
      </c>
      <c r="H153" s="38">
        <v>1.0</v>
      </c>
      <c r="I153" s="38">
        <v>5790.0</v>
      </c>
      <c r="J153" s="38"/>
      <c r="K153" s="39">
        <v>2900.0</v>
      </c>
      <c r="L153" s="40">
        <f t="shared" ref="L153:L154" si="19">4640/2</f>
        <v>2320</v>
      </c>
      <c r="M153" s="41"/>
      <c r="N153" s="35" t="s">
        <v>321</v>
      </c>
      <c r="O153" s="54"/>
      <c r="P153" s="42" t="s">
        <v>485</v>
      </c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4"/>
      <c r="AG153" s="44"/>
      <c r="AH153" s="44"/>
    </row>
    <row r="154" ht="15.75" customHeight="1">
      <c r="A154" s="35" t="s">
        <v>315</v>
      </c>
      <c r="B154" s="35" t="s">
        <v>5</v>
      </c>
      <c r="C154" s="35" t="s">
        <v>6</v>
      </c>
      <c r="D154" s="35" t="s">
        <v>324</v>
      </c>
      <c r="E154" s="35" t="s">
        <v>361</v>
      </c>
      <c r="F154" s="46" t="str">
        <f t="shared" si="18"/>
        <v>VFF0007-8</v>
      </c>
      <c r="G154" s="37" t="s">
        <v>484</v>
      </c>
      <c r="H154" s="38">
        <v>1.0</v>
      </c>
      <c r="I154" s="38">
        <v>5790.0</v>
      </c>
      <c r="J154" s="38"/>
      <c r="K154" s="39">
        <v>2900.0</v>
      </c>
      <c r="L154" s="40">
        <f t="shared" si="19"/>
        <v>2320</v>
      </c>
      <c r="M154" s="41"/>
      <c r="N154" s="35" t="s">
        <v>321</v>
      </c>
      <c r="O154" s="54"/>
      <c r="P154" s="42" t="s">
        <v>485</v>
      </c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4"/>
      <c r="AG154" s="44"/>
      <c r="AH154" s="44"/>
    </row>
    <row r="155" ht="15.75" customHeight="1">
      <c r="A155" s="35" t="s">
        <v>315</v>
      </c>
      <c r="B155" s="35" t="s">
        <v>5</v>
      </c>
      <c r="C155" s="35" t="s">
        <v>6</v>
      </c>
      <c r="D155" s="35" t="s">
        <v>328</v>
      </c>
      <c r="E155" s="35" t="s">
        <v>361</v>
      </c>
      <c r="F155" s="46" t="str">
        <f t="shared" si="18"/>
        <v>VFF0009-3</v>
      </c>
      <c r="G155" s="37" t="s">
        <v>484</v>
      </c>
      <c r="H155" s="38">
        <v>1.0</v>
      </c>
      <c r="I155" s="38">
        <v>5790.0</v>
      </c>
      <c r="J155" s="38"/>
      <c r="K155" s="39">
        <v>2900.0</v>
      </c>
      <c r="L155" s="40">
        <v>2320.0</v>
      </c>
      <c r="M155" s="41"/>
      <c r="N155" s="35" t="s">
        <v>321</v>
      </c>
      <c r="O155" s="54"/>
      <c r="P155" s="42" t="s">
        <v>486</v>
      </c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4"/>
      <c r="AG155" s="44"/>
      <c r="AH155" s="44"/>
    </row>
    <row r="156" ht="15.75" customHeight="1">
      <c r="A156" s="35" t="s">
        <v>315</v>
      </c>
      <c r="B156" s="35" t="s">
        <v>5</v>
      </c>
      <c r="C156" s="35" t="s">
        <v>6</v>
      </c>
      <c r="D156" s="35" t="s">
        <v>324</v>
      </c>
      <c r="E156" s="35" t="s">
        <v>361</v>
      </c>
      <c r="F156" s="46" t="str">
        <f t="shared" si="18"/>
        <v>VFF0010-4</v>
      </c>
      <c r="G156" s="37" t="s">
        <v>484</v>
      </c>
      <c r="H156" s="38">
        <v>1.0</v>
      </c>
      <c r="I156" s="38">
        <v>5790.0</v>
      </c>
      <c r="J156" s="38"/>
      <c r="K156" s="39">
        <v>2900.0</v>
      </c>
      <c r="L156" s="40">
        <v>2320.0</v>
      </c>
      <c r="M156" s="41"/>
      <c r="N156" s="35" t="s">
        <v>321</v>
      </c>
      <c r="O156" s="54"/>
      <c r="P156" s="42" t="s">
        <v>487</v>
      </c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4"/>
      <c r="AG156" s="44"/>
      <c r="AH156" s="44"/>
    </row>
    <row r="157" ht="15.75" customHeight="1">
      <c r="A157" s="35" t="s">
        <v>315</v>
      </c>
      <c r="B157" s="35" t="s">
        <v>5</v>
      </c>
      <c r="C157" s="35" t="s">
        <v>6</v>
      </c>
      <c r="D157" s="35" t="s">
        <v>328</v>
      </c>
      <c r="E157" s="35" t="s">
        <v>361</v>
      </c>
      <c r="F157" s="46" t="str">
        <f t="shared" si="18"/>
        <v>VFF0010-5</v>
      </c>
      <c r="G157" s="37" t="s">
        <v>484</v>
      </c>
      <c r="H157" s="38">
        <v>1.0</v>
      </c>
      <c r="I157" s="38">
        <v>5790.0</v>
      </c>
      <c r="J157" s="38"/>
      <c r="K157" s="39">
        <v>2900.0</v>
      </c>
      <c r="L157" s="40">
        <v>2320.0</v>
      </c>
      <c r="M157" s="41"/>
      <c r="N157" s="35" t="s">
        <v>321</v>
      </c>
      <c r="O157" s="54"/>
      <c r="P157" s="42" t="s">
        <v>488</v>
      </c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4"/>
      <c r="AG157" s="44"/>
      <c r="AH157" s="44"/>
    </row>
    <row r="158" ht="15.75" customHeight="1">
      <c r="A158" s="35" t="s">
        <v>315</v>
      </c>
      <c r="B158" s="35" t="s">
        <v>5</v>
      </c>
      <c r="C158" s="35" t="s">
        <v>6</v>
      </c>
      <c r="D158" s="35" t="s">
        <v>318</v>
      </c>
      <c r="E158" s="35" t="s">
        <v>361</v>
      </c>
      <c r="F158" s="46" t="str">
        <f t="shared" si="18"/>
        <v>VFF0011-4</v>
      </c>
      <c r="G158" s="37" t="s">
        <v>484</v>
      </c>
      <c r="H158" s="38">
        <v>1.0</v>
      </c>
      <c r="I158" s="38">
        <v>5790.0</v>
      </c>
      <c r="J158" s="38"/>
      <c r="K158" s="39">
        <v>2900.0</v>
      </c>
      <c r="L158" s="40">
        <v>2320.0</v>
      </c>
      <c r="M158" s="41"/>
      <c r="N158" s="35" t="s">
        <v>321</v>
      </c>
      <c r="O158" s="54"/>
      <c r="P158" s="42" t="s">
        <v>489</v>
      </c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4"/>
      <c r="AG158" s="44"/>
      <c r="AH158" s="44"/>
    </row>
    <row r="159" ht="15.75" customHeight="1">
      <c r="A159" s="35" t="s">
        <v>315</v>
      </c>
      <c r="B159" s="35" t="s">
        <v>5</v>
      </c>
      <c r="C159" s="35" t="s">
        <v>6</v>
      </c>
      <c r="D159" s="35" t="s">
        <v>328</v>
      </c>
      <c r="E159" s="35" t="s">
        <v>361</v>
      </c>
      <c r="F159" s="46" t="str">
        <f t="shared" si="18"/>
        <v>VFF0011-8</v>
      </c>
      <c r="G159" s="37" t="s">
        <v>484</v>
      </c>
      <c r="H159" s="38">
        <v>1.0</v>
      </c>
      <c r="I159" s="38">
        <v>5790.0</v>
      </c>
      <c r="J159" s="38"/>
      <c r="K159" s="39">
        <v>2900.0</v>
      </c>
      <c r="L159" s="40">
        <v>2320.0</v>
      </c>
      <c r="M159" s="41"/>
      <c r="N159" s="35" t="s">
        <v>321</v>
      </c>
      <c r="O159" s="54"/>
      <c r="P159" s="42" t="s">
        <v>490</v>
      </c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4"/>
      <c r="AG159" s="44"/>
      <c r="AH159" s="44"/>
    </row>
    <row r="160" ht="15.75" customHeight="1">
      <c r="A160" s="35" t="s">
        <v>315</v>
      </c>
      <c r="B160" s="35" t="s">
        <v>5</v>
      </c>
      <c r="C160" s="35" t="s">
        <v>6</v>
      </c>
      <c r="D160" s="38" t="s">
        <v>328</v>
      </c>
      <c r="E160" s="35" t="s">
        <v>319</v>
      </c>
      <c r="F160" s="46" t="str">
        <f t="shared" si="18"/>
        <v>VG7853-3</v>
      </c>
      <c r="G160" s="38" t="s">
        <v>375</v>
      </c>
      <c r="H160" s="38">
        <v>1.0</v>
      </c>
      <c r="I160" s="38">
        <v>2390.0</v>
      </c>
      <c r="J160" s="38"/>
      <c r="K160" s="39">
        <v>996.0</v>
      </c>
      <c r="L160" s="40">
        <v>697.0</v>
      </c>
      <c r="M160" s="41"/>
      <c r="N160" s="35" t="s">
        <v>321</v>
      </c>
      <c r="O160" s="54"/>
      <c r="P160" s="42" t="s">
        <v>491</v>
      </c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4"/>
      <c r="AG160" s="44"/>
      <c r="AH160" s="44"/>
    </row>
    <row r="161" ht="15.75" customHeight="1">
      <c r="A161" s="35" t="s">
        <v>315</v>
      </c>
      <c r="B161" s="35" t="s">
        <v>5</v>
      </c>
      <c r="C161" s="35" t="s">
        <v>6</v>
      </c>
      <c r="D161" s="38" t="s">
        <v>328</v>
      </c>
      <c r="E161" s="35" t="s">
        <v>319</v>
      </c>
      <c r="F161" s="46" t="str">
        <f t="shared" si="18"/>
        <v>VG7853-5</v>
      </c>
      <c r="G161" s="38" t="s">
        <v>375</v>
      </c>
      <c r="H161" s="38">
        <v>2.0</v>
      </c>
      <c r="I161" s="38">
        <v>2390.0</v>
      </c>
      <c r="J161" s="38"/>
      <c r="K161" s="39">
        <v>996.0</v>
      </c>
      <c r="L161" s="40">
        <f>1394/2</f>
        <v>697</v>
      </c>
      <c r="M161" s="41"/>
      <c r="N161" s="35" t="s">
        <v>321</v>
      </c>
      <c r="O161" s="54"/>
      <c r="P161" s="42" t="s">
        <v>492</v>
      </c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4"/>
      <c r="AG161" s="44"/>
      <c r="AH161" s="44"/>
    </row>
    <row r="162" ht="15.75" customHeight="1">
      <c r="A162" s="35" t="s">
        <v>315</v>
      </c>
      <c r="B162" s="35" t="s">
        <v>5</v>
      </c>
      <c r="C162" s="35" t="s">
        <v>6</v>
      </c>
      <c r="D162" s="38" t="s">
        <v>328</v>
      </c>
      <c r="E162" s="35" t="s">
        <v>319</v>
      </c>
      <c r="F162" s="46" t="str">
        <f t="shared" si="18"/>
        <v>VG8263-2</v>
      </c>
      <c r="G162" s="37" t="s">
        <v>493</v>
      </c>
      <c r="H162" s="38">
        <v>1.0</v>
      </c>
      <c r="I162" s="38">
        <v>1590.0</v>
      </c>
      <c r="J162" s="38"/>
      <c r="K162" s="39">
        <v>636.0</v>
      </c>
      <c r="L162" s="40">
        <v>445.0</v>
      </c>
      <c r="M162" s="41"/>
      <c r="N162" s="35" t="s">
        <v>321</v>
      </c>
      <c r="O162" s="54"/>
      <c r="P162" s="42" t="s">
        <v>494</v>
      </c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4"/>
      <c r="AG162" s="44"/>
      <c r="AH162" s="44"/>
    </row>
    <row r="163" ht="15.75" customHeight="1">
      <c r="A163" s="35" t="s">
        <v>315</v>
      </c>
      <c r="B163" s="35" t="s">
        <v>5</v>
      </c>
      <c r="C163" s="35" t="s">
        <v>6</v>
      </c>
      <c r="D163" s="35" t="s">
        <v>328</v>
      </c>
      <c r="E163" s="35" t="s">
        <v>319</v>
      </c>
      <c r="F163" s="46" t="str">
        <f t="shared" si="18"/>
        <v>VG8263-5</v>
      </c>
      <c r="G163" s="37" t="s">
        <v>493</v>
      </c>
      <c r="H163" s="38">
        <v>1.0</v>
      </c>
      <c r="I163" s="38">
        <v>1590.0</v>
      </c>
      <c r="J163" s="38"/>
      <c r="K163" s="39">
        <v>636.0</v>
      </c>
      <c r="L163" s="40">
        <v>445.0</v>
      </c>
      <c r="M163" s="41"/>
      <c r="N163" s="35" t="s">
        <v>321</v>
      </c>
      <c r="O163" s="54"/>
      <c r="P163" s="42" t="s">
        <v>495</v>
      </c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4"/>
      <c r="AG163" s="44"/>
      <c r="AH163" s="44"/>
    </row>
    <row r="164" ht="15.75" customHeight="1">
      <c r="A164" s="35" t="s">
        <v>315</v>
      </c>
      <c r="B164" s="35" t="s">
        <v>5</v>
      </c>
      <c r="C164" s="35" t="s">
        <v>6</v>
      </c>
      <c r="D164" s="35" t="s">
        <v>328</v>
      </c>
      <c r="E164" s="35" t="s">
        <v>319</v>
      </c>
      <c r="F164" s="46" t="str">
        <f t="shared" si="18"/>
        <v>X8000SJJ-7</v>
      </c>
      <c r="G164" s="37" t="s">
        <v>338</v>
      </c>
      <c r="H164" s="38">
        <v>1.0</v>
      </c>
      <c r="I164" s="38">
        <v>990.0</v>
      </c>
      <c r="J164" s="38"/>
      <c r="K164" s="39">
        <v>396.0</v>
      </c>
      <c r="L164" s="40">
        <f t="shared" ref="L164:L165" si="20">554/2</f>
        <v>277</v>
      </c>
      <c r="M164" s="41"/>
      <c r="N164" s="35" t="s">
        <v>321</v>
      </c>
      <c r="O164" s="54"/>
      <c r="P164" s="42" t="s">
        <v>496</v>
      </c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4"/>
      <c r="AG164" s="44"/>
      <c r="AH164" s="44"/>
    </row>
    <row r="165" ht="15.75" customHeight="1">
      <c r="A165" s="35" t="s">
        <v>315</v>
      </c>
      <c r="B165" s="35" t="s">
        <v>5</v>
      </c>
      <c r="C165" s="35" t="s">
        <v>6</v>
      </c>
      <c r="D165" s="35" t="s">
        <v>324</v>
      </c>
      <c r="E165" s="35" t="s">
        <v>319</v>
      </c>
      <c r="F165" s="46" t="str">
        <f t="shared" si="18"/>
        <v>X8000SJJ-7</v>
      </c>
      <c r="G165" s="37" t="s">
        <v>338</v>
      </c>
      <c r="H165" s="38">
        <v>1.0</v>
      </c>
      <c r="I165" s="38">
        <v>990.0</v>
      </c>
      <c r="J165" s="38"/>
      <c r="K165" s="39">
        <v>396.0</v>
      </c>
      <c r="L165" s="40">
        <f t="shared" si="20"/>
        <v>277</v>
      </c>
      <c r="M165" s="41"/>
      <c r="N165" s="35" t="s">
        <v>321</v>
      </c>
      <c r="O165" s="54"/>
      <c r="P165" s="42" t="s">
        <v>496</v>
      </c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4"/>
      <c r="AG165" s="44"/>
      <c r="AH165" s="44"/>
    </row>
    <row r="166" ht="15.75" customHeight="1">
      <c r="A166" s="35" t="s">
        <v>315</v>
      </c>
      <c r="B166" s="35" t="s">
        <v>5</v>
      </c>
      <c r="C166" s="35" t="s">
        <v>6</v>
      </c>
      <c r="D166" s="35" t="s">
        <v>328</v>
      </c>
      <c r="E166" s="35" t="s">
        <v>319</v>
      </c>
      <c r="F166" s="46" t="str">
        <f t="shared" si="18"/>
        <v>XC1903-13</v>
      </c>
      <c r="G166" s="37" t="s">
        <v>338</v>
      </c>
      <c r="H166" s="38">
        <v>1.0</v>
      </c>
      <c r="I166" s="38">
        <v>1190.0</v>
      </c>
      <c r="J166" s="38"/>
      <c r="K166" s="39">
        <v>476.0</v>
      </c>
      <c r="L166" s="40">
        <f t="shared" ref="L166:L167" si="21">666/2</f>
        <v>333</v>
      </c>
      <c r="M166" s="41"/>
      <c r="N166" s="35" t="s">
        <v>321</v>
      </c>
      <c r="O166" s="54"/>
      <c r="P166" s="42" t="s">
        <v>497</v>
      </c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4"/>
      <c r="AG166" s="44"/>
      <c r="AH166" s="44"/>
    </row>
    <row r="167" ht="15.75" customHeight="1">
      <c r="A167" s="35" t="s">
        <v>315</v>
      </c>
      <c r="B167" s="35" t="s">
        <v>5</v>
      </c>
      <c r="C167" s="35" t="s">
        <v>6</v>
      </c>
      <c r="D167" s="35" t="s">
        <v>318</v>
      </c>
      <c r="E167" s="35" t="s">
        <v>319</v>
      </c>
      <c r="F167" s="46" t="str">
        <f t="shared" si="18"/>
        <v>XC1903-13</v>
      </c>
      <c r="G167" s="37" t="s">
        <v>338</v>
      </c>
      <c r="H167" s="38">
        <v>1.0</v>
      </c>
      <c r="I167" s="38">
        <v>1190.0</v>
      </c>
      <c r="J167" s="38"/>
      <c r="K167" s="39">
        <v>476.0</v>
      </c>
      <c r="L167" s="40">
        <f t="shared" si="21"/>
        <v>333</v>
      </c>
      <c r="M167" s="41"/>
      <c r="N167" s="35" t="s">
        <v>321</v>
      </c>
      <c r="O167" s="54"/>
      <c r="P167" s="42" t="s">
        <v>497</v>
      </c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4"/>
      <c r="AG167" s="44"/>
      <c r="AH167" s="44"/>
    </row>
    <row r="168" ht="15.75" customHeight="1">
      <c r="A168" s="35" t="s">
        <v>315</v>
      </c>
      <c r="B168" s="35" t="s">
        <v>5</v>
      </c>
      <c r="C168" s="35" t="s">
        <v>6</v>
      </c>
      <c r="D168" s="35" t="s">
        <v>328</v>
      </c>
      <c r="E168" s="35" t="s">
        <v>319</v>
      </c>
      <c r="F168" s="46" t="str">
        <f t="shared" si="18"/>
        <v>XD5-6</v>
      </c>
      <c r="G168" s="38" t="s">
        <v>375</v>
      </c>
      <c r="H168" s="38">
        <v>2.0</v>
      </c>
      <c r="I168" s="38">
        <v>1590.0</v>
      </c>
      <c r="J168" s="38"/>
      <c r="K168" s="39">
        <v>556.0</v>
      </c>
      <c r="L168" s="40">
        <f>778/2</f>
        <v>389</v>
      </c>
      <c r="M168" s="41"/>
      <c r="N168" s="35" t="s">
        <v>321</v>
      </c>
      <c r="O168" s="54"/>
      <c r="P168" s="42" t="s">
        <v>498</v>
      </c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4"/>
      <c r="AG168" s="44"/>
      <c r="AH168" s="44"/>
    </row>
    <row r="169" ht="15.75" customHeight="1">
      <c r="A169" s="35" t="s">
        <v>315</v>
      </c>
      <c r="B169" s="35" t="s">
        <v>316</v>
      </c>
      <c r="C169" s="35" t="s">
        <v>317</v>
      </c>
      <c r="D169" s="35" t="s">
        <v>328</v>
      </c>
      <c r="E169" s="35" t="s">
        <v>319</v>
      </c>
      <c r="F169" s="46" t="str">
        <f t="shared" si="18"/>
        <v>Y1023-122</v>
      </c>
      <c r="G169" s="37" t="s">
        <v>320</v>
      </c>
      <c r="H169" s="38">
        <v>1.0</v>
      </c>
      <c r="I169" s="38">
        <v>2390.0</v>
      </c>
      <c r="J169" s="38"/>
      <c r="K169" s="39">
        <v>997.0</v>
      </c>
      <c r="L169" s="40">
        <v>927.0</v>
      </c>
      <c r="M169" s="41"/>
      <c r="N169" s="35" t="s">
        <v>321</v>
      </c>
      <c r="O169" s="54"/>
      <c r="P169" s="42" t="s">
        <v>499</v>
      </c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4"/>
      <c r="AG169" s="44"/>
      <c r="AH169" s="44"/>
    </row>
    <row r="170" ht="15.75" customHeight="1">
      <c r="A170" s="35" t="s">
        <v>315</v>
      </c>
      <c r="B170" s="35" t="s">
        <v>316</v>
      </c>
      <c r="C170" s="35" t="s">
        <v>317</v>
      </c>
      <c r="D170" s="35" t="s">
        <v>318</v>
      </c>
      <c r="E170" s="35" t="s">
        <v>319</v>
      </c>
      <c r="F170" s="36" t="str">
        <f t="shared" si="18"/>
        <v>Y1023-8</v>
      </c>
      <c r="G170" s="37" t="s">
        <v>320</v>
      </c>
      <c r="H170" s="38">
        <v>1.0</v>
      </c>
      <c r="I170" s="38">
        <v>2390.0</v>
      </c>
      <c r="J170" s="38"/>
      <c r="K170" s="39">
        <v>997.0</v>
      </c>
      <c r="L170" s="40">
        <v>927.0</v>
      </c>
      <c r="M170" s="41"/>
      <c r="N170" s="35" t="s">
        <v>321</v>
      </c>
      <c r="O170" s="54"/>
      <c r="P170" s="42" t="s">
        <v>500</v>
      </c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4"/>
      <c r="AG170" s="44"/>
      <c r="AH170" s="44"/>
    </row>
    <row r="171" ht="15.75" customHeight="1">
      <c r="A171" s="35" t="s">
        <v>315</v>
      </c>
      <c r="B171" s="35" t="s">
        <v>407</v>
      </c>
      <c r="C171" s="35" t="s">
        <v>6</v>
      </c>
      <c r="D171" s="35" t="s">
        <v>328</v>
      </c>
      <c r="E171" s="35" t="s">
        <v>319</v>
      </c>
      <c r="F171" s="46" t="str">
        <f t="shared" si="18"/>
        <v>Y22116-111</v>
      </c>
      <c r="G171" s="37" t="s">
        <v>335</v>
      </c>
      <c r="H171" s="38">
        <v>1.0</v>
      </c>
      <c r="I171" s="38">
        <v>2190.0</v>
      </c>
      <c r="J171" s="38"/>
      <c r="K171" s="39">
        <v>845.0</v>
      </c>
      <c r="L171" s="40">
        <v>803.0</v>
      </c>
      <c r="M171" s="41"/>
      <c r="N171" s="35" t="s">
        <v>321</v>
      </c>
      <c r="O171" s="54"/>
      <c r="P171" s="42" t="s">
        <v>501</v>
      </c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4"/>
      <c r="AG171" s="44"/>
      <c r="AH171" s="44"/>
    </row>
    <row r="172" ht="15.75" customHeight="1">
      <c r="A172" s="35" t="s">
        <v>315</v>
      </c>
      <c r="B172" s="35" t="s">
        <v>407</v>
      </c>
      <c r="C172" s="35" t="s">
        <v>6</v>
      </c>
      <c r="D172" s="35" t="s">
        <v>328</v>
      </c>
      <c r="E172" s="35" t="s">
        <v>319</v>
      </c>
      <c r="F172" s="46" t="str">
        <f t="shared" si="18"/>
        <v>Y22116-2</v>
      </c>
      <c r="G172" s="37" t="s">
        <v>335</v>
      </c>
      <c r="H172" s="38">
        <v>1.0</v>
      </c>
      <c r="I172" s="38">
        <v>2190.0</v>
      </c>
      <c r="J172" s="38"/>
      <c r="K172" s="39">
        <v>845.0</v>
      </c>
      <c r="L172" s="40">
        <v>803.0</v>
      </c>
      <c r="M172" s="41"/>
      <c r="N172" s="35" t="s">
        <v>321</v>
      </c>
      <c r="O172" s="54"/>
      <c r="P172" s="42" t="s">
        <v>502</v>
      </c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4"/>
      <c r="AG172" s="44"/>
      <c r="AH172" s="44"/>
    </row>
    <row r="173" ht="15.75" customHeight="1">
      <c r="A173" s="35" t="s">
        <v>315</v>
      </c>
      <c r="B173" s="35" t="s">
        <v>407</v>
      </c>
      <c r="C173" s="35" t="s">
        <v>6</v>
      </c>
      <c r="D173" s="35" t="s">
        <v>318</v>
      </c>
      <c r="E173" s="35" t="s">
        <v>319</v>
      </c>
      <c r="F173" s="46" t="str">
        <f t="shared" si="18"/>
        <v>Y22116-61</v>
      </c>
      <c r="G173" s="37" t="s">
        <v>335</v>
      </c>
      <c r="H173" s="38">
        <v>1.0</v>
      </c>
      <c r="I173" s="38">
        <v>2190.0</v>
      </c>
      <c r="J173" s="38"/>
      <c r="K173" s="39">
        <v>845.0</v>
      </c>
      <c r="L173" s="40">
        <v>803.0</v>
      </c>
      <c r="M173" s="41"/>
      <c r="N173" s="35" t="s">
        <v>321</v>
      </c>
      <c r="O173" s="54"/>
      <c r="P173" s="42" t="s">
        <v>503</v>
      </c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4"/>
      <c r="AG173" s="44"/>
      <c r="AH173" s="44"/>
    </row>
    <row r="174" ht="15.75" customHeight="1">
      <c r="A174" s="35" t="s">
        <v>315</v>
      </c>
      <c r="B174" s="35" t="s">
        <v>316</v>
      </c>
      <c r="C174" s="35" t="s">
        <v>6</v>
      </c>
      <c r="D174" s="35" t="s">
        <v>328</v>
      </c>
      <c r="E174" s="35" t="s">
        <v>319</v>
      </c>
      <c r="F174" s="46" t="str">
        <f t="shared" si="18"/>
        <v>Y2293-77</v>
      </c>
      <c r="G174" s="37" t="s">
        <v>335</v>
      </c>
      <c r="H174" s="38">
        <v>1.0</v>
      </c>
      <c r="I174" s="38">
        <v>2990.0</v>
      </c>
      <c r="J174" s="38"/>
      <c r="K174" s="39">
        <v>1250.0</v>
      </c>
      <c r="L174" s="40">
        <v>1188.0</v>
      </c>
      <c r="M174" s="41"/>
      <c r="N174" s="35" t="s">
        <v>321</v>
      </c>
      <c r="O174" s="54"/>
      <c r="P174" s="42" t="s">
        <v>504</v>
      </c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4"/>
      <c r="AG174" s="44"/>
      <c r="AH174" s="44"/>
    </row>
    <row r="175" ht="15.75" customHeight="1">
      <c r="A175" s="35" t="s">
        <v>315</v>
      </c>
      <c r="B175" s="35" t="s">
        <v>316</v>
      </c>
      <c r="C175" s="35" t="s">
        <v>6</v>
      </c>
      <c r="D175" s="35" t="s">
        <v>324</v>
      </c>
      <c r="E175" s="35" t="s">
        <v>319</v>
      </c>
      <c r="F175" s="46" t="str">
        <f t="shared" si="18"/>
        <v>Y2306-2</v>
      </c>
      <c r="G175" s="37" t="s">
        <v>335</v>
      </c>
      <c r="H175" s="38">
        <v>1.0</v>
      </c>
      <c r="I175" s="38">
        <v>3590.0</v>
      </c>
      <c r="J175" s="38"/>
      <c r="K175" s="39">
        <v>1496.0</v>
      </c>
      <c r="L175" s="40">
        <v>1047.0</v>
      </c>
      <c r="M175" s="41"/>
      <c r="N175" s="35" t="s">
        <v>321</v>
      </c>
      <c r="O175" s="54"/>
      <c r="P175" s="42" t="s">
        <v>505</v>
      </c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4"/>
      <c r="AG175" s="44"/>
      <c r="AH175" s="44"/>
    </row>
    <row r="176" ht="15.75" customHeight="1">
      <c r="A176" s="35" t="s">
        <v>315</v>
      </c>
      <c r="B176" s="35" t="s">
        <v>331</v>
      </c>
      <c r="C176" s="35" t="s">
        <v>22</v>
      </c>
      <c r="D176" s="35" t="s">
        <v>324</v>
      </c>
      <c r="E176" s="35" t="s">
        <v>319</v>
      </c>
      <c r="F176" s="46" t="str">
        <f t="shared" si="18"/>
        <v>Y31020-3</v>
      </c>
      <c r="G176" s="37" t="s">
        <v>320</v>
      </c>
      <c r="H176" s="38">
        <v>1.0</v>
      </c>
      <c r="I176" s="38">
        <v>3990.0</v>
      </c>
      <c r="J176" s="38"/>
      <c r="K176" s="39">
        <v>1663.0</v>
      </c>
      <c r="L176" s="40">
        <v>1547.0</v>
      </c>
      <c r="M176" s="41"/>
      <c r="N176" s="35" t="s">
        <v>321</v>
      </c>
      <c r="O176" s="54"/>
      <c r="P176" s="42" t="s">
        <v>308</v>
      </c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4"/>
      <c r="AG176" s="44"/>
      <c r="AH176" s="44"/>
    </row>
    <row r="177" ht="15.75" customHeight="1">
      <c r="A177" s="35" t="s">
        <v>315</v>
      </c>
      <c r="B177" s="35" t="s">
        <v>331</v>
      </c>
      <c r="C177" s="35" t="s">
        <v>22</v>
      </c>
      <c r="D177" s="35" t="s">
        <v>318</v>
      </c>
      <c r="E177" s="35" t="s">
        <v>319</v>
      </c>
      <c r="F177" s="36" t="str">
        <f t="shared" si="18"/>
        <v>Y3198-3</v>
      </c>
      <c r="G177" s="37" t="s">
        <v>320</v>
      </c>
      <c r="H177" s="38">
        <v>1.0</v>
      </c>
      <c r="I177" s="38">
        <v>5590.0</v>
      </c>
      <c r="J177" s="38"/>
      <c r="K177" s="39">
        <v>2330.0</v>
      </c>
      <c r="L177" s="40">
        <v>2167.0</v>
      </c>
      <c r="M177" s="41"/>
      <c r="N177" s="35" t="s">
        <v>321</v>
      </c>
      <c r="O177" s="54"/>
      <c r="P177" s="42" t="s">
        <v>506</v>
      </c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4"/>
      <c r="AG177" s="44"/>
      <c r="AH177" s="44"/>
    </row>
    <row r="178" ht="15.75" customHeight="1">
      <c r="A178" s="35" t="s">
        <v>315</v>
      </c>
      <c r="B178" s="35" t="s">
        <v>331</v>
      </c>
      <c r="C178" s="35" t="s">
        <v>22</v>
      </c>
      <c r="D178" s="35" t="s">
        <v>318</v>
      </c>
      <c r="E178" s="35" t="s">
        <v>319</v>
      </c>
      <c r="F178" s="36" t="str">
        <f t="shared" si="18"/>
        <v>Y3203-11</v>
      </c>
      <c r="G178" s="37" t="s">
        <v>320</v>
      </c>
      <c r="H178" s="38">
        <v>1.0</v>
      </c>
      <c r="I178" s="38">
        <v>4790.0</v>
      </c>
      <c r="J178" s="38"/>
      <c r="K178" s="39">
        <v>1990.0</v>
      </c>
      <c r="L178" s="40">
        <v>1891.0</v>
      </c>
      <c r="M178" s="41"/>
      <c r="N178" s="35" t="s">
        <v>321</v>
      </c>
      <c r="O178" s="54"/>
      <c r="P178" s="42" t="s">
        <v>507</v>
      </c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4"/>
      <c r="AG178" s="44"/>
      <c r="AH178" s="44"/>
    </row>
    <row r="179" ht="15.75" customHeight="1">
      <c r="A179" s="35" t="s">
        <v>315</v>
      </c>
      <c r="B179" s="35" t="s">
        <v>331</v>
      </c>
      <c r="C179" s="35" t="s">
        <v>22</v>
      </c>
      <c r="D179" s="35" t="s">
        <v>324</v>
      </c>
      <c r="E179" s="35" t="s">
        <v>319</v>
      </c>
      <c r="F179" s="46" t="str">
        <f t="shared" si="18"/>
        <v>Y3203-3</v>
      </c>
      <c r="G179" s="37" t="s">
        <v>320</v>
      </c>
      <c r="H179" s="38">
        <v>1.0</v>
      </c>
      <c r="I179" s="38">
        <v>4790.0</v>
      </c>
      <c r="J179" s="38"/>
      <c r="K179" s="39">
        <v>1990.0</v>
      </c>
      <c r="L179" s="40">
        <v>1891.0</v>
      </c>
      <c r="M179" s="41"/>
      <c r="N179" s="35" t="s">
        <v>321</v>
      </c>
      <c r="O179" s="54"/>
      <c r="P179" s="42" t="s">
        <v>508</v>
      </c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4"/>
      <c r="AG179" s="44"/>
      <c r="AH179" s="44"/>
    </row>
    <row r="180" ht="15.75" customHeight="1">
      <c r="A180" s="35" t="s">
        <v>315</v>
      </c>
      <c r="B180" s="35" t="s">
        <v>316</v>
      </c>
      <c r="C180" s="48"/>
      <c r="D180" s="35" t="s">
        <v>318</v>
      </c>
      <c r="E180" s="35" t="s">
        <v>319</v>
      </c>
      <c r="F180" s="36" t="str">
        <f t="shared" si="18"/>
        <v>Y8003S-7</v>
      </c>
      <c r="G180" s="37" t="s">
        <v>335</v>
      </c>
      <c r="H180" s="38">
        <v>1.0</v>
      </c>
      <c r="I180" s="38">
        <v>2790.0</v>
      </c>
      <c r="J180" s="38"/>
      <c r="K180" s="39">
        <v>1097.0</v>
      </c>
      <c r="L180" s="40">
        <v>1042.0</v>
      </c>
      <c r="M180" s="41"/>
      <c r="N180" s="35" t="s">
        <v>321</v>
      </c>
      <c r="O180" s="54"/>
      <c r="P180" s="42" t="s">
        <v>509</v>
      </c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4"/>
      <c r="AG180" s="44"/>
      <c r="AH180" s="44"/>
    </row>
    <row r="181" ht="15.75" customHeight="1">
      <c r="A181" s="35" t="s">
        <v>315</v>
      </c>
      <c r="B181" s="35" t="s">
        <v>331</v>
      </c>
      <c r="C181" s="48"/>
      <c r="D181" s="35" t="s">
        <v>318</v>
      </c>
      <c r="E181" s="35" t="s">
        <v>319</v>
      </c>
      <c r="F181" s="36" t="str">
        <f t="shared" si="18"/>
        <v>YH97066-2</v>
      </c>
      <c r="G181" s="37" t="s">
        <v>335</v>
      </c>
      <c r="H181" s="38">
        <v>1.0</v>
      </c>
      <c r="I181" s="38">
        <v>5590.0</v>
      </c>
      <c r="J181" s="38"/>
      <c r="K181" s="39">
        <v>2330.0</v>
      </c>
      <c r="L181" s="40">
        <v>2214.0</v>
      </c>
      <c r="M181" s="41"/>
      <c r="N181" s="35" t="s">
        <v>321</v>
      </c>
      <c r="O181" s="54"/>
      <c r="P181" s="42" t="s">
        <v>510</v>
      </c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4"/>
      <c r="AG181" s="44"/>
      <c r="AH181" s="44"/>
    </row>
    <row r="182" ht="15.75" customHeight="1">
      <c r="A182" s="35" t="s">
        <v>315</v>
      </c>
      <c r="B182" s="35" t="s">
        <v>316</v>
      </c>
      <c r="C182" s="48"/>
      <c r="D182" s="35" t="s">
        <v>318</v>
      </c>
      <c r="E182" s="35" t="s">
        <v>319</v>
      </c>
      <c r="F182" s="36" t="str">
        <f t="shared" si="18"/>
        <v>YSK1065-2</v>
      </c>
      <c r="G182" s="37" t="s">
        <v>335</v>
      </c>
      <c r="H182" s="38">
        <v>1.0</v>
      </c>
      <c r="I182" s="38">
        <v>3190.0</v>
      </c>
      <c r="J182" s="38"/>
      <c r="K182" s="39">
        <v>1390.0</v>
      </c>
      <c r="L182" s="40">
        <v>1321.0</v>
      </c>
      <c r="M182" s="41"/>
      <c r="N182" s="35" t="s">
        <v>321</v>
      </c>
      <c r="O182" s="54"/>
      <c r="P182" s="42" t="s">
        <v>511</v>
      </c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4"/>
      <c r="AG182" s="44"/>
      <c r="AH182" s="44"/>
    </row>
    <row r="183" ht="15.75" customHeight="1">
      <c r="A183" s="35" t="s">
        <v>315</v>
      </c>
      <c r="B183" s="35" t="s">
        <v>316</v>
      </c>
      <c r="C183" s="48"/>
      <c r="D183" s="35" t="s">
        <v>318</v>
      </c>
      <c r="E183" s="35" t="s">
        <v>319</v>
      </c>
      <c r="F183" s="36" t="str">
        <f t="shared" si="18"/>
        <v>YSM1052-2</v>
      </c>
      <c r="G183" s="37" t="s">
        <v>335</v>
      </c>
      <c r="H183" s="38">
        <v>1.0</v>
      </c>
      <c r="I183" s="38">
        <v>5590.0</v>
      </c>
      <c r="J183" s="38"/>
      <c r="K183" s="39">
        <v>2330.0</v>
      </c>
      <c r="L183" s="40">
        <v>2214.0</v>
      </c>
      <c r="M183" s="41"/>
      <c r="N183" s="35" t="s">
        <v>321</v>
      </c>
      <c r="O183" s="54"/>
      <c r="P183" s="42" t="s">
        <v>512</v>
      </c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4"/>
      <c r="AG183" s="44"/>
      <c r="AH183" s="44"/>
    </row>
    <row r="184" ht="15.75" customHeight="1">
      <c r="A184" s="35" t="s">
        <v>315</v>
      </c>
      <c r="B184" s="35" t="s">
        <v>331</v>
      </c>
      <c r="C184" s="48"/>
      <c r="D184" s="35" t="s">
        <v>324</v>
      </c>
      <c r="E184" s="35" t="s">
        <v>319</v>
      </c>
      <c r="F184" s="46" t="str">
        <f t="shared" si="18"/>
        <v>YSN2107-2</v>
      </c>
      <c r="G184" s="37" t="s">
        <v>335</v>
      </c>
      <c r="H184" s="38">
        <v>1.0</v>
      </c>
      <c r="I184" s="38">
        <v>5990.0</v>
      </c>
      <c r="J184" s="38"/>
      <c r="K184" s="39">
        <v>2497.0</v>
      </c>
      <c r="L184" s="40">
        <v>2372.0</v>
      </c>
      <c r="M184" s="41"/>
      <c r="N184" s="35" t="s">
        <v>321</v>
      </c>
      <c r="O184" s="54"/>
      <c r="P184" s="42" t="s">
        <v>513</v>
      </c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4"/>
      <c r="AG184" s="44"/>
      <c r="AH184" s="44"/>
    </row>
    <row r="185" ht="15.75" customHeight="1">
      <c r="A185" s="35" t="s">
        <v>315</v>
      </c>
      <c r="B185" s="35" t="s">
        <v>331</v>
      </c>
      <c r="C185" s="48"/>
      <c r="D185" s="35" t="s">
        <v>318</v>
      </c>
      <c r="E185" s="35" t="s">
        <v>319</v>
      </c>
      <c r="F185" s="46" t="str">
        <f t="shared" si="18"/>
        <v>YSN2115-8</v>
      </c>
      <c r="G185" s="37" t="s">
        <v>335</v>
      </c>
      <c r="H185" s="38">
        <v>1.0</v>
      </c>
      <c r="I185" s="38">
        <v>5990.0</v>
      </c>
      <c r="J185" s="38"/>
      <c r="K185" s="39">
        <v>2497.0</v>
      </c>
      <c r="L185" s="40">
        <v>2372.0</v>
      </c>
      <c r="M185" s="41"/>
      <c r="N185" s="35" t="s">
        <v>321</v>
      </c>
      <c r="O185" s="54"/>
      <c r="P185" s="42" t="s">
        <v>514</v>
      </c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4"/>
      <c r="AG185" s="44"/>
      <c r="AH185" s="44"/>
    </row>
    <row r="186" ht="15.75" customHeight="1">
      <c r="A186" s="35" t="s">
        <v>315</v>
      </c>
      <c r="B186" s="35" t="s">
        <v>331</v>
      </c>
      <c r="C186" s="48"/>
      <c r="D186" s="35" t="s">
        <v>318</v>
      </c>
      <c r="E186" s="35" t="s">
        <v>319</v>
      </c>
      <c r="F186" s="36" t="str">
        <f t="shared" si="18"/>
        <v>YSN86096-2</v>
      </c>
      <c r="G186" s="37" t="s">
        <v>335</v>
      </c>
      <c r="H186" s="38">
        <v>1.0</v>
      </c>
      <c r="I186" s="38">
        <v>5590.0</v>
      </c>
      <c r="J186" s="38"/>
      <c r="K186" s="39">
        <v>2330.0</v>
      </c>
      <c r="L186" s="40">
        <v>2214.0</v>
      </c>
      <c r="M186" s="41"/>
      <c r="N186" s="35" t="s">
        <v>321</v>
      </c>
      <c r="O186" s="54"/>
      <c r="P186" s="42" t="s">
        <v>515</v>
      </c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4"/>
      <c r="AG186" s="44"/>
      <c r="AH186" s="44"/>
    </row>
    <row r="187" ht="15.75" customHeight="1">
      <c r="A187" s="35" t="s">
        <v>315</v>
      </c>
      <c r="B187" s="35" t="s">
        <v>316</v>
      </c>
      <c r="C187" s="48"/>
      <c r="D187" s="35" t="s">
        <v>328</v>
      </c>
      <c r="E187" s="35" t="s">
        <v>319</v>
      </c>
      <c r="F187" s="46" t="str">
        <f t="shared" si="18"/>
        <v>YSY1122-3</v>
      </c>
      <c r="G187" s="37" t="s">
        <v>335</v>
      </c>
      <c r="H187" s="38">
        <v>1.0</v>
      </c>
      <c r="I187" s="38">
        <v>3190.0</v>
      </c>
      <c r="J187" s="38"/>
      <c r="K187" s="39">
        <v>1290.0</v>
      </c>
      <c r="L187" s="40">
        <v>1226.0</v>
      </c>
      <c r="M187" s="41"/>
      <c r="N187" s="35" t="s">
        <v>321</v>
      </c>
      <c r="O187" s="54"/>
      <c r="P187" s="42" t="s">
        <v>516</v>
      </c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4"/>
      <c r="AG187" s="44"/>
      <c r="AH187" s="44"/>
    </row>
    <row r="188" ht="15.75" customHeight="1">
      <c r="A188" s="35" t="s">
        <v>315</v>
      </c>
      <c r="B188" s="35" t="s">
        <v>316</v>
      </c>
      <c r="C188" s="48"/>
      <c r="D188" s="35" t="s">
        <v>318</v>
      </c>
      <c r="E188" s="35" t="s">
        <v>319</v>
      </c>
      <c r="F188" s="36" t="str">
        <f t="shared" si="18"/>
        <v>YSY1122-8</v>
      </c>
      <c r="G188" s="37" t="s">
        <v>335</v>
      </c>
      <c r="H188" s="38">
        <v>1.0</v>
      </c>
      <c r="I188" s="38">
        <v>3190.0</v>
      </c>
      <c r="J188" s="38"/>
      <c r="K188" s="39">
        <v>1290.0</v>
      </c>
      <c r="L188" s="40">
        <v>1226.0</v>
      </c>
      <c r="M188" s="41"/>
      <c r="N188" s="35" t="s">
        <v>321</v>
      </c>
      <c r="O188" s="54"/>
      <c r="P188" s="42" t="s">
        <v>517</v>
      </c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4"/>
      <c r="AG188" s="44"/>
      <c r="AH188" s="44"/>
    </row>
    <row r="189" ht="15.75" customHeight="1">
      <c r="A189" s="35" t="s">
        <v>315</v>
      </c>
      <c r="B189" s="35" t="s">
        <v>331</v>
      </c>
      <c r="C189" s="48"/>
      <c r="D189" s="35" t="s">
        <v>324</v>
      </c>
      <c r="E189" s="35" t="s">
        <v>319</v>
      </c>
      <c r="F189" s="46" t="str">
        <f t="shared" si="18"/>
        <v>YXN2143-3</v>
      </c>
      <c r="G189" s="37" t="s">
        <v>335</v>
      </c>
      <c r="H189" s="38">
        <v>1.0</v>
      </c>
      <c r="I189" s="38">
        <v>5590.0</v>
      </c>
      <c r="J189" s="38"/>
      <c r="K189" s="39">
        <v>2330.0</v>
      </c>
      <c r="L189" s="40">
        <v>2214.0</v>
      </c>
      <c r="M189" s="41"/>
      <c r="N189" s="35" t="s">
        <v>321</v>
      </c>
      <c r="O189" s="54"/>
      <c r="P189" s="42" t="s">
        <v>518</v>
      </c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4"/>
      <c r="AG189" s="44"/>
      <c r="AH189" s="44"/>
    </row>
    <row r="190" ht="15.75" customHeight="1">
      <c r="A190" s="35" t="s">
        <v>315</v>
      </c>
      <c r="B190" s="35" t="s">
        <v>331</v>
      </c>
      <c r="C190" s="48"/>
      <c r="D190" s="35" t="s">
        <v>324</v>
      </c>
      <c r="E190" s="35" t="s">
        <v>319</v>
      </c>
      <c r="F190" s="46" t="str">
        <f t="shared" si="18"/>
        <v>YXN2143-8</v>
      </c>
      <c r="G190" s="37" t="s">
        <v>335</v>
      </c>
      <c r="H190" s="38">
        <v>1.0</v>
      </c>
      <c r="I190" s="38">
        <v>5590.0</v>
      </c>
      <c r="J190" s="38"/>
      <c r="K190" s="39">
        <v>2330.0</v>
      </c>
      <c r="L190" s="40">
        <v>2214.0</v>
      </c>
      <c r="M190" s="41"/>
      <c r="N190" s="35" t="s">
        <v>321</v>
      </c>
      <c r="O190" s="54"/>
      <c r="P190" s="42" t="s">
        <v>519</v>
      </c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4"/>
      <c r="AG190" s="44"/>
      <c r="AH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65"/>
      <c r="L455" s="66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68"/>
      <c r="J456" s="44"/>
      <c r="K456" s="65"/>
      <c r="L456" s="66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68"/>
      <c r="J457" s="44"/>
      <c r="K457" s="65"/>
      <c r="L457" s="66"/>
      <c r="M457" s="67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68"/>
      <c r="J458" s="44"/>
      <c r="K458" s="65"/>
      <c r="L458" s="66"/>
      <c r="M458" s="67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68"/>
      <c r="J459" s="44"/>
      <c r="K459" s="65"/>
      <c r="L459" s="66"/>
      <c r="M459" s="67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68"/>
      <c r="J460" s="44"/>
      <c r="K460" s="65"/>
      <c r="L460" s="66"/>
      <c r="M460" s="67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68"/>
      <c r="J461" s="44"/>
      <c r="K461" s="65"/>
      <c r="L461" s="66"/>
      <c r="M461" s="67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68"/>
      <c r="J462" s="44"/>
      <c r="K462" s="65"/>
      <c r="L462" s="66"/>
      <c r="M462" s="67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68"/>
      <c r="J463" s="44"/>
      <c r="K463" s="65"/>
      <c r="L463" s="66"/>
      <c r="M463" s="67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68"/>
      <c r="J464" s="44"/>
      <c r="K464" s="65"/>
      <c r="L464" s="66"/>
      <c r="M464" s="67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68"/>
      <c r="J465" s="44"/>
      <c r="K465" s="65"/>
      <c r="L465" s="66"/>
      <c r="M465" s="67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68"/>
      <c r="J466" s="44"/>
      <c r="K466" s="65"/>
      <c r="L466" s="66"/>
      <c r="M466" s="67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68"/>
      <c r="J467" s="44"/>
      <c r="K467" s="65"/>
      <c r="L467" s="66"/>
      <c r="M467" s="67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68"/>
      <c r="J468" s="44"/>
      <c r="K468" s="65"/>
      <c r="L468" s="66"/>
      <c r="M468" s="67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68"/>
      <c r="J469" s="44"/>
      <c r="K469" s="65"/>
      <c r="L469" s="66"/>
      <c r="M469" s="67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68"/>
      <c r="J470" s="44"/>
      <c r="K470" s="65"/>
      <c r="L470" s="66"/>
      <c r="M470" s="67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68"/>
      <c r="J471" s="44"/>
      <c r="K471" s="65"/>
      <c r="L471" s="66"/>
      <c r="M471" s="67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68"/>
      <c r="J472" s="44"/>
      <c r="K472" s="65"/>
      <c r="L472" s="66"/>
      <c r="M472" s="67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68"/>
      <c r="J473" s="44"/>
      <c r="K473" s="65"/>
      <c r="L473" s="66"/>
      <c r="M473" s="67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68"/>
      <c r="J474" s="44"/>
      <c r="K474" s="65"/>
      <c r="L474" s="66"/>
      <c r="M474" s="67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68"/>
      <c r="J475" s="44"/>
      <c r="K475" s="65"/>
      <c r="L475" s="66"/>
      <c r="M475" s="67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68"/>
      <c r="J476" s="44"/>
      <c r="K476" s="65"/>
      <c r="L476" s="66"/>
      <c r="M476" s="67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68"/>
      <c r="J477" s="44"/>
      <c r="K477" s="65"/>
      <c r="L477" s="66"/>
      <c r="M477" s="67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68"/>
      <c r="J478" s="44"/>
      <c r="K478" s="65"/>
      <c r="L478" s="66"/>
      <c r="M478" s="67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68"/>
      <c r="J479" s="44"/>
      <c r="K479" s="65"/>
      <c r="L479" s="66"/>
      <c r="M479" s="67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68"/>
      <c r="J480" s="44"/>
      <c r="K480" s="65"/>
      <c r="L480" s="66"/>
      <c r="M480" s="67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68"/>
      <c r="J481" s="44"/>
      <c r="K481" s="65"/>
      <c r="L481" s="66"/>
      <c r="M481" s="67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68"/>
      <c r="J482" s="44"/>
      <c r="K482" s="65"/>
      <c r="L482" s="66"/>
      <c r="M482" s="67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68"/>
      <c r="J483" s="44"/>
      <c r="K483" s="65"/>
      <c r="L483" s="66"/>
      <c r="M483" s="67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68"/>
      <c r="J484" s="44"/>
      <c r="K484" s="65"/>
      <c r="L484" s="66"/>
      <c r="M484" s="67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68"/>
      <c r="J485" s="44"/>
      <c r="K485" s="65"/>
      <c r="L485" s="66"/>
      <c r="M485" s="67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68"/>
      <c r="J486" s="44"/>
      <c r="K486" s="65"/>
      <c r="L486" s="66"/>
      <c r="M486" s="67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68"/>
      <c r="J487" s="44"/>
      <c r="K487" s="65"/>
      <c r="L487" s="66"/>
      <c r="M487" s="67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68"/>
      <c r="J488" s="44"/>
      <c r="K488" s="65"/>
      <c r="L488" s="66"/>
      <c r="M488" s="67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68"/>
      <c r="J489" s="44"/>
      <c r="K489" s="65"/>
      <c r="L489" s="66"/>
      <c r="M489" s="67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68"/>
      <c r="J490" s="44"/>
      <c r="K490" s="65"/>
      <c r="L490" s="66"/>
      <c r="M490" s="67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68"/>
      <c r="J491" s="44"/>
      <c r="K491" s="65"/>
      <c r="L491" s="66"/>
      <c r="M491" s="67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68"/>
      <c r="J492" s="44"/>
      <c r="K492" s="65"/>
      <c r="L492" s="66"/>
      <c r="M492" s="67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68"/>
      <c r="J493" s="44"/>
      <c r="K493" s="65"/>
      <c r="L493" s="66"/>
      <c r="M493" s="67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68"/>
      <c r="J494" s="44"/>
      <c r="K494" s="65"/>
      <c r="L494" s="66"/>
      <c r="M494" s="67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68"/>
      <c r="J495" s="44"/>
      <c r="K495" s="65"/>
      <c r="L495" s="66"/>
      <c r="M495" s="67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68"/>
      <c r="J496" s="44"/>
      <c r="K496" s="65"/>
      <c r="L496" s="66"/>
      <c r="M496" s="67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68"/>
      <c r="J497" s="44"/>
      <c r="K497" s="65"/>
      <c r="L497" s="66"/>
      <c r="M497" s="67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68"/>
      <c r="J498" s="44"/>
      <c r="K498" s="65"/>
      <c r="L498" s="66"/>
      <c r="M498" s="67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68"/>
      <c r="J499" s="44"/>
      <c r="K499" s="65"/>
      <c r="L499" s="66"/>
      <c r="M499" s="67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68"/>
      <c r="J500" s="44"/>
      <c r="K500" s="65"/>
      <c r="L500" s="66"/>
      <c r="M500" s="67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68"/>
      <c r="J501" s="44"/>
      <c r="K501" s="65"/>
      <c r="L501" s="66"/>
      <c r="M501" s="67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68"/>
      <c r="J502" s="44"/>
      <c r="K502" s="65"/>
      <c r="L502" s="66"/>
      <c r="M502" s="67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68"/>
      <c r="J503" s="44"/>
      <c r="K503" s="65"/>
      <c r="L503" s="66"/>
      <c r="M503" s="67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68"/>
      <c r="J504" s="44"/>
      <c r="K504" s="65"/>
      <c r="L504" s="66"/>
      <c r="M504" s="67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68"/>
      <c r="J505" s="44"/>
      <c r="K505" s="65"/>
      <c r="L505" s="66"/>
      <c r="M505" s="67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68"/>
      <c r="J506" s="44"/>
      <c r="K506" s="65"/>
      <c r="L506" s="66"/>
      <c r="M506" s="67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68"/>
      <c r="J507" s="44"/>
      <c r="K507" s="65"/>
      <c r="L507" s="66"/>
      <c r="M507" s="67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68"/>
      <c r="J508" s="44"/>
      <c r="K508" s="65"/>
      <c r="L508" s="66"/>
      <c r="M508" s="67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68"/>
      <c r="J509" s="44"/>
      <c r="K509" s="65"/>
      <c r="L509" s="66"/>
      <c r="M509" s="67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68"/>
      <c r="J510" s="44"/>
      <c r="K510" s="65"/>
      <c r="L510" s="66"/>
      <c r="M510" s="67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68"/>
      <c r="J511" s="44"/>
      <c r="K511" s="65"/>
      <c r="L511" s="66"/>
      <c r="M511" s="67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68"/>
      <c r="J512" s="44"/>
      <c r="K512" s="65"/>
      <c r="L512" s="66"/>
      <c r="M512" s="67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68"/>
      <c r="J513" s="44"/>
      <c r="K513" s="65"/>
      <c r="L513" s="66"/>
      <c r="M513" s="67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68"/>
      <c r="J514" s="44"/>
      <c r="K514" s="65"/>
      <c r="L514" s="66"/>
      <c r="M514" s="67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68"/>
      <c r="J515" s="44"/>
      <c r="K515" s="65"/>
      <c r="L515" s="66"/>
      <c r="M515" s="67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68"/>
      <c r="J516" s="44"/>
      <c r="K516" s="65"/>
      <c r="L516" s="66"/>
      <c r="M516" s="67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68"/>
      <c r="J517" s="44"/>
      <c r="K517" s="65"/>
      <c r="L517" s="66"/>
      <c r="M517" s="67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</row>
    <row r="518" ht="15.75" customHeight="1">
      <c r="A518" s="44"/>
      <c r="B518" s="44"/>
      <c r="C518" s="44"/>
      <c r="D518" s="44"/>
      <c r="E518" s="44"/>
      <c r="F518" s="44"/>
      <c r="G518" s="44"/>
      <c r="H518" s="44"/>
      <c r="I518" s="68"/>
      <c r="J518" s="44"/>
      <c r="K518" s="65"/>
      <c r="L518" s="66"/>
      <c r="M518" s="67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</row>
    <row r="519" ht="15.75" customHeight="1">
      <c r="A519" s="44"/>
      <c r="B519" s="44"/>
      <c r="C519" s="44"/>
      <c r="D519" s="44"/>
      <c r="E519" s="44"/>
      <c r="F519" s="44"/>
      <c r="G519" s="44"/>
      <c r="H519" s="44"/>
      <c r="I519" s="68"/>
      <c r="J519" s="44"/>
      <c r="K519" s="65"/>
      <c r="L519" s="66"/>
      <c r="M519" s="67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</row>
    <row r="520" ht="15.75" customHeight="1">
      <c r="A520" s="44"/>
      <c r="B520" s="44"/>
      <c r="C520" s="44"/>
      <c r="D520" s="44"/>
      <c r="E520" s="44"/>
      <c r="F520" s="44"/>
      <c r="G520" s="44"/>
      <c r="H520" s="44"/>
      <c r="I520" s="68"/>
      <c r="J520" s="44"/>
      <c r="K520" s="65"/>
      <c r="L520" s="66"/>
      <c r="M520" s="67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</row>
    <row r="521" ht="15.75" customHeight="1">
      <c r="A521" s="44"/>
      <c r="B521" s="44"/>
      <c r="C521" s="44"/>
      <c r="D521" s="44"/>
      <c r="E521" s="44"/>
      <c r="F521" s="44"/>
      <c r="G521" s="44"/>
      <c r="H521" s="44"/>
      <c r="I521" s="68"/>
      <c r="J521" s="44"/>
      <c r="K521" s="65"/>
      <c r="L521" s="66"/>
      <c r="M521" s="67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</row>
    <row r="522" ht="15.75" customHeight="1">
      <c r="A522" s="44"/>
      <c r="B522" s="44"/>
      <c r="C522" s="44"/>
      <c r="D522" s="44"/>
      <c r="E522" s="44"/>
      <c r="F522" s="44"/>
      <c r="G522" s="44"/>
      <c r="H522" s="44"/>
      <c r="I522" s="68"/>
      <c r="J522" s="44"/>
      <c r="K522" s="65"/>
      <c r="L522" s="66"/>
      <c r="M522" s="67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</row>
    <row r="523" ht="15.75" customHeight="1">
      <c r="A523" s="44"/>
      <c r="B523" s="44"/>
      <c r="C523" s="44"/>
      <c r="D523" s="44"/>
      <c r="E523" s="44"/>
      <c r="F523" s="44"/>
      <c r="G523" s="44"/>
      <c r="H523" s="44"/>
      <c r="I523" s="68"/>
      <c r="J523" s="44"/>
      <c r="K523" s="65"/>
      <c r="L523" s="66"/>
      <c r="M523" s="67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</row>
    <row r="524" ht="15.75" customHeight="1">
      <c r="A524" s="44"/>
      <c r="B524" s="44"/>
      <c r="C524" s="44"/>
      <c r="D524" s="44"/>
      <c r="E524" s="44"/>
      <c r="F524" s="44"/>
      <c r="G524" s="44"/>
      <c r="H524" s="44"/>
      <c r="I524" s="68"/>
      <c r="J524" s="44"/>
      <c r="K524" s="65"/>
      <c r="L524" s="66"/>
      <c r="M524" s="67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</row>
    <row r="525" ht="15.75" customHeight="1">
      <c r="A525" s="44"/>
      <c r="B525" s="44"/>
      <c r="C525" s="44"/>
      <c r="D525" s="44"/>
      <c r="E525" s="44"/>
      <c r="F525" s="44"/>
      <c r="G525" s="44"/>
      <c r="H525" s="44"/>
      <c r="I525" s="68"/>
      <c r="J525" s="44"/>
      <c r="K525" s="65"/>
      <c r="L525" s="66"/>
      <c r="M525" s="67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</row>
    <row r="526" ht="15.75" customHeight="1">
      <c r="A526" s="44"/>
      <c r="B526" s="44"/>
      <c r="C526" s="44"/>
      <c r="D526" s="44"/>
      <c r="E526" s="44"/>
      <c r="F526" s="44"/>
      <c r="G526" s="44"/>
      <c r="H526" s="44"/>
      <c r="I526" s="68"/>
      <c r="J526" s="44"/>
      <c r="K526" s="65"/>
      <c r="L526" s="66"/>
      <c r="M526" s="67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</row>
    <row r="527" ht="15.75" customHeight="1">
      <c r="A527" s="44"/>
      <c r="B527" s="44"/>
      <c r="C527" s="44"/>
      <c r="D527" s="44"/>
      <c r="E527" s="44"/>
      <c r="F527" s="44"/>
      <c r="G527" s="44"/>
      <c r="H527" s="44"/>
      <c r="I527" s="68"/>
      <c r="J527" s="44"/>
      <c r="K527" s="65"/>
      <c r="L527" s="66"/>
      <c r="M527" s="67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</row>
    <row r="528" ht="15.75" customHeight="1">
      <c r="A528" s="44"/>
      <c r="B528" s="44"/>
      <c r="C528" s="44"/>
      <c r="D528" s="44"/>
      <c r="E528" s="44"/>
      <c r="F528" s="44"/>
      <c r="G528" s="44"/>
      <c r="H528" s="44"/>
      <c r="I528" s="68"/>
      <c r="J528" s="44"/>
      <c r="K528" s="65"/>
      <c r="L528" s="66"/>
      <c r="M528" s="67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</row>
    <row r="529" ht="15.75" customHeight="1">
      <c r="A529" s="44"/>
      <c r="B529" s="44"/>
      <c r="C529" s="44"/>
      <c r="D529" s="44"/>
      <c r="E529" s="44"/>
      <c r="F529" s="44"/>
      <c r="G529" s="44"/>
      <c r="H529" s="44"/>
      <c r="I529" s="68"/>
      <c r="J529" s="44"/>
      <c r="K529" s="65"/>
      <c r="L529" s="66"/>
      <c r="M529" s="67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</row>
    <row r="530" ht="15.75" customHeight="1">
      <c r="A530" s="44"/>
      <c r="B530" s="44"/>
      <c r="C530" s="44"/>
      <c r="D530" s="44"/>
      <c r="E530" s="44"/>
      <c r="F530" s="44"/>
      <c r="G530" s="44"/>
      <c r="H530" s="44"/>
      <c r="I530" s="68"/>
      <c r="J530" s="44"/>
      <c r="K530" s="65"/>
      <c r="L530" s="66"/>
      <c r="M530" s="67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</row>
    <row r="531" ht="15.75" customHeight="1">
      <c r="A531" s="44"/>
      <c r="B531" s="44"/>
      <c r="C531" s="44"/>
      <c r="D531" s="44"/>
      <c r="E531" s="44"/>
      <c r="F531" s="44"/>
      <c r="G531" s="44"/>
      <c r="H531" s="44"/>
      <c r="I531" s="68"/>
      <c r="J531" s="44"/>
      <c r="K531" s="65"/>
      <c r="L531" s="66"/>
      <c r="M531" s="67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</row>
    <row r="532" ht="15.75" customHeight="1">
      <c r="A532" s="44"/>
      <c r="B532" s="44"/>
      <c r="C532" s="44"/>
      <c r="D532" s="44"/>
      <c r="E532" s="44"/>
      <c r="F532" s="44"/>
      <c r="G532" s="44"/>
      <c r="H532" s="44"/>
      <c r="I532" s="68"/>
      <c r="J532" s="44"/>
      <c r="K532" s="65"/>
      <c r="L532" s="66"/>
      <c r="M532" s="67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</row>
    <row r="533" ht="15.75" customHeight="1">
      <c r="A533" s="44"/>
      <c r="B533" s="44"/>
      <c r="C533" s="44"/>
      <c r="D533" s="44"/>
      <c r="E533" s="44"/>
      <c r="F533" s="44"/>
      <c r="G533" s="44"/>
      <c r="H533" s="44"/>
      <c r="I533" s="68"/>
      <c r="J533" s="44"/>
      <c r="K533" s="65"/>
      <c r="L533" s="66"/>
      <c r="M533" s="67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</row>
    <row r="534" ht="15.75" customHeight="1">
      <c r="A534" s="44"/>
      <c r="B534" s="44"/>
      <c r="C534" s="44"/>
      <c r="D534" s="44"/>
      <c r="E534" s="44"/>
      <c r="F534" s="44"/>
      <c r="G534" s="44"/>
      <c r="H534" s="44"/>
      <c r="I534" s="68"/>
      <c r="J534" s="44"/>
      <c r="K534" s="65"/>
      <c r="L534" s="66"/>
      <c r="M534" s="67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</row>
    <row r="535" ht="15.75" customHeight="1">
      <c r="A535" s="44"/>
      <c r="B535" s="44"/>
      <c r="C535" s="44"/>
      <c r="D535" s="44"/>
      <c r="E535" s="44"/>
      <c r="F535" s="44"/>
      <c r="G535" s="44"/>
      <c r="H535" s="44"/>
      <c r="I535" s="68"/>
      <c r="J535" s="44"/>
      <c r="K535" s="65"/>
      <c r="L535" s="66"/>
      <c r="M535" s="67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</row>
    <row r="536" ht="15.75" customHeight="1">
      <c r="A536" s="44"/>
      <c r="B536" s="44"/>
      <c r="C536" s="44"/>
      <c r="D536" s="44"/>
      <c r="E536" s="44"/>
      <c r="F536" s="44"/>
      <c r="G536" s="44"/>
      <c r="H536" s="44"/>
      <c r="I536" s="68"/>
      <c r="J536" s="44"/>
      <c r="K536" s="65"/>
      <c r="L536" s="66"/>
      <c r="M536" s="67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</row>
    <row r="537" ht="15.75" customHeight="1">
      <c r="A537" s="44"/>
      <c r="B537" s="44"/>
      <c r="C537" s="44"/>
      <c r="D537" s="44"/>
      <c r="E537" s="44"/>
      <c r="F537" s="44"/>
      <c r="G537" s="44"/>
      <c r="H537" s="44"/>
      <c r="I537" s="68"/>
      <c r="J537" s="44"/>
      <c r="K537" s="65"/>
      <c r="L537" s="66"/>
      <c r="M537" s="67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</row>
    <row r="538" ht="15.75" customHeight="1">
      <c r="A538" s="44"/>
      <c r="B538" s="44"/>
      <c r="C538" s="44"/>
      <c r="D538" s="44"/>
      <c r="E538" s="44"/>
      <c r="F538" s="44"/>
      <c r="G538" s="44"/>
      <c r="H538" s="44"/>
      <c r="I538" s="68"/>
      <c r="J538" s="44"/>
      <c r="K538" s="65"/>
      <c r="L538" s="66"/>
      <c r="M538" s="67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</row>
    <row r="539" ht="15.75" customHeight="1">
      <c r="A539" s="44"/>
      <c r="B539" s="44"/>
      <c r="C539" s="44"/>
      <c r="D539" s="44"/>
      <c r="E539" s="44"/>
      <c r="F539" s="44"/>
      <c r="G539" s="44"/>
      <c r="H539" s="44"/>
      <c r="I539" s="68"/>
      <c r="J539" s="44"/>
      <c r="K539" s="65"/>
      <c r="L539" s="66"/>
      <c r="M539" s="67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</row>
    <row r="540" ht="15.75" customHeight="1">
      <c r="A540" s="44"/>
      <c r="B540" s="44"/>
      <c r="C540" s="44"/>
      <c r="D540" s="44"/>
      <c r="E540" s="44"/>
      <c r="F540" s="44"/>
      <c r="G540" s="44"/>
      <c r="H540" s="44"/>
      <c r="I540" s="68"/>
      <c r="J540" s="44"/>
      <c r="K540" s="65"/>
      <c r="L540" s="66"/>
      <c r="M540" s="67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</row>
    <row r="541" ht="15.75" customHeight="1">
      <c r="A541" s="44"/>
      <c r="B541" s="44"/>
      <c r="C541" s="44"/>
      <c r="D541" s="44"/>
      <c r="E541" s="44"/>
      <c r="F541" s="44"/>
      <c r="G541" s="44"/>
      <c r="H541" s="44"/>
      <c r="I541" s="68"/>
      <c r="J541" s="44"/>
      <c r="K541" s="65"/>
      <c r="L541" s="66"/>
      <c r="M541" s="67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</row>
    <row r="542" ht="15.75" customHeight="1">
      <c r="A542" s="44"/>
      <c r="B542" s="44"/>
      <c r="C542" s="44"/>
      <c r="D542" s="44"/>
      <c r="E542" s="44"/>
      <c r="F542" s="44"/>
      <c r="G542" s="44"/>
      <c r="H542" s="44"/>
      <c r="I542" s="68"/>
      <c r="J542" s="44"/>
      <c r="K542" s="65"/>
      <c r="L542" s="66"/>
      <c r="M542" s="67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</row>
    <row r="543" ht="15.75" customHeight="1">
      <c r="A543" s="44"/>
      <c r="B543" s="44"/>
      <c r="C543" s="44"/>
      <c r="D543" s="44"/>
      <c r="E543" s="44"/>
      <c r="F543" s="44"/>
      <c r="G543" s="44"/>
      <c r="H543" s="44"/>
      <c r="I543" s="68"/>
      <c r="J543" s="44"/>
      <c r="K543" s="65"/>
      <c r="L543" s="66"/>
      <c r="M543" s="67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</row>
    <row r="544" ht="15.75" customHeight="1">
      <c r="A544" s="44"/>
      <c r="B544" s="44"/>
      <c r="C544" s="44"/>
      <c r="D544" s="44"/>
      <c r="E544" s="44"/>
      <c r="F544" s="44"/>
      <c r="G544" s="44"/>
      <c r="H544" s="44"/>
      <c r="I544" s="68"/>
      <c r="J544" s="44"/>
      <c r="K544" s="65"/>
      <c r="L544" s="66"/>
      <c r="M544" s="67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</row>
    <row r="545" ht="15.75" customHeight="1">
      <c r="A545" s="44"/>
      <c r="B545" s="44"/>
      <c r="C545" s="44"/>
      <c r="D545" s="44"/>
      <c r="E545" s="44"/>
      <c r="F545" s="44"/>
      <c r="G545" s="44"/>
      <c r="H545" s="44"/>
      <c r="I545" s="68"/>
      <c r="J545" s="44"/>
      <c r="K545" s="65"/>
      <c r="L545" s="66"/>
      <c r="M545" s="67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</row>
    <row r="546" ht="15.75" customHeight="1">
      <c r="A546" s="44"/>
      <c r="B546" s="44"/>
      <c r="C546" s="44"/>
      <c r="D546" s="44"/>
      <c r="E546" s="44"/>
      <c r="F546" s="44"/>
      <c r="G546" s="44"/>
      <c r="H546" s="44"/>
      <c r="I546" s="68"/>
      <c r="J546" s="44"/>
      <c r="K546" s="65"/>
      <c r="L546" s="66"/>
      <c r="M546" s="67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</row>
    <row r="547" ht="15.75" customHeight="1">
      <c r="A547" s="44"/>
      <c r="B547" s="44"/>
      <c r="C547" s="44"/>
      <c r="D547" s="44"/>
      <c r="E547" s="44"/>
      <c r="F547" s="44"/>
      <c r="G547" s="44"/>
      <c r="H547" s="44"/>
      <c r="I547" s="68"/>
      <c r="J547" s="44"/>
      <c r="K547" s="65"/>
      <c r="L547" s="66"/>
      <c r="M547" s="67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</row>
    <row r="548" ht="15.75" customHeight="1">
      <c r="A548" s="44"/>
      <c r="B548" s="44"/>
      <c r="C548" s="44"/>
      <c r="D548" s="44"/>
      <c r="E548" s="44"/>
      <c r="F548" s="44"/>
      <c r="G548" s="44"/>
      <c r="H548" s="44"/>
      <c r="I548" s="68"/>
      <c r="J548" s="44"/>
      <c r="K548" s="65"/>
      <c r="L548" s="66"/>
      <c r="M548" s="67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</row>
    <row r="549" ht="15.75" customHeight="1">
      <c r="A549" s="44"/>
      <c r="B549" s="44"/>
      <c r="C549" s="44"/>
      <c r="D549" s="44"/>
      <c r="E549" s="44"/>
      <c r="F549" s="44"/>
      <c r="G549" s="44"/>
      <c r="H549" s="44"/>
      <c r="I549" s="68"/>
      <c r="J549" s="44"/>
      <c r="K549" s="65"/>
      <c r="L549" s="66"/>
      <c r="M549" s="67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</row>
    <row r="550" ht="15.75" customHeight="1">
      <c r="A550" s="44"/>
      <c r="B550" s="44"/>
      <c r="C550" s="44"/>
      <c r="D550" s="44"/>
      <c r="E550" s="44"/>
      <c r="F550" s="44"/>
      <c r="G550" s="44"/>
      <c r="H550" s="44"/>
      <c r="I550" s="68"/>
      <c r="J550" s="44"/>
      <c r="K550" s="65"/>
      <c r="L550" s="66"/>
      <c r="M550" s="67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</row>
    <row r="551" ht="15.75" customHeight="1">
      <c r="A551" s="44"/>
      <c r="B551" s="44"/>
      <c r="C551" s="44"/>
      <c r="D551" s="44"/>
      <c r="E551" s="44"/>
      <c r="F551" s="44"/>
      <c r="G551" s="44"/>
      <c r="H551" s="44"/>
      <c r="I551" s="68"/>
      <c r="J551" s="44"/>
      <c r="K551" s="65"/>
      <c r="L551" s="66"/>
      <c r="M551" s="67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</row>
    <row r="552" ht="15.75" customHeight="1">
      <c r="A552" s="44"/>
      <c r="B552" s="44"/>
      <c r="C552" s="44"/>
      <c r="D552" s="44"/>
      <c r="E552" s="44"/>
      <c r="F552" s="44"/>
      <c r="G552" s="44"/>
      <c r="H552" s="44"/>
      <c r="I552" s="68"/>
      <c r="J552" s="44"/>
      <c r="K552" s="65"/>
      <c r="L552" s="66"/>
      <c r="M552" s="67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</row>
    <row r="553" ht="15.75" customHeight="1">
      <c r="A553" s="44"/>
      <c r="B553" s="44"/>
      <c r="C553" s="44"/>
      <c r="D553" s="44"/>
      <c r="E553" s="44"/>
      <c r="F553" s="44"/>
      <c r="G553" s="44"/>
      <c r="H553" s="44"/>
      <c r="I553" s="68"/>
      <c r="J553" s="44"/>
      <c r="K553" s="65"/>
      <c r="L553" s="66"/>
      <c r="M553" s="67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</row>
    <row r="554" ht="15.75" customHeight="1">
      <c r="A554" s="44"/>
      <c r="B554" s="44"/>
      <c r="C554" s="44"/>
      <c r="D554" s="44"/>
      <c r="E554" s="44"/>
      <c r="F554" s="44"/>
      <c r="G554" s="44"/>
      <c r="H554" s="44"/>
      <c r="I554" s="68"/>
      <c r="J554" s="44"/>
      <c r="K554" s="65"/>
      <c r="L554" s="66"/>
      <c r="M554" s="67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</row>
    <row r="555" ht="15.75" customHeight="1">
      <c r="A555" s="44"/>
      <c r="B555" s="44"/>
      <c r="C555" s="44"/>
      <c r="D555" s="44"/>
      <c r="E555" s="44"/>
      <c r="F555" s="44"/>
      <c r="G555" s="44"/>
      <c r="H555" s="44"/>
      <c r="I555" s="68"/>
      <c r="J555" s="44"/>
      <c r="K555" s="65"/>
      <c r="L555" s="66"/>
      <c r="M555" s="67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</row>
    <row r="556" ht="15.75" customHeight="1">
      <c r="A556" s="44"/>
      <c r="B556" s="44"/>
      <c r="C556" s="44"/>
      <c r="D556" s="44"/>
      <c r="E556" s="44"/>
      <c r="F556" s="44"/>
      <c r="G556" s="44"/>
      <c r="H556" s="44"/>
      <c r="I556" s="68"/>
      <c r="J556" s="44"/>
      <c r="K556" s="65"/>
      <c r="L556" s="66"/>
      <c r="M556" s="67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</row>
    <row r="557" ht="15.75" customHeight="1">
      <c r="A557" s="44"/>
      <c r="B557" s="44"/>
      <c r="C557" s="44"/>
      <c r="D557" s="44"/>
      <c r="E557" s="44"/>
      <c r="F557" s="44"/>
      <c r="G557" s="44"/>
      <c r="H557" s="44"/>
      <c r="I557" s="68"/>
      <c r="J557" s="44"/>
      <c r="K557" s="65"/>
      <c r="L557" s="66"/>
      <c r="M557" s="67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</row>
    <row r="558" ht="15.75" customHeight="1">
      <c r="A558" s="44"/>
      <c r="B558" s="44"/>
      <c r="C558" s="44"/>
      <c r="D558" s="44"/>
      <c r="E558" s="44"/>
      <c r="F558" s="44"/>
      <c r="G558" s="44"/>
      <c r="H558" s="44"/>
      <c r="I558" s="68"/>
      <c r="J558" s="44"/>
      <c r="K558" s="65"/>
      <c r="L558" s="66"/>
      <c r="M558" s="67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</row>
    <row r="559" ht="15.75" customHeight="1">
      <c r="A559" s="44"/>
      <c r="B559" s="44"/>
      <c r="C559" s="44"/>
      <c r="D559" s="44"/>
      <c r="E559" s="44"/>
      <c r="F559" s="44"/>
      <c r="G559" s="44"/>
      <c r="H559" s="44"/>
      <c r="I559" s="68"/>
      <c r="J559" s="44"/>
      <c r="K559" s="65"/>
      <c r="L559" s="66"/>
      <c r="M559" s="67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</row>
    <row r="560" ht="15.75" customHeight="1">
      <c r="A560" s="44"/>
      <c r="B560" s="44"/>
      <c r="C560" s="44"/>
      <c r="D560" s="44"/>
      <c r="E560" s="44"/>
      <c r="F560" s="44"/>
      <c r="G560" s="44"/>
      <c r="H560" s="44"/>
      <c r="I560" s="68"/>
      <c r="J560" s="44"/>
      <c r="K560" s="65"/>
      <c r="L560" s="66"/>
      <c r="M560" s="67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</row>
    <row r="561" ht="15.75" customHeight="1">
      <c r="A561" s="44"/>
      <c r="B561" s="44"/>
      <c r="C561" s="44"/>
      <c r="D561" s="44"/>
      <c r="E561" s="44"/>
      <c r="F561" s="44"/>
      <c r="G561" s="44"/>
      <c r="H561" s="44"/>
      <c r="I561" s="68"/>
      <c r="J561" s="44"/>
      <c r="K561" s="65"/>
      <c r="L561" s="66"/>
      <c r="M561" s="67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</row>
    <row r="562" ht="15.75" customHeight="1">
      <c r="A562" s="44"/>
      <c r="B562" s="44"/>
      <c r="C562" s="44"/>
      <c r="D562" s="44"/>
      <c r="E562" s="44"/>
      <c r="F562" s="44"/>
      <c r="G562" s="44"/>
      <c r="H562" s="44"/>
      <c r="I562" s="68"/>
      <c r="J562" s="44"/>
      <c r="K562" s="65"/>
      <c r="L562" s="66"/>
      <c r="M562" s="67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</row>
    <row r="563" ht="15.75" customHeight="1">
      <c r="A563" s="44"/>
      <c r="B563" s="44"/>
      <c r="C563" s="44"/>
      <c r="D563" s="44"/>
      <c r="E563" s="44"/>
      <c r="F563" s="44"/>
      <c r="G563" s="44"/>
      <c r="H563" s="44"/>
      <c r="I563" s="68"/>
      <c r="J563" s="44"/>
      <c r="K563" s="65"/>
      <c r="L563" s="66"/>
      <c r="M563" s="67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</row>
    <row r="564" ht="15.75" customHeight="1">
      <c r="A564" s="44"/>
      <c r="B564" s="44"/>
      <c r="C564" s="44"/>
      <c r="D564" s="44"/>
      <c r="E564" s="44"/>
      <c r="F564" s="44"/>
      <c r="G564" s="44"/>
      <c r="H564" s="44"/>
      <c r="I564" s="68"/>
      <c r="J564" s="44"/>
      <c r="K564" s="65"/>
      <c r="L564" s="66"/>
      <c r="M564" s="67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</row>
    <row r="565" ht="15.75" customHeight="1">
      <c r="A565" s="44"/>
      <c r="B565" s="44"/>
      <c r="C565" s="44"/>
      <c r="D565" s="44"/>
      <c r="E565" s="44"/>
      <c r="F565" s="44"/>
      <c r="G565" s="44"/>
      <c r="H565" s="44"/>
      <c r="I565" s="68"/>
      <c r="J565" s="44"/>
      <c r="K565" s="65"/>
      <c r="L565" s="66"/>
      <c r="M565" s="67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</row>
    <row r="566" ht="15.75" customHeight="1">
      <c r="A566" s="44"/>
      <c r="B566" s="44"/>
      <c r="C566" s="44"/>
      <c r="D566" s="44"/>
      <c r="E566" s="44"/>
      <c r="F566" s="44"/>
      <c r="G566" s="44"/>
      <c r="H566" s="44"/>
      <c r="I566" s="68"/>
      <c r="J566" s="44"/>
      <c r="K566" s="65"/>
      <c r="L566" s="66"/>
      <c r="M566" s="67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</row>
    <row r="567" ht="15.75" customHeight="1">
      <c r="A567" s="44"/>
      <c r="B567" s="44"/>
      <c r="C567" s="44"/>
      <c r="D567" s="44"/>
      <c r="E567" s="44"/>
      <c r="F567" s="44"/>
      <c r="G567" s="44"/>
      <c r="H567" s="44"/>
      <c r="I567" s="68"/>
      <c r="J567" s="44"/>
      <c r="K567" s="65"/>
      <c r="L567" s="66"/>
      <c r="M567" s="67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</row>
    <row r="568" ht="15.75" customHeight="1">
      <c r="A568" s="44"/>
      <c r="B568" s="44"/>
      <c r="C568" s="44"/>
      <c r="D568" s="44"/>
      <c r="E568" s="44"/>
      <c r="F568" s="44"/>
      <c r="G568" s="44"/>
      <c r="H568" s="44"/>
      <c r="I568" s="68"/>
      <c r="J568" s="44"/>
      <c r="K568" s="65"/>
      <c r="L568" s="66"/>
      <c r="M568" s="67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</row>
    <row r="569" ht="15.75" customHeight="1">
      <c r="A569" s="44"/>
      <c r="B569" s="44"/>
      <c r="C569" s="44"/>
      <c r="D569" s="44"/>
      <c r="E569" s="44"/>
      <c r="F569" s="44"/>
      <c r="G569" s="44"/>
      <c r="H569" s="44"/>
      <c r="I569" s="68"/>
      <c r="J569" s="44"/>
      <c r="K569" s="65"/>
      <c r="L569" s="66"/>
      <c r="M569" s="67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</row>
    <row r="570" ht="15.75" customHeight="1">
      <c r="A570" s="44"/>
      <c r="B570" s="44"/>
      <c r="C570" s="44"/>
      <c r="D570" s="44"/>
      <c r="E570" s="44"/>
      <c r="F570" s="44"/>
      <c r="G570" s="44"/>
      <c r="H570" s="44"/>
      <c r="I570" s="68"/>
      <c r="J570" s="44"/>
      <c r="K570" s="65"/>
      <c r="L570" s="66"/>
      <c r="M570" s="67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</row>
    <row r="571" ht="15.75" customHeight="1">
      <c r="A571" s="44"/>
      <c r="B571" s="44"/>
      <c r="C571" s="44"/>
      <c r="D571" s="44"/>
      <c r="E571" s="44"/>
      <c r="F571" s="44"/>
      <c r="G571" s="44"/>
      <c r="H571" s="44"/>
      <c r="I571" s="68"/>
      <c r="J571" s="44"/>
      <c r="K571" s="65"/>
      <c r="L571" s="66"/>
      <c r="M571" s="67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</row>
    <row r="572" ht="15.75" customHeight="1">
      <c r="A572" s="44"/>
      <c r="B572" s="44"/>
      <c r="C572" s="44"/>
      <c r="D572" s="44"/>
      <c r="E572" s="44"/>
      <c r="F572" s="44"/>
      <c r="G572" s="44"/>
      <c r="H572" s="44"/>
      <c r="I572" s="68"/>
      <c r="J572" s="44"/>
      <c r="K572" s="65"/>
      <c r="L572" s="66"/>
      <c r="M572" s="67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</row>
    <row r="573" ht="15.75" customHeight="1">
      <c r="A573" s="44"/>
      <c r="B573" s="44"/>
      <c r="C573" s="44"/>
      <c r="D573" s="44"/>
      <c r="E573" s="44"/>
      <c r="F573" s="44"/>
      <c r="G573" s="44"/>
      <c r="H573" s="44"/>
      <c r="I573" s="68"/>
      <c r="J573" s="44"/>
      <c r="K573" s="65"/>
      <c r="L573" s="66"/>
      <c r="M573" s="67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</row>
    <row r="574" ht="15.75" customHeight="1">
      <c r="A574" s="44"/>
      <c r="B574" s="44"/>
      <c r="C574" s="44"/>
      <c r="D574" s="44"/>
      <c r="E574" s="44"/>
      <c r="F574" s="44"/>
      <c r="G574" s="44"/>
      <c r="H574" s="44"/>
      <c r="I574" s="68"/>
      <c r="J574" s="44"/>
      <c r="K574" s="65"/>
      <c r="L574" s="66"/>
      <c r="M574" s="67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</row>
    <row r="575" ht="15.75" customHeight="1">
      <c r="A575" s="44"/>
      <c r="B575" s="44"/>
      <c r="C575" s="44"/>
      <c r="D575" s="44"/>
      <c r="E575" s="44"/>
      <c r="F575" s="44"/>
      <c r="G575" s="44"/>
      <c r="H575" s="44"/>
      <c r="I575" s="68"/>
      <c r="J575" s="44"/>
      <c r="K575" s="65"/>
      <c r="L575" s="66"/>
      <c r="M575" s="67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</row>
    <row r="576" ht="15.75" customHeight="1">
      <c r="A576" s="44"/>
      <c r="B576" s="44"/>
      <c r="C576" s="44"/>
      <c r="D576" s="44"/>
      <c r="E576" s="44"/>
      <c r="F576" s="44"/>
      <c r="G576" s="44"/>
      <c r="H576" s="44"/>
      <c r="I576" s="68"/>
      <c r="J576" s="44"/>
      <c r="K576" s="65"/>
      <c r="L576" s="66"/>
      <c r="M576" s="67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</row>
    <row r="577" ht="15.75" customHeight="1">
      <c r="A577" s="44"/>
      <c r="B577" s="44"/>
      <c r="C577" s="44"/>
      <c r="D577" s="44"/>
      <c r="E577" s="44"/>
      <c r="F577" s="44"/>
      <c r="G577" s="44"/>
      <c r="H577" s="44"/>
      <c r="I577" s="68"/>
      <c r="J577" s="44"/>
      <c r="K577" s="65"/>
      <c r="L577" s="66"/>
      <c r="M577" s="67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</row>
    <row r="578" ht="15.75" customHeight="1">
      <c r="A578" s="44"/>
      <c r="B578" s="44"/>
      <c r="C578" s="44"/>
      <c r="D578" s="44"/>
      <c r="E578" s="44"/>
      <c r="F578" s="44"/>
      <c r="G578" s="44"/>
      <c r="H578" s="44"/>
      <c r="I578" s="68"/>
      <c r="J578" s="44"/>
      <c r="K578" s="65"/>
      <c r="L578" s="66"/>
      <c r="M578" s="67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</row>
    <row r="579" ht="15.75" customHeight="1">
      <c r="A579" s="44"/>
      <c r="B579" s="44"/>
      <c r="C579" s="44"/>
      <c r="D579" s="44"/>
      <c r="E579" s="44"/>
      <c r="F579" s="44"/>
      <c r="G579" s="44"/>
      <c r="H579" s="44"/>
      <c r="I579" s="68"/>
      <c r="J579" s="44"/>
      <c r="K579" s="65"/>
      <c r="L579" s="66"/>
      <c r="M579" s="67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</row>
    <row r="580" ht="15.75" customHeight="1">
      <c r="A580" s="44"/>
      <c r="B580" s="44"/>
      <c r="C580" s="44"/>
      <c r="D580" s="44"/>
      <c r="E580" s="44"/>
      <c r="F580" s="44"/>
      <c r="G580" s="44"/>
      <c r="H580" s="44"/>
      <c r="I580" s="68"/>
      <c r="J580" s="44"/>
      <c r="K580" s="65"/>
      <c r="L580" s="66"/>
      <c r="M580" s="67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</row>
    <row r="581" ht="15.75" customHeight="1">
      <c r="A581" s="44"/>
      <c r="B581" s="44"/>
      <c r="C581" s="44"/>
      <c r="D581" s="44"/>
      <c r="E581" s="44"/>
      <c r="F581" s="44"/>
      <c r="G581" s="44"/>
      <c r="H581" s="44"/>
      <c r="I581" s="68"/>
      <c r="J581" s="44"/>
      <c r="K581" s="65"/>
      <c r="L581" s="66"/>
      <c r="M581" s="67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</row>
    <row r="582" ht="15.75" customHeight="1">
      <c r="A582" s="44"/>
      <c r="B582" s="44"/>
      <c r="C582" s="44"/>
      <c r="D582" s="44"/>
      <c r="E582" s="44"/>
      <c r="F582" s="44"/>
      <c r="G582" s="44"/>
      <c r="H582" s="44"/>
      <c r="I582" s="68"/>
      <c r="J582" s="44"/>
      <c r="K582" s="65"/>
      <c r="L582" s="66"/>
      <c r="M582" s="67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</row>
    <row r="583" ht="15.75" customHeight="1">
      <c r="A583" s="44"/>
      <c r="B583" s="44"/>
      <c r="C583" s="44"/>
      <c r="D583" s="44"/>
      <c r="E583" s="44"/>
      <c r="F583" s="44"/>
      <c r="G583" s="44"/>
      <c r="H583" s="44"/>
      <c r="I583" s="68"/>
      <c r="J583" s="44"/>
      <c r="K583" s="65"/>
      <c r="L583" s="66"/>
      <c r="M583" s="67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</row>
    <row r="584" ht="15.75" customHeight="1">
      <c r="A584" s="44"/>
      <c r="B584" s="44"/>
      <c r="C584" s="44"/>
      <c r="D584" s="44"/>
      <c r="E584" s="44"/>
      <c r="F584" s="44"/>
      <c r="G584" s="44"/>
      <c r="H584" s="44"/>
      <c r="I584" s="68"/>
      <c r="J584" s="44"/>
      <c r="K584" s="65"/>
      <c r="L584" s="66"/>
      <c r="M584" s="67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</row>
    <row r="585" ht="15.75" customHeight="1">
      <c r="A585" s="44"/>
      <c r="B585" s="44"/>
      <c r="C585" s="44"/>
      <c r="D585" s="44"/>
      <c r="E585" s="44"/>
      <c r="F585" s="44"/>
      <c r="G585" s="44"/>
      <c r="H585" s="44"/>
      <c r="I585" s="68"/>
      <c r="J585" s="44"/>
      <c r="K585" s="65"/>
      <c r="L585" s="66"/>
      <c r="M585" s="67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</row>
    <row r="586" ht="15.75" customHeight="1">
      <c r="A586" s="44"/>
      <c r="B586" s="44"/>
      <c r="C586" s="44"/>
      <c r="D586" s="44"/>
      <c r="E586" s="44"/>
      <c r="F586" s="44"/>
      <c r="G586" s="44"/>
      <c r="H586" s="44"/>
      <c r="I586" s="68"/>
      <c r="J586" s="44"/>
      <c r="K586" s="65"/>
      <c r="L586" s="66"/>
      <c r="M586" s="67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</row>
    <row r="587" ht="15.75" customHeight="1">
      <c r="A587" s="44"/>
      <c r="B587" s="44"/>
      <c r="C587" s="44"/>
      <c r="D587" s="44"/>
      <c r="E587" s="44"/>
      <c r="F587" s="44"/>
      <c r="G587" s="44"/>
      <c r="H587" s="44"/>
      <c r="I587" s="68"/>
      <c r="J587" s="44"/>
      <c r="K587" s="65"/>
      <c r="L587" s="66"/>
      <c r="M587" s="67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</row>
    <row r="588" ht="15.75" customHeight="1">
      <c r="A588" s="44"/>
      <c r="B588" s="44"/>
      <c r="C588" s="44"/>
      <c r="D588" s="44"/>
      <c r="E588" s="44"/>
      <c r="F588" s="44"/>
      <c r="G588" s="44"/>
      <c r="H588" s="44"/>
      <c r="I588" s="68"/>
      <c r="J588" s="44"/>
      <c r="K588" s="65"/>
      <c r="L588" s="66"/>
      <c r="M588" s="67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</row>
    <row r="589" ht="15.75" customHeight="1">
      <c r="A589" s="44"/>
      <c r="B589" s="44"/>
      <c r="C589" s="44"/>
      <c r="D589" s="44"/>
      <c r="E589" s="44"/>
      <c r="F589" s="44"/>
      <c r="G589" s="44"/>
      <c r="H589" s="44"/>
      <c r="I589" s="68"/>
      <c r="J589" s="44"/>
      <c r="K589" s="65"/>
      <c r="L589" s="66"/>
      <c r="M589" s="67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</row>
    <row r="590" ht="15.75" customHeight="1">
      <c r="A590" s="44"/>
      <c r="B590" s="44"/>
      <c r="C590" s="44"/>
      <c r="D590" s="44"/>
      <c r="E590" s="44"/>
      <c r="F590" s="44"/>
      <c r="G590" s="44"/>
      <c r="H590" s="44"/>
      <c r="I590" s="68"/>
      <c r="J590" s="44"/>
      <c r="K590" s="65"/>
      <c r="L590" s="66"/>
      <c r="M590" s="67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</row>
    <row r="591" ht="15.75" customHeight="1">
      <c r="A591" s="44"/>
      <c r="B591" s="44"/>
      <c r="C591" s="44"/>
      <c r="D591" s="44"/>
      <c r="E591" s="44"/>
      <c r="F591" s="44"/>
      <c r="G591" s="44"/>
      <c r="H591" s="44"/>
      <c r="I591" s="68"/>
      <c r="J591" s="44"/>
      <c r="K591" s="65"/>
      <c r="L591" s="66"/>
      <c r="M591" s="67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</row>
    <row r="592" ht="15.75" customHeight="1">
      <c r="A592" s="44"/>
      <c r="B592" s="44"/>
      <c r="C592" s="44"/>
      <c r="D592" s="44"/>
      <c r="E592" s="44"/>
      <c r="F592" s="44"/>
      <c r="G592" s="44"/>
      <c r="H592" s="44"/>
      <c r="I592" s="68"/>
      <c r="J592" s="44"/>
      <c r="K592" s="65"/>
      <c r="L592" s="66"/>
      <c r="M592" s="67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</row>
    <row r="593" ht="15.75" customHeight="1">
      <c r="A593" s="44"/>
      <c r="B593" s="44"/>
      <c r="C593" s="44"/>
      <c r="D593" s="44"/>
      <c r="E593" s="44"/>
      <c r="F593" s="44"/>
      <c r="G593" s="44"/>
      <c r="H593" s="44"/>
      <c r="I593" s="68"/>
      <c r="J593" s="44"/>
      <c r="K593" s="65"/>
      <c r="L593" s="66"/>
      <c r="M593" s="67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</row>
    <row r="594" ht="15.75" customHeight="1">
      <c r="A594" s="44"/>
      <c r="B594" s="44"/>
      <c r="C594" s="44"/>
      <c r="D594" s="44"/>
      <c r="E594" s="44"/>
      <c r="F594" s="44"/>
      <c r="G594" s="44"/>
      <c r="H594" s="44"/>
      <c r="I594" s="68"/>
      <c r="J594" s="44"/>
      <c r="K594" s="65"/>
      <c r="L594" s="66"/>
      <c r="M594" s="67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</row>
    <row r="595" ht="15.75" customHeight="1">
      <c r="A595" s="44"/>
      <c r="B595" s="44"/>
      <c r="C595" s="44"/>
      <c r="D595" s="44"/>
      <c r="E595" s="44"/>
      <c r="F595" s="44"/>
      <c r="G595" s="44"/>
      <c r="H595" s="44"/>
      <c r="I595" s="68"/>
      <c r="J595" s="44"/>
      <c r="K595" s="65"/>
      <c r="L595" s="66"/>
      <c r="M595" s="67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</row>
    <row r="596" ht="15.75" customHeight="1">
      <c r="A596" s="44"/>
      <c r="B596" s="44"/>
      <c r="C596" s="44"/>
      <c r="D596" s="44"/>
      <c r="E596" s="44"/>
      <c r="F596" s="44"/>
      <c r="G596" s="44"/>
      <c r="H596" s="44"/>
      <c r="I596" s="68"/>
      <c r="J596" s="44"/>
      <c r="K596" s="65"/>
      <c r="L596" s="66"/>
      <c r="M596" s="67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</row>
    <row r="597" ht="15.75" customHeight="1">
      <c r="A597" s="44"/>
      <c r="B597" s="44"/>
      <c r="C597" s="44"/>
      <c r="D597" s="44"/>
      <c r="E597" s="44"/>
      <c r="F597" s="44"/>
      <c r="G597" s="44"/>
      <c r="H597" s="44"/>
      <c r="I597" s="68"/>
      <c r="J597" s="44"/>
      <c r="K597" s="65"/>
      <c r="L597" s="66"/>
      <c r="M597" s="67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</row>
    <row r="598" ht="15.75" customHeight="1">
      <c r="A598" s="44"/>
      <c r="B598" s="44"/>
      <c r="C598" s="44"/>
      <c r="D598" s="44"/>
      <c r="E598" s="44"/>
      <c r="F598" s="44"/>
      <c r="G598" s="44"/>
      <c r="H598" s="44"/>
      <c r="I598" s="68"/>
      <c r="J598" s="44"/>
      <c r="K598" s="65"/>
      <c r="L598" s="66"/>
      <c r="M598" s="67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</row>
    <row r="599" ht="15.75" customHeight="1">
      <c r="A599" s="44"/>
      <c r="B599" s="44"/>
      <c r="C599" s="44"/>
      <c r="D599" s="44"/>
      <c r="E599" s="44"/>
      <c r="F599" s="44"/>
      <c r="G599" s="44"/>
      <c r="H599" s="44"/>
      <c r="I599" s="68"/>
      <c r="J599" s="44"/>
      <c r="K599" s="65"/>
      <c r="L599" s="66"/>
      <c r="M599" s="67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</row>
    <row r="600" ht="15.75" customHeight="1">
      <c r="A600" s="44"/>
      <c r="B600" s="44"/>
      <c r="C600" s="44"/>
      <c r="D600" s="44"/>
      <c r="E600" s="44"/>
      <c r="F600" s="44"/>
      <c r="G600" s="44"/>
      <c r="H600" s="44"/>
      <c r="I600" s="68"/>
      <c r="J600" s="44"/>
      <c r="K600" s="65"/>
      <c r="L600" s="66"/>
      <c r="M600" s="67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</row>
    <row r="601" ht="15.75" customHeight="1">
      <c r="A601" s="44"/>
      <c r="B601" s="44"/>
      <c r="C601" s="44"/>
      <c r="D601" s="44"/>
      <c r="E601" s="44"/>
      <c r="F601" s="44"/>
      <c r="G601" s="44"/>
      <c r="H601" s="44"/>
      <c r="I601" s="68"/>
      <c r="J601" s="44"/>
      <c r="K601" s="65"/>
      <c r="L601" s="66"/>
      <c r="M601" s="67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</row>
    <row r="602" ht="15.75" customHeight="1">
      <c r="A602" s="44"/>
      <c r="B602" s="44"/>
      <c r="C602" s="44"/>
      <c r="D602" s="44"/>
      <c r="E602" s="44"/>
      <c r="F602" s="44"/>
      <c r="G602" s="44"/>
      <c r="H602" s="44"/>
      <c r="I602" s="68"/>
      <c r="J602" s="44"/>
      <c r="K602" s="65"/>
      <c r="L602" s="66"/>
      <c r="M602" s="67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</row>
    <row r="603" ht="15.75" customHeight="1">
      <c r="A603" s="44"/>
      <c r="B603" s="44"/>
      <c r="C603" s="44"/>
      <c r="D603" s="44"/>
      <c r="E603" s="44"/>
      <c r="F603" s="44"/>
      <c r="G603" s="44"/>
      <c r="H603" s="44"/>
      <c r="I603" s="68"/>
      <c r="J603" s="44"/>
      <c r="K603" s="65"/>
      <c r="L603" s="66"/>
      <c r="M603" s="67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</row>
    <row r="604" ht="15.75" customHeight="1">
      <c r="A604" s="44"/>
      <c r="B604" s="44"/>
      <c r="C604" s="44"/>
      <c r="D604" s="44"/>
      <c r="E604" s="44"/>
      <c r="F604" s="44"/>
      <c r="G604" s="44"/>
      <c r="H604" s="44"/>
      <c r="I604" s="68"/>
      <c r="J604" s="44"/>
      <c r="K604" s="65"/>
      <c r="L604" s="66"/>
      <c r="M604" s="67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</row>
    <row r="605" ht="15.75" customHeight="1">
      <c r="A605" s="44"/>
      <c r="B605" s="44"/>
      <c r="C605" s="44"/>
      <c r="D605" s="44"/>
      <c r="E605" s="44"/>
      <c r="F605" s="44"/>
      <c r="G605" s="44"/>
      <c r="H605" s="44"/>
      <c r="I605" s="68"/>
      <c r="J605" s="44"/>
      <c r="K605" s="65"/>
      <c r="L605" s="66"/>
      <c r="M605" s="67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</row>
    <row r="606" ht="15.75" customHeight="1">
      <c r="A606" s="44"/>
      <c r="B606" s="44"/>
      <c r="C606" s="44"/>
      <c r="D606" s="44"/>
      <c r="E606" s="44"/>
      <c r="F606" s="44"/>
      <c r="G606" s="44"/>
      <c r="H606" s="44"/>
      <c r="I606" s="68"/>
      <c r="J606" s="44"/>
      <c r="K606" s="65"/>
      <c r="L606" s="66"/>
      <c r="M606" s="67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</row>
    <row r="607" ht="15.75" customHeight="1">
      <c r="A607" s="44"/>
      <c r="B607" s="44"/>
      <c r="C607" s="44"/>
      <c r="D607" s="44"/>
      <c r="E607" s="44"/>
      <c r="F607" s="44"/>
      <c r="G607" s="44"/>
      <c r="H607" s="44"/>
      <c r="I607" s="68"/>
      <c r="J607" s="44"/>
      <c r="K607" s="65"/>
      <c r="L607" s="66"/>
      <c r="M607" s="67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</row>
    <row r="608" ht="15.75" customHeight="1">
      <c r="A608" s="44"/>
      <c r="B608" s="44"/>
      <c r="C608" s="44"/>
      <c r="D608" s="44"/>
      <c r="E608" s="44"/>
      <c r="F608" s="44"/>
      <c r="G608" s="44"/>
      <c r="H608" s="44"/>
      <c r="I608" s="68"/>
      <c r="J608" s="44"/>
      <c r="K608" s="65"/>
      <c r="L608" s="66"/>
      <c r="M608" s="67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</row>
    <row r="609" ht="15.75" customHeight="1">
      <c r="A609" s="44"/>
      <c r="B609" s="44"/>
      <c r="C609" s="44"/>
      <c r="D609" s="44"/>
      <c r="E609" s="44"/>
      <c r="F609" s="44"/>
      <c r="G609" s="44"/>
      <c r="H609" s="44"/>
      <c r="I609" s="68"/>
      <c r="J609" s="44"/>
      <c r="K609" s="65"/>
      <c r="L609" s="66"/>
      <c r="M609" s="67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</row>
    <row r="610" ht="15.75" customHeight="1">
      <c r="A610" s="44"/>
      <c r="B610" s="44"/>
      <c r="C610" s="44"/>
      <c r="D610" s="44"/>
      <c r="E610" s="44"/>
      <c r="F610" s="44"/>
      <c r="G610" s="44"/>
      <c r="H610" s="44"/>
      <c r="I610" s="68"/>
      <c r="J610" s="44"/>
      <c r="K610" s="65"/>
      <c r="L610" s="66"/>
      <c r="M610" s="67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</row>
    <row r="611" ht="15.75" customHeight="1">
      <c r="A611" s="44"/>
      <c r="B611" s="44"/>
      <c r="C611" s="44"/>
      <c r="D611" s="44"/>
      <c r="E611" s="44"/>
      <c r="F611" s="44"/>
      <c r="G611" s="44"/>
      <c r="H611" s="44"/>
      <c r="I611" s="68"/>
      <c r="J611" s="44"/>
      <c r="K611" s="65"/>
      <c r="L611" s="66"/>
      <c r="M611" s="67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</row>
    <row r="612" ht="15.75" customHeight="1">
      <c r="A612" s="44"/>
      <c r="B612" s="44"/>
      <c r="C612" s="44"/>
      <c r="D612" s="44"/>
      <c r="E612" s="44"/>
      <c r="F612" s="44"/>
      <c r="G612" s="44"/>
      <c r="H612" s="44"/>
      <c r="I612" s="68"/>
      <c r="J612" s="44"/>
      <c r="K612" s="65"/>
      <c r="L612" s="66"/>
      <c r="M612" s="67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</row>
    <row r="613" ht="15.75" customHeight="1">
      <c r="A613" s="44"/>
      <c r="B613" s="44"/>
      <c r="C613" s="44"/>
      <c r="D613" s="44"/>
      <c r="E613" s="44"/>
      <c r="F613" s="44"/>
      <c r="G613" s="44"/>
      <c r="H613" s="44"/>
      <c r="I613" s="68"/>
      <c r="J613" s="44"/>
      <c r="K613" s="65"/>
      <c r="L613" s="66"/>
      <c r="M613" s="67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</row>
    <row r="614" ht="15.75" customHeight="1">
      <c r="A614" s="44"/>
      <c r="B614" s="44"/>
      <c r="C614" s="44"/>
      <c r="D614" s="44"/>
      <c r="E614" s="44"/>
      <c r="F614" s="44"/>
      <c r="G614" s="44"/>
      <c r="H614" s="44"/>
      <c r="I614" s="68"/>
      <c r="J614" s="44"/>
      <c r="K614" s="65"/>
      <c r="L614" s="66"/>
      <c r="M614" s="67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</row>
    <row r="615" ht="15.75" customHeight="1">
      <c r="A615" s="44"/>
      <c r="B615" s="44"/>
      <c r="C615" s="44"/>
      <c r="D615" s="44"/>
      <c r="E615" s="44"/>
      <c r="F615" s="44"/>
      <c r="G615" s="44"/>
      <c r="H615" s="44"/>
      <c r="I615" s="68"/>
      <c r="J615" s="44"/>
      <c r="K615" s="65"/>
      <c r="L615" s="66"/>
      <c r="M615" s="67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</row>
    <row r="616" ht="15.75" customHeight="1">
      <c r="A616" s="44"/>
      <c r="B616" s="44"/>
      <c r="C616" s="44"/>
      <c r="D616" s="44"/>
      <c r="E616" s="44"/>
      <c r="F616" s="44"/>
      <c r="G616" s="44"/>
      <c r="H616" s="44"/>
      <c r="I616" s="68"/>
      <c r="J616" s="44"/>
      <c r="K616" s="65"/>
      <c r="L616" s="66"/>
      <c r="M616" s="67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</row>
    <row r="617" ht="15.75" customHeight="1">
      <c r="A617" s="44"/>
      <c r="B617" s="44"/>
      <c r="C617" s="44"/>
      <c r="D617" s="44"/>
      <c r="E617" s="44"/>
      <c r="F617" s="44"/>
      <c r="G617" s="44"/>
      <c r="H617" s="44"/>
      <c r="I617" s="68"/>
      <c r="J617" s="44"/>
      <c r="K617" s="65"/>
      <c r="L617" s="66"/>
      <c r="M617" s="67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</row>
    <row r="618" ht="15.75" customHeight="1">
      <c r="A618" s="44"/>
      <c r="B618" s="44"/>
      <c r="C618" s="44"/>
      <c r="D618" s="44"/>
      <c r="E618" s="44"/>
      <c r="F618" s="44"/>
      <c r="G618" s="44"/>
      <c r="H618" s="44"/>
      <c r="I618" s="68"/>
      <c r="J618" s="44"/>
      <c r="K618" s="65"/>
      <c r="L618" s="66"/>
      <c r="M618" s="67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</row>
    <row r="619" ht="15.75" customHeight="1">
      <c r="A619" s="44"/>
      <c r="B619" s="44"/>
      <c r="C619" s="44"/>
      <c r="D619" s="44"/>
      <c r="E619" s="44"/>
      <c r="F619" s="44"/>
      <c r="G619" s="44"/>
      <c r="H619" s="44"/>
      <c r="I619" s="68"/>
      <c r="J619" s="44"/>
      <c r="K619" s="65"/>
      <c r="L619" s="66"/>
      <c r="M619" s="67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</row>
    <row r="620" ht="15.75" customHeight="1">
      <c r="A620" s="44"/>
      <c r="B620" s="44"/>
      <c r="C620" s="44"/>
      <c r="D620" s="44"/>
      <c r="E620" s="44"/>
      <c r="F620" s="44"/>
      <c r="G620" s="44"/>
      <c r="H620" s="44"/>
      <c r="I620" s="68"/>
      <c r="J620" s="44"/>
      <c r="K620" s="65"/>
      <c r="L620" s="66"/>
      <c r="M620" s="67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</row>
    <row r="621" ht="15.75" customHeight="1">
      <c r="A621" s="44"/>
      <c r="B621" s="44"/>
      <c r="C621" s="44"/>
      <c r="D621" s="44"/>
      <c r="E621" s="44"/>
      <c r="F621" s="44"/>
      <c r="G621" s="44"/>
      <c r="H621" s="44"/>
      <c r="I621" s="68"/>
      <c r="J621" s="44"/>
      <c r="K621" s="65"/>
      <c r="L621" s="66"/>
      <c r="M621" s="67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</row>
    <row r="622" ht="15.75" customHeight="1">
      <c r="A622" s="44"/>
      <c r="B622" s="44"/>
      <c r="C622" s="44"/>
      <c r="D622" s="44"/>
      <c r="E622" s="44"/>
      <c r="F622" s="44"/>
      <c r="G622" s="44"/>
      <c r="H622" s="44"/>
      <c r="I622" s="68"/>
      <c r="J622" s="44"/>
      <c r="K622" s="65"/>
      <c r="L622" s="66"/>
      <c r="M622" s="67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</row>
    <row r="623" ht="15.75" customHeight="1">
      <c r="A623" s="44"/>
      <c r="B623" s="44"/>
      <c r="C623" s="44"/>
      <c r="D623" s="44"/>
      <c r="E623" s="44"/>
      <c r="F623" s="44"/>
      <c r="G623" s="44"/>
      <c r="H623" s="44"/>
      <c r="I623" s="68"/>
      <c r="J623" s="44"/>
      <c r="K623" s="65"/>
      <c r="L623" s="66"/>
      <c r="M623" s="67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</row>
    <row r="624" ht="15.75" customHeight="1">
      <c r="A624" s="44"/>
      <c r="B624" s="44"/>
      <c r="C624" s="44"/>
      <c r="D624" s="44"/>
      <c r="E624" s="44"/>
      <c r="F624" s="44"/>
      <c r="G624" s="44"/>
      <c r="H624" s="44"/>
      <c r="I624" s="68"/>
      <c r="J624" s="44"/>
      <c r="K624" s="65"/>
      <c r="L624" s="66"/>
      <c r="M624" s="67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</row>
    <row r="625" ht="15.75" customHeight="1">
      <c r="A625" s="44"/>
      <c r="B625" s="44"/>
      <c r="C625" s="44"/>
      <c r="D625" s="44"/>
      <c r="E625" s="44"/>
      <c r="F625" s="44"/>
      <c r="G625" s="44"/>
      <c r="H625" s="44"/>
      <c r="I625" s="68"/>
      <c r="J625" s="44"/>
      <c r="K625" s="65"/>
      <c r="L625" s="66"/>
      <c r="M625" s="67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</row>
    <row r="626" ht="15.75" customHeight="1">
      <c r="A626" s="44"/>
      <c r="B626" s="44"/>
      <c r="C626" s="44"/>
      <c r="D626" s="44"/>
      <c r="E626" s="44"/>
      <c r="F626" s="44"/>
      <c r="G626" s="44"/>
      <c r="H626" s="44"/>
      <c r="I626" s="68"/>
      <c r="J626" s="44"/>
      <c r="K626" s="65"/>
      <c r="L626" s="66"/>
      <c r="M626" s="67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</row>
    <row r="627" ht="15.75" customHeight="1">
      <c r="A627" s="44"/>
      <c r="B627" s="44"/>
      <c r="C627" s="44"/>
      <c r="D627" s="44"/>
      <c r="E627" s="44"/>
      <c r="F627" s="44"/>
      <c r="G627" s="44"/>
      <c r="H627" s="44"/>
      <c r="I627" s="68"/>
      <c r="J627" s="44"/>
      <c r="K627" s="65"/>
      <c r="L627" s="66"/>
      <c r="M627" s="67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</row>
    <row r="628" ht="15.75" customHeight="1">
      <c r="A628" s="44"/>
      <c r="B628" s="44"/>
      <c r="C628" s="44"/>
      <c r="D628" s="44"/>
      <c r="E628" s="44"/>
      <c r="F628" s="44"/>
      <c r="G628" s="44"/>
      <c r="H628" s="44"/>
      <c r="I628" s="68"/>
      <c r="J628" s="44"/>
      <c r="K628" s="65"/>
      <c r="L628" s="66"/>
      <c r="M628" s="67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</row>
    <row r="629" ht="15.75" customHeight="1">
      <c r="A629" s="44"/>
      <c r="B629" s="44"/>
      <c r="C629" s="44"/>
      <c r="D629" s="44"/>
      <c r="E629" s="44"/>
      <c r="F629" s="44"/>
      <c r="G629" s="44"/>
      <c r="H629" s="44"/>
      <c r="I629" s="68"/>
      <c r="J629" s="44"/>
      <c r="K629" s="65"/>
      <c r="L629" s="66"/>
      <c r="M629" s="67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</row>
    <row r="630" ht="15.75" customHeight="1">
      <c r="A630" s="44"/>
      <c r="B630" s="44"/>
      <c r="C630" s="44"/>
      <c r="D630" s="44"/>
      <c r="E630" s="44"/>
      <c r="F630" s="44"/>
      <c r="G630" s="44"/>
      <c r="H630" s="44"/>
      <c r="I630" s="68"/>
      <c r="J630" s="44"/>
      <c r="K630" s="65"/>
      <c r="L630" s="66"/>
      <c r="M630" s="67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</row>
    <row r="631" ht="15.75" customHeight="1">
      <c r="A631" s="44"/>
      <c r="B631" s="44"/>
      <c r="C631" s="44"/>
      <c r="D631" s="44"/>
      <c r="E631" s="44"/>
      <c r="F631" s="44"/>
      <c r="G631" s="44"/>
      <c r="H631" s="44"/>
      <c r="I631" s="68"/>
      <c r="J631" s="44"/>
      <c r="K631" s="65"/>
      <c r="L631" s="66"/>
      <c r="M631" s="67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</row>
    <row r="632" ht="15.75" customHeight="1">
      <c r="A632" s="44"/>
      <c r="B632" s="44"/>
      <c r="C632" s="44"/>
      <c r="D632" s="44"/>
      <c r="E632" s="44"/>
      <c r="F632" s="44"/>
      <c r="G632" s="44"/>
      <c r="H632" s="44"/>
      <c r="I632" s="68"/>
      <c r="J632" s="44"/>
      <c r="K632" s="65"/>
      <c r="L632" s="66"/>
      <c r="M632" s="67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</row>
    <row r="633" ht="15.75" customHeight="1">
      <c r="A633" s="44"/>
      <c r="B633" s="44"/>
      <c r="C633" s="44"/>
      <c r="D633" s="44"/>
      <c r="E633" s="44"/>
      <c r="F633" s="44"/>
      <c r="G633" s="44"/>
      <c r="H633" s="44"/>
      <c r="I633" s="68"/>
      <c r="J633" s="44"/>
      <c r="K633" s="65"/>
      <c r="L633" s="66"/>
      <c r="M633" s="67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</row>
    <row r="634" ht="15.75" customHeight="1">
      <c r="A634" s="44"/>
      <c r="B634" s="44"/>
      <c r="C634" s="44"/>
      <c r="D634" s="44"/>
      <c r="E634" s="44"/>
      <c r="F634" s="44"/>
      <c r="G634" s="44"/>
      <c r="H634" s="44"/>
      <c r="I634" s="68"/>
      <c r="J634" s="44"/>
      <c r="K634" s="65"/>
      <c r="L634" s="66"/>
      <c r="M634" s="67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</row>
    <row r="635" ht="15.75" customHeight="1">
      <c r="A635" s="44"/>
      <c r="B635" s="44"/>
      <c r="C635" s="44"/>
      <c r="D635" s="44"/>
      <c r="E635" s="44"/>
      <c r="F635" s="44"/>
      <c r="G635" s="44"/>
      <c r="H635" s="44"/>
      <c r="I635" s="68"/>
      <c r="J635" s="44"/>
      <c r="K635" s="65"/>
      <c r="L635" s="66"/>
      <c r="M635" s="67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</row>
    <row r="636" ht="15.75" customHeight="1">
      <c r="A636" s="44"/>
      <c r="B636" s="44"/>
      <c r="C636" s="44"/>
      <c r="D636" s="44"/>
      <c r="E636" s="44"/>
      <c r="F636" s="44"/>
      <c r="G636" s="44"/>
      <c r="H636" s="44"/>
      <c r="I636" s="68"/>
      <c r="J636" s="44"/>
      <c r="K636" s="65"/>
      <c r="L636" s="66"/>
      <c r="M636" s="67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</row>
    <row r="637" ht="15.75" customHeight="1">
      <c r="A637" s="44"/>
      <c r="B637" s="44"/>
      <c r="C637" s="44"/>
      <c r="D637" s="44"/>
      <c r="E637" s="44"/>
      <c r="F637" s="44"/>
      <c r="G637" s="44"/>
      <c r="H637" s="44"/>
      <c r="I637" s="68"/>
      <c r="J637" s="44"/>
      <c r="K637" s="65"/>
      <c r="L637" s="66"/>
      <c r="M637" s="67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</row>
    <row r="638" ht="15.75" customHeight="1">
      <c r="A638" s="44"/>
      <c r="B638" s="44"/>
      <c r="C638" s="44"/>
      <c r="D638" s="44"/>
      <c r="E638" s="44"/>
      <c r="F638" s="44"/>
      <c r="G638" s="44"/>
      <c r="H638" s="44"/>
      <c r="I638" s="68"/>
      <c r="J638" s="44"/>
      <c r="K638" s="65"/>
      <c r="L638" s="66"/>
      <c r="M638" s="67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</row>
    <row r="639" ht="15.75" customHeight="1">
      <c r="A639" s="44"/>
      <c r="B639" s="44"/>
      <c r="C639" s="44"/>
      <c r="D639" s="44"/>
      <c r="E639" s="44"/>
      <c r="F639" s="44"/>
      <c r="G639" s="44"/>
      <c r="H639" s="44"/>
      <c r="I639" s="68"/>
      <c r="J639" s="44"/>
      <c r="K639" s="65"/>
      <c r="L639" s="66"/>
      <c r="M639" s="67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</row>
    <row r="640" ht="15.75" customHeight="1">
      <c r="A640" s="44"/>
      <c r="B640" s="44"/>
      <c r="C640" s="44"/>
      <c r="D640" s="44"/>
      <c r="E640" s="44"/>
      <c r="F640" s="44"/>
      <c r="G640" s="44"/>
      <c r="H640" s="44"/>
      <c r="I640" s="68"/>
      <c r="J640" s="44"/>
      <c r="K640" s="65"/>
      <c r="L640" s="66"/>
      <c r="M640" s="67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</row>
    <row r="641" ht="15.75" customHeight="1">
      <c r="A641" s="44"/>
      <c r="B641" s="44"/>
      <c r="C641" s="44"/>
      <c r="D641" s="44"/>
      <c r="E641" s="44"/>
      <c r="F641" s="44"/>
      <c r="G641" s="44"/>
      <c r="H641" s="44"/>
      <c r="I641" s="68"/>
      <c r="J641" s="44"/>
      <c r="K641" s="65"/>
      <c r="L641" s="66"/>
      <c r="M641" s="67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</row>
    <row r="642" ht="15.75" customHeight="1">
      <c r="A642" s="44"/>
      <c r="B642" s="44"/>
      <c r="C642" s="44"/>
      <c r="D642" s="44"/>
      <c r="E642" s="44"/>
      <c r="F642" s="44"/>
      <c r="G642" s="44"/>
      <c r="H642" s="44"/>
      <c r="I642" s="68"/>
      <c r="J642" s="44"/>
      <c r="K642" s="65"/>
      <c r="L642" s="66"/>
      <c r="M642" s="67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</row>
    <row r="643" ht="15.75" customHeight="1">
      <c r="A643" s="44"/>
      <c r="B643" s="44"/>
      <c r="C643" s="44"/>
      <c r="D643" s="44"/>
      <c r="E643" s="44"/>
      <c r="F643" s="44"/>
      <c r="G643" s="44"/>
      <c r="H643" s="44"/>
      <c r="I643" s="68"/>
      <c r="J643" s="44"/>
      <c r="K643" s="65"/>
      <c r="L643" s="66"/>
      <c r="M643" s="67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</row>
    <row r="644" ht="15.75" customHeight="1">
      <c r="A644" s="44"/>
      <c r="B644" s="44"/>
      <c r="C644" s="44"/>
      <c r="D644" s="44"/>
      <c r="E644" s="44"/>
      <c r="F644" s="44"/>
      <c r="G644" s="44"/>
      <c r="H644" s="44"/>
      <c r="I644" s="68"/>
      <c r="J644" s="44"/>
      <c r="K644" s="65"/>
      <c r="L644" s="66"/>
      <c r="M644" s="67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</row>
    <row r="645" ht="15.75" customHeight="1">
      <c r="A645" s="44"/>
      <c r="B645" s="44"/>
      <c r="C645" s="44"/>
      <c r="D645" s="44"/>
      <c r="E645" s="44"/>
      <c r="F645" s="44"/>
      <c r="G645" s="44"/>
      <c r="H645" s="44"/>
      <c r="I645" s="68"/>
      <c r="J645" s="44"/>
      <c r="K645" s="65"/>
      <c r="L645" s="66"/>
      <c r="M645" s="67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</row>
    <row r="646" ht="15.75" customHeight="1">
      <c r="A646" s="44"/>
      <c r="B646" s="44"/>
      <c r="C646" s="44"/>
      <c r="D646" s="44"/>
      <c r="E646" s="44"/>
      <c r="F646" s="44"/>
      <c r="G646" s="44"/>
      <c r="H646" s="44"/>
      <c r="I646" s="68"/>
      <c r="J646" s="44"/>
      <c r="K646" s="65"/>
      <c r="L646" s="66"/>
      <c r="M646" s="67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</row>
    <row r="647" ht="15.75" customHeight="1">
      <c r="A647" s="44"/>
      <c r="B647" s="44"/>
      <c r="C647" s="44"/>
      <c r="D647" s="44"/>
      <c r="E647" s="44"/>
      <c r="F647" s="44"/>
      <c r="G647" s="44"/>
      <c r="H647" s="44"/>
      <c r="I647" s="68"/>
      <c r="J647" s="44"/>
      <c r="K647" s="65"/>
      <c r="L647" s="66"/>
      <c r="M647" s="67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</row>
    <row r="648" ht="15.75" customHeight="1">
      <c r="A648" s="44"/>
      <c r="B648" s="44"/>
      <c r="C648" s="44"/>
      <c r="D648" s="44"/>
      <c r="E648" s="44"/>
      <c r="F648" s="44"/>
      <c r="G648" s="44"/>
      <c r="H648" s="44"/>
      <c r="I648" s="68"/>
      <c r="J648" s="44"/>
      <c r="K648" s="65"/>
      <c r="L648" s="66"/>
      <c r="M648" s="67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</row>
    <row r="649" ht="15.75" customHeight="1">
      <c r="A649" s="44"/>
      <c r="B649" s="44"/>
      <c r="C649" s="44"/>
      <c r="D649" s="44"/>
      <c r="E649" s="44"/>
      <c r="F649" s="44"/>
      <c r="G649" s="44"/>
      <c r="H649" s="44"/>
      <c r="I649" s="68"/>
      <c r="J649" s="44"/>
      <c r="K649" s="65"/>
      <c r="L649" s="66"/>
      <c r="M649" s="67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</row>
    <row r="650" ht="15.75" customHeight="1">
      <c r="A650" s="44"/>
      <c r="B650" s="44"/>
      <c r="C650" s="44"/>
      <c r="D650" s="44"/>
      <c r="E650" s="44"/>
      <c r="F650" s="44"/>
      <c r="G650" s="44"/>
      <c r="H650" s="44"/>
      <c r="I650" s="68"/>
      <c r="J650" s="44"/>
      <c r="K650" s="65"/>
      <c r="L650" s="66"/>
      <c r="M650" s="67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</row>
    <row r="651" ht="15.75" customHeight="1">
      <c r="A651" s="44"/>
      <c r="B651" s="44"/>
      <c r="C651" s="44"/>
      <c r="D651" s="44"/>
      <c r="E651" s="44"/>
      <c r="F651" s="44"/>
      <c r="G651" s="44"/>
      <c r="H651" s="44"/>
      <c r="I651" s="68"/>
      <c r="J651" s="44"/>
      <c r="K651" s="65"/>
      <c r="L651" s="66"/>
      <c r="M651" s="67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</row>
    <row r="652" ht="15.75" customHeight="1">
      <c r="A652" s="44"/>
      <c r="B652" s="44"/>
      <c r="C652" s="44"/>
      <c r="D652" s="44"/>
      <c r="E652" s="44"/>
      <c r="F652" s="44"/>
      <c r="G652" s="44"/>
      <c r="H652" s="44"/>
      <c r="I652" s="68"/>
      <c r="J652" s="44"/>
      <c r="K652" s="65"/>
      <c r="L652" s="66"/>
      <c r="M652" s="67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</row>
    <row r="653" ht="15.75" customHeight="1">
      <c r="A653" s="44"/>
      <c r="B653" s="44"/>
      <c r="C653" s="44"/>
      <c r="D653" s="44"/>
      <c r="E653" s="44"/>
      <c r="F653" s="44"/>
      <c r="G653" s="44"/>
      <c r="H653" s="44"/>
      <c r="I653" s="68"/>
      <c r="J653" s="44"/>
      <c r="K653" s="65"/>
      <c r="L653" s="66"/>
      <c r="M653" s="67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</row>
    <row r="654" ht="15.75" customHeight="1">
      <c r="A654" s="44"/>
      <c r="B654" s="44"/>
      <c r="C654" s="44"/>
      <c r="D654" s="44"/>
      <c r="E654" s="44"/>
      <c r="F654" s="44"/>
      <c r="G654" s="44"/>
      <c r="H654" s="44"/>
      <c r="I654" s="68"/>
      <c r="J654" s="44"/>
      <c r="K654" s="65"/>
      <c r="L654" s="66"/>
      <c r="M654" s="67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</row>
    <row r="655" ht="15.75" customHeight="1">
      <c r="A655" s="44"/>
      <c r="B655" s="44"/>
      <c r="C655" s="44"/>
      <c r="D655" s="44"/>
      <c r="E655" s="44"/>
      <c r="F655" s="44"/>
      <c r="G655" s="44"/>
      <c r="H655" s="63"/>
      <c r="I655" s="59"/>
      <c r="J655" s="44"/>
      <c r="K655" s="65"/>
      <c r="L655" s="66"/>
      <c r="M655" s="67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</row>
  </sheetData>
  <autoFilter ref="$A$1:$AH$190"/>
  <mergeCells count="98">
    <mergeCell ref="P51:AE51"/>
    <mergeCell ref="P52:AE52"/>
    <mergeCell ref="P53:AE53"/>
    <mergeCell ref="P54:AE54"/>
    <mergeCell ref="P76:AE76"/>
    <mergeCell ref="P77:AE77"/>
    <mergeCell ref="P78:AE78"/>
    <mergeCell ref="P79:AE79"/>
    <mergeCell ref="P98:AE98"/>
    <mergeCell ref="P99:AE99"/>
    <mergeCell ref="P100:AE100"/>
    <mergeCell ref="P153:AE153"/>
    <mergeCell ref="P154:AE154"/>
    <mergeCell ref="P155:AE155"/>
    <mergeCell ref="P156:AE156"/>
    <mergeCell ref="P157:AE157"/>
    <mergeCell ref="P158:AE158"/>
    <mergeCell ref="P159:AE159"/>
    <mergeCell ref="P160:AE160"/>
    <mergeCell ref="P161:AE161"/>
    <mergeCell ref="P162:AE162"/>
    <mergeCell ref="P163:AE163"/>
    <mergeCell ref="P164:AE164"/>
    <mergeCell ref="P165:AE165"/>
    <mergeCell ref="P166:AE166"/>
    <mergeCell ref="P167:AE167"/>
    <mergeCell ref="P168:AE168"/>
    <mergeCell ref="P169:AE169"/>
    <mergeCell ref="P170:AE170"/>
    <mergeCell ref="P171:AE171"/>
    <mergeCell ref="P172:AE172"/>
    <mergeCell ref="P173:AE173"/>
    <mergeCell ref="P174:AE174"/>
    <mergeCell ref="P175:AE175"/>
    <mergeCell ref="P176:AE176"/>
    <mergeCell ref="P184:AE184"/>
    <mergeCell ref="P185:AE185"/>
    <mergeCell ref="P186:AE186"/>
    <mergeCell ref="P187:AE187"/>
    <mergeCell ref="P188:AE188"/>
    <mergeCell ref="P189:AE189"/>
    <mergeCell ref="P190:AE190"/>
    <mergeCell ref="P177:AE177"/>
    <mergeCell ref="P178:AE178"/>
    <mergeCell ref="P179:AE179"/>
    <mergeCell ref="P180:AE180"/>
    <mergeCell ref="P181:AE181"/>
    <mergeCell ref="P182:AE182"/>
    <mergeCell ref="P183:AE183"/>
    <mergeCell ref="P2:AE2"/>
    <mergeCell ref="P3:AE3"/>
    <mergeCell ref="P4:AE4"/>
    <mergeCell ref="P5:AE5"/>
    <mergeCell ref="P6:AE6"/>
    <mergeCell ref="P7:AE7"/>
    <mergeCell ref="P8:AE8"/>
    <mergeCell ref="P9:AE9"/>
    <mergeCell ref="P10:AE10"/>
    <mergeCell ref="P11:AE11"/>
    <mergeCell ref="P12:AE12"/>
    <mergeCell ref="P13:AE13"/>
    <mergeCell ref="P14:AE14"/>
    <mergeCell ref="P15:AE15"/>
    <mergeCell ref="P16:AE16"/>
    <mergeCell ref="P17:AE17"/>
    <mergeCell ref="P18:AE18"/>
    <mergeCell ref="P19:AE19"/>
    <mergeCell ref="P20:AE20"/>
    <mergeCell ref="P21:AE21"/>
    <mergeCell ref="P22:AE22"/>
    <mergeCell ref="P23:AE23"/>
    <mergeCell ref="P24:AE24"/>
    <mergeCell ref="P25:AE25"/>
    <mergeCell ref="P26:AE26"/>
    <mergeCell ref="P27:AE27"/>
    <mergeCell ref="P28:AE28"/>
    <mergeCell ref="P29:AE29"/>
    <mergeCell ref="P30:AE30"/>
    <mergeCell ref="P31:AE31"/>
    <mergeCell ref="P32:AE32"/>
    <mergeCell ref="P33:AE33"/>
    <mergeCell ref="P34:AE34"/>
    <mergeCell ref="P35:AE35"/>
    <mergeCell ref="P36:AE36"/>
    <mergeCell ref="P37:AE37"/>
    <mergeCell ref="P38:AE38"/>
    <mergeCell ref="P39:AE39"/>
    <mergeCell ref="P40:AE40"/>
    <mergeCell ref="P41:AE41"/>
    <mergeCell ref="P42:AE42"/>
    <mergeCell ref="P43:AE43"/>
    <mergeCell ref="P44:AE44"/>
    <mergeCell ref="P45:AE45"/>
    <mergeCell ref="P46:AE46"/>
    <mergeCell ref="P47:AE47"/>
    <mergeCell ref="P48:AE48"/>
    <mergeCell ref="P49:AE49"/>
    <mergeCell ref="P50:AE5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25"/>
    <col customWidth="1" min="3" max="3" width="7.13"/>
    <col customWidth="1" min="4" max="4" width="10.0"/>
    <col customWidth="1" min="5" max="5" width="9.75"/>
    <col customWidth="1" min="6" max="6" width="12.38"/>
    <col customWidth="1" min="7" max="7" width="29.0"/>
    <col customWidth="1" min="8" max="8" width="8.75"/>
    <col customWidth="1" min="9" max="9" width="5.63"/>
    <col customWidth="1" min="10" max="11" width="6.88"/>
    <col customWidth="1" min="12" max="13" width="6.75"/>
    <col customWidth="1" min="14" max="14" width="17.5"/>
    <col customWidth="1" min="15" max="15" width="16.5"/>
    <col customWidth="1" min="16" max="34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69" t="s">
        <v>313</v>
      </c>
      <c r="L1" s="70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</row>
    <row r="2" ht="15.75" customHeight="1">
      <c r="A2" s="35" t="s">
        <v>315</v>
      </c>
      <c r="B2" s="35" t="s">
        <v>520</v>
      </c>
      <c r="C2" s="35"/>
      <c r="D2" s="35" t="s">
        <v>324</v>
      </c>
      <c r="E2" s="35" t="s">
        <v>4</v>
      </c>
      <c r="F2" s="35" t="s">
        <v>521</v>
      </c>
      <c r="G2" s="35"/>
      <c r="H2" s="71">
        <v>5.0</v>
      </c>
      <c r="I2" s="59">
        <v>690.0</v>
      </c>
      <c r="J2" s="38"/>
      <c r="K2" s="38"/>
      <c r="L2" s="72">
        <v>250.0</v>
      </c>
      <c r="M2" s="41"/>
      <c r="N2" s="35" t="s">
        <v>522</v>
      </c>
      <c r="O2" s="73"/>
      <c r="P2" s="74">
        <f t="shared" ref="P2:P70" si="1">L2*H2</f>
        <v>1250</v>
      </c>
      <c r="Q2" s="75"/>
      <c r="R2" s="75"/>
      <c r="S2" s="76"/>
      <c r="T2" s="76"/>
      <c r="U2" s="56"/>
      <c r="V2" s="51"/>
      <c r="W2" s="56"/>
      <c r="X2" s="56"/>
      <c r="Y2" s="56"/>
      <c r="Z2" s="56"/>
      <c r="AA2" s="56"/>
      <c r="AB2" s="56"/>
      <c r="AC2" s="56"/>
      <c r="AD2" s="56"/>
      <c r="AE2" s="56"/>
      <c r="AF2" s="44"/>
      <c r="AG2" s="44"/>
      <c r="AH2" s="44"/>
    </row>
    <row r="3" ht="15.75" customHeight="1">
      <c r="A3" s="35" t="s">
        <v>315</v>
      </c>
      <c r="B3" s="35" t="s">
        <v>57</v>
      </c>
      <c r="C3" s="35" t="s">
        <v>6</v>
      </c>
      <c r="D3" s="35" t="s">
        <v>324</v>
      </c>
      <c r="E3" s="35" t="s">
        <v>4</v>
      </c>
      <c r="F3" s="35" t="s">
        <v>523</v>
      </c>
      <c r="G3" s="35" t="s">
        <v>524</v>
      </c>
      <c r="H3" s="71">
        <v>1.0</v>
      </c>
      <c r="I3" s="59">
        <v>2390.0</v>
      </c>
      <c r="J3" s="38"/>
      <c r="K3" s="38"/>
      <c r="L3" s="72">
        <v>921.0</v>
      </c>
      <c r="M3" s="41"/>
      <c r="N3" s="35" t="s">
        <v>522</v>
      </c>
      <c r="O3" s="73"/>
      <c r="P3" s="74">
        <f t="shared" si="1"/>
        <v>921</v>
      </c>
      <c r="Q3" s="75"/>
      <c r="R3" s="75"/>
      <c r="S3" s="76"/>
      <c r="T3" s="76"/>
      <c r="U3" s="56"/>
      <c r="V3" s="51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</row>
    <row r="4" ht="15.75" customHeight="1">
      <c r="A4" s="35" t="s">
        <v>315</v>
      </c>
      <c r="B4" s="35" t="s">
        <v>57</v>
      </c>
      <c r="C4" s="35" t="s">
        <v>6</v>
      </c>
      <c r="D4" s="35" t="s">
        <v>318</v>
      </c>
      <c r="E4" s="35" t="s">
        <v>4</v>
      </c>
      <c r="F4" s="35" t="s">
        <v>523</v>
      </c>
      <c r="G4" s="35" t="s">
        <v>524</v>
      </c>
      <c r="H4" s="71">
        <v>1.0</v>
      </c>
      <c r="I4" s="59">
        <v>2390.0</v>
      </c>
      <c r="J4" s="38"/>
      <c r="K4" s="38"/>
      <c r="L4" s="72">
        <v>921.0</v>
      </c>
      <c r="M4" s="41"/>
      <c r="N4" s="35" t="s">
        <v>522</v>
      </c>
      <c r="O4" s="73"/>
      <c r="P4" s="74">
        <f t="shared" si="1"/>
        <v>921</v>
      </c>
      <c r="Q4" s="75"/>
      <c r="R4" s="75"/>
      <c r="S4" s="76"/>
      <c r="T4" s="7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44"/>
      <c r="AG4" s="44"/>
      <c r="AH4" s="44"/>
    </row>
    <row r="5" ht="15.75" customHeight="1">
      <c r="A5" s="35" t="s">
        <v>315</v>
      </c>
      <c r="B5" s="35" t="s">
        <v>57</v>
      </c>
      <c r="C5" s="35" t="s">
        <v>6</v>
      </c>
      <c r="D5" s="35" t="s">
        <v>328</v>
      </c>
      <c r="E5" s="35" t="s">
        <v>4</v>
      </c>
      <c r="F5" s="35" t="s">
        <v>525</v>
      </c>
      <c r="G5" s="35" t="s">
        <v>524</v>
      </c>
      <c r="H5" s="71">
        <v>1.0</v>
      </c>
      <c r="I5" s="59">
        <v>2390.0</v>
      </c>
      <c r="J5" s="38"/>
      <c r="K5" s="38"/>
      <c r="L5" s="72">
        <v>921.0</v>
      </c>
      <c r="M5" s="41"/>
      <c r="N5" s="35" t="s">
        <v>522</v>
      </c>
      <c r="O5" s="73"/>
      <c r="P5" s="74">
        <f t="shared" si="1"/>
        <v>921</v>
      </c>
      <c r="Q5" s="75"/>
      <c r="R5" s="75"/>
      <c r="S5" s="76"/>
      <c r="T5" s="7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44"/>
      <c r="AG5" s="44"/>
      <c r="AH5" s="44"/>
    </row>
    <row r="6" ht="15.75" customHeight="1">
      <c r="A6" s="35" t="s">
        <v>315</v>
      </c>
      <c r="B6" s="35" t="s">
        <v>57</v>
      </c>
      <c r="C6" s="35" t="s">
        <v>6</v>
      </c>
      <c r="D6" s="35" t="s">
        <v>318</v>
      </c>
      <c r="E6" s="35" t="s">
        <v>4</v>
      </c>
      <c r="F6" s="35" t="s">
        <v>525</v>
      </c>
      <c r="G6" s="35" t="s">
        <v>524</v>
      </c>
      <c r="H6" s="71">
        <v>1.0</v>
      </c>
      <c r="I6" s="59">
        <v>2390.0</v>
      </c>
      <c r="J6" s="38"/>
      <c r="K6" s="38"/>
      <c r="L6" s="72">
        <v>921.0</v>
      </c>
      <c r="M6" s="41"/>
      <c r="N6" s="35" t="s">
        <v>522</v>
      </c>
      <c r="O6" s="73"/>
      <c r="P6" s="74">
        <f t="shared" si="1"/>
        <v>921</v>
      </c>
      <c r="Q6" s="75"/>
      <c r="R6" s="75"/>
      <c r="S6" s="76"/>
      <c r="T6" s="7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44"/>
      <c r="AG6" s="44"/>
      <c r="AH6" s="44"/>
    </row>
    <row r="7" ht="15.75" customHeight="1">
      <c r="A7" s="35" t="s">
        <v>315</v>
      </c>
      <c r="B7" s="35" t="s">
        <v>57</v>
      </c>
      <c r="C7" s="35" t="s">
        <v>6</v>
      </c>
      <c r="D7" s="35" t="s">
        <v>318</v>
      </c>
      <c r="E7" s="35" t="s">
        <v>4</v>
      </c>
      <c r="F7" s="35" t="s">
        <v>526</v>
      </c>
      <c r="G7" s="35" t="s">
        <v>524</v>
      </c>
      <c r="H7" s="77">
        <v>1.0</v>
      </c>
      <c r="I7" s="59">
        <v>2390.0</v>
      </c>
      <c r="J7" s="38"/>
      <c r="K7" s="38"/>
      <c r="L7" s="72">
        <v>921.0</v>
      </c>
      <c r="M7" s="41"/>
      <c r="N7" s="35" t="s">
        <v>522</v>
      </c>
      <c r="O7" s="73"/>
      <c r="P7" s="74">
        <f t="shared" si="1"/>
        <v>921</v>
      </c>
      <c r="Q7" s="75"/>
      <c r="R7" s="75"/>
      <c r="S7" s="76"/>
      <c r="T7" s="78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44"/>
      <c r="AG7" s="44"/>
      <c r="AH7" s="44"/>
    </row>
    <row r="8" ht="15.75" customHeight="1">
      <c r="A8" s="35" t="s">
        <v>315</v>
      </c>
      <c r="B8" s="35" t="s">
        <v>57</v>
      </c>
      <c r="C8" s="35" t="s">
        <v>6</v>
      </c>
      <c r="D8" s="35" t="s">
        <v>328</v>
      </c>
      <c r="E8" s="35" t="s">
        <v>4</v>
      </c>
      <c r="F8" s="35" t="s">
        <v>526</v>
      </c>
      <c r="G8" s="35" t="s">
        <v>524</v>
      </c>
      <c r="H8" s="77">
        <v>1.0</v>
      </c>
      <c r="I8" s="59">
        <v>2390.0</v>
      </c>
      <c r="J8" s="38"/>
      <c r="K8" s="38"/>
      <c r="L8" s="72">
        <v>921.0</v>
      </c>
      <c r="M8" s="41"/>
      <c r="N8" s="35" t="s">
        <v>522</v>
      </c>
      <c r="O8" s="73"/>
      <c r="P8" s="74">
        <f t="shared" si="1"/>
        <v>921</v>
      </c>
      <c r="Q8" s="75"/>
      <c r="R8" s="75"/>
      <c r="S8" s="76"/>
      <c r="T8" s="78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44"/>
      <c r="AG8" s="44"/>
      <c r="AH8" s="44"/>
    </row>
    <row r="9" ht="15.75" customHeight="1">
      <c r="A9" s="35" t="s">
        <v>315</v>
      </c>
      <c r="B9" s="35" t="s">
        <v>57</v>
      </c>
      <c r="C9" s="35" t="s">
        <v>6</v>
      </c>
      <c r="D9" s="35" t="s">
        <v>328</v>
      </c>
      <c r="E9" s="35" t="s">
        <v>4</v>
      </c>
      <c r="F9" s="35" t="s">
        <v>527</v>
      </c>
      <c r="G9" s="35" t="s">
        <v>524</v>
      </c>
      <c r="H9" s="77">
        <v>1.0</v>
      </c>
      <c r="I9" s="59">
        <v>2790.0</v>
      </c>
      <c r="J9" s="38"/>
      <c r="K9" s="38"/>
      <c r="L9" s="72">
        <v>993.0</v>
      </c>
      <c r="M9" s="41"/>
      <c r="N9" s="35" t="s">
        <v>522</v>
      </c>
      <c r="O9" s="73"/>
      <c r="P9" s="74">
        <f t="shared" si="1"/>
        <v>993</v>
      </c>
      <c r="Q9" s="75"/>
      <c r="R9" s="75"/>
      <c r="S9" s="76"/>
      <c r="T9" s="78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44"/>
      <c r="AG9" s="44"/>
      <c r="AH9" s="44"/>
    </row>
    <row r="10" ht="15.75" customHeight="1">
      <c r="A10" s="35" t="s">
        <v>315</v>
      </c>
      <c r="B10" s="35" t="s">
        <v>57</v>
      </c>
      <c r="C10" s="35" t="s">
        <v>6</v>
      </c>
      <c r="D10" s="35" t="s">
        <v>318</v>
      </c>
      <c r="E10" s="35" t="s">
        <v>4</v>
      </c>
      <c r="F10" s="35" t="s">
        <v>527</v>
      </c>
      <c r="G10" s="35" t="s">
        <v>524</v>
      </c>
      <c r="H10" s="77">
        <v>1.0</v>
      </c>
      <c r="I10" s="59">
        <v>2790.0</v>
      </c>
      <c r="J10" s="38"/>
      <c r="K10" s="38"/>
      <c r="L10" s="72">
        <v>993.0</v>
      </c>
      <c r="M10" s="41"/>
      <c r="N10" s="35" t="s">
        <v>522</v>
      </c>
      <c r="O10" s="73"/>
      <c r="P10" s="74">
        <f t="shared" si="1"/>
        <v>993</v>
      </c>
      <c r="Q10" s="75"/>
      <c r="R10" s="75"/>
      <c r="S10" s="76"/>
      <c r="T10" s="78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44"/>
      <c r="AG10" s="44"/>
      <c r="AH10" s="44"/>
    </row>
    <row r="11" ht="15.75" customHeight="1">
      <c r="A11" s="35" t="s">
        <v>315</v>
      </c>
      <c r="B11" s="35" t="s">
        <v>57</v>
      </c>
      <c r="C11" s="35" t="s">
        <v>6</v>
      </c>
      <c r="D11" s="35" t="s">
        <v>328</v>
      </c>
      <c r="E11" s="35" t="s">
        <v>4</v>
      </c>
      <c r="F11" s="35" t="s">
        <v>528</v>
      </c>
      <c r="G11" s="35" t="s">
        <v>524</v>
      </c>
      <c r="H11" s="77">
        <v>1.0</v>
      </c>
      <c r="I11" s="59">
        <v>2790.0</v>
      </c>
      <c r="J11" s="38"/>
      <c r="K11" s="38"/>
      <c r="L11" s="72">
        <v>1029.0</v>
      </c>
      <c r="M11" s="41"/>
      <c r="N11" s="35" t="s">
        <v>522</v>
      </c>
      <c r="O11" s="73"/>
      <c r="P11" s="74">
        <f t="shared" si="1"/>
        <v>1029</v>
      </c>
      <c r="Q11" s="75"/>
      <c r="R11" s="75"/>
      <c r="S11" s="76"/>
      <c r="T11" s="78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44"/>
      <c r="AG11" s="44"/>
      <c r="AH11" s="44"/>
    </row>
    <row r="12" ht="15.75" customHeight="1">
      <c r="A12" s="35" t="s">
        <v>315</v>
      </c>
      <c r="B12" s="35" t="s">
        <v>57</v>
      </c>
      <c r="C12" s="35" t="s">
        <v>6</v>
      </c>
      <c r="D12" s="35" t="s">
        <v>318</v>
      </c>
      <c r="E12" s="35" t="s">
        <v>4</v>
      </c>
      <c r="F12" s="35" t="s">
        <v>528</v>
      </c>
      <c r="G12" s="35" t="s">
        <v>524</v>
      </c>
      <c r="H12" s="77">
        <v>1.0</v>
      </c>
      <c r="I12" s="59">
        <v>2790.0</v>
      </c>
      <c r="J12" s="38"/>
      <c r="K12" s="38"/>
      <c r="L12" s="72">
        <v>1029.0</v>
      </c>
      <c r="M12" s="41"/>
      <c r="N12" s="35" t="s">
        <v>522</v>
      </c>
      <c r="O12" s="73"/>
      <c r="P12" s="74">
        <f t="shared" si="1"/>
        <v>1029</v>
      </c>
      <c r="Q12" s="75"/>
      <c r="R12" s="75"/>
      <c r="S12" s="76"/>
      <c r="T12" s="78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44"/>
      <c r="AG12" s="44"/>
      <c r="AH12" s="44"/>
    </row>
    <row r="13" ht="15.75" customHeight="1">
      <c r="A13" s="35" t="s">
        <v>315</v>
      </c>
      <c r="B13" s="35" t="s">
        <v>57</v>
      </c>
      <c r="C13" s="35" t="s">
        <v>6</v>
      </c>
      <c r="D13" s="35" t="s">
        <v>324</v>
      </c>
      <c r="E13" s="35" t="s">
        <v>4</v>
      </c>
      <c r="F13" s="35" t="s">
        <v>529</v>
      </c>
      <c r="G13" s="35" t="s">
        <v>524</v>
      </c>
      <c r="H13" s="77">
        <v>1.0</v>
      </c>
      <c r="I13" s="59">
        <v>2790.0</v>
      </c>
      <c r="J13" s="38"/>
      <c r="K13" s="38"/>
      <c r="L13" s="72">
        <v>1029.0</v>
      </c>
      <c r="M13" s="41"/>
      <c r="N13" s="35" t="s">
        <v>522</v>
      </c>
      <c r="O13" s="73"/>
      <c r="P13" s="74">
        <f t="shared" si="1"/>
        <v>1029</v>
      </c>
      <c r="Q13" s="75"/>
      <c r="R13" s="75"/>
      <c r="S13" s="76"/>
      <c r="T13" s="78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44"/>
      <c r="AG13" s="44"/>
      <c r="AH13" s="44"/>
    </row>
    <row r="14" ht="15.75" customHeight="1">
      <c r="A14" s="35" t="s">
        <v>315</v>
      </c>
      <c r="B14" s="35" t="s">
        <v>57</v>
      </c>
      <c r="C14" s="35" t="s">
        <v>6</v>
      </c>
      <c r="D14" s="35" t="s">
        <v>318</v>
      </c>
      <c r="E14" s="35" t="s">
        <v>4</v>
      </c>
      <c r="F14" s="35" t="s">
        <v>529</v>
      </c>
      <c r="G14" s="35" t="s">
        <v>524</v>
      </c>
      <c r="H14" s="77">
        <v>1.0</v>
      </c>
      <c r="I14" s="59">
        <v>2790.0</v>
      </c>
      <c r="J14" s="38"/>
      <c r="K14" s="38"/>
      <c r="L14" s="72">
        <v>1029.0</v>
      </c>
      <c r="M14" s="41"/>
      <c r="N14" s="35" t="s">
        <v>522</v>
      </c>
      <c r="O14" s="73"/>
      <c r="P14" s="74">
        <f t="shared" si="1"/>
        <v>1029</v>
      </c>
      <c r="Q14" s="75"/>
      <c r="R14" s="75"/>
      <c r="S14" s="76"/>
      <c r="T14" s="78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44"/>
      <c r="AG14" s="44"/>
      <c r="AH14" s="44"/>
    </row>
    <row r="15" ht="15.75" customHeight="1">
      <c r="A15" s="35" t="s">
        <v>315</v>
      </c>
      <c r="B15" s="35" t="s">
        <v>57</v>
      </c>
      <c r="C15" s="35" t="s">
        <v>90</v>
      </c>
      <c r="D15" s="35" t="s">
        <v>328</v>
      </c>
      <c r="E15" s="35" t="s">
        <v>4</v>
      </c>
      <c r="F15" s="35" t="s">
        <v>530</v>
      </c>
      <c r="G15" s="35" t="s">
        <v>335</v>
      </c>
      <c r="H15" s="71">
        <v>1.0</v>
      </c>
      <c r="I15" s="59">
        <v>690.0</v>
      </c>
      <c r="J15" s="38"/>
      <c r="K15" s="38"/>
      <c r="L15" s="72">
        <v>224.0</v>
      </c>
      <c r="M15" s="41"/>
      <c r="N15" s="35" t="s">
        <v>522</v>
      </c>
      <c r="O15" s="73"/>
      <c r="P15" s="74">
        <f t="shared" si="1"/>
        <v>224</v>
      </c>
      <c r="Q15" s="75"/>
      <c r="R15" s="75"/>
      <c r="S15" s="76"/>
      <c r="T15" s="7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44"/>
      <c r="AG15" s="44"/>
      <c r="AH15" s="44"/>
    </row>
    <row r="16" ht="15.75" customHeight="1">
      <c r="A16" s="35" t="s">
        <v>315</v>
      </c>
      <c r="B16" s="35" t="s">
        <v>57</v>
      </c>
      <c r="C16" s="35" t="s">
        <v>90</v>
      </c>
      <c r="D16" s="35" t="s">
        <v>318</v>
      </c>
      <c r="E16" s="35" t="s">
        <v>4</v>
      </c>
      <c r="F16" s="35" t="s">
        <v>530</v>
      </c>
      <c r="G16" s="35" t="s">
        <v>335</v>
      </c>
      <c r="H16" s="71">
        <v>1.0</v>
      </c>
      <c r="I16" s="59">
        <v>690.0</v>
      </c>
      <c r="J16" s="38"/>
      <c r="K16" s="38"/>
      <c r="L16" s="72">
        <v>224.0</v>
      </c>
      <c r="M16" s="41"/>
      <c r="N16" s="35" t="s">
        <v>522</v>
      </c>
      <c r="O16" s="73"/>
      <c r="P16" s="74">
        <f t="shared" si="1"/>
        <v>224</v>
      </c>
      <c r="Q16" s="75"/>
      <c r="R16" s="75"/>
      <c r="S16" s="76"/>
      <c r="T16" s="7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44"/>
      <c r="AG16" s="44"/>
      <c r="AH16" s="44"/>
    </row>
    <row r="17" ht="15.75" customHeight="1">
      <c r="A17" s="35" t="s">
        <v>315</v>
      </c>
      <c r="B17" s="35" t="s">
        <v>57</v>
      </c>
      <c r="C17" s="35" t="s">
        <v>90</v>
      </c>
      <c r="D17" s="35" t="s">
        <v>324</v>
      </c>
      <c r="E17" s="35" t="s">
        <v>4</v>
      </c>
      <c r="F17" s="35" t="s">
        <v>530</v>
      </c>
      <c r="G17" s="35" t="s">
        <v>335</v>
      </c>
      <c r="H17" s="71">
        <v>1.0</v>
      </c>
      <c r="I17" s="59">
        <v>690.0</v>
      </c>
      <c r="J17" s="38"/>
      <c r="K17" s="38"/>
      <c r="L17" s="72">
        <v>224.0</v>
      </c>
      <c r="M17" s="41"/>
      <c r="N17" s="35" t="s">
        <v>522</v>
      </c>
      <c r="O17" s="73"/>
      <c r="P17" s="74">
        <f t="shared" si="1"/>
        <v>224</v>
      </c>
      <c r="Q17" s="75"/>
      <c r="R17" s="75"/>
      <c r="S17" s="76"/>
      <c r="T17" s="7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44"/>
      <c r="AG17" s="44"/>
      <c r="AH17" s="44"/>
    </row>
    <row r="18" ht="15.75" customHeight="1">
      <c r="A18" s="35" t="s">
        <v>315</v>
      </c>
      <c r="B18" s="35" t="s">
        <v>57</v>
      </c>
      <c r="C18" s="35" t="s">
        <v>90</v>
      </c>
      <c r="D18" s="35" t="s">
        <v>328</v>
      </c>
      <c r="E18" s="35" t="s">
        <v>4</v>
      </c>
      <c r="F18" s="35" t="s">
        <v>531</v>
      </c>
      <c r="G18" s="35" t="s">
        <v>335</v>
      </c>
      <c r="H18" s="71">
        <v>1.0</v>
      </c>
      <c r="I18" s="59">
        <v>690.0</v>
      </c>
      <c r="J18" s="38"/>
      <c r="K18" s="38"/>
      <c r="L18" s="72">
        <v>224.0</v>
      </c>
      <c r="M18" s="41"/>
      <c r="N18" s="35" t="s">
        <v>522</v>
      </c>
      <c r="O18" s="73"/>
      <c r="P18" s="74">
        <f t="shared" si="1"/>
        <v>224</v>
      </c>
      <c r="Q18" s="75"/>
      <c r="R18" s="75"/>
      <c r="S18" s="76"/>
      <c r="T18" s="7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44"/>
      <c r="AG18" s="44"/>
      <c r="AH18" s="44"/>
    </row>
    <row r="19" ht="15.75" customHeight="1">
      <c r="A19" s="35" t="s">
        <v>315</v>
      </c>
      <c r="B19" s="35" t="s">
        <v>57</v>
      </c>
      <c r="C19" s="35" t="s">
        <v>90</v>
      </c>
      <c r="D19" s="35" t="s">
        <v>318</v>
      </c>
      <c r="E19" s="35" t="s">
        <v>4</v>
      </c>
      <c r="F19" s="35" t="s">
        <v>531</v>
      </c>
      <c r="G19" s="35" t="s">
        <v>335</v>
      </c>
      <c r="H19" s="71">
        <v>1.0</v>
      </c>
      <c r="I19" s="59">
        <v>690.0</v>
      </c>
      <c r="J19" s="38"/>
      <c r="K19" s="38"/>
      <c r="L19" s="72">
        <v>224.0</v>
      </c>
      <c r="M19" s="41"/>
      <c r="N19" s="35" t="s">
        <v>522</v>
      </c>
      <c r="O19" s="73"/>
      <c r="P19" s="74">
        <f t="shared" si="1"/>
        <v>224</v>
      </c>
      <c r="Q19" s="75"/>
      <c r="R19" s="75"/>
      <c r="S19" s="76"/>
      <c r="T19" s="7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44"/>
      <c r="AG19" s="44"/>
      <c r="AH19" s="44"/>
    </row>
    <row r="20" ht="15.75" customHeight="1">
      <c r="A20" s="35" t="s">
        <v>315</v>
      </c>
      <c r="B20" s="35" t="s">
        <v>57</v>
      </c>
      <c r="C20" s="35" t="s">
        <v>90</v>
      </c>
      <c r="D20" s="35" t="s">
        <v>324</v>
      </c>
      <c r="E20" s="35" t="s">
        <v>4</v>
      </c>
      <c r="F20" s="35" t="s">
        <v>531</v>
      </c>
      <c r="G20" s="35" t="s">
        <v>335</v>
      </c>
      <c r="H20" s="71">
        <v>1.0</v>
      </c>
      <c r="I20" s="59">
        <v>690.0</v>
      </c>
      <c r="J20" s="38"/>
      <c r="K20" s="38"/>
      <c r="L20" s="72">
        <v>224.0</v>
      </c>
      <c r="M20" s="41"/>
      <c r="N20" s="35" t="s">
        <v>522</v>
      </c>
      <c r="O20" s="73"/>
      <c r="P20" s="74">
        <f t="shared" si="1"/>
        <v>224</v>
      </c>
      <c r="Q20" s="75"/>
      <c r="R20" s="75"/>
      <c r="S20" s="76"/>
      <c r="T20" s="7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44"/>
      <c r="AG20" s="44"/>
      <c r="AH20" s="44"/>
    </row>
    <row r="21" ht="15.75" customHeight="1">
      <c r="A21" s="35" t="s">
        <v>315</v>
      </c>
      <c r="B21" s="35" t="s">
        <v>57</v>
      </c>
      <c r="C21" s="35" t="s">
        <v>90</v>
      </c>
      <c r="D21" s="35" t="s">
        <v>328</v>
      </c>
      <c r="E21" s="35" t="s">
        <v>4</v>
      </c>
      <c r="F21" s="35" t="s">
        <v>532</v>
      </c>
      <c r="G21" s="35" t="s">
        <v>335</v>
      </c>
      <c r="H21" s="71">
        <v>1.0</v>
      </c>
      <c r="I21" s="59">
        <v>690.0</v>
      </c>
      <c r="J21" s="38"/>
      <c r="K21" s="38"/>
      <c r="L21" s="72">
        <v>165.0</v>
      </c>
      <c r="M21" s="41"/>
      <c r="N21" s="35" t="s">
        <v>522</v>
      </c>
      <c r="O21" s="73"/>
      <c r="P21" s="74">
        <f t="shared" si="1"/>
        <v>165</v>
      </c>
      <c r="Q21" s="75"/>
      <c r="R21" s="75"/>
      <c r="S21" s="76"/>
      <c r="T21" s="7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44"/>
      <c r="AG21" s="44"/>
      <c r="AH21" s="44"/>
    </row>
    <row r="22" ht="15.75" customHeight="1">
      <c r="A22" s="35" t="s">
        <v>315</v>
      </c>
      <c r="B22" s="35" t="s">
        <v>57</v>
      </c>
      <c r="C22" s="35" t="s">
        <v>90</v>
      </c>
      <c r="D22" s="35" t="s">
        <v>318</v>
      </c>
      <c r="E22" s="35" t="s">
        <v>4</v>
      </c>
      <c r="F22" s="35" t="s">
        <v>532</v>
      </c>
      <c r="G22" s="35" t="s">
        <v>335</v>
      </c>
      <c r="H22" s="71">
        <v>1.0</v>
      </c>
      <c r="I22" s="59">
        <v>690.0</v>
      </c>
      <c r="J22" s="38"/>
      <c r="K22" s="38"/>
      <c r="L22" s="72">
        <v>165.0</v>
      </c>
      <c r="M22" s="41"/>
      <c r="N22" s="35" t="s">
        <v>522</v>
      </c>
      <c r="O22" s="73"/>
      <c r="P22" s="74">
        <f t="shared" si="1"/>
        <v>165</v>
      </c>
      <c r="Q22" s="75"/>
      <c r="R22" s="75"/>
      <c r="S22" s="76"/>
      <c r="T22" s="7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44"/>
      <c r="AG22" s="44"/>
      <c r="AH22" s="44"/>
    </row>
    <row r="23" ht="15.75" customHeight="1">
      <c r="A23" s="35" t="s">
        <v>315</v>
      </c>
      <c r="B23" s="35" t="s">
        <v>57</v>
      </c>
      <c r="C23" s="35" t="s">
        <v>90</v>
      </c>
      <c r="D23" s="35" t="s">
        <v>324</v>
      </c>
      <c r="E23" s="35" t="s">
        <v>4</v>
      </c>
      <c r="F23" s="35" t="s">
        <v>532</v>
      </c>
      <c r="G23" s="35" t="s">
        <v>335</v>
      </c>
      <c r="H23" s="71">
        <v>1.0</v>
      </c>
      <c r="I23" s="59">
        <v>690.0</v>
      </c>
      <c r="J23" s="38"/>
      <c r="K23" s="38"/>
      <c r="L23" s="72">
        <v>165.0</v>
      </c>
      <c r="M23" s="41"/>
      <c r="N23" s="35" t="s">
        <v>522</v>
      </c>
      <c r="O23" s="73"/>
      <c r="P23" s="74">
        <f t="shared" si="1"/>
        <v>165</v>
      </c>
      <c r="Q23" s="75"/>
      <c r="R23" s="75"/>
      <c r="S23" s="76"/>
      <c r="T23" s="7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44"/>
      <c r="AG23" s="44"/>
      <c r="AH23" s="44"/>
    </row>
    <row r="24" ht="15.75" customHeight="1">
      <c r="A24" s="35" t="s">
        <v>315</v>
      </c>
      <c r="B24" s="35" t="s">
        <v>57</v>
      </c>
      <c r="C24" s="35" t="s">
        <v>22</v>
      </c>
      <c r="D24" s="35" t="s">
        <v>328</v>
      </c>
      <c r="E24" s="35" t="s">
        <v>4</v>
      </c>
      <c r="F24" s="35" t="s">
        <v>533</v>
      </c>
      <c r="G24" s="35" t="s">
        <v>524</v>
      </c>
      <c r="H24" s="71">
        <v>1.0</v>
      </c>
      <c r="I24" s="59">
        <v>2790.0</v>
      </c>
      <c r="J24" s="38"/>
      <c r="K24" s="38"/>
      <c r="L24" s="72">
        <v>1143.0</v>
      </c>
      <c r="M24" s="41"/>
      <c r="N24" s="35" t="s">
        <v>522</v>
      </c>
      <c r="O24" s="73"/>
      <c r="P24" s="74">
        <f t="shared" si="1"/>
        <v>1143</v>
      </c>
      <c r="Q24" s="75"/>
      <c r="R24" s="75"/>
      <c r="S24" s="76"/>
      <c r="T24" s="7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44"/>
      <c r="AG24" s="44"/>
      <c r="AH24" s="44"/>
    </row>
    <row r="25" ht="15.75" customHeight="1">
      <c r="A25" s="35" t="s">
        <v>315</v>
      </c>
      <c r="B25" s="35" t="s">
        <v>57</v>
      </c>
      <c r="C25" s="35" t="s">
        <v>22</v>
      </c>
      <c r="D25" s="35" t="s">
        <v>318</v>
      </c>
      <c r="E25" s="35" t="s">
        <v>4</v>
      </c>
      <c r="F25" s="35" t="s">
        <v>533</v>
      </c>
      <c r="G25" s="35" t="s">
        <v>524</v>
      </c>
      <c r="H25" s="71">
        <v>1.0</v>
      </c>
      <c r="I25" s="59">
        <v>2790.0</v>
      </c>
      <c r="J25" s="38"/>
      <c r="K25" s="38"/>
      <c r="L25" s="72">
        <v>1143.0</v>
      </c>
      <c r="M25" s="41"/>
      <c r="N25" s="35" t="s">
        <v>522</v>
      </c>
      <c r="O25" s="73"/>
      <c r="P25" s="74">
        <f t="shared" si="1"/>
        <v>1143</v>
      </c>
      <c r="Q25" s="75"/>
      <c r="R25" s="75"/>
      <c r="S25" s="76"/>
      <c r="T25" s="7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44"/>
      <c r="AG25" s="44"/>
      <c r="AH25" s="44"/>
    </row>
    <row r="26" ht="15.75" customHeight="1">
      <c r="A26" s="35" t="s">
        <v>315</v>
      </c>
      <c r="B26" s="35" t="s">
        <v>57</v>
      </c>
      <c r="C26" s="35" t="s">
        <v>22</v>
      </c>
      <c r="D26" s="35" t="s">
        <v>328</v>
      </c>
      <c r="E26" s="35" t="s">
        <v>4</v>
      </c>
      <c r="F26" s="35" t="s">
        <v>534</v>
      </c>
      <c r="G26" s="35" t="s">
        <v>524</v>
      </c>
      <c r="H26" s="71">
        <v>1.0</v>
      </c>
      <c r="I26" s="59">
        <v>2790.0</v>
      </c>
      <c r="J26" s="38"/>
      <c r="K26" s="38"/>
      <c r="L26" s="72">
        <v>1143.0</v>
      </c>
      <c r="M26" s="41"/>
      <c r="N26" s="35" t="s">
        <v>522</v>
      </c>
      <c r="O26" s="73"/>
      <c r="P26" s="74">
        <f t="shared" si="1"/>
        <v>1143</v>
      </c>
      <c r="Q26" s="75"/>
      <c r="R26" s="75"/>
      <c r="S26" s="76"/>
      <c r="T26" s="7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44"/>
      <c r="AG26" s="44"/>
      <c r="AH26" s="44"/>
    </row>
    <row r="27" ht="15.75" customHeight="1">
      <c r="A27" s="35" t="s">
        <v>315</v>
      </c>
      <c r="B27" s="35" t="s">
        <v>57</v>
      </c>
      <c r="C27" s="35" t="s">
        <v>22</v>
      </c>
      <c r="D27" s="35" t="s">
        <v>318</v>
      </c>
      <c r="E27" s="35" t="s">
        <v>4</v>
      </c>
      <c r="F27" s="35" t="s">
        <v>534</v>
      </c>
      <c r="G27" s="35" t="s">
        <v>524</v>
      </c>
      <c r="H27" s="71">
        <v>1.0</v>
      </c>
      <c r="I27" s="59">
        <v>2790.0</v>
      </c>
      <c r="J27" s="38"/>
      <c r="K27" s="38"/>
      <c r="L27" s="72">
        <v>1143.0</v>
      </c>
      <c r="M27" s="41"/>
      <c r="N27" s="35" t="s">
        <v>522</v>
      </c>
      <c r="O27" s="73"/>
      <c r="P27" s="74">
        <f t="shared" si="1"/>
        <v>1143</v>
      </c>
      <c r="Q27" s="75"/>
      <c r="R27" s="75"/>
      <c r="S27" s="76"/>
      <c r="T27" s="7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44"/>
      <c r="AG27" s="44"/>
      <c r="AH27" s="44"/>
    </row>
    <row r="28" ht="15.75" customHeight="1">
      <c r="A28" s="35" t="s">
        <v>315</v>
      </c>
      <c r="B28" s="35" t="s">
        <v>57</v>
      </c>
      <c r="C28" s="35" t="s">
        <v>22</v>
      </c>
      <c r="D28" s="35" t="s">
        <v>328</v>
      </c>
      <c r="E28" s="35" t="s">
        <v>4</v>
      </c>
      <c r="F28" s="35" t="s">
        <v>535</v>
      </c>
      <c r="G28" s="35" t="s">
        <v>524</v>
      </c>
      <c r="H28" s="71">
        <v>1.0</v>
      </c>
      <c r="I28" s="59">
        <v>3290.0</v>
      </c>
      <c r="J28" s="38"/>
      <c r="K28" s="38"/>
      <c r="L28" s="72">
        <v>1336.0</v>
      </c>
      <c r="M28" s="41"/>
      <c r="N28" s="35" t="s">
        <v>522</v>
      </c>
      <c r="O28" s="73"/>
      <c r="P28" s="74">
        <f t="shared" si="1"/>
        <v>1336</v>
      </c>
      <c r="Q28" s="75"/>
      <c r="R28" s="75"/>
      <c r="S28" s="76"/>
      <c r="T28" s="7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44"/>
      <c r="AG28" s="44"/>
      <c r="AH28" s="44"/>
    </row>
    <row r="29" ht="15.75" customHeight="1">
      <c r="A29" s="35" t="s">
        <v>315</v>
      </c>
      <c r="B29" s="35" t="s">
        <v>57</v>
      </c>
      <c r="C29" s="35" t="s">
        <v>22</v>
      </c>
      <c r="D29" s="35" t="s">
        <v>318</v>
      </c>
      <c r="E29" s="35" t="s">
        <v>4</v>
      </c>
      <c r="F29" s="35" t="s">
        <v>535</v>
      </c>
      <c r="G29" s="35" t="s">
        <v>524</v>
      </c>
      <c r="H29" s="71">
        <v>1.0</v>
      </c>
      <c r="I29" s="59">
        <v>3290.0</v>
      </c>
      <c r="J29" s="38"/>
      <c r="K29" s="38"/>
      <c r="L29" s="72">
        <v>1336.0</v>
      </c>
      <c r="M29" s="41"/>
      <c r="N29" s="35" t="s">
        <v>522</v>
      </c>
      <c r="O29" s="73"/>
      <c r="P29" s="74">
        <f t="shared" si="1"/>
        <v>1336</v>
      </c>
      <c r="Q29" s="75"/>
      <c r="R29" s="75"/>
      <c r="S29" s="76"/>
      <c r="T29" s="7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44"/>
      <c r="AG29" s="44"/>
      <c r="AH29" s="44"/>
    </row>
    <row r="30" ht="15.75" customHeight="1">
      <c r="A30" s="35" t="s">
        <v>315</v>
      </c>
      <c r="B30" s="35" t="s">
        <v>57</v>
      </c>
      <c r="C30" s="35" t="s">
        <v>22</v>
      </c>
      <c r="D30" s="35" t="s">
        <v>318</v>
      </c>
      <c r="E30" s="35" t="s">
        <v>4</v>
      </c>
      <c r="F30" s="35" t="s">
        <v>536</v>
      </c>
      <c r="G30" s="35" t="s">
        <v>524</v>
      </c>
      <c r="H30" s="71">
        <v>1.0</v>
      </c>
      <c r="I30" s="59">
        <v>2990.0</v>
      </c>
      <c r="J30" s="38"/>
      <c r="K30" s="38"/>
      <c r="L30" s="72">
        <v>1209.0</v>
      </c>
      <c r="M30" s="41"/>
      <c r="N30" s="35" t="s">
        <v>522</v>
      </c>
      <c r="O30" s="73"/>
      <c r="P30" s="74">
        <f t="shared" si="1"/>
        <v>1209</v>
      </c>
      <c r="Q30" s="75"/>
      <c r="R30" s="75"/>
      <c r="S30" s="76"/>
      <c r="T30" s="7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44"/>
      <c r="AG30" s="44"/>
      <c r="AH30" s="44"/>
    </row>
    <row r="31" ht="15.75" customHeight="1">
      <c r="A31" s="35" t="s">
        <v>315</v>
      </c>
      <c r="B31" s="35" t="s">
        <v>57</v>
      </c>
      <c r="C31" s="35" t="s">
        <v>22</v>
      </c>
      <c r="D31" s="35" t="s">
        <v>324</v>
      </c>
      <c r="E31" s="35" t="s">
        <v>4</v>
      </c>
      <c r="F31" s="35" t="s">
        <v>536</v>
      </c>
      <c r="G31" s="35" t="s">
        <v>524</v>
      </c>
      <c r="H31" s="71">
        <v>1.0</v>
      </c>
      <c r="I31" s="59">
        <v>2990.0</v>
      </c>
      <c r="J31" s="38"/>
      <c r="K31" s="38"/>
      <c r="L31" s="72">
        <v>1209.0</v>
      </c>
      <c r="M31" s="41"/>
      <c r="N31" s="35" t="s">
        <v>522</v>
      </c>
      <c r="O31" s="73"/>
      <c r="P31" s="74">
        <f t="shared" si="1"/>
        <v>1209</v>
      </c>
      <c r="Q31" s="75"/>
      <c r="R31" s="75"/>
      <c r="S31" s="76"/>
      <c r="T31" s="7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44"/>
      <c r="AG31" s="44"/>
      <c r="AH31" s="44"/>
    </row>
    <row r="32" ht="15.75" customHeight="1">
      <c r="A32" s="35" t="s">
        <v>315</v>
      </c>
      <c r="B32" s="35" t="s">
        <v>57</v>
      </c>
      <c r="C32" s="35" t="s">
        <v>22</v>
      </c>
      <c r="D32" s="35" t="s">
        <v>328</v>
      </c>
      <c r="E32" s="35" t="s">
        <v>4</v>
      </c>
      <c r="F32" s="35" t="s">
        <v>537</v>
      </c>
      <c r="G32" s="35" t="s">
        <v>524</v>
      </c>
      <c r="H32" s="71">
        <v>1.0</v>
      </c>
      <c r="I32" s="59">
        <v>3590.0</v>
      </c>
      <c r="J32" s="38"/>
      <c r="K32" s="38"/>
      <c r="L32" s="72">
        <v>1426.0</v>
      </c>
      <c r="M32" s="41"/>
      <c r="N32" s="35" t="s">
        <v>522</v>
      </c>
      <c r="O32" s="73"/>
      <c r="P32" s="74">
        <f t="shared" si="1"/>
        <v>1426</v>
      </c>
      <c r="Q32" s="75"/>
      <c r="R32" s="75"/>
      <c r="S32" s="76"/>
      <c r="T32" s="7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44"/>
      <c r="AG32" s="44"/>
      <c r="AH32" s="44"/>
    </row>
    <row r="33" ht="15.75" customHeight="1">
      <c r="A33" s="35" t="s">
        <v>315</v>
      </c>
      <c r="B33" s="35" t="s">
        <v>57</v>
      </c>
      <c r="C33" s="35" t="s">
        <v>22</v>
      </c>
      <c r="D33" s="35" t="s">
        <v>328</v>
      </c>
      <c r="E33" s="35" t="s">
        <v>4</v>
      </c>
      <c r="F33" s="35" t="s">
        <v>538</v>
      </c>
      <c r="G33" s="35" t="s">
        <v>524</v>
      </c>
      <c r="H33" s="71">
        <v>1.0</v>
      </c>
      <c r="I33" s="59">
        <v>3590.0</v>
      </c>
      <c r="J33" s="38"/>
      <c r="K33" s="38"/>
      <c r="L33" s="72">
        <v>1426.0</v>
      </c>
      <c r="M33" s="41"/>
      <c r="N33" s="35" t="s">
        <v>522</v>
      </c>
      <c r="O33" s="73"/>
      <c r="P33" s="74">
        <f t="shared" si="1"/>
        <v>1426</v>
      </c>
      <c r="Q33" s="75"/>
      <c r="R33" s="75"/>
      <c r="S33" s="76"/>
      <c r="T33" s="7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44"/>
      <c r="AG33" s="44"/>
      <c r="AH33" s="44"/>
    </row>
    <row r="34" ht="15.75" customHeight="1">
      <c r="A34" s="35" t="s">
        <v>315</v>
      </c>
      <c r="B34" s="35" t="s">
        <v>57</v>
      </c>
      <c r="C34" s="35" t="s">
        <v>22</v>
      </c>
      <c r="D34" s="35" t="s">
        <v>324</v>
      </c>
      <c r="E34" s="35" t="s">
        <v>4</v>
      </c>
      <c r="F34" s="35" t="s">
        <v>538</v>
      </c>
      <c r="G34" s="35" t="s">
        <v>524</v>
      </c>
      <c r="H34" s="71">
        <v>1.0</v>
      </c>
      <c r="I34" s="59">
        <v>3590.0</v>
      </c>
      <c r="J34" s="38"/>
      <c r="K34" s="38"/>
      <c r="L34" s="72">
        <v>1426.0</v>
      </c>
      <c r="M34" s="41"/>
      <c r="N34" s="35" t="s">
        <v>522</v>
      </c>
      <c r="O34" s="73"/>
      <c r="P34" s="74">
        <f t="shared" si="1"/>
        <v>1426</v>
      </c>
      <c r="Q34" s="75"/>
      <c r="R34" s="75"/>
      <c r="S34" s="76"/>
      <c r="T34" s="7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44"/>
      <c r="AG34" s="44"/>
      <c r="AH34" s="44"/>
    </row>
    <row r="35" ht="15.75" customHeight="1">
      <c r="A35" s="35" t="s">
        <v>315</v>
      </c>
      <c r="B35" s="35" t="s">
        <v>57</v>
      </c>
      <c r="C35" s="35" t="s">
        <v>22</v>
      </c>
      <c r="D35" s="35" t="s">
        <v>318</v>
      </c>
      <c r="E35" s="35" t="s">
        <v>4</v>
      </c>
      <c r="F35" s="35" t="s">
        <v>539</v>
      </c>
      <c r="G35" s="35" t="s">
        <v>524</v>
      </c>
      <c r="H35" s="71">
        <v>1.0</v>
      </c>
      <c r="I35" s="59">
        <v>3590.0</v>
      </c>
      <c r="J35" s="38"/>
      <c r="K35" s="38"/>
      <c r="L35" s="72">
        <v>1426.0</v>
      </c>
      <c r="M35" s="41"/>
      <c r="N35" s="35" t="s">
        <v>522</v>
      </c>
      <c r="O35" s="73"/>
      <c r="P35" s="74">
        <f t="shared" si="1"/>
        <v>1426</v>
      </c>
      <c r="Q35" s="75"/>
      <c r="R35" s="75"/>
      <c r="S35" s="76"/>
      <c r="T35" s="7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44"/>
      <c r="AG35" s="44"/>
      <c r="AH35" s="44"/>
    </row>
    <row r="36" ht="15.75" customHeight="1">
      <c r="A36" s="35" t="s">
        <v>315</v>
      </c>
      <c r="B36" s="35" t="s">
        <v>57</v>
      </c>
      <c r="C36" s="35" t="s">
        <v>22</v>
      </c>
      <c r="D36" s="35" t="s">
        <v>328</v>
      </c>
      <c r="E36" s="35" t="s">
        <v>4</v>
      </c>
      <c r="F36" s="35" t="s">
        <v>539</v>
      </c>
      <c r="G36" s="35" t="s">
        <v>524</v>
      </c>
      <c r="H36" s="71">
        <v>1.0</v>
      </c>
      <c r="I36" s="59">
        <v>3590.0</v>
      </c>
      <c r="J36" s="38"/>
      <c r="K36" s="38"/>
      <c r="L36" s="72">
        <v>1426.0</v>
      </c>
      <c r="M36" s="41"/>
      <c r="N36" s="35" t="s">
        <v>522</v>
      </c>
      <c r="O36" s="73"/>
      <c r="P36" s="74">
        <f t="shared" si="1"/>
        <v>1426</v>
      </c>
      <c r="Q36" s="75"/>
      <c r="R36" s="75"/>
      <c r="S36" s="76"/>
      <c r="T36" s="7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44"/>
      <c r="AG36" s="44"/>
      <c r="AH36" s="44"/>
    </row>
    <row r="37" ht="15.75" customHeight="1">
      <c r="A37" s="35" t="s">
        <v>315</v>
      </c>
      <c r="B37" s="35" t="s">
        <v>50</v>
      </c>
      <c r="C37" s="35" t="s">
        <v>22</v>
      </c>
      <c r="D37" s="35" t="s">
        <v>324</v>
      </c>
      <c r="E37" s="35" t="s">
        <v>4</v>
      </c>
      <c r="F37" s="35" t="s">
        <v>540</v>
      </c>
      <c r="G37" s="35" t="s">
        <v>541</v>
      </c>
      <c r="H37" s="71">
        <v>1.0</v>
      </c>
      <c r="I37" s="59">
        <v>2390.0</v>
      </c>
      <c r="J37" s="38"/>
      <c r="K37" s="38"/>
      <c r="L37" s="72">
        <v>908.0</v>
      </c>
      <c r="M37" s="41"/>
      <c r="N37" s="35" t="s">
        <v>522</v>
      </c>
      <c r="O37" s="73"/>
      <c r="P37" s="74">
        <f t="shared" si="1"/>
        <v>908</v>
      </c>
      <c r="Q37" s="75"/>
      <c r="R37" s="75"/>
      <c r="S37" s="76"/>
      <c r="T37" s="76"/>
      <c r="U37" s="56"/>
      <c r="V37" s="79" t="s">
        <v>542</v>
      </c>
      <c r="W37" s="56"/>
      <c r="X37" s="56"/>
      <c r="Y37" s="56"/>
      <c r="Z37" s="56"/>
      <c r="AA37" s="56"/>
      <c r="AB37" s="56"/>
      <c r="AC37" s="56"/>
      <c r="AD37" s="56"/>
      <c r="AE37" s="56"/>
      <c r="AF37" s="44"/>
      <c r="AG37" s="44"/>
      <c r="AH37" s="44"/>
    </row>
    <row r="38" ht="15.75" customHeight="1">
      <c r="A38" s="35" t="s">
        <v>315</v>
      </c>
      <c r="B38" s="35" t="s">
        <v>50</v>
      </c>
      <c r="C38" s="35" t="s">
        <v>22</v>
      </c>
      <c r="D38" s="35" t="s">
        <v>318</v>
      </c>
      <c r="E38" s="35" t="s">
        <v>4</v>
      </c>
      <c r="F38" s="35" t="s">
        <v>540</v>
      </c>
      <c r="G38" s="35" t="s">
        <v>541</v>
      </c>
      <c r="H38" s="71">
        <v>1.0</v>
      </c>
      <c r="I38" s="59">
        <v>2390.0</v>
      </c>
      <c r="J38" s="38"/>
      <c r="K38" s="38"/>
      <c r="L38" s="72">
        <v>908.0</v>
      </c>
      <c r="M38" s="41"/>
      <c r="N38" s="35" t="s">
        <v>522</v>
      </c>
      <c r="O38" s="73"/>
      <c r="P38" s="74">
        <f t="shared" si="1"/>
        <v>908</v>
      </c>
      <c r="Q38" s="75"/>
      <c r="R38" s="75"/>
      <c r="S38" s="76"/>
      <c r="T38" s="76"/>
      <c r="U38" s="56"/>
      <c r="V38" s="79" t="s">
        <v>542</v>
      </c>
      <c r="W38" s="56"/>
      <c r="X38" s="56"/>
      <c r="Y38" s="56"/>
      <c r="Z38" s="56"/>
      <c r="AA38" s="56"/>
      <c r="AB38" s="56"/>
      <c r="AC38" s="56"/>
      <c r="AD38" s="56"/>
      <c r="AE38" s="56"/>
      <c r="AF38" s="44"/>
      <c r="AG38" s="44"/>
      <c r="AH38" s="44"/>
    </row>
    <row r="39" ht="15.75" customHeight="1">
      <c r="A39" s="35" t="s">
        <v>315</v>
      </c>
      <c r="B39" s="35" t="s">
        <v>231</v>
      </c>
      <c r="C39" s="35" t="s">
        <v>6</v>
      </c>
      <c r="D39" s="35" t="s">
        <v>328</v>
      </c>
      <c r="E39" s="35" t="s">
        <v>4</v>
      </c>
      <c r="F39" s="35" t="s">
        <v>543</v>
      </c>
      <c r="G39" s="35" t="s">
        <v>524</v>
      </c>
      <c r="H39" s="71">
        <v>1.0</v>
      </c>
      <c r="I39" s="59">
        <v>5390.0</v>
      </c>
      <c r="J39" s="38"/>
      <c r="K39" s="38"/>
      <c r="L39" s="72">
        <v>2055.0</v>
      </c>
      <c r="M39" s="41"/>
      <c r="N39" s="35" t="s">
        <v>522</v>
      </c>
      <c r="O39" s="73"/>
      <c r="P39" s="74">
        <f t="shared" si="1"/>
        <v>2055</v>
      </c>
      <c r="Q39" s="75"/>
      <c r="R39" s="75"/>
      <c r="S39" s="76"/>
      <c r="T39" s="7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44"/>
      <c r="AG39" s="44"/>
      <c r="AH39" s="44"/>
    </row>
    <row r="40" ht="15.75" customHeight="1">
      <c r="A40" s="35" t="s">
        <v>315</v>
      </c>
      <c r="B40" s="35" t="s">
        <v>231</v>
      </c>
      <c r="C40" s="35" t="s">
        <v>6</v>
      </c>
      <c r="D40" s="35" t="s">
        <v>318</v>
      </c>
      <c r="E40" s="35" t="s">
        <v>4</v>
      </c>
      <c r="F40" s="35" t="s">
        <v>543</v>
      </c>
      <c r="G40" s="35" t="s">
        <v>524</v>
      </c>
      <c r="H40" s="71">
        <v>1.0</v>
      </c>
      <c r="I40" s="59">
        <v>5390.0</v>
      </c>
      <c r="J40" s="38"/>
      <c r="K40" s="38"/>
      <c r="L40" s="72">
        <v>2055.0</v>
      </c>
      <c r="M40" s="41"/>
      <c r="N40" s="35" t="s">
        <v>522</v>
      </c>
      <c r="O40" s="73"/>
      <c r="P40" s="74">
        <f t="shared" si="1"/>
        <v>2055</v>
      </c>
      <c r="Q40" s="75"/>
      <c r="R40" s="75"/>
      <c r="S40" s="76"/>
      <c r="T40" s="7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44"/>
      <c r="AG40" s="44"/>
      <c r="AH40" s="44"/>
    </row>
    <row r="41" ht="15.75" customHeight="1">
      <c r="A41" s="35" t="s">
        <v>315</v>
      </c>
      <c r="B41" s="35" t="s">
        <v>231</v>
      </c>
      <c r="C41" s="35" t="s">
        <v>6</v>
      </c>
      <c r="D41" s="35" t="s">
        <v>328</v>
      </c>
      <c r="E41" s="35" t="s">
        <v>4</v>
      </c>
      <c r="F41" s="35" t="s">
        <v>544</v>
      </c>
      <c r="G41" s="35" t="s">
        <v>524</v>
      </c>
      <c r="H41" s="71">
        <v>1.0</v>
      </c>
      <c r="I41" s="59">
        <v>5390.0</v>
      </c>
      <c r="J41" s="38"/>
      <c r="K41" s="38"/>
      <c r="L41" s="72">
        <v>2055.0</v>
      </c>
      <c r="M41" s="41"/>
      <c r="N41" s="35" t="s">
        <v>522</v>
      </c>
      <c r="O41" s="73"/>
      <c r="P41" s="74">
        <f t="shared" si="1"/>
        <v>2055</v>
      </c>
      <c r="Q41" s="75"/>
      <c r="R41" s="75"/>
      <c r="S41" s="76"/>
      <c r="T41" s="7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44"/>
      <c r="AG41" s="44"/>
      <c r="AH41" s="44"/>
    </row>
    <row r="42" ht="15.75" customHeight="1">
      <c r="A42" s="35" t="s">
        <v>315</v>
      </c>
      <c r="B42" s="35" t="s">
        <v>231</v>
      </c>
      <c r="C42" s="35" t="s">
        <v>6</v>
      </c>
      <c r="D42" s="35" t="s">
        <v>318</v>
      </c>
      <c r="E42" s="35" t="s">
        <v>4</v>
      </c>
      <c r="F42" s="35" t="s">
        <v>544</v>
      </c>
      <c r="G42" s="35" t="s">
        <v>524</v>
      </c>
      <c r="H42" s="71">
        <v>1.0</v>
      </c>
      <c r="I42" s="59">
        <v>5390.0</v>
      </c>
      <c r="J42" s="38"/>
      <c r="K42" s="38"/>
      <c r="L42" s="72">
        <v>2055.0</v>
      </c>
      <c r="M42" s="41"/>
      <c r="N42" s="35" t="s">
        <v>522</v>
      </c>
      <c r="O42" s="73"/>
      <c r="P42" s="74">
        <f t="shared" si="1"/>
        <v>2055</v>
      </c>
      <c r="Q42" s="75"/>
      <c r="R42" s="75"/>
      <c r="S42" s="76"/>
      <c r="T42" s="7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44"/>
      <c r="AG42" s="44"/>
      <c r="AH42" s="44"/>
    </row>
    <row r="43" ht="15.75" customHeight="1">
      <c r="A43" s="35" t="s">
        <v>315</v>
      </c>
      <c r="B43" s="35" t="s">
        <v>231</v>
      </c>
      <c r="C43" s="35" t="s">
        <v>6</v>
      </c>
      <c r="D43" s="35" t="s">
        <v>318</v>
      </c>
      <c r="E43" s="35" t="s">
        <v>4</v>
      </c>
      <c r="F43" s="35" t="s">
        <v>545</v>
      </c>
      <c r="G43" s="35" t="s">
        <v>524</v>
      </c>
      <c r="H43" s="71">
        <v>1.0</v>
      </c>
      <c r="I43" s="59">
        <v>5390.0</v>
      </c>
      <c r="J43" s="38"/>
      <c r="K43" s="38"/>
      <c r="L43" s="72">
        <v>2055.0</v>
      </c>
      <c r="M43" s="41"/>
      <c r="N43" s="35" t="s">
        <v>522</v>
      </c>
      <c r="O43" s="73"/>
      <c r="P43" s="74">
        <f t="shared" si="1"/>
        <v>2055</v>
      </c>
      <c r="Q43" s="75"/>
      <c r="R43" s="75"/>
      <c r="S43" s="76"/>
      <c r="T43" s="7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44"/>
      <c r="AG43" s="44"/>
      <c r="AH43" s="44"/>
    </row>
    <row r="44" ht="15.75" customHeight="1">
      <c r="A44" s="35" t="s">
        <v>315</v>
      </c>
      <c r="B44" s="35" t="s">
        <v>231</v>
      </c>
      <c r="C44" s="35" t="s">
        <v>6</v>
      </c>
      <c r="D44" s="35" t="s">
        <v>328</v>
      </c>
      <c r="E44" s="35" t="s">
        <v>4</v>
      </c>
      <c r="F44" s="35" t="s">
        <v>545</v>
      </c>
      <c r="G44" s="35" t="s">
        <v>524</v>
      </c>
      <c r="H44" s="71">
        <v>1.0</v>
      </c>
      <c r="I44" s="59">
        <v>5390.0</v>
      </c>
      <c r="J44" s="38"/>
      <c r="K44" s="38"/>
      <c r="L44" s="72">
        <v>2055.0</v>
      </c>
      <c r="M44" s="41"/>
      <c r="N44" s="35" t="s">
        <v>522</v>
      </c>
      <c r="O44" s="73"/>
      <c r="P44" s="74">
        <f t="shared" si="1"/>
        <v>2055</v>
      </c>
      <c r="Q44" s="75"/>
      <c r="R44" s="75"/>
      <c r="S44" s="76"/>
      <c r="T44" s="7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44"/>
      <c r="AG44" s="44"/>
      <c r="AH44" s="44"/>
    </row>
    <row r="45" ht="15.75" customHeight="1">
      <c r="A45" s="35" t="s">
        <v>315</v>
      </c>
      <c r="B45" s="80" t="s">
        <v>231</v>
      </c>
      <c r="C45" s="80" t="s">
        <v>6</v>
      </c>
      <c r="D45" s="80" t="s">
        <v>328</v>
      </c>
      <c r="E45" s="80" t="s">
        <v>4</v>
      </c>
      <c r="F45" s="80" t="s">
        <v>546</v>
      </c>
      <c r="G45" s="80" t="s">
        <v>524</v>
      </c>
      <c r="H45" s="81">
        <v>1.0</v>
      </c>
      <c r="I45" s="82">
        <v>5190.0</v>
      </c>
      <c r="J45" s="83"/>
      <c r="K45" s="83"/>
      <c r="L45" s="84">
        <v>1891.0</v>
      </c>
      <c r="M45" s="85"/>
      <c r="N45" s="80" t="s">
        <v>522</v>
      </c>
      <c r="O45" s="86"/>
      <c r="P45" s="75">
        <f t="shared" si="1"/>
        <v>1891</v>
      </c>
      <c r="Q45" s="75"/>
      <c r="R45" s="75"/>
      <c r="S45" s="76"/>
      <c r="T45" s="7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44"/>
      <c r="AG45" s="44"/>
      <c r="AH45" s="44"/>
    </row>
    <row r="46" ht="15.75" customHeight="1">
      <c r="A46" s="35" t="s">
        <v>315</v>
      </c>
      <c r="B46" s="35" t="s">
        <v>231</v>
      </c>
      <c r="C46" s="35" t="s">
        <v>6</v>
      </c>
      <c r="D46" s="35" t="s">
        <v>318</v>
      </c>
      <c r="E46" s="35" t="s">
        <v>4</v>
      </c>
      <c r="F46" s="35" t="s">
        <v>546</v>
      </c>
      <c r="G46" s="35" t="s">
        <v>524</v>
      </c>
      <c r="H46" s="71">
        <v>1.0</v>
      </c>
      <c r="I46" s="59">
        <v>5190.0</v>
      </c>
      <c r="J46" s="38"/>
      <c r="K46" s="38"/>
      <c r="L46" s="72">
        <v>1891.0</v>
      </c>
      <c r="M46" s="41"/>
      <c r="N46" s="35" t="s">
        <v>522</v>
      </c>
      <c r="O46" s="73"/>
      <c r="P46" s="74">
        <f t="shared" si="1"/>
        <v>1891</v>
      </c>
      <c r="Q46" s="75"/>
      <c r="R46" s="75"/>
      <c r="S46" s="76"/>
      <c r="T46" s="7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44"/>
      <c r="AG46" s="44"/>
      <c r="AH46" s="44"/>
    </row>
    <row r="47" ht="15.75" customHeight="1">
      <c r="A47" s="35" t="s">
        <v>315</v>
      </c>
      <c r="B47" s="35" t="s">
        <v>231</v>
      </c>
      <c r="C47" s="35" t="s">
        <v>6</v>
      </c>
      <c r="D47" s="35" t="s">
        <v>318</v>
      </c>
      <c r="E47" s="35" t="s">
        <v>4</v>
      </c>
      <c r="F47" s="35" t="s">
        <v>547</v>
      </c>
      <c r="G47" s="35" t="s">
        <v>524</v>
      </c>
      <c r="H47" s="71">
        <v>1.0</v>
      </c>
      <c r="I47" s="59">
        <v>5190.0</v>
      </c>
      <c r="J47" s="38"/>
      <c r="K47" s="38"/>
      <c r="L47" s="72">
        <v>1891.0</v>
      </c>
      <c r="M47" s="41"/>
      <c r="N47" s="35" t="s">
        <v>522</v>
      </c>
      <c r="O47" s="73"/>
      <c r="P47" s="74">
        <f t="shared" si="1"/>
        <v>1891</v>
      </c>
      <c r="Q47" s="75"/>
      <c r="R47" s="75"/>
      <c r="S47" s="76"/>
      <c r="T47" s="7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44"/>
      <c r="AG47" s="44"/>
      <c r="AH47" s="44"/>
    </row>
    <row r="48" ht="15.75" customHeight="1">
      <c r="A48" s="35" t="s">
        <v>315</v>
      </c>
      <c r="B48" s="35" t="s">
        <v>50</v>
      </c>
      <c r="C48" s="35" t="s">
        <v>6</v>
      </c>
      <c r="D48" s="35" t="s">
        <v>318</v>
      </c>
      <c r="E48" s="35" t="s">
        <v>4</v>
      </c>
      <c r="F48" s="35" t="s">
        <v>548</v>
      </c>
      <c r="G48" s="35" t="s">
        <v>549</v>
      </c>
      <c r="H48" s="71">
        <v>1.0</v>
      </c>
      <c r="I48" s="59">
        <v>2390.0</v>
      </c>
      <c r="J48" s="38"/>
      <c r="K48" s="38"/>
      <c r="L48" s="72">
        <v>945.0</v>
      </c>
      <c r="M48" s="41"/>
      <c r="N48" s="35" t="s">
        <v>522</v>
      </c>
      <c r="O48" s="73"/>
      <c r="P48" s="74">
        <f t="shared" si="1"/>
        <v>945</v>
      </c>
      <c r="Q48" s="75"/>
      <c r="R48" s="75"/>
      <c r="S48" s="76"/>
      <c r="T48" s="7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44"/>
      <c r="AG48" s="44"/>
      <c r="AH48" s="44"/>
    </row>
    <row r="49" ht="15.75" customHeight="1">
      <c r="A49" s="35" t="s">
        <v>315</v>
      </c>
      <c r="B49" s="35" t="s">
        <v>50</v>
      </c>
      <c r="C49" s="35" t="s">
        <v>6</v>
      </c>
      <c r="D49" s="35" t="s">
        <v>324</v>
      </c>
      <c r="E49" s="35" t="s">
        <v>4</v>
      </c>
      <c r="F49" s="35" t="s">
        <v>548</v>
      </c>
      <c r="G49" s="35" t="s">
        <v>549</v>
      </c>
      <c r="H49" s="71">
        <v>1.0</v>
      </c>
      <c r="I49" s="59">
        <v>2390.0</v>
      </c>
      <c r="J49" s="38"/>
      <c r="K49" s="38"/>
      <c r="L49" s="72">
        <v>945.0</v>
      </c>
      <c r="M49" s="41"/>
      <c r="N49" s="35" t="s">
        <v>522</v>
      </c>
      <c r="O49" s="73"/>
      <c r="P49" s="74">
        <f t="shared" si="1"/>
        <v>945</v>
      </c>
      <c r="Q49" s="75"/>
      <c r="R49" s="75"/>
      <c r="S49" s="76"/>
      <c r="T49" s="7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44"/>
      <c r="AG49" s="44"/>
      <c r="AH49" s="44"/>
    </row>
    <row r="50" ht="15.75" customHeight="1">
      <c r="A50" s="35" t="s">
        <v>315</v>
      </c>
      <c r="B50" s="35" t="s">
        <v>50</v>
      </c>
      <c r="C50" s="35" t="s">
        <v>6</v>
      </c>
      <c r="D50" s="35" t="s">
        <v>318</v>
      </c>
      <c r="E50" s="35" t="s">
        <v>4</v>
      </c>
      <c r="F50" s="35" t="s">
        <v>550</v>
      </c>
      <c r="G50" s="35" t="s">
        <v>549</v>
      </c>
      <c r="H50" s="71">
        <v>1.0</v>
      </c>
      <c r="I50" s="59">
        <v>2390.0</v>
      </c>
      <c r="J50" s="38"/>
      <c r="K50" s="38"/>
      <c r="L50" s="72">
        <v>945.0</v>
      </c>
      <c r="M50" s="41"/>
      <c r="N50" s="35" t="s">
        <v>522</v>
      </c>
      <c r="O50" s="73"/>
      <c r="P50" s="74">
        <f t="shared" si="1"/>
        <v>945</v>
      </c>
      <c r="Q50" s="75"/>
      <c r="R50" s="75"/>
      <c r="S50" s="76"/>
      <c r="T50" s="7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44"/>
      <c r="AG50" s="44"/>
      <c r="AH50" s="44"/>
    </row>
    <row r="51" ht="15.75" customHeight="1">
      <c r="A51" s="35" t="s">
        <v>315</v>
      </c>
      <c r="B51" s="35" t="s">
        <v>50</v>
      </c>
      <c r="C51" s="35" t="s">
        <v>6</v>
      </c>
      <c r="D51" s="35" t="s">
        <v>328</v>
      </c>
      <c r="E51" s="35" t="s">
        <v>4</v>
      </c>
      <c r="F51" s="35" t="s">
        <v>550</v>
      </c>
      <c r="G51" s="35" t="s">
        <v>549</v>
      </c>
      <c r="H51" s="71">
        <v>1.0</v>
      </c>
      <c r="I51" s="59">
        <v>2390.0</v>
      </c>
      <c r="J51" s="38"/>
      <c r="K51" s="38"/>
      <c r="L51" s="72">
        <v>945.0</v>
      </c>
      <c r="M51" s="41"/>
      <c r="N51" s="35" t="s">
        <v>522</v>
      </c>
      <c r="O51" s="73"/>
      <c r="P51" s="74">
        <f t="shared" si="1"/>
        <v>945</v>
      </c>
      <c r="Q51" s="75"/>
      <c r="R51" s="75"/>
      <c r="S51" s="76"/>
      <c r="T51" s="7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44"/>
      <c r="AG51" s="44"/>
      <c r="AH51" s="44"/>
    </row>
    <row r="52" ht="15.75" customHeight="1">
      <c r="A52" s="35" t="s">
        <v>315</v>
      </c>
      <c r="B52" s="35" t="s">
        <v>50</v>
      </c>
      <c r="C52" s="35" t="s">
        <v>6</v>
      </c>
      <c r="D52" s="35" t="s">
        <v>318</v>
      </c>
      <c r="E52" s="35" t="s">
        <v>4</v>
      </c>
      <c r="F52" s="35" t="s">
        <v>551</v>
      </c>
      <c r="G52" s="35" t="s">
        <v>552</v>
      </c>
      <c r="H52" s="71">
        <v>1.0</v>
      </c>
      <c r="I52" s="59">
        <v>2990.0</v>
      </c>
      <c r="J52" s="38"/>
      <c r="K52" s="38"/>
      <c r="L52" s="72">
        <v>1131.0</v>
      </c>
      <c r="M52" s="41"/>
      <c r="N52" s="35" t="s">
        <v>522</v>
      </c>
      <c r="O52" s="73"/>
      <c r="P52" s="74">
        <f t="shared" si="1"/>
        <v>1131</v>
      </c>
      <c r="Q52" s="75"/>
      <c r="R52" s="75"/>
      <c r="S52" s="76"/>
      <c r="T52" s="7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44"/>
      <c r="AG52" s="44"/>
      <c r="AH52" s="44"/>
    </row>
    <row r="53" ht="15.75" customHeight="1">
      <c r="A53" s="35" t="s">
        <v>315</v>
      </c>
      <c r="B53" s="35" t="s">
        <v>50</v>
      </c>
      <c r="C53" s="35" t="s">
        <v>6</v>
      </c>
      <c r="D53" s="35" t="s">
        <v>318</v>
      </c>
      <c r="E53" s="35" t="s">
        <v>4</v>
      </c>
      <c r="F53" s="35" t="s">
        <v>553</v>
      </c>
      <c r="G53" s="35" t="s">
        <v>552</v>
      </c>
      <c r="H53" s="71">
        <v>1.0</v>
      </c>
      <c r="I53" s="59">
        <v>2790.0</v>
      </c>
      <c r="J53" s="38"/>
      <c r="K53" s="38"/>
      <c r="L53" s="72">
        <v>1131.0</v>
      </c>
      <c r="M53" s="41"/>
      <c r="N53" s="35" t="s">
        <v>522</v>
      </c>
      <c r="O53" s="73"/>
      <c r="P53" s="74">
        <f t="shared" si="1"/>
        <v>1131</v>
      </c>
      <c r="Q53" s="75"/>
      <c r="R53" s="75"/>
      <c r="S53" s="76"/>
      <c r="T53" s="7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44"/>
      <c r="AG53" s="44"/>
      <c r="AH53" s="44"/>
    </row>
    <row r="54" ht="15.75" customHeight="1">
      <c r="A54" s="35" t="s">
        <v>315</v>
      </c>
      <c r="B54" s="35" t="s">
        <v>50</v>
      </c>
      <c r="C54" s="35" t="s">
        <v>6</v>
      </c>
      <c r="D54" s="35" t="s">
        <v>328</v>
      </c>
      <c r="E54" s="35" t="s">
        <v>4</v>
      </c>
      <c r="F54" s="35" t="s">
        <v>554</v>
      </c>
      <c r="G54" s="35" t="s">
        <v>552</v>
      </c>
      <c r="H54" s="71">
        <v>1.0</v>
      </c>
      <c r="I54" s="59">
        <v>2990.0</v>
      </c>
      <c r="J54" s="38"/>
      <c r="K54" s="38"/>
      <c r="L54" s="72">
        <v>1131.0</v>
      </c>
      <c r="M54" s="41"/>
      <c r="N54" s="35" t="s">
        <v>522</v>
      </c>
      <c r="O54" s="73"/>
      <c r="P54" s="74">
        <f t="shared" si="1"/>
        <v>1131</v>
      </c>
      <c r="Q54" s="75"/>
      <c r="R54" s="75"/>
      <c r="S54" s="76"/>
      <c r="T54" s="7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44"/>
      <c r="AG54" s="44"/>
      <c r="AH54" s="44"/>
    </row>
    <row r="55" ht="15.75" customHeight="1">
      <c r="A55" s="35" t="s">
        <v>315</v>
      </c>
      <c r="B55" s="35" t="s">
        <v>50</v>
      </c>
      <c r="C55" s="35" t="s">
        <v>6</v>
      </c>
      <c r="D55" s="35" t="s">
        <v>318</v>
      </c>
      <c r="E55" s="35" t="s">
        <v>4</v>
      </c>
      <c r="F55" s="35" t="s">
        <v>555</v>
      </c>
      <c r="G55" s="35" t="s">
        <v>552</v>
      </c>
      <c r="H55" s="71">
        <v>1.0</v>
      </c>
      <c r="I55" s="59">
        <v>2990.0</v>
      </c>
      <c r="J55" s="38"/>
      <c r="K55" s="38"/>
      <c r="L55" s="72">
        <v>1131.0</v>
      </c>
      <c r="M55" s="41"/>
      <c r="N55" s="35" t="s">
        <v>522</v>
      </c>
      <c r="O55" s="73"/>
      <c r="P55" s="74">
        <f t="shared" si="1"/>
        <v>1131</v>
      </c>
      <c r="Q55" s="75"/>
      <c r="R55" s="75"/>
      <c r="S55" s="76"/>
      <c r="T55" s="7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44"/>
      <c r="AG55" s="44"/>
      <c r="AH55" s="44"/>
    </row>
    <row r="56" ht="15.75" customHeight="1">
      <c r="A56" s="35" t="s">
        <v>315</v>
      </c>
      <c r="B56" s="35" t="s">
        <v>50</v>
      </c>
      <c r="C56" s="35" t="s">
        <v>6</v>
      </c>
      <c r="D56" s="35" t="s">
        <v>324</v>
      </c>
      <c r="E56" s="35" t="s">
        <v>4</v>
      </c>
      <c r="F56" s="35" t="s">
        <v>556</v>
      </c>
      <c r="G56" s="35" t="s">
        <v>524</v>
      </c>
      <c r="H56" s="71">
        <v>1.0</v>
      </c>
      <c r="I56" s="59">
        <v>2990.0</v>
      </c>
      <c r="J56" s="38"/>
      <c r="K56" s="38"/>
      <c r="L56" s="72">
        <v>1131.0</v>
      </c>
      <c r="M56" s="41"/>
      <c r="N56" s="35" t="s">
        <v>522</v>
      </c>
      <c r="O56" s="73"/>
      <c r="P56" s="74">
        <f t="shared" si="1"/>
        <v>1131</v>
      </c>
      <c r="Q56" s="75"/>
      <c r="R56" s="75"/>
      <c r="S56" s="76"/>
      <c r="T56" s="7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44"/>
      <c r="AG56" s="44"/>
      <c r="AH56" s="44"/>
    </row>
    <row r="57" ht="15.75" customHeight="1">
      <c r="A57" s="35" t="s">
        <v>315</v>
      </c>
      <c r="B57" s="35" t="s">
        <v>50</v>
      </c>
      <c r="C57" s="35" t="s">
        <v>6</v>
      </c>
      <c r="D57" s="35" t="s">
        <v>328</v>
      </c>
      <c r="E57" s="35" t="s">
        <v>4</v>
      </c>
      <c r="F57" s="35" t="s">
        <v>557</v>
      </c>
      <c r="G57" s="35" t="s">
        <v>552</v>
      </c>
      <c r="H57" s="71">
        <v>1.0</v>
      </c>
      <c r="I57" s="59">
        <v>2990.0</v>
      </c>
      <c r="J57" s="38"/>
      <c r="K57" s="38"/>
      <c r="L57" s="72">
        <v>1131.0</v>
      </c>
      <c r="M57" s="41"/>
      <c r="N57" s="35" t="s">
        <v>522</v>
      </c>
      <c r="O57" s="73"/>
      <c r="P57" s="74">
        <f t="shared" si="1"/>
        <v>1131</v>
      </c>
      <c r="Q57" s="75"/>
      <c r="R57" s="75"/>
      <c r="S57" s="76"/>
      <c r="T57" s="7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44"/>
      <c r="AG57" s="44"/>
      <c r="AH57" s="44"/>
    </row>
    <row r="58" ht="15.75" customHeight="1">
      <c r="A58" s="35" t="s">
        <v>315</v>
      </c>
      <c r="B58" s="35" t="s">
        <v>50</v>
      </c>
      <c r="C58" s="35" t="s">
        <v>6</v>
      </c>
      <c r="D58" s="35" t="s">
        <v>318</v>
      </c>
      <c r="E58" s="35" t="s">
        <v>4</v>
      </c>
      <c r="F58" s="35" t="s">
        <v>557</v>
      </c>
      <c r="G58" s="35" t="s">
        <v>552</v>
      </c>
      <c r="H58" s="71">
        <v>1.0</v>
      </c>
      <c r="I58" s="59">
        <v>2990.0</v>
      </c>
      <c r="J58" s="38"/>
      <c r="K58" s="38"/>
      <c r="L58" s="72">
        <v>1131.0</v>
      </c>
      <c r="M58" s="41"/>
      <c r="N58" s="35" t="s">
        <v>522</v>
      </c>
      <c r="O58" s="73"/>
      <c r="P58" s="74">
        <f t="shared" si="1"/>
        <v>1131</v>
      </c>
      <c r="Q58" s="75"/>
      <c r="R58" s="75"/>
      <c r="S58" s="76"/>
      <c r="T58" s="7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44"/>
      <c r="AG58" s="44"/>
      <c r="AH58" s="44"/>
    </row>
    <row r="59" ht="15.75" customHeight="1">
      <c r="A59" s="35" t="s">
        <v>315</v>
      </c>
      <c r="B59" s="35" t="s">
        <v>50</v>
      </c>
      <c r="C59" s="35" t="s">
        <v>6</v>
      </c>
      <c r="D59" s="35" t="s">
        <v>324</v>
      </c>
      <c r="E59" s="35" t="s">
        <v>4</v>
      </c>
      <c r="F59" s="35" t="s">
        <v>557</v>
      </c>
      <c r="G59" s="35" t="s">
        <v>552</v>
      </c>
      <c r="H59" s="71">
        <v>1.0</v>
      </c>
      <c r="I59" s="59">
        <v>2990.0</v>
      </c>
      <c r="J59" s="38"/>
      <c r="K59" s="38"/>
      <c r="L59" s="72">
        <v>1131.0</v>
      </c>
      <c r="M59" s="41"/>
      <c r="N59" s="35" t="s">
        <v>522</v>
      </c>
      <c r="O59" s="73"/>
      <c r="P59" s="74">
        <f t="shared" si="1"/>
        <v>1131</v>
      </c>
      <c r="Q59" s="75"/>
      <c r="R59" s="75"/>
      <c r="S59" s="76"/>
      <c r="T59" s="7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44"/>
      <c r="AG59" s="44"/>
      <c r="AH59" s="44"/>
    </row>
    <row r="60" ht="15.75" customHeight="1">
      <c r="A60" s="35" t="s">
        <v>315</v>
      </c>
      <c r="B60" s="35" t="s">
        <v>50</v>
      </c>
      <c r="C60" s="35" t="s">
        <v>6</v>
      </c>
      <c r="D60" s="35" t="s">
        <v>328</v>
      </c>
      <c r="E60" s="35" t="s">
        <v>4</v>
      </c>
      <c r="F60" s="35" t="s">
        <v>558</v>
      </c>
      <c r="G60" s="35" t="s">
        <v>552</v>
      </c>
      <c r="H60" s="71">
        <v>1.0</v>
      </c>
      <c r="I60" s="59">
        <v>2990.0</v>
      </c>
      <c r="J60" s="38"/>
      <c r="K60" s="38"/>
      <c r="L60" s="72">
        <v>1131.0</v>
      </c>
      <c r="M60" s="41"/>
      <c r="N60" s="35" t="s">
        <v>522</v>
      </c>
      <c r="O60" s="73"/>
      <c r="P60" s="74">
        <f t="shared" si="1"/>
        <v>1131</v>
      </c>
      <c r="Q60" s="75"/>
      <c r="R60" s="75"/>
      <c r="S60" s="76"/>
      <c r="T60" s="7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44"/>
      <c r="AG60" s="44"/>
      <c r="AH60" s="44"/>
    </row>
    <row r="61" ht="15.75" customHeight="1">
      <c r="A61" s="35" t="s">
        <v>315</v>
      </c>
      <c r="B61" s="35" t="s">
        <v>50</v>
      </c>
      <c r="C61" s="35" t="s">
        <v>6</v>
      </c>
      <c r="D61" s="35" t="s">
        <v>324</v>
      </c>
      <c r="E61" s="35" t="s">
        <v>4</v>
      </c>
      <c r="F61" s="35" t="s">
        <v>558</v>
      </c>
      <c r="G61" s="35" t="s">
        <v>552</v>
      </c>
      <c r="H61" s="71">
        <v>1.0</v>
      </c>
      <c r="I61" s="59">
        <v>2990.0</v>
      </c>
      <c r="J61" s="38"/>
      <c r="K61" s="38"/>
      <c r="L61" s="72">
        <v>1131.0</v>
      </c>
      <c r="M61" s="41"/>
      <c r="N61" s="35" t="s">
        <v>522</v>
      </c>
      <c r="O61" s="73"/>
      <c r="P61" s="74">
        <f t="shared" si="1"/>
        <v>1131</v>
      </c>
      <c r="Q61" s="75"/>
      <c r="R61" s="75"/>
      <c r="S61" s="76"/>
      <c r="T61" s="7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44"/>
      <c r="AG61" s="44"/>
      <c r="AH61" s="44"/>
    </row>
    <row r="62" ht="15.75" customHeight="1">
      <c r="A62" s="35" t="s">
        <v>315</v>
      </c>
      <c r="B62" s="35" t="s">
        <v>50</v>
      </c>
      <c r="C62" s="35" t="s">
        <v>6</v>
      </c>
      <c r="D62" s="35" t="s">
        <v>328</v>
      </c>
      <c r="E62" s="35" t="s">
        <v>4</v>
      </c>
      <c r="F62" s="35" t="s">
        <v>559</v>
      </c>
      <c r="G62" s="35" t="s">
        <v>552</v>
      </c>
      <c r="H62" s="71">
        <v>1.0</v>
      </c>
      <c r="I62" s="59">
        <v>2990.0</v>
      </c>
      <c r="J62" s="38"/>
      <c r="K62" s="38"/>
      <c r="L62" s="72">
        <v>1131.0</v>
      </c>
      <c r="M62" s="41"/>
      <c r="N62" s="35" t="s">
        <v>522</v>
      </c>
      <c r="O62" s="73"/>
      <c r="P62" s="74">
        <f t="shared" si="1"/>
        <v>1131</v>
      </c>
      <c r="Q62" s="75"/>
      <c r="R62" s="75"/>
      <c r="S62" s="76"/>
      <c r="T62" s="7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44"/>
      <c r="AG62" s="44"/>
      <c r="AH62" s="44"/>
    </row>
    <row r="63" ht="15.75" customHeight="1">
      <c r="A63" s="87" t="s">
        <v>315</v>
      </c>
      <c r="B63" s="87" t="s">
        <v>50</v>
      </c>
      <c r="C63" s="87" t="s">
        <v>6</v>
      </c>
      <c r="D63" s="57" t="s">
        <v>318</v>
      </c>
      <c r="E63" s="87" t="s">
        <v>4</v>
      </c>
      <c r="F63" s="87" t="s">
        <v>559</v>
      </c>
      <c r="G63" s="87" t="s">
        <v>552</v>
      </c>
      <c r="H63" s="88">
        <v>1.0</v>
      </c>
      <c r="I63" s="89">
        <v>2990.0</v>
      </c>
      <c r="J63" s="90"/>
      <c r="K63" s="90"/>
      <c r="L63" s="91">
        <v>1131.0</v>
      </c>
      <c r="M63" s="92"/>
      <c r="N63" s="87" t="s">
        <v>522</v>
      </c>
      <c r="O63" s="90"/>
      <c r="P63" s="93">
        <f t="shared" si="1"/>
        <v>1131</v>
      </c>
      <c r="Q63" s="94"/>
      <c r="R63" s="94"/>
      <c r="S63" s="95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6"/>
      <c r="AG63" s="96"/>
      <c r="AH63" s="96"/>
    </row>
    <row r="64" ht="15.75" customHeight="1">
      <c r="A64" s="35" t="s">
        <v>315</v>
      </c>
      <c r="B64" s="35" t="s">
        <v>50</v>
      </c>
      <c r="C64" s="35" t="s">
        <v>22</v>
      </c>
      <c r="D64" s="35" t="s">
        <v>328</v>
      </c>
      <c r="E64" s="35" t="s">
        <v>4</v>
      </c>
      <c r="F64" s="35" t="s">
        <v>560</v>
      </c>
      <c r="G64" s="35" t="s">
        <v>561</v>
      </c>
      <c r="H64" s="97">
        <v>1.0</v>
      </c>
      <c r="I64" s="59">
        <v>2590.0</v>
      </c>
      <c r="J64" s="38"/>
      <c r="K64" s="38"/>
      <c r="L64" s="72">
        <v>946.0</v>
      </c>
      <c r="M64" s="41"/>
      <c r="N64" s="35" t="s">
        <v>522</v>
      </c>
      <c r="O64" s="73"/>
      <c r="P64" s="74">
        <f t="shared" si="1"/>
        <v>946</v>
      </c>
      <c r="Q64" s="75"/>
      <c r="R64" s="75"/>
      <c r="S64" s="76"/>
      <c r="T64" s="75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44"/>
      <c r="AG64" s="44"/>
      <c r="AH64" s="44"/>
    </row>
    <row r="65" ht="15.75" customHeight="1">
      <c r="A65" s="35" t="s">
        <v>315</v>
      </c>
      <c r="B65" s="35" t="s">
        <v>50</v>
      </c>
      <c r="C65" s="35" t="s">
        <v>22</v>
      </c>
      <c r="D65" s="35" t="s">
        <v>318</v>
      </c>
      <c r="E65" s="35" t="s">
        <v>4</v>
      </c>
      <c r="F65" s="35" t="s">
        <v>560</v>
      </c>
      <c r="G65" s="35" t="s">
        <v>561</v>
      </c>
      <c r="H65" s="97">
        <v>1.0</v>
      </c>
      <c r="I65" s="59">
        <v>2590.0</v>
      </c>
      <c r="J65" s="38"/>
      <c r="K65" s="38"/>
      <c r="L65" s="72">
        <v>946.0</v>
      </c>
      <c r="M65" s="41"/>
      <c r="N65" s="35" t="s">
        <v>522</v>
      </c>
      <c r="O65" s="73"/>
      <c r="P65" s="74">
        <f t="shared" si="1"/>
        <v>946</v>
      </c>
      <c r="Q65" s="75"/>
      <c r="R65" s="75"/>
      <c r="S65" s="76"/>
      <c r="T65" s="75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44"/>
      <c r="AG65" s="44"/>
      <c r="AH65" s="44"/>
    </row>
    <row r="66" ht="15.75" customHeight="1">
      <c r="A66" s="35" t="s">
        <v>315</v>
      </c>
      <c r="B66" s="35" t="s">
        <v>50</v>
      </c>
      <c r="C66" s="35" t="s">
        <v>22</v>
      </c>
      <c r="D66" s="35" t="s">
        <v>324</v>
      </c>
      <c r="E66" s="35" t="s">
        <v>4</v>
      </c>
      <c r="F66" s="35" t="s">
        <v>560</v>
      </c>
      <c r="G66" s="35" t="s">
        <v>561</v>
      </c>
      <c r="H66" s="97">
        <v>1.0</v>
      </c>
      <c r="I66" s="59">
        <v>2590.0</v>
      </c>
      <c r="J66" s="38"/>
      <c r="K66" s="38"/>
      <c r="L66" s="72">
        <v>946.0</v>
      </c>
      <c r="M66" s="41"/>
      <c r="N66" s="35" t="s">
        <v>522</v>
      </c>
      <c r="O66" s="73"/>
      <c r="P66" s="74">
        <f t="shared" si="1"/>
        <v>946</v>
      </c>
      <c r="Q66" s="75"/>
      <c r="R66" s="75"/>
      <c r="S66" s="76"/>
      <c r="T66" s="75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44"/>
      <c r="AG66" s="44"/>
      <c r="AH66" s="44"/>
    </row>
    <row r="67" ht="15.75" customHeight="1">
      <c r="A67" s="35" t="s">
        <v>315</v>
      </c>
      <c r="B67" s="35" t="s">
        <v>50</v>
      </c>
      <c r="C67" s="35" t="s">
        <v>22</v>
      </c>
      <c r="D67" s="35" t="s">
        <v>328</v>
      </c>
      <c r="E67" s="35" t="s">
        <v>4</v>
      </c>
      <c r="F67" s="35" t="s">
        <v>562</v>
      </c>
      <c r="G67" s="35" t="s">
        <v>561</v>
      </c>
      <c r="H67" s="97">
        <v>1.0</v>
      </c>
      <c r="I67" s="59">
        <v>2790.0</v>
      </c>
      <c r="J67" s="38"/>
      <c r="K67" s="38"/>
      <c r="L67" s="72">
        <v>1045.0</v>
      </c>
      <c r="M67" s="41"/>
      <c r="N67" s="35" t="s">
        <v>522</v>
      </c>
      <c r="O67" s="73"/>
      <c r="P67" s="74">
        <f t="shared" si="1"/>
        <v>1045</v>
      </c>
      <c r="Q67" s="75"/>
      <c r="R67" s="75"/>
      <c r="S67" s="76"/>
      <c r="T67" s="75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44"/>
      <c r="AG67" s="44"/>
      <c r="AH67" s="44"/>
    </row>
    <row r="68" ht="15.75" customHeight="1">
      <c r="A68" s="35" t="s">
        <v>315</v>
      </c>
      <c r="B68" s="35" t="s">
        <v>50</v>
      </c>
      <c r="C68" s="35" t="s">
        <v>22</v>
      </c>
      <c r="D68" s="35" t="s">
        <v>318</v>
      </c>
      <c r="E68" s="35" t="s">
        <v>4</v>
      </c>
      <c r="F68" s="35" t="s">
        <v>562</v>
      </c>
      <c r="G68" s="35" t="s">
        <v>561</v>
      </c>
      <c r="H68" s="97">
        <v>1.0</v>
      </c>
      <c r="I68" s="59">
        <v>2790.0</v>
      </c>
      <c r="J68" s="38"/>
      <c r="K68" s="38"/>
      <c r="L68" s="72">
        <v>1045.0</v>
      </c>
      <c r="M68" s="41"/>
      <c r="N68" s="35" t="s">
        <v>522</v>
      </c>
      <c r="O68" s="73"/>
      <c r="P68" s="74">
        <f t="shared" si="1"/>
        <v>1045</v>
      </c>
      <c r="Q68" s="75"/>
      <c r="R68" s="75"/>
      <c r="S68" s="76"/>
      <c r="T68" s="75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44"/>
      <c r="AG68" s="44"/>
      <c r="AH68" s="44"/>
    </row>
    <row r="69" ht="15.75" customHeight="1">
      <c r="A69" s="35" t="s">
        <v>315</v>
      </c>
      <c r="B69" s="35" t="s">
        <v>50</v>
      </c>
      <c r="C69" s="35" t="s">
        <v>22</v>
      </c>
      <c r="D69" s="35" t="s">
        <v>324</v>
      </c>
      <c r="E69" s="35" t="s">
        <v>4</v>
      </c>
      <c r="F69" s="35" t="s">
        <v>562</v>
      </c>
      <c r="G69" s="35" t="s">
        <v>561</v>
      </c>
      <c r="H69" s="97">
        <v>1.0</v>
      </c>
      <c r="I69" s="59">
        <v>2790.0</v>
      </c>
      <c r="J69" s="38"/>
      <c r="K69" s="38"/>
      <c r="L69" s="72">
        <v>1045.0</v>
      </c>
      <c r="M69" s="41"/>
      <c r="N69" s="35" t="s">
        <v>522</v>
      </c>
      <c r="O69" s="73"/>
      <c r="P69" s="74">
        <f t="shared" si="1"/>
        <v>1045</v>
      </c>
      <c r="Q69" s="75"/>
      <c r="R69" s="75"/>
      <c r="S69" s="76"/>
      <c r="T69" s="75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44"/>
      <c r="AG69" s="44"/>
      <c r="AH69" s="44"/>
    </row>
    <row r="70" ht="15.75" customHeight="1">
      <c r="A70" s="35" t="s">
        <v>315</v>
      </c>
      <c r="B70" s="35" t="s">
        <v>50</v>
      </c>
      <c r="C70" s="35" t="s">
        <v>22</v>
      </c>
      <c r="D70" s="35" t="s">
        <v>318</v>
      </c>
      <c r="E70" s="35" t="s">
        <v>4</v>
      </c>
      <c r="F70" s="35" t="s">
        <v>563</v>
      </c>
      <c r="G70" s="35" t="s">
        <v>561</v>
      </c>
      <c r="H70" s="97">
        <v>2.0</v>
      </c>
      <c r="I70" s="59">
        <v>2790.0</v>
      </c>
      <c r="J70" s="38"/>
      <c r="K70" s="38"/>
      <c r="L70" s="72">
        <v>1045.0</v>
      </c>
      <c r="M70" s="41"/>
      <c r="N70" s="35" t="s">
        <v>522</v>
      </c>
      <c r="O70" s="73"/>
      <c r="P70" s="74">
        <f t="shared" si="1"/>
        <v>2090</v>
      </c>
      <c r="Q70" s="75"/>
      <c r="R70" s="75"/>
      <c r="S70" s="76"/>
      <c r="T70" s="75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44"/>
      <c r="AG70" s="44"/>
      <c r="AH70" s="44"/>
    </row>
    <row r="71" ht="15.75" customHeight="1">
      <c r="A71" s="55"/>
      <c r="B71" s="44"/>
      <c r="C71" s="44"/>
      <c r="D71" s="44"/>
      <c r="E71" s="44"/>
      <c r="F71" s="44"/>
      <c r="G71" s="44"/>
      <c r="H71" s="44"/>
      <c r="I71" s="68"/>
      <c r="J71" s="44"/>
      <c r="K71" s="44"/>
      <c r="L71" s="98"/>
      <c r="M71" s="67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</row>
    <row r="72" ht="15.75" customHeight="1">
      <c r="A72" s="55"/>
      <c r="B72" s="44"/>
      <c r="C72" s="44"/>
      <c r="D72" s="44"/>
      <c r="E72" s="44"/>
      <c r="F72" s="55"/>
      <c r="G72" s="44"/>
      <c r="H72" s="44"/>
      <c r="I72" s="68"/>
      <c r="J72" s="44"/>
      <c r="K72" s="44"/>
      <c r="L72" s="98"/>
      <c r="M72" s="67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</row>
    <row r="73" ht="15.75" customHeight="1">
      <c r="A73" s="55"/>
      <c r="B73" s="44"/>
      <c r="C73" s="44"/>
      <c r="D73" s="44"/>
      <c r="E73" s="44"/>
      <c r="F73" s="44"/>
      <c r="G73" s="44"/>
      <c r="H73" s="44"/>
      <c r="I73" s="68"/>
      <c r="J73" s="44"/>
      <c r="K73" s="44"/>
      <c r="L73" s="98"/>
      <c r="M73" s="67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</row>
    <row r="74" ht="15.75" customHeight="1">
      <c r="A74" s="55"/>
      <c r="B74" s="44"/>
      <c r="C74" s="44"/>
      <c r="D74" s="44"/>
      <c r="E74" s="44"/>
      <c r="F74" s="44"/>
      <c r="G74" s="44"/>
      <c r="H74" s="44"/>
      <c r="I74" s="68"/>
      <c r="J74" s="44"/>
      <c r="K74" s="44"/>
      <c r="L74" s="98"/>
      <c r="M74" s="67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</row>
    <row r="75" ht="15.75" customHeight="1">
      <c r="A75" s="55"/>
      <c r="B75" s="44"/>
      <c r="C75" s="44"/>
      <c r="D75" s="44"/>
      <c r="E75" s="44"/>
      <c r="F75" s="44"/>
      <c r="G75" s="44"/>
      <c r="H75" s="44"/>
      <c r="I75" s="68"/>
      <c r="J75" s="44"/>
      <c r="K75" s="44"/>
      <c r="L75" s="98"/>
      <c r="M75" s="67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</row>
    <row r="76" ht="15.75" customHeight="1">
      <c r="A76" s="55"/>
      <c r="B76" s="44"/>
      <c r="C76" s="44"/>
      <c r="D76" s="44"/>
      <c r="E76" s="44"/>
      <c r="F76" s="44"/>
      <c r="G76" s="44"/>
      <c r="H76" s="44"/>
      <c r="I76" s="68"/>
      <c r="J76" s="44"/>
      <c r="K76" s="44"/>
      <c r="L76" s="98"/>
      <c r="M76" s="67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</row>
    <row r="77" ht="15.75" customHeight="1">
      <c r="A77" s="55"/>
      <c r="B77" s="44"/>
      <c r="C77" s="44"/>
      <c r="D77" s="44"/>
      <c r="E77" s="44"/>
      <c r="F77" s="44"/>
      <c r="G77" s="44"/>
      <c r="H77" s="44"/>
      <c r="I77" s="68"/>
      <c r="J77" s="44"/>
      <c r="K77" s="44"/>
      <c r="L77" s="98"/>
      <c r="M77" s="67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</row>
    <row r="78" ht="15.75" customHeight="1">
      <c r="A78" s="44"/>
      <c r="B78" s="44"/>
      <c r="C78" s="44"/>
      <c r="D78" s="44"/>
      <c r="E78" s="44"/>
      <c r="F78" s="44"/>
      <c r="G78" s="44"/>
      <c r="H78" s="44"/>
      <c r="I78" s="68"/>
      <c r="J78" s="44"/>
      <c r="K78" s="44"/>
      <c r="L78" s="98"/>
      <c r="M78" s="67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</row>
    <row r="79" ht="15.75" customHeight="1">
      <c r="A79" s="44"/>
      <c r="B79" s="44"/>
      <c r="C79" s="44"/>
      <c r="D79" s="44"/>
      <c r="E79" s="44"/>
      <c r="F79" s="44"/>
      <c r="G79" s="44"/>
      <c r="H79" s="44"/>
      <c r="I79" s="68"/>
      <c r="J79" s="44"/>
      <c r="K79" s="44"/>
      <c r="L79" s="98"/>
      <c r="M79" s="67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</row>
    <row r="80" ht="15.75" customHeight="1">
      <c r="A80" s="44"/>
      <c r="B80" s="44"/>
      <c r="C80" s="44"/>
      <c r="D80" s="44"/>
      <c r="E80" s="44"/>
      <c r="F80" s="44"/>
      <c r="G80" s="44"/>
      <c r="H80" s="44"/>
      <c r="I80" s="68"/>
      <c r="J80" s="44"/>
      <c r="K80" s="44"/>
      <c r="L80" s="98"/>
      <c r="M80" s="67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</row>
    <row r="81" ht="15.75" customHeight="1">
      <c r="A81" s="44"/>
      <c r="B81" s="44"/>
      <c r="C81" s="44"/>
      <c r="D81" s="44"/>
      <c r="E81" s="44"/>
      <c r="F81" s="44"/>
      <c r="G81" s="44"/>
      <c r="H81" s="44"/>
      <c r="I81" s="68"/>
      <c r="J81" s="44"/>
      <c r="K81" s="44"/>
      <c r="L81" s="98"/>
      <c r="M81" s="67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</row>
    <row r="82" ht="15.75" customHeight="1">
      <c r="A82" s="44"/>
      <c r="B82" s="44"/>
      <c r="C82" s="44"/>
      <c r="D82" s="44"/>
      <c r="E82" s="44"/>
      <c r="F82" s="44"/>
      <c r="G82" s="44"/>
      <c r="H82" s="44"/>
      <c r="I82" s="68"/>
      <c r="J82" s="44"/>
      <c r="K82" s="44"/>
      <c r="L82" s="98"/>
      <c r="M82" s="67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</row>
    <row r="83" ht="15.75" customHeight="1">
      <c r="A83" s="44"/>
      <c r="B83" s="44"/>
      <c r="C83" s="44"/>
      <c r="D83" s="44"/>
      <c r="E83" s="44"/>
      <c r="F83" s="44"/>
      <c r="G83" s="44"/>
      <c r="H83" s="44"/>
      <c r="I83" s="68"/>
      <c r="J83" s="44"/>
      <c r="K83" s="44"/>
      <c r="L83" s="98"/>
      <c r="M83" s="67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</row>
    <row r="84" ht="15.75" customHeight="1">
      <c r="A84" s="44"/>
      <c r="B84" s="44"/>
      <c r="C84" s="44"/>
      <c r="D84" s="44"/>
      <c r="E84" s="44"/>
      <c r="F84" s="44"/>
      <c r="G84" s="44"/>
      <c r="H84" s="44"/>
      <c r="I84" s="68"/>
      <c r="J84" s="44"/>
      <c r="K84" s="44"/>
      <c r="L84" s="98"/>
      <c r="M84" s="67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</row>
    <row r="85" ht="15.75" customHeight="1">
      <c r="A85" s="44"/>
      <c r="B85" s="44"/>
      <c r="C85" s="44"/>
      <c r="D85" s="44"/>
      <c r="E85" s="44"/>
      <c r="F85" s="44"/>
      <c r="G85" s="44"/>
      <c r="H85" s="44"/>
      <c r="I85" s="68"/>
      <c r="J85" s="44"/>
      <c r="K85" s="44"/>
      <c r="L85" s="98"/>
      <c r="M85" s="67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</row>
    <row r="86" ht="15.75" customHeight="1">
      <c r="A86" s="44"/>
      <c r="B86" s="44"/>
      <c r="C86" s="44"/>
      <c r="D86" s="44"/>
      <c r="E86" s="44"/>
      <c r="F86" s="44"/>
      <c r="G86" s="44"/>
      <c r="H86" s="44"/>
      <c r="I86" s="68"/>
      <c r="J86" s="44"/>
      <c r="K86" s="44"/>
      <c r="L86" s="98"/>
      <c r="M86" s="67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</row>
    <row r="87" ht="15.75" customHeight="1">
      <c r="A87" s="44"/>
      <c r="B87" s="44"/>
      <c r="C87" s="44"/>
      <c r="D87" s="44"/>
      <c r="E87" s="44"/>
      <c r="F87" s="44"/>
      <c r="G87" s="44"/>
      <c r="H87" s="44"/>
      <c r="I87" s="68"/>
      <c r="J87" s="44"/>
      <c r="K87" s="44"/>
      <c r="L87" s="98"/>
      <c r="M87" s="67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</row>
    <row r="88" ht="15.75" customHeight="1">
      <c r="A88" s="44"/>
      <c r="B88" s="44"/>
      <c r="C88" s="44"/>
      <c r="D88" s="44"/>
      <c r="E88" s="44"/>
      <c r="F88" s="44"/>
      <c r="G88" s="44"/>
      <c r="H88" s="44"/>
      <c r="I88" s="68"/>
      <c r="J88" s="44"/>
      <c r="K88" s="44"/>
      <c r="L88" s="98"/>
      <c r="M88" s="67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</row>
    <row r="89" ht="15.75" customHeight="1">
      <c r="A89" s="44"/>
      <c r="B89" s="44"/>
      <c r="C89" s="44"/>
      <c r="D89" s="44"/>
      <c r="E89" s="44"/>
      <c r="F89" s="44"/>
      <c r="G89" s="44"/>
      <c r="H89" s="44"/>
      <c r="I89" s="68"/>
      <c r="J89" s="44"/>
      <c r="K89" s="44"/>
      <c r="L89" s="98"/>
      <c r="M89" s="67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</row>
    <row r="90" ht="15.75" customHeight="1">
      <c r="A90" s="44"/>
      <c r="B90" s="44"/>
      <c r="C90" s="44"/>
      <c r="D90" s="44"/>
      <c r="E90" s="44"/>
      <c r="F90" s="44"/>
      <c r="G90" s="44"/>
      <c r="H90" s="44"/>
      <c r="I90" s="68"/>
      <c r="J90" s="44"/>
      <c r="K90" s="44"/>
      <c r="L90" s="98"/>
      <c r="M90" s="67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</row>
    <row r="91" ht="15.75" customHeight="1">
      <c r="A91" s="44"/>
      <c r="B91" s="44"/>
      <c r="C91" s="44"/>
      <c r="D91" s="44"/>
      <c r="E91" s="44"/>
      <c r="F91" s="44"/>
      <c r="G91" s="44"/>
      <c r="H91" s="44"/>
      <c r="I91" s="68"/>
      <c r="J91" s="44"/>
      <c r="K91" s="44"/>
      <c r="L91" s="98"/>
      <c r="M91" s="67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</row>
    <row r="92" ht="15.75" customHeight="1">
      <c r="A92" s="44"/>
      <c r="B92" s="44"/>
      <c r="C92" s="44"/>
      <c r="D92" s="44"/>
      <c r="E92" s="44"/>
      <c r="F92" s="44"/>
      <c r="G92" s="44"/>
      <c r="H92" s="44"/>
      <c r="I92" s="68"/>
      <c r="J92" s="44"/>
      <c r="K92" s="44"/>
      <c r="L92" s="98"/>
      <c r="M92" s="67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</row>
    <row r="93" ht="15.75" customHeight="1">
      <c r="A93" s="44"/>
      <c r="B93" s="44"/>
      <c r="C93" s="44"/>
      <c r="D93" s="44"/>
      <c r="E93" s="44"/>
      <c r="F93" s="44"/>
      <c r="G93" s="44"/>
      <c r="H93" s="44"/>
      <c r="I93" s="68"/>
      <c r="J93" s="44"/>
      <c r="K93" s="44"/>
      <c r="L93" s="98"/>
      <c r="M93" s="67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</row>
    <row r="94" ht="15.75" customHeight="1">
      <c r="A94" s="44"/>
      <c r="B94" s="44"/>
      <c r="C94" s="44"/>
      <c r="D94" s="44"/>
      <c r="E94" s="44"/>
      <c r="F94" s="44"/>
      <c r="G94" s="44"/>
      <c r="H94" s="44"/>
      <c r="I94" s="68"/>
      <c r="J94" s="44"/>
      <c r="K94" s="44"/>
      <c r="L94" s="98"/>
      <c r="M94" s="67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</row>
    <row r="95" ht="15.75" customHeight="1">
      <c r="A95" s="44"/>
      <c r="B95" s="44"/>
      <c r="C95" s="44"/>
      <c r="D95" s="44"/>
      <c r="E95" s="44"/>
      <c r="F95" s="44"/>
      <c r="G95" s="44"/>
      <c r="H95" s="44"/>
      <c r="I95" s="68"/>
      <c r="J95" s="44"/>
      <c r="K95" s="44"/>
      <c r="L95" s="98"/>
      <c r="M95" s="67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</row>
    <row r="96" ht="15.75" customHeight="1">
      <c r="A96" s="44"/>
      <c r="B96" s="44"/>
      <c r="C96" s="44"/>
      <c r="D96" s="44"/>
      <c r="E96" s="44"/>
      <c r="F96" s="44"/>
      <c r="G96" s="44"/>
      <c r="H96" s="44"/>
      <c r="I96" s="68"/>
      <c r="J96" s="44"/>
      <c r="K96" s="44"/>
      <c r="L96" s="98"/>
      <c r="M96" s="67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</row>
    <row r="97" ht="15.75" customHeight="1">
      <c r="A97" s="44"/>
      <c r="B97" s="44"/>
      <c r="C97" s="44"/>
      <c r="D97" s="44"/>
      <c r="E97" s="44"/>
      <c r="F97" s="44"/>
      <c r="G97" s="44"/>
      <c r="H97" s="44"/>
      <c r="I97" s="68"/>
      <c r="J97" s="44"/>
      <c r="K97" s="44"/>
      <c r="L97" s="98"/>
      <c r="M97" s="67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</row>
    <row r="98" ht="15.75" customHeight="1">
      <c r="A98" s="44"/>
      <c r="B98" s="44"/>
      <c r="C98" s="44"/>
      <c r="D98" s="44"/>
      <c r="E98" s="44"/>
      <c r="F98" s="44"/>
      <c r="G98" s="44"/>
      <c r="H98" s="44"/>
      <c r="I98" s="68"/>
      <c r="J98" s="44"/>
      <c r="K98" s="44"/>
      <c r="L98" s="98"/>
      <c r="M98" s="67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</row>
    <row r="99" ht="15.75" customHeight="1">
      <c r="A99" s="44"/>
      <c r="B99" s="44"/>
      <c r="C99" s="44"/>
      <c r="D99" s="44"/>
      <c r="E99" s="44"/>
      <c r="F99" s="44"/>
      <c r="G99" s="44"/>
      <c r="H99" s="44"/>
      <c r="I99" s="68"/>
      <c r="J99" s="44"/>
      <c r="K99" s="44"/>
      <c r="L99" s="98"/>
      <c r="M99" s="67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</row>
    <row r="100" ht="15.75" customHeight="1">
      <c r="A100" s="44"/>
      <c r="B100" s="44"/>
      <c r="C100" s="44"/>
      <c r="D100" s="44"/>
      <c r="E100" s="44"/>
      <c r="F100" s="44"/>
      <c r="G100" s="44"/>
      <c r="H100" s="44"/>
      <c r="I100" s="68"/>
      <c r="J100" s="44"/>
      <c r="K100" s="44"/>
      <c r="L100" s="98"/>
      <c r="M100" s="67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</row>
    <row r="101" ht="15.75" customHeight="1">
      <c r="A101" s="44"/>
      <c r="B101" s="44"/>
      <c r="C101" s="44"/>
      <c r="D101" s="44"/>
      <c r="E101" s="44"/>
      <c r="F101" s="44"/>
      <c r="G101" s="44"/>
      <c r="H101" s="44"/>
      <c r="I101" s="68"/>
      <c r="J101" s="44"/>
      <c r="K101" s="44"/>
      <c r="L101" s="98"/>
      <c r="M101" s="67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</row>
    <row r="102" ht="15.75" customHeight="1">
      <c r="A102" s="44"/>
      <c r="B102" s="44"/>
      <c r="C102" s="44"/>
      <c r="D102" s="44"/>
      <c r="E102" s="44"/>
      <c r="F102" s="44"/>
      <c r="G102" s="44"/>
      <c r="H102" s="44"/>
      <c r="I102" s="68"/>
      <c r="J102" s="44"/>
      <c r="K102" s="44"/>
      <c r="L102" s="98"/>
      <c r="M102" s="67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</row>
    <row r="103" ht="15.75" customHeight="1">
      <c r="A103" s="44"/>
      <c r="B103" s="44"/>
      <c r="C103" s="44"/>
      <c r="D103" s="44"/>
      <c r="E103" s="44"/>
      <c r="F103" s="44"/>
      <c r="G103" s="44"/>
      <c r="H103" s="44"/>
      <c r="I103" s="68"/>
      <c r="J103" s="44"/>
      <c r="K103" s="44"/>
      <c r="L103" s="98"/>
      <c r="M103" s="67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</row>
    <row r="104" ht="15.75" customHeight="1">
      <c r="A104" s="44"/>
      <c r="B104" s="44"/>
      <c r="C104" s="44"/>
      <c r="D104" s="44"/>
      <c r="E104" s="44"/>
      <c r="F104" s="44"/>
      <c r="G104" s="44"/>
      <c r="H104" s="44"/>
      <c r="I104" s="68"/>
      <c r="J104" s="44"/>
      <c r="K104" s="44"/>
      <c r="L104" s="98"/>
      <c r="M104" s="67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</row>
    <row r="105" ht="15.75" customHeight="1">
      <c r="A105" s="44"/>
      <c r="B105" s="44"/>
      <c r="C105" s="44"/>
      <c r="D105" s="44"/>
      <c r="E105" s="44"/>
      <c r="F105" s="44"/>
      <c r="G105" s="44"/>
      <c r="H105" s="44"/>
      <c r="I105" s="68"/>
      <c r="J105" s="44"/>
      <c r="K105" s="44"/>
      <c r="L105" s="98"/>
      <c r="M105" s="67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</row>
    <row r="106" ht="15.75" customHeight="1">
      <c r="A106" s="44"/>
      <c r="B106" s="44"/>
      <c r="C106" s="44"/>
      <c r="D106" s="44"/>
      <c r="E106" s="44"/>
      <c r="F106" s="44"/>
      <c r="G106" s="44"/>
      <c r="H106" s="44"/>
      <c r="I106" s="68"/>
      <c r="J106" s="44"/>
      <c r="K106" s="44"/>
      <c r="L106" s="98"/>
      <c r="M106" s="67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</row>
    <row r="107" ht="15.75" customHeight="1">
      <c r="A107" s="44"/>
      <c r="B107" s="44"/>
      <c r="C107" s="44"/>
      <c r="D107" s="44"/>
      <c r="E107" s="44"/>
      <c r="F107" s="44"/>
      <c r="G107" s="44"/>
      <c r="H107" s="44"/>
      <c r="I107" s="68"/>
      <c r="J107" s="44"/>
      <c r="K107" s="44"/>
      <c r="L107" s="98"/>
      <c r="M107" s="67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</row>
    <row r="108" ht="15.75" customHeight="1">
      <c r="A108" s="44"/>
      <c r="B108" s="44"/>
      <c r="C108" s="44"/>
      <c r="D108" s="44"/>
      <c r="E108" s="44"/>
      <c r="F108" s="44"/>
      <c r="G108" s="44"/>
      <c r="H108" s="44"/>
      <c r="I108" s="68"/>
      <c r="J108" s="44"/>
      <c r="K108" s="44"/>
      <c r="L108" s="98"/>
      <c r="M108" s="67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</row>
    <row r="109" ht="15.75" customHeight="1">
      <c r="A109" s="44"/>
      <c r="B109" s="44"/>
      <c r="C109" s="44"/>
      <c r="D109" s="44"/>
      <c r="E109" s="44"/>
      <c r="F109" s="44"/>
      <c r="G109" s="44"/>
      <c r="H109" s="44"/>
      <c r="I109" s="68"/>
      <c r="J109" s="44"/>
      <c r="K109" s="44"/>
      <c r="L109" s="98"/>
      <c r="M109" s="67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ht="15.75" customHeight="1">
      <c r="A110" s="44"/>
      <c r="B110" s="44"/>
      <c r="C110" s="44"/>
      <c r="D110" s="44"/>
      <c r="E110" s="44"/>
      <c r="F110" s="44"/>
      <c r="G110" s="44"/>
      <c r="H110" s="44"/>
      <c r="I110" s="68"/>
      <c r="J110" s="44"/>
      <c r="K110" s="44"/>
      <c r="L110" s="98"/>
      <c r="M110" s="67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</row>
    <row r="111" ht="15.75" customHeight="1">
      <c r="A111" s="44"/>
      <c r="B111" s="44"/>
      <c r="C111" s="44"/>
      <c r="D111" s="44"/>
      <c r="E111" s="44"/>
      <c r="F111" s="44"/>
      <c r="G111" s="44"/>
      <c r="H111" s="44"/>
      <c r="I111" s="68"/>
      <c r="J111" s="44"/>
      <c r="K111" s="44"/>
      <c r="L111" s="98"/>
      <c r="M111" s="67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</row>
    <row r="112" ht="15.75" customHeight="1">
      <c r="A112" s="44"/>
      <c r="B112" s="44"/>
      <c r="C112" s="44"/>
      <c r="D112" s="44"/>
      <c r="E112" s="44"/>
      <c r="F112" s="44"/>
      <c r="G112" s="44"/>
      <c r="H112" s="44"/>
      <c r="I112" s="68"/>
      <c r="J112" s="44"/>
      <c r="K112" s="44"/>
      <c r="L112" s="98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</row>
    <row r="113" ht="15.75" customHeight="1">
      <c r="A113" s="44"/>
      <c r="B113" s="44"/>
      <c r="C113" s="44"/>
      <c r="D113" s="44"/>
      <c r="E113" s="44"/>
      <c r="F113" s="44"/>
      <c r="G113" s="44"/>
      <c r="H113" s="44"/>
      <c r="I113" s="68"/>
      <c r="J113" s="44"/>
      <c r="K113" s="44"/>
      <c r="L113" s="98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44"/>
      <c r="L114" s="98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44"/>
      <c r="L115" s="98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44"/>
      <c r="L116" s="98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44"/>
      <c r="L117" s="98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44"/>
      <c r="L118" s="98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44"/>
      <c r="L119" s="98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44"/>
      <c r="L120" s="98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44"/>
      <c r="L121" s="98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44"/>
      <c r="L122" s="98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44"/>
      <c r="L123" s="98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44"/>
      <c r="L124" s="98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44"/>
      <c r="L125" s="98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44"/>
      <c r="L126" s="98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44"/>
      <c r="L127" s="98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44"/>
      <c r="L128" s="98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44"/>
      <c r="L129" s="98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44"/>
      <c r="L130" s="98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44"/>
      <c r="L131" s="98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44"/>
      <c r="L132" s="98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44"/>
      <c r="L133" s="98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44"/>
      <c r="L134" s="98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44"/>
      <c r="L135" s="98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44"/>
      <c r="L136" s="98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44"/>
      <c r="L137" s="98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44"/>
      <c r="L138" s="98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44"/>
      <c r="L139" s="98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44"/>
      <c r="L140" s="98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44"/>
      <c r="L141" s="98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44"/>
      <c r="L142" s="98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44"/>
      <c r="L143" s="98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44"/>
      <c r="L144" s="98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44"/>
      <c r="L145" s="98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44"/>
      <c r="L146" s="98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44"/>
      <c r="L147" s="98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44"/>
      <c r="L148" s="98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44"/>
      <c r="L149" s="98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44"/>
      <c r="L150" s="98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44"/>
      <c r="L151" s="98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44"/>
      <c r="L152" s="98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44"/>
      <c r="L153" s="98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44"/>
      <c r="L154" s="98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44"/>
      <c r="L155" s="98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44"/>
      <c r="L156" s="98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44"/>
      <c r="L157" s="98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44"/>
      <c r="L158" s="98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44"/>
      <c r="L159" s="98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44"/>
      <c r="L160" s="98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44"/>
      <c r="L161" s="98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44"/>
      <c r="L162" s="98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44"/>
      <c r="L163" s="98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44"/>
      <c r="L164" s="98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44"/>
      <c r="L165" s="98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44"/>
      <c r="L166" s="98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44"/>
      <c r="L167" s="98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44"/>
      <c r="L168" s="98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44"/>
      <c r="L169" s="98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44"/>
      <c r="L170" s="98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44"/>
      <c r="L171" s="98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44"/>
      <c r="L172" s="98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44"/>
      <c r="L173" s="98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44"/>
      <c r="L174" s="98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44"/>
      <c r="L175" s="98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44"/>
      <c r="L176" s="98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44"/>
      <c r="L177" s="98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44"/>
      <c r="L178" s="98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44"/>
      <c r="L179" s="98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44"/>
      <c r="L180" s="98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44"/>
      <c r="L181" s="98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44"/>
      <c r="L182" s="98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44"/>
      <c r="L183" s="98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44"/>
      <c r="L184" s="98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44"/>
      <c r="L185" s="98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44"/>
      <c r="L186" s="98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44"/>
      <c r="L187" s="98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44"/>
      <c r="L188" s="98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44"/>
      <c r="L189" s="98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44"/>
      <c r="L190" s="98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44"/>
      <c r="L191" s="98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44"/>
      <c r="L192" s="98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44"/>
      <c r="L193" s="98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44"/>
      <c r="L194" s="98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44"/>
      <c r="L195" s="98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44"/>
      <c r="L196" s="98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44"/>
      <c r="L197" s="98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44"/>
      <c r="L198" s="98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44"/>
      <c r="L199" s="98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44"/>
      <c r="L200" s="98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44"/>
      <c r="L201" s="98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44"/>
      <c r="L202" s="98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44"/>
      <c r="L203" s="98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44"/>
      <c r="L204" s="98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44"/>
      <c r="L205" s="98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44"/>
      <c r="L206" s="98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44"/>
      <c r="L207" s="98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44"/>
      <c r="L208" s="98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44"/>
      <c r="L209" s="98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44"/>
      <c r="L210" s="98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44"/>
      <c r="L211" s="98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44"/>
      <c r="L212" s="98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44"/>
      <c r="L213" s="98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44"/>
      <c r="L214" s="98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44"/>
      <c r="L215" s="98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44"/>
      <c r="L216" s="98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44"/>
      <c r="L217" s="98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44"/>
      <c r="L218" s="98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44"/>
      <c r="L219" s="98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44"/>
      <c r="L220" s="98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44"/>
      <c r="L221" s="98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44"/>
      <c r="L222" s="98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44"/>
      <c r="L223" s="98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44"/>
      <c r="L224" s="98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44"/>
      <c r="L225" s="98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44"/>
      <c r="L226" s="98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44"/>
      <c r="L227" s="98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44"/>
      <c r="L228" s="98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44"/>
      <c r="L229" s="98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44"/>
      <c r="L230" s="98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44"/>
      <c r="L231" s="98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44"/>
      <c r="L232" s="98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44"/>
      <c r="L233" s="98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44"/>
      <c r="L234" s="98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44"/>
      <c r="L235" s="98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44"/>
      <c r="L236" s="98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44"/>
      <c r="L237" s="98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44"/>
      <c r="L238" s="98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44"/>
      <c r="L239" s="98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44"/>
      <c r="L240" s="98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44"/>
      <c r="L241" s="98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44"/>
      <c r="L242" s="98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44"/>
      <c r="L243" s="98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44"/>
      <c r="L244" s="98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44"/>
      <c r="L245" s="98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44"/>
      <c r="L246" s="98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44"/>
      <c r="L247" s="98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44"/>
      <c r="L248" s="98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44"/>
      <c r="L249" s="98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44"/>
      <c r="L250" s="98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44"/>
      <c r="L251" s="98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44"/>
      <c r="L252" s="98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44"/>
      <c r="L253" s="98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44"/>
      <c r="L254" s="98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44"/>
      <c r="L255" s="98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44"/>
      <c r="L256" s="98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44"/>
      <c r="L257" s="98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44"/>
      <c r="L258" s="98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44"/>
      <c r="L259" s="98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44"/>
      <c r="L260" s="98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44"/>
      <c r="L261" s="98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44"/>
      <c r="L262" s="98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44"/>
      <c r="L263" s="98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44"/>
      <c r="L264" s="98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44"/>
      <c r="L265" s="98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44"/>
      <c r="L266" s="98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44"/>
      <c r="L267" s="98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44"/>
      <c r="L268" s="98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44"/>
      <c r="L269" s="98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44"/>
      <c r="L270" s="98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44"/>
      <c r="L271" s="98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44"/>
      <c r="L272" s="98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44"/>
      <c r="L273" s="98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44"/>
      <c r="L274" s="98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44"/>
      <c r="L275" s="98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44"/>
      <c r="L276" s="98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44"/>
      <c r="L277" s="98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44"/>
      <c r="L278" s="98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44"/>
      <c r="L279" s="98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44"/>
      <c r="L280" s="98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44"/>
      <c r="L281" s="98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44"/>
      <c r="L282" s="98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44"/>
      <c r="L283" s="98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44"/>
      <c r="L284" s="98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44"/>
      <c r="L285" s="98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44"/>
      <c r="L286" s="98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44"/>
      <c r="L287" s="98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44"/>
      <c r="L288" s="98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44"/>
      <c r="L289" s="98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44"/>
      <c r="L290" s="98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44"/>
      <c r="L291" s="98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44"/>
      <c r="L292" s="98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44"/>
      <c r="L293" s="98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44"/>
      <c r="L294" s="98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44"/>
      <c r="L295" s="98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44"/>
      <c r="L296" s="98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44"/>
      <c r="L297" s="98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44"/>
      <c r="L298" s="98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44"/>
      <c r="L299" s="98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44"/>
      <c r="L300" s="98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44"/>
      <c r="L301" s="98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44"/>
      <c r="L302" s="98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44"/>
      <c r="L303" s="98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44"/>
      <c r="L304" s="98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44"/>
      <c r="L305" s="98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44"/>
      <c r="L306" s="98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44"/>
      <c r="L307" s="98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44"/>
      <c r="L308" s="98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44"/>
      <c r="L309" s="98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44"/>
      <c r="L310" s="98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44"/>
      <c r="L311" s="98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44"/>
      <c r="L312" s="98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44"/>
      <c r="L313" s="98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44"/>
      <c r="L314" s="98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44"/>
      <c r="L315" s="98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44"/>
      <c r="L316" s="98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44"/>
      <c r="L317" s="98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44"/>
      <c r="L318" s="98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44"/>
      <c r="L319" s="98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44"/>
      <c r="L320" s="98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44"/>
      <c r="L321" s="98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44"/>
      <c r="L322" s="98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44"/>
      <c r="L323" s="98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44"/>
      <c r="L324" s="98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44"/>
      <c r="L325" s="98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44"/>
      <c r="L326" s="98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44"/>
      <c r="L327" s="98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44"/>
      <c r="L328" s="98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44"/>
      <c r="L329" s="98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44"/>
      <c r="L330" s="98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44"/>
      <c r="L331" s="98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44"/>
      <c r="L332" s="98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44"/>
      <c r="L333" s="98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44"/>
      <c r="L334" s="98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44"/>
      <c r="L335" s="98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44"/>
      <c r="L336" s="98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44"/>
      <c r="L337" s="98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44"/>
      <c r="L338" s="98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44"/>
      <c r="L339" s="98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44"/>
      <c r="L340" s="98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44"/>
      <c r="L341" s="98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44"/>
      <c r="L342" s="98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44"/>
      <c r="L343" s="98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44"/>
      <c r="L344" s="98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44"/>
      <c r="L345" s="98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44"/>
      <c r="L346" s="98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44"/>
      <c r="L347" s="98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44"/>
      <c r="L348" s="98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44"/>
      <c r="L349" s="98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44"/>
      <c r="L350" s="98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44"/>
      <c r="L351" s="98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44"/>
      <c r="L352" s="98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44"/>
      <c r="L353" s="98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44"/>
      <c r="L354" s="98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44"/>
      <c r="L355" s="98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44"/>
      <c r="L356" s="98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44"/>
      <c r="L357" s="98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44"/>
      <c r="L358" s="98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44"/>
      <c r="L359" s="98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44"/>
      <c r="L360" s="98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44"/>
      <c r="L361" s="98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44"/>
      <c r="L362" s="98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44"/>
      <c r="L363" s="98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44"/>
      <c r="L364" s="98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44"/>
      <c r="L365" s="98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44"/>
      <c r="L366" s="98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44"/>
      <c r="L367" s="98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44"/>
      <c r="L368" s="98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44"/>
      <c r="L369" s="98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44"/>
      <c r="L370" s="98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44"/>
      <c r="L371" s="98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44"/>
      <c r="L372" s="98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44"/>
      <c r="L373" s="98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44"/>
      <c r="L374" s="98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44"/>
      <c r="L375" s="98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44"/>
      <c r="L376" s="98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44"/>
      <c r="L377" s="98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44"/>
      <c r="L378" s="98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44"/>
      <c r="L379" s="98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44"/>
      <c r="L380" s="98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44"/>
      <c r="L381" s="98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44"/>
      <c r="L382" s="98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44"/>
      <c r="L383" s="98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44"/>
      <c r="L384" s="98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44"/>
      <c r="L385" s="98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44"/>
      <c r="L386" s="98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44"/>
      <c r="L387" s="98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44"/>
      <c r="L388" s="98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44"/>
      <c r="L389" s="98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44"/>
      <c r="L390" s="98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44"/>
      <c r="L391" s="98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44"/>
      <c r="L392" s="98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44"/>
      <c r="L393" s="98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44"/>
      <c r="L394" s="98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44"/>
      <c r="L395" s="98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44"/>
      <c r="L396" s="98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44"/>
      <c r="L397" s="98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44"/>
      <c r="L398" s="98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44"/>
      <c r="L399" s="98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44"/>
      <c r="L400" s="98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44"/>
      <c r="L401" s="98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44"/>
      <c r="L402" s="98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44"/>
      <c r="L403" s="98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44"/>
      <c r="L404" s="98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44"/>
      <c r="L405" s="98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44"/>
      <c r="L406" s="98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44"/>
      <c r="L407" s="98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44"/>
      <c r="L408" s="98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44"/>
      <c r="L409" s="98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44"/>
      <c r="L410" s="98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44"/>
      <c r="L411" s="98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44"/>
      <c r="L412" s="98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44"/>
      <c r="L413" s="98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44"/>
      <c r="L414" s="98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44"/>
      <c r="L415" s="98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44"/>
      <c r="L416" s="98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44"/>
      <c r="L417" s="98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44"/>
      <c r="L418" s="98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44"/>
      <c r="L419" s="98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44"/>
      <c r="L420" s="98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44"/>
      <c r="L421" s="98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44"/>
      <c r="L422" s="98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44"/>
      <c r="L423" s="98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44"/>
      <c r="L424" s="98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44"/>
      <c r="L425" s="98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44"/>
      <c r="L426" s="98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44"/>
      <c r="L427" s="98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44"/>
      <c r="L428" s="98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44"/>
      <c r="L429" s="98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44"/>
      <c r="L430" s="98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44"/>
      <c r="L431" s="98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44"/>
      <c r="L432" s="98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44"/>
      <c r="L433" s="98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44"/>
      <c r="L434" s="98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44"/>
      <c r="L435" s="98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44"/>
      <c r="L436" s="98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44"/>
      <c r="L437" s="98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44"/>
      <c r="L438" s="98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44"/>
      <c r="L439" s="98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44"/>
      <c r="L440" s="98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44"/>
      <c r="L441" s="98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44"/>
      <c r="L442" s="98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44"/>
      <c r="L443" s="98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44"/>
      <c r="L444" s="98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44"/>
      <c r="L445" s="98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44"/>
      <c r="L446" s="98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44"/>
      <c r="L447" s="98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44"/>
      <c r="L448" s="98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44"/>
      <c r="L449" s="98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44"/>
      <c r="L450" s="98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44"/>
      <c r="L451" s="98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44"/>
      <c r="L452" s="98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44"/>
      <c r="L453" s="98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44"/>
      <c r="L454" s="98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44"/>
      <c r="L455" s="98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68"/>
      <c r="J456" s="44"/>
      <c r="K456" s="44"/>
      <c r="L456" s="98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68"/>
      <c r="J457" s="44"/>
      <c r="K457" s="44"/>
      <c r="L457" s="98"/>
      <c r="M457" s="67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68"/>
      <c r="J458" s="44"/>
      <c r="K458" s="44"/>
      <c r="L458" s="98"/>
      <c r="M458" s="67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68"/>
      <c r="J459" s="44"/>
      <c r="K459" s="44"/>
      <c r="L459" s="98"/>
      <c r="M459" s="67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68"/>
      <c r="J460" s="44"/>
      <c r="K460" s="44"/>
      <c r="L460" s="98"/>
      <c r="M460" s="67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68"/>
      <c r="J461" s="44"/>
      <c r="K461" s="44"/>
      <c r="L461" s="98"/>
      <c r="M461" s="67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68"/>
      <c r="J462" s="44"/>
      <c r="K462" s="44"/>
      <c r="L462" s="98"/>
      <c r="M462" s="67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68"/>
      <c r="J463" s="44"/>
      <c r="K463" s="44"/>
      <c r="L463" s="98"/>
      <c r="M463" s="67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68"/>
      <c r="J464" s="44"/>
      <c r="K464" s="44"/>
      <c r="L464" s="98"/>
      <c r="M464" s="67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68"/>
      <c r="J465" s="44"/>
      <c r="K465" s="44"/>
      <c r="L465" s="98"/>
      <c r="M465" s="67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68"/>
      <c r="J466" s="44"/>
      <c r="K466" s="44"/>
      <c r="L466" s="98"/>
      <c r="M466" s="67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68"/>
      <c r="J467" s="44"/>
      <c r="K467" s="44"/>
      <c r="L467" s="98"/>
      <c r="M467" s="67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68"/>
      <c r="J468" s="44"/>
      <c r="K468" s="44"/>
      <c r="L468" s="98"/>
      <c r="M468" s="67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68"/>
      <c r="J469" s="44"/>
      <c r="K469" s="44"/>
      <c r="L469" s="98"/>
      <c r="M469" s="67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68"/>
      <c r="J470" s="44"/>
      <c r="K470" s="44"/>
      <c r="L470" s="98"/>
      <c r="M470" s="67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68"/>
      <c r="J471" s="44"/>
      <c r="K471" s="44"/>
      <c r="L471" s="98"/>
      <c r="M471" s="67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68"/>
      <c r="J472" s="44"/>
      <c r="K472" s="44"/>
      <c r="L472" s="98"/>
      <c r="M472" s="67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68"/>
      <c r="J473" s="44"/>
      <c r="K473" s="44"/>
      <c r="L473" s="98"/>
      <c r="M473" s="67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68"/>
      <c r="J474" s="44"/>
      <c r="K474" s="44"/>
      <c r="L474" s="98"/>
      <c r="M474" s="67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68"/>
      <c r="J475" s="44"/>
      <c r="K475" s="44"/>
      <c r="L475" s="98"/>
      <c r="M475" s="67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68"/>
      <c r="J476" s="44"/>
      <c r="K476" s="44"/>
      <c r="L476" s="98"/>
      <c r="M476" s="67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68"/>
      <c r="J477" s="44"/>
      <c r="K477" s="44"/>
      <c r="L477" s="98"/>
      <c r="M477" s="67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68"/>
      <c r="J478" s="44"/>
      <c r="K478" s="44"/>
      <c r="L478" s="98"/>
      <c r="M478" s="67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68"/>
      <c r="J479" s="44"/>
      <c r="K479" s="44"/>
      <c r="L479" s="98"/>
      <c r="M479" s="67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68"/>
      <c r="J480" s="44"/>
      <c r="K480" s="44"/>
      <c r="L480" s="98"/>
      <c r="M480" s="67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68"/>
      <c r="J481" s="44"/>
      <c r="K481" s="44"/>
      <c r="L481" s="98"/>
      <c r="M481" s="67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68"/>
      <c r="J482" s="44"/>
      <c r="K482" s="44"/>
      <c r="L482" s="98"/>
      <c r="M482" s="67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68"/>
      <c r="J483" s="44"/>
      <c r="K483" s="44"/>
      <c r="L483" s="98"/>
      <c r="M483" s="67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68"/>
      <c r="J484" s="44"/>
      <c r="K484" s="44"/>
      <c r="L484" s="98"/>
      <c r="M484" s="67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68"/>
      <c r="J485" s="44"/>
      <c r="K485" s="44"/>
      <c r="L485" s="98"/>
      <c r="M485" s="67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68"/>
      <c r="J486" s="44"/>
      <c r="K486" s="44"/>
      <c r="L486" s="98"/>
      <c r="M486" s="67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68"/>
      <c r="J487" s="44"/>
      <c r="K487" s="44"/>
      <c r="L487" s="98"/>
      <c r="M487" s="67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68"/>
      <c r="J488" s="44"/>
      <c r="K488" s="44"/>
      <c r="L488" s="98"/>
      <c r="M488" s="67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68"/>
      <c r="J489" s="44"/>
      <c r="K489" s="44"/>
      <c r="L489" s="98"/>
      <c r="M489" s="67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68"/>
      <c r="J490" s="44"/>
      <c r="K490" s="44"/>
      <c r="L490" s="98"/>
      <c r="M490" s="67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68"/>
      <c r="J491" s="44"/>
      <c r="K491" s="44"/>
      <c r="L491" s="98"/>
      <c r="M491" s="67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68"/>
      <c r="J492" s="44"/>
      <c r="K492" s="44"/>
      <c r="L492" s="98"/>
      <c r="M492" s="67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68"/>
      <c r="J493" s="44"/>
      <c r="K493" s="44"/>
      <c r="L493" s="98"/>
      <c r="M493" s="67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68"/>
      <c r="J494" s="44"/>
      <c r="K494" s="44"/>
      <c r="L494" s="98"/>
      <c r="M494" s="67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68"/>
      <c r="J495" s="44"/>
      <c r="K495" s="44"/>
      <c r="L495" s="98"/>
      <c r="M495" s="67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68"/>
      <c r="J496" s="44"/>
      <c r="K496" s="44"/>
      <c r="L496" s="98"/>
      <c r="M496" s="67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68"/>
      <c r="J497" s="44"/>
      <c r="K497" s="44"/>
      <c r="L497" s="98"/>
      <c r="M497" s="67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68"/>
      <c r="J498" s="44"/>
      <c r="K498" s="44"/>
      <c r="L498" s="98"/>
      <c r="M498" s="67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68"/>
      <c r="J499" s="44"/>
      <c r="K499" s="44"/>
      <c r="L499" s="98"/>
      <c r="M499" s="67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68"/>
      <c r="J500" s="44"/>
      <c r="K500" s="44"/>
      <c r="L500" s="98"/>
      <c r="M500" s="67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68"/>
      <c r="J501" s="44"/>
      <c r="K501" s="44"/>
      <c r="L501" s="98"/>
      <c r="M501" s="67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68"/>
      <c r="J502" s="44"/>
      <c r="K502" s="44"/>
      <c r="L502" s="98"/>
      <c r="M502" s="67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68"/>
      <c r="J503" s="44"/>
      <c r="K503" s="44"/>
      <c r="L503" s="98"/>
      <c r="M503" s="67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68"/>
      <c r="J504" s="44"/>
      <c r="K504" s="44"/>
      <c r="L504" s="98"/>
      <c r="M504" s="67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68"/>
      <c r="J505" s="44"/>
      <c r="K505" s="44"/>
      <c r="L505" s="98"/>
      <c r="M505" s="67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68"/>
      <c r="J506" s="44"/>
      <c r="K506" s="44"/>
      <c r="L506" s="98"/>
      <c r="M506" s="67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68"/>
      <c r="J507" s="44"/>
      <c r="K507" s="44"/>
      <c r="L507" s="98"/>
      <c r="M507" s="67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68"/>
      <c r="J508" s="44"/>
      <c r="K508" s="44"/>
      <c r="L508" s="98"/>
      <c r="M508" s="67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68"/>
      <c r="J509" s="44"/>
      <c r="K509" s="44"/>
      <c r="L509" s="98"/>
      <c r="M509" s="67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68"/>
      <c r="J510" s="44"/>
      <c r="K510" s="44"/>
      <c r="L510" s="98"/>
      <c r="M510" s="67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68"/>
      <c r="J511" s="44"/>
      <c r="K511" s="44"/>
      <c r="L511" s="98"/>
      <c r="M511" s="67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68"/>
      <c r="J512" s="44"/>
      <c r="K512" s="44"/>
      <c r="L512" s="98"/>
      <c r="M512" s="67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68"/>
      <c r="J513" s="44"/>
      <c r="K513" s="44"/>
      <c r="L513" s="98"/>
      <c r="M513" s="67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68"/>
      <c r="J514" s="44"/>
      <c r="K514" s="44"/>
      <c r="L514" s="98"/>
      <c r="M514" s="67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68"/>
      <c r="J515" s="44"/>
      <c r="K515" s="44"/>
      <c r="L515" s="98"/>
      <c r="M515" s="67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68"/>
      <c r="J516" s="44"/>
      <c r="K516" s="44"/>
      <c r="L516" s="98"/>
      <c r="M516" s="67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68"/>
      <c r="J517" s="44"/>
      <c r="K517" s="44"/>
      <c r="L517" s="98"/>
      <c r="M517" s="67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</row>
    <row r="518" ht="15.75" customHeight="1">
      <c r="A518" s="44"/>
      <c r="B518" s="44"/>
      <c r="C518" s="44"/>
      <c r="D518" s="44"/>
      <c r="E518" s="44"/>
      <c r="F518" s="44"/>
      <c r="G518" s="44"/>
      <c r="H518" s="44"/>
      <c r="I518" s="68"/>
      <c r="J518" s="44"/>
      <c r="K518" s="44"/>
      <c r="L518" s="98"/>
      <c r="M518" s="67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</row>
    <row r="519" ht="15.75" customHeight="1">
      <c r="A519" s="44"/>
      <c r="B519" s="44"/>
      <c r="C519" s="44"/>
      <c r="D519" s="44"/>
      <c r="E519" s="44"/>
      <c r="F519" s="44"/>
      <c r="G519" s="44"/>
      <c r="H519" s="44"/>
      <c r="I519" s="68"/>
      <c r="J519" s="44"/>
      <c r="K519" s="44"/>
      <c r="L519" s="98"/>
      <c r="M519" s="67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</row>
    <row r="520" ht="15.75" customHeight="1">
      <c r="A520" s="44"/>
      <c r="B520" s="44"/>
      <c r="C520" s="44"/>
      <c r="D520" s="44"/>
      <c r="E520" s="44"/>
      <c r="F520" s="44"/>
      <c r="G520" s="44"/>
      <c r="H520" s="44"/>
      <c r="I520" s="68"/>
      <c r="J520" s="44"/>
      <c r="K520" s="44"/>
      <c r="L520" s="98"/>
      <c r="M520" s="67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</row>
    <row r="521" ht="15.75" customHeight="1">
      <c r="A521" s="44"/>
      <c r="B521" s="44"/>
      <c r="C521" s="44"/>
      <c r="D521" s="44"/>
      <c r="E521" s="44"/>
      <c r="F521" s="44"/>
      <c r="G521" s="44"/>
      <c r="H521" s="44"/>
      <c r="I521" s="68"/>
      <c r="J521" s="44"/>
      <c r="K521" s="44"/>
      <c r="L521" s="98"/>
      <c r="M521" s="67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</row>
    <row r="522" ht="15.75" customHeight="1">
      <c r="A522" s="44"/>
      <c r="B522" s="44"/>
      <c r="C522" s="44"/>
      <c r="D522" s="44"/>
      <c r="E522" s="44"/>
      <c r="F522" s="44"/>
      <c r="G522" s="44"/>
      <c r="H522" s="44"/>
      <c r="I522" s="68"/>
      <c r="J522" s="44"/>
      <c r="K522" s="44"/>
      <c r="L522" s="98"/>
      <c r="M522" s="67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</row>
    <row r="523" ht="15.75" customHeight="1">
      <c r="A523" s="44"/>
      <c r="B523" s="44"/>
      <c r="C523" s="44"/>
      <c r="D523" s="44"/>
      <c r="E523" s="44"/>
      <c r="F523" s="44"/>
      <c r="G523" s="44"/>
      <c r="H523" s="44"/>
      <c r="I523" s="68"/>
      <c r="J523" s="44"/>
      <c r="K523" s="44"/>
      <c r="L523" s="98"/>
      <c r="M523" s="67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</row>
    <row r="524" ht="15.75" customHeight="1">
      <c r="A524" s="44"/>
      <c r="B524" s="44"/>
      <c r="C524" s="44"/>
      <c r="D524" s="44"/>
      <c r="E524" s="44"/>
      <c r="F524" s="44"/>
      <c r="G524" s="44"/>
      <c r="H524" s="44"/>
      <c r="I524" s="68"/>
      <c r="J524" s="44"/>
      <c r="K524" s="44"/>
      <c r="L524" s="98"/>
      <c r="M524" s="67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</row>
    <row r="525" ht="15.75" customHeight="1">
      <c r="A525" s="44"/>
      <c r="B525" s="44"/>
      <c r="C525" s="44"/>
      <c r="D525" s="44"/>
      <c r="E525" s="44"/>
      <c r="F525" s="44"/>
      <c r="G525" s="44"/>
      <c r="H525" s="44"/>
      <c r="I525" s="68"/>
      <c r="J525" s="44"/>
      <c r="K525" s="44"/>
      <c r="L525" s="98"/>
      <c r="M525" s="67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</row>
    <row r="526" ht="15.75" customHeight="1">
      <c r="A526" s="44"/>
      <c r="B526" s="44"/>
      <c r="C526" s="44"/>
      <c r="D526" s="44"/>
      <c r="E526" s="44"/>
      <c r="F526" s="44"/>
      <c r="G526" s="44"/>
      <c r="H526" s="44"/>
      <c r="I526" s="68"/>
      <c r="J526" s="44"/>
      <c r="K526" s="44"/>
      <c r="L526" s="98"/>
      <c r="M526" s="67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</row>
    <row r="527" ht="15.75" customHeight="1">
      <c r="A527" s="44"/>
      <c r="B527" s="44"/>
      <c r="C527" s="44"/>
      <c r="D527" s="44"/>
      <c r="E527" s="44"/>
      <c r="F527" s="44"/>
      <c r="G527" s="44"/>
      <c r="H527" s="44"/>
      <c r="I527" s="68"/>
      <c r="J527" s="44"/>
      <c r="K527" s="44"/>
      <c r="L527" s="98"/>
      <c r="M527" s="67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</row>
    <row r="528" ht="15.75" customHeight="1">
      <c r="A528" s="44"/>
      <c r="B528" s="44"/>
      <c r="C528" s="44"/>
      <c r="D528" s="44"/>
      <c r="E528" s="44"/>
      <c r="F528" s="44"/>
      <c r="G528" s="44"/>
      <c r="H528" s="44"/>
      <c r="I528" s="68"/>
      <c r="J528" s="44"/>
      <c r="K528" s="44"/>
      <c r="L528" s="98"/>
      <c r="M528" s="67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</row>
    <row r="529" ht="15.75" customHeight="1">
      <c r="A529" s="44"/>
      <c r="B529" s="44"/>
      <c r="C529" s="44"/>
      <c r="D529" s="44"/>
      <c r="E529" s="44"/>
      <c r="F529" s="44"/>
      <c r="G529" s="44"/>
      <c r="H529" s="44"/>
      <c r="I529" s="68"/>
      <c r="J529" s="44"/>
      <c r="K529" s="44"/>
      <c r="L529" s="98"/>
      <c r="M529" s="67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</row>
    <row r="530" ht="15.75" customHeight="1">
      <c r="A530" s="44"/>
      <c r="B530" s="44"/>
      <c r="C530" s="44"/>
      <c r="D530" s="44"/>
      <c r="E530" s="44"/>
      <c r="F530" s="44"/>
      <c r="G530" s="44"/>
      <c r="H530" s="44"/>
      <c r="I530" s="68"/>
      <c r="J530" s="44"/>
      <c r="K530" s="44"/>
      <c r="L530" s="98"/>
      <c r="M530" s="67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</row>
    <row r="531" ht="15.75" customHeight="1">
      <c r="A531" s="44"/>
      <c r="B531" s="44"/>
      <c r="C531" s="44"/>
      <c r="D531" s="44"/>
      <c r="E531" s="44"/>
      <c r="F531" s="44"/>
      <c r="G531" s="44"/>
      <c r="H531" s="44"/>
      <c r="I531" s="68"/>
      <c r="J531" s="44"/>
      <c r="K531" s="44"/>
      <c r="L531" s="98"/>
      <c r="M531" s="67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</row>
    <row r="532" ht="15.75" customHeight="1">
      <c r="A532" s="44"/>
      <c r="B532" s="44"/>
      <c r="C532" s="44"/>
      <c r="D532" s="44"/>
      <c r="E532" s="44"/>
      <c r="F532" s="44"/>
      <c r="G532" s="44"/>
      <c r="H532" s="44"/>
      <c r="I532" s="68"/>
      <c r="J532" s="44"/>
      <c r="K532" s="44"/>
      <c r="L532" s="98"/>
      <c r="M532" s="67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</row>
    <row r="533" ht="15.75" customHeight="1">
      <c r="A533" s="44"/>
      <c r="B533" s="44"/>
      <c r="C533" s="44"/>
      <c r="D533" s="44"/>
      <c r="E533" s="44"/>
      <c r="F533" s="44"/>
      <c r="G533" s="44"/>
      <c r="H533" s="44"/>
      <c r="I533" s="68"/>
      <c r="J533" s="44"/>
      <c r="K533" s="44"/>
      <c r="L533" s="98"/>
      <c r="M533" s="67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</row>
    <row r="534" ht="15.75" customHeight="1">
      <c r="A534" s="44"/>
      <c r="B534" s="44"/>
      <c r="C534" s="44"/>
      <c r="D534" s="44"/>
      <c r="E534" s="44"/>
      <c r="F534" s="44"/>
      <c r="G534" s="44"/>
      <c r="H534" s="44"/>
      <c r="I534" s="68"/>
      <c r="J534" s="44"/>
      <c r="K534" s="44"/>
      <c r="L534" s="98"/>
      <c r="M534" s="67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</row>
    <row r="535" ht="15.75" customHeight="1">
      <c r="A535" s="44"/>
      <c r="B535" s="44"/>
      <c r="C535" s="44"/>
      <c r="D535" s="44"/>
      <c r="E535" s="44"/>
      <c r="F535" s="44"/>
      <c r="G535" s="44"/>
      <c r="H535" s="44"/>
      <c r="I535" s="68"/>
      <c r="J535" s="44"/>
      <c r="K535" s="44"/>
      <c r="L535" s="98"/>
      <c r="M535" s="67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</row>
    <row r="536" ht="15.75" customHeight="1">
      <c r="A536" s="44"/>
      <c r="B536" s="44"/>
      <c r="C536" s="44"/>
      <c r="D536" s="44"/>
      <c r="E536" s="44"/>
      <c r="F536" s="44"/>
      <c r="G536" s="44"/>
      <c r="H536" s="44"/>
      <c r="I536" s="68"/>
      <c r="J536" s="44"/>
      <c r="K536" s="44"/>
      <c r="L536" s="98"/>
      <c r="M536" s="67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</row>
    <row r="537" ht="15.75" customHeight="1">
      <c r="A537" s="44"/>
      <c r="B537" s="44"/>
      <c r="C537" s="44"/>
      <c r="D537" s="44"/>
      <c r="E537" s="44"/>
      <c r="F537" s="44"/>
      <c r="G537" s="44"/>
      <c r="H537" s="44"/>
      <c r="I537" s="68"/>
      <c r="J537" s="44"/>
      <c r="K537" s="44"/>
      <c r="L537" s="98"/>
      <c r="M537" s="67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</row>
    <row r="538" ht="15.75" customHeight="1">
      <c r="A538" s="44"/>
      <c r="B538" s="44"/>
      <c r="C538" s="44"/>
      <c r="D538" s="44"/>
      <c r="E538" s="44"/>
      <c r="F538" s="44"/>
      <c r="G538" s="44"/>
      <c r="H538" s="44"/>
      <c r="I538" s="68"/>
      <c r="J538" s="44"/>
      <c r="K538" s="44"/>
      <c r="L538" s="98"/>
      <c r="M538" s="67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</row>
    <row r="539" ht="15.75" customHeight="1">
      <c r="A539" s="44"/>
      <c r="B539" s="44"/>
      <c r="C539" s="44"/>
      <c r="D539" s="44"/>
      <c r="E539" s="44"/>
      <c r="F539" s="44"/>
      <c r="G539" s="44"/>
      <c r="H539" s="44"/>
      <c r="I539" s="68"/>
      <c r="J539" s="44"/>
      <c r="K539" s="44"/>
      <c r="L539" s="98"/>
      <c r="M539" s="67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</row>
    <row r="540" ht="15.75" customHeight="1">
      <c r="A540" s="44"/>
      <c r="B540" s="44"/>
      <c r="C540" s="44"/>
      <c r="D540" s="44"/>
      <c r="E540" s="44"/>
      <c r="F540" s="44"/>
      <c r="G540" s="44"/>
      <c r="H540" s="44"/>
      <c r="I540" s="68"/>
      <c r="J540" s="44"/>
      <c r="K540" s="44"/>
      <c r="L540" s="98"/>
      <c r="M540" s="67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</row>
    <row r="541" ht="15.75" customHeight="1">
      <c r="A541" s="44"/>
      <c r="B541" s="44"/>
      <c r="C541" s="44"/>
      <c r="D541" s="44"/>
      <c r="E541" s="44"/>
      <c r="F541" s="44"/>
      <c r="G541" s="44"/>
      <c r="H541" s="44"/>
      <c r="I541" s="68"/>
      <c r="J541" s="44"/>
      <c r="K541" s="44"/>
      <c r="L541" s="98"/>
      <c r="M541" s="67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</row>
    <row r="542" ht="15.75" customHeight="1">
      <c r="A542" s="44"/>
      <c r="B542" s="44"/>
      <c r="C542" s="44"/>
      <c r="D542" s="44"/>
      <c r="E542" s="44"/>
      <c r="F542" s="44"/>
      <c r="G542" s="44"/>
      <c r="H542" s="44"/>
      <c r="I542" s="68"/>
      <c r="J542" s="44"/>
      <c r="K542" s="44"/>
      <c r="L542" s="98"/>
      <c r="M542" s="67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</row>
    <row r="543" ht="15.75" customHeight="1">
      <c r="A543" s="44"/>
      <c r="B543" s="44"/>
      <c r="C543" s="44"/>
      <c r="D543" s="44"/>
      <c r="E543" s="44"/>
      <c r="F543" s="44"/>
      <c r="G543" s="44"/>
      <c r="H543" s="44"/>
      <c r="I543" s="68"/>
      <c r="J543" s="44"/>
      <c r="K543" s="44"/>
      <c r="L543" s="98"/>
      <c r="M543" s="67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</row>
    <row r="544" ht="15.75" customHeight="1">
      <c r="A544" s="44"/>
      <c r="B544" s="44"/>
      <c r="C544" s="44"/>
      <c r="D544" s="44"/>
      <c r="E544" s="44"/>
      <c r="F544" s="44"/>
      <c r="G544" s="44"/>
      <c r="H544" s="44"/>
      <c r="I544" s="68"/>
      <c r="J544" s="44"/>
      <c r="K544" s="44"/>
      <c r="L544" s="98"/>
      <c r="M544" s="67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</row>
    <row r="545" ht="15.75" customHeight="1">
      <c r="A545" s="44"/>
      <c r="B545" s="44"/>
      <c r="C545" s="44"/>
      <c r="D545" s="44"/>
      <c r="E545" s="44"/>
      <c r="F545" s="44"/>
      <c r="G545" s="44"/>
      <c r="H545" s="44"/>
      <c r="I545" s="68"/>
      <c r="J545" s="44"/>
      <c r="K545" s="44"/>
      <c r="L545" s="98"/>
      <c r="M545" s="67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</row>
    <row r="546" ht="15.75" customHeight="1">
      <c r="A546" s="44"/>
      <c r="B546" s="44"/>
      <c r="C546" s="44"/>
      <c r="D546" s="44"/>
      <c r="E546" s="44"/>
      <c r="F546" s="44"/>
      <c r="G546" s="44"/>
      <c r="H546" s="44"/>
      <c r="I546" s="68"/>
      <c r="J546" s="44"/>
      <c r="K546" s="44"/>
      <c r="L546" s="98"/>
      <c r="M546" s="67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</row>
    <row r="547" ht="15.75" customHeight="1">
      <c r="A547" s="44"/>
      <c r="B547" s="44"/>
      <c r="C547" s="44"/>
      <c r="D547" s="44"/>
      <c r="E547" s="44"/>
      <c r="F547" s="44"/>
      <c r="G547" s="44"/>
      <c r="H547" s="44"/>
      <c r="I547" s="68"/>
      <c r="J547" s="44"/>
      <c r="K547" s="44"/>
      <c r="L547" s="98"/>
      <c r="M547" s="67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</row>
    <row r="548" ht="15.75" customHeight="1">
      <c r="A548" s="44"/>
      <c r="B548" s="44"/>
      <c r="C548" s="44"/>
      <c r="D548" s="44"/>
      <c r="E548" s="44"/>
      <c r="F548" s="44"/>
      <c r="G548" s="44"/>
      <c r="H548" s="44"/>
      <c r="I548" s="68"/>
      <c r="J548" s="44"/>
      <c r="K548" s="44"/>
      <c r="L548" s="98"/>
      <c r="M548" s="67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</row>
    <row r="549" ht="15.75" customHeight="1">
      <c r="A549" s="44"/>
      <c r="B549" s="44"/>
      <c r="C549" s="44"/>
      <c r="D549" s="44"/>
      <c r="E549" s="44"/>
      <c r="F549" s="44"/>
      <c r="G549" s="44"/>
      <c r="H549" s="44"/>
      <c r="I549" s="68"/>
      <c r="J549" s="44"/>
      <c r="K549" s="44"/>
      <c r="L549" s="98"/>
      <c r="M549" s="67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</row>
    <row r="550" ht="15.75" customHeight="1">
      <c r="A550" s="44"/>
      <c r="B550" s="44"/>
      <c r="C550" s="44"/>
      <c r="D550" s="44"/>
      <c r="E550" s="44"/>
      <c r="F550" s="44"/>
      <c r="G550" s="44"/>
      <c r="H550" s="44"/>
      <c r="I550" s="68"/>
      <c r="J550" s="44"/>
      <c r="K550" s="44"/>
      <c r="L550" s="98"/>
      <c r="M550" s="67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</row>
    <row r="551" ht="15.75" customHeight="1">
      <c r="A551" s="44"/>
      <c r="B551" s="44"/>
      <c r="C551" s="44"/>
      <c r="D551" s="44"/>
      <c r="E551" s="44"/>
      <c r="F551" s="44"/>
      <c r="G551" s="44"/>
      <c r="H551" s="44"/>
      <c r="I551" s="68"/>
      <c r="J551" s="44"/>
      <c r="K551" s="44"/>
      <c r="L551" s="98"/>
      <c r="M551" s="67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</row>
    <row r="552" ht="15.75" customHeight="1">
      <c r="A552" s="44"/>
      <c r="B552" s="44"/>
      <c r="C552" s="44"/>
      <c r="D552" s="44"/>
      <c r="E552" s="44"/>
      <c r="F552" s="44"/>
      <c r="G552" s="44"/>
      <c r="H552" s="44"/>
      <c r="I552" s="68"/>
      <c r="J552" s="44"/>
      <c r="K552" s="44"/>
      <c r="L552" s="98"/>
      <c r="M552" s="67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</row>
    <row r="553" ht="15.75" customHeight="1">
      <c r="A553" s="44"/>
      <c r="B553" s="44"/>
      <c r="C553" s="44"/>
      <c r="D553" s="44"/>
      <c r="E553" s="44"/>
      <c r="F553" s="44"/>
      <c r="G553" s="44"/>
      <c r="H553" s="44"/>
      <c r="I553" s="68"/>
      <c r="J553" s="44"/>
      <c r="K553" s="44"/>
      <c r="L553" s="98"/>
      <c r="M553" s="67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</row>
    <row r="554" ht="15.75" customHeight="1">
      <c r="A554" s="44"/>
      <c r="B554" s="44"/>
      <c r="C554" s="44"/>
      <c r="D554" s="44"/>
      <c r="E554" s="44"/>
      <c r="F554" s="44"/>
      <c r="G554" s="44"/>
      <c r="H554" s="44"/>
      <c r="I554" s="68"/>
      <c r="J554" s="44"/>
      <c r="K554" s="44"/>
      <c r="L554" s="98"/>
      <c r="M554" s="67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</row>
    <row r="555" ht="15.75" customHeight="1">
      <c r="A555" s="44"/>
      <c r="B555" s="44"/>
      <c r="C555" s="44"/>
      <c r="D555" s="44"/>
      <c r="E555" s="44"/>
      <c r="F555" s="44"/>
      <c r="G555" s="44"/>
      <c r="H555" s="44"/>
      <c r="I555" s="68"/>
      <c r="J555" s="44"/>
      <c r="K555" s="44"/>
      <c r="L555" s="98"/>
      <c r="M555" s="67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</row>
    <row r="556" ht="15.75" customHeight="1">
      <c r="A556" s="44"/>
      <c r="B556" s="44"/>
      <c r="C556" s="44"/>
      <c r="D556" s="44"/>
      <c r="E556" s="44"/>
      <c r="F556" s="44"/>
      <c r="G556" s="44"/>
      <c r="H556" s="44"/>
      <c r="I556" s="68"/>
      <c r="J556" s="44"/>
      <c r="K556" s="44"/>
      <c r="L556" s="98"/>
      <c r="M556" s="67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</row>
    <row r="557" ht="15.75" customHeight="1">
      <c r="A557" s="44"/>
      <c r="B557" s="44"/>
      <c r="C557" s="44"/>
      <c r="D557" s="44"/>
      <c r="E557" s="44"/>
      <c r="F557" s="44"/>
      <c r="G557" s="44"/>
      <c r="H557" s="44"/>
      <c r="I557" s="68"/>
      <c r="J557" s="44"/>
      <c r="K557" s="44"/>
      <c r="L557" s="98"/>
      <c r="M557" s="67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</row>
    <row r="558" ht="15.75" customHeight="1">
      <c r="A558" s="44"/>
      <c r="B558" s="44"/>
      <c r="C558" s="44"/>
      <c r="D558" s="44"/>
      <c r="E558" s="44"/>
      <c r="F558" s="44"/>
      <c r="G558" s="44"/>
      <c r="H558" s="44"/>
      <c r="I558" s="68"/>
      <c r="J558" s="44"/>
      <c r="K558" s="44"/>
      <c r="L558" s="98"/>
      <c r="M558" s="67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</row>
    <row r="559" ht="15.75" customHeight="1">
      <c r="A559" s="44"/>
      <c r="B559" s="44"/>
      <c r="C559" s="44"/>
      <c r="D559" s="44"/>
      <c r="E559" s="44"/>
      <c r="F559" s="44"/>
      <c r="G559" s="44"/>
      <c r="H559" s="44"/>
      <c r="I559" s="68"/>
      <c r="J559" s="44"/>
      <c r="K559" s="44"/>
      <c r="L559" s="98"/>
      <c r="M559" s="67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</row>
    <row r="560" ht="15.75" customHeight="1">
      <c r="A560" s="44"/>
      <c r="B560" s="44"/>
      <c r="C560" s="44"/>
      <c r="D560" s="44"/>
      <c r="E560" s="44"/>
      <c r="F560" s="44"/>
      <c r="G560" s="44"/>
      <c r="H560" s="44"/>
      <c r="I560" s="68"/>
      <c r="J560" s="44"/>
      <c r="K560" s="44"/>
      <c r="L560" s="98"/>
      <c r="M560" s="67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</row>
    <row r="561" ht="15.75" customHeight="1">
      <c r="A561" s="44"/>
      <c r="B561" s="44"/>
      <c r="C561" s="44"/>
      <c r="D561" s="44"/>
      <c r="E561" s="44"/>
      <c r="F561" s="44"/>
      <c r="G561" s="44"/>
      <c r="H561" s="44"/>
      <c r="I561" s="68"/>
      <c r="J561" s="44"/>
      <c r="K561" s="44"/>
      <c r="L561" s="98"/>
      <c r="M561" s="67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</row>
    <row r="562" ht="15.75" customHeight="1">
      <c r="A562" s="44"/>
      <c r="B562" s="44"/>
      <c r="C562" s="44"/>
      <c r="D562" s="44"/>
      <c r="E562" s="44"/>
      <c r="F562" s="44"/>
      <c r="G562" s="44"/>
      <c r="H562" s="44"/>
      <c r="I562" s="68"/>
      <c r="J562" s="44"/>
      <c r="K562" s="44"/>
      <c r="L562" s="98"/>
      <c r="M562" s="67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</row>
    <row r="563" ht="15.75" customHeight="1">
      <c r="A563" s="44"/>
      <c r="B563" s="44"/>
      <c r="C563" s="44"/>
      <c r="D563" s="44"/>
      <c r="E563" s="44"/>
      <c r="F563" s="44"/>
      <c r="G563" s="44"/>
      <c r="H563" s="44"/>
      <c r="I563" s="68"/>
      <c r="J563" s="44"/>
      <c r="K563" s="44"/>
      <c r="L563" s="98"/>
      <c r="M563" s="67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</row>
    <row r="564" ht="15.75" customHeight="1">
      <c r="A564" s="44"/>
      <c r="B564" s="44"/>
      <c r="C564" s="44"/>
      <c r="D564" s="44"/>
      <c r="E564" s="44"/>
      <c r="F564" s="44"/>
      <c r="G564" s="44"/>
      <c r="H564" s="44"/>
      <c r="I564" s="68"/>
      <c r="J564" s="44"/>
      <c r="K564" s="44"/>
      <c r="L564" s="98"/>
      <c r="M564" s="67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</row>
    <row r="565" ht="15.75" customHeight="1">
      <c r="A565" s="44"/>
      <c r="B565" s="44"/>
      <c r="C565" s="44"/>
      <c r="D565" s="44"/>
      <c r="E565" s="44"/>
      <c r="F565" s="44"/>
      <c r="G565" s="44"/>
      <c r="H565" s="44"/>
      <c r="I565" s="68"/>
      <c r="J565" s="44"/>
      <c r="K565" s="44"/>
      <c r="L565" s="98"/>
      <c r="M565" s="67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</row>
    <row r="566" ht="15.75" customHeight="1">
      <c r="A566" s="44"/>
      <c r="B566" s="44"/>
      <c r="C566" s="44"/>
      <c r="D566" s="44"/>
      <c r="E566" s="44"/>
      <c r="F566" s="44"/>
      <c r="G566" s="44"/>
      <c r="H566" s="44"/>
      <c r="I566" s="68"/>
      <c r="J566" s="44"/>
      <c r="K566" s="44"/>
      <c r="L566" s="98"/>
      <c r="M566" s="67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</row>
    <row r="567" ht="15.75" customHeight="1">
      <c r="A567" s="44"/>
      <c r="B567" s="44"/>
      <c r="C567" s="44"/>
      <c r="D567" s="44"/>
      <c r="E567" s="44"/>
      <c r="F567" s="44"/>
      <c r="G567" s="44"/>
      <c r="H567" s="44"/>
      <c r="I567" s="68"/>
      <c r="J567" s="44"/>
      <c r="K567" s="44"/>
      <c r="L567" s="98"/>
      <c r="M567" s="67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</row>
    <row r="568" ht="15.75" customHeight="1">
      <c r="A568" s="44"/>
      <c r="B568" s="44"/>
      <c r="C568" s="44"/>
      <c r="D568" s="44"/>
      <c r="E568" s="44"/>
      <c r="F568" s="44"/>
      <c r="G568" s="44"/>
      <c r="H568" s="44"/>
      <c r="I568" s="68"/>
      <c r="J568" s="44"/>
      <c r="K568" s="44"/>
      <c r="L568" s="98"/>
      <c r="M568" s="67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</row>
    <row r="569" ht="15.75" customHeight="1">
      <c r="A569" s="44"/>
      <c r="B569" s="44"/>
      <c r="C569" s="44"/>
      <c r="D569" s="44"/>
      <c r="E569" s="44"/>
      <c r="F569" s="44"/>
      <c r="G569" s="44"/>
      <c r="H569" s="44"/>
      <c r="I569" s="68"/>
      <c r="J569" s="44"/>
      <c r="K569" s="44"/>
      <c r="L569" s="98"/>
      <c r="M569" s="67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</row>
    <row r="570" ht="15.75" customHeight="1">
      <c r="A570" s="44"/>
      <c r="B570" s="44"/>
      <c r="C570" s="44"/>
      <c r="D570" s="44"/>
      <c r="E570" s="44"/>
      <c r="F570" s="44"/>
      <c r="G570" s="44"/>
      <c r="H570" s="44"/>
      <c r="I570" s="68"/>
      <c r="J570" s="44"/>
      <c r="K570" s="44"/>
      <c r="L570" s="98"/>
      <c r="M570" s="67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</row>
    <row r="571" ht="15.75" customHeight="1">
      <c r="A571" s="44"/>
      <c r="B571" s="44"/>
      <c r="C571" s="44"/>
      <c r="D571" s="44"/>
      <c r="E571" s="44"/>
      <c r="F571" s="44"/>
      <c r="G571" s="44"/>
      <c r="H571" s="44"/>
      <c r="I571" s="68"/>
      <c r="J571" s="44"/>
      <c r="K571" s="44"/>
      <c r="L571" s="98"/>
      <c r="M571" s="67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</row>
    <row r="572" ht="15.75" customHeight="1">
      <c r="A572" s="44"/>
      <c r="B572" s="44"/>
      <c r="C572" s="44"/>
      <c r="D572" s="44"/>
      <c r="E572" s="44"/>
      <c r="F572" s="44"/>
      <c r="G572" s="44"/>
      <c r="H572" s="44"/>
      <c r="I572" s="68"/>
      <c r="J572" s="44"/>
      <c r="K572" s="44"/>
      <c r="L572" s="98"/>
      <c r="M572" s="67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</row>
    <row r="573" ht="15.75" customHeight="1">
      <c r="A573" s="44"/>
      <c r="B573" s="44"/>
      <c r="C573" s="44"/>
      <c r="D573" s="44"/>
      <c r="E573" s="44"/>
      <c r="F573" s="44"/>
      <c r="G573" s="44"/>
      <c r="H573" s="44"/>
      <c r="I573" s="68"/>
      <c r="J573" s="44"/>
      <c r="K573" s="44"/>
      <c r="L573" s="98"/>
      <c r="M573" s="67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</row>
    <row r="574" ht="15.75" customHeight="1">
      <c r="A574" s="44"/>
      <c r="B574" s="44"/>
      <c r="C574" s="44"/>
      <c r="D574" s="44"/>
      <c r="E574" s="44"/>
      <c r="F574" s="44"/>
      <c r="G574" s="44"/>
      <c r="H574" s="44"/>
      <c r="I574" s="68"/>
      <c r="J574" s="44"/>
      <c r="K574" s="44"/>
      <c r="L574" s="98"/>
      <c r="M574" s="67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</row>
    <row r="575" ht="15.75" customHeight="1">
      <c r="A575" s="44"/>
      <c r="B575" s="44"/>
      <c r="C575" s="44"/>
      <c r="D575" s="44"/>
      <c r="E575" s="44"/>
      <c r="F575" s="44"/>
      <c r="G575" s="44"/>
      <c r="H575" s="44"/>
      <c r="I575" s="68"/>
      <c r="J575" s="44"/>
      <c r="K575" s="44"/>
      <c r="L575" s="98"/>
      <c r="M575" s="67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</row>
    <row r="576" ht="15.75" customHeight="1">
      <c r="A576" s="44"/>
      <c r="B576" s="44"/>
      <c r="C576" s="44"/>
      <c r="D576" s="44"/>
      <c r="E576" s="44"/>
      <c r="F576" s="44"/>
      <c r="G576" s="44"/>
      <c r="H576" s="44"/>
      <c r="I576" s="68"/>
      <c r="J576" s="44"/>
      <c r="K576" s="44"/>
      <c r="L576" s="98"/>
      <c r="M576" s="67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</row>
    <row r="577" ht="15.75" customHeight="1">
      <c r="A577" s="44"/>
      <c r="B577" s="44"/>
      <c r="C577" s="44"/>
      <c r="D577" s="44"/>
      <c r="E577" s="44"/>
      <c r="F577" s="44"/>
      <c r="G577" s="44"/>
      <c r="H577" s="44"/>
      <c r="I577" s="68"/>
      <c r="J577" s="44"/>
      <c r="K577" s="44"/>
      <c r="L577" s="98"/>
      <c r="M577" s="67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</row>
    <row r="578" ht="15.75" customHeight="1">
      <c r="A578" s="44"/>
      <c r="B578" s="44"/>
      <c r="C578" s="44"/>
      <c r="D578" s="44"/>
      <c r="E578" s="44"/>
      <c r="F578" s="44"/>
      <c r="G578" s="44"/>
      <c r="H578" s="44"/>
      <c r="I578" s="68"/>
      <c r="J578" s="44"/>
      <c r="K578" s="44"/>
      <c r="L578" s="98"/>
      <c r="M578" s="67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</row>
    <row r="579" ht="15.75" customHeight="1">
      <c r="A579" s="44"/>
      <c r="B579" s="44"/>
      <c r="C579" s="44"/>
      <c r="D579" s="44"/>
      <c r="E579" s="44"/>
      <c r="F579" s="44"/>
      <c r="G579" s="44"/>
      <c r="H579" s="44"/>
      <c r="I579" s="68"/>
      <c r="J579" s="44"/>
      <c r="K579" s="44"/>
      <c r="L579" s="98"/>
      <c r="M579" s="67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</row>
    <row r="580" ht="15.75" customHeight="1">
      <c r="A580" s="44"/>
      <c r="B580" s="44"/>
      <c r="C580" s="44"/>
      <c r="D580" s="44"/>
      <c r="E580" s="44"/>
      <c r="F580" s="44"/>
      <c r="G580" s="44"/>
      <c r="H580" s="44"/>
      <c r="I580" s="68"/>
      <c r="J580" s="44"/>
      <c r="K580" s="44"/>
      <c r="L580" s="98"/>
      <c r="M580" s="67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</row>
    <row r="581" ht="15.75" customHeight="1">
      <c r="A581" s="44"/>
      <c r="B581" s="44"/>
      <c r="C581" s="44"/>
      <c r="D581" s="44"/>
      <c r="E581" s="44"/>
      <c r="F581" s="44"/>
      <c r="G581" s="44"/>
      <c r="H581" s="44"/>
      <c r="I581" s="68"/>
      <c r="J581" s="44"/>
      <c r="K581" s="44"/>
      <c r="L581" s="98"/>
      <c r="M581" s="67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</row>
    <row r="582" ht="15.75" customHeight="1">
      <c r="A582" s="44"/>
      <c r="B582" s="44"/>
      <c r="C582" s="44"/>
      <c r="D582" s="44"/>
      <c r="E582" s="44"/>
      <c r="F582" s="44"/>
      <c r="G582" s="44"/>
      <c r="H582" s="44"/>
      <c r="I582" s="68"/>
      <c r="J582" s="44"/>
      <c r="K582" s="44"/>
      <c r="L582" s="98"/>
      <c r="M582" s="67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</row>
    <row r="583" ht="15.75" customHeight="1">
      <c r="A583" s="44"/>
      <c r="B583" s="44"/>
      <c r="C583" s="44"/>
      <c r="D583" s="44"/>
      <c r="E583" s="44"/>
      <c r="F583" s="44"/>
      <c r="G583" s="44"/>
      <c r="H583" s="44"/>
      <c r="I583" s="68"/>
      <c r="J583" s="44"/>
      <c r="K583" s="44"/>
      <c r="L583" s="98"/>
      <c r="M583" s="67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</row>
    <row r="584" ht="15.75" customHeight="1">
      <c r="A584" s="44"/>
      <c r="B584" s="44"/>
      <c r="C584" s="44"/>
      <c r="D584" s="44"/>
      <c r="E584" s="44"/>
      <c r="F584" s="44"/>
      <c r="G584" s="44"/>
      <c r="H584" s="44"/>
      <c r="I584" s="68"/>
      <c r="J584" s="44"/>
      <c r="K584" s="44"/>
      <c r="L584" s="98"/>
      <c r="M584" s="67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</row>
    <row r="585" ht="15.75" customHeight="1">
      <c r="A585" s="44"/>
      <c r="B585" s="44"/>
      <c r="C585" s="44"/>
      <c r="D585" s="44"/>
      <c r="E585" s="44"/>
      <c r="F585" s="44"/>
      <c r="G585" s="44"/>
      <c r="H585" s="44"/>
      <c r="I585" s="68"/>
      <c r="J585" s="44"/>
      <c r="K585" s="44"/>
      <c r="L585" s="98"/>
      <c r="M585" s="67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</row>
    <row r="586" ht="15.75" customHeight="1">
      <c r="A586" s="44"/>
      <c r="B586" s="44"/>
      <c r="C586" s="44"/>
      <c r="D586" s="44"/>
      <c r="E586" s="44"/>
      <c r="F586" s="44"/>
      <c r="G586" s="44"/>
      <c r="H586" s="44"/>
      <c r="I586" s="68"/>
      <c r="J586" s="44"/>
      <c r="K586" s="44"/>
      <c r="L586" s="98"/>
      <c r="M586" s="67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</row>
    <row r="587" ht="15.75" customHeight="1">
      <c r="A587" s="44"/>
      <c r="B587" s="44"/>
      <c r="C587" s="44"/>
      <c r="D587" s="44"/>
      <c r="E587" s="44"/>
      <c r="F587" s="44"/>
      <c r="G587" s="44"/>
      <c r="H587" s="44"/>
      <c r="I587" s="68"/>
      <c r="J587" s="44"/>
      <c r="K587" s="44"/>
      <c r="L587" s="98"/>
      <c r="M587" s="67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</row>
    <row r="588" ht="15.75" customHeight="1">
      <c r="A588" s="44"/>
      <c r="B588" s="44"/>
      <c r="C588" s="44"/>
      <c r="D588" s="44"/>
      <c r="E588" s="44"/>
      <c r="F588" s="44"/>
      <c r="G588" s="44"/>
      <c r="H588" s="44"/>
      <c r="I588" s="68"/>
      <c r="J588" s="44"/>
      <c r="K588" s="44"/>
      <c r="L588" s="98"/>
      <c r="M588" s="67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</row>
    <row r="589" ht="15.75" customHeight="1">
      <c r="A589" s="44"/>
      <c r="B589" s="44"/>
      <c r="C589" s="44"/>
      <c r="D589" s="44"/>
      <c r="E589" s="44"/>
      <c r="F589" s="44"/>
      <c r="G589" s="44"/>
      <c r="H589" s="44"/>
      <c r="I589" s="68"/>
      <c r="J589" s="44"/>
      <c r="K589" s="44"/>
      <c r="L589" s="98"/>
      <c r="M589" s="67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</row>
    <row r="590" ht="15.75" customHeight="1">
      <c r="A590" s="44"/>
      <c r="B590" s="44"/>
      <c r="C590" s="44"/>
      <c r="D590" s="44"/>
      <c r="E590" s="44"/>
      <c r="F590" s="44"/>
      <c r="G590" s="44"/>
      <c r="H590" s="44"/>
      <c r="I590" s="68"/>
      <c r="J590" s="44"/>
      <c r="K590" s="44"/>
      <c r="L590" s="98"/>
      <c r="M590" s="67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</row>
    <row r="591" ht="15.75" customHeight="1">
      <c r="A591" s="44"/>
      <c r="B591" s="44"/>
      <c r="C591" s="44"/>
      <c r="D591" s="44"/>
      <c r="E591" s="44"/>
      <c r="F591" s="44"/>
      <c r="G591" s="44"/>
      <c r="H591" s="44"/>
      <c r="I591" s="68"/>
      <c r="J591" s="44"/>
      <c r="K591" s="44"/>
      <c r="L591" s="98"/>
      <c r="M591" s="67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</row>
    <row r="592" ht="15.75" customHeight="1">
      <c r="A592" s="44"/>
      <c r="B592" s="44"/>
      <c r="C592" s="44"/>
      <c r="D592" s="44"/>
      <c r="E592" s="44"/>
      <c r="F592" s="44"/>
      <c r="G592" s="44"/>
      <c r="H592" s="44"/>
      <c r="I592" s="68"/>
      <c r="J592" s="44"/>
      <c r="K592" s="44"/>
      <c r="L592" s="98"/>
      <c r="M592" s="67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</row>
    <row r="593" ht="15.75" customHeight="1">
      <c r="A593" s="44"/>
      <c r="B593" s="44"/>
      <c r="C593" s="44"/>
      <c r="D593" s="44"/>
      <c r="E593" s="44"/>
      <c r="F593" s="44"/>
      <c r="G593" s="44"/>
      <c r="H593" s="44"/>
      <c r="I593" s="68"/>
      <c r="J593" s="44"/>
      <c r="K593" s="44"/>
      <c r="L593" s="98"/>
      <c r="M593" s="67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</row>
    <row r="594" ht="15.75" customHeight="1">
      <c r="A594" s="44"/>
      <c r="B594" s="44"/>
      <c r="C594" s="44"/>
      <c r="D594" s="44"/>
      <c r="E594" s="44"/>
      <c r="F594" s="44"/>
      <c r="G594" s="44"/>
      <c r="H594" s="44"/>
      <c r="I594" s="68"/>
      <c r="J594" s="44"/>
      <c r="K594" s="44"/>
      <c r="L594" s="98"/>
      <c r="M594" s="67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</row>
    <row r="595" ht="15.75" customHeight="1">
      <c r="A595" s="44"/>
      <c r="B595" s="44"/>
      <c r="C595" s="44"/>
      <c r="D595" s="44"/>
      <c r="E595" s="44"/>
      <c r="F595" s="44"/>
      <c r="G595" s="44"/>
      <c r="H595" s="44"/>
      <c r="I595" s="68"/>
      <c r="J595" s="44"/>
      <c r="K595" s="44"/>
      <c r="L595" s="98"/>
      <c r="M595" s="67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</row>
    <row r="596" ht="15.75" customHeight="1">
      <c r="A596" s="44"/>
      <c r="B596" s="44"/>
      <c r="C596" s="44"/>
      <c r="D596" s="44"/>
      <c r="E596" s="44"/>
      <c r="F596" s="44"/>
      <c r="G596" s="44"/>
      <c r="H596" s="44"/>
      <c r="I596" s="68"/>
      <c r="J596" s="44"/>
      <c r="K596" s="44"/>
      <c r="L596" s="98"/>
      <c r="M596" s="67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</row>
    <row r="597" ht="15.75" customHeight="1">
      <c r="A597" s="44"/>
      <c r="B597" s="44"/>
      <c r="C597" s="44"/>
      <c r="D597" s="44"/>
      <c r="E597" s="44"/>
      <c r="F597" s="44"/>
      <c r="G597" s="44"/>
      <c r="H597" s="44"/>
      <c r="I597" s="68"/>
      <c r="J597" s="44"/>
      <c r="K597" s="44"/>
      <c r="L597" s="98"/>
      <c r="M597" s="67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</row>
    <row r="598" ht="15.75" customHeight="1">
      <c r="A598" s="44"/>
      <c r="B598" s="44"/>
      <c r="C598" s="44"/>
      <c r="D598" s="44"/>
      <c r="E598" s="44"/>
      <c r="F598" s="44"/>
      <c r="G598" s="44"/>
      <c r="H598" s="44"/>
      <c r="I598" s="68"/>
      <c r="J598" s="44"/>
      <c r="K598" s="44"/>
      <c r="L598" s="98"/>
      <c r="M598" s="67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</row>
    <row r="599" ht="15.75" customHeight="1">
      <c r="A599" s="44"/>
      <c r="B599" s="44"/>
      <c r="C599" s="44"/>
      <c r="D599" s="44"/>
      <c r="E599" s="44"/>
      <c r="F599" s="44"/>
      <c r="G599" s="44"/>
      <c r="H599" s="44"/>
      <c r="I599" s="68"/>
      <c r="J599" s="44"/>
      <c r="K599" s="44"/>
      <c r="L599" s="98"/>
      <c r="M599" s="67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</row>
    <row r="600" ht="15.75" customHeight="1">
      <c r="A600" s="44"/>
      <c r="B600" s="44"/>
      <c r="C600" s="44"/>
      <c r="D600" s="44"/>
      <c r="E600" s="44"/>
      <c r="F600" s="44"/>
      <c r="G600" s="44"/>
      <c r="H600" s="44"/>
      <c r="I600" s="68"/>
      <c r="J600" s="44"/>
      <c r="K600" s="44"/>
      <c r="L600" s="98"/>
      <c r="M600" s="67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</row>
    <row r="601" ht="15.75" customHeight="1">
      <c r="A601" s="44"/>
      <c r="B601" s="44"/>
      <c r="C601" s="44"/>
      <c r="D601" s="44"/>
      <c r="E601" s="44"/>
      <c r="F601" s="44"/>
      <c r="G601" s="44"/>
      <c r="H601" s="44"/>
      <c r="I601" s="68"/>
      <c r="J601" s="44"/>
      <c r="K601" s="44"/>
      <c r="L601" s="98"/>
      <c r="M601" s="67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</row>
    <row r="602" ht="15.75" customHeight="1">
      <c r="A602" s="44"/>
      <c r="B602" s="44"/>
      <c r="C602" s="44"/>
      <c r="D602" s="44"/>
      <c r="E602" s="44"/>
      <c r="F602" s="44"/>
      <c r="G602" s="44"/>
      <c r="H602" s="44"/>
      <c r="I602" s="68"/>
      <c r="J602" s="44"/>
      <c r="K602" s="44"/>
      <c r="L602" s="98"/>
      <c r="M602" s="67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</row>
    <row r="603" ht="15.75" customHeight="1">
      <c r="A603" s="44"/>
      <c r="B603" s="44"/>
      <c r="C603" s="44"/>
      <c r="D603" s="44"/>
      <c r="E603" s="44"/>
      <c r="F603" s="44"/>
      <c r="G603" s="44"/>
      <c r="H603" s="44"/>
      <c r="I603" s="68"/>
      <c r="J603" s="44"/>
      <c r="K603" s="44"/>
      <c r="L603" s="98"/>
      <c r="M603" s="67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</row>
    <row r="604" ht="15.75" customHeight="1">
      <c r="A604" s="44"/>
      <c r="B604" s="44"/>
      <c r="C604" s="44"/>
      <c r="D604" s="44"/>
      <c r="E604" s="44"/>
      <c r="F604" s="44"/>
      <c r="G604" s="44"/>
      <c r="H604" s="44"/>
      <c r="I604" s="68"/>
      <c r="J604" s="44"/>
      <c r="K604" s="44"/>
      <c r="L604" s="98"/>
      <c r="M604" s="67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</row>
    <row r="605" ht="15.75" customHeight="1">
      <c r="A605" s="44"/>
      <c r="B605" s="44"/>
      <c r="C605" s="44"/>
      <c r="D605" s="44"/>
      <c r="E605" s="44"/>
      <c r="F605" s="44"/>
      <c r="G605" s="44"/>
      <c r="H605" s="44"/>
      <c r="I605" s="68"/>
      <c r="J605" s="44"/>
      <c r="K605" s="44"/>
      <c r="L605" s="98"/>
      <c r="M605" s="67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</row>
    <row r="606" ht="15.75" customHeight="1">
      <c r="A606" s="44"/>
      <c r="B606" s="44"/>
      <c r="C606" s="44"/>
      <c r="D606" s="44"/>
      <c r="E606" s="44"/>
      <c r="F606" s="44"/>
      <c r="G606" s="44"/>
      <c r="H606" s="44"/>
      <c r="I606" s="68"/>
      <c r="J606" s="44"/>
      <c r="K606" s="44"/>
      <c r="L606" s="98"/>
      <c r="M606" s="67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</row>
    <row r="607" ht="15.75" customHeight="1">
      <c r="A607" s="44"/>
      <c r="B607" s="44"/>
      <c r="C607" s="44"/>
      <c r="D607" s="44"/>
      <c r="E607" s="44"/>
      <c r="F607" s="44"/>
      <c r="G607" s="44"/>
      <c r="H607" s="44"/>
      <c r="I607" s="68"/>
      <c r="J607" s="44"/>
      <c r="K607" s="44"/>
      <c r="L607" s="98"/>
      <c r="M607" s="67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</row>
    <row r="608" ht="15.75" customHeight="1">
      <c r="A608" s="44"/>
      <c r="B608" s="44"/>
      <c r="C608" s="44"/>
      <c r="D608" s="44"/>
      <c r="E608" s="44"/>
      <c r="F608" s="44"/>
      <c r="G608" s="44"/>
      <c r="H608" s="44"/>
      <c r="I608" s="68"/>
      <c r="J608" s="44"/>
      <c r="K608" s="44"/>
      <c r="L608" s="98"/>
      <c r="M608" s="67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</row>
    <row r="609" ht="15.75" customHeight="1">
      <c r="A609" s="44"/>
      <c r="B609" s="44"/>
      <c r="C609" s="44"/>
      <c r="D609" s="44"/>
      <c r="E609" s="44"/>
      <c r="F609" s="44"/>
      <c r="G609" s="44"/>
      <c r="H609" s="44"/>
      <c r="I609" s="68"/>
      <c r="J609" s="44"/>
      <c r="K609" s="44"/>
      <c r="L609" s="98"/>
      <c r="M609" s="67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</row>
    <row r="610" ht="15.75" customHeight="1">
      <c r="A610" s="44"/>
      <c r="B610" s="44"/>
      <c r="C610" s="44"/>
      <c r="D610" s="44"/>
      <c r="E610" s="44"/>
      <c r="F610" s="44"/>
      <c r="G610" s="44"/>
      <c r="H610" s="44"/>
      <c r="I610" s="68"/>
      <c r="J610" s="44"/>
      <c r="K610" s="44"/>
      <c r="L610" s="98"/>
      <c r="M610" s="67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</row>
    <row r="611" ht="15.75" customHeight="1">
      <c r="A611" s="44"/>
      <c r="B611" s="44"/>
      <c r="C611" s="44"/>
      <c r="D611" s="44"/>
      <c r="E611" s="44"/>
      <c r="F611" s="44"/>
      <c r="G611" s="44"/>
      <c r="H611" s="44"/>
      <c r="I611" s="68"/>
      <c r="J611" s="44"/>
      <c r="K611" s="44"/>
      <c r="L611" s="98"/>
      <c r="M611" s="67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</row>
    <row r="612" ht="15.75" customHeight="1">
      <c r="A612" s="44"/>
      <c r="B612" s="44"/>
      <c r="C612" s="44"/>
      <c r="D612" s="44"/>
      <c r="E612" s="44"/>
      <c r="F612" s="44"/>
      <c r="G612" s="44"/>
      <c r="H612" s="44"/>
      <c r="I612" s="68"/>
      <c r="J612" s="44"/>
      <c r="K612" s="44"/>
      <c r="L612" s="98"/>
      <c r="M612" s="67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</row>
    <row r="613" ht="15.75" customHeight="1">
      <c r="A613" s="44"/>
      <c r="B613" s="44"/>
      <c r="C613" s="44"/>
      <c r="D613" s="44"/>
      <c r="E613" s="44"/>
      <c r="F613" s="44"/>
      <c r="G613" s="44"/>
      <c r="H613" s="44"/>
      <c r="I613" s="68"/>
      <c r="J613" s="44"/>
      <c r="K613" s="44"/>
      <c r="L613" s="98"/>
      <c r="M613" s="67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</row>
    <row r="614" ht="15.75" customHeight="1">
      <c r="A614" s="44"/>
      <c r="B614" s="44"/>
      <c r="C614" s="44"/>
      <c r="D614" s="44"/>
      <c r="E614" s="44"/>
      <c r="F614" s="44"/>
      <c r="G614" s="44"/>
      <c r="H614" s="44"/>
      <c r="I614" s="68"/>
      <c r="J614" s="44"/>
      <c r="K614" s="44"/>
      <c r="L614" s="98"/>
      <c r="M614" s="67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</row>
    <row r="615" ht="15.75" customHeight="1">
      <c r="A615" s="44"/>
      <c r="B615" s="44"/>
      <c r="C615" s="44"/>
      <c r="D615" s="44"/>
      <c r="E615" s="44"/>
      <c r="F615" s="44"/>
      <c r="G615" s="44"/>
      <c r="H615" s="44"/>
      <c r="I615" s="68"/>
      <c r="J615" s="44"/>
      <c r="K615" s="44"/>
      <c r="L615" s="98"/>
      <c r="M615" s="67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</row>
    <row r="616" ht="15.75" customHeight="1">
      <c r="A616" s="44"/>
      <c r="B616" s="44"/>
      <c r="C616" s="44"/>
      <c r="D616" s="44"/>
      <c r="E616" s="44"/>
      <c r="F616" s="44"/>
      <c r="G616" s="44"/>
      <c r="H616" s="44"/>
      <c r="I616" s="68"/>
      <c r="J616" s="44"/>
      <c r="K616" s="44"/>
      <c r="L616" s="98"/>
      <c r="M616" s="67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</row>
    <row r="617" ht="15.75" customHeight="1">
      <c r="A617" s="44"/>
      <c r="B617" s="44"/>
      <c r="C617" s="44"/>
      <c r="D617" s="44"/>
      <c r="E617" s="44"/>
      <c r="F617" s="44"/>
      <c r="G617" s="44"/>
      <c r="H617" s="44"/>
      <c r="I617" s="68"/>
      <c r="J617" s="44"/>
      <c r="K617" s="44"/>
      <c r="L617" s="98"/>
      <c r="M617" s="67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</row>
    <row r="618" ht="15.75" customHeight="1">
      <c r="A618" s="44"/>
      <c r="B618" s="44"/>
      <c r="C618" s="44"/>
      <c r="D618" s="44"/>
      <c r="E618" s="44"/>
      <c r="F618" s="44"/>
      <c r="G618" s="44"/>
      <c r="H618" s="44"/>
      <c r="I618" s="68"/>
      <c r="J618" s="44"/>
      <c r="K618" s="44"/>
      <c r="L618" s="98"/>
      <c r="M618" s="67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</row>
    <row r="619" ht="15.75" customHeight="1">
      <c r="A619" s="44"/>
      <c r="B619" s="44"/>
      <c r="C619" s="44"/>
      <c r="D619" s="44"/>
      <c r="E619" s="44"/>
      <c r="F619" s="44"/>
      <c r="G619" s="44"/>
      <c r="H619" s="44"/>
      <c r="I619" s="68"/>
      <c r="J619" s="44"/>
      <c r="K619" s="44"/>
      <c r="L619" s="98"/>
      <c r="M619" s="67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</row>
    <row r="620" ht="15.75" customHeight="1">
      <c r="A620" s="44"/>
      <c r="B620" s="44"/>
      <c r="C620" s="44"/>
      <c r="D620" s="44"/>
      <c r="E620" s="44"/>
      <c r="F620" s="44"/>
      <c r="G620" s="44"/>
      <c r="H620" s="44"/>
      <c r="I620" s="68"/>
      <c r="J620" s="44"/>
      <c r="K620" s="44"/>
      <c r="L620" s="98"/>
      <c r="M620" s="67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</row>
    <row r="621" ht="15.75" customHeight="1">
      <c r="A621" s="44"/>
      <c r="B621" s="44"/>
      <c r="C621" s="44"/>
      <c r="D621" s="44"/>
      <c r="E621" s="44"/>
      <c r="F621" s="44"/>
      <c r="G621" s="44"/>
      <c r="H621" s="44"/>
      <c r="I621" s="68"/>
      <c r="J621" s="44"/>
      <c r="K621" s="44"/>
      <c r="L621" s="98"/>
      <c r="M621" s="67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</row>
    <row r="622" ht="15.75" customHeight="1">
      <c r="A622" s="44"/>
      <c r="B622" s="44"/>
      <c r="C622" s="44"/>
      <c r="D622" s="44"/>
      <c r="E622" s="44"/>
      <c r="F622" s="44"/>
      <c r="G622" s="44"/>
      <c r="H622" s="44"/>
      <c r="I622" s="68"/>
      <c r="J622" s="44"/>
      <c r="K622" s="44"/>
      <c r="L622" s="98"/>
      <c r="M622" s="67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</row>
    <row r="623" ht="15.75" customHeight="1">
      <c r="A623" s="44"/>
      <c r="B623" s="44"/>
      <c r="C623" s="44"/>
      <c r="D623" s="44"/>
      <c r="E623" s="44"/>
      <c r="F623" s="44"/>
      <c r="G623" s="44"/>
      <c r="H623" s="44"/>
      <c r="I623" s="68"/>
      <c r="J623" s="44"/>
      <c r="K623" s="44"/>
      <c r="L623" s="98"/>
      <c r="M623" s="67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</row>
    <row r="624" ht="15.75" customHeight="1">
      <c r="A624" s="44"/>
      <c r="B624" s="44"/>
      <c r="C624" s="44"/>
      <c r="D624" s="44"/>
      <c r="E624" s="44"/>
      <c r="F624" s="44"/>
      <c r="G624" s="44"/>
      <c r="H624" s="44"/>
      <c r="I624" s="68"/>
      <c r="J624" s="44"/>
      <c r="K624" s="44"/>
      <c r="L624" s="98"/>
      <c r="M624" s="67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</row>
    <row r="625" ht="15.75" customHeight="1">
      <c r="A625" s="44"/>
      <c r="B625" s="44"/>
      <c r="C625" s="44"/>
      <c r="D625" s="44"/>
      <c r="E625" s="44"/>
      <c r="F625" s="44"/>
      <c r="G625" s="44"/>
      <c r="H625" s="44"/>
      <c r="I625" s="68"/>
      <c r="J625" s="44"/>
      <c r="K625" s="44"/>
      <c r="L625" s="98"/>
      <c r="M625" s="67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</row>
    <row r="626" ht="15.75" customHeight="1">
      <c r="A626" s="44"/>
      <c r="B626" s="44"/>
      <c r="C626" s="44"/>
      <c r="D626" s="44"/>
      <c r="E626" s="44"/>
      <c r="F626" s="44"/>
      <c r="G626" s="44"/>
      <c r="H626" s="44"/>
      <c r="I626" s="68"/>
      <c r="J626" s="44"/>
      <c r="K626" s="44"/>
      <c r="L626" s="98"/>
      <c r="M626" s="67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</row>
    <row r="627" ht="15.75" customHeight="1">
      <c r="A627" s="44"/>
      <c r="B627" s="44"/>
      <c r="C627" s="44"/>
      <c r="D627" s="44"/>
      <c r="E627" s="44"/>
      <c r="F627" s="44"/>
      <c r="G627" s="44"/>
      <c r="H627" s="44"/>
      <c r="I627" s="68"/>
      <c r="J627" s="44"/>
      <c r="K627" s="44"/>
      <c r="L627" s="98"/>
      <c r="M627" s="67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</row>
    <row r="628" ht="15.75" customHeight="1">
      <c r="A628" s="44"/>
      <c r="B628" s="44"/>
      <c r="C628" s="44"/>
      <c r="D628" s="44"/>
      <c r="E628" s="44"/>
      <c r="F628" s="44"/>
      <c r="G628" s="44"/>
      <c r="H628" s="44"/>
      <c r="I628" s="68"/>
      <c r="J628" s="44"/>
      <c r="K628" s="44"/>
      <c r="L628" s="98"/>
      <c r="M628" s="67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</row>
    <row r="629" ht="15.75" customHeight="1">
      <c r="A629" s="44"/>
      <c r="B629" s="44"/>
      <c r="C629" s="44"/>
      <c r="D629" s="44"/>
      <c r="E629" s="44"/>
      <c r="F629" s="44"/>
      <c r="G629" s="44"/>
      <c r="H629" s="44"/>
      <c r="I629" s="68"/>
      <c r="J629" s="44"/>
      <c r="K629" s="44"/>
      <c r="L629" s="98"/>
      <c r="M629" s="67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</row>
    <row r="630" ht="15.75" customHeight="1">
      <c r="A630" s="44"/>
      <c r="B630" s="44"/>
      <c r="C630" s="44"/>
      <c r="D630" s="44"/>
      <c r="E630" s="44"/>
      <c r="F630" s="44"/>
      <c r="G630" s="44"/>
      <c r="H630" s="44"/>
      <c r="I630" s="68"/>
      <c r="J630" s="44"/>
      <c r="K630" s="44"/>
      <c r="L630" s="98"/>
      <c r="M630" s="67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</row>
    <row r="631" ht="15.75" customHeight="1">
      <c r="A631" s="44"/>
      <c r="B631" s="44"/>
      <c r="C631" s="44"/>
      <c r="D631" s="44"/>
      <c r="E631" s="44"/>
      <c r="F631" s="44"/>
      <c r="G631" s="44"/>
      <c r="H631" s="44"/>
      <c r="I631" s="68"/>
      <c r="J631" s="44"/>
      <c r="K631" s="44"/>
      <c r="L631" s="98"/>
      <c r="M631" s="67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</row>
    <row r="632" ht="15.75" customHeight="1">
      <c r="A632" s="44"/>
      <c r="B632" s="44"/>
      <c r="C632" s="44"/>
      <c r="D632" s="44"/>
      <c r="E632" s="44"/>
      <c r="F632" s="44"/>
      <c r="G632" s="44"/>
      <c r="H632" s="44"/>
      <c r="I632" s="68"/>
      <c r="J632" s="44"/>
      <c r="K632" s="44"/>
      <c r="L632" s="98"/>
      <c r="M632" s="67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</row>
    <row r="633" ht="15.75" customHeight="1">
      <c r="A633" s="44"/>
      <c r="B633" s="44"/>
      <c r="C633" s="44"/>
      <c r="D633" s="44"/>
      <c r="E633" s="44"/>
      <c r="F633" s="44"/>
      <c r="G633" s="44"/>
      <c r="H633" s="44"/>
      <c r="I633" s="68"/>
      <c r="J633" s="44"/>
      <c r="K633" s="44"/>
      <c r="L633" s="98"/>
      <c r="M633" s="67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</row>
    <row r="634" ht="15.75" customHeight="1">
      <c r="A634" s="44"/>
      <c r="B634" s="44"/>
      <c r="C634" s="44"/>
      <c r="D634" s="44"/>
      <c r="E634" s="44"/>
      <c r="F634" s="44"/>
      <c r="G634" s="44"/>
      <c r="H634" s="44"/>
      <c r="I634" s="68"/>
      <c r="J634" s="44"/>
      <c r="K634" s="44"/>
      <c r="L634" s="98"/>
      <c r="M634" s="67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</row>
    <row r="635" ht="15.75" customHeight="1">
      <c r="A635" s="44"/>
      <c r="B635" s="44"/>
      <c r="C635" s="44"/>
      <c r="D635" s="44"/>
      <c r="E635" s="44"/>
      <c r="F635" s="44"/>
      <c r="G635" s="44"/>
      <c r="H635" s="44"/>
      <c r="I635" s="68"/>
      <c r="J635" s="44"/>
      <c r="K635" s="44"/>
      <c r="L635" s="98"/>
      <c r="M635" s="67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</row>
    <row r="636" ht="15.75" customHeight="1">
      <c r="A636" s="44"/>
      <c r="B636" s="44"/>
      <c r="C636" s="44"/>
      <c r="D636" s="44"/>
      <c r="E636" s="44"/>
      <c r="F636" s="44"/>
      <c r="G636" s="44"/>
      <c r="H636" s="44"/>
      <c r="I636" s="68"/>
      <c r="J636" s="44"/>
      <c r="K636" s="44"/>
      <c r="L636" s="98"/>
      <c r="M636" s="67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</row>
    <row r="637" ht="15.75" customHeight="1">
      <c r="A637" s="44"/>
      <c r="B637" s="44"/>
      <c r="C637" s="44"/>
      <c r="D637" s="44"/>
      <c r="E637" s="44"/>
      <c r="F637" s="44"/>
      <c r="G637" s="44"/>
      <c r="H637" s="44"/>
      <c r="I637" s="68"/>
      <c r="J637" s="44"/>
      <c r="K637" s="44"/>
      <c r="L637" s="98"/>
      <c r="M637" s="67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</row>
    <row r="638" ht="15.75" customHeight="1">
      <c r="A638" s="44"/>
      <c r="B638" s="44"/>
      <c r="C638" s="44"/>
      <c r="D638" s="44"/>
      <c r="E638" s="44"/>
      <c r="F638" s="44"/>
      <c r="G638" s="44"/>
      <c r="H638" s="44"/>
      <c r="I638" s="68"/>
      <c r="J638" s="44"/>
      <c r="K638" s="44"/>
      <c r="L638" s="98"/>
      <c r="M638" s="67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</row>
    <row r="639" ht="15.75" customHeight="1">
      <c r="A639" s="44"/>
      <c r="B639" s="44"/>
      <c r="C639" s="44"/>
      <c r="D639" s="44"/>
      <c r="E639" s="44"/>
      <c r="F639" s="44"/>
      <c r="G639" s="44"/>
      <c r="H639" s="44"/>
      <c r="I639" s="68"/>
      <c r="J639" s="44"/>
      <c r="K639" s="44"/>
      <c r="L639" s="98"/>
      <c r="M639" s="67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</row>
    <row r="640" ht="15.75" customHeight="1">
      <c r="A640" s="44"/>
      <c r="B640" s="44"/>
      <c r="C640" s="44"/>
      <c r="D640" s="44"/>
      <c r="E640" s="44"/>
      <c r="F640" s="44"/>
      <c r="G640" s="44"/>
      <c r="H640" s="44"/>
      <c r="I640" s="68"/>
      <c r="J640" s="44"/>
      <c r="K640" s="44"/>
      <c r="L640" s="98"/>
      <c r="M640" s="67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</row>
    <row r="641" ht="15.75" customHeight="1">
      <c r="A641" s="44"/>
      <c r="B641" s="44"/>
      <c r="C641" s="44"/>
      <c r="D641" s="44"/>
      <c r="E641" s="44"/>
      <c r="F641" s="44"/>
      <c r="G641" s="44"/>
      <c r="H641" s="44"/>
      <c r="I641" s="68"/>
      <c r="J641" s="44"/>
      <c r="K641" s="44"/>
      <c r="L641" s="98"/>
      <c r="M641" s="67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</row>
    <row r="642" ht="15.75" customHeight="1">
      <c r="A642" s="44"/>
      <c r="B642" s="44"/>
      <c r="C642" s="44"/>
      <c r="D642" s="44"/>
      <c r="E642" s="44"/>
      <c r="F642" s="44"/>
      <c r="G642" s="44"/>
      <c r="H642" s="44"/>
      <c r="I642" s="68"/>
      <c r="J642" s="44"/>
      <c r="K642" s="44"/>
      <c r="L642" s="98"/>
      <c r="M642" s="67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</row>
    <row r="643" ht="15.75" customHeight="1">
      <c r="A643" s="44"/>
      <c r="B643" s="44"/>
      <c r="C643" s="44"/>
      <c r="D643" s="44"/>
      <c r="E643" s="44"/>
      <c r="F643" s="44"/>
      <c r="G643" s="44"/>
      <c r="H643" s="44"/>
      <c r="I643" s="68"/>
      <c r="J643" s="44"/>
      <c r="K643" s="44"/>
      <c r="L643" s="98"/>
      <c r="M643" s="67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</row>
    <row r="644" ht="15.75" customHeight="1">
      <c r="A644" s="44"/>
      <c r="B644" s="44"/>
      <c r="C644" s="44"/>
      <c r="D644" s="44"/>
      <c r="E644" s="44"/>
      <c r="F644" s="44"/>
      <c r="G644" s="44"/>
      <c r="H644" s="44"/>
      <c r="I644" s="68"/>
      <c r="J644" s="44"/>
      <c r="K644" s="44"/>
      <c r="L644" s="98"/>
      <c r="M644" s="67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</row>
    <row r="645" ht="15.75" customHeight="1">
      <c r="A645" s="44"/>
      <c r="B645" s="44"/>
      <c r="C645" s="44"/>
      <c r="D645" s="44"/>
      <c r="E645" s="44"/>
      <c r="F645" s="44"/>
      <c r="G645" s="44"/>
      <c r="H645" s="44"/>
      <c r="I645" s="68"/>
      <c r="J645" s="44"/>
      <c r="K645" s="44"/>
      <c r="L645" s="98"/>
      <c r="M645" s="67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</row>
    <row r="646" ht="15.75" customHeight="1">
      <c r="A646" s="44"/>
      <c r="B646" s="44"/>
      <c r="C646" s="44"/>
      <c r="D646" s="44"/>
      <c r="E646" s="44"/>
      <c r="F646" s="44"/>
      <c r="G646" s="44"/>
      <c r="H646" s="44"/>
      <c r="I646" s="68"/>
      <c r="J646" s="44"/>
      <c r="K646" s="44"/>
      <c r="L646" s="98"/>
      <c r="M646" s="67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</row>
    <row r="647" ht="15.75" customHeight="1">
      <c r="A647" s="44"/>
      <c r="B647" s="44"/>
      <c r="C647" s="44"/>
      <c r="D647" s="44"/>
      <c r="E647" s="44"/>
      <c r="F647" s="44"/>
      <c r="G647" s="44"/>
      <c r="H647" s="44"/>
      <c r="I647" s="68"/>
      <c r="J647" s="44"/>
      <c r="K647" s="44"/>
      <c r="L647" s="98"/>
      <c r="M647" s="67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</row>
    <row r="648" ht="15.75" customHeight="1">
      <c r="A648" s="44"/>
      <c r="B648" s="44"/>
      <c r="C648" s="44"/>
      <c r="D648" s="44"/>
      <c r="E648" s="44"/>
      <c r="F648" s="44"/>
      <c r="G648" s="44"/>
      <c r="H648" s="44"/>
      <c r="I648" s="68"/>
      <c r="J648" s="44"/>
      <c r="K648" s="44"/>
      <c r="L648" s="98"/>
      <c r="M648" s="67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</row>
    <row r="649" ht="15.75" customHeight="1">
      <c r="A649" s="44"/>
      <c r="B649" s="44"/>
      <c r="C649" s="44"/>
      <c r="D649" s="44"/>
      <c r="E649" s="44"/>
      <c r="F649" s="44"/>
      <c r="G649" s="44"/>
      <c r="H649" s="44"/>
      <c r="I649" s="68"/>
      <c r="J649" s="44"/>
      <c r="K649" s="44"/>
      <c r="L649" s="98"/>
      <c r="M649" s="67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</row>
    <row r="650" ht="15.75" customHeight="1">
      <c r="A650" s="44"/>
      <c r="B650" s="44"/>
      <c r="C650" s="44"/>
      <c r="D650" s="44"/>
      <c r="E650" s="44"/>
      <c r="F650" s="44"/>
      <c r="G650" s="44"/>
      <c r="H650" s="44"/>
      <c r="I650" s="68"/>
      <c r="J650" s="44"/>
      <c r="K650" s="44"/>
      <c r="L650" s="98"/>
      <c r="M650" s="67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</row>
    <row r="651" ht="15.75" customHeight="1">
      <c r="A651" s="44"/>
      <c r="B651" s="44"/>
      <c r="C651" s="44"/>
      <c r="D651" s="44"/>
      <c r="E651" s="44"/>
      <c r="F651" s="44"/>
      <c r="G651" s="44"/>
      <c r="H651" s="44"/>
      <c r="I651" s="68"/>
      <c r="J651" s="44"/>
      <c r="K651" s="44"/>
      <c r="L651" s="98"/>
      <c r="M651" s="67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</row>
    <row r="652" ht="15.75" customHeight="1">
      <c r="A652" s="44"/>
      <c r="B652" s="44"/>
      <c r="C652" s="44"/>
      <c r="D652" s="44"/>
      <c r="E652" s="44"/>
      <c r="F652" s="44"/>
      <c r="G652" s="44"/>
      <c r="H652" s="44"/>
      <c r="I652" s="68"/>
      <c r="J652" s="44"/>
      <c r="K652" s="44"/>
      <c r="L652" s="98"/>
      <c r="M652" s="67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</row>
    <row r="653" ht="15.75" customHeight="1">
      <c r="A653" s="44"/>
      <c r="B653" s="44"/>
      <c r="C653" s="44"/>
      <c r="D653" s="44"/>
      <c r="E653" s="44"/>
      <c r="F653" s="44"/>
      <c r="G653" s="44"/>
      <c r="H653" s="44"/>
      <c r="I653" s="68"/>
      <c r="J653" s="44"/>
      <c r="K653" s="44"/>
      <c r="L653" s="98"/>
      <c r="M653" s="67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</row>
    <row r="654" ht="15.75" customHeight="1">
      <c r="A654" s="44"/>
      <c r="B654" s="44"/>
      <c r="C654" s="44"/>
      <c r="D654" s="44"/>
      <c r="E654" s="44"/>
      <c r="F654" s="44"/>
      <c r="G654" s="44"/>
      <c r="H654" s="44"/>
      <c r="I654" s="68"/>
      <c r="J654" s="44"/>
      <c r="K654" s="44"/>
      <c r="L654" s="98"/>
      <c r="M654" s="67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</row>
    <row r="655" ht="15.75" customHeight="1">
      <c r="A655" s="44"/>
      <c r="B655" s="44"/>
      <c r="C655" s="44"/>
      <c r="D655" s="44"/>
      <c r="E655" s="44"/>
      <c r="F655" s="44"/>
      <c r="G655" s="44"/>
      <c r="H655" s="44"/>
      <c r="I655" s="68"/>
      <c r="J655" s="44"/>
      <c r="K655" s="44"/>
      <c r="L655" s="98"/>
      <c r="M655" s="67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</row>
    <row r="656" ht="15.75" customHeight="1">
      <c r="A656" s="44"/>
      <c r="B656" s="44"/>
      <c r="C656" s="44"/>
      <c r="D656" s="44"/>
      <c r="E656" s="44"/>
      <c r="F656" s="44"/>
      <c r="G656" s="44"/>
      <c r="H656" s="44"/>
      <c r="I656" s="68"/>
      <c r="J656" s="44"/>
      <c r="K656" s="44"/>
      <c r="L656" s="98"/>
      <c r="M656" s="67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</row>
    <row r="657" ht="15.75" customHeight="1">
      <c r="A657" s="44"/>
      <c r="B657" s="44"/>
      <c r="C657" s="44"/>
      <c r="D657" s="44"/>
      <c r="E657" s="44"/>
      <c r="F657" s="44"/>
      <c r="G657" s="44"/>
      <c r="H657" s="44"/>
      <c r="I657" s="68"/>
      <c r="J657" s="44"/>
      <c r="K657" s="44"/>
      <c r="L657" s="98"/>
      <c r="M657" s="67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</row>
    <row r="658" ht="15.75" customHeight="1">
      <c r="A658" s="44"/>
      <c r="B658" s="44"/>
      <c r="C658" s="44"/>
      <c r="D658" s="44"/>
      <c r="E658" s="44"/>
      <c r="F658" s="44"/>
      <c r="G658" s="44"/>
      <c r="H658" s="44"/>
      <c r="I658" s="68"/>
      <c r="J658" s="44"/>
      <c r="K658" s="44"/>
      <c r="L658" s="98"/>
      <c r="M658" s="67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</row>
    <row r="659" ht="15.75" customHeight="1">
      <c r="A659" s="44"/>
      <c r="B659" s="44"/>
      <c r="C659" s="44"/>
      <c r="D659" s="44"/>
      <c r="E659" s="44"/>
      <c r="F659" s="44"/>
      <c r="G659" s="44"/>
      <c r="H659" s="44"/>
      <c r="I659" s="68"/>
      <c r="J659" s="44"/>
      <c r="K659" s="44"/>
      <c r="L659" s="98"/>
      <c r="M659" s="67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</row>
    <row r="660" ht="15.75" customHeight="1">
      <c r="A660" s="44"/>
      <c r="B660" s="44"/>
      <c r="C660" s="44"/>
      <c r="D660" s="44"/>
      <c r="E660" s="44"/>
      <c r="F660" s="44"/>
      <c r="G660" s="44"/>
      <c r="H660" s="44"/>
      <c r="I660" s="68"/>
      <c r="J660" s="44"/>
      <c r="K660" s="44"/>
      <c r="L660" s="98"/>
      <c r="M660" s="67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</row>
    <row r="661" ht="15.75" customHeight="1">
      <c r="A661" s="44"/>
      <c r="B661" s="44"/>
      <c r="C661" s="44"/>
      <c r="D661" s="44"/>
      <c r="E661" s="44"/>
      <c r="F661" s="44"/>
      <c r="G661" s="44"/>
      <c r="H661" s="44"/>
      <c r="I661" s="68"/>
      <c r="J661" s="44"/>
      <c r="K661" s="44"/>
      <c r="L661" s="98"/>
      <c r="M661" s="67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</row>
    <row r="662" ht="15.75" customHeight="1">
      <c r="A662" s="44"/>
      <c r="B662" s="44"/>
      <c r="C662" s="44"/>
      <c r="D662" s="44"/>
      <c r="E662" s="44"/>
      <c r="F662" s="44"/>
      <c r="G662" s="44"/>
      <c r="H662" s="44"/>
      <c r="I662" s="68"/>
      <c r="J662" s="44"/>
      <c r="K662" s="44"/>
      <c r="L662" s="98"/>
      <c r="M662" s="67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</row>
    <row r="663" ht="15.75" customHeight="1">
      <c r="A663" s="44"/>
      <c r="B663" s="44"/>
      <c r="C663" s="44"/>
      <c r="D663" s="44"/>
      <c r="E663" s="44"/>
      <c r="F663" s="44"/>
      <c r="G663" s="44"/>
      <c r="H663" s="44"/>
      <c r="I663" s="68"/>
      <c r="J663" s="44"/>
      <c r="K663" s="44"/>
      <c r="L663" s="98"/>
      <c r="M663" s="67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</row>
    <row r="664" ht="15.75" customHeight="1">
      <c r="A664" s="44"/>
      <c r="B664" s="44"/>
      <c r="C664" s="44"/>
      <c r="D664" s="44"/>
      <c r="E664" s="44"/>
      <c r="F664" s="44"/>
      <c r="G664" s="44"/>
      <c r="H664" s="44"/>
      <c r="I664" s="68"/>
      <c r="J664" s="44"/>
      <c r="K664" s="44"/>
      <c r="L664" s="98"/>
      <c r="M664" s="67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</row>
    <row r="665" ht="15.75" customHeight="1">
      <c r="A665" s="44"/>
      <c r="B665" s="44"/>
      <c r="C665" s="44"/>
      <c r="D665" s="44"/>
      <c r="E665" s="44"/>
      <c r="F665" s="44"/>
      <c r="G665" s="44"/>
      <c r="H665" s="44"/>
      <c r="I665" s="68"/>
      <c r="J665" s="44"/>
      <c r="K665" s="44"/>
      <c r="L665" s="98"/>
      <c r="M665" s="67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</row>
    <row r="666" ht="15.75" customHeight="1">
      <c r="A666" s="44"/>
      <c r="B666" s="44"/>
      <c r="C666" s="44"/>
      <c r="D666" s="44"/>
      <c r="E666" s="44"/>
      <c r="F666" s="44"/>
      <c r="G666" s="44"/>
      <c r="H666" s="44"/>
      <c r="I666" s="68"/>
      <c r="J666" s="44"/>
      <c r="K666" s="44"/>
      <c r="L666" s="98"/>
      <c r="M666" s="67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</row>
    <row r="667" ht="15.75" customHeight="1">
      <c r="A667" s="44"/>
      <c r="B667" s="44"/>
      <c r="C667" s="44"/>
      <c r="D667" s="44"/>
      <c r="E667" s="44"/>
      <c r="F667" s="44"/>
      <c r="G667" s="44"/>
      <c r="H667" s="44"/>
      <c r="I667" s="68"/>
      <c r="J667" s="44"/>
      <c r="K667" s="44"/>
      <c r="L667" s="98"/>
      <c r="M667" s="67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</row>
    <row r="668" ht="15.75" customHeight="1">
      <c r="A668" s="44"/>
      <c r="B668" s="44"/>
      <c r="C668" s="44"/>
      <c r="D668" s="44"/>
      <c r="E668" s="44"/>
      <c r="F668" s="44"/>
      <c r="G668" s="44"/>
      <c r="H668" s="44"/>
      <c r="I668" s="68"/>
      <c r="J668" s="44"/>
      <c r="K668" s="44"/>
      <c r="L668" s="98"/>
      <c r="M668" s="67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</row>
    <row r="669" ht="15.75" customHeight="1">
      <c r="A669" s="44"/>
      <c r="B669" s="44"/>
      <c r="C669" s="44"/>
      <c r="D669" s="44"/>
      <c r="E669" s="44"/>
      <c r="F669" s="44"/>
      <c r="G669" s="44"/>
      <c r="H669" s="44"/>
      <c r="I669" s="68"/>
      <c r="J669" s="44"/>
      <c r="K669" s="44"/>
      <c r="L669" s="98"/>
      <c r="M669" s="67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</row>
    <row r="670" ht="15.75" customHeight="1">
      <c r="A670" s="44"/>
      <c r="B670" s="44"/>
      <c r="C670" s="44"/>
      <c r="D670" s="44"/>
      <c r="E670" s="44"/>
      <c r="F670" s="44"/>
      <c r="G670" s="44"/>
      <c r="H670" s="44"/>
      <c r="I670" s="68"/>
      <c r="J670" s="44"/>
      <c r="K670" s="44"/>
      <c r="L670" s="98"/>
      <c r="M670" s="67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</row>
    <row r="671" ht="15.75" customHeight="1">
      <c r="A671" s="44"/>
      <c r="B671" s="44"/>
      <c r="C671" s="44"/>
      <c r="D671" s="44"/>
      <c r="E671" s="44"/>
      <c r="F671" s="44"/>
      <c r="G671" s="44"/>
      <c r="H671" s="44"/>
      <c r="I671" s="68"/>
      <c r="J671" s="44"/>
      <c r="K671" s="44"/>
      <c r="L671" s="98"/>
      <c r="M671" s="67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</row>
    <row r="672" ht="15.75" customHeight="1">
      <c r="A672" s="44"/>
      <c r="B672" s="44"/>
      <c r="C672" s="44"/>
      <c r="D672" s="44"/>
      <c r="E672" s="44"/>
      <c r="F672" s="44"/>
      <c r="G672" s="44"/>
      <c r="H672" s="44"/>
      <c r="I672" s="68"/>
      <c r="J672" s="44"/>
      <c r="K672" s="44"/>
      <c r="L672" s="98"/>
      <c r="M672" s="67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</row>
    <row r="673" ht="15.75" customHeight="1">
      <c r="A673" s="44"/>
      <c r="B673" s="44"/>
      <c r="C673" s="44"/>
      <c r="D673" s="44"/>
      <c r="E673" s="44"/>
      <c r="F673" s="44"/>
      <c r="G673" s="44"/>
      <c r="H673" s="44"/>
      <c r="I673" s="68"/>
      <c r="J673" s="44"/>
      <c r="K673" s="44"/>
      <c r="L673" s="98"/>
      <c r="M673" s="67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</row>
    <row r="674" ht="15.75" customHeight="1">
      <c r="A674" s="44"/>
      <c r="B674" s="44"/>
      <c r="C674" s="44"/>
      <c r="D674" s="44"/>
      <c r="E674" s="44"/>
      <c r="F674" s="44"/>
      <c r="G674" s="44"/>
      <c r="H674" s="44"/>
      <c r="I674" s="59"/>
      <c r="J674" s="44"/>
      <c r="K674" s="44"/>
      <c r="L674" s="98"/>
      <c r="M674" s="67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</row>
  </sheetData>
  <autoFilter ref="$A$1:$AH$70">
    <sortState ref="A1:AH70">
      <sortCondition ref="F1:F70"/>
    </sortState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4.38"/>
    <col customWidth="1" min="3" max="3" width="11.13"/>
    <col customWidth="1" min="4" max="4" width="8.0"/>
    <col customWidth="1" min="5" max="5" width="11.88"/>
    <col customWidth="1" min="6" max="6" width="17.0"/>
    <col customWidth="1" min="7" max="7" width="1.88"/>
    <col customWidth="1" min="8" max="9" width="5.63"/>
    <col customWidth="1" min="11" max="11" width="11.63"/>
    <col customWidth="1" min="12" max="12" width="14.63"/>
    <col customWidth="1" min="14" max="14" width="16.5"/>
  </cols>
  <sheetData>
    <row r="1">
      <c r="A1" s="99"/>
      <c r="B1" s="99"/>
      <c r="C1" s="99"/>
      <c r="D1" s="99"/>
      <c r="E1" s="99"/>
      <c r="F1" s="99"/>
      <c r="G1" s="100"/>
      <c r="H1" s="100"/>
      <c r="I1" s="101"/>
      <c r="J1" s="101"/>
      <c r="K1" s="101" t="s">
        <v>564</v>
      </c>
      <c r="L1" s="102" t="s">
        <v>565</v>
      </c>
      <c r="M1" s="100"/>
      <c r="N1" s="100"/>
      <c r="O1" s="99"/>
      <c r="P1" s="99"/>
      <c r="Q1" s="99"/>
      <c r="R1" s="99"/>
      <c r="S1" s="99"/>
      <c r="T1" s="103"/>
      <c r="U1" s="103"/>
      <c r="V1" s="103"/>
      <c r="W1" s="103"/>
      <c r="X1" s="103"/>
      <c r="Y1" s="103"/>
      <c r="Z1" s="103"/>
      <c r="AA1" s="103"/>
      <c r="AB1" s="103"/>
      <c r="AC1" s="103"/>
    </row>
    <row r="2">
      <c r="A2" s="57" t="s">
        <v>316</v>
      </c>
      <c r="B2" s="57" t="s">
        <v>6</v>
      </c>
      <c r="C2" s="57" t="s">
        <v>328</v>
      </c>
      <c r="D2" s="57" t="s">
        <v>4</v>
      </c>
      <c r="E2" s="58" t="s">
        <v>566</v>
      </c>
      <c r="F2" s="57" t="s">
        <v>524</v>
      </c>
      <c r="G2" s="38">
        <v>1.0</v>
      </c>
      <c r="H2" s="59">
        <v>13970.0</v>
      </c>
      <c r="I2" s="59">
        <v>11390.0</v>
      </c>
      <c r="J2" s="104"/>
      <c r="K2" s="61">
        <v>5477.0</v>
      </c>
      <c r="L2" s="62">
        <v>4655.0</v>
      </c>
      <c r="M2" s="58"/>
      <c r="N2" s="57" t="s">
        <v>476</v>
      </c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</row>
    <row r="3">
      <c r="A3" s="57" t="s">
        <v>316</v>
      </c>
      <c r="B3" s="57" t="s">
        <v>6</v>
      </c>
      <c r="C3" s="57" t="s">
        <v>567</v>
      </c>
      <c r="D3" s="57" t="s">
        <v>4</v>
      </c>
      <c r="E3" s="58" t="s">
        <v>568</v>
      </c>
      <c r="F3" s="57" t="s">
        <v>524</v>
      </c>
      <c r="G3" s="38">
        <v>1.0</v>
      </c>
      <c r="H3" s="59">
        <v>23990.0</v>
      </c>
      <c r="I3" s="59">
        <v>11990.0</v>
      </c>
      <c r="J3" s="104"/>
      <c r="K3" s="61">
        <v>8037.0</v>
      </c>
      <c r="L3" s="62">
        <v>5626.0</v>
      </c>
      <c r="M3" s="58"/>
      <c r="N3" s="57" t="s">
        <v>476</v>
      </c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</row>
    <row r="4">
      <c r="A4" s="57" t="s">
        <v>316</v>
      </c>
      <c r="B4" s="57" t="s">
        <v>6</v>
      </c>
      <c r="C4" s="57" t="s">
        <v>567</v>
      </c>
      <c r="D4" s="57" t="s">
        <v>569</v>
      </c>
      <c r="E4" s="58" t="s">
        <v>570</v>
      </c>
      <c r="F4" s="57" t="s">
        <v>524</v>
      </c>
      <c r="G4" s="38">
        <v>1.0</v>
      </c>
      <c r="H4" s="59">
        <v>14990.0</v>
      </c>
      <c r="I4" s="59">
        <v>10590.0</v>
      </c>
      <c r="J4" s="104"/>
      <c r="K4" s="61">
        <v>5830.0</v>
      </c>
      <c r="L4" s="62">
        <v>4081.0</v>
      </c>
      <c r="M4" s="58"/>
      <c r="N4" s="57" t="s">
        <v>476</v>
      </c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</row>
    <row r="5">
      <c r="A5" s="57" t="s">
        <v>316</v>
      </c>
      <c r="B5" s="57" t="s">
        <v>6</v>
      </c>
      <c r="C5" s="57" t="s">
        <v>328</v>
      </c>
      <c r="D5" s="57" t="s">
        <v>4</v>
      </c>
      <c r="E5" s="58" t="s">
        <v>571</v>
      </c>
      <c r="F5" s="57" t="s">
        <v>524</v>
      </c>
      <c r="G5" s="38">
        <v>1.0</v>
      </c>
      <c r="H5" s="59">
        <v>19790.0</v>
      </c>
      <c r="I5" s="59">
        <v>13790.0</v>
      </c>
      <c r="J5" s="104"/>
      <c r="K5" s="61">
        <v>7663.0</v>
      </c>
      <c r="L5" s="62">
        <v>5364.0</v>
      </c>
      <c r="M5" s="58"/>
      <c r="N5" s="57" t="s">
        <v>476</v>
      </c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</row>
    <row r="6">
      <c r="A6" s="57" t="s">
        <v>316</v>
      </c>
      <c r="B6" s="57" t="s">
        <v>6</v>
      </c>
      <c r="C6" s="57" t="s">
        <v>328</v>
      </c>
      <c r="D6" s="57" t="s">
        <v>4</v>
      </c>
      <c r="E6" s="58" t="s">
        <v>572</v>
      </c>
      <c r="F6" s="57" t="s">
        <v>524</v>
      </c>
      <c r="G6" s="38">
        <v>1.0</v>
      </c>
      <c r="H6" s="59">
        <v>19790.0</v>
      </c>
      <c r="I6" s="59">
        <v>13790.0</v>
      </c>
      <c r="J6" s="104"/>
      <c r="K6" s="61">
        <v>6391.0</v>
      </c>
      <c r="L6" s="62">
        <v>5432.0</v>
      </c>
      <c r="M6" s="58"/>
      <c r="N6" s="57" t="s">
        <v>476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</row>
    <row r="7">
      <c r="A7" s="57" t="s">
        <v>316</v>
      </c>
      <c r="B7" s="57" t="s">
        <v>6</v>
      </c>
      <c r="C7" s="57" t="s">
        <v>567</v>
      </c>
      <c r="D7" s="57" t="s">
        <v>4</v>
      </c>
      <c r="E7" s="58" t="s">
        <v>572</v>
      </c>
      <c r="F7" s="57" t="s">
        <v>524</v>
      </c>
      <c r="G7" s="38">
        <v>1.0</v>
      </c>
      <c r="H7" s="59">
        <v>19790.0</v>
      </c>
      <c r="I7" s="59">
        <v>13790.0</v>
      </c>
      <c r="J7" s="104"/>
      <c r="K7" s="61">
        <v>6391.0</v>
      </c>
      <c r="L7" s="62">
        <v>5432.0</v>
      </c>
      <c r="M7" s="58"/>
      <c r="N7" s="57" t="s">
        <v>476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</row>
    <row r="8">
      <c r="A8" s="57" t="s">
        <v>316</v>
      </c>
      <c r="B8" s="57" t="s">
        <v>573</v>
      </c>
      <c r="C8" s="57" t="s">
        <v>474</v>
      </c>
      <c r="D8" s="57" t="s">
        <v>4</v>
      </c>
      <c r="E8" s="58" t="s">
        <v>574</v>
      </c>
      <c r="F8" s="57" t="s">
        <v>335</v>
      </c>
      <c r="G8" s="38">
        <v>1.0</v>
      </c>
      <c r="H8" s="59">
        <v>3990.0</v>
      </c>
      <c r="I8" s="59"/>
      <c r="J8" s="104"/>
      <c r="K8" s="61">
        <v>1693.0</v>
      </c>
      <c r="L8" s="62">
        <v>1354.0</v>
      </c>
      <c r="M8" s="58"/>
      <c r="N8" s="57" t="s">
        <v>476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</row>
    <row r="9">
      <c r="A9" s="57" t="s">
        <v>316</v>
      </c>
      <c r="B9" s="57" t="s">
        <v>573</v>
      </c>
      <c r="C9" s="57" t="s">
        <v>328</v>
      </c>
      <c r="D9" s="57" t="s">
        <v>4</v>
      </c>
      <c r="E9" s="58" t="s">
        <v>575</v>
      </c>
      <c r="F9" s="57" t="s">
        <v>335</v>
      </c>
      <c r="G9" s="38">
        <v>1.0</v>
      </c>
      <c r="H9" s="59">
        <v>3990.0</v>
      </c>
      <c r="I9" s="59"/>
      <c r="J9" s="104"/>
      <c r="K9" s="61">
        <v>1693.0</v>
      </c>
      <c r="L9" s="62">
        <v>1354.0</v>
      </c>
      <c r="M9" s="58"/>
      <c r="N9" s="57" t="s">
        <v>476</v>
      </c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</row>
    <row r="10">
      <c r="A10" s="57" t="s">
        <v>316</v>
      </c>
      <c r="B10" s="57" t="s">
        <v>573</v>
      </c>
      <c r="C10" s="57" t="s">
        <v>474</v>
      </c>
      <c r="D10" s="57" t="s">
        <v>4</v>
      </c>
      <c r="E10" s="58" t="s">
        <v>575</v>
      </c>
      <c r="F10" s="57" t="s">
        <v>335</v>
      </c>
      <c r="G10" s="38">
        <v>1.0</v>
      </c>
      <c r="H10" s="59">
        <v>3990.0</v>
      </c>
      <c r="I10" s="59"/>
      <c r="J10" s="104"/>
      <c r="K10" s="61">
        <v>1693.0</v>
      </c>
      <c r="L10" s="62">
        <v>1354.0</v>
      </c>
      <c r="M10" s="58"/>
      <c r="N10" s="57" t="s">
        <v>476</v>
      </c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</row>
    <row r="11">
      <c r="A11" s="57" t="s">
        <v>316</v>
      </c>
      <c r="B11" s="57" t="s">
        <v>573</v>
      </c>
      <c r="C11" s="57" t="s">
        <v>474</v>
      </c>
      <c r="D11" s="57" t="s">
        <v>4</v>
      </c>
      <c r="E11" s="58" t="s">
        <v>576</v>
      </c>
      <c r="F11" s="57" t="s">
        <v>335</v>
      </c>
      <c r="G11" s="38">
        <v>1.0</v>
      </c>
      <c r="H11" s="59">
        <v>3190.0</v>
      </c>
      <c r="I11" s="59"/>
      <c r="J11" s="104"/>
      <c r="K11" s="61">
        <v>1163.0</v>
      </c>
      <c r="L11" s="62">
        <v>930.0</v>
      </c>
      <c r="M11" s="58"/>
      <c r="N11" s="57" t="s">
        <v>476</v>
      </c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</row>
    <row r="12">
      <c r="A12" s="57" t="s">
        <v>577</v>
      </c>
      <c r="B12" s="58"/>
      <c r="C12" s="57" t="s">
        <v>474</v>
      </c>
      <c r="D12" s="57" t="s">
        <v>4</v>
      </c>
      <c r="E12" s="58" t="s">
        <v>578</v>
      </c>
      <c r="F12" s="57" t="s">
        <v>579</v>
      </c>
      <c r="G12" s="38">
        <v>1.0</v>
      </c>
      <c r="H12" s="59">
        <v>13490.0</v>
      </c>
      <c r="I12" s="59">
        <v>10790.0</v>
      </c>
      <c r="J12" s="104"/>
      <c r="K12" s="61">
        <v>5390.0</v>
      </c>
      <c r="L12" s="62">
        <v>4582.0</v>
      </c>
      <c r="M12" s="58"/>
      <c r="N12" s="57" t="s">
        <v>476</v>
      </c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</row>
    <row r="13">
      <c r="A13" s="57" t="s">
        <v>577</v>
      </c>
      <c r="B13" s="58"/>
      <c r="C13" s="57" t="s">
        <v>474</v>
      </c>
      <c r="D13" s="57" t="s">
        <v>4</v>
      </c>
      <c r="E13" s="58" t="s">
        <v>580</v>
      </c>
      <c r="F13" s="57" t="s">
        <v>579</v>
      </c>
      <c r="G13" s="38">
        <v>1.0</v>
      </c>
      <c r="H13" s="59">
        <v>13490.0</v>
      </c>
      <c r="I13" s="59">
        <v>10790.0</v>
      </c>
      <c r="J13" s="104"/>
      <c r="K13" s="61">
        <v>5390.0</v>
      </c>
      <c r="L13" s="62">
        <v>4582.0</v>
      </c>
      <c r="M13" s="58"/>
      <c r="N13" s="57" t="s">
        <v>476</v>
      </c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</row>
    <row r="14">
      <c r="A14" s="57" t="s">
        <v>577</v>
      </c>
      <c r="B14" s="58"/>
      <c r="C14" s="57" t="s">
        <v>474</v>
      </c>
      <c r="D14" s="57" t="s">
        <v>4</v>
      </c>
      <c r="E14" s="58" t="s">
        <v>581</v>
      </c>
      <c r="F14" s="57" t="s">
        <v>579</v>
      </c>
      <c r="G14" s="38">
        <v>1.0</v>
      </c>
      <c r="H14" s="59">
        <v>13490.0</v>
      </c>
      <c r="I14" s="59">
        <v>10790.0</v>
      </c>
      <c r="J14" s="104"/>
      <c r="K14" s="61">
        <v>5290.0</v>
      </c>
      <c r="L14" s="62">
        <v>4761.0</v>
      </c>
      <c r="M14" s="58"/>
      <c r="N14" s="57" t="s">
        <v>476</v>
      </c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</row>
    <row r="15">
      <c r="A15" s="57" t="s">
        <v>316</v>
      </c>
      <c r="B15" s="57" t="s">
        <v>6</v>
      </c>
      <c r="C15" s="57" t="s">
        <v>328</v>
      </c>
      <c r="D15" s="57" t="s">
        <v>4</v>
      </c>
      <c r="E15" s="58" t="s">
        <v>582</v>
      </c>
      <c r="F15" s="57" t="s">
        <v>583</v>
      </c>
      <c r="G15" s="38">
        <v>2.0</v>
      </c>
      <c r="H15" s="59">
        <v>4790.0</v>
      </c>
      <c r="I15" s="59">
        <v>2390.0</v>
      </c>
      <c r="J15" s="104"/>
      <c r="K15" s="61">
        <v>1597.0</v>
      </c>
      <c r="L15" s="62">
        <v>799.0</v>
      </c>
      <c r="M15" s="58"/>
      <c r="N15" s="57" t="s">
        <v>476</v>
      </c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</row>
    <row r="16">
      <c r="A16" s="57" t="s">
        <v>316</v>
      </c>
      <c r="B16" s="57" t="s">
        <v>6</v>
      </c>
      <c r="C16" s="57" t="s">
        <v>567</v>
      </c>
      <c r="D16" s="57" t="s">
        <v>4</v>
      </c>
      <c r="E16" s="58" t="s">
        <v>582</v>
      </c>
      <c r="F16" s="57" t="s">
        <v>583</v>
      </c>
      <c r="G16" s="38">
        <v>1.0</v>
      </c>
      <c r="H16" s="59">
        <v>4790.0</v>
      </c>
      <c r="I16" s="59">
        <v>2390.0</v>
      </c>
      <c r="J16" s="104"/>
      <c r="K16" s="61">
        <v>1597.0</v>
      </c>
      <c r="L16" s="62">
        <v>799.0</v>
      </c>
      <c r="M16" s="58"/>
      <c r="N16" s="57" t="s">
        <v>476</v>
      </c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</row>
    <row r="17">
      <c r="A17" s="57" t="s">
        <v>316</v>
      </c>
      <c r="B17" s="57" t="s">
        <v>6</v>
      </c>
      <c r="C17" s="57" t="s">
        <v>328</v>
      </c>
      <c r="D17" s="57" t="s">
        <v>4</v>
      </c>
      <c r="E17" s="58" t="s">
        <v>584</v>
      </c>
      <c r="F17" s="57" t="s">
        <v>583</v>
      </c>
      <c r="G17" s="38">
        <v>2.0</v>
      </c>
      <c r="H17" s="59">
        <v>4790.0</v>
      </c>
      <c r="I17" s="59">
        <v>2390.0</v>
      </c>
      <c r="J17" s="104"/>
      <c r="K17" s="61">
        <v>1597.0</v>
      </c>
      <c r="L17" s="62">
        <v>799.0</v>
      </c>
      <c r="M17" s="58"/>
      <c r="N17" s="57" t="s">
        <v>476</v>
      </c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</row>
    <row r="18">
      <c r="A18" s="57" t="s">
        <v>316</v>
      </c>
      <c r="B18" s="57" t="s">
        <v>6</v>
      </c>
      <c r="C18" s="57" t="s">
        <v>567</v>
      </c>
      <c r="D18" s="57" t="s">
        <v>4</v>
      </c>
      <c r="E18" s="58" t="s">
        <v>584</v>
      </c>
      <c r="F18" s="57" t="s">
        <v>583</v>
      </c>
      <c r="G18" s="38">
        <v>1.0</v>
      </c>
      <c r="H18" s="59">
        <v>4790.0</v>
      </c>
      <c r="I18" s="59">
        <v>2390.0</v>
      </c>
      <c r="J18" s="104"/>
      <c r="K18" s="61">
        <v>1597.0</v>
      </c>
      <c r="L18" s="62">
        <v>799.0</v>
      </c>
      <c r="M18" s="58"/>
      <c r="N18" s="57" t="s">
        <v>476</v>
      </c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</row>
    <row r="19">
      <c r="A19" s="57" t="s">
        <v>316</v>
      </c>
      <c r="B19" s="57" t="s">
        <v>6</v>
      </c>
      <c r="C19" s="57" t="s">
        <v>328</v>
      </c>
      <c r="D19" s="57" t="s">
        <v>4</v>
      </c>
      <c r="E19" s="58" t="s">
        <v>585</v>
      </c>
      <c r="F19" s="57" t="s">
        <v>583</v>
      </c>
      <c r="G19" s="38">
        <v>2.0</v>
      </c>
      <c r="H19" s="59">
        <v>4790.0</v>
      </c>
      <c r="I19" s="59">
        <v>2390.0</v>
      </c>
      <c r="J19" s="104"/>
      <c r="K19" s="61">
        <v>1597.0</v>
      </c>
      <c r="L19" s="62">
        <v>799.0</v>
      </c>
      <c r="M19" s="58"/>
      <c r="N19" s="57" t="s">
        <v>476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</row>
    <row r="20">
      <c r="A20" s="57" t="s">
        <v>316</v>
      </c>
      <c r="B20" s="57" t="s">
        <v>6</v>
      </c>
      <c r="C20" s="57" t="s">
        <v>567</v>
      </c>
      <c r="D20" s="57" t="s">
        <v>4</v>
      </c>
      <c r="E20" s="58" t="s">
        <v>585</v>
      </c>
      <c r="F20" s="57" t="s">
        <v>583</v>
      </c>
      <c r="G20" s="38">
        <v>1.0</v>
      </c>
      <c r="H20" s="59">
        <v>4790.0</v>
      </c>
      <c r="I20" s="59">
        <v>2390.0</v>
      </c>
      <c r="J20" s="104"/>
      <c r="K20" s="61">
        <v>1597.0</v>
      </c>
      <c r="L20" s="62">
        <v>799.0</v>
      </c>
      <c r="M20" s="58"/>
      <c r="N20" s="57" t="s">
        <v>476</v>
      </c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</row>
    <row r="21">
      <c r="A21" s="57" t="s">
        <v>331</v>
      </c>
      <c r="B21" s="57" t="s">
        <v>6</v>
      </c>
      <c r="C21" s="57" t="s">
        <v>328</v>
      </c>
      <c r="D21" s="57" t="s">
        <v>4</v>
      </c>
      <c r="E21" s="58" t="s">
        <v>586</v>
      </c>
      <c r="F21" s="57" t="s">
        <v>583</v>
      </c>
      <c r="G21" s="38">
        <v>1.0</v>
      </c>
      <c r="H21" s="59">
        <v>6990.0</v>
      </c>
      <c r="I21" s="59">
        <v>3590.0</v>
      </c>
      <c r="J21" s="104"/>
      <c r="K21" s="61">
        <v>2423.0</v>
      </c>
      <c r="L21" s="62">
        <v>1696.0</v>
      </c>
      <c r="M21" s="58"/>
      <c r="N21" s="57" t="s">
        <v>476</v>
      </c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</row>
    <row r="22">
      <c r="A22" s="57" t="s">
        <v>316</v>
      </c>
      <c r="B22" s="57" t="s">
        <v>6</v>
      </c>
      <c r="C22" s="57" t="s">
        <v>328</v>
      </c>
      <c r="D22" s="57" t="s">
        <v>4</v>
      </c>
      <c r="E22" s="58" t="s">
        <v>587</v>
      </c>
      <c r="F22" s="57" t="s">
        <v>583</v>
      </c>
      <c r="G22" s="38">
        <v>1.0</v>
      </c>
      <c r="H22" s="59">
        <v>8990.0</v>
      </c>
      <c r="I22" s="59">
        <v>6390.0</v>
      </c>
      <c r="J22" s="104"/>
      <c r="K22" s="61">
        <v>2950.0</v>
      </c>
      <c r="L22" s="62">
        <v>2065.0</v>
      </c>
      <c r="M22" s="58"/>
      <c r="N22" s="57" t="s">
        <v>476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</row>
    <row r="23" ht="14.25" customHeight="1">
      <c r="A23" s="57" t="s">
        <v>316</v>
      </c>
      <c r="B23" s="57" t="s">
        <v>6</v>
      </c>
      <c r="C23" s="57" t="s">
        <v>567</v>
      </c>
      <c r="D23" s="57" t="s">
        <v>4</v>
      </c>
      <c r="E23" s="58" t="s">
        <v>587</v>
      </c>
      <c r="F23" s="57" t="s">
        <v>583</v>
      </c>
      <c r="G23" s="38">
        <v>1.0</v>
      </c>
      <c r="H23" s="59">
        <v>8990.0</v>
      </c>
      <c r="I23" s="59">
        <v>6390.0</v>
      </c>
      <c r="J23" s="104"/>
      <c r="K23" s="61">
        <v>2950.0</v>
      </c>
      <c r="L23" s="62">
        <v>2065.0</v>
      </c>
      <c r="M23" s="58"/>
      <c r="N23" s="57" t="s">
        <v>476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</row>
    <row r="24" ht="14.25" customHeight="1">
      <c r="A24" s="57" t="s">
        <v>316</v>
      </c>
      <c r="B24" s="57" t="s">
        <v>6</v>
      </c>
      <c r="C24" s="57" t="s">
        <v>328</v>
      </c>
      <c r="D24" s="57" t="s">
        <v>4</v>
      </c>
      <c r="E24" s="58" t="s">
        <v>588</v>
      </c>
      <c r="F24" s="57" t="s">
        <v>583</v>
      </c>
      <c r="G24" s="38">
        <v>1.0</v>
      </c>
      <c r="H24" s="59">
        <v>8990.0</v>
      </c>
      <c r="I24" s="59">
        <v>6390.0</v>
      </c>
      <c r="J24" s="104"/>
      <c r="K24" s="61">
        <v>2950.0</v>
      </c>
      <c r="L24" s="62">
        <v>2065.0</v>
      </c>
      <c r="M24" s="58"/>
      <c r="N24" s="57" t="s">
        <v>476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</row>
    <row r="25">
      <c r="A25" s="57" t="s">
        <v>316</v>
      </c>
      <c r="B25" s="57" t="s">
        <v>6</v>
      </c>
      <c r="C25" s="57" t="s">
        <v>567</v>
      </c>
      <c r="D25" s="57" t="s">
        <v>4</v>
      </c>
      <c r="E25" s="58" t="s">
        <v>588</v>
      </c>
      <c r="F25" s="57" t="s">
        <v>583</v>
      </c>
      <c r="G25" s="38">
        <v>1.0</v>
      </c>
      <c r="H25" s="59">
        <v>8990.0</v>
      </c>
      <c r="I25" s="59">
        <v>6390.0</v>
      </c>
      <c r="J25" s="104"/>
      <c r="K25" s="61">
        <v>2950.0</v>
      </c>
      <c r="L25" s="62">
        <v>2065.0</v>
      </c>
      <c r="M25" s="58"/>
      <c r="N25" s="57" t="s">
        <v>476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</row>
    <row r="26">
      <c r="A26" s="57" t="s">
        <v>316</v>
      </c>
      <c r="B26" s="57" t="s">
        <v>6</v>
      </c>
      <c r="C26" s="57" t="s">
        <v>328</v>
      </c>
      <c r="D26" s="57" t="s">
        <v>4</v>
      </c>
      <c r="E26" s="58" t="s">
        <v>589</v>
      </c>
      <c r="F26" s="57" t="s">
        <v>583</v>
      </c>
      <c r="G26" s="38">
        <v>2.0</v>
      </c>
      <c r="H26" s="59">
        <v>5290.0</v>
      </c>
      <c r="I26" s="59">
        <v>3990.0</v>
      </c>
      <c r="J26" s="104"/>
      <c r="K26" s="61">
        <v>1749.0</v>
      </c>
      <c r="L26" s="62">
        <v>1224.0</v>
      </c>
      <c r="M26" s="58"/>
      <c r="N26" s="57" t="s">
        <v>476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</row>
    <row r="27">
      <c r="A27" s="57" t="s">
        <v>316</v>
      </c>
      <c r="B27" s="57" t="s">
        <v>6</v>
      </c>
      <c r="C27" s="57" t="s">
        <v>567</v>
      </c>
      <c r="D27" s="57" t="s">
        <v>4</v>
      </c>
      <c r="E27" s="58" t="s">
        <v>589</v>
      </c>
      <c r="F27" s="57" t="s">
        <v>583</v>
      </c>
      <c r="G27" s="38">
        <v>1.0</v>
      </c>
      <c r="H27" s="59">
        <v>5290.0</v>
      </c>
      <c r="I27" s="59">
        <v>3990.0</v>
      </c>
      <c r="J27" s="104"/>
      <c r="K27" s="61">
        <v>1749.0</v>
      </c>
      <c r="L27" s="62">
        <v>1224.0</v>
      </c>
      <c r="M27" s="58"/>
      <c r="N27" s="57" t="s">
        <v>476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</row>
    <row r="28">
      <c r="A28" s="57" t="s">
        <v>316</v>
      </c>
      <c r="B28" s="57" t="s">
        <v>6</v>
      </c>
      <c r="C28" s="57" t="s">
        <v>567</v>
      </c>
      <c r="D28" s="57" t="s">
        <v>4</v>
      </c>
      <c r="E28" s="58" t="s">
        <v>590</v>
      </c>
      <c r="F28" s="57" t="s">
        <v>583</v>
      </c>
      <c r="G28" s="38">
        <v>1.0</v>
      </c>
      <c r="H28" s="59">
        <v>5590.0</v>
      </c>
      <c r="I28" s="59">
        <v>2970.0</v>
      </c>
      <c r="J28" s="104"/>
      <c r="K28" s="61">
        <v>1597.0</v>
      </c>
      <c r="L28" s="62">
        <v>1118.0</v>
      </c>
      <c r="M28" s="58"/>
      <c r="N28" s="57" t="s">
        <v>476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</row>
    <row r="29">
      <c r="A29" s="57" t="s">
        <v>591</v>
      </c>
      <c r="B29" s="58"/>
      <c r="C29" s="57" t="s">
        <v>474</v>
      </c>
      <c r="D29" s="57" t="s">
        <v>4</v>
      </c>
      <c r="E29" s="58" t="s">
        <v>592</v>
      </c>
      <c r="F29" s="57" t="s">
        <v>593</v>
      </c>
      <c r="G29" s="38">
        <v>2.0</v>
      </c>
      <c r="H29" s="59">
        <v>1990.0</v>
      </c>
      <c r="I29" s="59">
        <v>990.0</v>
      </c>
      <c r="J29" s="104"/>
      <c r="K29" s="61">
        <v>618.0</v>
      </c>
      <c r="L29" s="62">
        <v>433.0</v>
      </c>
      <c r="M29" s="58"/>
      <c r="N29" s="57" t="s">
        <v>476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</row>
    <row r="30">
      <c r="A30" s="57" t="s">
        <v>591</v>
      </c>
      <c r="B30" s="58"/>
      <c r="C30" s="57" t="s">
        <v>474</v>
      </c>
      <c r="D30" s="57" t="s">
        <v>4</v>
      </c>
      <c r="E30" s="58" t="s">
        <v>594</v>
      </c>
      <c r="F30" s="57" t="s">
        <v>593</v>
      </c>
      <c r="G30" s="38">
        <v>2.0</v>
      </c>
      <c r="H30" s="59">
        <v>1990.0</v>
      </c>
      <c r="I30" s="59">
        <v>990.0</v>
      </c>
      <c r="J30" s="104"/>
      <c r="K30" s="61">
        <v>618.0</v>
      </c>
      <c r="L30" s="62">
        <v>433.0</v>
      </c>
      <c r="M30" s="58"/>
      <c r="N30" s="57" t="s">
        <v>476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</row>
    <row r="31">
      <c r="A31" s="57" t="s">
        <v>316</v>
      </c>
      <c r="B31" s="57" t="s">
        <v>6</v>
      </c>
      <c r="C31" s="57" t="s">
        <v>328</v>
      </c>
      <c r="D31" s="57" t="s">
        <v>4</v>
      </c>
      <c r="E31" s="58" t="s">
        <v>595</v>
      </c>
      <c r="F31" s="57" t="s">
        <v>524</v>
      </c>
      <c r="G31" s="38">
        <v>1.0</v>
      </c>
      <c r="H31" s="59">
        <v>12970.0</v>
      </c>
      <c r="I31" s="59">
        <v>10390.0</v>
      </c>
      <c r="J31" s="104"/>
      <c r="K31" s="61">
        <v>5163.0</v>
      </c>
      <c r="L31" s="62">
        <v>4130.0</v>
      </c>
      <c r="M31" s="58"/>
      <c r="N31" s="57" t="s">
        <v>476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</row>
    <row r="32">
      <c r="A32" s="57" t="s">
        <v>316</v>
      </c>
      <c r="B32" s="57" t="s">
        <v>6</v>
      </c>
      <c r="C32" s="57" t="s">
        <v>567</v>
      </c>
      <c r="D32" s="57" t="s">
        <v>4</v>
      </c>
      <c r="E32" s="58" t="s">
        <v>595</v>
      </c>
      <c r="F32" s="57" t="s">
        <v>524</v>
      </c>
      <c r="G32" s="38">
        <v>1.0</v>
      </c>
      <c r="H32" s="59">
        <v>12970.0</v>
      </c>
      <c r="I32" s="59">
        <v>10390.0</v>
      </c>
      <c r="J32" s="104"/>
      <c r="K32" s="61">
        <v>5163.0</v>
      </c>
      <c r="L32" s="62">
        <v>4130.0</v>
      </c>
      <c r="M32" s="58"/>
      <c r="N32" s="57" t="s">
        <v>476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</row>
    <row r="33">
      <c r="A33" s="57" t="s">
        <v>316</v>
      </c>
      <c r="B33" s="57" t="s">
        <v>6</v>
      </c>
      <c r="C33" s="57" t="s">
        <v>328</v>
      </c>
      <c r="D33" s="57" t="s">
        <v>569</v>
      </c>
      <c r="E33" s="58" t="s">
        <v>596</v>
      </c>
      <c r="F33" s="57" t="s">
        <v>524</v>
      </c>
      <c r="G33" s="38">
        <v>1.0</v>
      </c>
      <c r="H33" s="59">
        <v>19970.0</v>
      </c>
      <c r="I33" s="59">
        <v>15970.0</v>
      </c>
      <c r="J33" s="104"/>
      <c r="K33" s="61">
        <v>7990.0</v>
      </c>
      <c r="L33" s="62">
        <v>6792.0</v>
      </c>
      <c r="M33" s="58"/>
      <c r="N33" s="57" t="s">
        <v>476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</row>
    <row r="34">
      <c r="A34" s="57" t="s">
        <v>316</v>
      </c>
      <c r="B34" s="57" t="s">
        <v>6</v>
      </c>
      <c r="C34" s="57" t="s">
        <v>328</v>
      </c>
      <c r="D34" s="57" t="s">
        <v>4</v>
      </c>
      <c r="E34" s="58" t="s">
        <v>597</v>
      </c>
      <c r="F34" s="57" t="s">
        <v>524</v>
      </c>
      <c r="G34" s="38">
        <v>1.0</v>
      </c>
      <c r="H34" s="59">
        <v>12790.0</v>
      </c>
      <c r="I34" s="59">
        <v>10390.0</v>
      </c>
      <c r="J34" s="104"/>
      <c r="K34" s="61">
        <v>4990.0</v>
      </c>
      <c r="L34" s="62">
        <v>3493.0</v>
      </c>
      <c r="M34" s="58"/>
      <c r="N34" s="57" t="s">
        <v>476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</row>
    <row r="35">
      <c r="A35" s="57" t="s">
        <v>316</v>
      </c>
      <c r="B35" s="57" t="s">
        <v>6</v>
      </c>
      <c r="C35" s="57" t="s">
        <v>567</v>
      </c>
      <c r="D35" s="57" t="s">
        <v>4</v>
      </c>
      <c r="E35" s="58" t="s">
        <v>597</v>
      </c>
      <c r="F35" s="57" t="s">
        <v>524</v>
      </c>
      <c r="G35" s="38">
        <v>1.0</v>
      </c>
      <c r="H35" s="59">
        <v>12790.0</v>
      </c>
      <c r="I35" s="59">
        <v>10390.0</v>
      </c>
      <c r="J35" s="104"/>
      <c r="K35" s="61">
        <v>4990.0</v>
      </c>
      <c r="L35" s="62">
        <v>3493.0</v>
      </c>
      <c r="M35" s="58"/>
      <c r="N35" s="57" t="s">
        <v>476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</row>
    <row r="36">
      <c r="A36" s="57" t="s">
        <v>316</v>
      </c>
      <c r="B36" s="57" t="s">
        <v>6</v>
      </c>
      <c r="C36" s="57" t="s">
        <v>567</v>
      </c>
      <c r="D36" s="57" t="s">
        <v>4</v>
      </c>
      <c r="E36" s="58" t="s">
        <v>598</v>
      </c>
      <c r="F36" s="57" t="s">
        <v>524</v>
      </c>
      <c r="G36" s="38">
        <v>1.0</v>
      </c>
      <c r="H36" s="59">
        <v>14890.0</v>
      </c>
      <c r="I36" s="59">
        <v>11970.0</v>
      </c>
      <c r="J36" s="104"/>
      <c r="K36" s="61">
        <v>5950.0</v>
      </c>
      <c r="L36" s="62">
        <v>4165.0</v>
      </c>
      <c r="M36" s="58"/>
      <c r="N36" s="57" t="s">
        <v>476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</row>
    <row r="37">
      <c r="A37" s="57" t="s">
        <v>316</v>
      </c>
      <c r="B37" s="57" t="s">
        <v>6</v>
      </c>
      <c r="C37" s="57" t="s">
        <v>567</v>
      </c>
      <c r="D37" s="57" t="s">
        <v>4</v>
      </c>
      <c r="E37" s="58" t="s">
        <v>599</v>
      </c>
      <c r="F37" s="57" t="s">
        <v>524</v>
      </c>
      <c r="G37" s="38">
        <v>1.0</v>
      </c>
      <c r="H37" s="59">
        <v>23990.0</v>
      </c>
      <c r="I37" s="59">
        <v>16790.0</v>
      </c>
      <c r="J37" s="104"/>
      <c r="K37" s="61">
        <v>7900.0</v>
      </c>
      <c r="L37" s="62">
        <v>6715.0</v>
      </c>
      <c r="M37" s="58"/>
      <c r="N37" s="57" t="s">
        <v>476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</row>
    <row r="38">
      <c r="A38" s="57" t="s">
        <v>316</v>
      </c>
      <c r="B38" s="57" t="s">
        <v>6</v>
      </c>
      <c r="C38" s="57" t="s">
        <v>328</v>
      </c>
      <c r="D38" s="57" t="s">
        <v>569</v>
      </c>
      <c r="E38" s="58" t="s">
        <v>600</v>
      </c>
      <c r="F38" s="57" t="s">
        <v>524</v>
      </c>
      <c r="G38" s="38">
        <v>1.0</v>
      </c>
      <c r="H38" s="59">
        <v>15790.0</v>
      </c>
      <c r="I38" s="59">
        <v>12390.0</v>
      </c>
      <c r="J38" s="104"/>
      <c r="K38" s="61">
        <v>6163.0</v>
      </c>
      <c r="L38" s="62">
        <v>4314.0</v>
      </c>
      <c r="M38" s="58"/>
      <c r="N38" s="57" t="s">
        <v>476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</row>
    <row r="39">
      <c r="A39" s="57" t="s">
        <v>316</v>
      </c>
      <c r="B39" s="57" t="s">
        <v>6</v>
      </c>
      <c r="C39" s="57" t="s">
        <v>567</v>
      </c>
      <c r="D39" s="57" t="s">
        <v>569</v>
      </c>
      <c r="E39" s="58" t="s">
        <v>600</v>
      </c>
      <c r="F39" s="57" t="s">
        <v>524</v>
      </c>
      <c r="G39" s="38">
        <v>1.0</v>
      </c>
      <c r="H39" s="59">
        <v>15790.0</v>
      </c>
      <c r="I39" s="59">
        <v>12390.0</v>
      </c>
      <c r="J39" s="104"/>
      <c r="K39" s="61">
        <v>6163.0</v>
      </c>
      <c r="L39" s="62">
        <v>4314.0</v>
      </c>
      <c r="M39" s="58"/>
      <c r="N39" s="57" t="s">
        <v>476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</row>
    <row r="40">
      <c r="A40" s="57" t="s">
        <v>316</v>
      </c>
      <c r="B40" s="57" t="s">
        <v>6</v>
      </c>
      <c r="C40" s="57" t="s">
        <v>328</v>
      </c>
      <c r="D40" s="57" t="s">
        <v>4</v>
      </c>
      <c r="E40" s="58" t="s">
        <v>601</v>
      </c>
      <c r="F40" s="57" t="s">
        <v>524</v>
      </c>
      <c r="G40" s="38">
        <v>1.0</v>
      </c>
      <c r="H40" s="59">
        <v>19390.0</v>
      </c>
      <c r="I40" s="59">
        <v>15390.0</v>
      </c>
      <c r="J40" s="104"/>
      <c r="K40" s="61">
        <v>7663.0</v>
      </c>
      <c r="L40" s="62">
        <v>6130.0</v>
      </c>
      <c r="M40" s="58"/>
      <c r="N40" s="57" t="s">
        <v>476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</row>
    <row r="41">
      <c r="A41" s="57" t="s">
        <v>316</v>
      </c>
      <c r="B41" s="57" t="s">
        <v>6</v>
      </c>
      <c r="C41" s="57" t="s">
        <v>567</v>
      </c>
      <c r="D41" s="57" t="s">
        <v>4</v>
      </c>
      <c r="E41" s="58" t="s">
        <v>601</v>
      </c>
      <c r="F41" s="57" t="s">
        <v>524</v>
      </c>
      <c r="G41" s="38">
        <v>1.0</v>
      </c>
      <c r="H41" s="59">
        <v>19390.0</v>
      </c>
      <c r="I41" s="59">
        <v>15390.0</v>
      </c>
      <c r="J41" s="104"/>
      <c r="K41" s="61">
        <v>7663.0</v>
      </c>
      <c r="L41" s="62">
        <v>6130.0</v>
      </c>
      <c r="M41" s="58"/>
      <c r="N41" s="57" t="s">
        <v>476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</row>
    <row r="42">
      <c r="A42" s="57" t="s">
        <v>316</v>
      </c>
      <c r="B42" s="57" t="s">
        <v>6</v>
      </c>
      <c r="C42" s="57" t="s">
        <v>328</v>
      </c>
      <c r="D42" s="57" t="s">
        <v>4</v>
      </c>
      <c r="E42" s="58" t="s">
        <v>602</v>
      </c>
      <c r="F42" s="57" t="s">
        <v>524</v>
      </c>
      <c r="G42" s="38">
        <v>1.0</v>
      </c>
      <c r="H42" s="59">
        <v>12970.0</v>
      </c>
      <c r="I42" s="59">
        <v>10390.0</v>
      </c>
      <c r="J42" s="104"/>
      <c r="K42" s="61">
        <v>5163.0</v>
      </c>
      <c r="L42" s="62">
        <v>4130.0</v>
      </c>
      <c r="M42" s="58"/>
      <c r="N42" s="57" t="s">
        <v>476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</row>
    <row r="43">
      <c r="A43" s="57" t="s">
        <v>316</v>
      </c>
      <c r="B43" s="57" t="s">
        <v>6</v>
      </c>
      <c r="C43" s="57" t="s">
        <v>567</v>
      </c>
      <c r="D43" s="57" t="s">
        <v>4</v>
      </c>
      <c r="E43" s="58" t="s">
        <v>602</v>
      </c>
      <c r="F43" s="57" t="s">
        <v>524</v>
      </c>
      <c r="G43" s="38">
        <v>1.0</v>
      </c>
      <c r="H43" s="59">
        <v>12970.0</v>
      </c>
      <c r="I43" s="59">
        <v>10390.0</v>
      </c>
      <c r="J43" s="104"/>
      <c r="K43" s="61">
        <v>5163.0</v>
      </c>
      <c r="L43" s="62">
        <v>4130.0</v>
      </c>
      <c r="M43" s="58"/>
      <c r="N43" s="57" t="s">
        <v>476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</row>
    <row r="44">
      <c r="A44" s="57" t="s">
        <v>316</v>
      </c>
      <c r="B44" s="57" t="s">
        <v>6</v>
      </c>
      <c r="C44" s="57" t="s">
        <v>567</v>
      </c>
      <c r="D44" s="57" t="s">
        <v>4</v>
      </c>
      <c r="E44" s="58" t="s">
        <v>603</v>
      </c>
      <c r="F44" s="57" t="s">
        <v>524</v>
      </c>
      <c r="G44" s="38">
        <v>1.0</v>
      </c>
      <c r="H44" s="59">
        <v>16490.0</v>
      </c>
      <c r="I44" s="59">
        <v>12970.0</v>
      </c>
      <c r="J44" s="104"/>
      <c r="K44" s="61">
        <v>5500.0</v>
      </c>
      <c r="L44" s="62">
        <v>4400.0</v>
      </c>
      <c r="M44" s="58"/>
      <c r="N44" s="57" t="s">
        <v>476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</row>
    <row r="45">
      <c r="A45" s="57" t="s">
        <v>316</v>
      </c>
      <c r="B45" s="57" t="s">
        <v>6</v>
      </c>
      <c r="C45" s="57" t="s">
        <v>567</v>
      </c>
      <c r="D45" s="57" t="s">
        <v>4</v>
      </c>
      <c r="E45" s="58" t="s">
        <v>604</v>
      </c>
      <c r="F45" s="57" t="s">
        <v>524</v>
      </c>
      <c r="G45" s="38">
        <v>1.0</v>
      </c>
      <c r="H45" s="59">
        <v>16490.0</v>
      </c>
      <c r="I45" s="59">
        <v>12970.0</v>
      </c>
      <c r="J45" s="104"/>
      <c r="K45" s="61">
        <v>5500.0</v>
      </c>
      <c r="L45" s="62">
        <v>4400.0</v>
      </c>
      <c r="M45" s="58"/>
      <c r="N45" s="57" t="s">
        <v>476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</row>
    <row r="46">
      <c r="A46" s="57" t="s">
        <v>316</v>
      </c>
      <c r="B46" s="57" t="s">
        <v>6</v>
      </c>
      <c r="C46" s="57" t="s">
        <v>328</v>
      </c>
      <c r="D46" s="57" t="s">
        <v>569</v>
      </c>
      <c r="E46" s="58" t="s">
        <v>605</v>
      </c>
      <c r="F46" s="57" t="s">
        <v>524</v>
      </c>
      <c r="G46" s="38">
        <v>1.0</v>
      </c>
      <c r="H46" s="59">
        <v>21590.0</v>
      </c>
      <c r="I46" s="59">
        <v>14890.0</v>
      </c>
      <c r="J46" s="104"/>
      <c r="K46" s="61">
        <v>8497.0</v>
      </c>
      <c r="L46" s="62">
        <v>5948.0</v>
      </c>
      <c r="M46" s="58"/>
      <c r="N46" s="57" t="s">
        <v>476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</row>
    <row r="47">
      <c r="A47" s="57" t="s">
        <v>236</v>
      </c>
      <c r="B47" s="57" t="s">
        <v>6</v>
      </c>
      <c r="C47" s="57" t="s">
        <v>567</v>
      </c>
      <c r="D47" s="57" t="s">
        <v>4</v>
      </c>
      <c r="E47" s="58" t="s">
        <v>606</v>
      </c>
      <c r="F47" s="57" t="s">
        <v>524</v>
      </c>
      <c r="G47" s="38">
        <v>1.0</v>
      </c>
      <c r="H47" s="59">
        <v>2590.0</v>
      </c>
      <c r="I47" s="60"/>
      <c r="J47" s="104"/>
      <c r="K47" s="61">
        <v>997.0</v>
      </c>
      <c r="L47" s="62">
        <v>897.0</v>
      </c>
      <c r="M47" s="58"/>
      <c r="N47" s="57" t="s">
        <v>476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</row>
    <row r="48">
      <c r="A48" s="57" t="s">
        <v>236</v>
      </c>
      <c r="B48" s="57" t="s">
        <v>6</v>
      </c>
      <c r="C48" s="57" t="s">
        <v>328</v>
      </c>
      <c r="D48" s="57" t="s">
        <v>4</v>
      </c>
      <c r="E48" s="58" t="s">
        <v>606</v>
      </c>
      <c r="F48" s="57" t="s">
        <v>524</v>
      </c>
      <c r="G48" s="38">
        <v>1.0</v>
      </c>
      <c r="H48" s="59">
        <v>2590.0</v>
      </c>
      <c r="I48" s="60"/>
      <c r="J48" s="104"/>
      <c r="K48" s="61">
        <v>997.0</v>
      </c>
      <c r="L48" s="62">
        <v>897.0</v>
      </c>
      <c r="M48" s="58"/>
      <c r="N48" s="57" t="s">
        <v>476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</row>
    <row r="49">
      <c r="A49" s="57" t="s">
        <v>236</v>
      </c>
      <c r="B49" s="57" t="s">
        <v>6</v>
      </c>
      <c r="C49" s="57" t="s">
        <v>567</v>
      </c>
      <c r="D49" s="57" t="s">
        <v>4</v>
      </c>
      <c r="E49" s="58" t="s">
        <v>607</v>
      </c>
      <c r="F49" s="57" t="s">
        <v>524</v>
      </c>
      <c r="G49" s="38">
        <v>1.0</v>
      </c>
      <c r="H49" s="59">
        <v>2590.0</v>
      </c>
      <c r="I49" s="60"/>
      <c r="J49" s="104"/>
      <c r="K49" s="61">
        <v>997.0</v>
      </c>
      <c r="L49" s="62">
        <v>897.0</v>
      </c>
      <c r="M49" s="58"/>
      <c r="N49" s="57" t="s">
        <v>476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</row>
    <row r="50">
      <c r="A50" s="57" t="s">
        <v>236</v>
      </c>
      <c r="B50" s="57" t="s">
        <v>6</v>
      </c>
      <c r="C50" s="57" t="s">
        <v>328</v>
      </c>
      <c r="D50" s="57" t="s">
        <v>4</v>
      </c>
      <c r="E50" s="58" t="s">
        <v>607</v>
      </c>
      <c r="F50" s="57" t="s">
        <v>524</v>
      </c>
      <c r="G50" s="38">
        <v>1.0</v>
      </c>
      <c r="H50" s="59">
        <v>2590.0</v>
      </c>
      <c r="I50" s="60"/>
      <c r="J50" s="104"/>
      <c r="K50" s="61">
        <v>997.0</v>
      </c>
      <c r="L50" s="62">
        <v>897.0</v>
      </c>
      <c r="M50" s="58"/>
      <c r="N50" s="57" t="s">
        <v>476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</row>
    <row r="51">
      <c r="A51" s="105" t="s">
        <v>236</v>
      </c>
      <c r="B51" s="105" t="s">
        <v>22</v>
      </c>
      <c r="C51" s="105" t="s">
        <v>567</v>
      </c>
      <c r="D51" s="105" t="s">
        <v>4</v>
      </c>
      <c r="E51" s="106" t="s">
        <v>608</v>
      </c>
      <c r="F51" s="105" t="s">
        <v>524</v>
      </c>
      <c r="G51" s="72">
        <v>2.0</v>
      </c>
      <c r="H51" s="107">
        <v>2990.0</v>
      </c>
      <c r="I51" s="108"/>
      <c r="J51" s="109" t="s">
        <v>609</v>
      </c>
      <c r="K51" s="110">
        <v>1190.0</v>
      </c>
      <c r="L51" s="111">
        <v>1071.0</v>
      </c>
      <c r="M51" s="106"/>
      <c r="N51" s="105" t="s">
        <v>476</v>
      </c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</row>
    <row r="52">
      <c r="A52" s="57" t="s">
        <v>473</v>
      </c>
      <c r="B52" s="57" t="s">
        <v>6</v>
      </c>
      <c r="C52" s="57" t="s">
        <v>474</v>
      </c>
      <c r="D52" s="57" t="s">
        <v>4</v>
      </c>
      <c r="E52" s="58" t="s">
        <v>475</v>
      </c>
      <c r="F52" s="58"/>
      <c r="G52" s="38">
        <v>1.0</v>
      </c>
      <c r="H52" s="59">
        <v>4590.0</v>
      </c>
      <c r="I52" s="60"/>
      <c r="J52" s="104"/>
      <c r="K52" s="61">
        <v>1998.0</v>
      </c>
      <c r="L52" s="62">
        <v>1399.0</v>
      </c>
      <c r="M52" s="58"/>
      <c r="N52" s="57" t="s">
        <v>476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</row>
    <row r="53">
      <c r="A53" s="57" t="s">
        <v>473</v>
      </c>
      <c r="B53" s="57" t="s">
        <v>6</v>
      </c>
      <c r="C53" s="57" t="s">
        <v>474</v>
      </c>
      <c r="D53" s="57" t="s">
        <v>4</v>
      </c>
      <c r="E53" s="58" t="s">
        <v>477</v>
      </c>
      <c r="F53" s="58"/>
      <c r="G53" s="38">
        <v>1.0</v>
      </c>
      <c r="H53" s="59">
        <v>4590.0</v>
      </c>
      <c r="I53" s="60"/>
      <c r="J53" s="104"/>
      <c r="K53" s="61">
        <v>1998.0</v>
      </c>
      <c r="L53" s="62">
        <v>1399.0</v>
      </c>
      <c r="M53" s="58"/>
      <c r="N53" s="57" t="s">
        <v>476</v>
      </c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</row>
    <row r="54">
      <c r="A54" s="57" t="s">
        <v>473</v>
      </c>
      <c r="B54" s="57" t="s">
        <v>6</v>
      </c>
      <c r="C54" s="57" t="s">
        <v>474</v>
      </c>
      <c r="D54" s="57" t="s">
        <v>4</v>
      </c>
      <c r="E54" s="58" t="s">
        <v>478</v>
      </c>
      <c r="F54" s="58"/>
      <c r="G54" s="38">
        <v>1.0</v>
      </c>
      <c r="H54" s="59">
        <v>4590.0</v>
      </c>
      <c r="I54" s="60"/>
      <c r="J54" s="104"/>
      <c r="K54" s="61">
        <v>1998.0</v>
      </c>
      <c r="L54" s="62">
        <v>1399.0</v>
      </c>
      <c r="M54" s="58"/>
      <c r="N54" s="57" t="s">
        <v>476</v>
      </c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</row>
    <row r="55">
      <c r="A55" s="57" t="s">
        <v>473</v>
      </c>
      <c r="B55" s="57" t="s">
        <v>6</v>
      </c>
      <c r="C55" s="57" t="s">
        <v>474</v>
      </c>
      <c r="D55" s="57" t="s">
        <v>4</v>
      </c>
      <c r="E55" s="58" t="s">
        <v>479</v>
      </c>
      <c r="F55" s="58"/>
      <c r="G55" s="38">
        <v>1.0</v>
      </c>
      <c r="H55" s="59">
        <v>4590.0</v>
      </c>
      <c r="I55" s="60"/>
      <c r="J55" s="104"/>
      <c r="K55" s="61">
        <v>1998.0</v>
      </c>
      <c r="L55" s="62">
        <v>1399.0</v>
      </c>
      <c r="M55" s="58"/>
      <c r="N55" s="57" t="s">
        <v>476</v>
      </c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</row>
    <row r="56">
      <c r="A56" s="57" t="s">
        <v>473</v>
      </c>
      <c r="B56" s="57" t="s">
        <v>6</v>
      </c>
      <c r="C56" s="57" t="s">
        <v>474</v>
      </c>
      <c r="D56" s="57" t="s">
        <v>4</v>
      </c>
      <c r="E56" s="58" t="s">
        <v>480</v>
      </c>
      <c r="F56" s="58"/>
      <c r="G56" s="38">
        <v>1.0</v>
      </c>
      <c r="H56" s="59">
        <v>4590.0</v>
      </c>
      <c r="I56" s="60"/>
      <c r="J56" s="104"/>
      <c r="K56" s="61">
        <v>1998.0</v>
      </c>
      <c r="L56" s="62">
        <v>1399.0</v>
      </c>
      <c r="M56" s="58"/>
      <c r="N56" s="57" t="s">
        <v>476</v>
      </c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</row>
    <row r="57">
      <c r="A57" s="57" t="s">
        <v>473</v>
      </c>
      <c r="B57" s="57" t="s">
        <v>6</v>
      </c>
      <c r="C57" s="57" t="s">
        <v>474</v>
      </c>
      <c r="D57" s="57" t="s">
        <v>4</v>
      </c>
      <c r="E57" s="58" t="s">
        <v>481</v>
      </c>
      <c r="F57" s="58"/>
      <c r="G57" s="38">
        <v>1.0</v>
      </c>
      <c r="H57" s="59">
        <v>4590.0</v>
      </c>
      <c r="I57" s="60"/>
      <c r="J57" s="104"/>
      <c r="K57" s="61">
        <v>1998.0</v>
      </c>
      <c r="L57" s="62">
        <v>1399.0</v>
      </c>
      <c r="M57" s="58"/>
      <c r="N57" s="57" t="s">
        <v>476</v>
      </c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</row>
    <row r="58">
      <c r="A58" s="57" t="s">
        <v>473</v>
      </c>
      <c r="B58" s="57" t="s">
        <v>6</v>
      </c>
      <c r="C58" s="57" t="s">
        <v>474</v>
      </c>
      <c r="D58" s="57" t="s">
        <v>4</v>
      </c>
      <c r="E58" s="58" t="s">
        <v>482</v>
      </c>
      <c r="F58" s="58"/>
      <c r="G58" s="38">
        <v>1.0</v>
      </c>
      <c r="H58" s="59">
        <v>1790.0</v>
      </c>
      <c r="I58" s="60"/>
      <c r="J58" s="104"/>
      <c r="K58" s="61">
        <v>568.0</v>
      </c>
      <c r="L58" s="62">
        <v>540.0</v>
      </c>
      <c r="M58" s="58"/>
      <c r="N58" s="57" t="s">
        <v>476</v>
      </c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</row>
    <row r="59">
      <c r="A59" s="57" t="s">
        <v>47</v>
      </c>
      <c r="B59" s="57" t="s">
        <v>6</v>
      </c>
      <c r="C59" s="57" t="s">
        <v>328</v>
      </c>
      <c r="D59" s="57" t="s">
        <v>4</v>
      </c>
      <c r="E59" s="58" t="s">
        <v>610</v>
      </c>
      <c r="F59" s="58"/>
      <c r="G59" s="38">
        <v>1.0</v>
      </c>
      <c r="H59" s="113">
        <v>4590.0</v>
      </c>
      <c r="I59" s="38"/>
      <c r="J59" s="38"/>
      <c r="K59" s="61">
        <v>1990.0</v>
      </c>
      <c r="L59" s="62">
        <v>1891.0</v>
      </c>
      <c r="M59" s="58"/>
      <c r="N59" s="57" t="s">
        <v>611</v>
      </c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</row>
    <row r="60">
      <c r="A60" s="57" t="s">
        <v>47</v>
      </c>
      <c r="B60" s="57" t="s">
        <v>6</v>
      </c>
      <c r="C60" s="57" t="s">
        <v>567</v>
      </c>
      <c r="D60" s="57" t="s">
        <v>4</v>
      </c>
      <c r="E60" s="58" t="s">
        <v>612</v>
      </c>
      <c r="F60" s="58"/>
      <c r="G60" s="38">
        <v>1.0</v>
      </c>
      <c r="H60" s="113">
        <v>4590.0</v>
      </c>
      <c r="I60" s="38"/>
      <c r="J60" s="38"/>
      <c r="K60" s="61">
        <v>1990.0</v>
      </c>
      <c r="L60" s="62">
        <v>1891.0</v>
      </c>
      <c r="M60" s="58"/>
      <c r="N60" s="57" t="s">
        <v>611</v>
      </c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</row>
    <row r="61">
      <c r="A61" s="57" t="s">
        <v>47</v>
      </c>
      <c r="B61" s="57" t="s">
        <v>6</v>
      </c>
      <c r="C61" s="57" t="s">
        <v>328</v>
      </c>
      <c r="D61" s="57" t="s">
        <v>4</v>
      </c>
      <c r="E61" s="58" t="s">
        <v>613</v>
      </c>
      <c r="F61" s="58"/>
      <c r="G61" s="38">
        <v>1.0</v>
      </c>
      <c r="H61" s="113">
        <v>4590.0</v>
      </c>
      <c r="I61" s="38"/>
      <c r="J61" s="38"/>
      <c r="K61" s="61">
        <v>1990.0</v>
      </c>
      <c r="L61" s="62">
        <v>1891.0</v>
      </c>
      <c r="M61" s="58"/>
      <c r="N61" s="57" t="s">
        <v>611</v>
      </c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</row>
    <row r="62">
      <c r="A62" s="57" t="s">
        <v>50</v>
      </c>
      <c r="B62" s="57" t="s">
        <v>6</v>
      </c>
      <c r="C62" s="57" t="s">
        <v>567</v>
      </c>
      <c r="D62" s="57" t="s">
        <v>4</v>
      </c>
      <c r="E62" s="58" t="s">
        <v>614</v>
      </c>
      <c r="F62" s="57" t="s">
        <v>615</v>
      </c>
      <c r="G62" s="38">
        <v>1.0</v>
      </c>
      <c r="H62" s="113">
        <v>2390.0</v>
      </c>
      <c r="I62" s="38"/>
      <c r="J62" s="38"/>
      <c r="K62" s="61">
        <v>995.0</v>
      </c>
      <c r="L62" s="62">
        <v>945.0</v>
      </c>
      <c r="M62" s="58"/>
      <c r="N62" s="57" t="s">
        <v>611</v>
      </c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</row>
    <row r="63">
      <c r="A63" s="57" t="s">
        <v>50</v>
      </c>
      <c r="B63" s="57" t="s">
        <v>6</v>
      </c>
      <c r="C63" s="57" t="s">
        <v>474</v>
      </c>
      <c r="D63" s="57" t="s">
        <v>4</v>
      </c>
      <c r="E63" s="58" t="s">
        <v>616</v>
      </c>
      <c r="F63" s="57" t="s">
        <v>552</v>
      </c>
      <c r="G63" s="38">
        <v>1.0</v>
      </c>
      <c r="H63" s="113">
        <v>2990.0</v>
      </c>
      <c r="I63" s="38"/>
      <c r="J63" s="38"/>
      <c r="K63" s="61">
        <v>1190.0</v>
      </c>
      <c r="L63" s="62">
        <v>1131.0</v>
      </c>
      <c r="M63" s="58"/>
      <c r="N63" s="57" t="s">
        <v>611</v>
      </c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</row>
    <row r="64">
      <c r="A64" s="57" t="s">
        <v>50</v>
      </c>
      <c r="B64" s="57" t="s">
        <v>6</v>
      </c>
      <c r="C64" s="57" t="s">
        <v>567</v>
      </c>
      <c r="D64" s="57" t="s">
        <v>4</v>
      </c>
      <c r="E64" s="58" t="s">
        <v>616</v>
      </c>
      <c r="F64" s="57" t="s">
        <v>552</v>
      </c>
      <c r="G64" s="38">
        <v>1.0</v>
      </c>
      <c r="H64" s="113">
        <v>2990.0</v>
      </c>
      <c r="I64" s="38"/>
      <c r="J64" s="38"/>
      <c r="K64" s="61">
        <v>1190.0</v>
      </c>
      <c r="L64" s="62">
        <v>1131.0</v>
      </c>
      <c r="M64" s="58"/>
      <c r="N64" s="57" t="s">
        <v>611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</row>
    <row r="65">
      <c r="A65" s="57" t="s">
        <v>50</v>
      </c>
      <c r="B65" s="57" t="s">
        <v>6</v>
      </c>
      <c r="C65" s="57" t="s">
        <v>328</v>
      </c>
      <c r="D65" s="57" t="s">
        <v>4</v>
      </c>
      <c r="E65" s="58" t="s">
        <v>617</v>
      </c>
      <c r="F65" s="57" t="s">
        <v>552</v>
      </c>
      <c r="G65" s="38">
        <v>1.0</v>
      </c>
      <c r="H65" s="113">
        <v>2990.0</v>
      </c>
      <c r="I65" s="38"/>
      <c r="J65" s="38"/>
      <c r="K65" s="61">
        <v>1190.0</v>
      </c>
      <c r="L65" s="62">
        <v>1131.0</v>
      </c>
      <c r="M65" s="58"/>
      <c r="N65" s="57" t="s">
        <v>611</v>
      </c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</row>
    <row r="66">
      <c r="A66" s="57" t="s">
        <v>50</v>
      </c>
      <c r="B66" s="57" t="s">
        <v>6</v>
      </c>
      <c r="C66" s="57" t="s">
        <v>328</v>
      </c>
      <c r="D66" s="57" t="s">
        <v>4</v>
      </c>
      <c r="E66" s="58" t="s">
        <v>618</v>
      </c>
      <c r="F66" s="57" t="s">
        <v>552</v>
      </c>
      <c r="G66" s="38">
        <v>1.0</v>
      </c>
      <c r="H66" s="113">
        <v>2990.0</v>
      </c>
      <c r="I66" s="38"/>
      <c r="J66" s="38"/>
      <c r="K66" s="61">
        <v>1190.0</v>
      </c>
      <c r="L66" s="62">
        <v>1131.0</v>
      </c>
      <c r="M66" s="58"/>
      <c r="N66" s="57" t="s">
        <v>611</v>
      </c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</row>
    <row r="67">
      <c r="A67" s="57" t="s">
        <v>50</v>
      </c>
      <c r="B67" s="57" t="s">
        <v>6</v>
      </c>
      <c r="C67" s="57" t="s">
        <v>567</v>
      </c>
      <c r="D67" s="57" t="s">
        <v>4</v>
      </c>
      <c r="E67" s="58" t="s">
        <v>618</v>
      </c>
      <c r="F67" s="57" t="s">
        <v>552</v>
      </c>
      <c r="G67" s="38">
        <v>1.0</v>
      </c>
      <c r="H67" s="113">
        <v>2990.0</v>
      </c>
      <c r="I67" s="38"/>
      <c r="J67" s="38"/>
      <c r="K67" s="61">
        <v>1190.0</v>
      </c>
      <c r="L67" s="62">
        <v>1131.0</v>
      </c>
      <c r="M67" s="58"/>
      <c r="N67" s="57" t="s">
        <v>611</v>
      </c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</row>
    <row r="68">
      <c r="A68" s="57" t="s">
        <v>50</v>
      </c>
      <c r="B68" s="57" t="s">
        <v>6</v>
      </c>
      <c r="C68" s="57" t="s">
        <v>328</v>
      </c>
      <c r="D68" s="57" t="s">
        <v>4</v>
      </c>
      <c r="E68" s="58" t="s">
        <v>619</v>
      </c>
      <c r="F68" s="57" t="s">
        <v>552</v>
      </c>
      <c r="G68" s="38">
        <v>1.0</v>
      </c>
      <c r="H68" s="113">
        <v>2990.0</v>
      </c>
      <c r="I68" s="38"/>
      <c r="J68" s="38"/>
      <c r="K68" s="61">
        <v>1190.0</v>
      </c>
      <c r="L68" s="62">
        <v>1131.0</v>
      </c>
      <c r="M68" s="58"/>
      <c r="N68" s="57" t="s">
        <v>611</v>
      </c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</row>
    <row r="69">
      <c r="A69" s="57" t="s">
        <v>50</v>
      </c>
      <c r="B69" s="57" t="s">
        <v>6</v>
      </c>
      <c r="C69" s="57" t="s">
        <v>567</v>
      </c>
      <c r="D69" s="57" t="s">
        <v>4</v>
      </c>
      <c r="E69" s="58" t="s">
        <v>620</v>
      </c>
      <c r="F69" s="57" t="s">
        <v>552</v>
      </c>
      <c r="G69" s="38">
        <v>1.0</v>
      </c>
      <c r="H69" s="113">
        <v>2990.0</v>
      </c>
      <c r="I69" s="38"/>
      <c r="J69" s="38"/>
      <c r="K69" s="61">
        <v>1190.0</v>
      </c>
      <c r="L69" s="62">
        <v>1131.0</v>
      </c>
      <c r="M69" s="58"/>
      <c r="N69" s="57" t="s">
        <v>611</v>
      </c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</row>
    <row r="70">
      <c r="A70" s="57" t="s">
        <v>50</v>
      </c>
      <c r="B70" s="57" t="s">
        <v>6</v>
      </c>
      <c r="C70" s="57" t="s">
        <v>567</v>
      </c>
      <c r="D70" s="57" t="s">
        <v>4</v>
      </c>
      <c r="E70" s="58" t="s">
        <v>621</v>
      </c>
      <c r="F70" s="57" t="s">
        <v>552</v>
      </c>
      <c r="G70" s="38">
        <v>1.0</v>
      </c>
      <c r="H70" s="113">
        <v>2990.0</v>
      </c>
      <c r="I70" s="38"/>
      <c r="J70" s="38"/>
      <c r="K70" s="61">
        <v>1190.0</v>
      </c>
      <c r="L70" s="62">
        <v>1131.0</v>
      </c>
      <c r="M70" s="58"/>
      <c r="N70" s="57" t="s">
        <v>611</v>
      </c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</row>
    <row r="71">
      <c r="A71" s="57" t="s">
        <v>50</v>
      </c>
      <c r="B71" s="57" t="s">
        <v>6</v>
      </c>
      <c r="C71" s="57" t="s">
        <v>474</v>
      </c>
      <c r="D71" s="57" t="s">
        <v>4</v>
      </c>
      <c r="E71" s="58" t="s">
        <v>621</v>
      </c>
      <c r="F71" s="57" t="s">
        <v>552</v>
      </c>
      <c r="G71" s="38">
        <v>1.0</v>
      </c>
      <c r="H71" s="113">
        <v>2990.0</v>
      </c>
      <c r="I71" s="38"/>
      <c r="J71" s="38"/>
      <c r="K71" s="61">
        <v>1190.0</v>
      </c>
      <c r="L71" s="62">
        <v>1131.0</v>
      </c>
      <c r="M71" s="58"/>
      <c r="N71" s="57" t="s">
        <v>611</v>
      </c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</row>
    <row r="72">
      <c r="A72" s="57" t="s">
        <v>37</v>
      </c>
      <c r="B72" s="57" t="s">
        <v>6</v>
      </c>
      <c r="C72" s="57" t="s">
        <v>328</v>
      </c>
      <c r="D72" s="57" t="s">
        <v>4</v>
      </c>
      <c r="E72" s="58" t="s">
        <v>622</v>
      </c>
      <c r="F72" s="57" t="s">
        <v>342</v>
      </c>
      <c r="G72" s="38">
        <v>1.0</v>
      </c>
      <c r="H72" s="59">
        <v>6990.0</v>
      </c>
      <c r="I72" s="59">
        <v>5590.0</v>
      </c>
      <c r="J72" s="104"/>
      <c r="K72" s="61">
        <v>2330.0</v>
      </c>
      <c r="L72" s="62">
        <v>1864.0</v>
      </c>
      <c r="M72" s="58"/>
      <c r="N72" s="57" t="s">
        <v>476</v>
      </c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</row>
    <row r="73">
      <c r="A73" s="57" t="s">
        <v>37</v>
      </c>
      <c r="B73" s="57" t="s">
        <v>6</v>
      </c>
      <c r="C73" s="57" t="s">
        <v>328</v>
      </c>
      <c r="D73" s="57" t="s">
        <v>4</v>
      </c>
      <c r="E73" s="58" t="s">
        <v>623</v>
      </c>
      <c r="F73" s="57" t="s">
        <v>342</v>
      </c>
      <c r="G73" s="38">
        <v>1.0</v>
      </c>
      <c r="H73" s="59">
        <v>6990.0</v>
      </c>
      <c r="I73" s="59">
        <v>5590.0</v>
      </c>
      <c r="J73" s="104"/>
      <c r="K73" s="61">
        <v>2330.0</v>
      </c>
      <c r="L73" s="62">
        <v>1864.0</v>
      </c>
      <c r="M73" s="58"/>
      <c r="N73" s="57" t="s">
        <v>476</v>
      </c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</row>
    <row r="74">
      <c r="A74" s="57" t="s">
        <v>37</v>
      </c>
      <c r="B74" s="57" t="s">
        <v>6</v>
      </c>
      <c r="C74" s="57" t="s">
        <v>328</v>
      </c>
      <c r="D74" s="57" t="s">
        <v>4</v>
      </c>
      <c r="E74" s="58" t="s">
        <v>624</v>
      </c>
      <c r="F74" s="57" t="s">
        <v>342</v>
      </c>
      <c r="G74" s="38">
        <v>1.0</v>
      </c>
      <c r="H74" s="59">
        <v>6990.0</v>
      </c>
      <c r="I74" s="59">
        <v>5590.0</v>
      </c>
      <c r="J74" s="104"/>
      <c r="K74" s="61">
        <v>2330.0</v>
      </c>
      <c r="L74" s="62">
        <v>1864.0</v>
      </c>
      <c r="M74" s="58"/>
      <c r="N74" s="57" t="s">
        <v>476</v>
      </c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</row>
    <row r="75">
      <c r="A75" s="57" t="s">
        <v>37</v>
      </c>
      <c r="B75" s="57" t="s">
        <v>6</v>
      </c>
      <c r="C75" s="57" t="s">
        <v>328</v>
      </c>
      <c r="D75" s="57" t="s">
        <v>4</v>
      </c>
      <c r="E75" s="58" t="s">
        <v>625</v>
      </c>
      <c r="F75" s="57" t="s">
        <v>342</v>
      </c>
      <c r="G75" s="38">
        <v>1.0</v>
      </c>
      <c r="H75" s="59">
        <v>6990.0</v>
      </c>
      <c r="I75" s="59">
        <v>5590.0</v>
      </c>
      <c r="J75" s="104"/>
      <c r="K75" s="61">
        <v>2330.0</v>
      </c>
      <c r="L75" s="62">
        <v>1864.0</v>
      </c>
      <c r="M75" s="58"/>
      <c r="N75" s="57" t="s">
        <v>476</v>
      </c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</row>
    <row r="76">
      <c r="A76" s="57" t="s">
        <v>37</v>
      </c>
      <c r="B76" s="57" t="s">
        <v>6</v>
      </c>
      <c r="C76" s="57" t="s">
        <v>328</v>
      </c>
      <c r="D76" s="57" t="s">
        <v>4</v>
      </c>
      <c r="E76" s="58" t="s">
        <v>626</v>
      </c>
      <c r="F76" s="57" t="s">
        <v>342</v>
      </c>
      <c r="G76" s="38">
        <v>1.0</v>
      </c>
      <c r="H76" s="59">
        <v>6990.0</v>
      </c>
      <c r="I76" s="59">
        <v>5590.0</v>
      </c>
      <c r="J76" s="104"/>
      <c r="K76" s="61">
        <v>2330.0</v>
      </c>
      <c r="L76" s="62">
        <v>1864.0</v>
      </c>
      <c r="M76" s="58"/>
      <c r="N76" s="57" t="s">
        <v>476</v>
      </c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</row>
    <row r="77">
      <c r="A77" s="63"/>
      <c r="B77" s="63"/>
      <c r="C77" s="63"/>
      <c r="D77" s="63"/>
      <c r="E77" s="63"/>
      <c r="F77" s="63"/>
      <c r="G77" s="63"/>
      <c r="H77" s="63"/>
      <c r="I77" s="114"/>
      <c r="J77" s="114"/>
      <c r="K77" s="115"/>
      <c r="L77" s="116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</row>
    <row r="78">
      <c r="A78" s="63"/>
      <c r="B78" s="63"/>
      <c r="C78" s="63"/>
      <c r="D78" s="63"/>
      <c r="E78" s="63"/>
      <c r="F78" s="63"/>
      <c r="G78" s="63"/>
      <c r="H78" s="63"/>
      <c r="I78" s="114"/>
      <c r="J78" s="114"/>
      <c r="K78" s="115"/>
      <c r="L78" s="116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</row>
    <row r="79">
      <c r="A79" s="63"/>
      <c r="B79" s="63"/>
      <c r="C79" s="63"/>
      <c r="D79" s="63"/>
      <c r="E79" s="63"/>
      <c r="F79" s="63"/>
      <c r="G79" s="63"/>
      <c r="H79" s="63"/>
      <c r="I79" s="114"/>
      <c r="J79" s="114"/>
      <c r="K79" s="115"/>
      <c r="L79" s="116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</row>
    <row r="80">
      <c r="A80" s="63"/>
      <c r="B80" s="63"/>
      <c r="C80" s="63"/>
      <c r="D80" s="63"/>
      <c r="E80" s="63"/>
      <c r="F80" s="63"/>
      <c r="G80" s="63"/>
      <c r="H80" s="63"/>
      <c r="I80" s="114"/>
      <c r="J80" s="114"/>
      <c r="K80" s="115"/>
      <c r="L80" s="116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</row>
    <row r="81">
      <c r="A81" s="63"/>
      <c r="B81" s="63"/>
      <c r="C81" s="63"/>
      <c r="D81" s="63"/>
      <c r="E81" s="63"/>
      <c r="F81" s="63"/>
      <c r="G81" s="63"/>
      <c r="H81" s="63"/>
      <c r="I81" s="114"/>
      <c r="J81" s="114"/>
      <c r="K81" s="115"/>
      <c r="L81" s="116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</row>
    <row r="82">
      <c r="A82" s="63"/>
      <c r="B82" s="63"/>
      <c r="C82" s="63"/>
      <c r="D82" s="63"/>
      <c r="E82" s="63"/>
      <c r="F82" s="63"/>
      <c r="G82" s="63"/>
      <c r="H82" s="63"/>
      <c r="I82" s="114"/>
      <c r="J82" s="114"/>
      <c r="K82" s="115"/>
      <c r="L82" s="116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</row>
    <row r="83">
      <c r="A83" s="63"/>
      <c r="B83" s="63"/>
      <c r="C83" s="63"/>
      <c r="D83" s="63"/>
      <c r="E83" s="63"/>
      <c r="F83" s="63"/>
      <c r="G83" s="63"/>
      <c r="H83" s="63"/>
      <c r="I83" s="114"/>
      <c r="J83" s="114"/>
      <c r="K83" s="115"/>
      <c r="L83" s="116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</row>
    <row r="84">
      <c r="A84" s="63"/>
      <c r="B84" s="63"/>
      <c r="C84" s="63"/>
      <c r="D84" s="63"/>
      <c r="E84" s="63"/>
      <c r="F84" s="63"/>
      <c r="G84" s="63"/>
      <c r="H84" s="63"/>
      <c r="I84" s="114"/>
      <c r="J84" s="114"/>
      <c r="K84" s="115"/>
      <c r="L84" s="116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</row>
    <row r="85">
      <c r="A85" s="63"/>
      <c r="B85" s="63"/>
      <c r="C85" s="63"/>
      <c r="D85" s="63"/>
      <c r="E85" s="63"/>
      <c r="F85" s="63"/>
      <c r="G85" s="63"/>
      <c r="H85" s="63"/>
      <c r="I85" s="114"/>
      <c r="J85" s="114"/>
      <c r="K85" s="115"/>
      <c r="L85" s="116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</row>
    <row r="86">
      <c r="A86" s="63"/>
      <c r="B86" s="63"/>
      <c r="C86" s="63"/>
      <c r="D86" s="63"/>
      <c r="E86" s="63"/>
      <c r="F86" s="63"/>
      <c r="G86" s="63"/>
      <c r="H86" s="63"/>
      <c r="I86" s="114"/>
      <c r="J86" s="114"/>
      <c r="K86" s="115"/>
      <c r="L86" s="116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</row>
    <row r="87">
      <c r="A87" s="63"/>
      <c r="B87" s="63"/>
      <c r="C87" s="63"/>
      <c r="D87" s="63"/>
      <c r="E87" s="63"/>
      <c r="F87" s="63"/>
      <c r="G87" s="63"/>
      <c r="H87" s="63"/>
      <c r="I87" s="114"/>
      <c r="J87" s="114"/>
      <c r="K87" s="115"/>
      <c r="L87" s="116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</row>
    <row r="88">
      <c r="A88" s="63"/>
      <c r="B88" s="63"/>
      <c r="C88" s="63"/>
      <c r="D88" s="63"/>
      <c r="E88" s="63"/>
      <c r="F88" s="63"/>
      <c r="G88" s="63"/>
      <c r="H88" s="63"/>
      <c r="I88" s="114"/>
      <c r="J88" s="114"/>
      <c r="K88" s="115"/>
      <c r="L88" s="116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</row>
    <row r="89">
      <c r="A89" s="63"/>
      <c r="B89" s="63"/>
      <c r="C89" s="63"/>
      <c r="D89" s="63"/>
      <c r="E89" s="63"/>
      <c r="F89" s="63"/>
      <c r="G89" s="63"/>
      <c r="H89" s="63"/>
      <c r="I89" s="114"/>
      <c r="J89" s="114"/>
      <c r="K89" s="115"/>
      <c r="L89" s="116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</row>
    <row r="90">
      <c r="A90" s="63"/>
      <c r="B90" s="63"/>
      <c r="C90" s="63"/>
      <c r="D90" s="63"/>
      <c r="E90" s="63"/>
      <c r="F90" s="63"/>
      <c r="G90" s="63"/>
      <c r="H90" s="63"/>
      <c r="I90" s="114"/>
      <c r="J90" s="114"/>
      <c r="K90" s="115"/>
      <c r="L90" s="116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</row>
    <row r="91">
      <c r="A91" s="63"/>
      <c r="B91" s="63"/>
      <c r="C91" s="63"/>
      <c r="D91" s="63"/>
      <c r="E91" s="63"/>
      <c r="F91" s="63"/>
      <c r="G91" s="63"/>
      <c r="H91" s="63"/>
      <c r="I91" s="114"/>
      <c r="J91" s="114"/>
      <c r="K91" s="115"/>
      <c r="L91" s="116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</row>
    <row r="92">
      <c r="A92" s="63"/>
      <c r="B92" s="63"/>
      <c r="C92" s="63"/>
      <c r="D92" s="63"/>
      <c r="E92" s="63"/>
      <c r="F92" s="63"/>
      <c r="G92" s="63"/>
      <c r="H92" s="63"/>
      <c r="I92" s="114"/>
      <c r="J92" s="114"/>
      <c r="K92" s="115"/>
      <c r="L92" s="116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</row>
    <row r="93">
      <c r="A93" s="63"/>
      <c r="B93" s="63"/>
      <c r="C93" s="63"/>
      <c r="D93" s="63"/>
      <c r="E93" s="63"/>
      <c r="F93" s="63"/>
      <c r="G93" s="63"/>
      <c r="H93" s="63"/>
      <c r="I93" s="114"/>
      <c r="J93" s="114"/>
      <c r="K93" s="115"/>
      <c r="L93" s="116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</row>
    <row r="94">
      <c r="A94" s="63"/>
      <c r="B94" s="63"/>
      <c r="C94" s="63"/>
      <c r="D94" s="63"/>
      <c r="E94" s="63"/>
      <c r="F94" s="63"/>
      <c r="G94" s="63"/>
      <c r="H94" s="63"/>
      <c r="I94" s="114"/>
      <c r="J94" s="114"/>
      <c r="K94" s="115"/>
      <c r="L94" s="116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</row>
    <row r="95">
      <c r="A95" s="63"/>
      <c r="B95" s="63"/>
      <c r="C95" s="63"/>
      <c r="D95" s="63"/>
      <c r="E95" s="63"/>
      <c r="F95" s="63"/>
      <c r="G95" s="63"/>
      <c r="H95" s="63"/>
      <c r="I95" s="114"/>
      <c r="J95" s="114"/>
      <c r="K95" s="115"/>
      <c r="L95" s="116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</row>
    <row r="96">
      <c r="A96" s="63"/>
      <c r="B96" s="63"/>
      <c r="C96" s="63"/>
      <c r="D96" s="63"/>
      <c r="E96" s="63"/>
      <c r="F96" s="63"/>
      <c r="G96" s="63"/>
      <c r="H96" s="63"/>
      <c r="I96" s="114"/>
      <c r="J96" s="114"/>
      <c r="K96" s="115"/>
      <c r="L96" s="116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</row>
    <row r="97">
      <c r="A97" s="63"/>
      <c r="B97" s="63"/>
      <c r="C97" s="63"/>
      <c r="D97" s="63"/>
      <c r="E97" s="63"/>
      <c r="F97" s="63"/>
      <c r="G97" s="63"/>
      <c r="H97" s="63"/>
      <c r="I97" s="114"/>
      <c r="J97" s="114"/>
      <c r="K97" s="115"/>
      <c r="L97" s="116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</row>
    <row r="98">
      <c r="A98" s="63"/>
      <c r="B98" s="63"/>
      <c r="C98" s="63"/>
      <c r="D98" s="63"/>
      <c r="E98" s="63"/>
      <c r="F98" s="63"/>
      <c r="G98" s="63"/>
      <c r="H98" s="63"/>
      <c r="I98" s="114"/>
      <c r="J98" s="114"/>
      <c r="K98" s="115"/>
      <c r="L98" s="116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</row>
    <row r="99">
      <c r="A99" s="63"/>
      <c r="B99" s="63"/>
      <c r="C99" s="63"/>
      <c r="D99" s="63"/>
      <c r="E99" s="63"/>
      <c r="F99" s="63"/>
      <c r="G99" s="63"/>
      <c r="H99" s="63"/>
      <c r="I99" s="114"/>
      <c r="J99" s="114"/>
      <c r="K99" s="115"/>
      <c r="L99" s="116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</row>
    <row r="100">
      <c r="A100" s="63"/>
      <c r="B100" s="63"/>
      <c r="C100" s="63"/>
      <c r="D100" s="63"/>
      <c r="E100" s="63"/>
      <c r="F100" s="63"/>
      <c r="G100" s="63"/>
      <c r="H100" s="63"/>
      <c r="I100" s="114"/>
      <c r="J100" s="114"/>
      <c r="K100" s="115"/>
      <c r="L100" s="116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114"/>
      <c r="J101" s="114"/>
      <c r="K101" s="115"/>
      <c r="L101" s="116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114"/>
      <c r="J102" s="114"/>
      <c r="K102" s="115"/>
      <c r="L102" s="116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114"/>
      <c r="J103" s="114"/>
      <c r="K103" s="115"/>
      <c r="L103" s="116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114"/>
      <c r="J104" s="114"/>
      <c r="K104" s="115"/>
      <c r="L104" s="116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114"/>
      <c r="J105" s="114"/>
      <c r="K105" s="115"/>
      <c r="L105" s="116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114"/>
      <c r="J106" s="114"/>
      <c r="K106" s="115"/>
      <c r="L106" s="116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114"/>
      <c r="J107" s="114"/>
      <c r="K107" s="115"/>
      <c r="L107" s="116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114"/>
      <c r="J108" s="114"/>
      <c r="K108" s="115"/>
      <c r="L108" s="116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114"/>
      <c r="J109" s="114"/>
      <c r="K109" s="115"/>
      <c r="L109" s="116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114"/>
      <c r="J110" s="114"/>
      <c r="K110" s="115"/>
      <c r="L110" s="116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114"/>
      <c r="J111" s="114"/>
      <c r="K111" s="115"/>
      <c r="L111" s="116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114"/>
      <c r="J112" s="114"/>
      <c r="K112" s="115"/>
      <c r="L112" s="116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114"/>
      <c r="J113" s="114"/>
      <c r="K113" s="115"/>
      <c r="L113" s="116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114"/>
      <c r="J114" s="114"/>
      <c r="K114" s="115"/>
      <c r="L114" s="116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114"/>
      <c r="J115" s="114"/>
      <c r="K115" s="115"/>
      <c r="L115" s="116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114"/>
      <c r="J116" s="114"/>
      <c r="K116" s="115"/>
      <c r="L116" s="116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114"/>
      <c r="J117" s="114"/>
      <c r="K117" s="115"/>
      <c r="L117" s="116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114"/>
      <c r="J118" s="114"/>
      <c r="K118" s="115"/>
      <c r="L118" s="116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114"/>
      <c r="J119" s="114"/>
      <c r="K119" s="115"/>
      <c r="L119" s="116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114"/>
      <c r="J120" s="114"/>
      <c r="K120" s="115"/>
      <c r="L120" s="116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114"/>
      <c r="J121" s="114"/>
      <c r="K121" s="115"/>
      <c r="L121" s="116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114"/>
      <c r="J122" s="114"/>
      <c r="K122" s="115"/>
      <c r="L122" s="116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114"/>
      <c r="J123" s="114"/>
      <c r="K123" s="115"/>
      <c r="L123" s="116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114"/>
      <c r="J124" s="114"/>
      <c r="K124" s="115"/>
      <c r="L124" s="116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114"/>
      <c r="J125" s="114"/>
      <c r="K125" s="115"/>
      <c r="L125" s="116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114"/>
      <c r="J126" s="114"/>
      <c r="K126" s="115"/>
      <c r="L126" s="116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114"/>
      <c r="J127" s="114"/>
      <c r="K127" s="115"/>
      <c r="L127" s="116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114"/>
      <c r="J128" s="114"/>
      <c r="K128" s="115"/>
      <c r="L128" s="116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114"/>
      <c r="J129" s="114"/>
      <c r="K129" s="115"/>
      <c r="L129" s="116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114"/>
      <c r="J130" s="114"/>
      <c r="K130" s="115"/>
      <c r="L130" s="116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114"/>
      <c r="J131" s="114"/>
      <c r="K131" s="115"/>
      <c r="L131" s="116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114"/>
      <c r="J132" s="114"/>
      <c r="K132" s="115"/>
      <c r="L132" s="116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114"/>
      <c r="J133" s="114"/>
      <c r="K133" s="115"/>
      <c r="L133" s="116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114"/>
      <c r="J134" s="114"/>
      <c r="K134" s="115"/>
      <c r="L134" s="116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114"/>
      <c r="J135" s="114"/>
      <c r="K135" s="115"/>
      <c r="L135" s="116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114"/>
      <c r="J136" s="114"/>
      <c r="K136" s="115"/>
      <c r="L136" s="116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114"/>
      <c r="J137" s="114"/>
      <c r="K137" s="115"/>
      <c r="L137" s="116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114"/>
      <c r="J138" s="114"/>
      <c r="K138" s="115"/>
      <c r="L138" s="116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114"/>
      <c r="J139" s="114"/>
      <c r="K139" s="115"/>
      <c r="L139" s="116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114"/>
      <c r="J140" s="114"/>
      <c r="K140" s="115"/>
      <c r="L140" s="116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114"/>
      <c r="J141" s="114"/>
      <c r="K141" s="115"/>
      <c r="L141" s="116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114"/>
      <c r="J142" s="114"/>
      <c r="K142" s="115"/>
      <c r="L142" s="116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114"/>
      <c r="J143" s="114"/>
      <c r="K143" s="115"/>
      <c r="L143" s="116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114"/>
      <c r="J144" s="114"/>
      <c r="K144" s="115"/>
      <c r="L144" s="116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114"/>
      <c r="J145" s="114"/>
      <c r="K145" s="115"/>
      <c r="L145" s="116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114"/>
      <c r="J146" s="114"/>
      <c r="K146" s="115"/>
      <c r="L146" s="116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114"/>
      <c r="J147" s="114"/>
      <c r="K147" s="115"/>
      <c r="L147" s="116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114"/>
      <c r="J148" s="114"/>
      <c r="K148" s="115"/>
      <c r="L148" s="116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114"/>
      <c r="J149" s="114"/>
      <c r="K149" s="115"/>
      <c r="L149" s="116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114"/>
      <c r="J150" s="114"/>
      <c r="K150" s="115"/>
      <c r="L150" s="116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114"/>
      <c r="J151" s="114"/>
      <c r="K151" s="115"/>
      <c r="L151" s="116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114"/>
      <c r="J152" s="114"/>
      <c r="K152" s="115"/>
      <c r="L152" s="116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114"/>
      <c r="J153" s="114"/>
      <c r="K153" s="115"/>
      <c r="L153" s="116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114"/>
      <c r="J154" s="114"/>
      <c r="K154" s="115"/>
      <c r="L154" s="116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114"/>
      <c r="J155" s="114"/>
      <c r="K155" s="115"/>
      <c r="L155" s="116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114"/>
      <c r="J156" s="114"/>
      <c r="K156" s="115"/>
      <c r="L156" s="116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114"/>
      <c r="J157" s="114"/>
      <c r="K157" s="115"/>
      <c r="L157" s="116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114"/>
      <c r="J158" s="114"/>
      <c r="K158" s="115"/>
      <c r="L158" s="116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114"/>
      <c r="J159" s="114"/>
      <c r="K159" s="115"/>
      <c r="L159" s="116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114"/>
      <c r="J160" s="114"/>
      <c r="K160" s="115"/>
      <c r="L160" s="116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114"/>
      <c r="J161" s="114"/>
      <c r="K161" s="115"/>
      <c r="L161" s="116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114"/>
      <c r="J162" s="114"/>
      <c r="K162" s="115"/>
      <c r="L162" s="116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114"/>
      <c r="J163" s="114"/>
      <c r="K163" s="115"/>
      <c r="L163" s="116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114"/>
      <c r="J164" s="114"/>
      <c r="K164" s="115"/>
      <c r="L164" s="116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114"/>
      <c r="J165" s="114"/>
      <c r="K165" s="115"/>
      <c r="L165" s="116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114"/>
      <c r="J166" s="114"/>
      <c r="K166" s="115"/>
      <c r="L166" s="116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114"/>
      <c r="J167" s="114"/>
      <c r="K167" s="115"/>
      <c r="L167" s="116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114"/>
      <c r="J168" s="114"/>
      <c r="K168" s="115"/>
      <c r="L168" s="116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114"/>
      <c r="J169" s="114"/>
      <c r="K169" s="115"/>
      <c r="L169" s="116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114"/>
      <c r="J170" s="114"/>
      <c r="K170" s="115"/>
      <c r="L170" s="116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114"/>
      <c r="J171" s="114"/>
      <c r="K171" s="115"/>
      <c r="L171" s="116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114"/>
      <c r="J172" s="114"/>
      <c r="K172" s="115"/>
      <c r="L172" s="116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114"/>
      <c r="J173" s="114"/>
      <c r="K173" s="115"/>
      <c r="L173" s="116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114"/>
      <c r="J174" s="114"/>
      <c r="K174" s="115"/>
      <c r="L174" s="116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114"/>
      <c r="J175" s="114"/>
      <c r="K175" s="115"/>
      <c r="L175" s="116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114"/>
      <c r="J176" s="114"/>
      <c r="K176" s="115"/>
      <c r="L176" s="116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114"/>
      <c r="J177" s="114"/>
      <c r="K177" s="115"/>
      <c r="L177" s="116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114"/>
      <c r="J178" s="114"/>
      <c r="K178" s="115"/>
      <c r="L178" s="116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114"/>
      <c r="J179" s="114"/>
      <c r="K179" s="115"/>
      <c r="L179" s="116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114"/>
      <c r="J180" s="114"/>
      <c r="K180" s="115"/>
      <c r="L180" s="116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114"/>
      <c r="J181" s="114"/>
      <c r="K181" s="115"/>
      <c r="L181" s="116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114"/>
      <c r="J182" s="114"/>
      <c r="K182" s="115"/>
      <c r="L182" s="116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114"/>
      <c r="J183" s="114"/>
      <c r="K183" s="115"/>
      <c r="L183" s="116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114"/>
      <c r="J184" s="114"/>
      <c r="K184" s="115"/>
      <c r="L184" s="116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114"/>
      <c r="J185" s="114"/>
      <c r="K185" s="115"/>
      <c r="L185" s="116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114"/>
      <c r="J186" s="114"/>
      <c r="K186" s="115"/>
      <c r="L186" s="116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114"/>
      <c r="J187" s="114"/>
      <c r="K187" s="115"/>
      <c r="L187" s="116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114"/>
      <c r="J188" s="114"/>
      <c r="K188" s="115"/>
      <c r="L188" s="116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114"/>
      <c r="J189" s="114"/>
      <c r="K189" s="115"/>
      <c r="L189" s="116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114"/>
      <c r="J190" s="114"/>
      <c r="K190" s="115"/>
      <c r="L190" s="116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114"/>
      <c r="J191" s="114"/>
      <c r="K191" s="115"/>
      <c r="L191" s="116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114"/>
      <c r="J192" s="114"/>
      <c r="K192" s="115"/>
      <c r="L192" s="116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114"/>
      <c r="J193" s="114"/>
      <c r="K193" s="115"/>
      <c r="L193" s="116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114"/>
      <c r="J194" s="114"/>
      <c r="K194" s="115"/>
      <c r="L194" s="116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114"/>
      <c r="J195" s="114"/>
      <c r="K195" s="115"/>
      <c r="L195" s="116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114"/>
      <c r="J196" s="114"/>
      <c r="K196" s="115"/>
      <c r="L196" s="116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114"/>
      <c r="J197" s="114"/>
      <c r="K197" s="115"/>
      <c r="L197" s="116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114"/>
      <c r="J198" s="114"/>
      <c r="K198" s="115"/>
      <c r="L198" s="116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114"/>
      <c r="J199" s="114"/>
      <c r="K199" s="115"/>
      <c r="L199" s="116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114"/>
      <c r="J200" s="114"/>
      <c r="K200" s="115"/>
      <c r="L200" s="116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114"/>
      <c r="J201" s="114"/>
      <c r="K201" s="115"/>
      <c r="L201" s="116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114"/>
      <c r="J202" s="114"/>
      <c r="K202" s="115"/>
      <c r="L202" s="116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114"/>
      <c r="J203" s="114"/>
      <c r="K203" s="115"/>
      <c r="L203" s="116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114"/>
      <c r="J204" s="114"/>
      <c r="K204" s="115"/>
      <c r="L204" s="116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114"/>
      <c r="J205" s="114"/>
      <c r="K205" s="115"/>
      <c r="L205" s="116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114"/>
      <c r="J206" s="114"/>
      <c r="K206" s="115"/>
      <c r="L206" s="116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114"/>
      <c r="J207" s="114"/>
      <c r="K207" s="115"/>
      <c r="L207" s="116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114"/>
      <c r="J208" s="114"/>
      <c r="K208" s="115"/>
      <c r="L208" s="116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114"/>
      <c r="J209" s="114"/>
      <c r="K209" s="115"/>
      <c r="L209" s="116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114"/>
      <c r="J210" s="114"/>
      <c r="K210" s="115"/>
      <c r="L210" s="116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114"/>
      <c r="J211" s="114"/>
      <c r="K211" s="115"/>
      <c r="L211" s="116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114"/>
      <c r="J212" s="114"/>
      <c r="K212" s="115"/>
      <c r="L212" s="116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114"/>
      <c r="J213" s="114"/>
      <c r="K213" s="115"/>
      <c r="L213" s="116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114"/>
      <c r="J214" s="114"/>
      <c r="K214" s="115"/>
      <c r="L214" s="116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114"/>
      <c r="J215" s="114"/>
      <c r="K215" s="115"/>
      <c r="L215" s="116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114"/>
      <c r="J216" s="114"/>
      <c r="K216" s="115"/>
      <c r="L216" s="116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114"/>
      <c r="J217" s="114"/>
      <c r="K217" s="115"/>
      <c r="L217" s="116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114"/>
      <c r="J218" s="114"/>
      <c r="K218" s="115"/>
      <c r="L218" s="116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114"/>
      <c r="J219" s="114"/>
      <c r="K219" s="115"/>
      <c r="L219" s="116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114"/>
      <c r="J220" s="114"/>
      <c r="K220" s="115"/>
      <c r="L220" s="116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114"/>
      <c r="J221" s="114"/>
      <c r="K221" s="115"/>
      <c r="L221" s="116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114"/>
      <c r="J222" s="114"/>
      <c r="K222" s="115"/>
      <c r="L222" s="116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114"/>
      <c r="J223" s="114"/>
      <c r="K223" s="115"/>
      <c r="L223" s="116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114"/>
      <c r="J224" s="114"/>
      <c r="K224" s="115"/>
      <c r="L224" s="116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114"/>
      <c r="J225" s="114"/>
      <c r="K225" s="115"/>
      <c r="L225" s="116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114"/>
      <c r="J226" s="114"/>
      <c r="K226" s="115"/>
      <c r="L226" s="116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114"/>
      <c r="J227" s="114"/>
      <c r="K227" s="115"/>
      <c r="L227" s="116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114"/>
      <c r="J228" s="114"/>
      <c r="K228" s="115"/>
      <c r="L228" s="116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114"/>
      <c r="J229" s="114"/>
      <c r="K229" s="115"/>
      <c r="L229" s="116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114"/>
      <c r="J230" s="114"/>
      <c r="K230" s="115"/>
      <c r="L230" s="116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114"/>
      <c r="J231" s="114"/>
      <c r="K231" s="115"/>
      <c r="L231" s="116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114"/>
      <c r="J232" s="114"/>
      <c r="K232" s="115"/>
      <c r="L232" s="116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114"/>
      <c r="J233" s="114"/>
      <c r="K233" s="115"/>
      <c r="L233" s="116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114"/>
      <c r="J234" s="114"/>
      <c r="K234" s="115"/>
      <c r="L234" s="116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114"/>
      <c r="J235" s="114"/>
      <c r="K235" s="115"/>
      <c r="L235" s="116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114"/>
      <c r="J236" s="114"/>
      <c r="K236" s="115"/>
      <c r="L236" s="116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114"/>
      <c r="J237" s="114"/>
      <c r="K237" s="115"/>
      <c r="L237" s="116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114"/>
      <c r="J238" s="114"/>
      <c r="K238" s="115"/>
      <c r="L238" s="116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114"/>
      <c r="J239" s="114"/>
      <c r="K239" s="115"/>
      <c r="L239" s="116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114"/>
      <c r="J240" s="114"/>
      <c r="K240" s="115"/>
      <c r="L240" s="116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114"/>
      <c r="J241" s="114"/>
      <c r="K241" s="115"/>
      <c r="L241" s="116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114"/>
      <c r="J242" s="114"/>
      <c r="K242" s="115"/>
      <c r="L242" s="116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114"/>
      <c r="J243" s="114"/>
      <c r="K243" s="115"/>
      <c r="L243" s="116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114"/>
      <c r="J244" s="114"/>
      <c r="K244" s="115"/>
      <c r="L244" s="116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114"/>
      <c r="J245" s="114"/>
      <c r="K245" s="115"/>
      <c r="L245" s="116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114"/>
      <c r="J246" s="114"/>
      <c r="K246" s="115"/>
      <c r="L246" s="116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114"/>
      <c r="J247" s="114"/>
      <c r="K247" s="115"/>
      <c r="L247" s="116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114"/>
      <c r="J248" s="114"/>
      <c r="K248" s="115"/>
      <c r="L248" s="116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114"/>
      <c r="J249" s="114"/>
      <c r="K249" s="115"/>
      <c r="L249" s="116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114"/>
      <c r="J250" s="114"/>
      <c r="K250" s="115"/>
      <c r="L250" s="116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114"/>
      <c r="J251" s="114"/>
      <c r="K251" s="115"/>
      <c r="L251" s="116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114"/>
      <c r="J252" s="114"/>
      <c r="K252" s="115"/>
      <c r="L252" s="116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114"/>
      <c r="J253" s="114"/>
      <c r="K253" s="115"/>
      <c r="L253" s="116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114"/>
      <c r="J254" s="114"/>
      <c r="K254" s="115"/>
      <c r="L254" s="116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114"/>
      <c r="J255" s="114"/>
      <c r="K255" s="115"/>
      <c r="L255" s="116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114"/>
      <c r="J256" s="114"/>
      <c r="K256" s="115"/>
      <c r="L256" s="116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114"/>
      <c r="J257" s="114"/>
      <c r="K257" s="115"/>
      <c r="L257" s="116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114"/>
      <c r="J258" s="114"/>
      <c r="K258" s="115"/>
      <c r="L258" s="116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114"/>
      <c r="J259" s="114"/>
      <c r="K259" s="115"/>
      <c r="L259" s="116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114"/>
      <c r="J260" s="114"/>
      <c r="K260" s="115"/>
      <c r="L260" s="116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114"/>
      <c r="J261" s="114"/>
      <c r="K261" s="115"/>
      <c r="L261" s="116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114"/>
      <c r="J262" s="114"/>
      <c r="K262" s="115"/>
      <c r="L262" s="116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114"/>
      <c r="J263" s="114"/>
      <c r="K263" s="115"/>
      <c r="L263" s="116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114"/>
      <c r="J264" s="114"/>
      <c r="K264" s="115"/>
      <c r="L264" s="116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114"/>
      <c r="J265" s="114"/>
      <c r="K265" s="115"/>
      <c r="L265" s="116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114"/>
      <c r="J266" s="114"/>
      <c r="K266" s="115"/>
      <c r="L266" s="116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114"/>
      <c r="J267" s="114"/>
      <c r="K267" s="115"/>
      <c r="L267" s="116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114"/>
      <c r="J268" s="114"/>
      <c r="K268" s="115"/>
      <c r="L268" s="116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114"/>
      <c r="J269" s="114"/>
      <c r="K269" s="115"/>
      <c r="L269" s="116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114"/>
      <c r="J270" s="114"/>
      <c r="K270" s="115"/>
      <c r="L270" s="116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114"/>
      <c r="J271" s="114"/>
      <c r="K271" s="115"/>
      <c r="L271" s="116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114"/>
      <c r="J272" s="114"/>
      <c r="K272" s="115"/>
      <c r="L272" s="116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114"/>
      <c r="J273" s="114"/>
      <c r="K273" s="115"/>
      <c r="L273" s="116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114"/>
      <c r="J274" s="114"/>
      <c r="K274" s="115"/>
      <c r="L274" s="116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114"/>
      <c r="J275" s="114"/>
      <c r="K275" s="115"/>
      <c r="L275" s="116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114"/>
      <c r="J276" s="114"/>
      <c r="K276" s="115"/>
      <c r="L276" s="116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114"/>
      <c r="J277" s="114"/>
      <c r="K277" s="115"/>
      <c r="L277" s="116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114"/>
      <c r="J278" s="114"/>
      <c r="K278" s="115"/>
      <c r="L278" s="116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114"/>
      <c r="J279" s="114"/>
      <c r="K279" s="115"/>
      <c r="L279" s="116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114"/>
      <c r="J280" s="114"/>
      <c r="K280" s="115"/>
      <c r="L280" s="116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114"/>
      <c r="J281" s="114"/>
      <c r="K281" s="115"/>
      <c r="L281" s="116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114"/>
      <c r="J282" s="114"/>
      <c r="K282" s="115"/>
      <c r="L282" s="116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114"/>
      <c r="J283" s="114"/>
      <c r="K283" s="115"/>
      <c r="L283" s="116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114"/>
      <c r="J284" s="114"/>
      <c r="K284" s="115"/>
      <c r="L284" s="116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114"/>
      <c r="J285" s="114"/>
      <c r="K285" s="115"/>
      <c r="L285" s="116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114"/>
      <c r="J286" s="114"/>
      <c r="K286" s="115"/>
      <c r="L286" s="116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114"/>
      <c r="J287" s="114"/>
      <c r="K287" s="115"/>
      <c r="L287" s="116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114"/>
      <c r="J288" s="114"/>
      <c r="K288" s="115"/>
      <c r="L288" s="116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114"/>
      <c r="J289" s="114"/>
      <c r="K289" s="115"/>
      <c r="L289" s="116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114"/>
      <c r="J290" s="114"/>
      <c r="K290" s="115"/>
      <c r="L290" s="116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114"/>
      <c r="J291" s="114"/>
      <c r="K291" s="115"/>
      <c r="L291" s="116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114"/>
      <c r="J292" s="114"/>
      <c r="K292" s="115"/>
      <c r="L292" s="116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114"/>
      <c r="J293" s="114"/>
      <c r="K293" s="115"/>
      <c r="L293" s="116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114"/>
      <c r="J294" s="114"/>
      <c r="K294" s="115"/>
      <c r="L294" s="116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114"/>
      <c r="J295" s="114"/>
      <c r="K295" s="115"/>
      <c r="L295" s="116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114"/>
      <c r="J296" s="114"/>
      <c r="K296" s="115"/>
      <c r="L296" s="116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114"/>
      <c r="J297" s="114"/>
      <c r="K297" s="115"/>
      <c r="L297" s="116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114"/>
      <c r="J298" s="114"/>
      <c r="K298" s="115"/>
      <c r="L298" s="116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114"/>
      <c r="J299" s="114"/>
      <c r="K299" s="115"/>
      <c r="L299" s="116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114"/>
      <c r="J300" s="114"/>
      <c r="K300" s="115"/>
      <c r="L300" s="116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114"/>
      <c r="J301" s="114"/>
      <c r="K301" s="115"/>
      <c r="L301" s="116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114"/>
      <c r="J302" s="114"/>
      <c r="K302" s="115"/>
      <c r="L302" s="116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114"/>
      <c r="J303" s="114"/>
      <c r="K303" s="115"/>
      <c r="L303" s="116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114"/>
      <c r="J304" s="114"/>
      <c r="K304" s="115"/>
      <c r="L304" s="116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114"/>
      <c r="J305" s="114"/>
      <c r="K305" s="115"/>
      <c r="L305" s="116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114"/>
      <c r="J306" s="114"/>
      <c r="K306" s="115"/>
      <c r="L306" s="116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114"/>
      <c r="J307" s="114"/>
      <c r="K307" s="115"/>
      <c r="L307" s="116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114"/>
      <c r="J308" s="114"/>
      <c r="K308" s="115"/>
      <c r="L308" s="116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114"/>
      <c r="J309" s="114"/>
      <c r="K309" s="115"/>
      <c r="L309" s="116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114"/>
      <c r="J310" s="114"/>
      <c r="K310" s="115"/>
      <c r="L310" s="116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114"/>
      <c r="J311" s="114"/>
      <c r="K311" s="115"/>
      <c r="L311" s="116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114"/>
      <c r="J312" s="114"/>
      <c r="K312" s="115"/>
      <c r="L312" s="116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114"/>
      <c r="J313" s="114"/>
      <c r="K313" s="115"/>
      <c r="L313" s="116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114"/>
      <c r="J314" s="114"/>
      <c r="K314" s="115"/>
      <c r="L314" s="116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114"/>
      <c r="J315" s="114"/>
      <c r="K315" s="115"/>
      <c r="L315" s="116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114"/>
      <c r="J316" s="114"/>
      <c r="K316" s="115"/>
      <c r="L316" s="116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114"/>
      <c r="J317" s="114"/>
      <c r="K317" s="115"/>
      <c r="L317" s="116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114"/>
      <c r="J318" s="114"/>
      <c r="K318" s="115"/>
      <c r="L318" s="116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114"/>
      <c r="J319" s="114"/>
      <c r="K319" s="115"/>
      <c r="L319" s="116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114"/>
      <c r="J320" s="114"/>
      <c r="K320" s="115"/>
      <c r="L320" s="116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114"/>
      <c r="J321" s="114"/>
      <c r="K321" s="115"/>
      <c r="L321" s="116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114"/>
      <c r="J322" s="114"/>
      <c r="K322" s="115"/>
      <c r="L322" s="116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114"/>
      <c r="J323" s="114"/>
      <c r="K323" s="115"/>
      <c r="L323" s="116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114"/>
      <c r="J324" s="114"/>
      <c r="K324" s="115"/>
      <c r="L324" s="116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114"/>
      <c r="J325" s="114"/>
      <c r="K325" s="115"/>
      <c r="L325" s="116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114"/>
      <c r="J326" s="114"/>
      <c r="K326" s="115"/>
      <c r="L326" s="116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114"/>
      <c r="J327" s="114"/>
      <c r="K327" s="115"/>
      <c r="L327" s="116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114"/>
      <c r="J328" s="114"/>
      <c r="K328" s="115"/>
      <c r="L328" s="116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114"/>
      <c r="J329" s="114"/>
      <c r="K329" s="115"/>
      <c r="L329" s="116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114"/>
      <c r="J330" s="114"/>
      <c r="K330" s="115"/>
      <c r="L330" s="116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114"/>
      <c r="J331" s="114"/>
      <c r="K331" s="115"/>
      <c r="L331" s="116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114"/>
      <c r="J332" s="114"/>
      <c r="K332" s="115"/>
      <c r="L332" s="116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114"/>
      <c r="J333" s="114"/>
      <c r="K333" s="115"/>
      <c r="L333" s="116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114"/>
      <c r="J334" s="114"/>
      <c r="K334" s="115"/>
      <c r="L334" s="116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114"/>
      <c r="J335" s="114"/>
      <c r="K335" s="115"/>
      <c r="L335" s="116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114"/>
      <c r="J336" s="114"/>
      <c r="K336" s="115"/>
      <c r="L336" s="116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114"/>
      <c r="J337" s="114"/>
      <c r="K337" s="115"/>
      <c r="L337" s="116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114"/>
      <c r="J338" s="114"/>
      <c r="K338" s="115"/>
      <c r="L338" s="116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114"/>
      <c r="J339" s="114"/>
      <c r="K339" s="115"/>
      <c r="L339" s="116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114"/>
      <c r="J340" s="114"/>
      <c r="K340" s="115"/>
      <c r="L340" s="116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114"/>
      <c r="J341" s="114"/>
      <c r="K341" s="115"/>
      <c r="L341" s="116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114"/>
      <c r="J342" s="114"/>
      <c r="K342" s="115"/>
      <c r="L342" s="116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114"/>
      <c r="J343" s="114"/>
      <c r="K343" s="115"/>
      <c r="L343" s="116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114"/>
      <c r="J344" s="114"/>
      <c r="K344" s="115"/>
      <c r="L344" s="116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114"/>
      <c r="J345" s="114"/>
      <c r="K345" s="115"/>
      <c r="L345" s="116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114"/>
      <c r="J346" s="114"/>
      <c r="K346" s="115"/>
      <c r="L346" s="116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114"/>
      <c r="J347" s="114"/>
      <c r="K347" s="115"/>
      <c r="L347" s="116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114"/>
      <c r="J348" s="114"/>
      <c r="K348" s="115"/>
      <c r="L348" s="116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114"/>
      <c r="J349" s="114"/>
      <c r="K349" s="115"/>
      <c r="L349" s="116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114"/>
      <c r="J350" s="114"/>
      <c r="K350" s="115"/>
      <c r="L350" s="116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114"/>
      <c r="J351" s="114"/>
      <c r="K351" s="115"/>
      <c r="L351" s="116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114"/>
      <c r="J352" s="114"/>
      <c r="K352" s="115"/>
      <c r="L352" s="116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114"/>
      <c r="J353" s="114"/>
      <c r="K353" s="115"/>
      <c r="L353" s="116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114"/>
      <c r="J354" s="114"/>
      <c r="K354" s="115"/>
      <c r="L354" s="116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114"/>
      <c r="J355" s="114"/>
      <c r="K355" s="115"/>
      <c r="L355" s="116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114"/>
      <c r="J356" s="114"/>
      <c r="K356" s="115"/>
      <c r="L356" s="116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114"/>
      <c r="J357" s="114"/>
      <c r="K357" s="115"/>
      <c r="L357" s="116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114"/>
      <c r="J358" s="114"/>
      <c r="K358" s="115"/>
      <c r="L358" s="116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114"/>
      <c r="J359" s="114"/>
      <c r="K359" s="115"/>
      <c r="L359" s="116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114"/>
      <c r="J360" s="114"/>
      <c r="K360" s="115"/>
      <c r="L360" s="116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114"/>
      <c r="J361" s="114"/>
      <c r="K361" s="115"/>
      <c r="L361" s="116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114"/>
      <c r="J362" s="114"/>
      <c r="K362" s="115"/>
      <c r="L362" s="116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114"/>
      <c r="J363" s="114"/>
      <c r="K363" s="115"/>
      <c r="L363" s="116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114"/>
      <c r="J364" s="114"/>
      <c r="K364" s="115"/>
      <c r="L364" s="116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114"/>
      <c r="J365" s="114"/>
      <c r="K365" s="115"/>
      <c r="L365" s="116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114"/>
      <c r="J366" s="114"/>
      <c r="K366" s="115"/>
      <c r="L366" s="116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114"/>
      <c r="J367" s="114"/>
      <c r="K367" s="115"/>
      <c r="L367" s="116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114"/>
      <c r="J368" s="114"/>
      <c r="K368" s="115"/>
      <c r="L368" s="116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114"/>
      <c r="J369" s="114"/>
      <c r="K369" s="115"/>
      <c r="L369" s="116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114"/>
      <c r="J370" s="114"/>
      <c r="K370" s="115"/>
      <c r="L370" s="116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114"/>
      <c r="J371" s="114"/>
      <c r="K371" s="115"/>
      <c r="L371" s="116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114"/>
      <c r="J372" s="114"/>
      <c r="K372" s="115"/>
      <c r="L372" s="116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114"/>
      <c r="J373" s="114"/>
      <c r="K373" s="115"/>
      <c r="L373" s="116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114"/>
      <c r="J374" s="114"/>
      <c r="K374" s="115"/>
      <c r="L374" s="116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114"/>
      <c r="J375" s="114"/>
      <c r="K375" s="115"/>
      <c r="L375" s="116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114"/>
      <c r="J376" s="114"/>
      <c r="K376" s="115"/>
      <c r="L376" s="116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114"/>
      <c r="J377" s="114"/>
      <c r="K377" s="115"/>
      <c r="L377" s="116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114"/>
      <c r="J378" s="114"/>
      <c r="K378" s="115"/>
      <c r="L378" s="116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114"/>
      <c r="J379" s="114"/>
      <c r="K379" s="115"/>
      <c r="L379" s="116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114"/>
      <c r="J380" s="114"/>
      <c r="K380" s="115"/>
      <c r="L380" s="116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114"/>
      <c r="J381" s="114"/>
      <c r="K381" s="115"/>
      <c r="L381" s="116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114"/>
      <c r="J382" s="114"/>
      <c r="K382" s="115"/>
      <c r="L382" s="116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114"/>
      <c r="J383" s="114"/>
      <c r="K383" s="115"/>
      <c r="L383" s="116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114"/>
      <c r="J384" s="114"/>
      <c r="K384" s="115"/>
      <c r="L384" s="116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114"/>
      <c r="J385" s="114"/>
      <c r="K385" s="115"/>
      <c r="L385" s="116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114"/>
      <c r="J386" s="114"/>
      <c r="K386" s="115"/>
      <c r="L386" s="116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114"/>
      <c r="J387" s="114"/>
      <c r="K387" s="115"/>
      <c r="L387" s="116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114"/>
      <c r="J388" s="114"/>
      <c r="K388" s="115"/>
      <c r="L388" s="116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114"/>
      <c r="J389" s="114"/>
      <c r="K389" s="115"/>
      <c r="L389" s="116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114"/>
      <c r="J390" s="114"/>
      <c r="K390" s="115"/>
      <c r="L390" s="116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114"/>
      <c r="J391" s="114"/>
      <c r="K391" s="115"/>
      <c r="L391" s="116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114"/>
      <c r="J392" s="114"/>
      <c r="K392" s="115"/>
      <c r="L392" s="116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114"/>
      <c r="J393" s="114"/>
      <c r="K393" s="115"/>
      <c r="L393" s="116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114"/>
      <c r="J394" s="114"/>
      <c r="K394" s="115"/>
      <c r="L394" s="116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114"/>
      <c r="J395" s="114"/>
      <c r="K395" s="115"/>
      <c r="L395" s="116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114"/>
      <c r="J396" s="114"/>
      <c r="K396" s="115"/>
      <c r="L396" s="116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114"/>
      <c r="J397" s="114"/>
      <c r="K397" s="115"/>
      <c r="L397" s="116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114"/>
      <c r="J398" s="114"/>
      <c r="K398" s="115"/>
      <c r="L398" s="116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114"/>
      <c r="J399" s="114"/>
      <c r="K399" s="115"/>
      <c r="L399" s="116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114"/>
      <c r="J400" s="114"/>
      <c r="K400" s="115"/>
      <c r="L400" s="116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114"/>
      <c r="J401" s="114"/>
      <c r="K401" s="115"/>
      <c r="L401" s="116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114"/>
      <c r="J402" s="114"/>
      <c r="K402" s="115"/>
      <c r="L402" s="116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114"/>
      <c r="J403" s="114"/>
      <c r="K403" s="115"/>
      <c r="L403" s="116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114"/>
      <c r="J404" s="114"/>
      <c r="K404" s="115"/>
      <c r="L404" s="116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114"/>
      <c r="J405" s="114"/>
      <c r="K405" s="115"/>
      <c r="L405" s="116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114"/>
      <c r="J406" s="114"/>
      <c r="K406" s="115"/>
      <c r="L406" s="116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114"/>
      <c r="J407" s="114"/>
      <c r="K407" s="115"/>
      <c r="L407" s="116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114"/>
      <c r="J408" s="114"/>
      <c r="K408" s="115"/>
      <c r="L408" s="116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114"/>
      <c r="J409" s="114"/>
      <c r="K409" s="115"/>
      <c r="L409" s="116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114"/>
      <c r="J410" s="114"/>
      <c r="K410" s="115"/>
      <c r="L410" s="116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114"/>
      <c r="J411" s="114"/>
      <c r="K411" s="115"/>
      <c r="L411" s="116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114"/>
      <c r="J412" s="114"/>
      <c r="K412" s="115"/>
      <c r="L412" s="116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114"/>
      <c r="J413" s="114"/>
      <c r="K413" s="115"/>
      <c r="L413" s="116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114"/>
      <c r="J414" s="114"/>
      <c r="K414" s="115"/>
      <c r="L414" s="116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114"/>
      <c r="J415" s="114"/>
      <c r="K415" s="115"/>
      <c r="L415" s="116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114"/>
      <c r="J416" s="114"/>
      <c r="K416" s="115"/>
      <c r="L416" s="116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114"/>
      <c r="J417" s="114"/>
      <c r="K417" s="115"/>
      <c r="L417" s="116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114"/>
      <c r="J418" s="114"/>
      <c r="K418" s="115"/>
      <c r="L418" s="116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114"/>
      <c r="J419" s="114"/>
      <c r="K419" s="115"/>
      <c r="L419" s="116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114"/>
      <c r="J420" s="114"/>
      <c r="K420" s="115"/>
      <c r="L420" s="116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114"/>
      <c r="J421" s="114"/>
      <c r="K421" s="115"/>
      <c r="L421" s="116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114"/>
      <c r="J422" s="114"/>
      <c r="K422" s="115"/>
      <c r="L422" s="116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114"/>
      <c r="J423" s="114"/>
      <c r="K423" s="115"/>
      <c r="L423" s="116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114"/>
      <c r="J424" s="114"/>
      <c r="K424" s="115"/>
      <c r="L424" s="116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114"/>
      <c r="J425" s="114"/>
      <c r="K425" s="115"/>
      <c r="L425" s="116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114"/>
      <c r="J426" s="114"/>
      <c r="K426" s="115"/>
      <c r="L426" s="116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114"/>
      <c r="J427" s="114"/>
      <c r="K427" s="115"/>
      <c r="L427" s="116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114"/>
      <c r="J428" s="114"/>
      <c r="K428" s="115"/>
      <c r="L428" s="116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114"/>
      <c r="J429" s="114"/>
      <c r="K429" s="115"/>
      <c r="L429" s="116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114"/>
      <c r="J430" s="114"/>
      <c r="K430" s="115"/>
      <c r="L430" s="116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114"/>
      <c r="J431" s="114"/>
      <c r="K431" s="115"/>
      <c r="L431" s="116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114"/>
      <c r="J432" s="114"/>
      <c r="K432" s="115"/>
      <c r="L432" s="116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114"/>
      <c r="J433" s="114"/>
      <c r="K433" s="115"/>
      <c r="L433" s="116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114"/>
      <c r="J434" s="114"/>
      <c r="K434" s="115"/>
      <c r="L434" s="116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114"/>
      <c r="J435" s="114"/>
      <c r="K435" s="115"/>
      <c r="L435" s="116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114"/>
      <c r="J436" s="114"/>
      <c r="K436" s="115"/>
      <c r="L436" s="116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114"/>
      <c r="J437" s="114"/>
      <c r="K437" s="115"/>
      <c r="L437" s="116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114"/>
      <c r="J438" s="114"/>
      <c r="K438" s="115"/>
      <c r="L438" s="116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114"/>
      <c r="J439" s="114"/>
      <c r="K439" s="115"/>
      <c r="L439" s="116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114"/>
      <c r="J440" s="114"/>
      <c r="K440" s="115"/>
      <c r="L440" s="116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114"/>
      <c r="J441" s="114"/>
      <c r="K441" s="115"/>
      <c r="L441" s="116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114"/>
      <c r="J442" s="114"/>
      <c r="K442" s="115"/>
      <c r="L442" s="116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114"/>
      <c r="J443" s="114"/>
      <c r="K443" s="115"/>
      <c r="L443" s="116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114"/>
      <c r="J444" s="114"/>
      <c r="K444" s="115"/>
      <c r="L444" s="116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114"/>
      <c r="J445" s="114"/>
      <c r="K445" s="115"/>
      <c r="L445" s="116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114"/>
      <c r="J446" s="114"/>
      <c r="K446" s="115"/>
      <c r="L446" s="116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114"/>
      <c r="J447" s="114"/>
      <c r="K447" s="115"/>
      <c r="L447" s="116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114"/>
      <c r="J448" s="114"/>
      <c r="K448" s="115"/>
      <c r="L448" s="116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114"/>
      <c r="J449" s="114"/>
      <c r="K449" s="115"/>
      <c r="L449" s="116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114"/>
      <c r="J450" s="114"/>
      <c r="K450" s="115"/>
      <c r="L450" s="116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114"/>
      <c r="J451" s="114"/>
      <c r="K451" s="115"/>
      <c r="L451" s="116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114"/>
      <c r="J452" s="114"/>
      <c r="K452" s="115"/>
      <c r="L452" s="116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114"/>
      <c r="J453" s="114"/>
      <c r="K453" s="115"/>
      <c r="L453" s="116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114"/>
      <c r="J454" s="114"/>
      <c r="K454" s="115"/>
      <c r="L454" s="116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114"/>
      <c r="J455" s="114"/>
      <c r="K455" s="115"/>
      <c r="L455" s="116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114"/>
      <c r="J456" s="114"/>
      <c r="K456" s="115"/>
      <c r="L456" s="116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114"/>
      <c r="J457" s="114"/>
      <c r="K457" s="115"/>
      <c r="L457" s="116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114"/>
      <c r="J458" s="114"/>
      <c r="K458" s="115"/>
      <c r="L458" s="116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114"/>
      <c r="J459" s="114"/>
      <c r="K459" s="115"/>
      <c r="L459" s="116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114"/>
      <c r="J460" s="114"/>
      <c r="K460" s="115"/>
      <c r="L460" s="116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114"/>
      <c r="J461" s="114"/>
      <c r="K461" s="115"/>
      <c r="L461" s="116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114"/>
      <c r="J462" s="114"/>
      <c r="K462" s="115"/>
      <c r="L462" s="116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114"/>
      <c r="J463" s="114"/>
      <c r="K463" s="115"/>
      <c r="L463" s="116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114"/>
      <c r="J464" s="114"/>
      <c r="K464" s="115"/>
      <c r="L464" s="116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114"/>
      <c r="J465" s="114"/>
      <c r="K465" s="115"/>
      <c r="L465" s="116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114"/>
      <c r="J466" s="114"/>
      <c r="K466" s="115"/>
      <c r="L466" s="116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114"/>
      <c r="J467" s="114"/>
      <c r="K467" s="115"/>
      <c r="L467" s="116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114"/>
      <c r="J468" s="114"/>
      <c r="K468" s="115"/>
      <c r="L468" s="116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114"/>
      <c r="J469" s="114"/>
      <c r="K469" s="115"/>
      <c r="L469" s="116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114"/>
      <c r="J470" s="114"/>
      <c r="K470" s="115"/>
      <c r="L470" s="116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114"/>
      <c r="J471" s="114"/>
      <c r="K471" s="115"/>
      <c r="L471" s="116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114"/>
      <c r="J472" s="114"/>
      <c r="K472" s="115"/>
      <c r="L472" s="116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114"/>
      <c r="J473" s="114"/>
      <c r="K473" s="115"/>
      <c r="L473" s="116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114"/>
      <c r="J474" s="114"/>
      <c r="K474" s="115"/>
      <c r="L474" s="116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114"/>
      <c r="J475" s="114"/>
      <c r="K475" s="115"/>
      <c r="L475" s="116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114"/>
      <c r="J476" s="114"/>
      <c r="K476" s="115"/>
      <c r="L476" s="116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114"/>
      <c r="J477" s="114"/>
      <c r="K477" s="115"/>
      <c r="L477" s="116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114"/>
      <c r="J478" s="114"/>
      <c r="K478" s="115"/>
      <c r="L478" s="116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114"/>
      <c r="J479" s="114"/>
      <c r="K479" s="115"/>
      <c r="L479" s="116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114"/>
      <c r="J480" s="114"/>
      <c r="K480" s="115"/>
      <c r="L480" s="116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114"/>
      <c r="J481" s="114"/>
      <c r="K481" s="115"/>
      <c r="L481" s="116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114"/>
      <c r="J482" s="114"/>
      <c r="K482" s="115"/>
      <c r="L482" s="116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114"/>
      <c r="J483" s="114"/>
      <c r="K483" s="115"/>
      <c r="L483" s="116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114"/>
      <c r="J484" s="114"/>
      <c r="K484" s="115"/>
      <c r="L484" s="116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114"/>
      <c r="J485" s="114"/>
      <c r="K485" s="115"/>
      <c r="L485" s="116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114"/>
      <c r="J486" s="114"/>
      <c r="K486" s="115"/>
      <c r="L486" s="116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114"/>
      <c r="J487" s="114"/>
      <c r="K487" s="115"/>
      <c r="L487" s="116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114"/>
      <c r="J488" s="114"/>
      <c r="K488" s="115"/>
      <c r="L488" s="116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114"/>
      <c r="J489" s="114"/>
      <c r="K489" s="115"/>
      <c r="L489" s="116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114"/>
      <c r="J490" s="114"/>
      <c r="K490" s="115"/>
      <c r="L490" s="116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114"/>
      <c r="J491" s="114"/>
      <c r="K491" s="115"/>
      <c r="L491" s="116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114"/>
      <c r="J492" s="114"/>
      <c r="K492" s="115"/>
      <c r="L492" s="116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114"/>
      <c r="J493" s="114"/>
      <c r="K493" s="115"/>
      <c r="L493" s="116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114"/>
      <c r="J494" s="114"/>
      <c r="K494" s="115"/>
      <c r="L494" s="116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114"/>
      <c r="J495" s="114"/>
      <c r="K495" s="115"/>
      <c r="L495" s="116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114"/>
      <c r="J496" s="114"/>
      <c r="K496" s="115"/>
      <c r="L496" s="116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114"/>
      <c r="J497" s="114"/>
      <c r="K497" s="115"/>
      <c r="L497" s="116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114"/>
      <c r="J498" s="114"/>
      <c r="K498" s="115"/>
      <c r="L498" s="116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114"/>
      <c r="J499" s="114"/>
      <c r="K499" s="115"/>
      <c r="L499" s="116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114"/>
      <c r="J500" s="114"/>
      <c r="K500" s="115"/>
      <c r="L500" s="116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114"/>
      <c r="J501" s="114"/>
      <c r="K501" s="115"/>
      <c r="L501" s="116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114"/>
      <c r="J502" s="114"/>
      <c r="K502" s="115"/>
      <c r="L502" s="116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114"/>
      <c r="J503" s="114"/>
      <c r="K503" s="115"/>
      <c r="L503" s="116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114"/>
      <c r="J504" s="114"/>
      <c r="K504" s="115"/>
      <c r="L504" s="116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114"/>
      <c r="J505" s="114"/>
      <c r="K505" s="115"/>
      <c r="L505" s="116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114"/>
      <c r="J506" s="114"/>
      <c r="K506" s="115"/>
      <c r="L506" s="116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114"/>
      <c r="J507" s="114"/>
      <c r="K507" s="115"/>
      <c r="L507" s="116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114"/>
      <c r="J508" s="114"/>
      <c r="K508" s="115"/>
      <c r="L508" s="116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114"/>
      <c r="J509" s="114"/>
      <c r="K509" s="115"/>
      <c r="L509" s="116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114"/>
      <c r="J510" s="114"/>
      <c r="K510" s="115"/>
      <c r="L510" s="116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114"/>
      <c r="J511" s="114"/>
      <c r="K511" s="115"/>
      <c r="L511" s="116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114"/>
      <c r="J512" s="114"/>
      <c r="K512" s="115"/>
      <c r="L512" s="116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114"/>
      <c r="J513" s="114"/>
      <c r="K513" s="115"/>
      <c r="L513" s="116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114"/>
      <c r="J514" s="114"/>
      <c r="K514" s="115"/>
      <c r="L514" s="116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114"/>
      <c r="J515" s="114"/>
      <c r="K515" s="115"/>
      <c r="L515" s="116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114"/>
      <c r="J516" s="114"/>
      <c r="K516" s="115"/>
      <c r="L516" s="116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114"/>
      <c r="J517" s="114"/>
      <c r="K517" s="115"/>
      <c r="L517" s="116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114"/>
      <c r="J518" s="114"/>
      <c r="K518" s="115"/>
      <c r="L518" s="116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114"/>
      <c r="J519" s="114"/>
      <c r="K519" s="115"/>
      <c r="L519" s="116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114"/>
      <c r="J520" s="114"/>
      <c r="K520" s="115"/>
      <c r="L520" s="116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114"/>
      <c r="J521" s="114"/>
      <c r="K521" s="115"/>
      <c r="L521" s="116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114"/>
      <c r="J522" s="114"/>
      <c r="K522" s="115"/>
      <c r="L522" s="116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114"/>
      <c r="J523" s="114"/>
      <c r="K523" s="115"/>
      <c r="L523" s="116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114"/>
      <c r="J524" s="114"/>
      <c r="K524" s="115"/>
      <c r="L524" s="116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114"/>
      <c r="J525" s="114"/>
      <c r="K525" s="115"/>
      <c r="L525" s="116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114"/>
      <c r="J526" s="114"/>
      <c r="K526" s="115"/>
      <c r="L526" s="116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114"/>
      <c r="J527" s="114"/>
      <c r="K527" s="115"/>
      <c r="L527" s="116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114"/>
      <c r="J528" s="114"/>
      <c r="K528" s="115"/>
      <c r="L528" s="116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114"/>
      <c r="J529" s="114"/>
      <c r="K529" s="115"/>
      <c r="L529" s="116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114"/>
      <c r="J530" s="114"/>
      <c r="K530" s="115"/>
      <c r="L530" s="116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114"/>
      <c r="J531" s="114"/>
      <c r="K531" s="115"/>
      <c r="L531" s="116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114"/>
      <c r="J532" s="114"/>
      <c r="K532" s="115"/>
      <c r="L532" s="116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114"/>
      <c r="J533" s="114"/>
      <c r="K533" s="115"/>
      <c r="L533" s="116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114"/>
      <c r="J534" s="114"/>
      <c r="K534" s="115"/>
      <c r="L534" s="116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114"/>
      <c r="J535" s="114"/>
      <c r="K535" s="115"/>
      <c r="L535" s="116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114"/>
      <c r="J536" s="114"/>
      <c r="K536" s="115"/>
      <c r="L536" s="116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114"/>
      <c r="J537" s="114"/>
      <c r="K537" s="115"/>
      <c r="L537" s="116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114"/>
      <c r="J538" s="114"/>
      <c r="K538" s="115"/>
      <c r="L538" s="116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114"/>
      <c r="J539" s="114"/>
      <c r="K539" s="115"/>
      <c r="L539" s="116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114"/>
      <c r="J540" s="114"/>
      <c r="K540" s="115"/>
      <c r="L540" s="116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114"/>
      <c r="J541" s="114"/>
      <c r="K541" s="115"/>
      <c r="L541" s="116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114"/>
      <c r="J542" s="114"/>
      <c r="K542" s="115"/>
      <c r="L542" s="116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114"/>
      <c r="J543" s="114"/>
      <c r="K543" s="115"/>
      <c r="L543" s="116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114"/>
      <c r="J544" s="114"/>
      <c r="K544" s="115"/>
      <c r="L544" s="116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114"/>
      <c r="J545" s="114"/>
      <c r="K545" s="115"/>
      <c r="L545" s="116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114"/>
      <c r="J546" s="114"/>
      <c r="K546" s="115"/>
      <c r="L546" s="116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114"/>
      <c r="J547" s="114"/>
      <c r="K547" s="115"/>
      <c r="L547" s="116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114"/>
      <c r="J548" s="114"/>
      <c r="K548" s="115"/>
      <c r="L548" s="116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114"/>
      <c r="J549" s="114"/>
      <c r="K549" s="115"/>
      <c r="L549" s="116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114"/>
      <c r="J550" s="114"/>
      <c r="K550" s="115"/>
      <c r="L550" s="116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114"/>
      <c r="J551" s="114"/>
      <c r="K551" s="115"/>
      <c r="L551" s="116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114"/>
      <c r="J552" s="114"/>
      <c r="K552" s="115"/>
      <c r="L552" s="116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114"/>
      <c r="J553" s="114"/>
      <c r="K553" s="115"/>
      <c r="L553" s="116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114"/>
      <c r="J554" s="114"/>
      <c r="K554" s="115"/>
      <c r="L554" s="116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114"/>
      <c r="J555" s="114"/>
      <c r="K555" s="115"/>
      <c r="L555" s="116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114"/>
      <c r="J556" s="114"/>
      <c r="K556" s="115"/>
      <c r="L556" s="116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114"/>
      <c r="J557" s="114"/>
      <c r="K557" s="115"/>
      <c r="L557" s="116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114"/>
      <c r="J558" s="114"/>
      <c r="K558" s="115"/>
      <c r="L558" s="116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114"/>
      <c r="J559" s="114"/>
      <c r="K559" s="115"/>
      <c r="L559" s="116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114"/>
      <c r="J560" s="114"/>
      <c r="K560" s="115"/>
      <c r="L560" s="116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114"/>
      <c r="J561" s="114"/>
      <c r="K561" s="115"/>
      <c r="L561" s="116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114"/>
      <c r="J562" s="114"/>
      <c r="K562" s="115"/>
      <c r="L562" s="116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114"/>
      <c r="J563" s="114"/>
      <c r="K563" s="115"/>
      <c r="L563" s="116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114"/>
      <c r="J564" s="114"/>
      <c r="K564" s="115"/>
      <c r="L564" s="116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114"/>
      <c r="J565" s="114"/>
      <c r="K565" s="115"/>
      <c r="L565" s="116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114"/>
      <c r="J566" s="114"/>
      <c r="K566" s="115"/>
      <c r="L566" s="116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114"/>
      <c r="J567" s="114"/>
      <c r="K567" s="115"/>
      <c r="L567" s="116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114"/>
      <c r="J568" s="114"/>
      <c r="K568" s="115"/>
      <c r="L568" s="116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114"/>
      <c r="J569" s="114"/>
      <c r="K569" s="115"/>
      <c r="L569" s="116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114"/>
      <c r="J570" s="114"/>
      <c r="K570" s="115"/>
      <c r="L570" s="116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114"/>
      <c r="J571" s="114"/>
      <c r="K571" s="115"/>
      <c r="L571" s="116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114"/>
      <c r="J572" s="114"/>
      <c r="K572" s="115"/>
      <c r="L572" s="116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114"/>
      <c r="J573" s="114"/>
      <c r="K573" s="115"/>
      <c r="L573" s="116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114"/>
      <c r="J574" s="114"/>
      <c r="K574" s="115"/>
      <c r="L574" s="116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114"/>
      <c r="J575" s="114"/>
      <c r="K575" s="115"/>
      <c r="L575" s="116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114"/>
      <c r="J576" s="114"/>
      <c r="K576" s="115"/>
      <c r="L576" s="116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114"/>
      <c r="J577" s="114"/>
      <c r="K577" s="115"/>
      <c r="L577" s="116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114"/>
      <c r="J578" s="114"/>
      <c r="K578" s="115"/>
      <c r="L578" s="116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114"/>
      <c r="J579" s="114"/>
      <c r="K579" s="115"/>
      <c r="L579" s="116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114"/>
      <c r="J580" s="114"/>
      <c r="K580" s="115"/>
      <c r="L580" s="116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114"/>
      <c r="J581" s="114"/>
      <c r="K581" s="115"/>
      <c r="L581" s="116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114"/>
      <c r="J582" s="114"/>
      <c r="K582" s="115"/>
      <c r="L582" s="116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114"/>
      <c r="J583" s="114"/>
      <c r="K583" s="115"/>
      <c r="L583" s="116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114"/>
      <c r="J584" s="114"/>
      <c r="K584" s="115"/>
      <c r="L584" s="116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114"/>
      <c r="J585" s="114"/>
      <c r="K585" s="115"/>
      <c r="L585" s="116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114"/>
      <c r="J586" s="114"/>
      <c r="K586" s="115"/>
      <c r="L586" s="116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114"/>
      <c r="J587" s="114"/>
      <c r="K587" s="115"/>
      <c r="L587" s="116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114"/>
      <c r="J588" s="114"/>
      <c r="K588" s="115"/>
      <c r="L588" s="116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114"/>
      <c r="J589" s="114"/>
      <c r="K589" s="115"/>
      <c r="L589" s="116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114"/>
      <c r="J590" s="114"/>
      <c r="K590" s="115"/>
      <c r="L590" s="116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114"/>
      <c r="J591" s="114"/>
      <c r="K591" s="115"/>
      <c r="L591" s="116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114"/>
      <c r="J592" s="114"/>
      <c r="K592" s="115"/>
      <c r="L592" s="116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114"/>
      <c r="J593" s="114"/>
      <c r="K593" s="115"/>
      <c r="L593" s="116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114"/>
      <c r="J594" s="114"/>
      <c r="K594" s="115"/>
      <c r="L594" s="116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114"/>
      <c r="J595" s="114"/>
      <c r="K595" s="115"/>
      <c r="L595" s="116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114"/>
      <c r="J596" s="114"/>
      <c r="K596" s="115"/>
      <c r="L596" s="116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114"/>
      <c r="J597" s="114"/>
      <c r="K597" s="115"/>
      <c r="L597" s="116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114"/>
      <c r="J598" s="114"/>
      <c r="K598" s="115"/>
      <c r="L598" s="116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114"/>
      <c r="J599" s="114"/>
      <c r="K599" s="115"/>
      <c r="L599" s="116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114"/>
      <c r="J600" s="114"/>
      <c r="K600" s="115"/>
      <c r="L600" s="116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114"/>
      <c r="J601" s="114"/>
      <c r="K601" s="115"/>
      <c r="L601" s="116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114"/>
      <c r="J602" s="114"/>
      <c r="K602" s="115"/>
      <c r="L602" s="116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114"/>
      <c r="J603" s="114"/>
      <c r="K603" s="115"/>
      <c r="L603" s="116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114"/>
      <c r="J604" s="114"/>
      <c r="K604" s="115"/>
      <c r="L604" s="116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114"/>
      <c r="J605" s="114"/>
      <c r="K605" s="115"/>
      <c r="L605" s="116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114"/>
      <c r="J606" s="114"/>
      <c r="K606" s="115"/>
      <c r="L606" s="116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114"/>
      <c r="J607" s="114"/>
      <c r="K607" s="115"/>
      <c r="L607" s="116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114"/>
      <c r="J608" s="114"/>
      <c r="K608" s="115"/>
      <c r="L608" s="116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114"/>
      <c r="J609" s="114"/>
      <c r="K609" s="115"/>
      <c r="L609" s="116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114"/>
      <c r="J610" s="114"/>
      <c r="K610" s="115"/>
      <c r="L610" s="116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114"/>
      <c r="J611" s="114"/>
      <c r="K611" s="115"/>
      <c r="L611" s="116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114"/>
      <c r="J612" s="114"/>
      <c r="K612" s="115"/>
      <c r="L612" s="116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114"/>
      <c r="J613" s="114"/>
      <c r="K613" s="115"/>
      <c r="L613" s="116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114"/>
      <c r="J614" s="114"/>
      <c r="K614" s="115"/>
      <c r="L614" s="116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114"/>
      <c r="J615" s="114"/>
      <c r="K615" s="115"/>
      <c r="L615" s="116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114"/>
      <c r="J616" s="114"/>
      <c r="K616" s="115"/>
      <c r="L616" s="116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114"/>
      <c r="J617" s="114"/>
      <c r="K617" s="115"/>
      <c r="L617" s="116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114"/>
      <c r="J618" s="114"/>
      <c r="K618" s="115"/>
      <c r="L618" s="116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114"/>
      <c r="J619" s="114"/>
      <c r="K619" s="115"/>
      <c r="L619" s="116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114"/>
      <c r="J620" s="114"/>
      <c r="K620" s="115"/>
      <c r="L620" s="116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114"/>
      <c r="J621" s="114"/>
      <c r="K621" s="115"/>
      <c r="L621" s="116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114"/>
      <c r="J622" s="114"/>
      <c r="K622" s="115"/>
      <c r="L622" s="116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114"/>
      <c r="J623" s="114"/>
      <c r="K623" s="115"/>
      <c r="L623" s="116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114"/>
      <c r="J624" s="114"/>
      <c r="K624" s="115"/>
      <c r="L624" s="116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114"/>
      <c r="J625" s="114"/>
      <c r="K625" s="115"/>
      <c r="L625" s="116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114"/>
      <c r="J626" s="114"/>
      <c r="K626" s="115"/>
      <c r="L626" s="116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114"/>
      <c r="J627" s="114"/>
      <c r="K627" s="115"/>
      <c r="L627" s="116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114"/>
      <c r="J628" s="114"/>
      <c r="K628" s="115"/>
      <c r="L628" s="116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114"/>
      <c r="J629" s="114"/>
      <c r="K629" s="115"/>
      <c r="L629" s="116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114"/>
      <c r="J630" s="114"/>
      <c r="K630" s="115"/>
      <c r="L630" s="116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114"/>
      <c r="J631" s="114"/>
      <c r="K631" s="115"/>
      <c r="L631" s="116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114"/>
      <c r="J632" s="114"/>
      <c r="K632" s="115"/>
      <c r="L632" s="116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114"/>
      <c r="J633" s="114"/>
      <c r="K633" s="115"/>
      <c r="L633" s="116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114"/>
      <c r="J634" s="114"/>
      <c r="K634" s="115"/>
      <c r="L634" s="116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114"/>
      <c r="J635" s="114"/>
      <c r="K635" s="115"/>
      <c r="L635" s="116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114"/>
      <c r="J636" s="114"/>
      <c r="K636" s="115"/>
      <c r="L636" s="116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114"/>
      <c r="J637" s="114"/>
      <c r="K637" s="115"/>
      <c r="L637" s="116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114"/>
      <c r="J638" s="114"/>
      <c r="K638" s="115"/>
      <c r="L638" s="116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114"/>
      <c r="J639" s="114"/>
      <c r="K639" s="115"/>
      <c r="L639" s="116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114"/>
      <c r="J640" s="114"/>
      <c r="K640" s="115"/>
      <c r="L640" s="116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114"/>
      <c r="J641" s="114"/>
      <c r="K641" s="115"/>
      <c r="L641" s="116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114"/>
      <c r="J642" s="114"/>
      <c r="K642" s="115"/>
      <c r="L642" s="116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114"/>
      <c r="J643" s="114"/>
      <c r="K643" s="115"/>
      <c r="L643" s="116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114"/>
      <c r="J644" s="114"/>
      <c r="K644" s="115"/>
      <c r="L644" s="116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114"/>
      <c r="J645" s="114"/>
      <c r="K645" s="115"/>
      <c r="L645" s="116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114"/>
      <c r="J646" s="114"/>
      <c r="K646" s="115"/>
      <c r="L646" s="116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114"/>
      <c r="J647" s="114"/>
      <c r="K647" s="115"/>
      <c r="L647" s="116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114"/>
      <c r="J648" s="114"/>
      <c r="K648" s="115"/>
      <c r="L648" s="116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114"/>
      <c r="J649" s="114"/>
      <c r="K649" s="115"/>
      <c r="L649" s="116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114"/>
      <c r="J650" s="114"/>
      <c r="K650" s="115"/>
      <c r="L650" s="116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114"/>
      <c r="J651" s="114"/>
      <c r="K651" s="115"/>
      <c r="L651" s="116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114"/>
      <c r="J652" s="114"/>
      <c r="K652" s="115"/>
      <c r="L652" s="116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114"/>
      <c r="J653" s="114"/>
      <c r="K653" s="115"/>
      <c r="L653" s="116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114"/>
      <c r="J654" s="114"/>
      <c r="K654" s="115"/>
      <c r="L654" s="116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114"/>
      <c r="J655" s="114"/>
      <c r="K655" s="115"/>
      <c r="L655" s="116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114"/>
      <c r="J656" s="114"/>
      <c r="K656" s="115"/>
      <c r="L656" s="116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114"/>
      <c r="J657" s="114"/>
      <c r="K657" s="115"/>
      <c r="L657" s="116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114"/>
      <c r="J658" s="114"/>
      <c r="K658" s="115"/>
      <c r="L658" s="116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114"/>
      <c r="J659" s="114"/>
      <c r="K659" s="115"/>
      <c r="L659" s="116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114"/>
      <c r="J660" s="114"/>
      <c r="K660" s="115"/>
      <c r="L660" s="116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114"/>
      <c r="J661" s="114"/>
      <c r="K661" s="115"/>
      <c r="L661" s="116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114"/>
      <c r="J662" s="114"/>
      <c r="K662" s="115"/>
      <c r="L662" s="116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114"/>
      <c r="J663" s="114"/>
      <c r="K663" s="115"/>
      <c r="L663" s="116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114"/>
      <c r="J664" s="114"/>
      <c r="K664" s="115"/>
      <c r="L664" s="116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114"/>
      <c r="J665" s="114"/>
      <c r="K665" s="115"/>
      <c r="L665" s="116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114"/>
      <c r="J666" s="114"/>
      <c r="K666" s="115"/>
      <c r="L666" s="116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114"/>
      <c r="J667" s="114"/>
      <c r="K667" s="115"/>
      <c r="L667" s="116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114"/>
      <c r="J668" s="114"/>
      <c r="K668" s="115"/>
      <c r="L668" s="116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114"/>
      <c r="J669" s="114"/>
      <c r="K669" s="115"/>
      <c r="L669" s="116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114"/>
      <c r="J670" s="114"/>
      <c r="K670" s="115"/>
      <c r="L670" s="116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114"/>
      <c r="J671" s="114"/>
      <c r="K671" s="115"/>
      <c r="L671" s="116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114"/>
      <c r="J672" s="114"/>
      <c r="K672" s="115"/>
      <c r="L672" s="116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114"/>
      <c r="J673" s="114"/>
      <c r="K673" s="115"/>
      <c r="L673" s="116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114"/>
      <c r="J674" s="114"/>
      <c r="K674" s="115"/>
      <c r="L674" s="116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114"/>
      <c r="J675" s="114"/>
      <c r="K675" s="115"/>
      <c r="L675" s="116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114"/>
      <c r="J676" s="114"/>
      <c r="K676" s="115"/>
      <c r="L676" s="116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114"/>
      <c r="J677" s="114"/>
      <c r="K677" s="115"/>
      <c r="L677" s="116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114"/>
      <c r="J678" s="114"/>
      <c r="K678" s="115"/>
      <c r="L678" s="116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114"/>
      <c r="J679" s="114"/>
      <c r="K679" s="115"/>
      <c r="L679" s="116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114"/>
      <c r="J680" s="114"/>
      <c r="K680" s="115"/>
      <c r="L680" s="116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114"/>
      <c r="J681" s="114"/>
      <c r="K681" s="115"/>
      <c r="L681" s="116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114"/>
      <c r="J682" s="114"/>
      <c r="K682" s="115"/>
      <c r="L682" s="116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114"/>
      <c r="J683" s="114"/>
      <c r="K683" s="115"/>
      <c r="L683" s="116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114"/>
      <c r="J684" s="114"/>
      <c r="K684" s="115"/>
      <c r="L684" s="116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114"/>
      <c r="J685" s="114"/>
      <c r="K685" s="115"/>
      <c r="L685" s="116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114"/>
      <c r="J686" s="114"/>
      <c r="K686" s="115"/>
      <c r="L686" s="116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114"/>
      <c r="J687" s="114"/>
      <c r="K687" s="115"/>
      <c r="L687" s="116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114"/>
      <c r="J688" s="114"/>
      <c r="K688" s="115"/>
      <c r="L688" s="116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114"/>
      <c r="J689" s="114"/>
      <c r="K689" s="115"/>
      <c r="L689" s="116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114"/>
      <c r="J690" s="114"/>
      <c r="K690" s="115"/>
      <c r="L690" s="116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114"/>
      <c r="J691" s="114"/>
      <c r="K691" s="115"/>
      <c r="L691" s="116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114"/>
      <c r="J692" s="114"/>
      <c r="K692" s="115"/>
      <c r="L692" s="116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114"/>
      <c r="J693" s="114"/>
      <c r="K693" s="115"/>
      <c r="L693" s="116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114"/>
      <c r="J694" s="114"/>
      <c r="K694" s="115"/>
      <c r="L694" s="116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114"/>
      <c r="J695" s="114"/>
      <c r="K695" s="115"/>
      <c r="L695" s="116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114"/>
      <c r="J696" s="114"/>
      <c r="K696" s="115"/>
      <c r="L696" s="116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114"/>
      <c r="J697" s="114"/>
      <c r="K697" s="115"/>
      <c r="L697" s="116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114"/>
      <c r="J698" s="114"/>
      <c r="K698" s="115"/>
      <c r="L698" s="116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114"/>
      <c r="J699" s="114"/>
      <c r="K699" s="115"/>
      <c r="L699" s="116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114"/>
      <c r="J700" s="114"/>
      <c r="K700" s="115"/>
      <c r="L700" s="116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114"/>
      <c r="J701" s="114"/>
      <c r="K701" s="115"/>
      <c r="L701" s="116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114"/>
      <c r="J702" s="114"/>
      <c r="K702" s="115"/>
      <c r="L702" s="116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114"/>
      <c r="J703" s="114"/>
      <c r="K703" s="115"/>
      <c r="L703" s="116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114"/>
      <c r="J704" s="114"/>
      <c r="K704" s="115"/>
      <c r="L704" s="116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114"/>
      <c r="J705" s="114"/>
      <c r="K705" s="115"/>
      <c r="L705" s="116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114"/>
      <c r="J706" s="114"/>
      <c r="K706" s="115"/>
      <c r="L706" s="116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114"/>
      <c r="J707" s="114"/>
      <c r="K707" s="115"/>
      <c r="L707" s="116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114"/>
      <c r="J708" s="114"/>
      <c r="K708" s="115"/>
      <c r="L708" s="116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114"/>
      <c r="J709" s="114"/>
      <c r="K709" s="115"/>
      <c r="L709" s="116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114"/>
      <c r="J710" s="114"/>
      <c r="K710" s="115"/>
      <c r="L710" s="116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114"/>
      <c r="J711" s="114"/>
      <c r="K711" s="115"/>
      <c r="L711" s="116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114"/>
      <c r="J712" s="114"/>
      <c r="K712" s="115"/>
      <c r="L712" s="116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114"/>
      <c r="J713" s="114"/>
      <c r="K713" s="115"/>
      <c r="L713" s="116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114"/>
      <c r="J714" s="114"/>
      <c r="K714" s="115"/>
      <c r="L714" s="116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114"/>
      <c r="J715" s="114"/>
      <c r="K715" s="115"/>
      <c r="L715" s="116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114"/>
      <c r="J716" s="114"/>
      <c r="K716" s="115"/>
      <c r="L716" s="116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114"/>
      <c r="J717" s="114"/>
      <c r="K717" s="115"/>
      <c r="L717" s="116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114"/>
      <c r="J718" s="114"/>
      <c r="K718" s="115"/>
      <c r="L718" s="116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114"/>
      <c r="J719" s="114"/>
      <c r="K719" s="115"/>
      <c r="L719" s="116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114"/>
      <c r="J720" s="114"/>
      <c r="K720" s="115"/>
      <c r="L720" s="116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114"/>
      <c r="J721" s="114"/>
      <c r="K721" s="115"/>
      <c r="L721" s="116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114"/>
      <c r="J722" s="114"/>
      <c r="K722" s="115"/>
      <c r="L722" s="116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114"/>
      <c r="J723" s="114"/>
      <c r="K723" s="115"/>
      <c r="L723" s="116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114"/>
      <c r="J724" s="114"/>
      <c r="K724" s="115"/>
      <c r="L724" s="116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114"/>
      <c r="J725" s="114"/>
      <c r="K725" s="115"/>
      <c r="L725" s="116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114"/>
      <c r="J726" s="114"/>
      <c r="K726" s="115"/>
      <c r="L726" s="116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114"/>
      <c r="J727" s="114"/>
      <c r="K727" s="115"/>
      <c r="L727" s="116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114"/>
      <c r="J728" s="114"/>
      <c r="K728" s="115"/>
      <c r="L728" s="116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114"/>
      <c r="J729" s="114"/>
      <c r="K729" s="115"/>
      <c r="L729" s="116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114"/>
      <c r="J730" s="114"/>
      <c r="K730" s="115"/>
      <c r="L730" s="116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114"/>
      <c r="J731" s="114"/>
      <c r="K731" s="115"/>
      <c r="L731" s="116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114"/>
      <c r="J732" s="114"/>
      <c r="K732" s="115"/>
      <c r="L732" s="116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114"/>
      <c r="J733" s="114"/>
      <c r="K733" s="115"/>
      <c r="L733" s="116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114"/>
      <c r="J734" s="114"/>
      <c r="K734" s="115"/>
      <c r="L734" s="116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114"/>
      <c r="J735" s="114"/>
      <c r="K735" s="115"/>
      <c r="L735" s="116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114"/>
      <c r="J736" s="114"/>
      <c r="K736" s="115"/>
      <c r="L736" s="116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114"/>
      <c r="J737" s="114"/>
      <c r="K737" s="115"/>
      <c r="L737" s="116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114"/>
      <c r="J738" s="114"/>
      <c r="K738" s="115"/>
      <c r="L738" s="116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114"/>
      <c r="J739" s="114"/>
      <c r="K739" s="115"/>
      <c r="L739" s="116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114"/>
      <c r="J740" s="114"/>
      <c r="K740" s="115"/>
      <c r="L740" s="116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114"/>
      <c r="J741" s="114"/>
      <c r="K741" s="115"/>
      <c r="L741" s="116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114"/>
      <c r="J742" s="114"/>
      <c r="K742" s="115"/>
      <c r="L742" s="116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114"/>
      <c r="J743" s="114"/>
      <c r="K743" s="115"/>
      <c r="L743" s="116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114"/>
      <c r="J744" s="114"/>
      <c r="K744" s="115"/>
      <c r="L744" s="116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114"/>
      <c r="J745" s="114"/>
      <c r="K745" s="115"/>
      <c r="L745" s="116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114"/>
      <c r="J746" s="114"/>
      <c r="K746" s="115"/>
      <c r="L746" s="116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114"/>
      <c r="J747" s="114"/>
      <c r="K747" s="115"/>
      <c r="L747" s="116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114"/>
      <c r="J748" s="114"/>
      <c r="K748" s="115"/>
      <c r="L748" s="116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114"/>
      <c r="J749" s="114"/>
      <c r="K749" s="115"/>
      <c r="L749" s="116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114"/>
      <c r="J750" s="114"/>
      <c r="K750" s="115"/>
      <c r="L750" s="116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114"/>
      <c r="J751" s="114"/>
      <c r="K751" s="115"/>
      <c r="L751" s="116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114"/>
      <c r="J752" s="114"/>
      <c r="K752" s="115"/>
      <c r="L752" s="116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114"/>
      <c r="J753" s="114"/>
      <c r="K753" s="115"/>
      <c r="L753" s="116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114"/>
      <c r="J754" s="114"/>
      <c r="K754" s="115"/>
      <c r="L754" s="116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114"/>
      <c r="J755" s="114"/>
      <c r="K755" s="115"/>
      <c r="L755" s="116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114"/>
      <c r="J756" s="114"/>
      <c r="K756" s="115"/>
      <c r="L756" s="116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114"/>
      <c r="J757" s="114"/>
      <c r="K757" s="115"/>
      <c r="L757" s="116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114"/>
      <c r="J758" s="114"/>
      <c r="K758" s="115"/>
      <c r="L758" s="116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114"/>
      <c r="J759" s="114"/>
      <c r="K759" s="115"/>
      <c r="L759" s="116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114"/>
      <c r="J760" s="114"/>
      <c r="K760" s="115"/>
      <c r="L760" s="116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114"/>
      <c r="J761" s="114"/>
      <c r="K761" s="115"/>
      <c r="L761" s="116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114"/>
      <c r="J762" s="114"/>
      <c r="K762" s="115"/>
      <c r="L762" s="116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114"/>
      <c r="J763" s="114"/>
      <c r="K763" s="115"/>
      <c r="L763" s="116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</row>
  </sheetData>
  <autoFilter ref="$A$1:$AC$76">
    <sortState ref="A1:AC76">
      <sortCondition ref="E1:E76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6.13"/>
    <col customWidth="1" min="3" max="3" width="11.13"/>
    <col customWidth="1" min="4" max="4" width="8.0"/>
    <col customWidth="1" min="5" max="5" width="14.25"/>
    <col customWidth="1" min="6" max="6" width="17.0"/>
    <col customWidth="1" min="7" max="7" width="1.88"/>
    <col customWidth="1" min="8" max="9" width="5.63"/>
    <col customWidth="1" min="11" max="11" width="11.63"/>
    <col customWidth="1" min="12" max="12" width="14.63"/>
    <col customWidth="1" min="14" max="14" width="16.5"/>
  </cols>
  <sheetData>
    <row r="1">
      <c r="A1" s="99"/>
      <c r="B1" s="99"/>
      <c r="C1" s="99"/>
      <c r="D1" s="99"/>
      <c r="E1" s="99"/>
      <c r="F1" s="99"/>
      <c r="G1" s="100"/>
      <c r="H1" s="117"/>
      <c r="I1" s="118"/>
      <c r="J1" s="101"/>
      <c r="K1" s="101" t="s">
        <v>564</v>
      </c>
      <c r="L1" s="102" t="s">
        <v>565</v>
      </c>
      <c r="M1" s="100"/>
      <c r="N1" s="100"/>
      <c r="O1" s="99"/>
      <c r="P1" s="99"/>
    </row>
    <row r="2">
      <c r="A2" s="57" t="s">
        <v>316</v>
      </c>
      <c r="B2" s="57" t="s">
        <v>6</v>
      </c>
      <c r="C2" s="97" t="s">
        <v>318</v>
      </c>
      <c r="D2" s="57" t="s">
        <v>569</v>
      </c>
      <c r="E2" s="57" t="s">
        <v>627</v>
      </c>
      <c r="F2" s="57" t="s">
        <v>524</v>
      </c>
      <c r="G2" s="119">
        <v>1.0</v>
      </c>
      <c r="H2" s="120">
        <v>23990.0</v>
      </c>
      <c r="I2" s="120">
        <v>11990.0</v>
      </c>
      <c r="J2" s="119"/>
      <c r="K2" s="61" t="s">
        <v>628</v>
      </c>
      <c r="L2" s="62">
        <v>5714.0</v>
      </c>
      <c r="M2" s="58"/>
      <c r="N2" s="57" t="s">
        <v>629</v>
      </c>
      <c r="O2" s="63"/>
      <c r="P2" s="63"/>
    </row>
    <row r="3">
      <c r="A3" s="57" t="s">
        <v>316</v>
      </c>
      <c r="B3" s="57" t="s">
        <v>6</v>
      </c>
      <c r="C3" s="97" t="s">
        <v>318</v>
      </c>
      <c r="D3" s="57" t="s">
        <v>4</v>
      </c>
      <c r="E3" s="57" t="s">
        <v>630</v>
      </c>
      <c r="F3" s="57" t="s">
        <v>524</v>
      </c>
      <c r="G3" s="119">
        <v>1.0</v>
      </c>
      <c r="H3" s="120">
        <v>23990.0</v>
      </c>
      <c r="I3" s="120">
        <v>11990.0</v>
      </c>
      <c r="J3" s="119"/>
      <c r="K3" s="61" t="s">
        <v>631</v>
      </c>
      <c r="L3" s="62">
        <v>5554.0</v>
      </c>
      <c r="M3" s="58"/>
      <c r="N3" s="57" t="s">
        <v>629</v>
      </c>
      <c r="O3" s="63"/>
      <c r="P3" s="63"/>
    </row>
    <row r="4">
      <c r="A4" s="57" t="s">
        <v>316</v>
      </c>
      <c r="B4" s="57" t="s">
        <v>6</v>
      </c>
      <c r="C4" s="97" t="s">
        <v>328</v>
      </c>
      <c r="D4" s="57" t="s">
        <v>4</v>
      </c>
      <c r="E4" s="57" t="s">
        <v>632</v>
      </c>
      <c r="F4" s="57" t="s">
        <v>524</v>
      </c>
      <c r="G4" s="119">
        <v>1.0</v>
      </c>
      <c r="H4" s="120">
        <v>23990.0</v>
      </c>
      <c r="I4" s="120">
        <v>11990.0</v>
      </c>
      <c r="J4" s="119"/>
      <c r="K4" s="61" t="s">
        <v>633</v>
      </c>
      <c r="L4" s="62">
        <v>5626.0</v>
      </c>
      <c r="M4" s="58"/>
      <c r="N4" s="57" t="s">
        <v>629</v>
      </c>
      <c r="O4" s="63"/>
      <c r="P4" s="63"/>
    </row>
    <row r="5">
      <c r="A5" s="57" t="s">
        <v>316</v>
      </c>
      <c r="B5" s="57" t="s">
        <v>6</v>
      </c>
      <c r="C5" s="97" t="s">
        <v>328</v>
      </c>
      <c r="D5" s="57" t="s">
        <v>4</v>
      </c>
      <c r="E5" s="57" t="s">
        <v>634</v>
      </c>
      <c r="F5" s="57" t="s">
        <v>524</v>
      </c>
      <c r="G5" s="119">
        <v>1.0</v>
      </c>
      <c r="H5" s="120">
        <v>23990.0</v>
      </c>
      <c r="I5" s="120">
        <v>11990.0</v>
      </c>
      <c r="J5" s="119"/>
      <c r="K5" s="61" t="s">
        <v>635</v>
      </c>
      <c r="L5" s="62">
        <v>4431.0</v>
      </c>
      <c r="M5" s="58"/>
      <c r="N5" s="57" t="s">
        <v>629</v>
      </c>
      <c r="O5" s="63"/>
      <c r="P5" s="63"/>
    </row>
    <row r="6">
      <c r="A6" s="57" t="s">
        <v>316</v>
      </c>
      <c r="B6" s="57" t="s">
        <v>6</v>
      </c>
      <c r="C6" s="97" t="s">
        <v>318</v>
      </c>
      <c r="D6" s="57" t="s">
        <v>4</v>
      </c>
      <c r="E6" s="57" t="s">
        <v>636</v>
      </c>
      <c r="F6" s="57" t="s">
        <v>524</v>
      </c>
      <c r="G6" s="119">
        <v>1.0</v>
      </c>
      <c r="H6" s="120">
        <v>15490.0</v>
      </c>
      <c r="I6" s="120">
        <v>12390.0</v>
      </c>
      <c r="J6" s="119"/>
      <c r="K6" s="61" t="s">
        <v>637</v>
      </c>
      <c r="L6" s="62">
        <v>4811.0</v>
      </c>
      <c r="M6" s="58"/>
      <c r="N6" s="57" t="s">
        <v>629</v>
      </c>
      <c r="O6" s="63"/>
      <c r="P6" s="63"/>
    </row>
    <row r="7">
      <c r="A7" s="57" t="s">
        <v>316</v>
      </c>
      <c r="B7" s="57" t="s">
        <v>6</v>
      </c>
      <c r="C7" s="97" t="s">
        <v>474</v>
      </c>
      <c r="D7" s="57" t="s">
        <v>4</v>
      </c>
      <c r="E7" s="57" t="s">
        <v>638</v>
      </c>
      <c r="F7" s="57" t="s">
        <v>524</v>
      </c>
      <c r="G7" s="119">
        <v>1.0</v>
      </c>
      <c r="H7" s="120">
        <v>15490.0</v>
      </c>
      <c r="I7" s="120">
        <v>12390.0</v>
      </c>
      <c r="J7" s="119"/>
      <c r="K7" s="61" t="s">
        <v>637</v>
      </c>
      <c r="L7" s="62">
        <v>4811.0</v>
      </c>
      <c r="M7" s="58"/>
      <c r="N7" s="57" t="s">
        <v>629</v>
      </c>
      <c r="O7" s="63"/>
      <c r="P7" s="63"/>
    </row>
    <row r="8">
      <c r="A8" s="57" t="s">
        <v>331</v>
      </c>
      <c r="B8" s="58"/>
      <c r="C8" s="97" t="s">
        <v>318</v>
      </c>
      <c r="D8" s="57" t="s">
        <v>4</v>
      </c>
      <c r="E8" s="57" t="s">
        <v>639</v>
      </c>
      <c r="F8" s="57" t="s">
        <v>320</v>
      </c>
      <c r="G8" s="119">
        <v>1.0</v>
      </c>
      <c r="H8" s="120">
        <v>5490.0</v>
      </c>
      <c r="I8" s="120">
        <v>4390.0</v>
      </c>
      <c r="J8" s="119"/>
      <c r="K8" s="61" t="s">
        <v>176</v>
      </c>
      <c r="L8" s="62">
        <v>1739.0</v>
      </c>
      <c r="M8" s="58"/>
      <c r="N8" s="57" t="s">
        <v>629</v>
      </c>
      <c r="O8" s="63"/>
      <c r="P8" s="63"/>
    </row>
    <row r="9">
      <c r="A9" s="57" t="s">
        <v>331</v>
      </c>
      <c r="B9" s="58"/>
      <c r="C9" s="97" t="s">
        <v>640</v>
      </c>
      <c r="D9" s="57" t="s">
        <v>4</v>
      </c>
      <c r="E9" s="57" t="s">
        <v>641</v>
      </c>
      <c r="F9" s="57" t="s">
        <v>335</v>
      </c>
      <c r="G9" s="119">
        <v>1.0</v>
      </c>
      <c r="H9" s="120">
        <v>4490.0</v>
      </c>
      <c r="I9" s="120">
        <v>3590.0</v>
      </c>
      <c r="J9" s="119"/>
      <c r="K9" s="61" t="s">
        <v>642</v>
      </c>
      <c r="L9" s="62">
        <v>1422.0</v>
      </c>
      <c r="M9" s="58"/>
      <c r="N9" s="57" t="s">
        <v>629</v>
      </c>
      <c r="O9" s="63"/>
      <c r="P9" s="63"/>
    </row>
    <row r="10">
      <c r="A10" s="57" t="s">
        <v>331</v>
      </c>
      <c r="B10" s="58"/>
      <c r="C10" s="97" t="s">
        <v>328</v>
      </c>
      <c r="D10" s="57" t="s">
        <v>4</v>
      </c>
      <c r="E10" s="57" t="s">
        <v>643</v>
      </c>
      <c r="F10" s="57" t="s">
        <v>335</v>
      </c>
      <c r="G10" s="119">
        <v>1.0</v>
      </c>
      <c r="H10" s="120">
        <v>4490.0</v>
      </c>
      <c r="I10" s="120">
        <v>3590.0</v>
      </c>
      <c r="J10" s="119"/>
      <c r="K10" s="61" t="s">
        <v>642</v>
      </c>
      <c r="L10" s="62">
        <v>1422.0</v>
      </c>
      <c r="M10" s="58"/>
      <c r="N10" s="57" t="s">
        <v>629</v>
      </c>
      <c r="O10" s="63"/>
      <c r="P10" s="63"/>
    </row>
    <row r="11">
      <c r="A11" s="57" t="s">
        <v>644</v>
      </c>
      <c r="B11" s="57" t="s">
        <v>317</v>
      </c>
      <c r="C11" s="97" t="s">
        <v>328</v>
      </c>
      <c r="D11" s="57" t="s">
        <v>4</v>
      </c>
      <c r="E11" s="57" t="s">
        <v>645</v>
      </c>
      <c r="F11" s="57" t="s">
        <v>335</v>
      </c>
      <c r="G11" s="119">
        <v>1.0</v>
      </c>
      <c r="H11" s="120">
        <v>1990.0</v>
      </c>
      <c r="I11" s="120"/>
      <c r="J11" s="119"/>
      <c r="K11" s="61">
        <v>690.0</v>
      </c>
      <c r="L11" s="62">
        <v>656.0</v>
      </c>
      <c r="M11" s="58"/>
      <c r="N11" s="57" t="s">
        <v>629</v>
      </c>
      <c r="O11" s="63"/>
      <c r="P11" s="63"/>
    </row>
    <row r="12">
      <c r="A12" s="57" t="s">
        <v>644</v>
      </c>
      <c r="B12" s="57" t="s">
        <v>317</v>
      </c>
      <c r="C12" s="97" t="s">
        <v>328</v>
      </c>
      <c r="D12" s="57" t="s">
        <v>4</v>
      </c>
      <c r="E12" s="57" t="s">
        <v>646</v>
      </c>
      <c r="F12" s="57" t="s">
        <v>335</v>
      </c>
      <c r="G12" s="119">
        <v>1.0</v>
      </c>
      <c r="H12" s="120">
        <v>1990.0</v>
      </c>
      <c r="I12" s="120"/>
      <c r="J12" s="119"/>
      <c r="K12" s="61">
        <v>690.0</v>
      </c>
      <c r="L12" s="62">
        <v>656.0</v>
      </c>
      <c r="M12" s="58"/>
      <c r="N12" s="57" t="s">
        <v>629</v>
      </c>
      <c r="O12" s="63"/>
      <c r="P12" s="63"/>
    </row>
    <row r="13">
      <c r="A13" s="57" t="s">
        <v>316</v>
      </c>
      <c r="B13" s="58"/>
      <c r="C13" s="97" t="s">
        <v>318</v>
      </c>
      <c r="D13" s="57" t="s">
        <v>4</v>
      </c>
      <c r="E13" s="57" t="s">
        <v>647</v>
      </c>
      <c r="F13" s="57" t="s">
        <v>335</v>
      </c>
      <c r="G13" s="119">
        <v>1.0</v>
      </c>
      <c r="H13" s="120">
        <v>2590.0</v>
      </c>
      <c r="I13" s="120"/>
      <c r="J13" s="119"/>
      <c r="K13" s="61">
        <v>660.0</v>
      </c>
      <c r="L13" s="62">
        <v>627.0</v>
      </c>
      <c r="M13" s="58"/>
      <c r="N13" s="57" t="s">
        <v>629</v>
      </c>
      <c r="O13" s="63"/>
      <c r="P13" s="63"/>
    </row>
    <row r="14">
      <c r="A14" s="57" t="s">
        <v>331</v>
      </c>
      <c r="B14" s="58"/>
      <c r="C14" s="97" t="s">
        <v>328</v>
      </c>
      <c r="D14" s="57" t="s">
        <v>4</v>
      </c>
      <c r="E14" s="57" t="s">
        <v>648</v>
      </c>
      <c r="F14" s="57" t="s">
        <v>335</v>
      </c>
      <c r="G14" s="119">
        <v>1.0</v>
      </c>
      <c r="H14" s="120">
        <v>2590.0</v>
      </c>
      <c r="I14" s="120"/>
      <c r="J14" s="119"/>
      <c r="K14" s="61">
        <v>860.0</v>
      </c>
      <c r="L14" s="62">
        <v>817.0</v>
      </c>
      <c r="M14" s="58"/>
      <c r="N14" s="57" t="s">
        <v>629</v>
      </c>
      <c r="O14" s="63"/>
      <c r="P14" s="63"/>
    </row>
    <row r="15">
      <c r="A15" s="57" t="s">
        <v>316</v>
      </c>
      <c r="B15" s="58"/>
      <c r="C15" s="121" t="s">
        <v>649</v>
      </c>
      <c r="D15" s="122" t="s">
        <v>4</v>
      </c>
      <c r="E15" s="122" t="s">
        <v>650</v>
      </c>
      <c r="F15" s="57" t="s">
        <v>335</v>
      </c>
      <c r="G15" s="119">
        <v>0.0</v>
      </c>
      <c r="H15" s="120"/>
      <c r="I15" s="120"/>
      <c r="J15" s="119"/>
      <c r="K15" s="61">
        <v>860.0</v>
      </c>
      <c r="L15" s="62">
        <v>817.0</v>
      </c>
      <c r="M15" s="58"/>
      <c r="N15" s="57" t="s">
        <v>629</v>
      </c>
      <c r="O15" s="64" t="s">
        <v>651</v>
      </c>
      <c r="P15" s="63"/>
    </row>
    <row r="16">
      <c r="A16" s="57" t="s">
        <v>316</v>
      </c>
      <c r="B16" s="58"/>
      <c r="C16" s="97" t="s">
        <v>318</v>
      </c>
      <c r="D16" s="57" t="s">
        <v>4</v>
      </c>
      <c r="E16" s="57" t="s">
        <v>652</v>
      </c>
      <c r="F16" s="57" t="s">
        <v>335</v>
      </c>
      <c r="G16" s="119">
        <v>1.0</v>
      </c>
      <c r="H16" s="120">
        <v>2590.0</v>
      </c>
      <c r="I16" s="120"/>
      <c r="J16" s="119"/>
      <c r="K16" s="61">
        <v>860.0</v>
      </c>
      <c r="L16" s="62">
        <v>817.0</v>
      </c>
      <c r="M16" s="58"/>
      <c r="N16" s="57" t="s">
        <v>629</v>
      </c>
      <c r="O16" s="63"/>
      <c r="P16" s="63"/>
    </row>
    <row r="17">
      <c r="A17" s="57" t="s">
        <v>316</v>
      </c>
      <c r="B17" s="58"/>
      <c r="C17" s="97" t="s">
        <v>328</v>
      </c>
      <c r="D17" s="57" t="s">
        <v>4</v>
      </c>
      <c r="E17" s="57" t="s">
        <v>653</v>
      </c>
      <c r="F17" s="57" t="s">
        <v>335</v>
      </c>
      <c r="G17" s="119">
        <v>1.0</v>
      </c>
      <c r="H17" s="120">
        <v>2590.0</v>
      </c>
      <c r="I17" s="120"/>
      <c r="J17" s="119"/>
      <c r="K17" s="61">
        <v>860.0</v>
      </c>
      <c r="L17" s="62">
        <v>817.0</v>
      </c>
      <c r="M17" s="58"/>
      <c r="N17" s="57" t="s">
        <v>629</v>
      </c>
      <c r="O17" s="63"/>
      <c r="P17" s="63"/>
    </row>
    <row r="18">
      <c r="A18" s="57" t="s">
        <v>577</v>
      </c>
      <c r="B18" s="58"/>
      <c r="C18" s="97" t="s">
        <v>474</v>
      </c>
      <c r="D18" s="57" t="s">
        <v>4</v>
      </c>
      <c r="E18" s="57" t="s">
        <v>654</v>
      </c>
      <c r="F18" s="57" t="s">
        <v>579</v>
      </c>
      <c r="G18" s="119">
        <v>1.0</v>
      </c>
      <c r="H18" s="120">
        <v>14490.0</v>
      </c>
      <c r="I18" s="120">
        <v>11590.0</v>
      </c>
      <c r="J18" s="119"/>
      <c r="K18" s="61" t="s">
        <v>655</v>
      </c>
      <c r="L18" s="62">
        <v>5211.0</v>
      </c>
      <c r="M18" s="58"/>
      <c r="N18" s="57" t="s">
        <v>629</v>
      </c>
      <c r="O18" s="63"/>
      <c r="P18" s="63"/>
    </row>
    <row r="19">
      <c r="A19" s="57" t="s">
        <v>577</v>
      </c>
      <c r="B19" s="58"/>
      <c r="C19" s="97" t="s">
        <v>474</v>
      </c>
      <c r="D19" s="57" t="s">
        <v>4</v>
      </c>
      <c r="E19" s="57" t="s">
        <v>656</v>
      </c>
      <c r="F19" s="57" t="s">
        <v>579</v>
      </c>
      <c r="G19" s="119">
        <v>1.0</v>
      </c>
      <c r="H19" s="120">
        <v>14490.0</v>
      </c>
      <c r="I19" s="120">
        <v>11590.0</v>
      </c>
      <c r="J19" s="119"/>
      <c r="K19" s="61" t="s">
        <v>655</v>
      </c>
      <c r="L19" s="62">
        <v>5211.0</v>
      </c>
      <c r="M19" s="58"/>
      <c r="N19" s="57" t="s">
        <v>629</v>
      </c>
      <c r="O19" s="63"/>
      <c r="P19" s="63"/>
    </row>
    <row r="20">
      <c r="A20" s="57" t="s">
        <v>316</v>
      </c>
      <c r="B20" s="57" t="s">
        <v>6</v>
      </c>
      <c r="C20" s="97" t="s">
        <v>328</v>
      </c>
      <c r="D20" s="57" t="s">
        <v>4</v>
      </c>
      <c r="E20" s="57" t="s">
        <v>657</v>
      </c>
      <c r="F20" s="57" t="s">
        <v>583</v>
      </c>
      <c r="G20" s="119">
        <v>1.0</v>
      </c>
      <c r="H20" s="120">
        <v>4790.0</v>
      </c>
      <c r="I20" s="120">
        <v>3990.0</v>
      </c>
      <c r="J20" s="119"/>
      <c r="K20" s="61" t="s">
        <v>658</v>
      </c>
      <c r="L20" s="62">
        <v>1198.0</v>
      </c>
      <c r="M20" s="58"/>
      <c r="N20" s="57" t="s">
        <v>629</v>
      </c>
      <c r="O20" s="63"/>
      <c r="P20" s="63"/>
    </row>
    <row r="21">
      <c r="A21" s="57" t="s">
        <v>316</v>
      </c>
      <c r="B21" s="57" t="s">
        <v>6</v>
      </c>
      <c r="C21" s="97" t="s">
        <v>318</v>
      </c>
      <c r="D21" s="57" t="s">
        <v>4</v>
      </c>
      <c r="E21" s="57" t="s">
        <v>659</v>
      </c>
      <c r="F21" s="57" t="s">
        <v>583</v>
      </c>
      <c r="G21" s="119">
        <v>1.0</v>
      </c>
      <c r="H21" s="120">
        <v>5290.0</v>
      </c>
      <c r="I21" s="120">
        <v>4290.0</v>
      </c>
      <c r="J21" s="119"/>
      <c r="K21" s="61" t="s">
        <v>660</v>
      </c>
      <c r="L21" s="62">
        <v>1322.0</v>
      </c>
      <c r="M21" s="58"/>
      <c r="N21" s="57" t="s">
        <v>629</v>
      </c>
      <c r="O21" s="63"/>
      <c r="P21" s="63"/>
    </row>
    <row r="22">
      <c r="A22" s="57" t="s">
        <v>316</v>
      </c>
      <c r="B22" s="57" t="s">
        <v>6</v>
      </c>
      <c r="C22" s="97" t="s">
        <v>318</v>
      </c>
      <c r="D22" s="57" t="s">
        <v>4</v>
      </c>
      <c r="E22" s="57" t="s">
        <v>661</v>
      </c>
      <c r="F22" s="57" t="s">
        <v>583</v>
      </c>
      <c r="G22" s="119">
        <v>1.0</v>
      </c>
      <c r="H22" s="120">
        <v>5790.0</v>
      </c>
      <c r="I22" s="120">
        <v>4590.0</v>
      </c>
      <c r="J22" s="119"/>
      <c r="K22" s="61" t="s">
        <v>662</v>
      </c>
      <c r="L22" s="62">
        <v>1448.0</v>
      </c>
      <c r="M22" s="58"/>
      <c r="N22" s="57" t="s">
        <v>629</v>
      </c>
      <c r="O22" s="63"/>
      <c r="P22" s="63"/>
    </row>
    <row r="23">
      <c r="A23" s="57" t="s">
        <v>316</v>
      </c>
      <c r="B23" s="57" t="s">
        <v>6</v>
      </c>
      <c r="C23" s="97" t="s">
        <v>318</v>
      </c>
      <c r="D23" s="57" t="s">
        <v>4</v>
      </c>
      <c r="E23" s="57" t="s">
        <v>663</v>
      </c>
      <c r="F23" s="57" t="s">
        <v>583</v>
      </c>
      <c r="G23" s="119">
        <v>1.0</v>
      </c>
      <c r="H23" s="120">
        <v>6990.0</v>
      </c>
      <c r="I23" s="120">
        <v>5590.0</v>
      </c>
      <c r="J23" s="119"/>
      <c r="K23" s="61" t="s">
        <v>60</v>
      </c>
      <c r="L23" s="62">
        <v>1748.0</v>
      </c>
      <c r="M23" s="58"/>
      <c r="N23" s="57" t="s">
        <v>629</v>
      </c>
      <c r="O23" s="63"/>
      <c r="P23" s="63"/>
    </row>
    <row r="24">
      <c r="A24" s="57" t="s">
        <v>316</v>
      </c>
      <c r="B24" s="57" t="s">
        <v>6</v>
      </c>
      <c r="C24" s="121" t="s">
        <v>649</v>
      </c>
      <c r="D24" s="122" t="s">
        <v>4</v>
      </c>
      <c r="E24" s="122" t="s">
        <v>664</v>
      </c>
      <c r="F24" s="57" t="s">
        <v>583</v>
      </c>
      <c r="G24" s="119">
        <v>0.0</v>
      </c>
      <c r="H24" s="120"/>
      <c r="I24" s="120"/>
      <c r="J24" s="119"/>
      <c r="K24" s="61" t="s">
        <v>665</v>
      </c>
      <c r="L24" s="62">
        <v>748.0</v>
      </c>
      <c r="M24" s="58"/>
      <c r="N24" s="57" t="s">
        <v>629</v>
      </c>
      <c r="O24" s="64" t="s">
        <v>651</v>
      </c>
      <c r="P24" s="63"/>
    </row>
    <row r="25">
      <c r="A25" s="57" t="s">
        <v>316</v>
      </c>
      <c r="B25" s="57" t="s">
        <v>6</v>
      </c>
      <c r="C25" s="97" t="s">
        <v>328</v>
      </c>
      <c r="D25" s="57" t="s">
        <v>4</v>
      </c>
      <c r="E25" s="57" t="s">
        <v>666</v>
      </c>
      <c r="F25" s="57" t="s">
        <v>583</v>
      </c>
      <c r="G25" s="119">
        <v>1.0</v>
      </c>
      <c r="H25" s="123">
        <v>6990.0</v>
      </c>
      <c r="I25" s="120">
        <v>2990.0</v>
      </c>
      <c r="J25" s="119"/>
      <c r="K25" s="61" t="s">
        <v>60</v>
      </c>
      <c r="L25" s="62">
        <v>1165.0</v>
      </c>
      <c r="M25" s="58"/>
      <c r="N25" s="57" t="s">
        <v>629</v>
      </c>
      <c r="O25" s="63"/>
      <c r="P25" s="63"/>
    </row>
    <row r="26">
      <c r="A26" s="57" t="s">
        <v>316</v>
      </c>
      <c r="B26" s="57" t="s">
        <v>6</v>
      </c>
      <c r="C26" s="97" t="s">
        <v>318</v>
      </c>
      <c r="D26" s="57" t="s">
        <v>4</v>
      </c>
      <c r="E26" s="57" t="s">
        <v>667</v>
      </c>
      <c r="F26" s="57" t="s">
        <v>583</v>
      </c>
      <c r="G26" s="119">
        <v>1.0</v>
      </c>
      <c r="H26" s="123">
        <v>7990.0</v>
      </c>
      <c r="I26" s="120">
        <v>3390.0</v>
      </c>
      <c r="J26" s="119"/>
      <c r="K26" s="61" t="s">
        <v>668</v>
      </c>
      <c r="L26" s="62">
        <f t="shared" ref="L26:L27" si="1">2664/2</f>
        <v>1332</v>
      </c>
      <c r="M26" s="58"/>
      <c r="N26" s="57" t="s">
        <v>629</v>
      </c>
      <c r="O26" s="63"/>
      <c r="P26" s="63"/>
    </row>
    <row r="27">
      <c r="A27" s="57" t="s">
        <v>316</v>
      </c>
      <c r="B27" s="57" t="s">
        <v>6</v>
      </c>
      <c r="C27" s="121" t="s">
        <v>649</v>
      </c>
      <c r="D27" s="122" t="s">
        <v>4</v>
      </c>
      <c r="E27" s="122" t="s">
        <v>667</v>
      </c>
      <c r="F27" s="57" t="s">
        <v>583</v>
      </c>
      <c r="G27" s="119">
        <v>0.0</v>
      </c>
      <c r="H27" s="123"/>
      <c r="I27" s="120"/>
      <c r="J27" s="119"/>
      <c r="K27" s="61" t="s">
        <v>668</v>
      </c>
      <c r="L27" s="62">
        <f t="shared" si="1"/>
        <v>1332</v>
      </c>
      <c r="M27" s="58"/>
      <c r="N27" s="57" t="s">
        <v>629</v>
      </c>
      <c r="O27" s="64" t="s">
        <v>651</v>
      </c>
      <c r="P27" s="63"/>
    </row>
    <row r="28">
      <c r="A28" s="57" t="s">
        <v>316</v>
      </c>
      <c r="B28" s="57" t="s">
        <v>6</v>
      </c>
      <c r="C28" s="121" t="s">
        <v>649</v>
      </c>
      <c r="D28" s="122" t="s">
        <v>4</v>
      </c>
      <c r="E28" s="122" t="s">
        <v>669</v>
      </c>
      <c r="F28" s="57" t="s">
        <v>583</v>
      </c>
      <c r="G28" s="119">
        <v>0.0</v>
      </c>
      <c r="H28" s="120"/>
      <c r="I28" s="120"/>
      <c r="J28" s="119"/>
      <c r="K28" s="61">
        <v>774.0</v>
      </c>
      <c r="L28" s="62">
        <v>387.0</v>
      </c>
      <c r="M28" s="58"/>
      <c r="N28" s="57" t="s">
        <v>629</v>
      </c>
      <c r="O28" s="64" t="s">
        <v>651</v>
      </c>
      <c r="P28" s="63"/>
    </row>
    <row r="29">
      <c r="A29" s="57" t="s">
        <v>316</v>
      </c>
      <c r="B29" s="57" t="s">
        <v>6</v>
      </c>
      <c r="C29" s="121" t="s">
        <v>649</v>
      </c>
      <c r="D29" s="122" t="s">
        <v>4</v>
      </c>
      <c r="E29" s="122" t="s">
        <v>670</v>
      </c>
      <c r="F29" s="57" t="s">
        <v>583</v>
      </c>
      <c r="G29" s="119">
        <v>0.0</v>
      </c>
      <c r="H29" s="120"/>
      <c r="I29" s="120"/>
      <c r="J29" s="119"/>
      <c r="K29" s="61" t="s">
        <v>176</v>
      </c>
      <c r="L29" s="62">
        <v>915.0</v>
      </c>
      <c r="M29" s="58"/>
      <c r="N29" s="57" t="s">
        <v>629</v>
      </c>
      <c r="O29" s="64" t="s">
        <v>651</v>
      </c>
      <c r="P29" s="63"/>
    </row>
    <row r="30">
      <c r="A30" s="57" t="s">
        <v>316</v>
      </c>
      <c r="B30" s="57" t="s">
        <v>6</v>
      </c>
      <c r="C30" s="97" t="s">
        <v>318</v>
      </c>
      <c r="D30" s="57" t="s">
        <v>4</v>
      </c>
      <c r="E30" s="57" t="s">
        <v>671</v>
      </c>
      <c r="F30" s="57" t="s">
        <v>583</v>
      </c>
      <c r="G30" s="119">
        <v>1.0</v>
      </c>
      <c r="H30" s="123">
        <v>5990.0</v>
      </c>
      <c r="I30" s="120">
        <v>2390.0</v>
      </c>
      <c r="J30" s="119"/>
      <c r="K30" s="61" t="s">
        <v>672</v>
      </c>
      <c r="L30" s="62">
        <v>999.0</v>
      </c>
      <c r="M30" s="58"/>
      <c r="N30" s="57" t="s">
        <v>629</v>
      </c>
      <c r="O30" s="63"/>
      <c r="P30" s="63"/>
    </row>
    <row r="31">
      <c r="A31" s="57" t="s">
        <v>316</v>
      </c>
      <c r="B31" s="57" t="s">
        <v>6</v>
      </c>
      <c r="C31" s="97" t="s">
        <v>328</v>
      </c>
      <c r="D31" s="57" t="s">
        <v>4</v>
      </c>
      <c r="E31" s="57" t="s">
        <v>673</v>
      </c>
      <c r="F31" s="57" t="s">
        <v>583</v>
      </c>
      <c r="G31" s="119">
        <v>1.0</v>
      </c>
      <c r="H31" s="120">
        <v>7990.0</v>
      </c>
      <c r="I31" s="120">
        <v>6390.0</v>
      </c>
      <c r="J31" s="119"/>
      <c r="K31" s="61" t="s">
        <v>668</v>
      </c>
      <c r="L31" s="62">
        <v>1997.0</v>
      </c>
      <c r="M31" s="58"/>
      <c r="N31" s="57" t="s">
        <v>629</v>
      </c>
      <c r="O31" s="63"/>
      <c r="P31" s="63"/>
    </row>
    <row r="32">
      <c r="A32" s="57" t="s">
        <v>331</v>
      </c>
      <c r="B32" s="57" t="s">
        <v>6</v>
      </c>
      <c r="C32" s="97" t="s">
        <v>318</v>
      </c>
      <c r="D32" s="57" t="s">
        <v>4</v>
      </c>
      <c r="E32" s="57" t="s">
        <v>674</v>
      </c>
      <c r="F32" s="57" t="s">
        <v>583</v>
      </c>
      <c r="G32" s="119">
        <v>1.0</v>
      </c>
      <c r="H32" s="120">
        <v>8990.0</v>
      </c>
      <c r="I32" s="120">
        <v>6970.0</v>
      </c>
      <c r="J32" s="119"/>
      <c r="K32" s="61" t="s">
        <v>675</v>
      </c>
      <c r="L32" s="62">
        <v>2213.0</v>
      </c>
      <c r="M32" s="58"/>
      <c r="N32" s="57" t="s">
        <v>629</v>
      </c>
      <c r="O32" s="63"/>
      <c r="P32" s="63"/>
    </row>
    <row r="33">
      <c r="A33" s="57" t="s">
        <v>316</v>
      </c>
      <c r="B33" s="57" t="s">
        <v>6</v>
      </c>
      <c r="C33" s="97" t="s">
        <v>328</v>
      </c>
      <c r="D33" s="57" t="s">
        <v>4</v>
      </c>
      <c r="E33" s="57" t="s">
        <v>676</v>
      </c>
      <c r="F33" s="57" t="s">
        <v>583</v>
      </c>
      <c r="G33" s="119">
        <v>1.0</v>
      </c>
      <c r="H33" s="120">
        <v>7490.0</v>
      </c>
      <c r="I33" s="120">
        <v>2990.0</v>
      </c>
      <c r="J33" s="119"/>
      <c r="K33" s="61" t="s">
        <v>677</v>
      </c>
      <c r="L33" s="62">
        <v>1249.0</v>
      </c>
      <c r="M33" s="58"/>
      <c r="N33" s="57" t="s">
        <v>629</v>
      </c>
      <c r="O33" s="63"/>
      <c r="P33" s="63"/>
    </row>
    <row r="34">
      <c r="A34" s="57" t="s">
        <v>316</v>
      </c>
      <c r="B34" s="57" t="s">
        <v>6</v>
      </c>
      <c r="C34" s="97" t="s">
        <v>328</v>
      </c>
      <c r="D34" s="57" t="s">
        <v>4</v>
      </c>
      <c r="E34" s="57" t="s">
        <v>678</v>
      </c>
      <c r="F34" s="57" t="s">
        <v>583</v>
      </c>
      <c r="G34" s="119">
        <v>1.0</v>
      </c>
      <c r="H34" s="120">
        <v>7290.0</v>
      </c>
      <c r="I34" s="120">
        <v>5890.0</v>
      </c>
      <c r="J34" s="119"/>
      <c r="K34" s="61" t="s">
        <v>679</v>
      </c>
      <c r="L34" s="62">
        <v>1785.0</v>
      </c>
      <c r="M34" s="58"/>
      <c r="N34" s="57" t="s">
        <v>629</v>
      </c>
      <c r="O34" s="63"/>
      <c r="P34" s="63"/>
    </row>
    <row r="35">
      <c r="A35" s="57" t="s">
        <v>316</v>
      </c>
      <c r="B35" s="57" t="s">
        <v>6</v>
      </c>
      <c r="C35" s="97" t="s">
        <v>328</v>
      </c>
      <c r="D35" s="57" t="s">
        <v>4</v>
      </c>
      <c r="E35" s="57" t="s">
        <v>680</v>
      </c>
      <c r="F35" s="57" t="s">
        <v>583</v>
      </c>
      <c r="G35" s="119">
        <v>1.0</v>
      </c>
      <c r="H35" s="120">
        <v>5790.0</v>
      </c>
      <c r="I35" s="120">
        <v>4590.0</v>
      </c>
      <c r="J35" s="119"/>
      <c r="K35" s="61" t="s">
        <v>662</v>
      </c>
      <c r="L35" s="124">
        <f t="shared" ref="L35:L38" si="2">2896/2</f>
        <v>1448</v>
      </c>
      <c r="M35" s="58"/>
      <c r="N35" s="57" t="s">
        <v>629</v>
      </c>
      <c r="O35" s="63"/>
      <c r="P35" s="63"/>
    </row>
    <row r="36">
      <c r="A36" s="57" t="s">
        <v>316</v>
      </c>
      <c r="B36" s="57" t="s">
        <v>6</v>
      </c>
      <c r="C36" s="97" t="s">
        <v>318</v>
      </c>
      <c r="D36" s="57" t="s">
        <v>4</v>
      </c>
      <c r="E36" s="57" t="s">
        <v>680</v>
      </c>
      <c r="F36" s="57" t="s">
        <v>583</v>
      </c>
      <c r="G36" s="119">
        <v>1.0</v>
      </c>
      <c r="H36" s="120">
        <v>5790.0</v>
      </c>
      <c r="I36" s="120">
        <v>4590.0</v>
      </c>
      <c r="J36" s="119"/>
      <c r="K36" s="61" t="s">
        <v>662</v>
      </c>
      <c r="L36" s="124">
        <f t="shared" si="2"/>
        <v>1448</v>
      </c>
      <c r="M36" s="58"/>
      <c r="N36" s="57" t="s">
        <v>629</v>
      </c>
      <c r="O36" s="63"/>
      <c r="P36" s="63"/>
    </row>
    <row r="37">
      <c r="A37" s="57" t="s">
        <v>316</v>
      </c>
      <c r="B37" s="57" t="s">
        <v>6</v>
      </c>
      <c r="C37" s="97" t="s">
        <v>328</v>
      </c>
      <c r="D37" s="57" t="s">
        <v>4</v>
      </c>
      <c r="E37" s="57" t="s">
        <v>681</v>
      </c>
      <c r="F37" s="57" t="s">
        <v>583</v>
      </c>
      <c r="G37" s="119">
        <v>1.0</v>
      </c>
      <c r="H37" s="120">
        <v>5790.0</v>
      </c>
      <c r="I37" s="120">
        <v>4590.0</v>
      </c>
      <c r="J37" s="119"/>
      <c r="K37" s="61" t="s">
        <v>662</v>
      </c>
      <c r="L37" s="124">
        <f t="shared" si="2"/>
        <v>1448</v>
      </c>
      <c r="M37" s="58"/>
      <c r="N37" s="57" t="s">
        <v>629</v>
      </c>
      <c r="O37" s="63"/>
      <c r="P37" s="63"/>
    </row>
    <row r="38">
      <c r="A38" s="57" t="s">
        <v>316</v>
      </c>
      <c r="B38" s="57" t="s">
        <v>6</v>
      </c>
      <c r="C38" s="97" t="s">
        <v>318</v>
      </c>
      <c r="D38" s="57" t="s">
        <v>4</v>
      </c>
      <c r="E38" s="57" t="s">
        <v>681</v>
      </c>
      <c r="F38" s="57" t="s">
        <v>583</v>
      </c>
      <c r="G38" s="119">
        <v>1.0</v>
      </c>
      <c r="H38" s="120">
        <v>5790.0</v>
      </c>
      <c r="I38" s="120">
        <v>4590.0</v>
      </c>
      <c r="J38" s="119"/>
      <c r="K38" s="61" t="s">
        <v>662</v>
      </c>
      <c r="L38" s="124">
        <f t="shared" si="2"/>
        <v>1448</v>
      </c>
      <c r="M38" s="58"/>
      <c r="N38" s="57" t="s">
        <v>629</v>
      </c>
      <c r="O38" s="63"/>
      <c r="P38" s="63"/>
    </row>
    <row r="39">
      <c r="A39" s="57" t="s">
        <v>316</v>
      </c>
      <c r="B39" s="57" t="s">
        <v>6</v>
      </c>
      <c r="C39" s="97" t="s">
        <v>318</v>
      </c>
      <c r="D39" s="57" t="s">
        <v>4</v>
      </c>
      <c r="E39" s="57" t="s">
        <v>682</v>
      </c>
      <c r="F39" s="57" t="s">
        <v>583</v>
      </c>
      <c r="G39" s="119">
        <v>1.0</v>
      </c>
      <c r="H39" s="120">
        <v>5790.0</v>
      </c>
      <c r="I39" s="120">
        <v>4590.0</v>
      </c>
      <c r="J39" s="119"/>
      <c r="K39" s="61" t="s">
        <v>662</v>
      </c>
      <c r="L39" s="62">
        <v>1448.0</v>
      </c>
      <c r="M39" s="58"/>
      <c r="N39" s="57" t="s">
        <v>629</v>
      </c>
      <c r="O39" s="63"/>
      <c r="P39" s="63"/>
    </row>
    <row r="40">
      <c r="A40" s="57" t="s">
        <v>316</v>
      </c>
      <c r="B40" s="57" t="s">
        <v>6</v>
      </c>
      <c r="C40" s="97" t="s">
        <v>328</v>
      </c>
      <c r="D40" s="57" t="s">
        <v>4</v>
      </c>
      <c r="E40" s="57" t="s">
        <v>683</v>
      </c>
      <c r="F40" s="57" t="s">
        <v>583</v>
      </c>
      <c r="G40" s="119">
        <v>1.0</v>
      </c>
      <c r="H40" s="120">
        <v>5790.0</v>
      </c>
      <c r="I40" s="120">
        <v>4590.0</v>
      </c>
      <c r="J40" s="119"/>
      <c r="K40" s="61" t="s">
        <v>662</v>
      </c>
      <c r="L40" s="62">
        <v>1448.0</v>
      </c>
      <c r="M40" s="58"/>
      <c r="N40" s="57" t="s">
        <v>629</v>
      </c>
      <c r="O40" s="63"/>
      <c r="P40" s="63"/>
    </row>
    <row r="41">
      <c r="A41" s="57" t="s">
        <v>316</v>
      </c>
      <c r="B41" s="57" t="s">
        <v>6</v>
      </c>
      <c r="C41" s="97" t="s">
        <v>318</v>
      </c>
      <c r="D41" s="57" t="s">
        <v>4</v>
      </c>
      <c r="E41" s="57" t="s">
        <v>684</v>
      </c>
      <c r="F41" s="57" t="s">
        <v>583</v>
      </c>
      <c r="G41" s="119">
        <v>1.0</v>
      </c>
      <c r="H41" s="120">
        <v>4590.0</v>
      </c>
      <c r="I41" s="120"/>
      <c r="J41" s="119"/>
      <c r="K41" s="61" t="s">
        <v>176</v>
      </c>
      <c r="L41" s="62">
        <v>1373.0</v>
      </c>
      <c r="M41" s="58"/>
      <c r="N41" s="57" t="s">
        <v>629</v>
      </c>
      <c r="O41" s="63"/>
      <c r="P41" s="63"/>
    </row>
    <row r="42">
      <c r="A42" s="57" t="s">
        <v>316</v>
      </c>
      <c r="B42" s="57" t="s">
        <v>6</v>
      </c>
      <c r="C42" s="97" t="s">
        <v>328</v>
      </c>
      <c r="D42" s="57" t="s">
        <v>4</v>
      </c>
      <c r="E42" s="57" t="s">
        <v>685</v>
      </c>
      <c r="F42" s="57" t="s">
        <v>583</v>
      </c>
      <c r="G42" s="119">
        <v>1.0</v>
      </c>
      <c r="H42" s="120">
        <v>8290.0</v>
      </c>
      <c r="I42" s="120">
        <v>6690.0</v>
      </c>
      <c r="J42" s="119"/>
      <c r="K42" s="61" t="s">
        <v>686</v>
      </c>
      <c r="L42" s="62">
        <v>2072.0</v>
      </c>
      <c r="M42" s="58"/>
      <c r="N42" s="57" t="s">
        <v>629</v>
      </c>
      <c r="O42" s="63"/>
      <c r="P42" s="63"/>
    </row>
    <row r="43">
      <c r="A43" s="57" t="s">
        <v>316</v>
      </c>
      <c r="B43" s="57" t="s">
        <v>6</v>
      </c>
      <c r="C43" s="97" t="s">
        <v>318</v>
      </c>
      <c r="D43" s="57" t="s">
        <v>4</v>
      </c>
      <c r="E43" s="57" t="s">
        <v>687</v>
      </c>
      <c r="F43" s="57" t="s">
        <v>583</v>
      </c>
      <c r="G43" s="119">
        <v>1.0</v>
      </c>
      <c r="H43" s="120">
        <v>8290.0</v>
      </c>
      <c r="I43" s="120">
        <v>6690.0</v>
      </c>
      <c r="J43" s="119"/>
      <c r="K43" s="61" t="s">
        <v>686</v>
      </c>
      <c r="L43" s="62">
        <v>2072.0</v>
      </c>
      <c r="M43" s="58"/>
      <c r="N43" s="57" t="s">
        <v>629</v>
      </c>
      <c r="O43" s="63"/>
      <c r="P43" s="63"/>
    </row>
    <row r="44">
      <c r="A44" s="57" t="s">
        <v>316</v>
      </c>
      <c r="B44" s="57" t="s">
        <v>6</v>
      </c>
      <c r="C44" s="97" t="s">
        <v>328</v>
      </c>
      <c r="D44" s="57" t="s">
        <v>4</v>
      </c>
      <c r="E44" s="57" t="s">
        <v>688</v>
      </c>
      <c r="F44" s="57" t="s">
        <v>583</v>
      </c>
      <c r="G44" s="119">
        <v>1.0</v>
      </c>
      <c r="H44" s="120">
        <v>8290.0</v>
      </c>
      <c r="I44" s="120">
        <v>6690.0</v>
      </c>
      <c r="J44" s="119"/>
      <c r="K44" s="61" t="s">
        <v>686</v>
      </c>
      <c r="L44" s="62">
        <v>2072.0</v>
      </c>
      <c r="M44" s="58"/>
      <c r="N44" s="57" t="s">
        <v>629</v>
      </c>
      <c r="O44" s="63"/>
      <c r="P44" s="63"/>
    </row>
    <row r="45">
      <c r="A45" s="57" t="s">
        <v>331</v>
      </c>
      <c r="B45" s="57" t="s">
        <v>6</v>
      </c>
      <c r="C45" s="97" t="s">
        <v>318</v>
      </c>
      <c r="D45" s="57" t="s">
        <v>4</v>
      </c>
      <c r="E45" s="57" t="s">
        <v>689</v>
      </c>
      <c r="F45" s="57" t="s">
        <v>583</v>
      </c>
      <c r="G45" s="119">
        <v>1.0</v>
      </c>
      <c r="H45" s="120">
        <v>7990.0</v>
      </c>
      <c r="I45" s="120">
        <v>6390.0</v>
      </c>
      <c r="J45" s="119"/>
      <c r="K45" s="61" t="s">
        <v>668</v>
      </c>
      <c r="L45" s="62">
        <v>1997.0</v>
      </c>
      <c r="M45" s="58"/>
      <c r="N45" s="57" t="s">
        <v>629</v>
      </c>
      <c r="O45" s="63"/>
      <c r="P45" s="63"/>
    </row>
    <row r="46">
      <c r="A46" s="57" t="s">
        <v>331</v>
      </c>
      <c r="B46" s="57" t="s">
        <v>6</v>
      </c>
      <c r="C46" s="97" t="s">
        <v>328</v>
      </c>
      <c r="D46" s="57" t="s">
        <v>4</v>
      </c>
      <c r="E46" s="57" t="s">
        <v>690</v>
      </c>
      <c r="F46" s="57" t="s">
        <v>583</v>
      </c>
      <c r="G46" s="119">
        <v>1.0</v>
      </c>
      <c r="H46" s="120">
        <v>7990.0</v>
      </c>
      <c r="I46" s="120">
        <v>6390.0</v>
      </c>
      <c r="J46" s="119"/>
      <c r="K46" s="61" t="s">
        <v>668</v>
      </c>
      <c r="L46" s="62">
        <v>1997.0</v>
      </c>
      <c r="M46" s="58"/>
      <c r="N46" s="57" t="s">
        <v>629</v>
      </c>
      <c r="O46" s="63"/>
      <c r="P46" s="63"/>
    </row>
    <row r="47">
      <c r="A47" s="57" t="s">
        <v>50</v>
      </c>
      <c r="B47" s="57" t="s">
        <v>6</v>
      </c>
      <c r="C47" s="97" t="s">
        <v>318</v>
      </c>
      <c r="D47" s="57" t="s">
        <v>4</v>
      </c>
      <c r="E47" s="57" t="s">
        <v>691</v>
      </c>
      <c r="F47" s="57" t="s">
        <v>549</v>
      </c>
      <c r="G47" s="119">
        <v>1.0</v>
      </c>
      <c r="H47" s="120">
        <v>2790.0</v>
      </c>
      <c r="I47" s="120"/>
      <c r="J47" s="119"/>
      <c r="K47" s="61" t="s">
        <v>133</v>
      </c>
      <c r="L47" s="62">
        <v>1047.0</v>
      </c>
      <c r="M47" s="58"/>
      <c r="N47" s="57" t="s">
        <v>629</v>
      </c>
      <c r="O47" s="63"/>
      <c r="P47" s="63"/>
    </row>
    <row r="48">
      <c r="A48" s="57" t="s">
        <v>316</v>
      </c>
      <c r="B48" s="57" t="s">
        <v>6</v>
      </c>
      <c r="C48" s="97" t="s">
        <v>328</v>
      </c>
      <c r="D48" s="57" t="s">
        <v>4</v>
      </c>
      <c r="E48" s="57" t="s">
        <v>692</v>
      </c>
      <c r="F48" s="57" t="s">
        <v>524</v>
      </c>
      <c r="G48" s="119">
        <v>1.0</v>
      </c>
      <c r="H48" s="120">
        <v>12990.0</v>
      </c>
      <c r="I48" s="120">
        <v>10390.0</v>
      </c>
      <c r="J48" s="119"/>
      <c r="K48" s="61" t="s">
        <v>693</v>
      </c>
      <c r="L48" s="62">
        <v>4028.0</v>
      </c>
      <c r="M48" s="58"/>
      <c r="N48" s="57" t="s">
        <v>629</v>
      </c>
      <c r="O48" s="63"/>
      <c r="P48" s="63"/>
    </row>
    <row r="49">
      <c r="A49" s="57" t="s">
        <v>316</v>
      </c>
      <c r="B49" s="57" t="s">
        <v>6</v>
      </c>
      <c r="C49" s="97" t="s">
        <v>318</v>
      </c>
      <c r="D49" s="57" t="s">
        <v>4</v>
      </c>
      <c r="E49" s="57" t="s">
        <v>694</v>
      </c>
      <c r="F49" s="57" t="s">
        <v>524</v>
      </c>
      <c r="G49" s="119">
        <v>1.0</v>
      </c>
      <c r="H49" s="120">
        <v>12990.0</v>
      </c>
      <c r="I49" s="120">
        <v>10390.0</v>
      </c>
      <c r="J49" s="119"/>
      <c r="K49" s="61" t="s">
        <v>693</v>
      </c>
      <c r="L49" s="62">
        <v>4028.0</v>
      </c>
      <c r="M49" s="58"/>
      <c r="N49" s="57" t="s">
        <v>629</v>
      </c>
      <c r="O49" s="63"/>
      <c r="P49" s="63"/>
    </row>
    <row r="50">
      <c r="A50" s="57" t="s">
        <v>316</v>
      </c>
      <c r="B50" s="57" t="s">
        <v>6</v>
      </c>
      <c r="C50" s="97" t="s">
        <v>328</v>
      </c>
      <c r="D50" s="57" t="s">
        <v>4</v>
      </c>
      <c r="E50" s="57" t="s">
        <v>695</v>
      </c>
      <c r="F50" s="57" t="s">
        <v>524</v>
      </c>
      <c r="G50" s="119">
        <v>1.0</v>
      </c>
      <c r="H50" s="120">
        <v>15490.0</v>
      </c>
      <c r="I50" s="120">
        <v>12390.0</v>
      </c>
      <c r="J50" s="119"/>
      <c r="K50" s="61" t="s">
        <v>696</v>
      </c>
      <c r="L50" s="62">
        <v>4647.0</v>
      </c>
      <c r="M50" s="58"/>
      <c r="N50" s="57" t="s">
        <v>629</v>
      </c>
      <c r="O50" s="63"/>
      <c r="P50" s="63"/>
    </row>
    <row r="51">
      <c r="A51" s="57" t="s">
        <v>316</v>
      </c>
      <c r="B51" s="57" t="s">
        <v>6</v>
      </c>
      <c r="C51" s="97" t="s">
        <v>318</v>
      </c>
      <c r="D51" s="57" t="s">
        <v>569</v>
      </c>
      <c r="E51" s="57" t="s">
        <v>697</v>
      </c>
      <c r="F51" s="57" t="s">
        <v>524</v>
      </c>
      <c r="G51" s="119">
        <v>1.0</v>
      </c>
      <c r="H51" s="120">
        <v>13390.0</v>
      </c>
      <c r="I51" s="120"/>
      <c r="J51" s="119"/>
      <c r="K51" s="61" t="s">
        <v>698</v>
      </c>
      <c r="L51" s="62">
        <v>5568.0</v>
      </c>
      <c r="M51" s="58"/>
      <c r="N51" s="57" t="s">
        <v>629</v>
      </c>
      <c r="O51" s="63"/>
      <c r="P51" s="63"/>
    </row>
    <row r="52">
      <c r="A52" s="57" t="s">
        <v>331</v>
      </c>
      <c r="B52" s="57" t="s">
        <v>6</v>
      </c>
      <c r="C52" s="97" t="s">
        <v>318</v>
      </c>
      <c r="D52" s="57" t="s">
        <v>569</v>
      </c>
      <c r="E52" s="57" t="s">
        <v>699</v>
      </c>
      <c r="F52" s="57" t="s">
        <v>524</v>
      </c>
      <c r="G52" s="119">
        <v>1.0</v>
      </c>
      <c r="H52" s="120">
        <v>23990.0</v>
      </c>
      <c r="I52" s="120">
        <v>18970.0</v>
      </c>
      <c r="J52" s="119"/>
      <c r="K52" s="61" t="s">
        <v>700</v>
      </c>
      <c r="L52" s="62">
        <v>7506.0</v>
      </c>
      <c r="M52" s="58"/>
      <c r="N52" s="57" t="s">
        <v>629</v>
      </c>
      <c r="O52" s="63"/>
      <c r="P52" s="63"/>
    </row>
    <row r="53">
      <c r="A53" s="57" t="s">
        <v>316</v>
      </c>
      <c r="B53" s="57" t="s">
        <v>6</v>
      </c>
      <c r="C53" s="97" t="s">
        <v>318</v>
      </c>
      <c r="D53" s="57" t="s">
        <v>569</v>
      </c>
      <c r="E53" s="57" t="s">
        <v>701</v>
      </c>
      <c r="F53" s="57" t="s">
        <v>524</v>
      </c>
      <c r="G53" s="119">
        <v>1.0</v>
      </c>
      <c r="H53" s="120">
        <v>23990.0</v>
      </c>
      <c r="I53" s="120">
        <v>19190.0</v>
      </c>
      <c r="J53" s="119"/>
      <c r="K53" s="61" t="s">
        <v>702</v>
      </c>
      <c r="L53" s="62">
        <v>7789.0</v>
      </c>
      <c r="M53" s="58"/>
      <c r="N53" s="57" t="s">
        <v>629</v>
      </c>
      <c r="O53" s="63"/>
      <c r="P53" s="63"/>
    </row>
    <row r="54">
      <c r="A54" s="57" t="s">
        <v>316</v>
      </c>
      <c r="B54" s="57" t="s">
        <v>6</v>
      </c>
      <c r="C54" s="97" t="s">
        <v>474</v>
      </c>
      <c r="D54" s="57" t="s">
        <v>4</v>
      </c>
      <c r="E54" s="57" t="s">
        <v>703</v>
      </c>
      <c r="F54" s="57" t="s">
        <v>524</v>
      </c>
      <c r="G54" s="119">
        <v>1.0</v>
      </c>
      <c r="H54" s="120">
        <v>15490.0</v>
      </c>
      <c r="I54" s="120">
        <v>12390.0</v>
      </c>
      <c r="J54" s="119"/>
      <c r="K54" s="61" t="s">
        <v>704</v>
      </c>
      <c r="L54" s="62">
        <v>4347.0</v>
      </c>
      <c r="M54" s="58"/>
      <c r="N54" s="57" t="s">
        <v>629</v>
      </c>
      <c r="O54" s="63"/>
      <c r="P54" s="63"/>
    </row>
    <row r="55">
      <c r="A55" s="57" t="s">
        <v>50</v>
      </c>
      <c r="B55" s="57" t="s">
        <v>6</v>
      </c>
      <c r="C55" s="57" t="s">
        <v>474</v>
      </c>
      <c r="D55" s="57" t="s">
        <v>4</v>
      </c>
      <c r="E55" s="57" t="s">
        <v>705</v>
      </c>
      <c r="F55" s="57" t="s">
        <v>549</v>
      </c>
      <c r="G55" s="57">
        <v>1.0</v>
      </c>
      <c r="H55" s="113">
        <v>2390.0</v>
      </c>
      <c r="I55" s="125"/>
      <c r="J55" s="104"/>
      <c r="K55" s="126">
        <v>995.0</v>
      </c>
      <c r="L55" s="127">
        <v>945.0</v>
      </c>
      <c r="M55" s="58"/>
      <c r="N55" s="57" t="s">
        <v>706</v>
      </c>
      <c r="O55" s="63"/>
      <c r="P55" s="63"/>
    </row>
    <row r="56">
      <c r="A56" s="57" t="s">
        <v>50</v>
      </c>
      <c r="B56" s="57" t="s">
        <v>6</v>
      </c>
      <c r="C56" s="57" t="s">
        <v>318</v>
      </c>
      <c r="D56" s="57" t="s">
        <v>4</v>
      </c>
      <c r="E56" s="57" t="s">
        <v>707</v>
      </c>
      <c r="F56" s="57" t="s">
        <v>549</v>
      </c>
      <c r="G56" s="57">
        <v>1.0</v>
      </c>
      <c r="H56" s="113">
        <v>2390.0</v>
      </c>
      <c r="I56" s="125"/>
      <c r="J56" s="104"/>
      <c r="K56" s="126">
        <v>995.0</v>
      </c>
      <c r="L56" s="127">
        <v>945.0</v>
      </c>
      <c r="M56" s="58"/>
      <c r="N56" s="57" t="s">
        <v>706</v>
      </c>
      <c r="O56" s="63"/>
      <c r="P56" s="63"/>
    </row>
    <row r="57">
      <c r="A57" s="57" t="s">
        <v>50</v>
      </c>
      <c r="B57" s="57" t="s">
        <v>6</v>
      </c>
      <c r="C57" s="57" t="s">
        <v>328</v>
      </c>
      <c r="D57" s="57" t="s">
        <v>4</v>
      </c>
      <c r="E57" s="57" t="s">
        <v>708</v>
      </c>
      <c r="F57" s="57" t="s">
        <v>549</v>
      </c>
      <c r="G57" s="57">
        <v>1.0</v>
      </c>
      <c r="H57" s="113">
        <v>2390.0</v>
      </c>
      <c r="I57" s="125"/>
      <c r="J57" s="104"/>
      <c r="K57" s="126">
        <v>995.0</v>
      </c>
      <c r="L57" s="127">
        <v>945.0</v>
      </c>
      <c r="M57" s="58"/>
      <c r="N57" s="57" t="s">
        <v>706</v>
      </c>
      <c r="O57" s="63"/>
      <c r="P57" s="63"/>
    </row>
    <row r="58">
      <c r="A58" s="57" t="s">
        <v>50</v>
      </c>
      <c r="B58" s="57" t="s">
        <v>6</v>
      </c>
      <c r="C58" s="97" t="s">
        <v>328</v>
      </c>
      <c r="D58" s="57" t="s">
        <v>4</v>
      </c>
      <c r="E58" s="57" t="s">
        <v>709</v>
      </c>
      <c r="F58" s="57" t="s">
        <v>552</v>
      </c>
      <c r="G58" s="119">
        <v>1.0</v>
      </c>
      <c r="H58" s="120">
        <v>2990.0</v>
      </c>
      <c r="I58" s="120"/>
      <c r="J58" s="119"/>
      <c r="K58" s="61" t="s">
        <v>133</v>
      </c>
      <c r="L58" s="62">
        <v>1131.0</v>
      </c>
      <c r="M58" s="58"/>
      <c r="N58" s="57" t="s">
        <v>629</v>
      </c>
      <c r="O58" s="63"/>
      <c r="P58" s="63"/>
    </row>
    <row r="59">
      <c r="A59" s="57" t="s">
        <v>50</v>
      </c>
      <c r="B59" s="57" t="s">
        <v>6</v>
      </c>
      <c r="C59" s="97" t="s">
        <v>328</v>
      </c>
      <c r="D59" s="57" t="s">
        <v>4</v>
      </c>
      <c r="E59" s="57" t="s">
        <v>710</v>
      </c>
      <c r="F59" s="57" t="s">
        <v>552</v>
      </c>
      <c r="G59" s="119">
        <v>1.0</v>
      </c>
      <c r="H59" s="120">
        <v>2990.0</v>
      </c>
      <c r="I59" s="120"/>
      <c r="J59" s="119"/>
      <c r="K59" s="61" t="s">
        <v>133</v>
      </c>
      <c r="L59" s="124">
        <f t="shared" ref="L59:L60" si="3">2262/2</f>
        <v>1131</v>
      </c>
      <c r="M59" s="58"/>
      <c r="N59" s="57" t="s">
        <v>629</v>
      </c>
      <c r="O59" s="63"/>
      <c r="P59" s="63"/>
    </row>
    <row r="60">
      <c r="A60" s="57" t="s">
        <v>50</v>
      </c>
      <c r="B60" s="57" t="s">
        <v>6</v>
      </c>
      <c r="C60" s="97" t="s">
        <v>318</v>
      </c>
      <c r="D60" s="57" t="s">
        <v>4</v>
      </c>
      <c r="E60" s="57" t="s">
        <v>710</v>
      </c>
      <c r="F60" s="57" t="s">
        <v>552</v>
      </c>
      <c r="G60" s="119">
        <v>1.0</v>
      </c>
      <c r="H60" s="120">
        <v>2990.0</v>
      </c>
      <c r="I60" s="120"/>
      <c r="J60" s="119"/>
      <c r="K60" s="61" t="s">
        <v>133</v>
      </c>
      <c r="L60" s="124">
        <f t="shared" si="3"/>
        <v>1131</v>
      </c>
      <c r="M60" s="58"/>
      <c r="N60" s="57" t="s">
        <v>629</v>
      </c>
      <c r="O60" s="63"/>
      <c r="P60" s="63"/>
    </row>
    <row r="61">
      <c r="A61" s="57" t="s">
        <v>50</v>
      </c>
      <c r="B61" s="57" t="s">
        <v>6</v>
      </c>
      <c r="C61" s="97" t="s">
        <v>328</v>
      </c>
      <c r="D61" s="57" t="s">
        <v>4</v>
      </c>
      <c r="E61" s="57" t="s">
        <v>711</v>
      </c>
      <c r="F61" s="57" t="s">
        <v>552</v>
      </c>
      <c r="G61" s="119">
        <v>2.0</v>
      </c>
      <c r="H61" s="120">
        <v>2990.0</v>
      </c>
      <c r="I61" s="120"/>
      <c r="J61" s="119"/>
      <c r="K61" s="61" t="s">
        <v>133</v>
      </c>
      <c r="L61" s="124">
        <f t="shared" ref="L61:L62" si="4">3393/3</f>
        <v>1131</v>
      </c>
      <c r="M61" s="58"/>
      <c r="N61" s="57" t="s">
        <v>629</v>
      </c>
      <c r="O61" s="63"/>
      <c r="P61" s="63"/>
    </row>
    <row r="62">
      <c r="A62" s="57" t="s">
        <v>50</v>
      </c>
      <c r="B62" s="57" t="s">
        <v>6</v>
      </c>
      <c r="C62" s="97" t="s">
        <v>318</v>
      </c>
      <c r="D62" s="57" t="s">
        <v>4</v>
      </c>
      <c r="E62" s="57" t="s">
        <v>711</v>
      </c>
      <c r="F62" s="57" t="s">
        <v>552</v>
      </c>
      <c r="G62" s="119">
        <v>1.0</v>
      </c>
      <c r="H62" s="120">
        <v>2990.0</v>
      </c>
      <c r="I62" s="120"/>
      <c r="J62" s="119"/>
      <c r="K62" s="61" t="s">
        <v>133</v>
      </c>
      <c r="L62" s="124">
        <f t="shared" si="4"/>
        <v>1131</v>
      </c>
      <c r="M62" s="58"/>
      <c r="N62" s="57" t="s">
        <v>629</v>
      </c>
      <c r="O62" s="63"/>
      <c r="P62" s="63"/>
    </row>
    <row r="63">
      <c r="A63" s="57" t="s">
        <v>50</v>
      </c>
      <c r="B63" s="57" t="s">
        <v>6</v>
      </c>
      <c r="C63" s="97" t="s">
        <v>328</v>
      </c>
      <c r="D63" s="57" t="s">
        <v>4</v>
      </c>
      <c r="E63" s="57" t="s">
        <v>616</v>
      </c>
      <c r="F63" s="57" t="s">
        <v>552</v>
      </c>
      <c r="G63" s="119">
        <v>1.0</v>
      </c>
      <c r="H63" s="120">
        <v>2990.0</v>
      </c>
      <c r="I63" s="120"/>
      <c r="J63" s="119"/>
      <c r="K63" s="61" t="s">
        <v>133</v>
      </c>
      <c r="L63" s="124">
        <f t="shared" ref="L63:L64" si="5">2262/2</f>
        <v>1131</v>
      </c>
      <c r="M63" s="58"/>
      <c r="N63" s="57" t="s">
        <v>629</v>
      </c>
      <c r="O63" s="63"/>
      <c r="P63" s="63"/>
    </row>
    <row r="64">
      <c r="A64" s="57" t="s">
        <v>50</v>
      </c>
      <c r="B64" s="57" t="s">
        <v>6</v>
      </c>
      <c r="C64" s="97" t="s">
        <v>318</v>
      </c>
      <c r="D64" s="57" t="s">
        <v>4</v>
      </c>
      <c r="E64" s="57" t="s">
        <v>616</v>
      </c>
      <c r="F64" s="57" t="s">
        <v>552</v>
      </c>
      <c r="G64" s="119">
        <v>1.0</v>
      </c>
      <c r="H64" s="120">
        <v>2990.0</v>
      </c>
      <c r="I64" s="120"/>
      <c r="J64" s="119"/>
      <c r="K64" s="61" t="s">
        <v>133</v>
      </c>
      <c r="L64" s="124">
        <f t="shared" si="5"/>
        <v>1131</v>
      </c>
      <c r="M64" s="58"/>
      <c r="N64" s="57" t="s">
        <v>629</v>
      </c>
      <c r="O64" s="63"/>
      <c r="P64" s="63"/>
    </row>
    <row r="65">
      <c r="A65" s="57" t="s">
        <v>50</v>
      </c>
      <c r="B65" s="57" t="s">
        <v>22</v>
      </c>
      <c r="C65" s="97" t="s">
        <v>318</v>
      </c>
      <c r="D65" s="57" t="s">
        <v>4</v>
      </c>
      <c r="E65" s="57" t="s">
        <v>712</v>
      </c>
      <c r="F65" s="57" t="s">
        <v>552</v>
      </c>
      <c r="G65" s="119">
        <v>1.0</v>
      </c>
      <c r="H65" s="120">
        <v>2390.0</v>
      </c>
      <c r="I65" s="120"/>
      <c r="J65" s="119"/>
      <c r="K65" s="61">
        <v>956.0</v>
      </c>
      <c r="L65" s="62">
        <v>908.0</v>
      </c>
      <c r="M65" s="58"/>
      <c r="N65" s="57" t="s">
        <v>629</v>
      </c>
      <c r="O65" s="63"/>
      <c r="P65" s="63"/>
    </row>
    <row r="66">
      <c r="A66" s="57" t="s">
        <v>50</v>
      </c>
      <c r="B66" s="57" t="s">
        <v>22</v>
      </c>
      <c r="C66" s="97" t="s">
        <v>318</v>
      </c>
      <c r="D66" s="57" t="s">
        <v>4</v>
      </c>
      <c r="E66" s="57" t="s">
        <v>713</v>
      </c>
      <c r="F66" s="57" t="s">
        <v>552</v>
      </c>
      <c r="G66" s="119">
        <v>1.0</v>
      </c>
      <c r="H66" s="120">
        <v>2390.0</v>
      </c>
      <c r="I66" s="120"/>
      <c r="J66" s="119"/>
      <c r="K66" s="61">
        <v>956.0</v>
      </c>
      <c r="L66" s="62">
        <v>908.0</v>
      </c>
      <c r="M66" s="58"/>
      <c r="N66" s="57" t="s">
        <v>629</v>
      </c>
      <c r="O66" s="63"/>
      <c r="P66" s="63"/>
    </row>
    <row r="67">
      <c r="A67" s="57" t="s">
        <v>50</v>
      </c>
      <c r="B67" s="57" t="s">
        <v>22</v>
      </c>
      <c r="C67" s="97" t="s">
        <v>318</v>
      </c>
      <c r="D67" s="57" t="s">
        <v>4</v>
      </c>
      <c r="E67" s="57" t="s">
        <v>714</v>
      </c>
      <c r="F67" s="57" t="s">
        <v>552</v>
      </c>
      <c r="G67" s="119">
        <v>1.0</v>
      </c>
      <c r="H67" s="120">
        <v>2390.0</v>
      </c>
      <c r="I67" s="120"/>
      <c r="J67" s="119"/>
      <c r="K67" s="61">
        <v>996.0</v>
      </c>
      <c r="L67" s="62">
        <v>946.0</v>
      </c>
      <c r="M67" s="58"/>
      <c r="N67" s="57" t="s">
        <v>629</v>
      </c>
      <c r="O67" s="63"/>
      <c r="P67" s="63"/>
    </row>
    <row r="68">
      <c r="A68" s="57" t="s">
        <v>50</v>
      </c>
      <c r="B68" s="57" t="s">
        <v>22</v>
      </c>
      <c r="C68" s="97" t="s">
        <v>318</v>
      </c>
      <c r="D68" s="57" t="s">
        <v>4</v>
      </c>
      <c r="E68" s="57" t="s">
        <v>715</v>
      </c>
      <c r="F68" s="57" t="s">
        <v>552</v>
      </c>
      <c r="G68" s="119">
        <v>1.0</v>
      </c>
      <c r="H68" s="120">
        <v>2390.0</v>
      </c>
      <c r="I68" s="120"/>
      <c r="J68" s="119"/>
      <c r="K68" s="61">
        <v>956.0</v>
      </c>
      <c r="L68" s="62">
        <v>908.0</v>
      </c>
      <c r="M68" s="58"/>
      <c r="N68" s="57" t="s">
        <v>629</v>
      </c>
      <c r="O68" s="63"/>
      <c r="P68" s="63"/>
    </row>
    <row r="69">
      <c r="A69" s="57" t="s">
        <v>50</v>
      </c>
      <c r="B69" s="57" t="s">
        <v>22</v>
      </c>
      <c r="C69" s="97" t="s">
        <v>318</v>
      </c>
      <c r="D69" s="57" t="s">
        <v>4</v>
      </c>
      <c r="E69" s="57" t="s">
        <v>716</v>
      </c>
      <c r="F69" s="57" t="s">
        <v>552</v>
      </c>
      <c r="G69" s="119">
        <v>1.0</v>
      </c>
      <c r="H69" s="120">
        <v>2390.0</v>
      </c>
      <c r="I69" s="120"/>
      <c r="J69" s="119"/>
      <c r="K69" s="61">
        <v>956.0</v>
      </c>
      <c r="L69" s="62">
        <v>908.0</v>
      </c>
      <c r="M69" s="58"/>
      <c r="N69" s="57" t="s">
        <v>629</v>
      </c>
      <c r="O69" s="63"/>
      <c r="P69" s="63"/>
    </row>
    <row r="70">
      <c r="A70" s="57" t="s">
        <v>50</v>
      </c>
      <c r="B70" s="57" t="s">
        <v>22</v>
      </c>
      <c r="C70" s="97" t="s">
        <v>474</v>
      </c>
      <c r="D70" s="57" t="s">
        <v>4</v>
      </c>
      <c r="E70" s="57" t="s">
        <v>717</v>
      </c>
      <c r="F70" s="57" t="s">
        <v>552</v>
      </c>
      <c r="G70" s="119">
        <v>1.0</v>
      </c>
      <c r="H70" s="120">
        <v>2390.0</v>
      </c>
      <c r="I70" s="120"/>
      <c r="J70" s="119"/>
      <c r="K70" s="61">
        <v>956.0</v>
      </c>
      <c r="L70" s="62">
        <v>908.0</v>
      </c>
      <c r="M70" s="58"/>
      <c r="N70" s="57" t="s">
        <v>629</v>
      </c>
      <c r="O70" s="63"/>
      <c r="P70" s="63"/>
    </row>
    <row r="71">
      <c r="A71" s="57" t="s">
        <v>50</v>
      </c>
      <c r="B71" s="57" t="s">
        <v>22</v>
      </c>
      <c r="C71" s="97" t="s">
        <v>318</v>
      </c>
      <c r="D71" s="57" t="s">
        <v>4</v>
      </c>
      <c r="E71" s="57" t="s">
        <v>560</v>
      </c>
      <c r="F71" s="57" t="s">
        <v>552</v>
      </c>
      <c r="G71" s="119">
        <v>1.0</v>
      </c>
      <c r="H71" s="120">
        <v>2390.0</v>
      </c>
      <c r="I71" s="120"/>
      <c r="J71" s="119"/>
      <c r="K71" s="61">
        <v>956.0</v>
      </c>
      <c r="L71" s="62">
        <v>908.0</v>
      </c>
      <c r="M71" s="58"/>
      <c r="N71" s="57" t="s">
        <v>629</v>
      </c>
      <c r="O71" s="63"/>
      <c r="P71" s="63"/>
    </row>
    <row r="72">
      <c r="A72" s="57" t="s">
        <v>50</v>
      </c>
      <c r="B72" s="57" t="s">
        <v>22</v>
      </c>
      <c r="C72" s="97" t="s">
        <v>318</v>
      </c>
      <c r="D72" s="57" t="s">
        <v>4</v>
      </c>
      <c r="E72" s="57" t="s">
        <v>718</v>
      </c>
      <c r="F72" s="57" t="s">
        <v>552</v>
      </c>
      <c r="G72" s="119">
        <v>1.0</v>
      </c>
      <c r="H72" s="120">
        <v>2390.0</v>
      </c>
      <c r="I72" s="120"/>
      <c r="J72" s="119"/>
      <c r="K72" s="61">
        <v>956.0</v>
      </c>
      <c r="L72" s="62">
        <v>908.0</v>
      </c>
      <c r="M72" s="58"/>
      <c r="N72" s="57" t="s">
        <v>629</v>
      </c>
      <c r="O72" s="63"/>
      <c r="P72" s="63"/>
    </row>
    <row r="73">
      <c r="A73" s="57" t="s">
        <v>37</v>
      </c>
      <c r="B73" s="57" t="s">
        <v>6</v>
      </c>
      <c r="C73" s="97" t="s">
        <v>328</v>
      </c>
      <c r="D73" s="57" t="s">
        <v>4</v>
      </c>
      <c r="E73" s="57" t="s">
        <v>719</v>
      </c>
      <c r="F73" s="57" t="s">
        <v>335</v>
      </c>
      <c r="G73" s="119">
        <v>1.0</v>
      </c>
      <c r="H73" s="120">
        <v>990.0</v>
      </c>
      <c r="I73" s="120"/>
      <c r="J73" s="119"/>
      <c r="K73" s="61">
        <v>390.0</v>
      </c>
      <c r="L73" s="62">
        <v>312.0</v>
      </c>
      <c r="M73" s="58"/>
      <c r="N73" s="57" t="s">
        <v>629</v>
      </c>
      <c r="O73" s="63"/>
      <c r="P73" s="63"/>
    </row>
    <row r="74">
      <c r="A74" s="57" t="s">
        <v>37</v>
      </c>
      <c r="B74" s="57" t="s">
        <v>6</v>
      </c>
      <c r="C74" s="97" t="s">
        <v>328</v>
      </c>
      <c r="D74" s="57" t="s">
        <v>4</v>
      </c>
      <c r="E74" s="57" t="s">
        <v>720</v>
      </c>
      <c r="F74" s="57" t="s">
        <v>335</v>
      </c>
      <c r="G74" s="119">
        <v>1.0</v>
      </c>
      <c r="H74" s="120">
        <v>990.0</v>
      </c>
      <c r="I74" s="120"/>
      <c r="J74" s="119"/>
      <c r="K74" s="61">
        <v>390.0</v>
      </c>
      <c r="L74" s="62">
        <v>312.0</v>
      </c>
      <c r="M74" s="58"/>
      <c r="N74" s="57" t="s">
        <v>629</v>
      </c>
      <c r="O74" s="63"/>
      <c r="P74" s="63"/>
    </row>
    <row r="75">
      <c r="A75" s="57" t="s">
        <v>37</v>
      </c>
      <c r="B75" s="57" t="s">
        <v>6</v>
      </c>
      <c r="C75" s="97" t="s">
        <v>328</v>
      </c>
      <c r="D75" s="57" t="s">
        <v>4</v>
      </c>
      <c r="E75" s="57" t="s">
        <v>721</v>
      </c>
      <c r="F75" s="57" t="s">
        <v>335</v>
      </c>
      <c r="G75" s="119">
        <v>1.0</v>
      </c>
      <c r="H75" s="120">
        <v>990.0</v>
      </c>
      <c r="I75" s="120"/>
      <c r="J75" s="119"/>
      <c r="K75" s="61">
        <v>390.0</v>
      </c>
      <c r="L75" s="62">
        <v>312.0</v>
      </c>
      <c r="M75" s="58"/>
      <c r="N75" s="57" t="s">
        <v>629</v>
      </c>
      <c r="O75" s="63"/>
      <c r="P75" s="63"/>
    </row>
    <row r="76">
      <c r="A76" s="57" t="s">
        <v>37</v>
      </c>
      <c r="B76" s="57" t="s">
        <v>6</v>
      </c>
      <c r="C76" s="97" t="s">
        <v>328</v>
      </c>
      <c r="D76" s="57" t="s">
        <v>4</v>
      </c>
      <c r="E76" s="57" t="s">
        <v>722</v>
      </c>
      <c r="F76" s="57" t="s">
        <v>335</v>
      </c>
      <c r="G76" s="119">
        <v>1.0</v>
      </c>
      <c r="H76" s="120">
        <v>990.0</v>
      </c>
      <c r="I76" s="120"/>
      <c r="J76" s="119"/>
      <c r="K76" s="61">
        <v>330.0</v>
      </c>
      <c r="L76" s="62">
        <v>264.0</v>
      </c>
      <c r="M76" s="58"/>
      <c r="N76" s="57" t="s">
        <v>629</v>
      </c>
      <c r="O76" s="63"/>
      <c r="P76" s="63"/>
    </row>
    <row r="77">
      <c r="A77" s="57" t="s">
        <v>5</v>
      </c>
      <c r="B77" s="57" t="s">
        <v>6</v>
      </c>
      <c r="C77" s="97" t="s">
        <v>328</v>
      </c>
      <c r="D77" s="57" t="s">
        <v>4</v>
      </c>
      <c r="E77" s="57" t="s">
        <v>723</v>
      </c>
      <c r="F77" s="57" t="s">
        <v>724</v>
      </c>
      <c r="G77" s="119">
        <v>1.0</v>
      </c>
      <c r="H77" s="120">
        <v>1990.0</v>
      </c>
      <c r="I77" s="120"/>
      <c r="J77" s="119"/>
      <c r="K77" s="61">
        <v>830.0</v>
      </c>
      <c r="L77" s="62">
        <v>664.0</v>
      </c>
      <c r="M77" s="58"/>
      <c r="N77" s="57" t="s">
        <v>629</v>
      </c>
      <c r="O77" s="63"/>
      <c r="P77" s="63"/>
    </row>
    <row r="78">
      <c r="A78" s="57" t="s">
        <v>5</v>
      </c>
      <c r="B78" s="57" t="s">
        <v>6</v>
      </c>
      <c r="C78" s="97" t="s">
        <v>328</v>
      </c>
      <c r="D78" s="57" t="s">
        <v>4</v>
      </c>
      <c r="E78" s="57" t="s">
        <v>725</v>
      </c>
      <c r="F78" s="57" t="s">
        <v>724</v>
      </c>
      <c r="G78" s="119">
        <v>1.0</v>
      </c>
      <c r="H78" s="120">
        <v>1990.0</v>
      </c>
      <c r="I78" s="120"/>
      <c r="J78" s="119"/>
      <c r="K78" s="61">
        <v>830.0</v>
      </c>
      <c r="L78" s="62">
        <v>664.0</v>
      </c>
      <c r="M78" s="58"/>
      <c r="N78" s="57" t="s">
        <v>629</v>
      </c>
      <c r="O78" s="63"/>
      <c r="P78" s="63"/>
    </row>
    <row r="79">
      <c r="A79" s="57" t="s">
        <v>5</v>
      </c>
      <c r="B79" s="57" t="s">
        <v>6</v>
      </c>
      <c r="C79" s="97" t="s">
        <v>328</v>
      </c>
      <c r="D79" s="57" t="s">
        <v>4</v>
      </c>
      <c r="E79" s="57" t="s">
        <v>726</v>
      </c>
      <c r="F79" s="57" t="s">
        <v>335</v>
      </c>
      <c r="G79" s="119">
        <v>1.0</v>
      </c>
      <c r="H79" s="120">
        <v>1990.0</v>
      </c>
      <c r="I79" s="120"/>
      <c r="J79" s="119"/>
      <c r="K79" s="61">
        <v>663.0</v>
      </c>
      <c r="L79" s="62">
        <v>530.0</v>
      </c>
      <c r="M79" s="58"/>
      <c r="N79" s="57" t="s">
        <v>629</v>
      </c>
      <c r="O79" s="63"/>
      <c r="P79" s="63"/>
    </row>
    <row r="80">
      <c r="A80" s="57" t="s">
        <v>5</v>
      </c>
      <c r="B80" s="57" t="s">
        <v>6</v>
      </c>
      <c r="C80" s="97" t="s">
        <v>328</v>
      </c>
      <c r="D80" s="57" t="s">
        <v>4</v>
      </c>
      <c r="E80" s="57" t="s">
        <v>727</v>
      </c>
      <c r="F80" s="57" t="s">
        <v>335</v>
      </c>
      <c r="G80" s="119">
        <v>1.0</v>
      </c>
      <c r="H80" s="120">
        <v>1990.0</v>
      </c>
      <c r="I80" s="120"/>
      <c r="J80" s="119"/>
      <c r="K80" s="61">
        <v>663.0</v>
      </c>
      <c r="L80" s="62">
        <v>530.0</v>
      </c>
      <c r="M80" s="58"/>
      <c r="N80" s="57" t="s">
        <v>629</v>
      </c>
      <c r="O80" s="63"/>
      <c r="P80" s="63"/>
    </row>
    <row r="81">
      <c r="A81" s="57" t="s">
        <v>316</v>
      </c>
      <c r="B81" s="57" t="s">
        <v>317</v>
      </c>
      <c r="C81" s="97" t="s">
        <v>318</v>
      </c>
      <c r="D81" s="57" t="s">
        <v>4</v>
      </c>
      <c r="E81" s="57" t="s">
        <v>728</v>
      </c>
      <c r="F81" s="57" t="s">
        <v>335</v>
      </c>
      <c r="G81" s="119">
        <v>1.0</v>
      </c>
      <c r="H81" s="120">
        <v>2490.0</v>
      </c>
      <c r="I81" s="120">
        <v>1990.0</v>
      </c>
      <c r="J81" s="119"/>
      <c r="K81" s="61">
        <v>830.0</v>
      </c>
      <c r="L81" s="62">
        <v>789.0</v>
      </c>
      <c r="M81" s="58"/>
      <c r="N81" s="57" t="s">
        <v>629</v>
      </c>
      <c r="O81" s="63"/>
      <c r="P81" s="63"/>
    </row>
    <row r="82">
      <c r="A82" s="57" t="s">
        <v>316</v>
      </c>
      <c r="B82" s="57" t="s">
        <v>317</v>
      </c>
      <c r="C82" s="97" t="s">
        <v>328</v>
      </c>
      <c r="D82" s="57" t="s">
        <v>4</v>
      </c>
      <c r="E82" s="57" t="s">
        <v>729</v>
      </c>
      <c r="F82" s="57" t="s">
        <v>335</v>
      </c>
      <c r="G82" s="119">
        <v>1.0</v>
      </c>
      <c r="H82" s="120">
        <v>2490.0</v>
      </c>
      <c r="I82" s="120">
        <v>1990.0</v>
      </c>
      <c r="J82" s="119"/>
      <c r="K82" s="61">
        <v>830.0</v>
      </c>
      <c r="L82" s="62">
        <v>789.0</v>
      </c>
      <c r="M82" s="58"/>
      <c r="N82" s="57" t="s">
        <v>629</v>
      </c>
      <c r="O82" s="63"/>
      <c r="P82" s="63"/>
    </row>
    <row r="83">
      <c r="A83" s="57" t="s">
        <v>316</v>
      </c>
      <c r="B83" s="58"/>
      <c r="C83" s="97" t="s">
        <v>318</v>
      </c>
      <c r="D83" s="57" t="s">
        <v>4</v>
      </c>
      <c r="E83" s="57" t="s">
        <v>730</v>
      </c>
      <c r="F83" s="57" t="s">
        <v>335</v>
      </c>
      <c r="G83" s="119">
        <v>1.0</v>
      </c>
      <c r="H83" s="120">
        <v>3490.0</v>
      </c>
      <c r="I83" s="120">
        <v>2190.0</v>
      </c>
      <c r="J83" s="119"/>
      <c r="K83" s="61" t="s">
        <v>731</v>
      </c>
      <c r="L83" s="62">
        <v>814.0</v>
      </c>
      <c r="M83" s="58"/>
      <c r="N83" s="57" t="s">
        <v>629</v>
      </c>
      <c r="O83" s="63"/>
      <c r="P83" s="63"/>
    </row>
    <row r="84">
      <c r="A84" s="57" t="s">
        <v>316</v>
      </c>
      <c r="B84" s="58"/>
      <c r="C84" s="97" t="s">
        <v>328</v>
      </c>
      <c r="D84" s="57" t="s">
        <v>4</v>
      </c>
      <c r="E84" s="57" t="s">
        <v>732</v>
      </c>
      <c r="F84" s="57" t="s">
        <v>335</v>
      </c>
      <c r="G84" s="119">
        <v>1.0</v>
      </c>
      <c r="H84" s="120">
        <v>2990.0</v>
      </c>
      <c r="I84" s="120">
        <v>1790.0</v>
      </c>
      <c r="J84" s="119"/>
      <c r="K84" s="61" t="s">
        <v>733</v>
      </c>
      <c r="L84" s="62">
        <v>768.0</v>
      </c>
      <c r="M84" s="58"/>
      <c r="N84" s="57" t="s">
        <v>629</v>
      </c>
      <c r="O84" s="63"/>
      <c r="P84" s="63"/>
    </row>
    <row r="85">
      <c r="A85" s="57" t="s">
        <v>331</v>
      </c>
      <c r="B85" s="58"/>
      <c r="C85" s="97" t="s">
        <v>328</v>
      </c>
      <c r="D85" s="57" t="s">
        <v>4</v>
      </c>
      <c r="E85" s="57" t="s">
        <v>734</v>
      </c>
      <c r="F85" s="57" t="s">
        <v>335</v>
      </c>
      <c r="G85" s="119">
        <v>1.0</v>
      </c>
      <c r="H85" s="120">
        <v>5990.0</v>
      </c>
      <c r="I85" s="120">
        <v>4790.0</v>
      </c>
      <c r="J85" s="119"/>
      <c r="K85" s="61" t="s">
        <v>642</v>
      </c>
      <c r="L85" s="62">
        <v>1422.0</v>
      </c>
      <c r="M85" s="58"/>
      <c r="N85" s="57" t="s">
        <v>629</v>
      </c>
      <c r="O85" s="63"/>
      <c r="P85" s="63"/>
    </row>
    <row r="86">
      <c r="A86" s="57" t="s">
        <v>331</v>
      </c>
      <c r="B86" s="58"/>
      <c r="C86" s="97" t="s">
        <v>474</v>
      </c>
      <c r="D86" s="57" t="s">
        <v>4</v>
      </c>
      <c r="E86" s="57" t="s">
        <v>735</v>
      </c>
      <c r="F86" s="57" t="s">
        <v>335</v>
      </c>
      <c r="G86" s="119">
        <v>1.0</v>
      </c>
      <c r="H86" s="120">
        <v>5990.0</v>
      </c>
      <c r="I86" s="120">
        <v>4790.0</v>
      </c>
      <c r="J86" s="119"/>
      <c r="K86" s="61" t="s">
        <v>642</v>
      </c>
      <c r="L86" s="62">
        <v>1422.0</v>
      </c>
      <c r="M86" s="58"/>
      <c r="N86" s="57" t="s">
        <v>629</v>
      </c>
      <c r="O86" s="63"/>
      <c r="P86" s="63"/>
    </row>
    <row r="87">
      <c r="A87" s="57" t="s">
        <v>316</v>
      </c>
      <c r="B87" s="58"/>
      <c r="C87" s="97" t="s">
        <v>328</v>
      </c>
      <c r="D87" s="57" t="s">
        <v>4</v>
      </c>
      <c r="E87" s="57" t="s">
        <v>736</v>
      </c>
      <c r="F87" s="57" t="s">
        <v>335</v>
      </c>
      <c r="G87" s="119">
        <v>1.0</v>
      </c>
      <c r="H87" s="120">
        <v>2490.0</v>
      </c>
      <c r="I87" s="120"/>
      <c r="J87" s="119"/>
      <c r="K87" s="61">
        <v>830.0</v>
      </c>
      <c r="L87" s="62">
        <v>789.0</v>
      </c>
      <c r="M87" s="58"/>
      <c r="N87" s="57" t="s">
        <v>629</v>
      </c>
      <c r="O87" s="63"/>
      <c r="P87" s="63"/>
    </row>
    <row r="88">
      <c r="A88" s="57" t="s">
        <v>316</v>
      </c>
      <c r="B88" s="58"/>
      <c r="C88" s="97" t="s">
        <v>328</v>
      </c>
      <c r="D88" s="57" t="s">
        <v>4</v>
      </c>
      <c r="E88" s="57" t="s">
        <v>737</v>
      </c>
      <c r="F88" s="57" t="s">
        <v>335</v>
      </c>
      <c r="G88" s="119">
        <v>1.0</v>
      </c>
      <c r="H88" s="120">
        <v>2490.0</v>
      </c>
      <c r="I88" s="120"/>
      <c r="J88" s="119"/>
      <c r="K88" s="61">
        <v>830.0</v>
      </c>
      <c r="L88" s="62">
        <v>789.0</v>
      </c>
      <c r="M88" s="58"/>
      <c r="N88" s="57" t="s">
        <v>629</v>
      </c>
      <c r="O88" s="63"/>
      <c r="P88" s="63"/>
    </row>
    <row r="89">
      <c r="A89" s="57" t="s">
        <v>316</v>
      </c>
      <c r="B89" s="58"/>
      <c r="C89" s="97" t="s">
        <v>328</v>
      </c>
      <c r="D89" s="57" t="s">
        <v>4</v>
      </c>
      <c r="E89" s="57" t="s">
        <v>738</v>
      </c>
      <c r="F89" s="57" t="s">
        <v>335</v>
      </c>
      <c r="G89" s="119">
        <v>1.0</v>
      </c>
      <c r="H89" s="120">
        <v>2490.0</v>
      </c>
      <c r="I89" s="120">
        <v>1990.0</v>
      </c>
      <c r="J89" s="119"/>
      <c r="K89" s="61">
        <v>830.0</v>
      </c>
      <c r="L89" s="62">
        <v>789.0</v>
      </c>
      <c r="M89" s="58"/>
      <c r="N89" s="57" t="s">
        <v>629</v>
      </c>
      <c r="O89" s="63"/>
      <c r="P89" s="63"/>
    </row>
    <row r="90">
      <c r="A90" s="57" t="s">
        <v>316</v>
      </c>
      <c r="B90" s="58"/>
      <c r="C90" s="97" t="s">
        <v>328</v>
      </c>
      <c r="D90" s="57" t="s">
        <v>4</v>
      </c>
      <c r="E90" s="57" t="s">
        <v>739</v>
      </c>
      <c r="F90" s="57" t="s">
        <v>335</v>
      </c>
      <c r="G90" s="119">
        <v>1.0</v>
      </c>
      <c r="H90" s="120">
        <v>2490.0</v>
      </c>
      <c r="I90" s="120"/>
      <c r="J90" s="119"/>
      <c r="K90" s="61">
        <v>830.0</v>
      </c>
      <c r="L90" s="62">
        <v>789.0</v>
      </c>
      <c r="M90" s="58"/>
      <c r="N90" s="57" t="s">
        <v>629</v>
      </c>
      <c r="O90" s="63"/>
      <c r="P90" s="63"/>
    </row>
    <row r="91">
      <c r="A91" s="57" t="s">
        <v>316</v>
      </c>
      <c r="B91" s="58"/>
      <c r="C91" s="97" t="s">
        <v>318</v>
      </c>
      <c r="D91" s="57" t="s">
        <v>4</v>
      </c>
      <c r="E91" s="57" t="s">
        <v>740</v>
      </c>
      <c r="F91" s="57" t="s">
        <v>335</v>
      </c>
      <c r="G91" s="119">
        <v>1.0</v>
      </c>
      <c r="H91" s="120">
        <v>2790.0</v>
      </c>
      <c r="I91" s="120"/>
      <c r="J91" s="119"/>
      <c r="K91" s="61">
        <v>930.0</v>
      </c>
      <c r="L91" s="62">
        <v>884.0</v>
      </c>
      <c r="M91" s="58"/>
      <c r="N91" s="57" t="s">
        <v>629</v>
      </c>
      <c r="O91" s="63"/>
      <c r="P91" s="63"/>
    </row>
    <row r="92">
      <c r="A92" s="57" t="s">
        <v>316</v>
      </c>
      <c r="B92" s="58"/>
      <c r="C92" s="97" t="s">
        <v>328</v>
      </c>
      <c r="D92" s="57" t="s">
        <v>4</v>
      </c>
      <c r="E92" s="57" t="s">
        <v>741</v>
      </c>
      <c r="F92" s="57" t="s">
        <v>335</v>
      </c>
      <c r="G92" s="119">
        <v>1.0</v>
      </c>
      <c r="H92" s="120">
        <v>2790.0</v>
      </c>
      <c r="I92" s="120"/>
      <c r="J92" s="119"/>
      <c r="K92" s="61">
        <v>930.0</v>
      </c>
      <c r="L92" s="62">
        <v>884.0</v>
      </c>
      <c r="M92" s="58"/>
      <c r="N92" s="57" t="s">
        <v>629</v>
      </c>
      <c r="O92" s="63"/>
      <c r="P92" s="63"/>
    </row>
    <row r="93">
      <c r="A93" s="57" t="s">
        <v>316</v>
      </c>
      <c r="B93" s="58"/>
      <c r="C93" s="97" t="s">
        <v>328</v>
      </c>
      <c r="D93" s="57" t="s">
        <v>4</v>
      </c>
      <c r="E93" s="57" t="s">
        <v>742</v>
      </c>
      <c r="F93" s="57" t="s">
        <v>335</v>
      </c>
      <c r="G93" s="119">
        <v>1.0</v>
      </c>
      <c r="H93" s="120">
        <v>2790.0</v>
      </c>
      <c r="I93" s="120"/>
      <c r="J93" s="119"/>
      <c r="K93" s="61">
        <v>930.0</v>
      </c>
      <c r="L93" s="62">
        <v>884.0</v>
      </c>
      <c r="M93" s="58"/>
      <c r="N93" s="57" t="s">
        <v>629</v>
      </c>
      <c r="O93" s="63"/>
      <c r="P93" s="63"/>
    </row>
    <row r="94">
      <c r="A94" s="57" t="s">
        <v>331</v>
      </c>
      <c r="B94" s="58"/>
      <c r="C94" s="97" t="s">
        <v>328</v>
      </c>
      <c r="D94" s="57" t="s">
        <v>4</v>
      </c>
      <c r="E94" s="57" t="s">
        <v>743</v>
      </c>
      <c r="F94" s="57" t="s">
        <v>335</v>
      </c>
      <c r="G94" s="119">
        <v>1.0</v>
      </c>
      <c r="H94" s="120">
        <v>5990.0</v>
      </c>
      <c r="I94" s="120">
        <v>4790.0</v>
      </c>
      <c r="J94" s="119"/>
      <c r="K94" s="61" t="s">
        <v>744</v>
      </c>
      <c r="L94" s="62">
        <v>1896.0</v>
      </c>
      <c r="M94" s="58"/>
      <c r="N94" s="57" t="s">
        <v>629</v>
      </c>
      <c r="O94" s="63"/>
      <c r="P94" s="63"/>
    </row>
    <row r="95">
      <c r="A95" s="57" t="s">
        <v>331</v>
      </c>
      <c r="B95" s="58"/>
      <c r="C95" s="97" t="s">
        <v>328</v>
      </c>
      <c r="D95" s="57" t="s">
        <v>4</v>
      </c>
      <c r="E95" s="57" t="s">
        <v>745</v>
      </c>
      <c r="F95" s="57" t="s">
        <v>335</v>
      </c>
      <c r="G95" s="119">
        <v>1.0</v>
      </c>
      <c r="H95" s="120">
        <v>5990.0</v>
      </c>
      <c r="I95" s="120">
        <v>4790.0</v>
      </c>
      <c r="J95" s="119"/>
      <c r="K95" s="61" t="s">
        <v>744</v>
      </c>
      <c r="L95" s="62">
        <v>1896.0</v>
      </c>
      <c r="M95" s="58"/>
      <c r="N95" s="57" t="s">
        <v>629</v>
      </c>
      <c r="O95" s="63"/>
      <c r="P95" s="63"/>
    </row>
    <row r="96">
      <c r="A96" s="57" t="s">
        <v>331</v>
      </c>
      <c r="B96" s="58"/>
      <c r="C96" s="97" t="s">
        <v>474</v>
      </c>
      <c r="D96" s="57" t="s">
        <v>4</v>
      </c>
      <c r="E96" s="57" t="s">
        <v>746</v>
      </c>
      <c r="F96" s="57" t="s">
        <v>335</v>
      </c>
      <c r="G96" s="119">
        <v>1.0</v>
      </c>
      <c r="H96" s="120">
        <v>5990.0</v>
      </c>
      <c r="I96" s="120">
        <v>4790.0</v>
      </c>
      <c r="J96" s="119"/>
      <c r="K96" s="61" t="s">
        <v>665</v>
      </c>
      <c r="L96" s="62">
        <v>1421.0</v>
      </c>
      <c r="M96" s="58"/>
      <c r="N96" s="57" t="s">
        <v>629</v>
      </c>
      <c r="O96" s="63"/>
      <c r="P96" s="63"/>
    </row>
    <row r="97">
      <c r="A97" s="63"/>
      <c r="B97" s="63"/>
      <c r="C97" s="63"/>
      <c r="D97" s="63"/>
      <c r="E97" s="63"/>
      <c r="F97" s="63"/>
      <c r="G97" s="63"/>
      <c r="H97" s="128"/>
      <c r="I97" s="129"/>
      <c r="J97" s="114"/>
      <c r="K97" s="115"/>
      <c r="L97" s="116"/>
      <c r="M97" s="63"/>
      <c r="N97" s="63"/>
      <c r="O97" s="63"/>
      <c r="P97" s="63"/>
    </row>
    <row r="98">
      <c r="A98" s="63"/>
      <c r="B98" s="63"/>
      <c r="C98" s="63"/>
      <c r="D98" s="63"/>
      <c r="E98" s="63"/>
      <c r="F98" s="63"/>
      <c r="G98" s="63"/>
      <c r="H98" s="128"/>
      <c r="I98" s="129"/>
      <c r="J98" s="114"/>
      <c r="K98" s="115"/>
      <c r="L98" s="116"/>
      <c r="M98" s="63"/>
      <c r="N98" s="63"/>
      <c r="O98" s="63"/>
      <c r="P98" s="63"/>
    </row>
    <row r="99">
      <c r="A99" s="63"/>
      <c r="B99" s="63"/>
      <c r="C99" s="63"/>
      <c r="D99" s="63"/>
      <c r="E99" s="63"/>
      <c r="F99" s="63"/>
      <c r="G99" s="63"/>
      <c r="H99" s="128"/>
      <c r="I99" s="129"/>
      <c r="J99" s="114"/>
      <c r="K99" s="115"/>
      <c r="L99" s="116"/>
      <c r="M99" s="63"/>
      <c r="N99" s="63"/>
      <c r="O99" s="63"/>
      <c r="P99" s="63"/>
    </row>
    <row r="100">
      <c r="A100" s="63"/>
      <c r="B100" s="63"/>
      <c r="C100" s="63"/>
      <c r="D100" s="63"/>
      <c r="E100" s="63"/>
      <c r="F100" s="63"/>
      <c r="G100" s="63"/>
      <c r="H100" s="128"/>
      <c r="I100" s="129"/>
      <c r="J100" s="114"/>
      <c r="K100" s="115"/>
      <c r="L100" s="116"/>
      <c r="M100" s="63"/>
      <c r="N100" s="63"/>
      <c r="O100" s="63"/>
      <c r="P100" s="63"/>
    </row>
    <row r="101">
      <c r="A101" s="63"/>
      <c r="B101" s="63"/>
      <c r="C101" s="63"/>
      <c r="D101" s="63"/>
      <c r="E101" s="63"/>
      <c r="F101" s="63"/>
      <c r="G101" s="63"/>
      <c r="H101" s="128"/>
      <c r="I101" s="129"/>
      <c r="J101" s="114"/>
      <c r="K101" s="115"/>
      <c r="L101" s="116"/>
      <c r="M101" s="63"/>
      <c r="N101" s="63"/>
      <c r="O101" s="63"/>
      <c r="P101" s="63"/>
    </row>
    <row r="102">
      <c r="A102" s="63"/>
      <c r="B102" s="63"/>
      <c r="C102" s="63"/>
      <c r="D102" s="63"/>
      <c r="E102" s="63"/>
      <c r="F102" s="63"/>
      <c r="G102" s="63"/>
      <c r="H102" s="128"/>
      <c r="I102" s="129"/>
      <c r="J102" s="114"/>
      <c r="K102" s="115"/>
      <c r="L102" s="116"/>
      <c r="M102" s="63"/>
      <c r="N102" s="63"/>
      <c r="O102" s="63"/>
      <c r="P102" s="63"/>
    </row>
    <row r="103">
      <c r="A103" s="63"/>
      <c r="B103" s="63"/>
      <c r="C103" s="63"/>
      <c r="D103" s="63"/>
      <c r="E103" s="63"/>
      <c r="F103" s="63"/>
      <c r="G103" s="63"/>
      <c r="H103" s="128"/>
      <c r="I103" s="129"/>
      <c r="J103" s="114"/>
      <c r="K103" s="115"/>
      <c r="L103" s="116"/>
      <c r="M103" s="63"/>
      <c r="N103" s="63"/>
      <c r="O103" s="63"/>
      <c r="P103" s="63"/>
    </row>
    <row r="104">
      <c r="A104" s="63"/>
      <c r="B104" s="63"/>
      <c r="C104" s="63"/>
      <c r="D104" s="63"/>
      <c r="E104" s="63"/>
      <c r="F104" s="63"/>
      <c r="G104" s="63"/>
      <c r="H104" s="128"/>
      <c r="I104" s="129"/>
      <c r="J104" s="114"/>
      <c r="K104" s="115"/>
      <c r="L104" s="116"/>
      <c r="M104" s="63"/>
      <c r="N104" s="63"/>
      <c r="O104" s="63"/>
      <c r="P104" s="63"/>
    </row>
    <row r="105">
      <c r="A105" s="63"/>
      <c r="B105" s="63"/>
      <c r="C105" s="63"/>
      <c r="D105" s="63"/>
      <c r="E105" s="63"/>
      <c r="F105" s="63"/>
      <c r="G105" s="63"/>
      <c r="H105" s="128"/>
      <c r="I105" s="129"/>
      <c r="J105" s="114"/>
      <c r="K105" s="115"/>
      <c r="L105" s="116"/>
      <c r="M105" s="63"/>
      <c r="N105" s="63"/>
      <c r="O105" s="63"/>
      <c r="P105" s="63"/>
    </row>
    <row r="106">
      <c r="A106" s="63"/>
      <c r="B106" s="63"/>
      <c r="C106" s="63"/>
      <c r="D106" s="63"/>
      <c r="E106" s="63"/>
      <c r="F106" s="63"/>
      <c r="G106" s="63"/>
      <c r="H106" s="128"/>
      <c r="I106" s="129"/>
      <c r="J106" s="114"/>
      <c r="K106" s="115"/>
      <c r="L106" s="116"/>
      <c r="M106" s="63"/>
      <c r="N106" s="63"/>
      <c r="O106" s="63"/>
      <c r="P106" s="63"/>
    </row>
    <row r="107">
      <c r="A107" s="63"/>
      <c r="B107" s="63"/>
      <c r="C107" s="63"/>
      <c r="D107" s="63"/>
      <c r="E107" s="63"/>
      <c r="F107" s="63"/>
      <c r="G107" s="63"/>
      <c r="H107" s="128"/>
      <c r="I107" s="129"/>
      <c r="J107" s="114"/>
      <c r="K107" s="115"/>
      <c r="L107" s="116"/>
      <c r="M107" s="63"/>
      <c r="N107" s="63"/>
      <c r="O107" s="63"/>
      <c r="P107" s="63"/>
    </row>
    <row r="108">
      <c r="A108" s="63"/>
      <c r="B108" s="63"/>
      <c r="C108" s="63"/>
      <c r="D108" s="63"/>
      <c r="E108" s="63"/>
      <c r="F108" s="63"/>
      <c r="G108" s="63"/>
      <c r="H108" s="128"/>
      <c r="I108" s="129"/>
      <c r="J108" s="114"/>
      <c r="K108" s="115"/>
      <c r="L108" s="116"/>
      <c r="M108" s="63"/>
      <c r="N108" s="63"/>
      <c r="O108" s="63"/>
      <c r="P108" s="63"/>
    </row>
    <row r="109">
      <c r="A109" s="63"/>
      <c r="B109" s="63"/>
      <c r="C109" s="63"/>
      <c r="D109" s="63"/>
      <c r="E109" s="63"/>
      <c r="F109" s="63"/>
      <c r="G109" s="63"/>
      <c r="H109" s="128"/>
      <c r="I109" s="129"/>
      <c r="J109" s="114"/>
      <c r="K109" s="115"/>
      <c r="L109" s="116"/>
      <c r="M109" s="63"/>
      <c r="N109" s="63"/>
      <c r="O109" s="63"/>
      <c r="P109" s="63"/>
    </row>
    <row r="110">
      <c r="A110" s="63"/>
      <c r="B110" s="63"/>
      <c r="C110" s="63"/>
      <c r="D110" s="63"/>
      <c r="E110" s="63"/>
      <c r="F110" s="63"/>
      <c r="G110" s="63"/>
      <c r="H110" s="128"/>
      <c r="I110" s="129"/>
      <c r="J110" s="114"/>
      <c r="K110" s="115"/>
      <c r="L110" s="116"/>
      <c r="M110" s="63"/>
      <c r="N110" s="63"/>
      <c r="O110" s="63"/>
      <c r="P110" s="63"/>
    </row>
    <row r="111">
      <c r="A111" s="63"/>
      <c r="B111" s="63"/>
      <c r="C111" s="63"/>
      <c r="D111" s="63"/>
      <c r="E111" s="63"/>
      <c r="F111" s="63"/>
      <c r="G111" s="63"/>
      <c r="H111" s="128"/>
      <c r="I111" s="129"/>
      <c r="J111" s="114"/>
      <c r="K111" s="115"/>
      <c r="L111" s="116"/>
      <c r="M111" s="63"/>
      <c r="N111" s="63"/>
      <c r="O111" s="63"/>
      <c r="P111" s="63"/>
    </row>
    <row r="112">
      <c r="A112" s="63"/>
      <c r="B112" s="63"/>
      <c r="C112" s="63"/>
      <c r="D112" s="63"/>
      <c r="E112" s="63"/>
      <c r="F112" s="63"/>
      <c r="G112" s="63"/>
      <c r="H112" s="128"/>
      <c r="I112" s="129"/>
      <c r="J112" s="114"/>
      <c r="K112" s="115"/>
      <c r="L112" s="116"/>
      <c r="M112" s="63"/>
      <c r="N112" s="63"/>
      <c r="O112" s="63"/>
      <c r="P112" s="63"/>
    </row>
    <row r="113">
      <c r="A113" s="63"/>
      <c r="B113" s="63"/>
      <c r="C113" s="63"/>
      <c r="D113" s="63"/>
      <c r="E113" s="63"/>
      <c r="F113" s="63"/>
      <c r="G113" s="63"/>
      <c r="H113" s="128"/>
      <c r="I113" s="129"/>
      <c r="J113" s="114"/>
      <c r="K113" s="115"/>
      <c r="L113" s="116"/>
      <c r="M113" s="63"/>
      <c r="N113" s="63"/>
      <c r="O113" s="63"/>
      <c r="P113" s="63"/>
    </row>
    <row r="114">
      <c r="A114" s="63"/>
      <c r="B114" s="63"/>
      <c r="C114" s="63"/>
      <c r="D114" s="63"/>
      <c r="E114" s="63"/>
      <c r="F114" s="63"/>
      <c r="G114" s="63"/>
      <c r="H114" s="128"/>
      <c r="I114" s="129"/>
      <c r="J114" s="114"/>
      <c r="K114" s="115"/>
      <c r="L114" s="116"/>
      <c r="M114" s="63"/>
      <c r="N114" s="63"/>
      <c r="O114" s="63"/>
      <c r="P114" s="63"/>
    </row>
    <row r="115">
      <c r="A115" s="63"/>
      <c r="B115" s="63"/>
      <c r="C115" s="63"/>
      <c r="D115" s="63"/>
      <c r="E115" s="63"/>
      <c r="F115" s="63"/>
      <c r="G115" s="63"/>
      <c r="H115" s="128"/>
      <c r="I115" s="129"/>
      <c r="J115" s="114"/>
      <c r="K115" s="115"/>
      <c r="L115" s="116"/>
      <c r="M115" s="63"/>
      <c r="N115" s="63"/>
      <c r="O115" s="63"/>
      <c r="P115" s="63"/>
    </row>
    <row r="116">
      <c r="A116" s="63"/>
      <c r="B116" s="63"/>
      <c r="C116" s="63"/>
      <c r="D116" s="63"/>
      <c r="E116" s="63"/>
      <c r="F116" s="63"/>
      <c r="G116" s="63"/>
      <c r="H116" s="128"/>
      <c r="I116" s="129"/>
      <c r="J116" s="114"/>
      <c r="K116" s="115"/>
      <c r="L116" s="116"/>
      <c r="M116" s="63"/>
      <c r="N116" s="63"/>
      <c r="O116" s="63"/>
      <c r="P116" s="63"/>
    </row>
    <row r="117">
      <c r="A117" s="63"/>
      <c r="B117" s="63"/>
      <c r="C117" s="63"/>
      <c r="D117" s="63"/>
      <c r="E117" s="63"/>
      <c r="F117" s="63"/>
      <c r="G117" s="63"/>
      <c r="H117" s="128"/>
      <c r="I117" s="129"/>
      <c r="J117" s="114"/>
      <c r="K117" s="115"/>
      <c r="L117" s="116"/>
      <c r="M117" s="63"/>
      <c r="N117" s="63"/>
      <c r="O117" s="63"/>
      <c r="P117" s="63"/>
    </row>
    <row r="118">
      <c r="A118" s="63"/>
      <c r="B118" s="63"/>
      <c r="C118" s="63"/>
      <c r="D118" s="63"/>
      <c r="E118" s="63"/>
      <c r="F118" s="63"/>
      <c r="G118" s="63"/>
      <c r="H118" s="128"/>
      <c r="I118" s="129"/>
      <c r="J118" s="114"/>
      <c r="K118" s="115"/>
      <c r="L118" s="116"/>
      <c r="M118" s="63"/>
      <c r="N118" s="63"/>
      <c r="O118" s="63"/>
      <c r="P118" s="63"/>
    </row>
    <row r="119">
      <c r="A119" s="63"/>
      <c r="B119" s="63"/>
      <c r="C119" s="63"/>
      <c r="D119" s="63"/>
      <c r="E119" s="63"/>
      <c r="F119" s="63"/>
      <c r="G119" s="63"/>
      <c r="H119" s="128"/>
      <c r="I119" s="129"/>
      <c r="J119" s="114"/>
      <c r="K119" s="115"/>
      <c r="L119" s="116"/>
      <c r="M119" s="63"/>
      <c r="N119" s="63"/>
      <c r="O119" s="63"/>
      <c r="P119" s="63"/>
    </row>
    <row r="120">
      <c r="A120" s="63"/>
      <c r="B120" s="63"/>
      <c r="C120" s="63"/>
      <c r="D120" s="63"/>
      <c r="E120" s="63"/>
      <c r="F120" s="63"/>
      <c r="G120" s="63"/>
      <c r="H120" s="128"/>
      <c r="I120" s="129"/>
      <c r="J120" s="114"/>
      <c r="K120" s="115"/>
      <c r="L120" s="116"/>
      <c r="M120" s="63"/>
      <c r="N120" s="63"/>
      <c r="O120" s="63"/>
      <c r="P120" s="63"/>
    </row>
    <row r="121">
      <c r="A121" s="63"/>
      <c r="B121" s="63"/>
      <c r="C121" s="63"/>
      <c r="D121" s="63"/>
      <c r="E121" s="63"/>
      <c r="F121" s="63"/>
      <c r="G121" s="63"/>
      <c r="H121" s="128"/>
      <c r="I121" s="129"/>
      <c r="J121" s="114"/>
      <c r="K121" s="115"/>
      <c r="L121" s="116"/>
      <c r="M121" s="63"/>
      <c r="N121" s="63"/>
      <c r="O121" s="63"/>
      <c r="P121" s="63"/>
    </row>
    <row r="122">
      <c r="A122" s="63"/>
      <c r="B122" s="63"/>
      <c r="C122" s="63"/>
      <c r="D122" s="63"/>
      <c r="E122" s="63"/>
      <c r="F122" s="63"/>
      <c r="G122" s="63"/>
      <c r="H122" s="128"/>
      <c r="I122" s="129"/>
      <c r="J122" s="114"/>
      <c r="K122" s="115"/>
      <c r="L122" s="116"/>
      <c r="M122" s="63"/>
      <c r="N122" s="63"/>
      <c r="O122" s="63"/>
      <c r="P122" s="63"/>
    </row>
    <row r="123">
      <c r="A123" s="63"/>
      <c r="B123" s="63"/>
      <c r="C123" s="63"/>
      <c r="D123" s="63"/>
      <c r="E123" s="63"/>
      <c r="F123" s="63"/>
      <c r="G123" s="63"/>
      <c r="H123" s="128"/>
      <c r="I123" s="129"/>
      <c r="J123" s="114"/>
      <c r="K123" s="115"/>
      <c r="L123" s="116"/>
      <c r="M123" s="63"/>
      <c r="N123" s="63"/>
      <c r="O123" s="63"/>
      <c r="P123" s="63"/>
    </row>
    <row r="124">
      <c r="A124" s="63"/>
      <c r="B124" s="63"/>
      <c r="C124" s="63"/>
      <c r="D124" s="63"/>
      <c r="E124" s="63"/>
      <c r="F124" s="63"/>
      <c r="G124" s="63"/>
      <c r="H124" s="128"/>
      <c r="I124" s="129"/>
      <c r="J124" s="114"/>
      <c r="K124" s="115"/>
      <c r="L124" s="116"/>
      <c r="M124" s="63"/>
      <c r="N124" s="63"/>
      <c r="O124" s="63"/>
      <c r="P124" s="63"/>
    </row>
    <row r="125">
      <c r="A125" s="63"/>
      <c r="B125" s="63"/>
      <c r="C125" s="63"/>
      <c r="D125" s="63"/>
      <c r="E125" s="63"/>
      <c r="F125" s="63"/>
      <c r="G125" s="63"/>
      <c r="H125" s="128"/>
      <c r="I125" s="129"/>
      <c r="J125" s="114"/>
      <c r="K125" s="115"/>
      <c r="L125" s="116"/>
      <c r="M125" s="63"/>
      <c r="N125" s="63"/>
      <c r="O125" s="63"/>
      <c r="P125" s="63"/>
    </row>
    <row r="126">
      <c r="A126" s="63"/>
      <c r="B126" s="63"/>
      <c r="C126" s="63"/>
      <c r="D126" s="63"/>
      <c r="E126" s="63"/>
      <c r="F126" s="63"/>
      <c r="G126" s="63"/>
      <c r="H126" s="128"/>
      <c r="I126" s="129"/>
      <c r="J126" s="114"/>
      <c r="K126" s="115"/>
      <c r="L126" s="116"/>
      <c r="M126" s="63"/>
      <c r="N126" s="63"/>
      <c r="O126" s="63"/>
      <c r="P126" s="63"/>
    </row>
    <row r="127">
      <c r="A127" s="63"/>
      <c r="B127" s="63"/>
      <c r="C127" s="63"/>
      <c r="D127" s="63"/>
      <c r="E127" s="63"/>
      <c r="F127" s="63"/>
      <c r="G127" s="63"/>
      <c r="H127" s="128"/>
      <c r="I127" s="129"/>
      <c r="J127" s="114"/>
      <c r="K127" s="115"/>
      <c r="L127" s="116"/>
      <c r="M127" s="63"/>
      <c r="N127" s="63"/>
      <c r="O127" s="63"/>
      <c r="P127" s="63"/>
    </row>
    <row r="128">
      <c r="A128" s="63"/>
      <c r="B128" s="63"/>
      <c r="C128" s="63"/>
      <c r="D128" s="63"/>
      <c r="E128" s="63"/>
      <c r="F128" s="63"/>
      <c r="G128" s="63"/>
      <c r="H128" s="128"/>
      <c r="I128" s="129"/>
      <c r="J128" s="114"/>
      <c r="K128" s="115"/>
      <c r="L128" s="116"/>
      <c r="M128" s="63"/>
      <c r="N128" s="63"/>
      <c r="O128" s="63"/>
      <c r="P128" s="63"/>
    </row>
    <row r="129">
      <c r="A129" s="63"/>
      <c r="B129" s="63"/>
      <c r="C129" s="63"/>
      <c r="D129" s="63"/>
      <c r="E129" s="63"/>
      <c r="F129" s="63"/>
      <c r="G129" s="63"/>
      <c r="H129" s="128"/>
      <c r="I129" s="129"/>
      <c r="J129" s="114"/>
      <c r="K129" s="115"/>
      <c r="L129" s="116"/>
      <c r="M129" s="63"/>
      <c r="N129" s="63"/>
      <c r="O129" s="63"/>
      <c r="P129" s="63"/>
    </row>
    <row r="130">
      <c r="A130" s="63"/>
      <c r="B130" s="63"/>
      <c r="C130" s="63"/>
      <c r="D130" s="63"/>
      <c r="E130" s="63"/>
      <c r="F130" s="63"/>
      <c r="G130" s="63"/>
      <c r="H130" s="128"/>
      <c r="I130" s="129"/>
      <c r="J130" s="114"/>
      <c r="K130" s="115"/>
      <c r="L130" s="116"/>
      <c r="M130" s="63"/>
      <c r="N130" s="63"/>
      <c r="O130" s="63"/>
      <c r="P130" s="63"/>
    </row>
    <row r="131">
      <c r="A131" s="63"/>
      <c r="B131" s="63"/>
      <c r="C131" s="63"/>
      <c r="D131" s="63"/>
      <c r="E131" s="63"/>
      <c r="F131" s="63"/>
      <c r="G131" s="63"/>
      <c r="H131" s="128"/>
      <c r="I131" s="129"/>
      <c r="J131" s="114"/>
      <c r="K131" s="115"/>
      <c r="L131" s="116"/>
      <c r="M131" s="63"/>
      <c r="N131" s="63"/>
      <c r="O131" s="63"/>
      <c r="P131" s="63"/>
    </row>
    <row r="132">
      <c r="A132" s="63"/>
      <c r="B132" s="63"/>
      <c r="C132" s="63"/>
      <c r="D132" s="63"/>
      <c r="E132" s="63"/>
      <c r="F132" s="63"/>
      <c r="G132" s="63"/>
      <c r="H132" s="128"/>
      <c r="I132" s="129"/>
      <c r="J132" s="114"/>
      <c r="K132" s="115"/>
      <c r="L132" s="116"/>
      <c r="M132" s="63"/>
      <c r="N132" s="63"/>
      <c r="O132" s="63"/>
      <c r="P132" s="63"/>
    </row>
    <row r="133">
      <c r="A133" s="63"/>
      <c r="B133" s="63"/>
      <c r="C133" s="63"/>
      <c r="D133" s="63"/>
      <c r="E133" s="63"/>
      <c r="F133" s="63"/>
      <c r="G133" s="63"/>
      <c r="H133" s="128"/>
      <c r="I133" s="129"/>
      <c r="J133" s="114"/>
      <c r="K133" s="115"/>
      <c r="L133" s="116"/>
      <c r="M133" s="63"/>
      <c r="N133" s="63"/>
      <c r="O133" s="63"/>
      <c r="P133" s="63"/>
    </row>
    <row r="134">
      <c r="A134" s="63"/>
      <c r="B134" s="63"/>
      <c r="C134" s="63"/>
      <c r="D134" s="63"/>
      <c r="E134" s="63"/>
      <c r="F134" s="63"/>
      <c r="G134" s="63"/>
      <c r="H134" s="128"/>
      <c r="I134" s="129"/>
      <c r="J134" s="114"/>
      <c r="K134" s="115"/>
      <c r="L134" s="116"/>
      <c r="M134" s="63"/>
      <c r="N134" s="63"/>
      <c r="O134" s="63"/>
      <c r="P134" s="63"/>
    </row>
    <row r="135">
      <c r="A135" s="63"/>
      <c r="B135" s="63"/>
      <c r="C135" s="63"/>
      <c r="D135" s="63"/>
      <c r="E135" s="63"/>
      <c r="F135" s="63"/>
      <c r="G135" s="63"/>
      <c r="H135" s="128"/>
      <c r="I135" s="129"/>
      <c r="J135" s="114"/>
      <c r="K135" s="115"/>
      <c r="L135" s="116"/>
      <c r="M135" s="63"/>
      <c r="N135" s="63"/>
      <c r="O135" s="63"/>
      <c r="P135" s="63"/>
    </row>
    <row r="136">
      <c r="A136" s="63"/>
      <c r="B136" s="63"/>
      <c r="C136" s="63"/>
      <c r="D136" s="63"/>
      <c r="E136" s="63"/>
      <c r="F136" s="63"/>
      <c r="G136" s="63"/>
      <c r="H136" s="128"/>
      <c r="I136" s="129"/>
      <c r="J136" s="114"/>
      <c r="K136" s="115"/>
      <c r="L136" s="116"/>
      <c r="M136" s="63"/>
      <c r="N136" s="63"/>
      <c r="O136" s="63"/>
      <c r="P136" s="63"/>
    </row>
    <row r="137">
      <c r="A137" s="63"/>
      <c r="B137" s="63"/>
      <c r="C137" s="63"/>
      <c r="D137" s="63"/>
      <c r="E137" s="63"/>
      <c r="F137" s="63"/>
      <c r="G137" s="63"/>
      <c r="H137" s="128"/>
      <c r="I137" s="129"/>
      <c r="J137" s="114"/>
      <c r="K137" s="115"/>
      <c r="L137" s="116"/>
      <c r="M137" s="63"/>
      <c r="N137" s="63"/>
      <c r="O137" s="63"/>
      <c r="P137" s="63"/>
    </row>
    <row r="138">
      <c r="A138" s="63"/>
      <c r="B138" s="63"/>
      <c r="C138" s="63"/>
      <c r="D138" s="63"/>
      <c r="E138" s="63"/>
      <c r="F138" s="63"/>
      <c r="G138" s="63"/>
      <c r="H138" s="128"/>
      <c r="I138" s="129"/>
      <c r="J138" s="114"/>
      <c r="K138" s="115"/>
      <c r="L138" s="116"/>
      <c r="M138" s="63"/>
      <c r="N138" s="63"/>
      <c r="O138" s="63"/>
      <c r="P138" s="63"/>
    </row>
    <row r="139">
      <c r="A139" s="63"/>
      <c r="B139" s="63"/>
      <c r="C139" s="63"/>
      <c r="D139" s="63"/>
      <c r="E139" s="63"/>
      <c r="F139" s="63"/>
      <c r="G139" s="63"/>
      <c r="H139" s="128"/>
      <c r="I139" s="129"/>
      <c r="J139" s="114"/>
      <c r="K139" s="115"/>
      <c r="L139" s="116"/>
      <c r="M139" s="63"/>
      <c r="N139" s="63"/>
      <c r="O139" s="63"/>
      <c r="P139" s="63"/>
    </row>
    <row r="140">
      <c r="A140" s="63"/>
      <c r="B140" s="63"/>
      <c r="C140" s="63"/>
      <c r="D140" s="63"/>
      <c r="E140" s="63"/>
      <c r="F140" s="63"/>
      <c r="G140" s="63"/>
      <c r="H140" s="128"/>
      <c r="I140" s="129"/>
      <c r="J140" s="114"/>
      <c r="K140" s="115"/>
      <c r="L140" s="116"/>
      <c r="M140" s="63"/>
      <c r="N140" s="63"/>
      <c r="O140" s="63"/>
      <c r="P140" s="63"/>
    </row>
    <row r="141">
      <c r="A141" s="63"/>
      <c r="B141" s="63"/>
      <c r="C141" s="63"/>
      <c r="D141" s="63"/>
      <c r="E141" s="63"/>
      <c r="F141" s="63"/>
      <c r="G141" s="63"/>
      <c r="H141" s="128"/>
      <c r="I141" s="129"/>
      <c r="J141" s="114"/>
      <c r="K141" s="115"/>
      <c r="L141" s="116"/>
      <c r="M141" s="63"/>
      <c r="N141" s="63"/>
      <c r="O141" s="63"/>
      <c r="P141" s="63"/>
    </row>
    <row r="142">
      <c r="A142" s="63"/>
      <c r="B142" s="63"/>
      <c r="C142" s="63"/>
      <c r="D142" s="63"/>
      <c r="E142" s="63"/>
      <c r="F142" s="63"/>
      <c r="G142" s="63"/>
      <c r="H142" s="128"/>
      <c r="I142" s="129"/>
      <c r="J142" s="114"/>
      <c r="K142" s="115"/>
      <c r="L142" s="116"/>
      <c r="M142" s="63"/>
      <c r="N142" s="63"/>
      <c r="O142" s="63"/>
      <c r="P142" s="63"/>
    </row>
    <row r="143">
      <c r="A143" s="63"/>
      <c r="B143" s="63"/>
      <c r="C143" s="63"/>
      <c r="D143" s="63"/>
      <c r="E143" s="63"/>
      <c r="F143" s="63"/>
      <c r="G143" s="63"/>
      <c r="H143" s="128"/>
      <c r="I143" s="129"/>
      <c r="J143" s="114"/>
      <c r="K143" s="115"/>
      <c r="L143" s="116"/>
      <c r="M143" s="63"/>
      <c r="N143" s="63"/>
      <c r="O143" s="63"/>
      <c r="P143" s="63"/>
    </row>
    <row r="144">
      <c r="A144" s="63"/>
      <c r="B144" s="63"/>
      <c r="C144" s="63"/>
      <c r="D144" s="63"/>
      <c r="E144" s="63"/>
      <c r="F144" s="63"/>
      <c r="G144" s="63"/>
      <c r="H144" s="128"/>
      <c r="I144" s="129"/>
      <c r="J144" s="114"/>
      <c r="K144" s="115"/>
      <c r="L144" s="116"/>
      <c r="M144" s="63"/>
      <c r="N144" s="63"/>
      <c r="O144" s="63"/>
      <c r="P144" s="63"/>
    </row>
    <row r="145">
      <c r="A145" s="63"/>
      <c r="B145" s="63"/>
      <c r="C145" s="63"/>
      <c r="D145" s="63"/>
      <c r="E145" s="63"/>
      <c r="F145" s="63"/>
      <c r="G145" s="63"/>
      <c r="H145" s="128"/>
      <c r="I145" s="129"/>
      <c r="J145" s="114"/>
      <c r="K145" s="115"/>
      <c r="L145" s="116"/>
      <c r="M145" s="63"/>
      <c r="N145" s="63"/>
      <c r="O145" s="63"/>
      <c r="P145" s="63"/>
    </row>
    <row r="146">
      <c r="A146" s="63"/>
      <c r="B146" s="63"/>
      <c r="C146" s="63"/>
      <c r="D146" s="63"/>
      <c r="E146" s="63"/>
      <c r="F146" s="63"/>
      <c r="G146" s="63"/>
      <c r="H146" s="128"/>
      <c r="I146" s="129"/>
      <c r="J146" s="114"/>
      <c r="K146" s="115"/>
      <c r="L146" s="116"/>
      <c r="M146" s="63"/>
      <c r="N146" s="63"/>
      <c r="O146" s="63"/>
      <c r="P146" s="63"/>
    </row>
    <row r="147">
      <c r="A147" s="63"/>
      <c r="B147" s="63"/>
      <c r="C147" s="63"/>
      <c r="D147" s="63"/>
      <c r="E147" s="63"/>
      <c r="F147" s="63"/>
      <c r="G147" s="63"/>
      <c r="H147" s="128"/>
      <c r="I147" s="129"/>
      <c r="J147" s="114"/>
      <c r="K147" s="115"/>
      <c r="L147" s="116"/>
      <c r="M147" s="63"/>
      <c r="N147" s="63"/>
      <c r="O147" s="63"/>
      <c r="P147" s="63"/>
    </row>
    <row r="148">
      <c r="A148" s="63"/>
      <c r="B148" s="63"/>
      <c r="C148" s="63"/>
      <c r="D148" s="63"/>
      <c r="E148" s="63"/>
      <c r="F148" s="63"/>
      <c r="G148" s="63"/>
      <c r="H148" s="128"/>
      <c r="I148" s="129"/>
      <c r="J148" s="114"/>
      <c r="K148" s="115"/>
      <c r="L148" s="116"/>
      <c r="M148" s="63"/>
      <c r="N148" s="63"/>
      <c r="O148" s="63"/>
      <c r="P148" s="63"/>
    </row>
    <row r="149">
      <c r="A149" s="63"/>
      <c r="B149" s="63"/>
      <c r="C149" s="63"/>
      <c r="D149" s="63"/>
      <c r="E149" s="63"/>
      <c r="F149" s="63"/>
      <c r="G149" s="63"/>
      <c r="H149" s="128"/>
      <c r="I149" s="129"/>
      <c r="J149" s="114"/>
      <c r="K149" s="115"/>
      <c r="L149" s="116"/>
      <c r="M149" s="63"/>
      <c r="N149" s="63"/>
      <c r="O149" s="63"/>
      <c r="P149" s="63"/>
    </row>
    <row r="150">
      <c r="A150" s="63"/>
      <c r="B150" s="63"/>
      <c r="C150" s="63"/>
      <c r="D150" s="63"/>
      <c r="E150" s="63"/>
      <c r="F150" s="63"/>
      <c r="G150" s="63"/>
      <c r="H150" s="128"/>
      <c r="I150" s="129"/>
      <c r="J150" s="114"/>
      <c r="K150" s="115"/>
      <c r="L150" s="116"/>
      <c r="M150" s="63"/>
      <c r="N150" s="63"/>
      <c r="O150" s="63"/>
      <c r="P150" s="63"/>
    </row>
    <row r="151">
      <c r="A151" s="63"/>
      <c r="B151" s="63"/>
      <c r="C151" s="63"/>
      <c r="D151" s="63"/>
      <c r="E151" s="63"/>
      <c r="F151" s="63"/>
      <c r="G151" s="63"/>
      <c r="H151" s="128"/>
      <c r="I151" s="129"/>
      <c r="J151" s="114"/>
      <c r="K151" s="115"/>
      <c r="L151" s="116"/>
      <c r="M151" s="63"/>
      <c r="N151" s="63"/>
      <c r="O151" s="63"/>
      <c r="P151" s="63"/>
    </row>
    <row r="152">
      <c r="A152" s="63"/>
      <c r="B152" s="63"/>
      <c r="C152" s="63"/>
      <c r="D152" s="63"/>
      <c r="E152" s="63"/>
      <c r="F152" s="63"/>
      <c r="G152" s="63"/>
      <c r="H152" s="128"/>
      <c r="I152" s="129"/>
      <c r="J152" s="114"/>
      <c r="K152" s="115"/>
      <c r="L152" s="116"/>
      <c r="M152" s="63"/>
      <c r="N152" s="63"/>
      <c r="O152" s="63"/>
      <c r="P152" s="63"/>
    </row>
    <row r="153">
      <c r="A153" s="63"/>
      <c r="B153" s="63"/>
      <c r="C153" s="63"/>
      <c r="D153" s="63"/>
      <c r="E153" s="63"/>
      <c r="F153" s="63"/>
      <c r="G153" s="63"/>
      <c r="H153" s="128"/>
      <c r="I153" s="129"/>
      <c r="J153" s="114"/>
      <c r="K153" s="115"/>
      <c r="L153" s="116"/>
      <c r="M153" s="63"/>
      <c r="N153" s="63"/>
      <c r="O153" s="63"/>
      <c r="P153" s="63"/>
    </row>
    <row r="154">
      <c r="A154" s="63"/>
      <c r="B154" s="63"/>
      <c r="C154" s="63"/>
      <c r="D154" s="63"/>
      <c r="E154" s="63"/>
      <c r="F154" s="63"/>
      <c r="G154" s="63"/>
      <c r="H154" s="128"/>
      <c r="I154" s="129"/>
      <c r="J154" s="114"/>
      <c r="K154" s="115"/>
      <c r="L154" s="116"/>
      <c r="M154" s="63"/>
      <c r="N154" s="63"/>
      <c r="O154" s="63"/>
      <c r="P154" s="63"/>
    </row>
    <row r="155">
      <c r="A155" s="63"/>
      <c r="B155" s="63"/>
      <c r="C155" s="63"/>
      <c r="D155" s="63"/>
      <c r="E155" s="63"/>
      <c r="F155" s="63"/>
      <c r="G155" s="63"/>
      <c r="H155" s="128"/>
      <c r="I155" s="129"/>
      <c r="J155" s="114"/>
      <c r="K155" s="115"/>
      <c r="L155" s="116"/>
      <c r="M155" s="63"/>
      <c r="N155" s="63"/>
      <c r="O155" s="63"/>
      <c r="P155" s="63"/>
    </row>
    <row r="156">
      <c r="A156" s="63"/>
      <c r="B156" s="63"/>
      <c r="C156" s="63"/>
      <c r="D156" s="63"/>
      <c r="E156" s="63"/>
      <c r="F156" s="63"/>
      <c r="G156" s="63"/>
      <c r="H156" s="128"/>
      <c r="I156" s="129"/>
      <c r="J156" s="114"/>
      <c r="K156" s="115"/>
      <c r="L156" s="116"/>
      <c r="M156" s="63"/>
      <c r="N156" s="63"/>
      <c r="O156" s="63"/>
      <c r="P156" s="63"/>
    </row>
    <row r="157">
      <c r="A157" s="63"/>
      <c r="B157" s="63"/>
      <c r="C157" s="63"/>
      <c r="D157" s="63"/>
      <c r="E157" s="63"/>
      <c r="F157" s="63"/>
      <c r="G157" s="63"/>
      <c r="H157" s="128"/>
      <c r="I157" s="129"/>
      <c r="J157" s="114"/>
      <c r="K157" s="115"/>
      <c r="L157" s="116"/>
      <c r="M157" s="63"/>
      <c r="N157" s="63"/>
      <c r="O157" s="63"/>
      <c r="P157" s="63"/>
    </row>
    <row r="158">
      <c r="A158" s="63"/>
      <c r="B158" s="63"/>
      <c r="C158" s="63"/>
      <c r="D158" s="63"/>
      <c r="E158" s="63"/>
      <c r="F158" s="63"/>
      <c r="G158" s="63"/>
      <c r="H158" s="128"/>
      <c r="I158" s="129"/>
      <c r="J158" s="114"/>
      <c r="K158" s="115"/>
      <c r="L158" s="116"/>
      <c r="M158" s="63"/>
      <c r="N158" s="63"/>
      <c r="O158" s="63"/>
      <c r="P158" s="63"/>
    </row>
    <row r="159">
      <c r="A159" s="63"/>
      <c r="B159" s="63"/>
      <c r="C159" s="63"/>
      <c r="D159" s="63"/>
      <c r="E159" s="63"/>
      <c r="F159" s="63"/>
      <c r="G159" s="63"/>
      <c r="H159" s="128"/>
      <c r="I159" s="129"/>
      <c r="J159" s="114"/>
      <c r="K159" s="115"/>
      <c r="L159" s="116"/>
      <c r="M159" s="63"/>
      <c r="N159" s="63"/>
      <c r="O159" s="63"/>
      <c r="P159" s="63"/>
    </row>
    <row r="160">
      <c r="A160" s="63"/>
      <c r="B160" s="63"/>
      <c r="C160" s="63"/>
      <c r="D160" s="63"/>
      <c r="E160" s="63"/>
      <c r="F160" s="63"/>
      <c r="G160" s="63"/>
      <c r="H160" s="128"/>
      <c r="I160" s="129"/>
      <c r="J160" s="114"/>
      <c r="K160" s="115"/>
      <c r="L160" s="116"/>
      <c r="M160" s="63"/>
      <c r="N160" s="63"/>
      <c r="O160" s="63"/>
      <c r="P160" s="63"/>
    </row>
    <row r="161">
      <c r="A161" s="63"/>
      <c r="B161" s="63"/>
      <c r="C161" s="63"/>
      <c r="D161" s="63"/>
      <c r="E161" s="63"/>
      <c r="F161" s="63"/>
      <c r="G161" s="63"/>
      <c r="H161" s="128"/>
      <c r="I161" s="129"/>
      <c r="J161" s="114"/>
      <c r="K161" s="115"/>
      <c r="L161" s="116"/>
      <c r="M161" s="63"/>
      <c r="N161" s="63"/>
      <c r="O161" s="63"/>
      <c r="P161" s="63"/>
    </row>
    <row r="162">
      <c r="A162" s="63"/>
      <c r="B162" s="63"/>
      <c r="C162" s="63"/>
      <c r="D162" s="63"/>
      <c r="E162" s="63"/>
      <c r="F162" s="63"/>
      <c r="G162" s="63"/>
      <c r="H162" s="128"/>
      <c r="I162" s="129"/>
      <c r="J162" s="114"/>
      <c r="K162" s="115"/>
      <c r="L162" s="116"/>
      <c r="M162" s="63"/>
      <c r="N162" s="63"/>
      <c r="O162" s="63"/>
      <c r="P162" s="63"/>
    </row>
    <row r="163">
      <c r="A163" s="63"/>
      <c r="B163" s="63"/>
      <c r="C163" s="63"/>
      <c r="D163" s="63"/>
      <c r="E163" s="63"/>
      <c r="F163" s="63"/>
      <c r="G163" s="63"/>
      <c r="H163" s="128"/>
      <c r="I163" s="129"/>
      <c r="J163" s="114"/>
      <c r="K163" s="115"/>
      <c r="L163" s="116"/>
      <c r="M163" s="63"/>
      <c r="N163" s="63"/>
      <c r="O163" s="63"/>
      <c r="P163" s="63"/>
    </row>
    <row r="164">
      <c r="A164" s="63"/>
      <c r="B164" s="63"/>
      <c r="C164" s="63"/>
      <c r="D164" s="63"/>
      <c r="E164" s="63"/>
      <c r="F164" s="63"/>
      <c r="G164" s="63"/>
      <c r="H164" s="128"/>
      <c r="I164" s="129"/>
      <c r="J164" s="114"/>
      <c r="K164" s="115"/>
      <c r="L164" s="116"/>
      <c r="M164" s="63"/>
      <c r="N164" s="63"/>
      <c r="O164" s="63"/>
      <c r="P164" s="63"/>
    </row>
    <row r="165">
      <c r="A165" s="63"/>
      <c r="B165" s="63"/>
      <c r="C165" s="63"/>
      <c r="D165" s="63"/>
      <c r="E165" s="63"/>
      <c r="F165" s="63"/>
      <c r="G165" s="63"/>
      <c r="H165" s="128"/>
      <c r="I165" s="129"/>
      <c r="J165" s="114"/>
      <c r="K165" s="115"/>
      <c r="L165" s="116"/>
      <c r="M165" s="63"/>
      <c r="N165" s="63"/>
      <c r="O165" s="63"/>
      <c r="P165" s="63"/>
    </row>
    <row r="166">
      <c r="A166" s="63"/>
      <c r="B166" s="63"/>
      <c r="C166" s="63"/>
      <c r="D166" s="63"/>
      <c r="E166" s="63"/>
      <c r="F166" s="63"/>
      <c r="G166" s="63"/>
      <c r="H166" s="128"/>
      <c r="I166" s="129"/>
      <c r="J166" s="114"/>
      <c r="K166" s="115"/>
      <c r="L166" s="116"/>
      <c r="M166" s="63"/>
      <c r="N166" s="63"/>
      <c r="O166" s="63"/>
      <c r="P166" s="63"/>
    </row>
    <row r="167">
      <c r="A167" s="63"/>
      <c r="B167" s="63"/>
      <c r="C167" s="63"/>
      <c r="D167" s="63"/>
      <c r="E167" s="63"/>
      <c r="F167" s="63"/>
      <c r="G167" s="63"/>
      <c r="H167" s="128"/>
      <c r="I167" s="129"/>
      <c r="J167" s="114"/>
      <c r="K167" s="115"/>
      <c r="L167" s="116"/>
      <c r="M167" s="63"/>
      <c r="N167" s="63"/>
      <c r="O167" s="63"/>
      <c r="P167" s="63"/>
    </row>
    <row r="168">
      <c r="A168" s="63"/>
      <c r="B168" s="63"/>
      <c r="C168" s="63"/>
      <c r="D168" s="63"/>
      <c r="E168" s="63"/>
      <c r="F168" s="63"/>
      <c r="G168" s="63"/>
      <c r="H168" s="128"/>
      <c r="I168" s="129"/>
      <c r="J168" s="114"/>
      <c r="K168" s="115"/>
      <c r="L168" s="116"/>
      <c r="M168" s="63"/>
      <c r="N168" s="63"/>
      <c r="O168" s="63"/>
      <c r="P168" s="63"/>
    </row>
    <row r="169">
      <c r="A169" s="63"/>
      <c r="B169" s="63"/>
      <c r="C169" s="63"/>
      <c r="D169" s="63"/>
      <c r="E169" s="63"/>
      <c r="F169" s="63"/>
      <c r="G169" s="63"/>
      <c r="H169" s="128"/>
      <c r="I169" s="129"/>
      <c r="J169" s="114"/>
      <c r="K169" s="115"/>
      <c r="L169" s="116"/>
      <c r="M169" s="63"/>
      <c r="N169" s="63"/>
      <c r="O169" s="63"/>
      <c r="P169" s="63"/>
    </row>
    <row r="170">
      <c r="A170" s="63"/>
      <c r="B170" s="63"/>
      <c r="C170" s="63"/>
      <c r="D170" s="63"/>
      <c r="E170" s="63"/>
      <c r="F170" s="63"/>
      <c r="G170" s="63"/>
      <c r="H170" s="128"/>
      <c r="I170" s="129"/>
      <c r="J170" s="114"/>
      <c r="K170" s="115"/>
      <c r="L170" s="116"/>
      <c r="M170" s="63"/>
      <c r="N170" s="63"/>
      <c r="O170" s="63"/>
      <c r="P170" s="63"/>
    </row>
    <row r="171">
      <c r="A171" s="63"/>
      <c r="B171" s="63"/>
      <c r="C171" s="63"/>
      <c r="D171" s="63"/>
      <c r="E171" s="63"/>
      <c r="F171" s="63"/>
      <c r="G171" s="63"/>
      <c r="H171" s="128"/>
      <c r="I171" s="129"/>
      <c r="J171" s="114"/>
      <c r="K171" s="115"/>
      <c r="L171" s="116"/>
      <c r="M171" s="63"/>
      <c r="N171" s="63"/>
      <c r="O171" s="63"/>
      <c r="P171" s="63"/>
    </row>
    <row r="172">
      <c r="A172" s="63"/>
      <c r="B172" s="63"/>
      <c r="C172" s="63"/>
      <c r="D172" s="63"/>
      <c r="E172" s="63"/>
      <c r="F172" s="63"/>
      <c r="G172" s="63"/>
      <c r="H172" s="128"/>
      <c r="I172" s="129"/>
      <c r="J172" s="114"/>
      <c r="K172" s="115"/>
      <c r="L172" s="116"/>
      <c r="M172" s="63"/>
      <c r="N172" s="63"/>
      <c r="O172" s="63"/>
      <c r="P172" s="63"/>
    </row>
    <row r="173">
      <c r="A173" s="63"/>
      <c r="B173" s="63"/>
      <c r="C173" s="63"/>
      <c r="D173" s="63"/>
      <c r="E173" s="63"/>
      <c r="F173" s="63"/>
      <c r="G173" s="63"/>
      <c r="H173" s="128"/>
      <c r="I173" s="129"/>
      <c r="J173" s="114"/>
      <c r="K173" s="115"/>
      <c r="L173" s="116"/>
      <c r="M173" s="63"/>
      <c r="N173" s="63"/>
      <c r="O173" s="63"/>
      <c r="P173" s="63"/>
    </row>
    <row r="174">
      <c r="A174" s="63"/>
      <c r="B174" s="63"/>
      <c r="C174" s="63"/>
      <c r="D174" s="63"/>
      <c r="E174" s="63"/>
      <c r="F174" s="63"/>
      <c r="G174" s="63"/>
      <c r="H174" s="128"/>
      <c r="I174" s="129"/>
      <c r="J174" s="114"/>
      <c r="K174" s="115"/>
      <c r="L174" s="116"/>
      <c r="M174" s="63"/>
      <c r="N174" s="63"/>
      <c r="O174" s="63"/>
      <c r="P174" s="63"/>
    </row>
    <row r="175">
      <c r="A175" s="63"/>
      <c r="B175" s="63"/>
      <c r="C175" s="63"/>
      <c r="D175" s="63"/>
      <c r="E175" s="63"/>
      <c r="F175" s="63"/>
      <c r="G175" s="63"/>
      <c r="H175" s="128"/>
      <c r="I175" s="129"/>
      <c r="J175" s="114"/>
      <c r="K175" s="115"/>
      <c r="L175" s="116"/>
      <c r="M175" s="63"/>
      <c r="N175" s="63"/>
      <c r="O175" s="63"/>
      <c r="P175" s="63"/>
    </row>
    <row r="176">
      <c r="A176" s="63"/>
      <c r="B176" s="63"/>
      <c r="C176" s="63"/>
      <c r="D176" s="63"/>
      <c r="E176" s="63"/>
      <c r="F176" s="63"/>
      <c r="G176" s="63"/>
      <c r="H176" s="128"/>
      <c r="I176" s="129"/>
      <c r="J176" s="114"/>
      <c r="K176" s="115"/>
      <c r="L176" s="116"/>
      <c r="M176" s="63"/>
      <c r="N176" s="63"/>
      <c r="O176" s="63"/>
      <c r="P176" s="63"/>
    </row>
    <row r="177">
      <c r="A177" s="63"/>
      <c r="B177" s="63"/>
      <c r="C177" s="63"/>
      <c r="D177" s="63"/>
      <c r="E177" s="63"/>
      <c r="F177" s="63"/>
      <c r="G177" s="63"/>
      <c r="H177" s="128"/>
      <c r="I177" s="129"/>
      <c r="J177" s="114"/>
      <c r="K177" s="115"/>
      <c r="L177" s="116"/>
      <c r="M177" s="63"/>
      <c r="N177" s="63"/>
      <c r="O177" s="63"/>
      <c r="P177" s="63"/>
    </row>
    <row r="178">
      <c r="A178" s="63"/>
      <c r="B178" s="63"/>
      <c r="C178" s="63"/>
      <c r="D178" s="63"/>
      <c r="E178" s="63"/>
      <c r="F178" s="63"/>
      <c r="G178" s="63"/>
      <c r="H178" s="128"/>
      <c r="I178" s="129"/>
      <c r="J178" s="114"/>
      <c r="K178" s="115"/>
      <c r="L178" s="116"/>
      <c r="M178" s="63"/>
      <c r="N178" s="63"/>
      <c r="O178" s="63"/>
      <c r="P178" s="63"/>
    </row>
    <row r="179">
      <c r="A179" s="63"/>
      <c r="B179" s="63"/>
      <c r="C179" s="63"/>
      <c r="D179" s="63"/>
      <c r="E179" s="63"/>
      <c r="F179" s="63"/>
      <c r="G179" s="63"/>
      <c r="H179" s="128"/>
      <c r="I179" s="129"/>
      <c r="J179" s="114"/>
      <c r="K179" s="115"/>
      <c r="L179" s="116"/>
      <c r="M179" s="63"/>
      <c r="N179" s="63"/>
      <c r="O179" s="63"/>
      <c r="P179" s="63"/>
    </row>
    <row r="180">
      <c r="A180" s="63"/>
      <c r="B180" s="63"/>
      <c r="C180" s="63"/>
      <c r="D180" s="63"/>
      <c r="E180" s="63"/>
      <c r="F180" s="63"/>
      <c r="G180" s="63"/>
      <c r="H180" s="128"/>
      <c r="I180" s="129"/>
      <c r="J180" s="114"/>
      <c r="K180" s="115"/>
      <c r="L180" s="116"/>
      <c r="M180" s="63"/>
      <c r="N180" s="63"/>
      <c r="O180" s="63"/>
      <c r="P180" s="63"/>
    </row>
    <row r="181">
      <c r="A181" s="63"/>
      <c r="B181" s="63"/>
      <c r="C181" s="63"/>
      <c r="D181" s="63"/>
      <c r="E181" s="63"/>
      <c r="F181" s="63"/>
      <c r="G181" s="63"/>
      <c r="H181" s="128"/>
      <c r="I181" s="129"/>
      <c r="J181" s="114"/>
      <c r="K181" s="115"/>
      <c r="L181" s="116"/>
      <c r="M181" s="63"/>
      <c r="N181" s="63"/>
      <c r="O181" s="63"/>
      <c r="P181" s="63"/>
    </row>
    <row r="182">
      <c r="A182" s="63"/>
      <c r="B182" s="63"/>
      <c r="C182" s="63"/>
      <c r="D182" s="63"/>
      <c r="E182" s="63"/>
      <c r="F182" s="63"/>
      <c r="G182" s="63"/>
      <c r="H182" s="128"/>
      <c r="I182" s="129"/>
      <c r="J182" s="114"/>
      <c r="K182" s="115"/>
      <c r="L182" s="116"/>
      <c r="M182" s="63"/>
      <c r="N182" s="63"/>
      <c r="O182" s="63"/>
      <c r="P182" s="63"/>
    </row>
    <row r="183">
      <c r="A183" s="63"/>
      <c r="B183" s="63"/>
      <c r="C183" s="63"/>
      <c r="D183" s="63"/>
      <c r="E183" s="63"/>
      <c r="F183" s="63"/>
      <c r="G183" s="63"/>
      <c r="H183" s="128"/>
      <c r="I183" s="129"/>
      <c r="J183" s="114"/>
      <c r="K183" s="115"/>
      <c r="L183" s="116"/>
      <c r="M183" s="63"/>
      <c r="N183" s="63"/>
      <c r="O183" s="63"/>
      <c r="P183" s="63"/>
    </row>
    <row r="184">
      <c r="A184" s="63"/>
      <c r="B184" s="63"/>
      <c r="C184" s="63"/>
      <c r="D184" s="63"/>
      <c r="E184" s="63"/>
      <c r="F184" s="63"/>
      <c r="G184" s="63"/>
      <c r="H184" s="128"/>
      <c r="I184" s="129"/>
      <c r="J184" s="114"/>
      <c r="K184" s="115"/>
      <c r="L184" s="116"/>
      <c r="M184" s="63"/>
      <c r="N184" s="63"/>
      <c r="O184" s="63"/>
      <c r="P184" s="63"/>
    </row>
    <row r="185">
      <c r="A185" s="63"/>
      <c r="B185" s="63"/>
      <c r="C185" s="63"/>
      <c r="D185" s="63"/>
      <c r="E185" s="63"/>
      <c r="F185" s="63"/>
      <c r="G185" s="63"/>
      <c r="H185" s="128"/>
      <c r="I185" s="129"/>
      <c r="J185" s="114"/>
      <c r="K185" s="115"/>
      <c r="L185" s="116"/>
      <c r="M185" s="63"/>
      <c r="N185" s="63"/>
      <c r="O185" s="63"/>
      <c r="P185" s="63"/>
    </row>
    <row r="186">
      <c r="A186" s="63"/>
      <c r="B186" s="63"/>
      <c r="C186" s="63"/>
      <c r="D186" s="63"/>
      <c r="E186" s="63"/>
      <c r="F186" s="63"/>
      <c r="G186" s="63"/>
      <c r="H186" s="128"/>
      <c r="I186" s="129"/>
      <c r="J186" s="114"/>
      <c r="K186" s="115"/>
      <c r="L186" s="116"/>
      <c r="M186" s="63"/>
      <c r="N186" s="63"/>
      <c r="O186" s="63"/>
      <c r="P186" s="63"/>
    </row>
    <row r="187">
      <c r="A187" s="63"/>
      <c r="B187" s="63"/>
      <c r="C187" s="63"/>
      <c r="D187" s="63"/>
      <c r="E187" s="63"/>
      <c r="F187" s="63"/>
      <c r="G187" s="63"/>
      <c r="H187" s="128"/>
      <c r="I187" s="129"/>
      <c r="J187" s="114"/>
      <c r="K187" s="115"/>
      <c r="L187" s="116"/>
      <c r="M187" s="63"/>
      <c r="N187" s="63"/>
      <c r="O187" s="63"/>
      <c r="P187" s="63"/>
    </row>
    <row r="188">
      <c r="A188" s="63"/>
      <c r="B188" s="63"/>
      <c r="C188" s="63"/>
      <c r="D188" s="63"/>
      <c r="E188" s="63"/>
      <c r="F188" s="63"/>
      <c r="G188" s="63"/>
      <c r="H188" s="128"/>
      <c r="I188" s="129"/>
      <c r="J188" s="114"/>
      <c r="K188" s="115"/>
      <c r="L188" s="116"/>
      <c r="M188" s="63"/>
      <c r="N188" s="63"/>
      <c r="O188" s="63"/>
      <c r="P188" s="63"/>
    </row>
    <row r="189">
      <c r="A189" s="63"/>
      <c r="B189" s="63"/>
      <c r="C189" s="63"/>
      <c r="D189" s="63"/>
      <c r="E189" s="63"/>
      <c r="F189" s="63"/>
      <c r="G189" s="63"/>
      <c r="H189" s="128"/>
      <c r="I189" s="129"/>
      <c r="J189" s="114"/>
      <c r="K189" s="115"/>
      <c r="L189" s="116"/>
      <c r="M189" s="63"/>
      <c r="N189" s="63"/>
      <c r="O189" s="63"/>
      <c r="P189" s="63"/>
    </row>
    <row r="190">
      <c r="A190" s="63"/>
      <c r="B190" s="63"/>
      <c r="C190" s="63"/>
      <c r="D190" s="63"/>
      <c r="E190" s="63"/>
      <c r="F190" s="63"/>
      <c r="G190" s="63"/>
      <c r="H190" s="128"/>
      <c r="I190" s="129"/>
      <c r="J190" s="114"/>
      <c r="K190" s="115"/>
      <c r="L190" s="116"/>
      <c r="M190" s="63"/>
      <c r="N190" s="63"/>
      <c r="O190" s="63"/>
      <c r="P190" s="63"/>
    </row>
    <row r="191">
      <c r="A191" s="63"/>
      <c r="B191" s="63"/>
      <c r="C191" s="63"/>
      <c r="D191" s="63"/>
      <c r="E191" s="63"/>
      <c r="F191" s="63"/>
      <c r="G191" s="63"/>
      <c r="H191" s="128"/>
      <c r="I191" s="129"/>
      <c r="J191" s="114"/>
      <c r="K191" s="115"/>
      <c r="L191" s="116"/>
      <c r="M191" s="63"/>
      <c r="N191" s="63"/>
      <c r="O191" s="63"/>
      <c r="P191" s="63"/>
    </row>
    <row r="192">
      <c r="A192" s="63"/>
      <c r="B192" s="63"/>
      <c r="C192" s="63"/>
      <c r="D192" s="63"/>
      <c r="E192" s="63"/>
      <c r="F192" s="63"/>
      <c r="G192" s="63"/>
      <c r="H192" s="128"/>
      <c r="I192" s="129"/>
      <c r="J192" s="114"/>
      <c r="K192" s="115"/>
      <c r="L192" s="116"/>
      <c r="M192" s="63"/>
      <c r="N192" s="63"/>
      <c r="O192" s="63"/>
      <c r="P192" s="63"/>
    </row>
    <row r="193">
      <c r="A193" s="63"/>
      <c r="B193" s="63"/>
      <c r="C193" s="63"/>
      <c r="D193" s="63"/>
      <c r="E193" s="63"/>
      <c r="F193" s="63"/>
      <c r="G193" s="63"/>
      <c r="H193" s="128"/>
      <c r="I193" s="129"/>
      <c r="J193" s="114"/>
      <c r="K193" s="115"/>
      <c r="L193" s="116"/>
      <c r="M193" s="63"/>
      <c r="N193" s="63"/>
      <c r="O193" s="63"/>
      <c r="P193" s="63"/>
    </row>
    <row r="194">
      <c r="A194" s="63"/>
      <c r="B194" s="63"/>
      <c r="C194" s="63"/>
      <c r="D194" s="63"/>
      <c r="E194" s="63"/>
      <c r="F194" s="63"/>
      <c r="G194" s="63"/>
      <c r="H194" s="128"/>
      <c r="I194" s="129"/>
      <c r="J194" s="114"/>
      <c r="K194" s="115"/>
      <c r="L194" s="116"/>
      <c r="M194" s="63"/>
      <c r="N194" s="63"/>
      <c r="O194" s="63"/>
      <c r="P194" s="63"/>
    </row>
    <row r="195">
      <c r="A195" s="63"/>
      <c r="B195" s="63"/>
      <c r="C195" s="63"/>
      <c r="D195" s="63"/>
      <c r="E195" s="63"/>
      <c r="F195" s="63"/>
      <c r="G195" s="63"/>
      <c r="H195" s="128"/>
      <c r="I195" s="129"/>
      <c r="J195" s="114"/>
      <c r="K195" s="115"/>
      <c r="L195" s="116"/>
      <c r="M195" s="63"/>
      <c r="N195" s="63"/>
      <c r="O195" s="63"/>
      <c r="P195" s="63"/>
    </row>
    <row r="196">
      <c r="A196" s="63"/>
      <c r="B196" s="63"/>
      <c r="C196" s="63"/>
      <c r="D196" s="63"/>
      <c r="E196" s="63"/>
      <c r="F196" s="63"/>
      <c r="G196" s="63"/>
      <c r="H196" s="128"/>
      <c r="I196" s="129"/>
      <c r="J196" s="114"/>
      <c r="K196" s="115"/>
      <c r="L196" s="116"/>
      <c r="M196" s="63"/>
      <c r="N196" s="63"/>
      <c r="O196" s="63"/>
      <c r="P196" s="63"/>
    </row>
    <row r="197">
      <c r="A197" s="63"/>
      <c r="B197" s="63"/>
      <c r="C197" s="63"/>
      <c r="D197" s="63"/>
      <c r="E197" s="63"/>
      <c r="F197" s="63"/>
      <c r="G197" s="63"/>
      <c r="H197" s="128"/>
      <c r="I197" s="129"/>
      <c r="J197" s="114"/>
      <c r="K197" s="115"/>
      <c r="L197" s="116"/>
      <c r="M197" s="63"/>
      <c r="N197" s="63"/>
      <c r="O197" s="63"/>
      <c r="P197" s="63"/>
    </row>
    <row r="198">
      <c r="A198" s="63"/>
      <c r="B198" s="63"/>
      <c r="C198" s="63"/>
      <c r="D198" s="63"/>
      <c r="E198" s="63"/>
      <c r="F198" s="63"/>
      <c r="G198" s="63"/>
      <c r="H198" s="128"/>
      <c r="I198" s="129"/>
      <c r="J198" s="114"/>
      <c r="K198" s="115"/>
      <c r="L198" s="116"/>
      <c r="M198" s="63"/>
      <c r="N198" s="63"/>
      <c r="O198" s="63"/>
      <c r="P198" s="63"/>
    </row>
    <row r="199">
      <c r="A199" s="63"/>
      <c r="B199" s="63"/>
      <c r="C199" s="63"/>
      <c r="D199" s="63"/>
      <c r="E199" s="63"/>
      <c r="F199" s="63"/>
      <c r="G199" s="63"/>
      <c r="H199" s="128"/>
      <c r="I199" s="129"/>
      <c r="J199" s="114"/>
      <c r="K199" s="115"/>
      <c r="L199" s="116"/>
      <c r="M199" s="63"/>
      <c r="N199" s="63"/>
      <c r="O199" s="63"/>
      <c r="P199" s="63"/>
    </row>
    <row r="200">
      <c r="A200" s="63"/>
      <c r="B200" s="63"/>
      <c r="C200" s="63"/>
      <c r="D200" s="63"/>
      <c r="E200" s="63"/>
      <c r="F200" s="63"/>
      <c r="G200" s="63"/>
      <c r="H200" s="128"/>
      <c r="I200" s="129"/>
      <c r="J200" s="114"/>
      <c r="K200" s="115"/>
      <c r="L200" s="116"/>
      <c r="M200" s="63"/>
      <c r="N200" s="63"/>
      <c r="O200" s="63"/>
      <c r="P200" s="63"/>
    </row>
    <row r="201">
      <c r="A201" s="63"/>
      <c r="B201" s="63"/>
      <c r="C201" s="63"/>
      <c r="D201" s="63"/>
      <c r="E201" s="63"/>
      <c r="F201" s="63"/>
      <c r="G201" s="63"/>
      <c r="H201" s="128"/>
      <c r="I201" s="129"/>
      <c r="J201" s="114"/>
      <c r="K201" s="115"/>
      <c r="L201" s="116"/>
      <c r="M201" s="63"/>
      <c r="N201" s="63"/>
      <c r="O201" s="63"/>
      <c r="P201" s="63"/>
    </row>
    <row r="202">
      <c r="A202" s="63"/>
      <c r="B202" s="63"/>
      <c r="C202" s="63"/>
      <c r="D202" s="63"/>
      <c r="E202" s="63"/>
      <c r="F202" s="63"/>
      <c r="G202" s="63"/>
      <c r="H202" s="128"/>
      <c r="I202" s="129"/>
      <c r="J202" s="114"/>
      <c r="K202" s="115"/>
      <c r="L202" s="116"/>
      <c r="M202" s="63"/>
      <c r="N202" s="63"/>
      <c r="O202" s="63"/>
      <c r="P202" s="63"/>
    </row>
    <row r="203">
      <c r="A203" s="63"/>
      <c r="B203" s="63"/>
      <c r="C203" s="63"/>
      <c r="D203" s="63"/>
      <c r="E203" s="63"/>
      <c r="F203" s="63"/>
      <c r="G203" s="63"/>
      <c r="H203" s="128"/>
      <c r="I203" s="129"/>
      <c r="J203" s="114"/>
      <c r="K203" s="115"/>
      <c r="L203" s="116"/>
      <c r="M203" s="63"/>
      <c r="N203" s="63"/>
      <c r="O203" s="63"/>
      <c r="P203" s="63"/>
    </row>
    <row r="204">
      <c r="A204" s="63"/>
      <c r="B204" s="63"/>
      <c r="C204" s="63"/>
      <c r="D204" s="63"/>
      <c r="E204" s="63"/>
      <c r="F204" s="63"/>
      <c r="G204" s="63"/>
      <c r="H204" s="128"/>
      <c r="I204" s="129"/>
      <c r="J204" s="114"/>
      <c r="K204" s="115"/>
      <c r="L204" s="116"/>
      <c r="M204" s="63"/>
      <c r="N204" s="63"/>
      <c r="O204" s="63"/>
      <c r="P204" s="63"/>
    </row>
    <row r="205">
      <c r="A205" s="63"/>
      <c r="B205" s="63"/>
      <c r="C205" s="63"/>
      <c r="D205" s="63"/>
      <c r="E205" s="63"/>
      <c r="F205" s="63"/>
      <c r="G205" s="63"/>
      <c r="H205" s="128"/>
      <c r="I205" s="129"/>
      <c r="J205" s="114"/>
      <c r="K205" s="115"/>
      <c r="L205" s="116"/>
      <c r="M205" s="63"/>
      <c r="N205" s="63"/>
      <c r="O205" s="63"/>
      <c r="P205" s="63"/>
    </row>
    <row r="206">
      <c r="A206" s="63"/>
      <c r="B206" s="63"/>
      <c r="C206" s="63"/>
      <c r="D206" s="63"/>
      <c r="E206" s="63"/>
      <c r="F206" s="63"/>
      <c r="G206" s="63"/>
      <c r="H206" s="128"/>
      <c r="I206" s="129"/>
      <c r="J206" s="114"/>
      <c r="K206" s="115"/>
      <c r="L206" s="116"/>
      <c r="M206" s="63"/>
      <c r="N206" s="63"/>
      <c r="O206" s="63"/>
      <c r="P206" s="63"/>
    </row>
    <row r="207">
      <c r="A207" s="63"/>
      <c r="B207" s="63"/>
      <c r="C207" s="63"/>
      <c r="D207" s="63"/>
      <c r="E207" s="63"/>
      <c r="F207" s="63"/>
      <c r="G207" s="63"/>
      <c r="H207" s="128"/>
      <c r="I207" s="129"/>
      <c r="J207" s="114"/>
      <c r="K207" s="115"/>
      <c r="L207" s="116"/>
      <c r="M207" s="63"/>
      <c r="N207" s="63"/>
      <c r="O207" s="63"/>
      <c r="P207" s="63"/>
    </row>
    <row r="208">
      <c r="A208" s="63"/>
      <c r="B208" s="63"/>
      <c r="C208" s="63"/>
      <c r="D208" s="63"/>
      <c r="E208" s="63"/>
      <c r="F208" s="63"/>
      <c r="G208" s="63"/>
      <c r="H208" s="128"/>
      <c r="I208" s="129"/>
      <c r="J208" s="114"/>
      <c r="K208" s="115"/>
      <c r="L208" s="116"/>
      <c r="M208" s="63"/>
      <c r="N208" s="63"/>
      <c r="O208" s="63"/>
      <c r="P208" s="63"/>
    </row>
    <row r="209">
      <c r="A209" s="63"/>
      <c r="B209" s="63"/>
      <c r="C209" s="63"/>
      <c r="D209" s="63"/>
      <c r="E209" s="63"/>
      <c r="F209" s="63"/>
      <c r="G209" s="63"/>
      <c r="H209" s="128"/>
      <c r="I209" s="129"/>
      <c r="J209" s="114"/>
      <c r="K209" s="115"/>
      <c r="L209" s="116"/>
      <c r="M209" s="63"/>
      <c r="N209" s="63"/>
      <c r="O209" s="63"/>
      <c r="P209" s="63"/>
    </row>
    <row r="210">
      <c r="A210" s="63"/>
      <c r="B210" s="63"/>
      <c r="C210" s="63"/>
      <c r="D210" s="63"/>
      <c r="E210" s="63"/>
      <c r="F210" s="63"/>
      <c r="G210" s="63"/>
      <c r="H210" s="128"/>
      <c r="I210" s="129"/>
      <c r="J210" s="114"/>
      <c r="K210" s="115"/>
      <c r="L210" s="116"/>
      <c r="M210" s="63"/>
      <c r="N210" s="63"/>
      <c r="O210" s="63"/>
      <c r="P210" s="63"/>
    </row>
    <row r="211">
      <c r="A211" s="63"/>
      <c r="B211" s="63"/>
      <c r="C211" s="63"/>
      <c r="D211" s="63"/>
      <c r="E211" s="63"/>
      <c r="F211" s="63"/>
      <c r="G211" s="63"/>
      <c r="H211" s="128"/>
      <c r="I211" s="129"/>
      <c r="J211" s="114"/>
      <c r="K211" s="115"/>
      <c r="L211" s="116"/>
      <c r="M211" s="63"/>
      <c r="N211" s="63"/>
      <c r="O211" s="63"/>
      <c r="P211" s="63"/>
    </row>
    <row r="212">
      <c r="A212" s="63"/>
      <c r="B212" s="63"/>
      <c r="C212" s="63"/>
      <c r="D212" s="63"/>
      <c r="E212" s="63"/>
      <c r="F212" s="63"/>
      <c r="G212" s="63"/>
      <c r="H212" s="128"/>
      <c r="I212" s="129"/>
      <c r="J212" s="114"/>
      <c r="K212" s="115"/>
      <c r="L212" s="116"/>
      <c r="M212" s="63"/>
      <c r="N212" s="63"/>
      <c r="O212" s="63"/>
      <c r="P212" s="63"/>
    </row>
    <row r="213">
      <c r="A213" s="63"/>
      <c r="B213" s="63"/>
      <c r="C213" s="63"/>
      <c r="D213" s="63"/>
      <c r="E213" s="63"/>
      <c r="F213" s="63"/>
      <c r="G213" s="63"/>
      <c r="H213" s="128"/>
      <c r="I213" s="129"/>
      <c r="J213" s="114"/>
      <c r="K213" s="115"/>
      <c r="L213" s="116"/>
      <c r="M213" s="63"/>
      <c r="N213" s="63"/>
      <c r="O213" s="63"/>
      <c r="P213" s="63"/>
    </row>
    <row r="214">
      <c r="A214" s="63"/>
      <c r="B214" s="63"/>
      <c r="C214" s="63"/>
      <c r="D214" s="63"/>
      <c r="E214" s="63"/>
      <c r="F214" s="63"/>
      <c r="G214" s="63"/>
      <c r="H214" s="128"/>
      <c r="I214" s="129"/>
      <c r="J214" s="114"/>
      <c r="K214" s="115"/>
      <c r="L214" s="116"/>
      <c r="M214" s="63"/>
      <c r="N214" s="63"/>
      <c r="O214" s="63"/>
      <c r="P214" s="63"/>
    </row>
    <row r="215">
      <c r="A215" s="63"/>
      <c r="B215" s="63"/>
      <c r="C215" s="63"/>
      <c r="D215" s="63"/>
      <c r="E215" s="63"/>
      <c r="F215" s="63"/>
      <c r="G215" s="63"/>
      <c r="H215" s="128"/>
      <c r="I215" s="129"/>
      <c r="J215" s="114"/>
      <c r="K215" s="115"/>
      <c r="L215" s="116"/>
      <c r="M215" s="63"/>
      <c r="N215" s="63"/>
      <c r="O215" s="63"/>
      <c r="P215" s="63"/>
    </row>
    <row r="216">
      <c r="A216" s="63"/>
      <c r="B216" s="63"/>
      <c r="C216" s="63"/>
      <c r="D216" s="63"/>
      <c r="E216" s="63"/>
      <c r="F216" s="63"/>
      <c r="G216" s="63"/>
      <c r="H216" s="128"/>
      <c r="I216" s="129"/>
      <c r="J216" s="114"/>
      <c r="K216" s="115"/>
      <c r="L216" s="116"/>
      <c r="M216" s="63"/>
      <c r="N216" s="63"/>
      <c r="O216" s="63"/>
      <c r="P216" s="63"/>
    </row>
    <row r="217">
      <c r="A217" s="63"/>
      <c r="B217" s="63"/>
      <c r="C217" s="63"/>
      <c r="D217" s="63"/>
      <c r="E217" s="63"/>
      <c r="F217" s="63"/>
      <c r="G217" s="63"/>
      <c r="H217" s="128"/>
      <c r="I217" s="129"/>
      <c r="J217" s="114"/>
      <c r="K217" s="115"/>
      <c r="L217" s="116"/>
      <c r="M217" s="63"/>
      <c r="N217" s="63"/>
      <c r="O217" s="63"/>
      <c r="P217" s="63"/>
    </row>
    <row r="218">
      <c r="A218" s="63"/>
      <c r="B218" s="63"/>
      <c r="C218" s="63"/>
      <c r="D218" s="63"/>
      <c r="E218" s="63"/>
      <c r="F218" s="63"/>
      <c r="G218" s="63"/>
      <c r="H218" s="128"/>
      <c r="I218" s="129"/>
      <c r="J218" s="114"/>
      <c r="K218" s="115"/>
      <c r="L218" s="116"/>
      <c r="M218" s="63"/>
      <c r="N218" s="63"/>
      <c r="O218" s="63"/>
      <c r="P218" s="63"/>
    </row>
    <row r="219">
      <c r="A219" s="63"/>
      <c r="B219" s="63"/>
      <c r="C219" s="63"/>
      <c r="D219" s="63"/>
      <c r="E219" s="63"/>
      <c r="F219" s="63"/>
      <c r="G219" s="63"/>
      <c r="H219" s="128"/>
      <c r="I219" s="129"/>
      <c r="J219" s="114"/>
      <c r="K219" s="115"/>
      <c r="L219" s="116"/>
      <c r="M219" s="63"/>
      <c r="N219" s="63"/>
      <c r="O219" s="63"/>
      <c r="P219" s="63"/>
    </row>
    <row r="220">
      <c r="A220" s="63"/>
      <c r="B220" s="63"/>
      <c r="C220" s="63"/>
      <c r="D220" s="63"/>
      <c r="E220" s="63"/>
      <c r="F220" s="63"/>
      <c r="G220" s="63"/>
      <c r="H220" s="128"/>
      <c r="I220" s="129"/>
      <c r="J220" s="114"/>
      <c r="K220" s="115"/>
      <c r="L220" s="116"/>
      <c r="M220" s="63"/>
      <c r="N220" s="63"/>
      <c r="O220" s="63"/>
      <c r="P220" s="63"/>
    </row>
    <row r="221">
      <c r="A221" s="63"/>
      <c r="B221" s="63"/>
      <c r="C221" s="63"/>
      <c r="D221" s="63"/>
      <c r="E221" s="63"/>
      <c r="F221" s="63"/>
      <c r="G221" s="63"/>
      <c r="H221" s="128"/>
      <c r="I221" s="129"/>
      <c r="J221" s="114"/>
      <c r="K221" s="115"/>
      <c r="L221" s="116"/>
      <c r="M221" s="63"/>
      <c r="N221" s="63"/>
      <c r="O221" s="63"/>
      <c r="P221" s="63"/>
    </row>
    <row r="222">
      <c r="A222" s="63"/>
      <c r="B222" s="63"/>
      <c r="C222" s="63"/>
      <c r="D222" s="63"/>
      <c r="E222" s="63"/>
      <c r="F222" s="63"/>
      <c r="G222" s="63"/>
      <c r="H222" s="128"/>
      <c r="I222" s="129"/>
      <c r="J222" s="114"/>
      <c r="K222" s="115"/>
      <c r="L222" s="116"/>
      <c r="M222" s="63"/>
      <c r="N222" s="63"/>
      <c r="O222" s="63"/>
      <c r="P222" s="63"/>
    </row>
    <row r="223">
      <c r="A223" s="63"/>
      <c r="B223" s="63"/>
      <c r="C223" s="63"/>
      <c r="D223" s="63"/>
      <c r="E223" s="63"/>
      <c r="F223" s="63"/>
      <c r="G223" s="63"/>
      <c r="H223" s="128"/>
      <c r="I223" s="129"/>
      <c r="J223" s="114"/>
      <c r="K223" s="115"/>
      <c r="L223" s="116"/>
      <c r="M223" s="63"/>
      <c r="N223" s="63"/>
      <c r="O223" s="63"/>
      <c r="P223" s="63"/>
    </row>
    <row r="224">
      <c r="A224" s="63"/>
      <c r="B224" s="63"/>
      <c r="C224" s="63"/>
      <c r="D224" s="63"/>
      <c r="E224" s="63"/>
      <c r="F224" s="63"/>
      <c r="G224" s="63"/>
      <c r="H224" s="128"/>
      <c r="I224" s="129"/>
      <c r="J224" s="114"/>
      <c r="K224" s="115"/>
      <c r="L224" s="116"/>
      <c r="M224" s="63"/>
      <c r="N224" s="63"/>
      <c r="O224" s="63"/>
      <c r="P224" s="63"/>
    </row>
    <row r="225">
      <c r="A225" s="63"/>
      <c r="B225" s="63"/>
      <c r="C225" s="63"/>
      <c r="D225" s="63"/>
      <c r="E225" s="63"/>
      <c r="F225" s="63"/>
      <c r="G225" s="63"/>
      <c r="H225" s="128"/>
      <c r="I225" s="129"/>
      <c r="J225" s="114"/>
      <c r="K225" s="115"/>
      <c r="L225" s="116"/>
      <c r="M225" s="63"/>
      <c r="N225" s="63"/>
      <c r="O225" s="63"/>
      <c r="P225" s="63"/>
    </row>
    <row r="226">
      <c r="A226" s="63"/>
      <c r="B226" s="63"/>
      <c r="C226" s="63"/>
      <c r="D226" s="63"/>
      <c r="E226" s="63"/>
      <c r="F226" s="63"/>
      <c r="G226" s="63"/>
      <c r="H226" s="128"/>
      <c r="I226" s="129"/>
      <c r="J226" s="114"/>
      <c r="K226" s="115"/>
      <c r="L226" s="116"/>
      <c r="M226" s="63"/>
      <c r="N226" s="63"/>
      <c r="O226" s="63"/>
      <c r="P226" s="63"/>
    </row>
    <row r="227">
      <c r="A227" s="63"/>
      <c r="B227" s="63"/>
      <c r="C227" s="63"/>
      <c r="D227" s="63"/>
      <c r="E227" s="63"/>
      <c r="F227" s="63"/>
      <c r="G227" s="63"/>
      <c r="H227" s="128"/>
      <c r="I227" s="129"/>
      <c r="J227" s="114"/>
      <c r="K227" s="115"/>
      <c r="L227" s="116"/>
      <c r="M227" s="63"/>
      <c r="N227" s="63"/>
      <c r="O227" s="63"/>
      <c r="P227" s="63"/>
    </row>
    <row r="228">
      <c r="A228" s="63"/>
      <c r="B228" s="63"/>
      <c r="C228" s="63"/>
      <c r="D228" s="63"/>
      <c r="E228" s="63"/>
      <c r="F228" s="63"/>
      <c r="G228" s="63"/>
      <c r="H228" s="128"/>
      <c r="I228" s="129"/>
      <c r="J228" s="114"/>
      <c r="K228" s="115"/>
      <c r="L228" s="116"/>
      <c r="M228" s="63"/>
      <c r="N228" s="63"/>
      <c r="O228" s="63"/>
      <c r="P228" s="63"/>
    </row>
    <row r="229">
      <c r="A229" s="63"/>
      <c r="B229" s="63"/>
      <c r="C229" s="63"/>
      <c r="D229" s="63"/>
      <c r="E229" s="63"/>
      <c r="F229" s="63"/>
      <c r="G229" s="63"/>
      <c r="H229" s="128"/>
      <c r="I229" s="129"/>
      <c r="J229" s="114"/>
      <c r="K229" s="115"/>
      <c r="L229" s="116"/>
      <c r="M229" s="63"/>
      <c r="N229" s="63"/>
      <c r="O229" s="63"/>
      <c r="P229" s="63"/>
    </row>
    <row r="230">
      <c r="A230" s="63"/>
      <c r="B230" s="63"/>
      <c r="C230" s="63"/>
      <c r="D230" s="63"/>
      <c r="E230" s="63"/>
      <c r="F230" s="63"/>
      <c r="G230" s="63"/>
      <c r="H230" s="128"/>
      <c r="I230" s="129"/>
      <c r="J230" s="114"/>
      <c r="K230" s="115"/>
      <c r="L230" s="116"/>
      <c r="M230" s="63"/>
      <c r="N230" s="63"/>
      <c r="O230" s="63"/>
      <c r="P230" s="63"/>
    </row>
    <row r="231">
      <c r="A231" s="63"/>
      <c r="B231" s="63"/>
      <c r="C231" s="63"/>
      <c r="D231" s="63"/>
      <c r="E231" s="63"/>
      <c r="F231" s="63"/>
      <c r="G231" s="63"/>
      <c r="H231" s="128"/>
      <c r="I231" s="129"/>
      <c r="J231" s="114"/>
      <c r="K231" s="115"/>
      <c r="L231" s="116"/>
      <c r="M231" s="63"/>
      <c r="N231" s="63"/>
      <c r="O231" s="63"/>
      <c r="P231" s="63"/>
    </row>
    <row r="232">
      <c r="A232" s="63"/>
      <c r="B232" s="63"/>
      <c r="C232" s="63"/>
      <c r="D232" s="63"/>
      <c r="E232" s="63"/>
      <c r="F232" s="63"/>
      <c r="G232" s="63"/>
      <c r="H232" s="128"/>
      <c r="I232" s="129"/>
      <c r="J232" s="114"/>
      <c r="K232" s="115"/>
      <c r="L232" s="116"/>
      <c r="M232" s="63"/>
      <c r="N232" s="63"/>
      <c r="O232" s="63"/>
      <c r="P232" s="63"/>
    </row>
    <row r="233">
      <c r="A233" s="63"/>
      <c r="B233" s="63"/>
      <c r="C233" s="63"/>
      <c r="D233" s="63"/>
      <c r="E233" s="63"/>
      <c r="F233" s="63"/>
      <c r="G233" s="63"/>
      <c r="H233" s="128"/>
      <c r="I233" s="129"/>
      <c r="J233" s="114"/>
      <c r="K233" s="115"/>
      <c r="L233" s="116"/>
      <c r="M233" s="63"/>
      <c r="N233" s="63"/>
      <c r="O233" s="63"/>
      <c r="P233" s="63"/>
    </row>
    <row r="234">
      <c r="A234" s="63"/>
      <c r="B234" s="63"/>
      <c r="C234" s="63"/>
      <c r="D234" s="63"/>
      <c r="E234" s="63"/>
      <c r="F234" s="63"/>
      <c r="G234" s="63"/>
      <c r="H234" s="128"/>
      <c r="I234" s="129"/>
      <c r="J234" s="114"/>
      <c r="K234" s="115"/>
      <c r="L234" s="116"/>
      <c r="M234" s="63"/>
      <c r="N234" s="63"/>
      <c r="O234" s="63"/>
      <c r="P234" s="63"/>
    </row>
    <row r="235">
      <c r="A235" s="63"/>
      <c r="B235" s="63"/>
      <c r="C235" s="63"/>
      <c r="D235" s="63"/>
      <c r="E235" s="63"/>
      <c r="F235" s="63"/>
      <c r="G235" s="63"/>
      <c r="H235" s="128"/>
      <c r="I235" s="129"/>
      <c r="J235" s="114"/>
      <c r="K235" s="115"/>
      <c r="L235" s="116"/>
      <c r="M235" s="63"/>
      <c r="N235" s="63"/>
      <c r="O235" s="63"/>
      <c r="P235" s="63"/>
    </row>
    <row r="236">
      <c r="A236" s="63"/>
      <c r="B236" s="63"/>
      <c r="C236" s="63"/>
      <c r="D236" s="63"/>
      <c r="E236" s="63"/>
      <c r="F236" s="63"/>
      <c r="G236" s="63"/>
      <c r="H236" s="128"/>
      <c r="I236" s="129"/>
      <c r="J236" s="114"/>
      <c r="K236" s="115"/>
      <c r="L236" s="116"/>
      <c r="M236" s="63"/>
      <c r="N236" s="63"/>
      <c r="O236" s="63"/>
      <c r="P236" s="63"/>
    </row>
    <row r="237">
      <c r="A237" s="63"/>
      <c r="B237" s="63"/>
      <c r="C237" s="63"/>
      <c r="D237" s="63"/>
      <c r="E237" s="63"/>
      <c r="F237" s="63"/>
      <c r="G237" s="63"/>
      <c r="H237" s="128"/>
      <c r="I237" s="129"/>
      <c r="J237" s="114"/>
      <c r="K237" s="115"/>
      <c r="L237" s="116"/>
      <c r="M237" s="63"/>
      <c r="N237" s="63"/>
      <c r="O237" s="63"/>
      <c r="P237" s="63"/>
    </row>
    <row r="238">
      <c r="A238" s="63"/>
      <c r="B238" s="63"/>
      <c r="C238" s="63"/>
      <c r="D238" s="63"/>
      <c r="E238" s="63"/>
      <c r="F238" s="63"/>
      <c r="G238" s="63"/>
      <c r="H238" s="128"/>
      <c r="I238" s="129"/>
      <c r="J238" s="114"/>
      <c r="K238" s="115"/>
      <c r="L238" s="116"/>
      <c r="M238" s="63"/>
      <c r="N238" s="63"/>
      <c r="O238" s="63"/>
      <c r="P238" s="63"/>
    </row>
    <row r="239">
      <c r="A239" s="63"/>
      <c r="B239" s="63"/>
      <c r="C239" s="63"/>
      <c r="D239" s="63"/>
      <c r="E239" s="63"/>
      <c r="F239" s="63"/>
      <c r="G239" s="63"/>
      <c r="H239" s="128"/>
      <c r="I239" s="129"/>
      <c r="J239" s="114"/>
      <c r="K239" s="115"/>
      <c r="L239" s="116"/>
      <c r="M239" s="63"/>
      <c r="N239" s="63"/>
      <c r="O239" s="63"/>
      <c r="P239" s="63"/>
    </row>
    <row r="240">
      <c r="A240" s="63"/>
      <c r="B240" s="63"/>
      <c r="C240" s="63"/>
      <c r="D240" s="63"/>
      <c r="E240" s="63"/>
      <c r="F240" s="63"/>
      <c r="G240" s="63"/>
      <c r="H240" s="128"/>
      <c r="I240" s="129"/>
      <c r="J240" s="114"/>
      <c r="K240" s="115"/>
      <c r="L240" s="116"/>
      <c r="M240" s="63"/>
      <c r="N240" s="63"/>
      <c r="O240" s="63"/>
      <c r="P240" s="63"/>
    </row>
    <row r="241">
      <c r="A241" s="63"/>
      <c r="B241" s="63"/>
      <c r="C241" s="63"/>
      <c r="D241" s="63"/>
      <c r="E241" s="63"/>
      <c r="F241" s="63"/>
      <c r="G241" s="63"/>
      <c r="H241" s="128"/>
      <c r="I241" s="129"/>
      <c r="J241" s="114"/>
      <c r="K241" s="115"/>
      <c r="L241" s="116"/>
      <c r="M241" s="63"/>
      <c r="N241" s="63"/>
      <c r="O241" s="63"/>
      <c r="P241" s="63"/>
    </row>
    <row r="242">
      <c r="A242" s="63"/>
      <c r="B242" s="63"/>
      <c r="C242" s="63"/>
      <c r="D242" s="63"/>
      <c r="E242" s="63"/>
      <c r="F242" s="63"/>
      <c r="G242" s="63"/>
      <c r="H242" s="128"/>
      <c r="I242" s="129"/>
      <c r="J242" s="114"/>
      <c r="K242" s="115"/>
      <c r="L242" s="116"/>
      <c r="M242" s="63"/>
      <c r="N242" s="63"/>
      <c r="O242" s="63"/>
      <c r="P242" s="63"/>
    </row>
    <row r="243">
      <c r="A243" s="63"/>
      <c r="B243" s="63"/>
      <c r="C243" s="63"/>
      <c r="D243" s="63"/>
      <c r="E243" s="63"/>
      <c r="F243" s="63"/>
      <c r="G243" s="63"/>
      <c r="H243" s="128"/>
      <c r="I243" s="129"/>
      <c r="J243" s="114"/>
      <c r="K243" s="115"/>
      <c r="L243" s="116"/>
      <c r="M243" s="63"/>
      <c r="N243" s="63"/>
      <c r="O243" s="63"/>
      <c r="P243" s="63"/>
    </row>
    <row r="244">
      <c r="A244" s="63"/>
      <c r="B244" s="63"/>
      <c r="C244" s="63"/>
      <c r="D244" s="63"/>
      <c r="E244" s="63"/>
      <c r="F244" s="63"/>
      <c r="G244" s="63"/>
      <c r="H244" s="128"/>
      <c r="I244" s="129"/>
      <c r="J244" s="114"/>
      <c r="K244" s="115"/>
      <c r="L244" s="116"/>
      <c r="M244" s="63"/>
      <c r="N244" s="63"/>
      <c r="O244" s="63"/>
      <c r="P244" s="63"/>
    </row>
    <row r="245">
      <c r="A245" s="63"/>
      <c r="B245" s="63"/>
      <c r="C245" s="63"/>
      <c r="D245" s="63"/>
      <c r="E245" s="63"/>
      <c r="F245" s="63"/>
      <c r="G245" s="63"/>
      <c r="H245" s="128"/>
      <c r="I245" s="129"/>
      <c r="J245" s="114"/>
      <c r="K245" s="115"/>
      <c r="L245" s="116"/>
      <c r="M245" s="63"/>
      <c r="N245" s="63"/>
      <c r="O245" s="63"/>
      <c r="P245" s="63"/>
    </row>
    <row r="246">
      <c r="A246" s="63"/>
      <c r="B246" s="63"/>
      <c r="C246" s="63"/>
      <c r="D246" s="63"/>
      <c r="E246" s="63"/>
      <c r="F246" s="63"/>
      <c r="G246" s="63"/>
      <c r="H246" s="128"/>
      <c r="I246" s="129"/>
      <c r="J246" s="114"/>
      <c r="K246" s="115"/>
      <c r="L246" s="116"/>
      <c r="M246" s="63"/>
      <c r="N246" s="63"/>
      <c r="O246" s="63"/>
      <c r="P246" s="63"/>
    </row>
    <row r="247">
      <c r="A247" s="63"/>
      <c r="B247" s="63"/>
      <c r="C247" s="63"/>
      <c r="D247" s="63"/>
      <c r="E247" s="63"/>
      <c r="F247" s="63"/>
      <c r="G247" s="63"/>
      <c r="H247" s="128"/>
      <c r="I247" s="129"/>
      <c r="J247" s="114"/>
      <c r="K247" s="115"/>
      <c r="L247" s="116"/>
      <c r="M247" s="63"/>
      <c r="N247" s="63"/>
      <c r="O247" s="63"/>
      <c r="P247" s="63"/>
    </row>
    <row r="248">
      <c r="A248" s="63"/>
      <c r="B248" s="63"/>
      <c r="C248" s="63"/>
      <c r="D248" s="63"/>
      <c r="E248" s="63"/>
      <c r="F248" s="63"/>
      <c r="G248" s="63"/>
      <c r="H248" s="128"/>
      <c r="I248" s="129"/>
      <c r="J248" s="114"/>
      <c r="K248" s="115"/>
      <c r="L248" s="116"/>
      <c r="M248" s="63"/>
      <c r="N248" s="63"/>
      <c r="O248" s="63"/>
      <c r="P248" s="63"/>
    </row>
    <row r="249">
      <c r="A249" s="63"/>
      <c r="B249" s="63"/>
      <c r="C249" s="63"/>
      <c r="D249" s="63"/>
      <c r="E249" s="63"/>
      <c r="F249" s="63"/>
      <c r="G249" s="63"/>
      <c r="H249" s="128"/>
      <c r="I249" s="129"/>
      <c r="J249" s="114"/>
      <c r="K249" s="115"/>
      <c r="L249" s="116"/>
      <c r="M249" s="63"/>
      <c r="N249" s="63"/>
      <c r="O249" s="63"/>
      <c r="P249" s="63"/>
    </row>
    <row r="250">
      <c r="A250" s="63"/>
      <c r="B250" s="63"/>
      <c r="C250" s="63"/>
      <c r="D250" s="63"/>
      <c r="E250" s="63"/>
      <c r="F250" s="63"/>
      <c r="G250" s="63"/>
      <c r="H250" s="128"/>
      <c r="I250" s="129"/>
      <c r="J250" s="114"/>
      <c r="K250" s="115"/>
      <c r="L250" s="116"/>
      <c r="M250" s="63"/>
      <c r="N250" s="63"/>
      <c r="O250" s="63"/>
      <c r="P250" s="63"/>
    </row>
    <row r="251">
      <c r="A251" s="63"/>
      <c r="B251" s="63"/>
      <c r="C251" s="63"/>
      <c r="D251" s="63"/>
      <c r="E251" s="63"/>
      <c r="F251" s="63"/>
      <c r="G251" s="63"/>
      <c r="H251" s="128"/>
      <c r="I251" s="129"/>
      <c r="J251" s="114"/>
      <c r="K251" s="115"/>
      <c r="L251" s="116"/>
      <c r="M251" s="63"/>
      <c r="N251" s="63"/>
      <c r="O251" s="63"/>
      <c r="P251" s="63"/>
    </row>
    <row r="252">
      <c r="A252" s="63"/>
      <c r="B252" s="63"/>
      <c r="C252" s="63"/>
      <c r="D252" s="63"/>
      <c r="E252" s="63"/>
      <c r="F252" s="63"/>
      <c r="G252" s="63"/>
      <c r="H252" s="128"/>
      <c r="I252" s="129"/>
      <c r="J252" s="114"/>
      <c r="K252" s="115"/>
      <c r="L252" s="116"/>
      <c r="M252" s="63"/>
      <c r="N252" s="63"/>
      <c r="O252" s="63"/>
      <c r="P252" s="63"/>
    </row>
    <row r="253">
      <c r="A253" s="63"/>
      <c r="B253" s="63"/>
      <c r="C253" s="63"/>
      <c r="D253" s="63"/>
      <c r="E253" s="63"/>
      <c r="F253" s="63"/>
      <c r="G253" s="63"/>
      <c r="H253" s="128"/>
      <c r="I253" s="129"/>
      <c r="J253" s="114"/>
      <c r="K253" s="115"/>
      <c r="L253" s="116"/>
      <c r="M253" s="63"/>
      <c r="N253" s="63"/>
      <c r="O253" s="63"/>
      <c r="P253" s="63"/>
    </row>
    <row r="254">
      <c r="A254" s="63"/>
      <c r="B254" s="63"/>
      <c r="C254" s="63"/>
      <c r="D254" s="63"/>
      <c r="E254" s="63"/>
      <c r="F254" s="63"/>
      <c r="G254" s="63"/>
      <c r="H254" s="128"/>
      <c r="I254" s="129"/>
      <c r="J254" s="114"/>
      <c r="K254" s="115"/>
      <c r="L254" s="116"/>
      <c r="M254" s="63"/>
      <c r="N254" s="63"/>
      <c r="O254" s="63"/>
      <c r="P254" s="63"/>
    </row>
    <row r="255">
      <c r="A255" s="63"/>
      <c r="B255" s="63"/>
      <c r="C255" s="63"/>
      <c r="D255" s="63"/>
      <c r="E255" s="63"/>
      <c r="F255" s="63"/>
      <c r="G255" s="63"/>
      <c r="H255" s="128"/>
      <c r="I255" s="129"/>
      <c r="J255" s="114"/>
      <c r="K255" s="115"/>
      <c r="L255" s="116"/>
      <c r="M255" s="63"/>
      <c r="N255" s="63"/>
      <c r="O255" s="63"/>
      <c r="P255" s="63"/>
    </row>
    <row r="256">
      <c r="A256" s="63"/>
      <c r="B256" s="63"/>
      <c r="C256" s="63"/>
      <c r="D256" s="63"/>
      <c r="E256" s="63"/>
      <c r="F256" s="63"/>
      <c r="G256" s="63"/>
      <c r="H256" s="128"/>
      <c r="I256" s="129"/>
      <c r="J256" s="114"/>
      <c r="K256" s="115"/>
      <c r="L256" s="116"/>
      <c r="M256" s="63"/>
      <c r="N256" s="63"/>
      <c r="O256" s="63"/>
      <c r="P256" s="63"/>
    </row>
    <row r="257">
      <c r="A257" s="63"/>
      <c r="B257" s="63"/>
      <c r="C257" s="63"/>
      <c r="D257" s="63"/>
      <c r="E257" s="63"/>
      <c r="F257" s="63"/>
      <c r="G257" s="63"/>
      <c r="H257" s="128"/>
      <c r="I257" s="129"/>
      <c r="J257" s="114"/>
      <c r="K257" s="115"/>
      <c r="L257" s="116"/>
      <c r="M257" s="63"/>
      <c r="N257" s="63"/>
      <c r="O257" s="63"/>
      <c r="P257" s="63"/>
    </row>
    <row r="258">
      <c r="A258" s="63"/>
      <c r="B258" s="63"/>
      <c r="C258" s="63"/>
      <c r="D258" s="63"/>
      <c r="E258" s="63"/>
      <c r="F258" s="63"/>
      <c r="G258" s="63"/>
      <c r="H258" s="128"/>
      <c r="I258" s="129"/>
      <c r="J258" s="114"/>
      <c r="K258" s="115"/>
      <c r="L258" s="116"/>
      <c r="M258" s="63"/>
      <c r="N258" s="63"/>
      <c r="O258" s="63"/>
      <c r="P258" s="63"/>
    </row>
    <row r="259">
      <c r="A259" s="63"/>
      <c r="B259" s="63"/>
      <c r="C259" s="63"/>
      <c r="D259" s="63"/>
      <c r="E259" s="63"/>
      <c r="F259" s="63"/>
      <c r="G259" s="63"/>
      <c r="H259" s="128"/>
      <c r="I259" s="129"/>
      <c r="J259" s="114"/>
      <c r="K259" s="115"/>
      <c r="L259" s="116"/>
      <c r="M259" s="63"/>
      <c r="N259" s="63"/>
      <c r="O259" s="63"/>
      <c r="P259" s="63"/>
    </row>
    <row r="260">
      <c r="A260" s="63"/>
      <c r="B260" s="63"/>
      <c r="C260" s="63"/>
      <c r="D260" s="63"/>
      <c r="E260" s="63"/>
      <c r="F260" s="63"/>
      <c r="G260" s="63"/>
      <c r="H260" s="128"/>
      <c r="I260" s="129"/>
      <c r="J260" s="114"/>
      <c r="K260" s="115"/>
      <c r="L260" s="116"/>
      <c r="M260" s="63"/>
      <c r="N260" s="63"/>
      <c r="O260" s="63"/>
      <c r="P260" s="63"/>
    </row>
    <row r="261">
      <c r="A261" s="63"/>
      <c r="B261" s="63"/>
      <c r="C261" s="63"/>
      <c r="D261" s="63"/>
      <c r="E261" s="63"/>
      <c r="F261" s="63"/>
      <c r="G261" s="63"/>
      <c r="H261" s="128"/>
      <c r="I261" s="129"/>
      <c r="J261" s="114"/>
      <c r="K261" s="115"/>
      <c r="L261" s="116"/>
      <c r="M261" s="63"/>
      <c r="N261" s="63"/>
      <c r="O261" s="63"/>
      <c r="P261" s="63"/>
    </row>
    <row r="262">
      <c r="A262" s="63"/>
      <c r="B262" s="63"/>
      <c r="C262" s="63"/>
      <c r="D262" s="63"/>
      <c r="E262" s="63"/>
      <c r="F262" s="63"/>
      <c r="G262" s="63"/>
      <c r="H262" s="128"/>
      <c r="I262" s="129"/>
      <c r="J262" s="114"/>
      <c r="K262" s="115"/>
      <c r="L262" s="116"/>
      <c r="M262" s="63"/>
      <c r="N262" s="63"/>
      <c r="O262" s="63"/>
      <c r="P262" s="63"/>
    </row>
    <row r="263">
      <c r="A263" s="63"/>
      <c r="B263" s="63"/>
      <c r="C263" s="63"/>
      <c r="D263" s="63"/>
      <c r="E263" s="63"/>
      <c r="F263" s="63"/>
      <c r="G263" s="63"/>
      <c r="H263" s="128"/>
      <c r="I263" s="129"/>
      <c r="J263" s="114"/>
      <c r="K263" s="115"/>
      <c r="L263" s="116"/>
      <c r="M263" s="63"/>
      <c r="N263" s="63"/>
      <c r="O263" s="63"/>
      <c r="P263" s="63"/>
    </row>
    <row r="264">
      <c r="A264" s="63"/>
      <c r="B264" s="63"/>
      <c r="C264" s="63"/>
      <c r="D264" s="63"/>
      <c r="E264" s="63"/>
      <c r="F264" s="63"/>
      <c r="G264" s="63"/>
      <c r="H264" s="128"/>
      <c r="I264" s="129"/>
      <c r="J264" s="114"/>
      <c r="K264" s="115"/>
      <c r="L264" s="116"/>
      <c r="M264" s="63"/>
      <c r="N264" s="63"/>
      <c r="O264" s="63"/>
      <c r="P264" s="63"/>
    </row>
    <row r="265">
      <c r="A265" s="63"/>
      <c r="B265" s="63"/>
      <c r="C265" s="63"/>
      <c r="D265" s="63"/>
      <c r="E265" s="63"/>
      <c r="F265" s="63"/>
      <c r="G265" s="63"/>
      <c r="H265" s="128"/>
      <c r="I265" s="129"/>
      <c r="J265" s="114"/>
      <c r="K265" s="115"/>
      <c r="L265" s="116"/>
      <c r="M265" s="63"/>
      <c r="N265" s="63"/>
      <c r="O265" s="63"/>
      <c r="P265" s="63"/>
    </row>
    <row r="266">
      <c r="A266" s="63"/>
      <c r="B266" s="63"/>
      <c r="C266" s="63"/>
      <c r="D266" s="63"/>
      <c r="E266" s="63"/>
      <c r="F266" s="63"/>
      <c r="G266" s="63"/>
      <c r="H266" s="128"/>
      <c r="I266" s="129"/>
      <c r="J266" s="114"/>
      <c r="K266" s="115"/>
      <c r="L266" s="116"/>
      <c r="M266" s="63"/>
      <c r="N266" s="63"/>
      <c r="O266" s="63"/>
      <c r="P266" s="63"/>
    </row>
    <row r="267">
      <c r="A267" s="63"/>
      <c r="B267" s="63"/>
      <c r="C267" s="63"/>
      <c r="D267" s="63"/>
      <c r="E267" s="63"/>
      <c r="F267" s="63"/>
      <c r="G267" s="63"/>
      <c r="H267" s="128"/>
      <c r="I267" s="129"/>
      <c r="J267" s="114"/>
      <c r="K267" s="115"/>
      <c r="L267" s="116"/>
      <c r="M267" s="63"/>
      <c r="N267" s="63"/>
      <c r="O267" s="63"/>
      <c r="P267" s="63"/>
    </row>
    <row r="268">
      <c r="A268" s="63"/>
      <c r="B268" s="63"/>
      <c r="C268" s="63"/>
      <c r="D268" s="63"/>
      <c r="E268" s="63"/>
      <c r="F268" s="63"/>
      <c r="G268" s="63"/>
      <c r="H268" s="128"/>
      <c r="I268" s="129"/>
      <c r="J268" s="114"/>
      <c r="K268" s="115"/>
      <c r="L268" s="116"/>
      <c r="M268" s="63"/>
      <c r="N268" s="63"/>
      <c r="O268" s="63"/>
      <c r="P268" s="63"/>
    </row>
    <row r="269">
      <c r="A269" s="63"/>
      <c r="B269" s="63"/>
      <c r="C269" s="63"/>
      <c r="D269" s="63"/>
      <c r="E269" s="63"/>
      <c r="F269" s="63"/>
      <c r="G269" s="63"/>
      <c r="H269" s="128"/>
      <c r="I269" s="129"/>
      <c r="J269" s="114"/>
      <c r="K269" s="115"/>
      <c r="L269" s="116"/>
      <c r="M269" s="63"/>
      <c r="N269" s="63"/>
      <c r="O269" s="63"/>
      <c r="P269" s="63"/>
    </row>
    <row r="270">
      <c r="A270" s="63"/>
      <c r="B270" s="63"/>
      <c r="C270" s="63"/>
      <c r="D270" s="63"/>
      <c r="E270" s="63"/>
      <c r="F270" s="63"/>
      <c r="G270" s="63"/>
      <c r="H270" s="128"/>
      <c r="I270" s="129"/>
      <c r="J270" s="114"/>
      <c r="K270" s="115"/>
      <c r="L270" s="116"/>
      <c r="M270" s="63"/>
      <c r="N270" s="63"/>
      <c r="O270" s="63"/>
      <c r="P270" s="63"/>
    </row>
    <row r="271">
      <c r="A271" s="63"/>
      <c r="B271" s="63"/>
      <c r="C271" s="63"/>
      <c r="D271" s="63"/>
      <c r="E271" s="63"/>
      <c r="F271" s="63"/>
      <c r="G271" s="63"/>
      <c r="H271" s="128"/>
      <c r="I271" s="129"/>
      <c r="J271" s="114"/>
      <c r="K271" s="115"/>
      <c r="L271" s="116"/>
      <c r="M271" s="63"/>
      <c r="N271" s="63"/>
      <c r="O271" s="63"/>
      <c r="P271" s="63"/>
    </row>
    <row r="272">
      <c r="A272" s="63"/>
      <c r="B272" s="63"/>
      <c r="C272" s="63"/>
      <c r="D272" s="63"/>
      <c r="E272" s="63"/>
      <c r="F272" s="63"/>
      <c r="G272" s="63"/>
      <c r="H272" s="128"/>
      <c r="I272" s="129"/>
      <c r="J272" s="114"/>
      <c r="K272" s="115"/>
      <c r="L272" s="116"/>
      <c r="M272" s="63"/>
      <c r="N272" s="63"/>
      <c r="O272" s="63"/>
      <c r="P272" s="63"/>
    </row>
    <row r="273">
      <c r="A273" s="63"/>
      <c r="B273" s="63"/>
      <c r="C273" s="63"/>
      <c r="D273" s="63"/>
      <c r="E273" s="63"/>
      <c r="F273" s="63"/>
      <c r="G273" s="63"/>
      <c r="H273" s="128"/>
      <c r="I273" s="129"/>
      <c r="J273" s="114"/>
      <c r="K273" s="115"/>
      <c r="L273" s="116"/>
      <c r="M273" s="63"/>
      <c r="N273" s="63"/>
      <c r="O273" s="63"/>
      <c r="P273" s="63"/>
    </row>
    <row r="274">
      <c r="A274" s="63"/>
      <c r="B274" s="63"/>
      <c r="C274" s="63"/>
      <c r="D274" s="63"/>
      <c r="E274" s="63"/>
      <c r="F274" s="63"/>
      <c r="G274" s="63"/>
      <c r="H274" s="128"/>
      <c r="I274" s="129"/>
      <c r="J274" s="114"/>
      <c r="K274" s="115"/>
      <c r="L274" s="116"/>
      <c r="M274" s="63"/>
      <c r="N274" s="63"/>
      <c r="O274" s="63"/>
      <c r="P274" s="63"/>
    </row>
    <row r="275">
      <c r="A275" s="63"/>
      <c r="B275" s="63"/>
      <c r="C275" s="63"/>
      <c r="D275" s="63"/>
      <c r="E275" s="63"/>
      <c r="F275" s="63"/>
      <c r="G275" s="63"/>
      <c r="H275" s="128"/>
      <c r="I275" s="129"/>
      <c r="J275" s="114"/>
      <c r="K275" s="115"/>
      <c r="L275" s="116"/>
      <c r="M275" s="63"/>
      <c r="N275" s="63"/>
      <c r="O275" s="63"/>
      <c r="P275" s="63"/>
    </row>
    <row r="276">
      <c r="A276" s="63"/>
      <c r="B276" s="63"/>
      <c r="C276" s="63"/>
      <c r="D276" s="63"/>
      <c r="E276" s="63"/>
      <c r="F276" s="63"/>
      <c r="G276" s="63"/>
      <c r="H276" s="128"/>
      <c r="I276" s="129"/>
      <c r="J276" s="114"/>
      <c r="K276" s="115"/>
      <c r="L276" s="116"/>
      <c r="M276" s="63"/>
      <c r="N276" s="63"/>
      <c r="O276" s="63"/>
      <c r="P276" s="63"/>
    </row>
    <row r="277">
      <c r="A277" s="63"/>
      <c r="B277" s="63"/>
      <c r="C277" s="63"/>
      <c r="D277" s="63"/>
      <c r="E277" s="63"/>
      <c r="F277" s="63"/>
      <c r="G277" s="63"/>
      <c r="H277" s="128"/>
      <c r="I277" s="129"/>
      <c r="J277" s="114"/>
      <c r="K277" s="115"/>
      <c r="L277" s="116"/>
      <c r="M277" s="63"/>
      <c r="N277" s="63"/>
      <c r="O277" s="63"/>
      <c r="P277" s="63"/>
    </row>
    <row r="278">
      <c r="A278" s="63"/>
      <c r="B278" s="63"/>
      <c r="C278" s="63"/>
      <c r="D278" s="63"/>
      <c r="E278" s="63"/>
      <c r="F278" s="63"/>
      <c r="G278" s="63"/>
      <c r="H278" s="128"/>
      <c r="I278" s="129"/>
      <c r="J278" s="114"/>
      <c r="K278" s="115"/>
      <c r="L278" s="116"/>
      <c r="M278" s="63"/>
      <c r="N278" s="63"/>
      <c r="O278" s="63"/>
      <c r="P278" s="63"/>
    </row>
    <row r="279">
      <c r="A279" s="63"/>
      <c r="B279" s="63"/>
      <c r="C279" s="63"/>
      <c r="D279" s="63"/>
      <c r="E279" s="63"/>
      <c r="F279" s="63"/>
      <c r="G279" s="63"/>
      <c r="H279" s="128"/>
      <c r="I279" s="129"/>
      <c r="J279" s="114"/>
      <c r="K279" s="115"/>
      <c r="L279" s="116"/>
      <c r="M279" s="63"/>
      <c r="N279" s="63"/>
      <c r="O279" s="63"/>
      <c r="P279" s="63"/>
    </row>
    <row r="280">
      <c r="A280" s="63"/>
      <c r="B280" s="63"/>
      <c r="C280" s="63"/>
      <c r="D280" s="63"/>
      <c r="E280" s="63"/>
      <c r="F280" s="63"/>
      <c r="G280" s="63"/>
      <c r="H280" s="128"/>
      <c r="I280" s="129"/>
      <c r="J280" s="114"/>
      <c r="K280" s="115"/>
      <c r="L280" s="116"/>
      <c r="M280" s="63"/>
      <c r="N280" s="63"/>
      <c r="O280" s="63"/>
      <c r="P280" s="63"/>
    </row>
    <row r="281">
      <c r="A281" s="63"/>
      <c r="B281" s="63"/>
      <c r="C281" s="63"/>
      <c r="D281" s="63"/>
      <c r="E281" s="63"/>
      <c r="F281" s="63"/>
      <c r="G281" s="63"/>
      <c r="H281" s="128"/>
      <c r="I281" s="129"/>
      <c r="J281" s="114"/>
      <c r="K281" s="115"/>
      <c r="L281" s="116"/>
      <c r="M281" s="63"/>
      <c r="N281" s="63"/>
      <c r="O281" s="63"/>
      <c r="P281" s="63"/>
    </row>
    <row r="282">
      <c r="A282" s="63"/>
      <c r="B282" s="63"/>
      <c r="C282" s="63"/>
      <c r="D282" s="63"/>
      <c r="E282" s="63"/>
      <c r="F282" s="63"/>
      <c r="G282" s="63"/>
      <c r="H282" s="128"/>
      <c r="I282" s="129"/>
      <c r="J282" s="114"/>
      <c r="K282" s="115"/>
      <c r="L282" s="116"/>
      <c r="M282" s="63"/>
      <c r="N282" s="63"/>
      <c r="O282" s="63"/>
      <c r="P282" s="63"/>
    </row>
    <row r="283">
      <c r="A283" s="63"/>
      <c r="B283" s="63"/>
      <c r="C283" s="63"/>
      <c r="D283" s="63"/>
      <c r="E283" s="63"/>
      <c r="F283" s="63"/>
      <c r="G283" s="63"/>
      <c r="H283" s="128"/>
      <c r="I283" s="129"/>
      <c r="J283" s="114"/>
      <c r="K283" s="115"/>
      <c r="L283" s="116"/>
      <c r="M283" s="63"/>
      <c r="N283" s="63"/>
      <c r="O283" s="63"/>
      <c r="P283" s="63"/>
    </row>
    <row r="284">
      <c r="A284" s="63"/>
      <c r="B284" s="63"/>
      <c r="C284" s="63"/>
      <c r="D284" s="63"/>
      <c r="E284" s="63"/>
      <c r="F284" s="63"/>
      <c r="G284" s="63"/>
      <c r="H284" s="128"/>
      <c r="I284" s="129"/>
      <c r="J284" s="114"/>
      <c r="K284" s="115"/>
      <c r="L284" s="116"/>
      <c r="M284" s="63"/>
      <c r="N284" s="63"/>
      <c r="O284" s="63"/>
      <c r="P284" s="63"/>
    </row>
    <row r="285">
      <c r="A285" s="63"/>
      <c r="B285" s="63"/>
      <c r="C285" s="63"/>
      <c r="D285" s="63"/>
      <c r="E285" s="63"/>
      <c r="F285" s="63"/>
      <c r="G285" s="63"/>
      <c r="H285" s="128"/>
      <c r="I285" s="129"/>
      <c r="J285" s="114"/>
      <c r="K285" s="115"/>
      <c r="L285" s="116"/>
      <c r="M285" s="63"/>
      <c r="N285" s="63"/>
      <c r="O285" s="63"/>
      <c r="P285" s="63"/>
    </row>
    <row r="286">
      <c r="A286" s="63"/>
      <c r="B286" s="63"/>
      <c r="C286" s="63"/>
      <c r="D286" s="63"/>
      <c r="E286" s="63"/>
      <c r="F286" s="63"/>
      <c r="G286" s="63"/>
      <c r="H286" s="128"/>
      <c r="I286" s="129"/>
      <c r="J286" s="114"/>
      <c r="K286" s="115"/>
      <c r="L286" s="116"/>
      <c r="M286" s="63"/>
      <c r="N286" s="63"/>
      <c r="O286" s="63"/>
      <c r="P286" s="63"/>
    </row>
    <row r="287">
      <c r="A287" s="63"/>
      <c r="B287" s="63"/>
      <c r="C287" s="63"/>
      <c r="D287" s="63"/>
      <c r="E287" s="63"/>
      <c r="F287" s="63"/>
      <c r="G287" s="63"/>
      <c r="H287" s="128"/>
      <c r="I287" s="129"/>
      <c r="J287" s="114"/>
      <c r="K287" s="115"/>
      <c r="L287" s="116"/>
      <c r="M287" s="63"/>
      <c r="N287" s="63"/>
      <c r="O287" s="63"/>
      <c r="P287" s="63"/>
    </row>
    <row r="288">
      <c r="A288" s="63"/>
      <c r="B288" s="63"/>
      <c r="C288" s="63"/>
      <c r="D288" s="63"/>
      <c r="E288" s="63"/>
      <c r="F288" s="63"/>
      <c r="G288" s="63"/>
      <c r="H288" s="128"/>
      <c r="I288" s="129"/>
      <c r="J288" s="114"/>
      <c r="K288" s="115"/>
      <c r="L288" s="116"/>
      <c r="M288" s="63"/>
      <c r="N288" s="63"/>
      <c r="O288" s="63"/>
      <c r="P288" s="63"/>
    </row>
    <row r="289">
      <c r="A289" s="63"/>
      <c r="B289" s="63"/>
      <c r="C289" s="63"/>
      <c r="D289" s="63"/>
      <c r="E289" s="63"/>
      <c r="F289" s="63"/>
      <c r="G289" s="63"/>
      <c r="H289" s="128"/>
      <c r="I289" s="129"/>
      <c r="J289" s="114"/>
      <c r="K289" s="115"/>
      <c r="L289" s="116"/>
      <c r="M289" s="63"/>
      <c r="N289" s="63"/>
      <c r="O289" s="63"/>
      <c r="P289" s="63"/>
    </row>
    <row r="290">
      <c r="A290" s="63"/>
      <c r="B290" s="63"/>
      <c r="C290" s="63"/>
      <c r="D290" s="63"/>
      <c r="E290" s="63"/>
      <c r="F290" s="63"/>
      <c r="G290" s="63"/>
      <c r="H290" s="128"/>
      <c r="I290" s="129"/>
      <c r="J290" s="114"/>
      <c r="K290" s="115"/>
      <c r="L290" s="116"/>
      <c r="M290" s="63"/>
      <c r="N290" s="63"/>
      <c r="O290" s="63"/>
      <c r="P290" s="63"/>
    </row>
    <row r="291">
      <c r="A291" s="63"/>
      <c r="B291" s="63"/>
      <c r="C291" s="63"/>
      <c r="D291" s="63"/>
      <c r="E291" s="63"/>
      <c r="F291" s="63"/>
      <c r="G291" s="63"/>
      <c r="H291" s="128"/>
      <c r="I291" s="129"/>
      <c r="J291" s="114"/>
      <c r="K291" s="115"/>
      <c r="L291" s="116"/>
      <c r="M291" s="63"/>
      <c r="N291" s="63"/>
      <c r="O291" s="63"/>
      <c r="P291" s="63"/>
    </row>
    <row r="292">
      <c r="A292" s="63"/>
      <c r="B292" s="63"/>
      <c r="C292" s="63"/>
      <c r="D292" s="63"/>
      <c r="E292" s="63"/>
      <c r="F292" s="63"/>
      <c r="G292" s="63"/>
      <c r="H292" s="128"/>
      <c r="I292" s="129"/>
      <c r="J292" s="114"/>
      <c r="K292" s="115"/>
      <c r="L292" s="116"/>
      <c r="M292" s="63"/>
      <c r="N292" s="63"/>
      <c r="O292" s="63"/>
      <c r="P292" s="63"/>
    </row>
    <row r="293">
      <c r="A293" s="63"/>
      <c r="B293" s="63"/>
      <c r="C293" s="63"/>
      <c r="D293" s="63"/>
      <c r="E293" s="63"/>
      <c r="F293" s="63"/>
      <c r="G293" s="63"/>
      <c r="H293" s="128"/>
      <c r="I293" s="129"/>
      <c r="J293" s="114"/>
      <c r="K293" s="115"/>
      <c r="L293" s="116"/>
      <c r="M293" s="63"/>
      <c r="N293" s="63"/>
      <c r="O293" s="63"/>
      <c r="P293" s="63"/>
    </row>
    <row r="294">
      <c r="A294" s="63"/>
      <c r="B294" s="63"/>
      <c r="C294" s="63"/>
      <c r="D294" s="63"/>
      <c r="E294" s="63"/>
      <c r="F294" s="63"/>
      <c r="G294" s="63"/>
      <c r="H294" s="128"/>
      <c r="I294" s="129"/>
      <c r="J294" s="114"/>
      <c r="K294" s="115"/>
      <c r="L294" s="116"/>
      <c r="M294" s="63"/>
      <c r="N294" s="63"/>
      <c r="O294" s="63"/>
      <c r="P294" s="63"/>
    </row>
    <row r="295">
      <c r="A295" s="63"/>
      <c r="B295" s="63"/>
      <c r="C295" s="63"/>
      <c r="D295" s="63"/>
      <c r="E295" s="63"/>
      <c r="F295" s="63"/>
      <c r="G295" s="63"/>
      <c r="H295" s="128"/>
      <c r="I295" s="129"/>
      <c r="J295" s="114"/>
      <c r="K295" s="115"/>
      <c r="L295" s="116"/>
      <c r="M295" s="63"/>
      <c r="N295" s="63"/>
      <c r="O295" s="63"/>
      <c r="P295" s="63"/>
    </row>
    <row r="296">
      <c r="A296" s="63"/>
      <c r="B296" s="63"/>
      <c r="C296" s="63"/>
      <c r="D296" s="63"/>
      <c r="E296" s="63"/>
      <c r="F296" s="63"/>
      <c r="G296" s="63"/>
      <c r="H296" s="128"/>
      <c r="I296" s="129"/>
      <c r="J296" s="114"/>
      <c r="K296" s="115"/>
      <c r="L296" s="116"/>
      <c r="M296" s="63"/>
      <c r="N296" s="63"/>
      <c r="O296" s="63"/>
      <c r="P296" s="63"/>
    </row>
    <row r="297">
      <c r="A297" s="63"/>
      <c r="B297" s="63"/>
      <c r="C297" s="63"/>
      <c r="D297" s="63"/>
      <c r="E297" s="63"/>
      <c r="F297" s="63"/>
      <c r="G297" s="63"/>
      <c r="H297" s="128"/>
      <c r="I297" s="129"/>
      <c r="J297" s="114"/>
      <c r="K297" s="115"/>
      <c r="L297" s="116"/>
      <c r="M297" s="63"/>
      <c r="N297" s="63"/>
      <c r="O297" s="63"/>
      <c r="P297" s="63"/>
    </row>
    <row r="298">
      <c r="A298" s="63"/>
      <c r="B298" s="63"/>
      <c r="C298" s="63"/>
      <c r="D298" s="63"/>
      <c r="E298" s="63"/>
      <c r="F298" s="63"/>
      <c r="G298" s="63"/>
      <c r="H298" s="128"/>
      <c r="I298" s="129"/>
      <c r="J298" s="114"/>
      <c r="K298" s="115"/>
      <c r="L298" s="116"/>
      <c r="M298" s="63"/>
      <c r="N298" s="63"/>
      <c r="O298" s="63"/>
      <c r="P298" s="63"/>
    </row>
    <row r="299">
      <c r="A299" s="63"/>
      <c r="B299" s="63"/>
      <c r="C299" s="63"/>
      <c r="D299" s="63"/>
      <c r="E299" s="63"/>
      <c r="F299" s="63"/>
      <c r="G299" s="63"/>
      <c r="H299" s="128"/>
      <c r="I299" s="129"/>
      <c r="J299" s="114"/>
      <c r="K299" s="115"/>
      <c r="L299" s="116"/>
      <c r="M299" s="63"/>
      <c r="N299" s="63"/>
      <c r="O299" s="63"/>
      <c r="P299" s="63"/>
    </row>
    <row r="300">
      <c r="A300" s="63"/>
      <c r="B300" s="63"/>
      <c r="C300" s="63"/>
      <c r="D300" s="63"/>
      <c r="E300" s="63"/>
      <c r="F300" s="63"/>
      <c r="G300" s="63"/>
      <c r="H300" s="128"/>
      <c r="I300" s="129"/>
      <c r="J300" s="114"/>
      <c r="K300" s="115"/>
      <c r="L300" s="116"/>
      <c r="M300" s="63"/>
      <c r="N300" s="63"/>
      <c r="O300" s="63"/>
      <c r="P300" s="63"/>
    </row>
    <row r="301">
      <c r="A301" s="63"/>
      <c r="B301" s="63"/>
      <c r="C301" s="63"/>
      <c r="D301" s="63"/>
      <c r="E301" s="63"/>
      <c r="F301" s="63"/>
      <c r="G301" s="63"/>
      <c r="H301" s="128"/>
      <c r="I301" s="129"/>
      <c r="J301" s="114"/>
      <c r="K301" s="115"/>
      <c r="L301" s="116"/>
      <c r="M301" s="63"/>
      <c r="N301" s="63"/>
      <c r="O301" s="63"/>
      <c r="P301" s="63"/>
    </row>
    <row r="302">
      <c r="A302" s="63"/>
      <c r="B302" s="63"/>
      <c r="C302" s="63"/>
      <c r="D302" s="63"/>
      <c r="E302" s="63"/>
      <c r="F302" s="63"/>
      <c r="G302" s="63"/>
      <c r="H302" s="128"/>
      <c r="I302" s="129"/>
      <c r="J302" s="114"/>
      <c r="K302" s="115"/>
      <c r="L302" s="116"/>
      <c r="M302" s="63"/>
      <c r="N302" s="63"/>
      <c r="O302" s="63"/>
      <c r="P302" s="63"/>
    </row>
    <row r="303">
      <c r="A303" s="63"/>
      <c r="B303" s="63"/>
      <c r="C303" s="63"/>
      <c r="D303" s="63"/>
      <c r="E303" s="63"/>
      <c r="F303" s="63"/>
      <c r="G303" s="63"/>
      <c r="H303" s="128"/>
      <c r="I303" s="129"/>
      <c r="J303" s="114"/>
      <c r="K303" s="115"/>
      <c r="L303" s="116"/>
      <c r="M303" s="63"/>
      <c r="N303" s="63"/>
      <c r="O303" s="63"/>
      <c r="P303" s="63"/>
    </row>
    <row r="304">
      <c r="A304" s="63"/>
      <c r="B304" s="63"/>
      <c r="C304" s="63"/>
      <c r="D304" s="63"/>
      <c r="E304" s="63"/>
      <c r="F304" s="63"/>
      <c r="G304" s="63"/>
      <c r="H304" s="128"/>
      <c r="I304" s="129"/>
      <c r="J304" s="114"/>
      <c r="K304" s="115"/>
      <c r="L304" s="116"/>
      <c r="M304" s="63"/>
      <c r="N304" s="63"/>
      <c r="O304" s="63"/>
      <c r="P304" s="63"/>
    </row>
    <row r="305">
      <c r="A305" s="63"/>
      <c r="B305" s="63"/>
      <c r="C305" s="63"/>
      <c r="D305" s="63"/>
      <c r="E305" s="63"/>
      <c r="F305" s="63"/>
      <c r="G305" s="63"/>
      <c r="H305" s="128"/>
      <c r="I305" s="129"/>
      <c r="J305" s="114"/>
      <c r="K305" s="115"/>
      <c r="L305" s="116"/>
      <c r="M305" s="63"/>
      <c r="N305" s="63"/>
      <c r="O305" s="63"/>
      <c r="P305" s="63"/>
    </row>
    <row r="306">
      <c r="A306" s="63"/>
      <c r="B306" s="63"/>
      <c r="C306" s="63"/>
      <c r="D306" s="63"/>
      <c r="E306" s="63"/>
      <c r="F306" s="63"/>
      <c r="G306" s="63"/>
      <c r="H306" s="128"/>
      <c r="I306" s="129"/>
      <c r="J306" s="114"/>
      <c r="K306" s="115"/>
      <c r="L306" s="116"/>
      <c r="M306" s="63"/>
      <c r="N306" s="63"/>
      <c r="O306" s="63"/>
      <c r="P306" s="63"/>
    </row>
    <row r="307">
      <c r="A307" s="63"/>
      <c r="B307" s="63"/>
      <c r="C307" s="63"/>
      <c r="D307" s="63"/>
      <c r="E307" s="63"/>
      <c r="F307" s="63"/>
      <c r="G307" s="63"/>
      <c r="H307" s="128"/>
      <c r="I307" s="129"/>
      <c r="J307" s="114"/>
      <c r="K307" s="115"/>
      <c r="L307" s="116"/>
      <c r="M307" s="63"/>
      <c r="N307" s="63"/>
      <c r="O307" s="63"/>
      <c r="P307" s="63"/>
    </row>
    <row r="308">
      <c r="A308" s="63"/>
      <c r="B308" s="63"/>
      <c r="C308" s="63"/>
      <c r="D308" s="63"/>
      <c r="E308" s="63"/>
      <c r="F308" s="63"/>
      <c r="G308" s="63"/>
      <c r="H308" s="128"/>
      <c r="I308" s="129"/>
      <c r="J308" s="114"/>
      <c r="K308" s="115"/>
      <c r="L308" s="116"/>
      <c r="M308" s="63"/>
      <c r="N308" s="63"/>
      <c r="O308" s="63"/>
      <c r="P308" s="63"/>
    </row>
    <row r="309">
      <c r="A309" s="63"/>
      <c r="B309" s="63"/>
      <c r="C309" s="63"/>
      <c r="D309" s="63"/>
      <c r="E309" s="63"/>
      <c r="F309" s="63"/>
      <c r="G309" s="63"/>
      <c r="H309" s="128"/>
      <c r="I309" s="129"/>
      <c r="J309" s="114"/>
      <c r="K309" s="115"/>
      <c r="L309" s="116"/>
      <c r="M309" s="63"/>
      <c r="N309" s="63"/>
      <c r="O309" s="63"/>
      <c r="P309" s="63"/>
    </row>
    <row r="310">
      <c r="A310" s="63"/>
      <c r="B310" s="63"/>
      <c r="C310" s="63"/>
      <c r="D310" s="63"/>
      <c r="E310" s="63"/>
      <c r="F310" s="63"/>
      <c r="G310" s="63"/>
      <c r="H310" s="128"/>
      <c r="I310" s="129"/>
      <c r="J310" s="114"/>
      <c r="K310" s="115"/>
      <c r="L310" s="116"/>
      <c r="M310" s="63"/>
      <c r="N310" s="63"/>
      <c r="O310" s="63"/>
      <c r="P310" s="63"/>
    </row>
    <row r="311">
      <c r="A311" s="63"/>
      <c r="B311" s="63"/>
      <c r="C311" s="63"/>
      <c r="D311" s="63"/>
      <c r="E311" s="63"/>
      <c r="F311" s="63"/>
      <c r="G311" s="63"/>
      <c r="H311" s="128"/>
      <c r="I311" s="129"/>
      <c r="J311" s="114"/>
      <c r="K311" s="115"/>
      <c r="L311" s="116"/>
      <c r="M311" s="63"/>
      <c r="N311" s="63"/>
      <c r="O311" s="63"/>
      <c r="P311" s="63"/>
    </row>
    <row r="312">
      <c r="A312" s="63"/>
      <c r="B312" s="63"/>
      <c r="C312" s="63"/>
      <c r="D312" s="63"/>
      <c r="E312" s="63"/>
      <c r="F312" s="63"/>
      <c r="G312" s="63"/>
      <c r="H312" s="128"/>
      <c r="I312" s="129"/>
      <c r="J312" s="114"/>
      <c r="K312" s="115"/>
      <c r="L312" s="116"/>
      <c r="M312" s="63"/>
      <c r="N312" s="63"/>
      <c r="O312" s="63"/>
      <c r="P312" s="63"/>
    </row>
    <row r="313">
      <c r="A313" s="63"/>
      <c r="B313" s="63"/>
      <c r="C313" s="63"/>
      <c r="D313" s="63"/>
      <c r="E313" s="63"/>
      <c r="F313" s="63"/>
      <c r="G313" s="63"/>
      <c r="H313" s="128"/>
      <c r="I313" s="129"/>
      <c r="J313" s="114"/>
      <c r="K313" s="115"/>
      <c r="L313" s="116"/>
      <c r="M313" s="63"/>
      <c r="N313" s="63"/>
      <c r="O313" s="63"/>
      <c r="P313" s="63"/>
    </row>
    <row r="314">
      <c r="A314" s="63"/>
      <c r="B314" s="63"/>
      <c r="C314" s="63"/>
      <c r="D314" s="63"/>
      <c r="E314" s="63"/>
      <c r="F314" s="63"/>
      <c r="G314" s="63"/>
      <c r="H314" s="128"/>
      <c r="I314" s="129"/>
      <c r="J314" s="114"/>
      <c r="K314" s="115"/>
      <c r="L314" s="116"/>
      <c r="M314" s="63"/>
      <c r="N314" s="63"/>
      <c r="O314" s="63"/>
      <c r="P314" s="63"/>
    </row>
    <row r="315">
      <c r="A315" s="63"/>
      <c r="B315" s="63"/>
      <c r="C315" s="63"/>
      <c r="D315" s="63"/>
      <c r="E315" s="63"/>
      <c r="F315" s="63"/>
      <c r="G315" s="63"/>
      <c r="H315" s="128"/>
      <c r="I315" s="129"/>
      <c r="J315" s="114"/>
      <c r="K315" s="115"/>
      <c r="L315" s="116"/>
      <c r="M315" s="63"/>
      <c r="N315" s="63"/>
      <c r="O315" s="63"/>
      <c r="P315" s="63"/>
    </row>
    <row r="316">
      <c r="A316" s="63"/>
      <c r="B316" s="63"/>
      <c r="C316" s="63"/>
      <c r="D316" s="63"/>
      <c r="E316" s="63"/>
      <c r="F316" s="63"/>
      <c r="G316" s="63"/>
      <c r="H316" s="128"/>
      <c r="I316" s="129"/>
      <c r="J316" s="114"/>
      <c r="K316" s="115"/>
      <c r="L316" s="116"/>
      <c r="M316" s="63"/>
      <c r="N316" s="63"/>
      <c r="O316" s="63"/>
      <c r="P316" s="63"/>
    </row>
    <row r="317">
      <c r="A317" s="63"/>
      <c r="B317" s="63"/>
      <c r="C317" s="63"/>
      <c r="D317" s="63"/>
      <c r="E317" s="63"/>
      <c r="F317" s="63"/>
      <c r="G317" s="63"/>
      <c r="H317" s="128"/>
      <c r="I317" s="129"/>
      <c r="J317" s="114"/>
      <c r="K317" s="115"/>
      <c r="L317" s="116"/>
      <c r="M317" s="63"/>
      <c r="N317" s="63"/>
      <c r="O317" s="63"/>
      <c r="P317" s="63"/>
    </row>
    <row r="318">
      <c r="A318" s="63"/>
      <c r="B318" s="63"/>
      <c r="C318" s="63"/>
      <c r="D318" s="63"/>
      <c r="E318" s="63"/>
      <c r="F318" s="63"/>
      <c r="G318" s="63"/>
      <c r="H318" s="128"/>
      <c r="I318" s="129"/>
      <c r="J318" s="114"/>
      <c r="K318" s="115"/>
      <c r="L318" s="116"/>
      <c r="M318" s="63"/>
      <c r="N318" s="63"/>
      <c r="O318" s="63"/>
      <c r="P318" s="63"/>
    </row>
    <row r="319">
      <c r="A319" s="63"/>
      <c r="B319" s="63"/>
      <c r="C319" s="63"/>
      <c r="D319" s="63"/>
      <c r="E319" s="63"/>
      <c r="F319" s="63"/>
      <c r="G319" s="63"/>
      <c r="H319" s="128"/>
      <c r="I319" s="129"/>
      <c r="J319" s="114"/>
      <c r="K319" s="115"/>
      <c r="L319" s="116"/>
      <c r="M319" s="63"/>
      <c r="N319" s="63"/>
      <c r="O319" s="63"/>
      <c r="P319" s="63"/>
    </row>
    <row r="320">
      <c r="A320" s="63"/>
      <c r="B320" s="63"/>
      <c r="C320" s="63"/>
      <c r="D320" s="63"/>
      <c r="E320" s="63"/>
      <c r="F320" s="63"/>
      <c r="G320" s="63"/>
      <c r="H320" s="128"/>
      <c r="I320" s="129"/>
      <c r="J320" s="114"/>
      <c r="K320" s="115"/>
      <c r="L320" s="116"/>
      <c r="M320" s="63"/>
      <c r="N320" s="63"/>
      <c r="O320" s="63"/>
      <c r="P320" s="63"/>
    </row>
    <row r="321">
      <c r="A321" s="63"/>
      <c r="B321" s="63"/>
      <c r="C321" s="63"/>
      <c r="D321" s="63"/>
      <c r="E321" s="63"/>
      <c r="F321" s="63"/>
      <c r="G321" s="63"/>
      <c r="H321" s="128"/>
      <c r="I321" s="129"/>
      <c r="J321" s="114"/>
      <c r="K321" s="115"/>
      <c r="L321" s="116"/>
      <c r="M321" s="63"/>
      <c r="N321" s="63"/>
      <c r="O321" s="63"/>
      <c r="P321" s="63"/>
    </row>
    <row r="322">
      <c r="A322" s="63"/>
      <c r="B322" s="63"/>
      <c r="C322" s="63"/>
      <c r="D322" s="63"/>
      <c r="E322" s="63"/>
      <c r="F322" s="63"/>
      <c r="G322" s="63"/>
      <c r="H322" s="128"/>
      <c r="I322" s="129"/>
      <c r="J322" s="114"/>
      <c r="K322" s="115"/>
      <c r="L322" s="116"/>
      <c r="M322" s="63"/>
      <c r="N322" s="63"/>
      <c r="O322" s="63"/>
      <c r="P322" s="63"/>
    </row>
    <row r="323">
      <c r="A323" s="63"/>
      <c r="B323" s="63"/>
      <c r="C323" s="63"/>
      <c r="D323" s="63"/>
      <c r="E323" s="63"/>
      <c r="F323" s="63"/>
      <c r="G323" s="63"/>
      <c r="H323" s="128"/>
      <c r="I323" s="129"/>
      <c r="J323" s="114"/>
      <c r="K323" s="115"/>
      <c r="L323" s="116"/>
      <c r="M323" s="63"/>
      <c r="N323" s="63"/>
      <c r="O323" s="63"/>
      <c r="P323" s="63"/>
    </row>
    <row r="324">
      <c r="A324" s="63"/>
      <c r="B324" s="63"/>
      <c r="C324" s="63"/>
      <c r="D324" s="63"/>
      <c r="E324" s="63"/>
      <c r="F324" s="63"/>
      <c r="G324" s="63"/>
      <c r="H324" s="128"/>
      <c r="I324" s="129"/>
      <c r="J324" s="114"/>
      <c r="K324" s="115"/>
      <c r="L324" s="116"/>
      <c r="M324" s="63"/>
      <c r="N324" s="63"/>
      <c r="O324" s="63"/>
      <c r="P324" s="63"/>
    </row>
    <row r="325">
      <c r="A325" s="63"/>
      <c r="B325" s="63"/>
      <c r="C325" s="63"/>
      <c r="D325" s="63"/>
      <c r="E325" s="63"/>
      <c r="F325" s="63"/>
      <c r="G325" s="63"/>
      <c r="H325" s="128"/>
      <c r="I325" s="129"/>
      <c r="J325" s="114"/>
      <c r="K325" s="115"/>
      <c r="L325" s="116"/>
      <c r="M325" s="63"/>
      <c r="N325" s="63"/>
      <c r="O325" s="63"/>
      <c r="P325" s="63"/>
    </row>
    <row r="326">
      <c r="A326" s="63"/>
      <c r="B326" s="63"/>
      <c r="C326" s="63"/>
      <c r="D326" s="63"/>
      <c r="E326" s="63"/>
      <c r="F326" s="63"/>
      <c r="G326" s="63"/>
      <c r="H326" s="128"/>
      <c r="I326" s="129"/>
      <c r="J326" s="114"/>
      <c r="K326" s="115"/>
      <c r="L326" s="116"/>
      <c r="M326" s="63"/>
      <c r="N326" s="63"/>
      <c r="O326" s="63"/>
      <c r="P326" s="63"/>
    </row>
    <row r="327">
      <c r="A327" s="63"/>
      <c r="B327" s="63"/>
      <c r="C327" s="63"/>
      <c r="D327" s="63"/>
      <c r="E327" s="63"/>
      <c r="F327" s="63"/>
      <c r="G327" s="63"/>
      <c r="H327" s="128"/>
      <c r="I327" s="129"/>
      <c r="J327" s="114"/>
      <c r="K327" s="115"/>
      <c r="L327" s="116"/>
      <c r="M327" s="63"/>
      <c r="N327" s="63"/>
      <c r="O327" s="63"/>
      <c r="P327" s="63"/>
    </row>
    <row r="328">
      <c r="A328" s="63"/>
      <c r="B328" s="63"/>
      <c r="C328" s="63"/>
      <c r="D328" s="63"/>
      <c r="E328" s="63"/>
      <c r="F328" s="63"/>
      <c r="G328" s="63"/>
      <c r="H328" s="128"/>
      <c r="I328" s="129"/>
      <c r="J328" s="114"/>
      <c r="K328" s="115"/>
      <c r="L328" s="116"/>
      <c r="M328" s="63"/>
      <c r="N328" s="63"/>
      <c r="O328" s="63"/>
      <c r="P328" s="63"/>
    </row>
    <row r="329">
      <c r="A329" s="63"/>
      <c r="B329" s="63"/>
      <c r="C329" s="63"/>
      <c r="D329" s="63"/>
      <c r="E329" s="63"/>
      <c r="F329" s="63"/>
      <c r="G329" s="63"/>
      <c r="H329" s="128"/>
      <c r="I329" s="129"/>
      <c r="J329" s="114"/>
      <c r="K329" s="115"/>
      <c r="L329" s="116"/>
      <c r="M329" s="63"/>
      <c r="N329" s="63"/>
      <c r="O329" s="63"/>
      <c r="P329" s="63"/>
    </row>
    <row r="330">
      <c r="A330" s="63"/>
      <c r="B330" s="63"/>
      <c r="C330" s="63"/>
      <c r="D330" s="63"/>
      <c r="E330" s="63"/>
      <c r="F330" s="63"/>
      <c r="G330" s="63"/>
      <c r="H330" s="128"/>
      <c r="I330" s="129"/>
      <c r="J330" s="114"/>
      <c r="K330" s="115"/>
      <c r="L330" s="116"/>
      <c r="M330" s="63"/>
      <c r="N330" s="63"/>
      <c r="O330" s="63"/>
      <c r="P330" s="63"/>
    </row>
    <row r="331">
      <c r="A331" s="63"/>
      <c r="B331" s="63"/>
      <c r="C331" s="63"/>
      <c r="D331" s="63"/>
      <c r="E331" s="63"/>
      <c r="F331" s="63"/>
      <c r="G331" s="63"/>
      <c r="H331" s="128"/>
      <c r="I331" s="129"/>
      <c r="J331" s="114"/>
      <c r="K331" s="115"/>
      <c r="L331" s="116"/>
      <c r="M331" s="63"/>
      <c r="N331" s="63"/>
      <c r="O331" s="63"/>
      <c r="P331" s="63"/>
    </row>
    <row r="332">
      <c r="A332" s="63"/>
      <c r="B332" s="63"/>
      <c r="C332" s="63"/>
      <c r="D332" s="63"/>
      <c r="E332" s="63"/>
      <c r="F332" s="63"/>
      <c r="G332" s="63"/>
      <c r="H332" s="128"/>
      <c r="I332" s="129"/>
      <c r="J332" s="114"/>
      <c r="K332" s="115"/>
      <c r="L332" s="116"/>
      <c r="M332" s="63"/>
      <c r="N332" s="63"/>
      <c r="O332" s="63"/>
      <c r="P332" s="63"/>
    </row>
    <row r="333">
      <c r="A333" s="63"/>
      <c r="B333" s="63"/>
      <c r="C333" s="63"/>
      <c r="D333" s="63"/>
      <c r="E333" s="63"/>
      <c r="F333" s="63"/>
      <c r="G333" s="63"/>
      <c r="H333" s="128"/>
      <c r="I333" s="129"/>
      <c r="J333" s="114"/>
      <c r="K333" s="115"/>
      <c r="L333" s="116"/>
      <c r="M333" s="63"/>
      <c r="N333" s="63"/>
      <c r="O333" s="63"/>
      <c r="P333" s="63"/>
    </row>
    <row r="334">
      <c r="A334" s="63"/>
      <c r="B334" s="63"/>
      <c r="C334" s="63"/>
      <c r="D334" s="63"/>
      <c r="E334" s="63"/>
      <c r="F334" s="63"/>
      <c r="G334" s="63"/>
      <c r="H334" s="128"/>
      <c r="I334" s="129"/>
      <c r="J334" s="114"/>
      <c r="K334" s="115"/>
      <c r="L334" s="116"/>
      <c r="M334" s="63"/>
      <c r="N334" s="63"/>
      <c r="O334" s="63"/>
      <c r="P334" s="63"/>
    </row>
    <row r="335">
      <c r="A335" s="63"/>
      <c r="B335" s="63"/>
      <c r="C335" s="63"/>
      <c r="D335" s="63"/>
      <c r="E335" s="63"/>
      <c r="F335" s="63"/>
      <c r="G335" s="63"/>
      <c r="H335" s="128"/>
      <c r="I335" s="129"/>
      <c r="J335" s="114"/>
      <c r="K335" s="115"/>
      <c r="L335" s="116"/>
      <c r="M335" s="63"/>
      <c r="N335" s="63"/>
      <c r="O335" s="63"/>
      <c r="P335" s="63"/>
    </row>
    <row r="336">
      <c r="A336" s="63"/>
      <c r="B336" s="63"/>
      <c r="C336" s="63"/>
      <c r="D336" s="63"/>
      <c r="E336" s="63"/>
      <c r="F336" s="63"/>
      <c r="G336" s="63"/>
      <c r="H336" s="128"/>
      <c r="I336" s="129"/>
      <c r="J336" s="114"/>
      <c r="K336" s="115"/>
      <c r="L336" s="116"/>
      <c r="M336" s="63"/>
      <c r="N336" s="63"/>
      <c r="O336" s="63"/>
      <c r="P336" s="63"/>
    </row>
    <row r="337">
      <c r="A337" s="63"/>
      <c r="B337" s="63"/>
      <c r="C337" s="63"/>
      <c r="D337" s="63"/>
      <c r="E337" s="63"/>
      <c r="F337" s="63"/>
      <c r="G337" s="63"/>
      <c r="H337" s="128"/>
      <c r="I337" s="129"/>
      <c r="J337" s="114"/>
      <c r="K337" s="115"/>
      <c r="L337" s="116"/>
      <c r="M337" s="63"/>
      <c r="N337" s="63"/>
      <c r="O337" s="63"/>
      <c r="P337" s="63"/>
    </row>
    <row r="338">
      <c r="A338" s="63"/>
      <c r="B338" s="63"/>
      <c r="C338" s="63"/>
      <c r="D338" s="63"/>
      <c r="E338" s="63"/>
      <c r="F338" s="63"/>
      <c r="G338" s="63"/>
      <c r="H338" s="128"/>
      <c r="I338" s="129"/>
      <c r="J338" s="114"/>
      <c r="K338" s="115"/>
      <c r="L338" s="116"/>
      <c r="M338" s="63"/>
      <c r="N338" s="63"/>
      <c r="O338" s="63"/>
      <c r="P338" s="63"/>
    </row>
    <row r="339">
      <c r="A339" s="63"/>
      <c r="B339" s="63"/>
      <c r="C339" s="63"/>
      <c r="D339" s="63"/>
      <c r="E339" s="63"/>
      <c r="F339" s="63"/>
      <c r="G339" s="63"/>
      <c r="H339" s="128"/>
      <c r="I339" s="129"/>
      <c r="J339" s="114"/>
      <c r="K339" s="115"/>
      <c r="L339" s="116"/>
      <c r="M339" s="63"/>
      <c r="N339" s="63"/>
      <c r="O339" s="63"/>
      <c r="P339" s="63"/>
    </row>
    <row r="340">
      <c r="A340" s="63"/>
      <c r="B340" s="63"/>
      <c r="C340" s="63"/>
      <c r="D340" s="63"/>
      <c r="E340" s="63"/>
      <c r="F340" s="63"/>
      <c r="G340" s="63"/>
      <c r="H340" s="128"/>
      <c r="I340" s="129"/>
      <c r="J340" s="114"/>
      <c r="K340" s="115"/>
      <c r="L340" s="116"/>
      <c r="M340" s="63"/>
      <c r="N340" s="63"/>
      <c r="O340" s="63"/>
      <c r="P340" s="63"/>
    </row>
    <row r="341">
      <c r="A341" s="63"/>
      <c r="B341" s="63"/>
      <c r="C341" s="63"/>
      <c r="D341" s="63"/>
      <c r="E341" s="63"/>
      <c r="F341" s="63"/>
      <c r="G341" s="63"/>
      <c r="H341" s="128"/>
      <c r="I341" s="129"/>
      <c r="J341" s="114"/>
      <c r="K341" s="115"/>
      <c r="L341" s="116"/>
      <c r="M341" s="63"/>
      <c r="N341" s="63"/>
      <c r="O341" s="63"/>
      <c r="P341" s="63"/>
    </row>
    <row r="342">
      <c r="A342" s="63"/>
      <c r="B342" s="63"/>
      <c r="C342" s="63"/>
      <c r="D342" s="63"/>
      <c r="E342" s="63"/>
      <c r="F342" s="63"/>
      <c r="G342" s="63"/>
      <c r="H342" s="128"/>
      <c r="I342" s="129"/>
      <c r="J342" s="114"/>
      <c r="K342" s="115"/>
      <c r="L342" s="116"/>
      <c r="M342" s="63"/>
      <c r="N342" s="63"/>
      <c r="O342" s="63"/>
      <c r="P342" s="63"/>
    </row>
    <row r="343">
      <c r="A343" s="63"/>
      <c r="B343" s="63"/>
      <c r="C343" s="63"/>
      <c r="D343" s="63"/>
      <c r="E343" s="63"/>
      <c r="F343" s="63"/>
      <c r="G343" s="63"/>
      <c r="H343" s="128"/>
      <c r="I343" s="129"/>
      <c r="J343" s="114"/>
      <c r="K343" s="115"/>
      <c r="L343" s="116"/>
      <c r="M343" s="63"/>
      <c r="N343" s="63"/>
      <c r="O343" s="63"/>
      <c r="P343" s="63"/>
    </row>
    <row r="344">
      <c r="A344" s="63"/>
      <c r="B344" s="63"/>
      <c r="C344" s="63"/>
      <c r="D344" s="63"/>
      <c r="E344" s="63"/>
      <c r="F344" s="63"/>
      <c r="G344" s="63"/>
      <c r="H344" s="128"/>
      <c r="I344" s="129"/>
      <c r="J344" s="114"/>
      <c r="K344" s="115"/>
      <c r="L344" s="116"/>
      <c r="M344" s="63"/>
      <c r="N344" s="63"/>
      <c r="O344" s="63"/>
      <c r="P344" s="63"/>
    </row>
    <row r="345">
      <c r="A345" s="63"/>
      <c r="B345" s="63"/>
      <c r="C345" s="63"/>
      <c r="D345" s="63"/>
      <c r="E345" s="63"/>
      <c r="F345" s="63"/>
      <c r="G345" s="63"/>
      <c r="H345" s="128"/>
      <c r="I345" s="129"/>
      <c r="J345" s="114"/>
      <c r="K345" s="115"/>
      <c r="L345" s="116"/>
      <c r="M345" s="63"/>
      <c r="N345" s="63"/>
      <c r="O345" s="63"/>
      <c r="P345" s="63"/>
    </row>
    <row r="346">
      <c r="A346" s="63"/>
      <c r="B346" s="63"/>
      <c r="C346" s="63"/>
      <c r="D346" s="63"/>
      <c r="E346" s="63"/>
      <c r="F346" s="63"/>
      <c r="G346" s="63"/>
      <c r="H346" s="128"/>
      <c r="I346" s="129"/>
      <c r="J346" s="114"/>
      <c r="K346" s="115"/>
      <c r="L346" s="116"/>
      <c r="M346" s="63"/>
      <c r="N346" s="63"/>
      <c r="O346" s="63"/>
      <c r="P346" s="63"/>
    </row>
    <row r="347">
      <c r="A347" s="63"/>
      <c r="B347" s="63"/>
      <c r="C347" s="63"/>
      <c r="D347" s="63"/>
      <c r="E347" s="63"/>
      <c r="F347" s="63"/>
      <c r="G347" s="63"/>
      <c r="H347" s="128"/>
      <c r="I347" s="129"/>
      <c r="J347" s="114"/>
      <c r="K347" s="115"/>
      <c r="L347" s="116"/>
      <c r="M347" s="63"/>
      <c r="N347" s="63"/>
      <c r="O347" s="63"/>
      <c r="P347" s="63"/>
    </row>
    <row r="348">
      <c r="A348" s="63"/>
      <c r="B348" s="63"/>
      <c r="C348" s="63"/>
      <c r="D348" s="63"/>
      <c r="E348" s="63"/>
      <c r="F348" s="63"/>
      <c r="G348" s="63"/>
      <c r="H348" s="128"/>
      <c r="I348" s="129"/>
      <c r="J348" s="114"/>
      <c r="K348" s="115"/>
      <c r="L348" s="116"/>
      <c r="M348" s="63"/>
      <c r="N348" s="63"/>
      <c r="O348" s="63"/>
      <c r="P348" s="63"/>
    </row>
    <row r="349">
      <c r="A349" s="63"/>
      <c r="B349" s="63"/>
      <c r="C349" s="63"/>
      <c r="D349" s="63"/>
      <c r="E349" s="63"/>
      <c r="F349" s="63"/>
      <c r="G349" s="63"/>
      <c r="H349" s="128"/>
      <c r="I349" s="129"/>
      <c r="J349" s="114"/>
      <c r="K349" s="115"/>
      <c r="L349" s="116"/>
      <c r="M349" s="63"/>
      <c r="N349" s="63"/>
      <c r="O349" s="63"/>
      <c r="P349" s="63"/>
    </row>
    <row r="350">
      <c r="A350" s="63"/>
      <c r="B350" s="63"/>
      <c r="C350" s="63"/>
      <c r="D350" s="63"/>
      <c r="E350" s="63"/>
      <c r="F350" s="63"/>
      <c r="G350" s="63"/>
      <c r="H350" s="128"/>
      <c r="I350" s="129"/>
      <c r="J350" s="114"/>
      <c r="K350" s="115"/>
      <c r="L350" s="116"/>
      <c r="M350" s="63"/>
      <c r="N350" s="63"/>
      <c r="O350" s="63"/>
      <c r="P350" s="63"/>
    </row>
    <row r="351">
      <c r="A351" s="63"/>
      <c r="B351" s="63"/>
      <c r="C351" s="63"/>
      <c r="D351" s="63"/>
      <c r="E351" s="63"/>
      <c r="F351" s="63"/>
      <c r="G351" s="63"/>
      <c r="H351" s="128"/>
      <c r="I351" s="129"/>
      <c r="J351" s="114"/>
      <c r="K351" s="115"/>
      <c r="L351" s="116"/>
      <c r="M351" s="63"/>
      <c r="N351" s="63"/>
      <c r="O351" s="63"/>
      <c r="P351" s="63"/>
    </row>
    <row r="352">
      <c r="A352" s="63"/>
      <c r="B352" s="63"/>
      <c r="C352" s="63"/>
      <c r="D352" s="63"/>
      <c r="E352" s="63"/>
      <c r="F352" s="63"/>
      <c r="G352" s="63"/>
      <c r="H352" s="128"/>
      <c r="I352" s="129"/>
      <c r="J352" s="114"/>
      <c r="K352" s="115"/>
      <c r="L352" s="116"/>
      <c r="M352" s="63"/>
      <c r="N352" s="63"/>
      <c r="O352" s="63"/>
      <c r="P352" s="63"/>
    </row>
    <row r="353">
      <c r="A353" s="63"/>
      <c r="B353" s="63"/>
      <c r="C353" s="63"/>
      <c r="D353" s="63"/>
      <c r="E353" s="63"/>
      <c r="F353" s="63"/>
      <c r="G353" s="63"/>
      <c r="H353" s="128"/>
      <c r="I353" s="129"/>
      <c r="J353" s="114"/>
      <c r="K353" s="115"/>
      <c r="L353" s="116"/>
      <c r="M353" s="63"/>
      <c r="N353" s="63"/>
      <c r="O353" s="63"/>
      <c r="P353" s="63"/>
    </row>
    <row r="354">
      <c r="A354" s="63"/>
      <c r="B354" s="63"/>
      <c r="C354" s="63"/>
      <c r="D354" s="63"/>
      <c r="E354" s="63"/>
      <c r="F354" s="63"/>
      <c r="G354" s="63"/>
      <c r="H354" s="128"/>
      <c r="I354" s="129"/>
      <c r="J354" s="114"/>
      <c r="K354" s="115"/>
      <c r="L354" s="116"/>
      <c r="M354" s="63"/>
      <c r="N354" s="63"/>
      <c r="O354" s="63"/>
      <c r="P354" s="63"/>
    </row>
    <row r="355">
      <c r="A355" s="63"/>
      <c r="B355" s="63"/>
      <c r="C355" s="63"/>
      <c r="D355" s="63"/>
      <c r="E355" s="63"/>
      <c r="F355" s="63"/>
      <c r="G355" s="63"/>
      <c r="H355" s="128"/>
      <c r="I355" s="129"/>
      <c r="J355" s="114"/>
      <c r="K355" s="115"/>
      <c r="L355" s="116"/>
      <c r="M355" s="63"/>
      <c r="N355" s="63"/>
      <c r="O355" s="63"/>
      <c r="P355" s="63"/>
    </row>
    <row r="356">
      <c r="A356" s="63"/>
      <c r="B356" s="63"/>
      <c r="C356" s="63"/>
      <c r="D356" s="63"/>
      <c r="E356" s="63"/>
      <c r="F356" s="63"/>
      <c r="G356" s="63"/>
      <c r="H356" s="128"/>
      <c r="I356" s="129"/>
      <c r="J356" s="114"/>
      <c r="K356" s="115"/>
      <c r="L356" s="116"/>
      <c r="M356" s="63"/>
      <c r="N356" s="63"/>
      <c r="O356" s="63"/>
      <c r="P356" s="63"/>
    </row>
    <row r="357">
      <c r="A357" s="63"/>
      <c r="B357" s="63"/>
      <c r="C357" s="63"/>
      <c r="D357" s="63"/>
      <c r="E357" s="63"/>
      <c r="F357" s="63"/>
      <c r="G357" s="63"/>
      <c r="H357" s="128"/>
      <c r="I357" s="129"/>
      <c r="J357" s="114"/>
      <c r="K357" s="115"/>
      <c r="L357" s="116"/>
      <c r="M357" s="63"/>
      <c r="N357" s="63"/>
      <c r="O357" s="63"/>
      <c r="P357" s="63"/>
    </row>
    <row r="358">
      <c r="A358" s="63"/>
      <c r="B358" s="63"/>
      <c r="C358" s="63"/>
      <c r="D358" s="63"/>
      <c r="E358" s="63"/>
      <c r="F358" s="63"/>
      <c r="G358" s="63"/>
      <c r="H358" s="128"/>
      <c r="I358" s="129"/>
      <c r="J358" s="114"/>
      <c r="K358" s="115"/>
      <c r="L358" s="116"/>
      <c r="M358" s="63"/>
      <c r="N358" s="63"/>
      <c r="O358" s="63"/>
      <c r="P358" s="63"/>
    </row>
    <row r="359">
      <c r="A359" s="63"/>
      <c r="B359" s="63"/>
      <c r="C359" s="63"/>
      <c r="D359" s="63"/>
      <c r="E359" s="63"/>
      <c r="F359" s="63"/>
      <c r="G359" s="63"/>
      <c r="H359" s="128"/>
      <c r="I359" s="129"/>
      <c r="J359" s="114"/>
      <c r="K359" s="115"/>
      <c r="L359" s="116"/>
      <c r="M359" s="63"/>
      <c r="N359" s="63"/>
      <c r="O359" s="63"/>
      <c r="P359" s="63"/>
    </row>
    <row r="360">
      <c r="A360" s="63"/>
      <c r="B360" s="63"/>
      <c r="C360" s="63"/>
      <c r="D360" s="63"/>
      <c r="E360" s="63"/>
      <c r="F360" s="63"/>
      <c r="G360" s="63"/>
      <c r="H360" s="128"/>
      <c r="I360" s="129"/>
      <c r="J360" s="114"/>
      <c r="K360" s="115"/>
      <c r="L360" s="116"/>
      <c r="M360" s="63"/>
      <c r="N360" s="63"/>
      <c r="O360" s="63"/>
      <c r="P360" s="63"/>
    </row>
    <row r="361">
      <c r="A361" s="63"/>
      <c r="B361" s="63"/>
      <c r="C361" s="63"/>
      <c r="D361" s="63"/>
      <c r="E361" s="63"/>
      <c r="F361" s="63"/>
      <c r="G361" s="63"/>
      <c r="H361" s="128"/>
      <c r="I361" s="129"/>
      <c r="J361" s="114"/>
      <c r="K361" s="115"/>
      <c r="L361" s="116"/>
      <c r="M361" s="63"/>
      <c r="N361" s="63"/>
      <c r="O361" s="63"/>
      <c r="P361" s="63"/>
    </row>
    <row r="362">
      <c r="A362" s="63"/>
      <c r="B362" s="63"/>
      <c r="C362" s="63"/>
      <c r="D362" s="63"/>
      <c r="E362" s="63"/>
      <c r="F362" s="63"/>
      <c r="G362" s="63"/>
      <c r="H362" s="128"/>
      <c r="I362" s="129"/>
      <c r="J362" s="114"/>
      <c r="K362" s="115"/>
      <c r="L362" s="116"/>
      <c r="M362" s="63"/>
      <c r="N362" s="63"/>
      <c r="O362" s="63"/>
      <c r="P362" s="63"/>
    </row>
    <row r="363">
      <c r="A363" s="63"/>
      <c r="B363" s="63"/>
      <c r="C363" s="63"/>
      <c r="D363" s="63"/>
      <c r="E363" s="63"/>
      <c r="F363" s="63"/>
      <c r="G363" s="63"/>
      <c r="H363" s="128"/>
      <c r="I363" s="129"/>
      <c r="J363" s="114"/>
      <c r="K363" s="115"/>
      <c r="L363" s="116"/>
      <c r="M363" s="63"/>
      <c r="N363" s="63"/>
      <c r="O363" s="63"/>
      <c r="P363" s="63"/>
    </row>
    <row r="364">
      <c r="A364" s="63"/>
      <c r="B364" s="63"/>
      <c r="C364" s="63"/>
      <c r="D364" s="63"/>
      <c r="E364" s="63"/>
      <c r="F364" s="63"/>
      <c r="G364" s="63"/>
      <c r="H364" s="128"/>
      <c r="I364" s="129"/>
      <c r="J364" s="114"/>
      <c r="K364" s="115"/>
      <c r="L364" s="116"/>
      <c r="M364" s="63"/>
      <c r="N364" s="63"/>
      <c r="O364" s="63"/>
      <c r="P364" s="63"/>
    </row>
    <row r="365">
      <c r="A365" s="63"/>
      <c r="B365" s="63"/>
      <c r="C365" s="63"/>
      <c r="D365" s="63"/>
      <c r="E365" s="63"/>
      <c r="F365" s="63"/>
      <c r="G365" s="63"/>
      <c r="H365" s="128"/>
      <c r="I365" s="129"/>
      <c r="J365" s="114"/>
      <c r="K365" s="115"/>
      <c r="L365" s="116"/>
      <c r="M365" s="63"/>
      <c r="N365" s="63"/>
      <c r="O365" s="63"/>
      <c r="P365" s="63"/>
    </row>
    <row r="366">
      <c r="A366" s="63"/>
      <c r="B366" s="63"/>
      <c r="C366" s="63"/>
      <c r="D366" s="63"/>
      <c r="E366" s="63"/>
      <c r="F366" s="63"/>
      <c r="G366" s="63"/>
      <c r="H366" s="128"/>
      <c r="I366" s="129"/>
      <c r="J366" s="114"/>
      <c r="K366" s="115"/>
      <c r="L366" s="116"/>
      <c r="M366" s="63"/>
      <c r="N366" s="63"/>
      <c r="O366" s="63"/>
      <c r="P366" s="63"/>
    </row>
    <row r="367">
      <c r="A367" s="63"/>
      <c r="B367" s="63"/>
      <c r="C367" s="63"/>
      <c r="D367" s="63"/>
      <c r="E367" s="63"/>
      <c r="F367" s="63"/>
      <c r="G367" s="63"/>
      <c r="H367" s="128"/>
      <c r="I367" s="129"/>
      <c r="J367" s="114"/>
      <c r="K367" s="115"/>
      <c r="L367" s="116"/>
      <c r="M367" s="63"/>
      <c r="N367" s="63"/>
      <c r="O367" s="63"/>
      <c r="P367" s="63"/>
    </row>
    <row r="368">
      <c r="A368" s="63"/>
      <c r="B368" s="63"/>
      <c r="C368" s="63"/>
      <c r="D368" s="63"/>
      <c r="E368" s="63"/>
      <c r="F368" s="63"/>
      <c r="G368" s="63"/>
      <c r="H368" s="128"/>
      <c r="I368" s="129"/>
      <c r="J368" s="114"/>
      <c r="K368" s="115"/>
      <c r="L368" s="116"/>
      <c r="M368" s="63"/>
      <c r="N368" s="63"/>
      <c r="O368" s="63"/>
      <c r="P368" s="63"/>
    </row>
    <row r="369">
      <c r="A369" s="63"/>
      <c r="B369" s="63"/>
      <c r="C369" s="63"/>
      <c r="D369" s="63"/>
      <c r="E369" s="63"/>
      <c r="F369" s="63"/>
      <c r="G369" s="63"/>
      <c r="H369" s="128"/>
      <c r="I369" s="129"/>
      <c r="J369" s="114"/>
      <c r="K369" s="115"/>
      <c r="L369" s="116"/>
      <c r="M369" s="63"/>
      <c r="N369" s="63"/>
      <c r="O369" s="63"/>
      <c r="P369" s="63"/>
    </row>
    <row r="370">
      <c r="A370" s="63"/>
      <c r="B370" s="63"/>
      <c r="C370" s="63"/>
      <c r="D370" s="63"/>
      <c r="E370" s="63"/>
      <c r="F370" s="63"/>
      <c r="G370" s="63"/>
      <c r="H370" s="128"/>
      <c r="I370" s="129"/>
      <c r="J370" s="114"/>
      <c r="K370" s="115"/>
      <c r="L370" s="116"/>
      <c r="M370" s="63"/>
      <c r="N370" s="63"/>
      <c r="O370" s="63"/>
      <c r="P370" s="63"/>
    </row>
    <row r="371">
      <c r="A371" s="63"/>
      <c r="B371" s="63"/>
      <c r="C371" s="63"/>
      <c r="D371" s="63"/>
      <c r="E371" s="63"/>
      <c r="F371" s="63"/>
      <c r="G371" s="63"/>
      <c r="H371" s="128"/>
      <c r="I371" s="129"/>
      <c r="J371" s="114"/>
      <c r="K371" s="115"/>
      <c r="L371" s="116"/>
      <c r="M371" s="63"/>
      <c r="N371" s="63"/>
      <c r="O371" s="63"/>
      <c r="P371" s="63"/>
    </row>
    <row r="372">
      <c r="A372" s="63"/>
      <c r="B372" s="63"/>
      <c r="C372" s="63"/>
      <c r="D372" s="63"/>
      <c r="E372" s="63"/>
      <c r="F372" s="63"/>
      <c r="G372" s="63"/>
      <c r="H372" s="128"/>
      <c r="I372" s="129"/>
      <c r="J372" s="114"/>
      <c r="K372" s="115"/>
      <c r="L372" s="116"/>
      <c r="M372" s="63"/>
      <c r="N372" s="63"/>
      <c r="O372" s="63"/>
      <c r="P372" s="63"/>
    </row>
    <row r="373">
      <c r="A373" s="63"/>
      <c r="B373" s="63"/>
      <c r="C373" s="63"/>
      <c r="D373" s="63"/>
      <c r="E373" s="63"/>
      <c r="F373" s="63"/>
      <c r="G373" s="63"/>
      <c r="H373" s="128"/>
      <c r="I373" s="129"/>
      <c r="J373" s="114"/>
      <c r="K373" s="115"/>
      <c r="L373" s="116"/>
      <c r="M373" s="63"/>
      <c r="N373" s="63"/>
      <c r="O373" s="63"/>
      <c r="P373" s="63"/>
    </row>
    <row r="374">
      <c r="A374" s="63"/>
      <c r="B374" s="63"/>
      <c r="C374" s="63"/>
      <c r="D374" s="63"/>
      <c r="E374" s="63"/>
      <c r="F374" s="63"/>
      <c r="G374" s="63"/>
      <c r="H374" s="128"/>
      <c r="I374" s="129"/>
      <c r="J374" s="114"/>
      <c r="K374" s="115"/>
      <c r="L374" s="116"/>
      <c r="M374" s="63"/>
      <c r="N374" s="63"/>
      <c r="O374" s="63"/>
      <c r="P374" s="63"/>
    </row>
    <row r="375">
      <c r="A375" s="63"/>
      <c r="B375" s="63"/>
      <c r="C375" s="63"/>
      <c r="D375" s="63"/>
      <c r="E375" s="63"/>
      <c r="F375" s="63"/>
      <c r="G375" s="63"/>
      <c r="H375" s="128"/>
      <c r="I375" s="129"/>
      <c r="J375" s="114"/>
      <c r="K375" s="115"/>
      <c r="L375" s="116"/>
      <c r="M375" s="63"/>
      <c r="N375" s="63"/>
      <c r="O375" s="63"/>
      <c r="P375" s="63"/>
    </row>
    <row r="376">
      <c r="A376" s="63"/>
      <c r="B376" s="63"/>
      <c r="C376" s="63"/>
      <c r="D376" s="63"/>
      <c r="E376" s="63"/>
      <c r="F376" s="63"/>
      <c r="G376" s="63"/>
      <c r="H376" s="128"/>
      <c r="I376" s="129"/>
      <c r="J376" s="114"/>
      <c r="K376" s="115"/>
      <c r="L376" s="116"/>
      <c r="M376" s="63"/>
      <c r="N376" s="63"/>
      <c r="O376" s="63"/>
      <c r="P376" s="63"/>
    </row>
    <row r="377">
      <c r="A377" s="63"/>
      <c r="B377" s="63"/>
      <c r="C377" s="63"/>
      <c r="D377" s="63"/>
      <c r="E377" s="63"/>
      <c r="F377" s="63"/>
      <c r="G377" s="63"/>
      <c r="H377" s="128"/>
      <c r="I377" s="129"/>
      <c r="J377" s="114"/>
      <c r="K377" s="115"/>
      <c r="L377" s="116"/>
      <c r="M377" s="63"/>
      <c r="N377" s="63"/>
      <c r="O377" s="63"/>
      <c r="P377" s="63"/>
    </row>
    <row r="378">
      <c r="A378" s="63"/>
      <c r="B378" s="63"/>
      <c r="C378" s="63"/>
      <c r="D378" s="63"/>
      <c r="E378" s="63"/>
      <c r="F378" s="63"/>
      <c r="G378" s="63"/>
      <c r="H378" s="128"/>
      <c r="I378" s="129"/>
      <c r="J378" s="114"/>
      <c r="K378" s="115"/>
      <c r="L378" s="116"/>
      <c r="M378" s="63"/>
      <c r="N378" s="63"/>
      <c r="O378" s="63"/>
      <c r="P378" s="63"/>
    </row>
    <row r="379">
      <c r="A379" s="63"/>
      <c r="B379" s="63"/>
      <c r="C379" s="63"/>
      <c r="D379" s="63"/>
      <c r="E379" s="63"/>
      <c r="F379" s="63"/>
      <c r="G379" s="63"/>
      <c r="H379" s="128"/>
      <c r="I379" s="129"/>
      <c r="J379" s="114"/>
      <c r="K379" s="115"/>
      <c r="L379" s="116"/>
      <c r="M379" s="63"/>
      <c r="N379" s="63"/>
      <c r="O379" s="63"/>
      <c r="P379" s="63"/>
    </row>
    <row r="380">
      <c r="A380" s="63"/>
      <c r="B380" s="63"/>
      <c r="C380" s="63"/>
      <c r="D380" s="63"/>
      <c r="E380" s="63"/>
      <c r="F380" s="63"/>
      <c r="G380" s="63"/>
      <c r="H380" s="128"/>
      <c r="I380" s="129"/>
      <c r="J380" s="114"/>
      <c r="K380" s="115"/>
      <c r="L380" s="116"/>
      <c r="M380" s="63"/>
      <c r="N380" s="63"/>
      <c r="O380" s="63"/>
      <c r="P380" s="63"/>
    </row>
    <row r="381">
      <c r="A381" s="63"/>
      <c r="B381" s="63"/>
      <c r="C381" s="63"/>
      <c r="D381" s="63"/>
      <c r="E381" s="63"/>
      <c r="F381" s="63"/>
      <c r="G381" s="63"/>
      <c r="H381" s="128"/>
      <c r="I381" s="129"/>
      <c r="J381" s="114"/>
      <c r="K381" s="115"/>
      <c r="L381" s="116"/>
      <c r="M381" s="63"/>
      <c r="N381" s="63"/>
      <c r="O381" s="63"/>
      <c r="P381" s="63"/>
    </row>
    <row r="382">
      <c r="A382" s="63"/>
      <c r="B382" s="63"/>
      <c r="C382" s="63"/>
      <c r="D382" s="63"/>
      <c r="E382" s="63"/>
      <c r="F382" s="63"/>
      <c r="G382" s="63"/>
      <c r="H382" s="128"/>
      <c r="I382" s="129"/>
      <c r="J382" s="114"/>
      <c r="K382" s="115"/>
      <c r="L382" s="116"/>
      <c r="M382" s="63"/>
      <c r="N382" s="63"/>
      <c r="O382" s="63"/>
      <c r="P382" s="63"/>
    </row>
    <row r="383">
      <c r="A383" s="63"/>
      <c r="B383" s="63"/>
      <c r="C383" s="63"/>
      <c r="D383" s="63"/>
      <c r="E383" s="63"/>
      <c r="F383" s="63"/>
      <c r="G383" s="63"/>
      <c r="H383" s="128"/>
      <c r="I383" s="129"/>
      <c r="J383" s="114"/>
      <c r="K383" s="115"/>
      <c r="L383" s="116"/>
      <c r="M383" s="63"/>
      <c r="N383" s="63"/>
      <c r="O383" s="63"/>
      <c r="P383" s="63"/>
    </row>
    <row r="384">
      <c r="A384" s="63"/>
      <c r="B384" s="63"/>
      <c r="C384" s="63"/>
      <c r="D384" s="63"/>
      <c r="E384" s="63"/>
      <c r="F384" s="63"/>
      <c r="G384" s="63"/>
      <c r="H384" s="128"/>
      <c r="I384" s="129"/>
      <c r="J384" s="114"/>
      <c r="K384" s="115"/>
      <c r="L384" s="116"/>
      <c r="M384" s="63"/>
      <c r="N384" s="63"/>
      <c r="O384" s="63"/>
      <c r="P384" s="63"/>
    </row>
    <row r="385">
      <c r="A385" s="63"/>
      <c r="B385" s="63"/>
      <c r="C385" s="63"/>
      <c r="D385" s="63"/>
      <c r="E385" s="63"/>
      <c r="F385" s="63"/>
      <c r="G385" s="63"/>
      <c r="H385" s="128"/>
      <c r="I385" s="129"/>
      <c r="J385" s="114"/>
      <c r="K385" s="115"/>
      <c r="L385" s="116"/>
      <c r="M385" s="63"/>
      <c r="N385" s="63"/>
      <c r="O385" s="63"/>
      <c r="P385" s="63"/>
    </row>
    <row r="386">
      <c r="A386" s="63"/>
      <c r="B386" s="63"/>
      <c r="C386" s="63"/>
      <c r="D386" s="63"/>
      <c r="E386" s="63"/>
      <c r="F386" s="63"/>
      <c r="G386" s="63"/>
      <c r="H386" s="128"/>
      <c r="I386" s="129"/>
      <c r="J386" s="114"/>
      <c r="K386" s="115"/>
      <c r="L386" s="116"/>
      <c r="M386" s="63"/>
      <c r="N386" s="63"/>
      <c r="O386" s="63"/>
      <c r="P386" s="63"/>
    </row>
    <row r="387">
      <c r="A387" s="63"/>
      <c r="B387" s="63"/>
      <c r="C387" s="63"/>
      <c r="D387" s="63"/>
      <c r="E387" s="63"/>
      <c r="F387" s="63"/>
      <c r="G387" s="63"/>
      <c r="H387" s="128"/>
      <c r="I387" s="129"/>
      <c r="J387" s="114"/>
      <c r="K387" s="115"/>
      <c r="L387" s="116"/>
      <c r="M387" s="63"/>
      <c r="N387" s="63"/>
      <c r="O387" s="63"/>
      <c r="P387" s="63"/>
    </row>
    <row r="388">
      <c r="A388" s="63"/>
      <c r="B388" s="63"/>
      <c r="C388" s="63"/>
      <c r="D388" s="63"/>
      <c r="E388" s="63"/>
      <c r="F388" s="63"/>
      <c r="G388" s="63"/>
      <c r="H388" s="128"/>
      <c r="I388" s="129"/>
      <c r="J388" s="114"/>
      <c r="K388" s="115"/>
      <c r="L388" s="116"/>
      <c r="M388" s="63"/>
      <c r="N388" s="63"/>
      <c r="O388" s="63"/>
      <c r="P388" s="63"/>
    </row>
    <row r="389">
      <c r="A389" s="63"/>
      <c r="B389" s="63"/>
      <c r="C389" s="63"/>
      <c r="D389" s="63"/>
      <c r="E389" s="63"/>
      <c r="F389" s="63"/>
      <c r="G389" s="63"/>
      <c r="H389" s="128"/>
      <c r="I389" s="129"/>
      <c r="J389" s="114"/>
      <c r="K389" s="115"/>
      <c r="L389" s="116"/>
      <c r="M389" s="63"/>
      <c r="N389" s="63"/>
      <c r="O389" s="63"/>
      <c r="P389" s="63"/>
    </row>
    <row r="390">
      <c r="A390" s="63"/>
      <c r="B390" s="63"/>
      <c r="C390" s="63"/>
      <c r="D390" s="63"/>
      <c r="E390" s="63"/>
      <c r="F390" s="63"/>
      <c r="G390" s="63"/>
      <c r="H390" s="128"/>
      <c r="I390" s="129"/>
      <c r="J390" s="114"/>
      <c r="K390" s="115"/>
      <c r="L390" s="116"/>
      <c r="M390" s="63"/>
      <c r="N390" s="63"/>
      <c r="O390" s="63"/>
      <c r="P390" s="63"/>
    </row>
    <row r="391">
      <c r="A391" s="63"/>
      <c r="B391" s="63"/>
      <c r="C391" s="63"/>
      <c r="D391" s="63"/>
      <c r="E391" s="63"/>
      <c r="F391" s="63"/>
      <c r="G391" s="63"/>
      <c r="H391" s="128"/>
      <c r="I391" s="129"/>
      <c r="J391" s="114"/>
      <c r="K391" s="115"/>
      <c r="L391" s="116"/>
      <c r="M391" s="63"/>
      <c r="N391" s="63"/>
      <c r="O391" s="63"/>
      <c r="P391" s="63"/>
    </row>
    <row r="392">
      <c r="A392" s="63"/>
      <c r="B392" s="63"/>
      <c r="C392" s="63"/>
      <c r="D392" s="63"/>
      <c r="E392" s="63"/>
      <c r="F392" s="63"/>
      <c r="G392" s="63"/>
      <c r="H392" s="128"/>
      <c r="I392" s="129"/>
      <c r="J392" s="114"/>
      <c r="K392" s="115"/>
      <c r="L392" s="116"/>
      <c r="M392" s="63"/>
      <c r="N392" s="63"/>
      <c r="O392" s="63"/>
      <c r="P392" s="63"/>
    </row>
    <row r="393">
      <c r="A393" s="63"/>
      <c r="B393" s="63"/>
      <c r="C393" s="63"/>
      <c r="D393" s="63"/>
      <c r="E393" s="63"/>
      <c r="F393" s="63"/>
      <c r="G393" s="63"/>
      <c r="H393" s="128"/>
      <c r="I393" s="129"/>
      <c r="J393" s="114"/>
      <c r="K393" s="115"/>
      <c r="L393" s="116"/>
      <c r="M393" s="63"/>
      <c r="N393" s="63"/>
      <c r="O393" s="63"/>
      <c r="P393" s="63"/>
    </row>
    <row r="394">
      <c r="A394" s="63"/>
      <c r="B394" s="63"/>
      <c r="C394" s="63"/>
      <c r="D394" s="63"/>
      <c r="E394" s="63"/>
      <c r="F394" s="63"/>
      <c r="G394" s="63"/>
      <c r="H394" s="128"/>
      <c r="I394" s="129"/>
      <c r="J394" s="114"/>
      <c r="K394" s="115"/>
      <c r="L394" s="116"/>
      <c r="M394" s="63"/>
      <c r="N394" s="63"/>
      <c r="O394" s="63"/>
      <c r="P394" s="63"/>
    </row>
    <row r="395">
      <c r="A395" s="63"/>
      <c r="B395" s="63"/>
      <c r="C395" s="63"/>
      <c r="D395" s="63"/>
      <c r="E395" s="63"/>
      <c r="F395" s="63"/>
      <c r="G395" s="63"/>
      <c r="H395" s="128"/>
      <c r="I395" s="129"/>
      <c r="J395" s="114"/>
      <c r="K395" s="115"/>
      <c r="L395" s="116"/>
      <c r="M395" s="63"/>
      <c r="N395" s="63"/>
      <c r="O395" s="63"/>
      <c r="P395" s="63"/>
    </row>
    <row r="396">
      <c r="A396" s="63"/>
      <c r="B396" s="63"/>
      <c r="C396" s="63"/>
      <c r="D396" s="63"/>
      <c r="E396" s="63"/>
      <c r="F396" s="63"/>
      <c r="G396" s="63"/>
      <c r="H396" s="128"/>
      <c r="I396" s="129"/>
      <c r="J396" s="114"/>
      <c r="K396" s="115"/>
      <c r="L396" s="116"/>
      <c r="M396" s="63"/>
      <c r="N396" s="63"/>
      <c r="O396" s="63"/>
      <c r="P396" s="63"/>
    </row>
    <row r="397">
      <c r="A397" s="63"/>
      <c r="B397" s="63"/>
      <c r="C397" s="63"/>
      <c r="D397" s="63"/>
      <c r="E397" s="63"/>
      <c r="F397" s="63"/>
      <c r="G397" s="63"/>
      <c r="H397" s="128"/>
      <c r="I397" s="129"/>
      <c r="J397" s="114"/>
      <c r="K397" s="115"/>
      <c r="L397" s="116"/>
      <c r="M397" s="63"/>
      <c r="N397" s="63"/>
      <c r="O397" s="63"/>
      <c r="P397" s="63"/>
    </row>
    <row r="398">
      <c r="A398" s="63"/>
      <c r="B398" s="63"/>
      <c r="C398" s="63"/>
      <c r="D398" s="63"/>
      <c r="E398" s="63"/>
      <c r="F398" s="63"/>
      <c r="G398" s="63"/>
      <c r="H398" s="128"/>
      <c r="I398" s="129"/>
      <c r="J398" s="114"/>
      <c r="K398" s="115"/>
      <c r="L398" s="116"/>
      <c r="M398" s="63"/>
      <c r="N398" s="63"/>
      <c r="O398" s="63"/>
      <c r="P398" s="63"/>
    </row>
    <row r="399">
      <c r="A399" s="63"/>
      <c r="B399" s="63"/>
      <c r="C399" s="63"/>
      <c r="D399" s="63"/>
      <c r="E399" s="63"/>
      <c r="F399" s="63"/>
      <c r="G399" s="63"/>
      <c r="H399" s="128"/>
      <c r="I399" s="129"/>
      <c r="J399" s="114"/>
      <c r="K399" s="115"/>
      <c r="L399" s="116"/>
      <c r="M399" s="63"/>
      <c r="N399" s="63"/>
      <c r="O399" s="63"/>
      <c r="P399" s="63"/>
    </row>
    <row r="400">
      <c r="A400" s="63"/>
      <c r="B400" s="63"/>
      <c r="C400" s="63"/>
      <c r="D400" s="63"/>
      <c r="E400" s="63"/>
      <c r="F400" s="63"/>
      <c r="G400" s="63"/>
      <c r="H400" s="128"/>
      <c r="I400" s="129"/>
      <c r="J400" s="114"/>
      <c r="K400" s="115"/>
      <c r="L400" s="116"/>
      <c r="M400" s="63"/>
      <c r="N400" s="63"/>
      <c r="O400" s="63"/>
      <c r="P400" s="63"/>
    </row>
    <row r="401">
      <c r="A401" s="63"/>
      <c r="B401" s="63"/>
      <c r="C401" s="63"/>
      <c r="D401" s="63"/>
      <c r="E401" s="63"/>
      <c r="F401" s="63"/>
      <c r="G401" s="63"/>
      <c r="H401" s="128"/>
      <c r="I401" s="129"/>
      <c r="J401" s="114"/>
      <c r="K401" s="115"/>
      <c r="L401" s="116"/>
      <c r="M401" s="63"/>
      <c r="N401" s="63"/>
      <c r="O401" s="63"/>
      <c r="P401" s="63"/>
    </row>
    <row r="402">
      <c r="A402" s="63"/>
      <c r="B402" s="63"/>
      <c r="C402" s="63"/>
      <c r="D402" s="63"/>
      <c r="E402" s="63"/>
      <c r="F402" s="63"/>
      <c r="G402" s="63"/>
      <c r="H402" s="128"/>
      <c r="I402" s="129"/>
      <c r="J402" s="114"/>
      <c r="K402" s="115"/>
      <c r="L402" s="116"/>
      <c r="M402" s="63"/>
      <c r="N402" s="63"/>
      <c r="O402" s="63"/>
      <c r="P402" s="63"/>
    </row>
    <row r="403">
      <c r="A403" s="63"/>
      <c r="B403" s="63"/>
      <c r="C403" s="63"/>
      <c r="D403" s="63"/>
      <c r="E403" s="63"/>
      <c r="F403" s="63"/>
      <c r="G403" s="63"/>
      <c r="H403" s="128"/>
      <c r="I403" s="129"/>
      <c r="J403" s="114"/>
      <c r="K403" s="115"/>
      <c r="L403" s="116"/>
      <c r="M403" s="63"/>
      <c r="N403" s="63"/>
      <c r="O403" s="63"/>
      <c r="P403" s="63"/>
    </row>
    <row r="404">
      <c r="A404" s="63"/>
      <c r="B404" s="63"/>
      <c r="C404" s="63"/>
      <c r="D404" s="63"/>
      <c r="E404" s="63"/>
      <c r="F404" s="63"/>
      <c r="G404" s="63"/>
      <c r="H404" s="128"/>
      <c r="I404" s="129"/>
      <c r="J404" s="114"/>
      <c r="K404" s="115"/>
      <c r="L404" s="116"/>
      <c r="M404" s="63"/>
      <c r="N404" s="63"/>
      <c r="O404" s="63"/>
      <c r="P404" s="63"/>
    </row>
    <row r="405">
      <c r="A405" s="63"/>
      <c r="B405" s="63"/>
      <c r="C405" s="63"/>
      <c r="D405" s="63"/>
      <c r="E405" s="63"/>
      <c r="F405" s="63"/>
      <c r="G405" s="63"/>
      <c r="H405" s="128"/>
      <c r="I405" s="129"/>
      <c r="J405" s="114"/>
      <c r="K405" s="115"/>
      <c r="L405" s="116"/>
      <c r="M405" s="63"/>
      <c r="N405" s="63"/>
      <c r="O405" s="63"/>
      <c r="P405" s="63"/>
    </row>
    <row r="406">
      <c r="A406" s="63"/>
      <c r="B406" s="63"/>
      <c r="C406" s="63"/>
      <c r="D406" s="63"/>
      <c r="E406" s="63"/>
      <c r="F406" s="63"/>
      <c r="G406" s="63"/>
      <c r="H406" s="128"/>
      <c r="I406" s="129"/>
      <c r="J406" s="114"/>
      <c r="K406" s="115"/>
      <c r="L406" s="116"/>
      <c r="M406" s="63"/>
      <c r="N406" s="63"/>
      <c r="O406" s="63"/>
      <c r="P406" s="63"/>
    </row>
    <row r="407">
      <c r="A407" s="63"/>
      <c r="B407" s="63"/>
      <c r="C407" s="63"/>
      <c r="D407" s="63"/>
      <c r="E407" s="63"/>
      <c r="F407" s="63"/>
      <c r="G407" s="63"/>
      <c r="H407" s="128"/>
      <c r="I407" s="129"/>
      <c r="J407" s="114"/>
      <c r="K407" s="115"/>
      <c r="L407" s="116"/>
      <c r="M407" s="63"/>
      <c r="N407" s="63"/>
      <c r="O407" s="63"/>
      <c r="P407" s="63"/>
    </row>
    <row r="408">
      <c r="A408" s="63"/>
      <c r="B408" s="63"/>
      <c r="C408" s="63"/>
      <c r="D408" s="63"/>
      <c r="E408" s="63"/>
      <c r="F408" s="63"/>
      <c r="G408" s="63"/>
      <c r="H408" s="128"/>
      <c r="I408" s="129"/>
      <c r="J408" s="114"/>
      <c r="K408" s="115"/>
      <c r="L408" s="116"/>
      <c r="M408" s="63"/>
      <c r="N408" s="63"/>
      <c r="O408" s="63"/>
      <c r="P408" s="63"/>
    </row>
    <row r="409">
      <c r="A409" s="63"/>
      <c r="B409" s="63"/>
      <c r="C409" s="63"/>
      <c r="D409" s="63"/>
      <c r="E409" s="63"/>
      <c r="F409" s="63"/>
      <c r="G409" s="63"/>
      <c r="H409" s="128"/>
      <c r="I409" s="129"/>
      <c r="J409" s="114"/>
      <c r="K409" s="115"/>
      <c r="L409" s="116"/>
      <c r="M409" s="63"/>
      <c r="N409" s="63"/>
      <c r="O409" s="63"/>
      <c r="P409" s="63"/>
    </row>
    <row r="410">
      <c r="A410" s="63"/>
      <c r="B410" s="63"/>
      <c r="C410" s="63"/>
      <c r="D410" s="63"/>
      <c r="E410" s="63"/>
      <c r="F410" s="63"/>
      <c r="G410" s="63"/>
      <c r="H410" s="128"/>
      <c r="I410" s="129"/>
      <c r="J410" s="114"/>
      <c r="K410" s="115"/>
      <c r="L410" s="116"/>
      <c r="M410" s="63"/>
      <c r="N410" s="63"/>
      <c r="O410" s="63"/>
      <c r="P410" s="63"/>
    </row>
    <row r="411">
      <c r="A411" s="63"/>
      <c r="B411" s="63"/>
      <c r="C411" s="63"/>
      <c r="D411" s="63"/>
      <c r="E411" s="63"/>
      <c r="F411" s="63"/>
      <c r="G411" s="63"/>
      <c r="H411" s="128"/>
      <c r="I411" s="129"/>
      <c r="J411" s="114"/>
      <c r="K411" s="115"/>
      <c r="L411" s="116"/>
      <c r="M411" s="63"/>
      <c r="N411" s="63"/>
      <c r="O411" s="63"/>
      <c r="P411" s="63"/>
    </row>
    <row r="412">
      <c r="A412" s="63"/>
      <c r="B412" s="63"/>
      <c r="C412" s="63"/>
      <c r="D412" s="63"/>
      <c r="E412" s="63"/>
      <c r="F412" s="63"/>
      <c r="G412" s="63"/>
      <c r="H412" s="128"/>
      <c r="I412" s="129"/>
      <c r="J412" s="114"/>
      <c r="K412" s="115"/>
      <c r="L412" s="116"/>
      <c r="M412" s="63"/>
      <c r="N412" s="63"/>
      <c r="O412" s="63"/>
      <c r="P412" s="63"/>
    </row>
    <row r="413">
      <c r="A413" s="63"/>
      <c r="B413" s="63"/>
      <c r="C413" s="63"/>
      <c r="D413" s="63"/>
      <c r="E413" s="63"/>
      <c r="F413" s="63"/>
      <c r="G413" s="63"/>
      <c r="H413" s="128"/>
      <c r="I413" s="129"/>
      <c r="J413" s="114"/>
      <c r="K413" s="115"/>
      <c r="L413" s="116"/>
      <c r="M413" s="63"/>
      <c r="N413" s="63"/>
      <c r="O413" s="63"/>
      <c r="P413" s="63"/>
    </row>
    <row r="414">
      <c r="A414" s="63"/>
      <c r="B414" s="63"/>
      <c r="C414" s="63"/>
      <c r="D414" s="63"/>
      <c r="E414" s="63"/>
      <c r="F414" s="63"/>
      <c r="G414" s="63"/>
      <c r="H414" s="128"/>
      <c r="I414" s="129"/>
      <c r="J414" s="114"/>
      <c r="K414" s="115"/>
      <c r="L414" s="116"/>
      <c r="M414" s="63"/>
      <c r="N414" s="63"/>
      <c r="O414" s="63"/>
      <c r="P414" s="63"/>
    </row>
    <row r="415">
      <c r="A415" s="63"/>
      <c r="B415" s="63"/>
      <c r="C415" s="63"/>
      <c r="D415" s="63"/>
      <c r="E415" s="63"/>
      <c r="F415" s="63"/>
      <c r="G415" s="63"/>
      <c r="H415" s="128"/>
      <c r="I415" s="129"/>
      <c r="J415" s="114"/>
      <c r="K415" s="115"/>
      <c r="L415" s="116"/>
      <c r="M415" s="63"/>
      <c r="N415" s="63"/>
      <c r="O415" s="63"/>
      <c r="P415" s="63"/>
    </row>
    <row r="416">
      <c r="A416" s="63"/>
      <c r="B416" s="63"/>
      <c r="C416" s="63"/>
      <c r="D416" s="63"/>
      <c r="E416" s="63"/>
      <c r="F416" s="63"/>
      <c r="G416" s="63"/>
      <c r="H416" s="128"/>
      <c r="I416" s="129"/>
      <c r="J416" s="114"/>
      <c r="K416" s="115"/>
      <c r="L416" s="116"/>
      <c r="M416" s="63"/>
      <c r="N416" s="63"/>
      <c r="O416" s="63"/>
      <c r="P416" s="63"/>
    </row>
    <row r="417">
      <c r="A417" s="63"/>
      <c r="B417" s="63"/>
      <c r="C417" s="63"/>
      <c r="D417" s="63"/>
      <c r="E417" s="63"/>
      <c r="F417" s="63"/>
      <c r="G417" s="63"/>
      <c r="H417" s="128"/>
      <c r="I417" s="129"/>
      <c r="J417" s="114"/>
      <c r="K417" s="115"/>
      <c r="L417" s="116"/>
      <c r="M417" s="63"/>
      <c r="N417" s="63"/>
      <c r="O417" s="63"/>
      <c r="P417" s="63"/>
    </row>
    <row r="418">
      <c r="A418" s="63"/>
      <c r="B418" s="63"/>
      <c r="C418" s="63"/>
      <c r="D418" s="63"/>
      <c r="E418" s="63"/>
      <c r="F418" s="63"/>
      <c r="G418" s="63"/>
      <c r="H418" s="128"/>
      <c r="I418" s="129"/>
      <c r="J418" s="114"/>
      <c r="K418" s="115"/>
      <c r="L418" s="116"/>
      <c r="M418" s="63"/>
      <c r="N418" s="63"/>
      <c r="O418" s="63"/>
      <c r="P418" s="63"/>
    </row>
    <row r="419">
      <c r="A419" s="63"/>
      <c r="B419" s="63"/>
      <c r="C419" s="63"/>
      <c r="D419" s="63"/>
      <c r="E419" s="63"/>
      <c r="F419" s="63"/>
      <c r="G419" s="63"/>
      <c r="H419" s="128"/>
      <c r="I419" s="129"/>
      <c r="J419" s="114"/>
      <c r="K419" s="115"/>
      <c r="L419" s="116"/>
      <c r="M419" s="63"/>
      <c r="N419" s="63"/>
      <c r="O419" s="63"/>
      <c r="P419" s="63"/>
    </row>
    <row r="420">
      <c r="A420" s="63"/>
      <c r="B420" s="63"/>
      <c r="C420" s="63"/>
      <c r="D420" s="63"/>
      <c r="E420" s="63"/>
      <c r="F420" s="63"/>
      <c r="G420" s="63"/>
      <c r="H420" s="128"/>
      <c r="I420" s="129"/>
      <c r="J420" s="114"/>
      <c r="K420" s="115"/>
      <c r="L420" s="116"/>
      <c r="M420" s="63"/>
      <c r="N420" s="63"/>
      <c r="O420" s="63"/>
      <c r="P420" s="63"/>
    </row>
    <row r="421">
      <c r="A421" s="63"/>
      <c r="B421" s="63"/>
      <c r="C421" s="63"/>
      <c r="D421" s="63"/>
      <c r="E421" s="63"/>
      <c r="F421" s="63"/>
      <c r="G421" s="63"/>
      <c r="H421" s="128"/>
      <c r="I421" s="129"/>
      <c r="J421" s="114"/>
      <c r="K421" s="115"/>
      <c r="L421" s="116"/>
      <c r="M421" s="63"/>
      <c r="N421" s="63"/>
      <c r="O421" s="63"/>
      <c r="P421" s="63"/>
    </row>
    <row r="422">
      <c r="A422" s="63"/>
      <c r="B422" s="63"/>
      <c r="C422" s="63"/>
      <c r="D422" s="63"/>
      <c r="E422" s="63"/>
      <c r="F422" s="63"/>
      <c r="G422" s="63"/>
      <c r="H422" s="128"/>
      <c r="I422" s="129"/>
      <c r="J422" s="114"/>
      <c r="K422" s="115"/>
      <c r="L422" s="116"/>
      <c r="M422" s="63"/>
      <c r="N422" s="63"/>
      <c r="O422" s="63"/>
      <c r="P422" s="63"/>
    </row>
    <row r="423">
      <c r="A423" s="63"/>
      <c r="B423" s="63"/>
      <c r="C423" s="63"/>
      <c r="D423" s="63"/>
      <c r="E423" s="63"/>
      <c r="F423" s="63"/>
      <c r="G423" s="63"/>
      <c r="H423" s="128"/>
      <c r="I423" s="129"/>
      <c r="J423" s="114"/>
      <c r="K423" s="115"/>
      <c r="L423" s="116"/>
      <c r="M423" s="63"/>
      <c r="N423" s="63"/>
      <c r="O423" s="63"/>
      <c r="P423" s="63"/>
    </row>
    <row r="424">
      <c r="A424" s="63"/>
      <c r="B424" s="63"/>
      <c r="C424" s="63"/>
      <c r="D424" s="63"/>
      <c r="E424" s="63"/>
      <c r="F424" s="63"/>
      <c r="G424" s="63"/>
      <c r="H424" s="128"/>
      <c r="I424" s="129"/>
      <c r="J424" s="114"/>
      <c r="K424" s="115"/>
      <c r="L424" s="116"/>
      <c r="M424" s="63"/>
      <c r="N424" s="63"/>
      <c r="O424" s="63"/>
      <c r="P424" s="63"/>
    </row>
    <row r="425">
      <c r="A425" s="63"/>
      <c r="B425" s="63"/>
      <c r="C425" s="63"/>
      <c r="D425" s="63"/>
      <c r="E425" s="63"/>
      <c r="F425" s="63"/>
      <c r="G425" s="63"/>
      <c r="H425" s="128"/>
      <c r="I425" s="129"/>
      <c r="J425" s="114"/>
      <c r="K425" s="115"/>
      <c r="L425" s="116"/>
      <c r="M425" s="63"/>
      <c r="N425" s="63"/>
      <c r="O425" s="63"/>
      <c r="P425" s="63"/>
    </row>
    <row r="426">
      <c r="A426" s="63"/>
      <c r="B426" s="63"/>
      <c r="C426" s="63"/>
      <c r="D426" s="63"/>
      <c r="E426" s="63"/>
      <c r="F426" s="63"/>
      <c r="G426" s="63"/>
      <c r="H426" s="128"/>
      <c r="I426" s="129"/>
      <c r="J426" s="114"/>
      <c r="K426" s="115"/>
      <c r="L426" s="116"/>
      <c r="M426" s="63"/>
      <c r="N426" s="63"/>
      <c r="O426" s="63"/>
      <c r="P426" s="63"/>
    </row>
    <row r="427">
      <c r="A427" s="63"/>
      <c r="B427" s="63"/>
      <c r="C427" s="63"/>
      <c r="D427" s="63"/>
      <c r="E427" s="63"/>
      <c r="F427" s="63"/>
      <c r="G427" s="63"/>
      <c r="H427" s="128"/>
      <c r="I427" s="129"/>
      <c r="J427" s="114"/>
      <c r="K427" s="115"/>
      <c r="L427" s="116"/>
      <c r="M427" s="63"/>
      <c r="N427" s="63"/>
      <c r="O427" s="63"/>
      <c r="P427" s="63"/>
    </row>
    <row r="428">
      <c r="A428" s="63"/>
      <c r="B428" s="63"/>
      <c r="C428" s="63"/>
      <c r="D428" s="63"/>
      <c r="E428" s="63"/>
      <c r="F428" s="63"/>
      <c r="G428" s="63"/>
      <c r="H428" s="128"/>
      <c r="I428" s="129"/>
      <c r="J428" s="114"/>
      <c r="K428" s="115"/>
      <c r="L428" s="116"/>
      <c r="M428" s="63"/>
      <c r="N428" s="63"/>
      <c r="O428" s="63"/>
      <c r="P428" s="63"/>
    </row>
    <row r="429">
      <c r="A429" s="63"/>
      <c r="B429" s="63"/>
      <c r="C429" s="63"/>
      <c r="D429" s="63"/>
      <c r="E429" s="63"/>
      <c r="F429" s="63"/>
      <c r="G429" s="63"/>
      <c r="H429" s="128"/>
      <c r="I429" s="129"/>
      <c r="J429" s="114"/>
      <c r="K429" s="115"/>
      <c r="L429" s="116"/>
      <c r="M429" s="63"/>
      <c r="N429" s="63"/>
      <c r="O429" s="63"/>
      <c r="P429" s="63"/>
    </row>
    <row r="430">
      <c r="A430" s="63"/>
      <c r="B430" s="63"/>
      <c r="C430" s="63"/>
      <c r="D430" s="63"/>
      <c r="E430" s="63"/>
      <c r="F430" s="63"/>
      <c r="G430" s="63"/>
      <c r="H430" s="128"/>
      <c r="I430" s="129"/>
      <c r="J430" s="114"/>
      <c r="K430" s="115"/>
      <c r="L430" s="116"/>
      <c r="M430" s="63"/>
      <c r="N430" s="63"/>
      <c r="O430" s="63"/>
      <c r="P430" s="63"/>
    </row>
    <row r="431">
      <c r="A431" s="63"/>
      <c r="B431" s="63"/>
      <c r="C431" s="63"/>
      <c r="D431" s="63"/>
      <c r="E431" s="63"/>
      <c r="F431" s="63"/>
      <c r="G431" s="63"/>
      <c r="H431" s="128"/>
      <c r="I431" s="129"/>
      <c r="J431" s="114"/>
      <c r="K431" s="115"/>
      <c r="L431" s="116"/>
      <c r="M431" s="63"/>
      <c r="N431" s="63"/>
      <c r="O431" s="63"/>
      <c r="P431" s="63"/>
    </row>
    <row r="432">
      <c r="A432" s="63"/>
      <c r="B432" s="63"/>
      <c r="C432" s="63"/>
      <c r="D432" s="63"/>
      <c r="E432" s="63"/>
      <c r="F432" s="63"/>
      <c r="G432" s="63"/>
      <c r="H432" s="128"/>
      <c r="I432" s="129"/>
      <c r="J432" s="114"/>
      <c r="K432" s="115"/>
      <c r="L432" s="116"/>
      <c r="M432" s="63"/>
      <c r="N432" s="63"/>
      <c r="O432" s="63"/>
      <c r="P432" s="63"/>
    </row>
    <row r="433">
      <c r="A433" s="63"/>
      <c r="B433" s="63"/>
      <c r="C433" s="63"/>
      <c r="D433" s="63"/>
      <c r="E433" s="63"/>
      <c r="F433" s="63"/>
      <c r="G433" s="63"/>
      <c r="H433" s="128"/>
      <c r="I433" s="129"/>
      <c r="J433" s="114"/>
      <c r="K433" s="115"/>
      <c r="L433" s="116"/>
      <c r="M433" s="63"/>
      <c r="N433" s="63"/>
      <c r="O433" s="63"/>
      <c r="P433" s="63"/>
    </row>
    <row r="434">
      <c r="A434" s="63"/>
      <c r="B434" s="63"/>
      <c r="C434" s="63"/>
      <c r="D434" s="63"/>
      <c r="E434" s="63"/>
      <c r="F434" s="63"/>
      <c r="G434" s="63"/>
      <c r="H434" s="128"/>
      <c r="I434" s="129"/>
      <c r="J434" s="114"/>
      <c r="K434" s="115"/>
      <c r="L434" s="116"/>
      <c r="M434" s="63"/>
      <c r="N434" s="63"/>
      <c r="O434" s="63"/>
      <c r="P434" s="63"/>
    </row>
    <row r="435">
      <c r="A435" s="63"/>
      <c r="B435" s="63"/>
      <c r="C435" s="63"/>
      <c r="D435" s="63"/>
      <c r="E435" s="63"/>
      <c r="F435" s="63"/>
      <c r="G435" s="63"/>
      <c r="H435" s="128"/>
      <c r="I435" s="129"/>
      <c r="J435" s="114"/>
      <c r="K435" s="115"/>
      <c r="L435" s="116"/>
      <c r="M435" s="63"/>
      <c r="N435" s="63"/>
      <c r="O435" s="63"/>
      <c r="P435" s="63"/>
    </row>
    <row r="436">
      <c r="A436" s="63"/>
      <c r="B436" s="63"/>
      <c r="C436" s="63"/>
      <c r="D436" s="63"/>
      <c r="E436" s="63"/>
      <c r="F436" s="63"/>
      <c r="G436" s="63"/>
      <c r="H436" s="128"/>
      <c r="I436" s="129"/>
      <c r="J436" s="114"/>
      <c r="K436" s="115"/>
      <c r="L436" s="116"/>
      <c r="M436" s="63"/>
      <c r="N436" s="63"/>
      <c r="O436" s="63"/>
      <c r="P436" s="63"/>
    </row>
    <row r="437">
      <c r="A437" s="63"/>
      <c r="B437" s="63"/>
      <c r="C437" s="63"/>
      <c r="D437" s="63"/>
      <c r="E437" s="63"/>
      <c r="F437" s="63"/>
      <c r="G437" s="63"/>
      <c r="H437" s="128"/>
      <c r="I437" s="129"/>
      <c r="J437" s="114"/>
      <c r="K437" s="115"/>
      <c r="L437" s="116"/>
      <c r="M437" s="63"/>
      <c r="N437" s="63"/>
      <c r="O437" s="63"/>
      <c r="P437" s="63"/>
    </row>
    <row r="438">
      <c r="A438" s="63"/>
      <c r="B438" s="63"/>
      <c r="C438" s="63"/>
      <c r="D438" s="63"/>
      <c r="E438" s="63"/>
      <c r="F438" s="63"/>
      <c r="G438" s="63"/>
      <c r="H438" s="128"/>
      <c r="I438" s="129"/>
      <c r="J438" s="114"/>
      <c r="K438" s="115"/>
      <c r="L438" s="116"/>
      <c r="M438" s="63"/>
      <c r="N438" s="63"/>
      <c r="O438" s="63"/>
      <c r="P438" s="63"/>
    </row>
    <row r="439">
      <c r="A439" s="63"/>
      <c r="B439" s="63"/>
      <c r="C439" s="63"/>
      <c r="D439" s="63"/>
      <c r="E439" s="63"/>
      <c r="F439" s="63"/>
      <c r="G439" s="63"/>
      <c r="H439" s="128"/>
      <c r="I439" s="129"/>
      <c r="J439" s="114"/>
      <c r="K439" s="115"/>
      <c r="L439" s="116"/>
      <c r="M439" s="63"/>
      <c r="N439" s="63"/>
      <c r="O439" s="63"/>
      <c r="P439" s="63"/>
    </row>
    <row r="440">
      <c r="A440" s="63"/>
      <c r="B440" s="63"/>
      <c r="C440" s="63"/>
      <c r="D440" s="63"/>
      <c r="E440" s="63"/>
      <c r="F440" s="63"/>
      <c r="G440" s="63"/>
      <c r="H440" s="128"/>
      <c r="I440" s="129"/>
      <c r="J440" s="114"/>
      <c r="K440" s="115"/>
      <c r="L440" s="116"/>
      <c r="M440" s="63"/>
      <c r="N440" s="63"/>
      <c r="O440" s="63"/>
      <c r="P440" s="63"/>
    </row>
    <row r="441">
      <c r="A441" s="63"/>
      <c r="B441" s="63"/>
      <c r="C441" s="63"/>
      <c r="D441" s="63"/>
      <c r="E441" s="63"/>
      <c r="F441" s="63"/>
      <c r="G441" s="63"/>
      <c r="H441" s="128"/>
      <c r="I441" s="129"/>
      <c r="J441" s="114"/>
      <c r="K441" s="115"/>
      <c r="L441" s="116"/>
      <c r="M441" s="63"/>
      <c r="N441" s="63"/>
      <c r="O441" s="63"/>
      <c r="P441" s="63"/>
    </row>
    <row r="442">
      <c r="A442" s="63"/>
      <c r="B442" s="63"/>
      <c r="C442" s="63"/>
      <c r="D442" s="63"/>
      <c r="E442" s="63"/>
      <c r="F442" s="63"/>
      <c r="G442" s="63"/>
      <c r="H442" s="128"/>
      <c r="I442" s="129"/>
      <c r="J442" s="114"/>
      <c r="K442" s="115"/>
      <c r="L442" s="116"/>
      <c r="M442" s="63"/>
      <c r="N442" s="63"/>
      <c r="O442" s="63"/>
      <c r="P442" s="63"/>
    </row>
    <row r="443">
      <c r="A443" s="63"/>
      <c r="B443" s="63"/>
      <c r="C443" s="63"/>
      <c r="D443" s="63"/>
      <c r="E443" s="63"/>
      <c r="F443" s="63"/>
      <c r="G443" s="63"/>
      <c r="H443" s="128"/>
      <c r="I443" s="129"/>
      <c r="J443" s="114"/>
      <c r="K443" s="115"/>
      <c r="L443" s="116"/>
      <c r="M443" s="63"/>
      <c r="N443" s="63"/>
      <c r="O443" s="63"/>
      <c r="P443" s="63"/>
    </row>
    <row r="444">
      <c r="A444" s="63"/>
      <c r="B444" s="63"/>
      <c r="C444" s="63"/>
      <c r="D444" s="63"/>
      <c r="E444" s="63"/>
      <c r="F444" s="63"/>
      <c r="G444" s="63"/>
      <c r="H444" s="128"/>
      <c r="I444" s="129"/>
      <c r="J444" s="114"/>
      <c r="K444" s="115"/>
      <c r="L444" s="116"/>
      <c r="M444" s="63"/>
      <c r="N444" s="63"/>
      <c r="O444" s="63"/>
      <c r="P444" s="63"/>
    </row>
    <row r="445">
      <c r="A445" s="63"/>
      <c r="B445" s="63"/>
      <c r="C445" s="63"/>
      <c r="D445" s="63"/>
      <c r="E445" s="63"/>
      <c r="F445" s="63"/>
      <c r="G445" s="63"/>
      <c r="H445" s="128"/>
      <c r="I445" s="129"/>
      <c r="J445" s="114"/>
      <c r="K445" s="115"/>
      <c r="L445" s="116"/>
      <c r="M445" s="63"/>
      <c r="N445" s="63"/>
      <c r="O445" s="63"/>
      <c r="P445" s="63"/>
    </row>
    <row r="446">
      <c r="A446" s="63"/>
      <c r="B446" s="63"/>
      <c r="C446" s="63"/>
      <c r="D446" s="63"/>
      <c r="E446" s="63"/>
      <c r="F446" s="63"/>
      <c r="G446" s="63"/>
      <c r="H446" s="128"/>
      <c r="I446" s="129"/>
      <c r="J446" s="114"/>
      <c r="K446" s="115"/>
      <c r="L446" s="116"/>
      <c r="M446" s="63"/>
      <c r="N446" s="63"/>
      <c r="O446" s="63"/>
      <c r="P446" s="63"/>
    </row>
    <row r="447">
      <c r="A447" s="63"/>
      <c r="B447" s="63"/>
      <c r="C447" s="63"/>
      <c r="D447" s="63"/>
      <c r="E447" s="63"/>
      <c r="F447" s="63"/>
      <c r="G447" s="63"/>
      <c r="H447" s="128"/>
      <c r="I447" s="129"/>
      <c r="J447" s="114"/>
      <c r="K447" s="115"/>
      <c r="L447" s="116"/>
      <c r="M447" s="63"/>
      <c r="N447" s="63"/>
      <c r="O447" s="63"/>
      <c r="P447" s="63"/>
    </row>
    <row r="448">
      <c r="A448" s="63"/>
      <c r="B448" s="63"/>
      <c r="C448" s="63"/>
      <c r="D448" s="63"/>
      <c r="E448" s="63"/>
      <c r="F448" s="63"/>
      <c r="G448" s="63"/>
      <c r="H448" s="128"/>
      <c r="I448" s="129"/>
      <c r="J448" s="114"/>
      <c r="K448" s="115"/>
      <c r="L448" s="116"/>
      <c r="M448" s="63"/>
      <c r="N448" s="63"/>
      <c r="O448" s="63"/>
      <c r="P448" s="63"/>
    </row>
    <row r="449">
      <c r="A449" s="63"/>
      <c r="B449" s="63"/>
      <c r="C449" s="63"/>
      <c r="D449" s="63"/>
      <c r="E449" s="63"/>
      <c r="F449" s="63"/>
      <c r="G449" s="63"/>
      <c r="H449" s="128"/>
      <c r="I449" s="129"/>
      <c r="J449" s="114"/>
      <c r="K449" s="115"/>
      <c r="L449" s="116"/>
      <c r="M449" s="63"/>
      <c r="N449" s="63"/>
      <c r="O449" s="63"/>
      <c r="P449" s="63"/>
    </row>
    <row r="450">
      <c r="A450" s="63"/>
      <c r="B450" s="63"/>
      <c r="C450" s="63"/>
      <c r="D450" s="63"/>
      <c r="E450" s="63"/>
      <c r="F450" s="63"/>
      <c r="G450" s="63"/>
      <c r="H450" s="128"/>
      <c r="I450" s="129"/>
      <c r="J450" s="114"/>
      <c r="K450" s="115"/>
      <c r="L450" s="116"/>
      <c r="M450" s="63"/>
      <c r="N450" s="63"/>
      <c r="O450" s="63"/>
      <c r="P450" s="63"/>
    </row>
    <row r="451">
      <c r="A451" s="63"/>
      <c r="B451" s="63"/>
      <c r="C451" s="63"/>
      <c r="D451" s="63"/>
      <c r="E451" s="63"/>
      <c r="F451" s="63"/>
      <c r="G451" s="63"/>
      <c r="H451" s="128"/>
      <c r="I451" s="129"/>
      <c r="J451" s="114"/>
      <c r="K451" s="115"/>
      <c r="L451" s="116"/>
      <c r="M451" s="63"/>
      <c r="N451" s="63"/>
      <c r="O451" s="63"/>
      <c r="P451" s="63"/>
    </row>
    <row r="452">
      <c r="A452" s="63"/>
      <c r="B452" s="63"/>
      <c r="C452" s="63"/>
      <c r="D452" s="63"/>
      <c r="E452" s="63"/>
      <c r="F452" s="63"/>
      <c r="G452" s="63"/>
      <c r="H452" s="128"/>
      <c r="I452" s="129"/>
      <c r="J452" s="114"/>
      <c r="K452" s="115"/>
      <c r="L452" s="116"/>
      <c r="M452" s="63"/>
      <c r="N452" s="63"/>
      <c r="O452" s="63"/>
      <c r="P452" s="63"/>
    </row>
    <row r="453">
      <c r="A453" s="63"/>
      <c r="B453" s="63"/>
      <c r="C453" s="63"/>
      <c r="D453" s="63"/>
      <c r="E453" s="63"/>
      <c r="F453" s="63"/>
      <c r="G453" s="63"/>
      <c r="H453" s="128"/>
      <c r="I453" s="129"/>
      <c r="J453" s="114"/>
      <c r="K453" s="115"/>
      <c r="L453" s="116"/>
      <c r="M453" s="63"/>
      <c r="N453" s="63"/>
      <c r="O453" s="63"/>
      <c r="P453" s="63"/>
    </row>
    <row r="454">
      <c r="A454" s="63"/>
      <c r="B454" s="63"/>
      <c r="C454" s="63"/>
      <c r="D454" s="63"/>
      <c r="E454" s="63"/>
      <c r="F454" s="63"/>
      <c r="G454" s="63"/>
      <c r="H454" s="128"/>
      <c r="I454" s="129"/>
      <c r="J454" s="114"/>
      <c r="K454" s="115"/>
      <c r="L454" s="116"/>
      <c r="M454" s="63"/>
      <c r="N454" s="63"/>
      <c r="O454" s="63"/>
      <c r="P454" s="63"/>
    </row>
    <row r="455">
      <c r="A455" s="63"/>
      <c r="B455" s="63"/>
      <c r="C455" s="63"/>
      <c r="D455" s="63"/>
      <c r="E455" s="63"/>
      <c r="F455" s="63"/>
      <c r="G455" s="63"/>
      <c r="H455" s="128"/>
      <c r="I455" s="129"/>
      <c r="J455" s="114"/>
      <c r="K455" s="115"/>
      <c r="L455" s="116"/>
      <c r="M455" s="63"/>
      <c r="N455" s="63"/>
      <c r="O455" s="63"/>
      <c r="P455" s="63"/>
    </row>
    <row r="456">
      <c r="A456" s="63"/>
      <c r="B456" s="63"/>
      <c r="C456" s="63"/>
      <c r="D456" s="63"/>
      <c r="E456" s="63"/>
      <c r="F456" s="63"/>
      <c r="G456" s="63"/>
      <c r="H456" s="128"/>
      <c r="I456" s="129"/>
      <c r="J456" s="114"/>
      <c r="K456" s="115"/>
      <c r="L456" s="116"/>
      <c r="M456" s="63"/>
      <c r="N456" s="63"/>
      <c r="O456" s="63"/>
      <c r="P456" s="63"/>
    </row>
    <row r="457">
      <c r="A457" s="63"/>
      <c r="B457" s="63"/>
      <c r="C457" s="63"/>
      <c r="D457" s="63"/>
      <c r="E457" s="63"/>
      <c r="F457" s="63"/>
      <c r="G457" s="63"/>
      <c r="H457" s="128"/>
      <c r="I457" s="129"/>
      <c r="J457" s="114"/>
      <c r="K457" s="115"/>
      <c r="L457" s="116"/>
      <c r="M457" s="63"/>
      <c r="N457" s="63"/>
      <c r="O457" s="63"/>
      <c r="P457" s="63"/>
    </row>
    <row r="458">
      <c r="A458" s="63"/>
      <c r="B458" s="63"/>
      <c r="C458" s="63"/>
      <c r="D458" s="63"/>
      <c r="E458" s="63"/>
      <c r="F458" s="63"/>
      <c r="G458" s="63"/>
      <c r="H458" s="128"/>
      <c r="I458" s="129"/>
      <c r="J458" s="114"/>
      <c r="K458" s="115"/>
      <c r="L458" s="116"/>
      <c r="M458" s="63"/>
      <c r="N458" s="63"/>
      <c r="O458" s="63"/>
      <c r="P458" s="63"/>
    </row>
    <row r="459">
      <c r="A459" s="63"/>
      <c r="B459" s="63"/>
      <c r="C459" s="63"/>
      <c r="D459" s="63"/>
      <c r="E459" s="63"/>
      <c r="F459" s="63"/>
      <c r="G459" s="63"/>
      <c r="H459" s="128"/>
      <c r="I459" s="129"/>
      <c r="J459" s="114"/>
      <c r="K459" s="115"/>
      <c r="L459" s="116"/>
      <c r="M459" s="63"/>
      <c r="N459" s="63"/>
      <c r="O459" s="63"/>
      <c r="P459" s="63"/>
    </row>
    <row r="460">
      <c r="A460" s="63"/>
      <c r="B460" s="63"/>
      <c r="C460" s="63"/>
      <c r="D460" s="63"/>
      <c r="E460" s="63"/>
      <c r="F460" s="63"/>
      <c r="G460" s="63"/>
      <c r="H460" s="128"/>
      <c r="I460" s="129"/>
      <c r="J460" s="114"/>
      <c r="K460" s="115"/>
      <c r="L460" s="116"/>
      <c r="M460" s="63"/>
      <c r="N460" s="63"/>
      <c r="O460" s="63"/>
      <c r="P460" s="63"/>
    </row>
    <row r="461">
      <c r="A461" s="63"/>
      <c r="B461" s="63"/>
      <c r="C461" s="63"/>
      <c r="D461" s="63"/>
      <c r="E461" s="63"/>
      <c r="F461" s="63"/>
      <c r="G461" s="63"/>
      <c r="H461" s="128"/>
      <c r="I461" s="129"/>
      <c r="J461" s="114"/>
      <c r="K461" s="115"/>
      <c r="L461" s="116"/>
      <c r="M461" s="63"/>
      <c r="N461" s="63"/>
      <c r="O461" s="63"/>
      <c r="P461" s="63"/>
    </row>
    <row r="462">
      <c r="A462" s="63"/>
      <c r="B462" s="63"/>
      <c r="C462" s="63"/>
      <c r="D462" s="63"/>
      <c r="E462" s="63"/>
      <c r="F462" s="63"/>
      <c r="G462" s="63"/>
      <c r="H462" s="128"/>
      <c r="I462" s="129"/>
      <c r="J462" s="114"/>
      <c r="K462" s="115"/>
      <c r="L462" s="116"/>
      <c r="M462" s="63"/>
      <c r="N462" s="63"/>
      <c r="O462" s="63"/>
      <c r="P462" s="63"/>
    </row>
    <row r="463">
      <c r="A463" s="63"/>
      <c r="B463" s="63"/>
      <c r="C463" s="63"/>
      <c r="D463" s="63"/>
      <c r="E463" s="63"/>
      <c r="F463" s="63"/>
      <c r="G463" s="63"/>
      <c r="H463" s="128"/>
      <c r="I463" s="129"/>
      <c r="J463" s="114"/>
      <c r="K463" s="115"/>
      <c r="L463" s="116"/>
      <c r="M463" s="63"/>
      <c r="N463" s="63"/>
      <c r="O463" s="63"/>
      <c r="P463" s="63"/>
    </row>
    <row r="464">
      <c r="A464" s="63"/>
      <c r="B464" s="63"/>
      <c r="C464" s="63"/>
      <c r="D464" s="63"/>
      <c r="E464" s="63"/>
      <c r="F464" s="63"/>
      <c r="G464" s="63"/>
      <c r="H464" s="128"/>
      <c r="I464" s="129"/>
      <c r="J464" s="114"/>
      <c r="K464" s="115"/>
      <c r="L464" s="116"/>
      <c r="M464" s="63"/>
      <c r="N464" s="63"/>
      <c r="O464" s="63"/>
      <c r="P464" s="63"/>
    </row>
    <row r="465">
      <c r="A465" s="63"/>
      <c r="B465" s="63"/>
      <c r="C465" s="63"/>
      <c r="D465" s="63"/>
      <c r="E465" s="63"/>
      <c r="F465" s="63"/>
      <c r="G465" s="63"/>
      <c r="H465" s="128"/>
      <c r="I465" s="129"/>
      <c r="J465" s="114"/>
      <c r="K465" s="115"/>
      <c r="L465" s="116"/>
      <c r="M465" s="63"/>
      <c r="N465" s="63"/>
      <c r="O465" s="63"/>
      <c r="P465" s="63"/>
    </row>
    <row r="466">
      <c r="A466" s="63"/>
      <c r="B466" s="63"/>
      <c r="C466" s="63"/>
      <c r="D466" s="63"/>
      <c r="E466" s="63"/>
      <c r="F466" s="63"/>
      <c r="G466" s="63"/>
      <c r="H466" s="128"/>
      <c r="I466" s="129"/>
      <c r="J466" s="114"/>
      <c r="K466" s="115"/>
      <c r="L466" s="116"/>
      <c r="M466" s="63"/>
      <c r="N466" s="63"/>
      <c r="O466" s="63"/>
      <c r="P466" s="63"/>
    </row>
    <row r="467">
      <c r="A467" s="63"/>
      <c r="B467" s="63"/>
      <c r="C467" s="63"/>
      <c r="D467" s="63"/>
      <c r="E467" s="63"/>
      <c r="F467" s="63"/>
      <c r="G467" s="63"/>
      <c r="H467" s="128"/>
      <c r="I467" s="129"/>
      <c r="J467" s="114"/>
      <c r="K467" s="115"/>
      <c r="L467" s="116"/>
      <c r="M467" s="63"/>
      <c r="N467" s="63"/>
      <c r="O467" s="63"/>
      <c r="P467" s="63"/>
    </row>
    <row r="468">
      <c r="A468" s="63"/>
      <c r="B468" s="63"/>
      <c r="C468" s="63"/>
      <c r="D468" s="63"/>
      <c r="E468" s="63"/>
      <c r="F468" s="63"/>
      <c r="G468" s="63"/>
      <c r="H468" s="128"/>
      <c r="I468" s="129"/>
      <c r="J468" s="114"/>
      <c r="K468" s="115"/>
      <c r="L468" s="116"/>
      <c r="M468" s="63"/>
      <c r="N468" s="63"/>
      <c r="O468" s="63"/>
      <c r="P468" s="63"/>
    </row>
    <row r="469">
      <c r="A469" s="63"/>
      <c r="B469" s="63"/>
      <c r="C469" s="63"/>
      <c r="D469" s="63"/>
      <c r="E469" s="63"/>
      <c r="F469" s="63"/>
      <c r="G469" s="63"/>
      <c r="H469" s="128"/>
      <c r="I469" s="129"/>
      <c r="J469" s="114"/>
      <c r="K469" s="115"/>
      <c r="L469" s="116"/>
      <c r="M469" s="63"/>
      <c r="N469" s="63"/>
      <c r="O469" s="63"/>
      <c r="P469" s="63"/>
    </row>
    <row r="470">
      <c r="A470" s="63"/>
      <c r="B470" s="63"/>
      <c r="C470" s="63"/>
      <c r="D470" s="63"/>
      <c r="E470" s="63"/>
      <c r="F470" s="63"/>
      <c r="G470" s="63"/>
      <c r="H470" s="128"/>
      <c r="I470" s="129"/>
      <c r="J470" s="114"/>
      <c r="K470" s="115"/>
      <c r="L470" s="116"/>
      <c r="M470" s="63"/>
      <c r="N470" s="63"/>
      <c r="O470" s="63"/>
      <c r="P470" s="63"/>
    </row>
    <row r="471">
      <c r="A471" s="63"/>
      <c r="B471" s="63"/>
      <c r="C471" s="63"/>
      <c r="D471" s="63"/>
      <c r="E471" s="63"/>
      <c r="F471" s="63"/>
      <c r="G471" s="63"/>
      <c r="H471" s="128"/>
      <c r="I471" s="129"/>
      <c r="J471" s="114"/>
      <c r="K471" s="115"/>
      <c r="L471" s="116"/>
      <c r="M471" s="63"/>
      <c r="N471" s="63"/>
      <c r="O471" s="63"/>
      <c r="P471" s="63"/>
    </row>
    <row r="472">
      <c r="A472" s="63"/>
      <c r="B472" s="63"/>
      <c r="C472" s="63"/>
      <c r="D472" s="63"/>
      <c r="E472" s="63"/>
      <c r="F472" s="63"/>
      <c r="G472" s="63"/>
      <c r="H472" s="128"/>
      <c r="I472" s="129"/>
      <c r="J472" s="114"/>
      <c r="K472" s="115"/>
      <c r="L472" s="116"/>
      <c r="M472" s="63"/>
      <c r="N472" s="63"/>
      <c r="O472" s="63"/>
      <c r="P472" s="63"/>
    </row>
    <row r="473">
      <c r="A473" s="63"/>
      <c r="B473" s="63"/>
      <c r="C473" s="63"/>
      <c r="D473" s="63"/>
      <c r="E473" s="63"/>
      <c r="F473" s="63"/>
      <c r="G473" s="63"/>
      <c r="H473" s="128"/>
      <c r="I473" s="129"/>
      <c r="J473" s="114"/>
      <c r="K473" s="115"/>
      <c r="L473" s="116"/>
      <c r="M473" s="63"/>
      <c r="N473" s="63"/>
      <c r="O473" s="63"/>
      <c r="P473" s="63"/>
    </row>
    <row r="474">
      <c r="A474" s="63"/>
      <c r="B474" s="63"/>
      <c r="C474" s="63"/>
      <c r="D474" s="63"/>
      <c r="E474" s="63"/>
      <c r="F474" s="63"/>
      <c r="G474" s="63"/>
      <c r="H474" s="128"/>
      <c r="I474" s="129"/>
      <c r="J474" s="114"/>
      <c r="K474" s="115"/>
      <c r="L474" s="116"/>
      <c r="M474" s="63"/>
      <c r="N474" s="63"/>
      <c r="O474" s="63"/>
      <c r="P474" s="63"/>
    </row>
    <row r="475">
      <c r="A475" s="63"/>
      <c r="B475" s="63"/>
      <c r="C475" s="63"/>
      <c r="D475" s="63"/>
      <c r="E475" s="63"/>
      <c r="F475" s="63"/>
      <c r="G475" s="63"/>
      <c r="H475" s="128"/>
      <c r="I475" s="129"/>
      <c r="J475" s="114"/>
      <c r="K475" s="115"/>
      <c r="L475" s="116"/>
      <c r="M475" s="63"/>
      <c r="N475" s="63"/>
      <c r="O475" s="63"/>
      <c r="P475" s="63"/>
    </row>
    <row r="476">
      <c r="A476" s="63"/>
      <c r="B476" s="63"/>
      <c r="C476" s="63"/>
      <c r="D476" s="63"/>
      <c r="E476" s="63"/>
      <c r="F476" s="63"/>
      <c r="G476" s="63"/>
      <c r="H476" s="128"/>
      <c r="I476" s="129"/>
      <c r="J476" s="114"/>
      <c r="K476" s="115"/>
      <c r="L476" s="116"/>
      <c r="M476" s="63"/>
      <c r="N476" s="63"/>
      <c r="O476" s="63"/>
      <c r="P476" s="63"/>
    </row>
    <row r="477">
      <c r="A477" s="63"/>
      <c r="B477" s="63"/>
      <c r="C477" s="63"/>
      <c r="D477" s="63"/>
      <c r="E477" s="63"/>
      <c r="F477" s="63"/>
      <c r="G477" s="63"/>
      <c r="H477" s="128"/>
      <c r="I477" s="129"/>
      <c r="J477" s="114"/>
      <c r="K477" s="115"/>
      <c r="L477" s="116"/>
      <c r="M477" s="63"/>
      <c r="N477" s="63"/>
      <c r="O477" s="63"/>
      <c r="P477" s="63"/>
    </row>
    <row r="478">
      <c r="A478" s="63"/>
      <c r="B478" s="63"/>
      <c r="C478" s="63"/>
      <c r="D478" s="63"/>
      <c r="E478" s="63"/>
      <c r="F478" s="63"/>
      <c r="G478" s="63"/>
      <c r="H478" s="128"/>
      <c r="I478" s="129"/>
      <c r="J478" s="114"/>
      <c r="K478" s="115"/>
      <c r="L478" s="116"/>
      <c r="M478" s="63"/>
      <c r="N478" s="63"/>
      <c r="O478" s="63"/>
      <c r="P478" s="63"/>
    </row>
    <row r="479">
      <c r="A479" s="63"/>
      <c r="B479" s="63"/>
      <c r="C479" s="63"/>
      <c r="D479" s="63"/>
      <c r="E479" s="63"/>
      <c r="F479" s="63"/>
      <c r="G479" s="63"/>
      <c r="H479" s="128"/>
      <c r="I479" s="129"/>
      <c r="J479" s="114"/>
      <c r="K479" s="115"/>
      <c r="L479" s="116"/>
      <c r="M479" s="63"/>
      <c r="N479" s="63"/>
      <c r="O479" s="63"/>
      <c r="P479" s="63"/>
    </row>
    <row r="480">
      <c r="A480" s="63"/>
      <c r="B480" s="63"/>
      <c r="C480" s="63"/>
      <c r="D480" s="63"/>
      <c r="E480" s="63"/>
      <c r="F480" s="63"/>
      <c r="G480" s="63"/>
      <c r="H480" s="128"/>
      <c r="I480" s="129"/>
      <c r="J480" s="114"/>
      <c r="K480" s="115"/>
      <c r="L480" s="116"/>
      <c r="M480" s="63"/>
      <c r="N480" s="63"/>
      <c r="O480" s="63"/>
      <c r="P480" s="63"/>
    </row>
    <row r="481">
      <c r="A481" s="63"/>
      <c r="B481" s="63"/>
      <c r="C481" s="63"/>
      <c r="D481" s="63"/>
      <c r="E481" s="63"/>
      <c r="F481" s="63"/>
      <c r="G481" s="63"/>
      <c r="H481" s="128"/>
      <c r="I481" s="129"/>
      <c r="J481" s="114"/>
      <c r="K481" s="115"/>
      <c r="L481" s="116"/>
      <c r="M481" s="63"/>
      <c r="N481" s="63"/>
      <c r="O481" s="63"/>
      <c r="P481" s="63"/>
    </row>
    <row r="482">
      <c r="A482" s="63"/>
      <c r="B482" s="63"/>
      <c r="C482" s="63"/>
      <c r="D482" s="63"/>
      <c r="E482" s="63"/>
      <c r="F482" s="63"/>
      <c r="G482" s="63"/>
      <c r="H482" s="128"/>
      <c r="I482" s="129"/>
      <c r="J482" s="114"/>
      <c r="K482" s="115"/>
      <c r="L482" s="116"/>
      <c r="M482" s="63"/>
      <c r="N482" s="63"/>
      <c r="O482" s="63"/>
      <c r="P482" s="63"/>
    </row>
    <row r="483">
      <c r="A483" s="63"/>
      <c r="B483" s="63"/>
      <c r="C483" s="63"/>
      <c r="D483" s="63"/>
      <c r="E483" s="63"/>
      <c r="F483" s="63"/>
      <c r="G483" s="63"/>
      <c r="H483" s="128"/>
      <c r="I483" s="129"/>
      <c r="J483" s="114"/>
      <c r="K483" s="115"/>
      <c r="L483" s="116"/>
      <c r="M483" s="63"/>
      <c r="N483" s="63"/>
      <c r="O483" s="63"/>
      <c r="P483" s="63"/>
    </row>
    <row r="484">
      <c r="A484" s="63"/>
      <c r="B484" s="63"/>
      <c r="C484" s="63"/>
      <c r="D484" s="63"/>
      <c r="E484" s="63"/>
      <c r="F484" s="63"/>
      <c r="G484" s="63"/>
      <c r="H484" s="128"/>
      <c r="I484" s="129"/>
      <c r="J484" s="114"/>
      <c r="K484" s="115"/>
      <c r="L484" s="116"/>
      <c r="M484" s="63"/>
      <c r="N484" s="63"/>
      <c r="O484" s="63"/>
      <c r="P484" s="63"/>
    </row>
    <row r="485">
      <c r="A485" s="63"/>
      <c r="B485" s="63"/>
      <c r="C485" s="63"/>
      <c r="D485" s="63"/>
      <c r="E485" s="63"/>
      <c r="F485" s="63"/>
      <c r="G485" s="63"/>
      <c r="H485" s="128"/>
      <c r="I485" s="129"/>
      <c r="J485" s="114"/>
      <c r="K485" s="115"/>
      <c r="L485" s="116"/>
      <c r="M485" s="63"/>
      <c r="N485" s="63"/>
      <c r="O485" s="63"/>
      <c r="P485" s="63"/>
    </row>
    <row r="486">
      <c r="A486" s="63"/>
      <c r="B486" s="63"/>
      <c r="C486" s="63"/>
      <c r="D486" s="63"/>
      <c r="E486" s="63"/>
      <c r="F486" s="63"/>
      <c r="G486" s="63"/>
      <c r="H486" s="128"/>
      <c r="I486" s="129"/>
      <c r="J486" s="114"/>
      <c r="K486" s="115"/>
      <c r="L486" s="116"/>
      <c r="M486" s="63"/>
      <c r="N486" s="63"/>
      <c r="O486" s="63"/>
      <c r="P486" s="63"/>
    </row>
    <row r="487">
      <c r="A487" s="63"/>
      <c r="B487" s="63"/>
      <c r="C487" s="63"/>
      <c r="D487" s="63"/>
      <c r="E487" s="63"/>
      <c r="F487" s="63"/>
      <c r="G487" s="63"/>
      <c r="H487" s="128"/>
      <c r="I487" s="129"/>
      <c r="J487" s="114"/>
      <c r="K487" s="115"/>
      <c r="L487" s="116"/>
      <c r="M487" s="63"/>
      <c r="N487" s="63"/>
      <c r="O487" s="63"/>
      <c r="P487" s="63"/>
    </row>
    <row r="488">
      <c r="A488" s="63"/>
      <c r="B488" s="63"/>
      <c r="C488" s="63"/>
      <c r="D488" s="63"/>
      <c r="E488" s="63"/>
      <c r="F488" s="63"/>
      <c r="G488" s="63"/>
      <c r="H488" s="128"/>
      <c r="I488" s="129"/>
      <c r="J488" s="114"/>
      <c r="K488" s="115"/>
      <c r="L488" s="116"/>
      <c r="M488" s="63"/>
      <c r="N488" s="63"/>
      <c r="O488" s="63"/>
      <c r="P488" s="63"/>
    </row>
    <row r="489">
      <c r="A489" s="63"/>
      <c r="B489" s="63"/>
      <c r="C489" s="63"/>
      <c r="D489" s="63"/>
      <c r="E489" s="63"/>
      <c r="F489" s="63"/>
      <c r="G489" s="63"/>
      <c r="H489" s="128"/>
      <c r="I489" s="129"/>
      <c r="J489" s="114"/>
      <c r="K489" s="115"/>
      <c r="L489" s="116"/>
      <c r="M489" s="63"/>
      <c r="N489" s="63"/>
      <c r="O489" s="63"/>
      <c r="P489" s="63"/>
    </row>
    <row r="490">
      <c r="A490" s="63"/>
      <c r="B490" s="63"/>
      <c r="C490" s="63"/>
      <c r="D490" s="63"/>
      <c r="E490" s="63"/>
      <c r="F490" s="63"/>
      <c r="G490" s="63"/>
      <c r="H490" s="128"/>
      <c r="I490" s="129"/>
      <c r="J490" s="114"/>
      <c r="K490" s="115"/>
      <c r="L490" s="116"/>
      <c r="M490" s="63"/>
      <c r="N490" s="63"/>
      <c r="O490" s="63"/>
      <c r="P490" s="63"/>
    </row>
    <row r="491">
      <c r="A491" s="63"/>
      <c r="B491" s="63"/>
      <c r="C491" s="63"/>
      <c r="D491" s="63"/>
      <c r="E491" s="63"/>
      <c r="F491" s="63"/>
      <c r="G491" s="63"/>
      <c r="H491" s="128"/>
      <c r="I491" s="129"/>
      <c r="J491" s="114"/>
      <c r="K491" s="115"/>
      <c r="L491" s="116"/>
      <c r="M491" s="63"/>
      <c r="N491" s="63"/>
      <c r="O491" s="63"/>
      <c r="P491" s="63"/>
    </row>
    <row r="492">
      <c r="A492" s="63"/>
      <c r="B492" s="63"/>
      <c r="C492" s="63"/>
      <c r="D492" s="63"/>
      <c r="E492" s="63"/>
      <c r="F492" s="63"/>
      <c r="G492" s="63"/>
      <c r="H492" s="128"/>
      <c r="I492" s="129"/>
      <c r="J492" s="114"/>
      <c r="K492" s="115"/>
      <c r="L492" s="116"/>
      <c r="M492" s="63"/>
      <c r="N492" s="63"/>
      <c r="O492" s="63"/>
      <c r="P492" s="63"/>
    </row>
    <row r="493">
      <c r="A493" s="63"/>
      <c r="B493" s="63"/>
      <c r="C493" s="63"/>
      <c r="D493" s="63"/>
      <c r="E493" s="63"/>
      <c r="F493" s="63"/>
      <c r="G493" s="63"/>
      <c r="H493" s="128"/>
      <c r="I493" s="129"/>
      <c r="J493" s="114"/>
      <c r="K493" s="115"/>
      <c r="L493" s="116"/>
      <c r="M493" s="63"/>
      <c r="N493" s="63"/>
      <c r="O493" s="63"/>
      <c r="P493" s="63"/>
    </row>
    <row r="494">
      <c r="A494" s="63"/>
      <c r="B494" s="63"/>
      <c r="C494" s="63"/>
      <c r="D494" s="63"/>
      <c r="E494" s="63"/>
      <c r="F494" s="63"/>
      <c r="G494" s="63"/>
      <c r="H494" s="128"/>
      <c r="I494" s="129"/>
      <c r="J494" s="114"/>
      <c r="K494" s="115"/>
      <c r="L494" s="116"/>
      <c r="M494" s="63"/>
      <c r="N494" s="63"/>
      <c r="O494" s="63"/>
      <c r="P494" s="63"/>
    </row>
    <row r="495">
      <c r="A495" s="63"/>
      <c r="B495" s="63"/>
      <c r="C495" s="63"/>
      <c r="D495" s="63"/>
      <c r="E495" s="63"/>
      <c r="F495" s="63"/>
      <c r="G495" s="63"/>
      <c r="H495" s="128"/>
      <c r="I495" s="129"/>
      <c r="J495" s="114"/>
      <c r="K495" s="115"/>
      <c r="L495" s="116"/>
      <c r="M495" s="63"/>
      <c r="N495" s="63"/>
      <c r="O495" s="63"/>
      <c r="P495" s="63"/>
    </row>
    <row r="496">
      <c r="A496" s="63"/>
      <c r="B496" s="63"/>
      <c r="C496" s="63"/>
      <c r="D496" s="63"/>
      <c r="E496" s="63"/>
      <c r="F496" s="63"/>
      <c r="G496" s="63"/>
      <c r="H496" s="128"/>
      <c r="I496" s="129"/>
      <c r="J496" s="114"/>
      <c r="K496" s="115"/>
      <c r="L496" s="116"/>
      <c r="M496" s="63"/>
      <c r="N496" s="63"/>
      <c r="O496" s="63"/>
      <c r="P496" s="63"/>
    </row>
    <row r="497">
      <c r="A497" s="63"/>
      <c r="B497" s="63"/>
      <c r="C497" s="63"/>
      <c r="D497" s="63"/>
      <c r="E497" s="63"/>
      <c r="F497" s="63"/>
      <c r="G497" s="63"/>
      <c r="H497" s="128"/>
      <c r="I497" s="129"/>
      <c r="J497" s="114"/>
      <c r="K497" s="115"/>
      <c r="L497" s="116"/>
      <c r="M497" s="63"/>
      <c r="N497" s="63"/>
      <c r="O497" s="63"/>
      <c r="P497" s="63"/>
    </row>
    <row r="498">
      <c r="A498" s="63"/>
      <c r="B498" s="63"/>
      <c r="C498" s="63"/>
      <c r="D498" s="63"/>
      <c r="E498" s="63"/>
      <c r="F498" s="63"/>
      <c r="G498" s="63"/>
      <c r="H498" s="128"/>
      <c r="I498" s="129"/>
      <c r="J498" s="114"/>
      <c r="K498" s="115"/>
      <c r="L498" s="116"/>
      <c r="M498" s="63"/>
      <c r="N498" s="63"/>
      <c r="O498" s="63"/>
      <c r="P498" s="63"/>
    </row>
    <row r="499">
      <c r="A499" s="63"/>
      <c r="B499" s="63"/>
      <c r="C499" s="63"/>
      <c r="D499" s="63"/>
      <c r="E499" s="63"/>
      <c r="F499" s="63"/>
      <c r="G499" s="63"/>
      <c r="H499" s="128"/>
      <c r="I499" s="129"/>
      <c r="J499" s="114"/>
      <c r="K499" s="115"/>
      <c r="L499" s="116"/>
      <c r="M499" s="63"/>
      <c r="N499" s="63"/>
      <c r="O499" s="63"/>
      <c r="P499" s="63"/>
    </row>
    <row r="500">
      <c r="A500" s="63"/>
      <c r="B500" s="63"/>
      <c r="C500" s="63"/>
      <c r="D500" s="63"/>
      <c r="E500" s="63"/>
      <c r="F500" s="63"/>
      <c r="G500" s="63"/>
      <c r="H500" s="128"/>
      <c r="I500" s="129"/>
      <c r="J500" s="114"/>
      <c r="K500" s="115"/>
      <c r="L500" s="116"/>
      <c r="M500" s="63"/>
      <c r="N500" s="63"/>
      <c r="O500" s="63"/>
      <c r="P500" s="63"/>
    </row>
    <row r="501">
      <c r="A501" s="63"/>
      <c r="B501" s="63"/>
      <c r="C501" s="63"/>
      <c r="D501" s="63"/>
      <c r="E501" s="63"/>
      <c r="F501" s="63"/>
      <c r="G501" s="63"/>
      <c r="H501" s="128"/>
      <c r="I501" s="129"/>
      <c r="J501" s="114"/>
      <c r="K501" s="115"/>
      <c r="L501" s="116"/>
      <c r="M501" s="63"/>
      <c r="N501" s="63"/>
      <c r="O501" s="63"/>
      <c r="P501" s="63"/>
    </row>
    <row r="502">
      <c r="A502" s="63"/>
      <c r="B502" s="63"/>
      <c r="C502" s="63"/>
      <c r="D502" s="63"/>
      <c r="E502" s="63"/>
      <c r="F502" s="63"/>
      <c r="G502" s="63"/>
      <c r="H502" s="128"/>
      <c r="I502" s="129"/>
      <c r="J502" s="114"/>
      <c r="K502" s="115"/>
      <c r="L502" s="116"/>
      <c r="M502" s="63"/>
      <c r="N502" s="63"/>
      <c r="O502" s="63"/>
      <c r="P502" s="63"/>
    </row>
    <row r="503">
      <c r="A503" s="63"/>
      <c r="B503" s="63"/>
      <c r="C503" s="63"/>
      <c r="D503" s="63"/>
      <c r="E503" s="63"/>
      <c r="F503" s="63"/>
      <c r="G503" s="63"/>
      <c r="H503" s="128"/>
      <c r="I503" s="129"/>
      <c r="J503" s="114"/>
      <c r="K503" s="115"/>
      <c r="L503" s="116"/>
      <c r="M503" s="63"/>
      <c r="N503" s="63"/>
      <c r="O503" s="63"/>
      <c r="P503" s="63"/>
    </row>
    <row r="504">
      <c r="A504" s="63"/>
      <c r="B504" s="63"/>
      <c r="C504" s="63"/>
      <c r="D504" s="63"/>
      <c r="E504" s="63"/>
      <c r="F504" s="63"/>
      <c r="G504" s="63"/>
      <c r="H504" s="128"/>
      <c r="I504" s="129"/>
      <c r="J504" s="114"/>
      <c r="K504" s="115"/>
      <c r="L504" s="116"/>
      <c r="M504" s="63"/>
      <c r="N504" s="63"/>
      <c r="O504" s="63"/>
      <c r="P504" s="63"/>
    </row>
    <row r="505">
      <c r="A505" s="63"/>
      <c r="B505" s="63"/>
      <c r="C505" s="63"/>
      <c r="D505" s="63"/>
      <c r="E505" s="63"/>
      <c r="F505" s="63"/>
      <c r="G505" s="63"/>
      <c r="H505" s="128"/>
      <c r="I505" s="129"/>
      <c r="J505" s="114"/>
      <c r="K505" s="115"/>
      <c r="L505" s="116"/>
      <c r="M505" s="63"/>
      <c r="N505" s="63"/>
      <c r="O505" s="63"/>
      <c r="P505" s="63"/>
    </row>
    <row r="506">
      <c r="A506" s="63"/>
      <c r="B506" s="63"/>
      <c r="C506" s="63"/>
      <c r="D506" s="63"/>
      <c r="E506" s="63"/>
      <c r="F506" s="63"/>
      <c r="G506" s="63"/>
      <c r="H506" s="128"/>
      <c r="I506" s="129"/>
      <c r="J506" s="114"/>
      <c r="K506" s="115"/>
      <c r="L506" s="116"/>
      <c r="M506" s="63"/>
      <c r="N506" s="63"/>
      <c r="O506" s="63"/>
      <c r="P506" s="63"/>
    </row>
    <row r="507">
      <c r="A507" s="63"/>
      <c r="B507" s="63"/>
      <c r="C507" s="63"/>
      <c r="D507" s="63"/>
      <c r="E507" s="63"/>
      <c r="F507" s="63"/>
      <c r="G507" s="63"/>
      <c r="H507" s="128"/>
      <c r="I507" s="129"/>
      <c r="J507" s="114"/>
      <c r="K507" s="115"/>
      <c r="L507" s="116"/>
      <c r="M507" s="63"/>
      <c r="N507" s="63"/>
      <c r="O507" s="63"/>
      <c r="P507" s="63"/>
    </row>
    <row r="508">
      <c r="A508" s="63"/>
      <c r="B508" s="63"/>
      <c r="C508" s="63"/>
      <c r="D508" s="63"/>
      <c r="E508" s="63"/>
      <c r="F508" s="63"/>
      <c r="G508" s="63"/>
      <c r="H508" s="128"/>
      <c r="I508" s="129"/>
      <c r="J508" s="114"/>
      <c r="K508" s="115"/>
      <c r="L508" s="116"/>
      <c r="M508" s="63"/>
      <c r="N508" s="63"/>
      <c r="O508" s="63"/>
      <c r="P508" s="63"/>
    </row>
    <row r="509">
      <c r="A509" s="63"/>
      <c r="B509" s="63"/>
      <c r="C509" s="63"/>
      <c r="D509" s="63"/>
      <c r="E509" s="63"/>
      <c r="F509" s="63"/>
      <c r="G509" s="63"/>
      <c r="H509" s="128"/>
      <c r="I509" s="129"/>
      <c r="J509" s="114"/>
      <c r="K509" s="115"/>
      <c r="L509" s="116"/>
      <c r="M509" s="63"/>
      <c r="N509" s="63"/>
      <c r="O509" s="63"/>
      <c r="P509" s="63"/>
    </row>
    <row r="510">
      <c r="A510" s="63"/>
      <c r="B510" s="63"/>
      <c r="C510" s="63"/>
      <c r="D510" s="63"/>
      <c r="E510" s="63"/>
      <c r="F510" s="63"/>
      <c r="G510" s="63"/>
      <c r="H510" s="128"/>
      <c r="I510" s="129"/>
      <c r="J510" s="114"/>
      <c r="K510" s="115"/>
      <c r="L510" s="116"/>
      <c r="M510" s="63"/>
      <c r="N510" s="63"/>
      <c r="O510" s="63"/>
      <c r="P510" s="63"/>
    </row>
    <row r="511">
      <c r="A511" s="63"/>
      <c r="B511" s="63"/>
      <c r="C511" s="63"/>
      <c r="D511" s="63"/>
      <c r="E511" s="63"/>
      <c r="F511" s="63"/>
      <c r="G511" s="63"/>
      <c r="H511" s="128"/>
      <c r="I511" s="129"/>
      <c r="J511" s="114"/>
      <c r="K511" s="115"/>
      <c r="L511" s="116"/>
      <c r="M511" s="63"/>
      <c r="N511" s="63"/>
      <c r="O511" s="63"/>
      <c r="P511" s="63"/>
    </row>
    <row r="512">
      <c r="A512" s="63"/>
      <c r="B512" s="63"/>
      <c r="C512" s="63"/>
      <c r="D512" s="63"/>
      <c r="E512" s="63"/>
      <c r="F512" s="63"/>
      <c r="G512" s="63"/>
      <c r="H512" s="128"/>
      <c r="I512" s="129"/>
      <c r="J512" s="114"/>
      <c r="K512" s="115"/>
      <c r="L512" s="116"/>
      <c r="M512" s="63"/>
      <c r="N512" s="63"/>
      <c r="O512" s="63"/>
      <c r="P512" s="63"/>
    </row>
    <row r="513">
      <c r="A513" s="63"/>
      <c r="B513" s="63"/>
      <c r="C513" s="63"/>
      <c r="D513" s="63"/>
      <c r="E513" s="63"/>
      <c r="F513" s="63"/>
      <c r="G513" s="63"/>
      <c r="H513" s="128"/>
      <c r="I513" s="129"/>
      <c r="J513" s="114"/>
      <c r="K513" s="115"/>
      <c r="L513" s="116"/>
      <c r="M513" s="63"/>
      <c r="N513" s="63"/>
      <c r="O513" s="63"/>
      <c r="P513" s="63"/>
    </row>
    <row r="514">
      <c r="A514" s="63"/>
      <c r="B514" s="63"/>
      <c r="C514" s="63"/>
      <c r="D514" s="63"/>
      <c r="E514" s="63"/>
      <c r="F514" s="63"/>
      <c r="G514" s="63"/>
      <c r="H514" s="128"/>
      <c r="I514" s="129"/>
      <c r="J514" s="114"/>
      <c r="K514" s="115"/>
      <c r="L514" s="116"/>
      <c r="M514" s="63"/>
      <c r="N514" s="63"/>
      <c r="O514" s="63"/>
      <c r="P514" s="63"/>
    </row>
    <row r="515">
      <c r="A515" s="63"/>
      <c r="B515" s="63"/>
      <c r="C515" s="63"/>
      <c r="D515" s="63"/>
      <c r="E515" s="63"/>
      <c r="F515" s="63"/>
      <c r="G515" s="63"/>
      <c r="H515" s="128"/>
      <c r="I515" s="129"/>
      <c r="J515" s="114"/>
      <c r="K515" s="115"/>
      <c r="L515" s="116"/>
      <c r="M515" s="63"/>
      <c r="N515" s="63"/>
      <c r="O515" s="63"/>
      <c r="P515" s="63"/>
    </row>
    <row r="516">
      <c r="A516" s="63"/>
      <c r="B516" s="63"/>
      <c r="C516" s="63"/>
      <c r="D516" s="63"/>
      <c r="E516" s="63"/>
      <c r="F516" s="63"/>
      <c r="G516" s="63"/>
      <c r="H516" s="128"/>
      <c r="I516" s="129"/>
      <c r="J516" s="114"/>
      <c r="K516" s="115"/>
      <c r="L516" s="116"/>
      <c r="M516" s="63"/>
      <c r="N516" s="63"/>
      <c r="O516" s="63"/>
      <c r="P516" s="63"/>
    </row>
    <row r="517">
      <c r="A517" s="63"/>
      <c r="B517" s="63"/>
      <c r="C517" s="63"/>
      <c r="D517" s="63"/>
      <c r="E517" s="63"/>
      <c r="F517" s="63"/>
      <c r="G517" s="63"/>
      <c r="H517" s="128"/>
      <c r="I517" s="129"/>
      <c r="J517" s="114"/>
      <c r="K517" s="115"/>
      <c r="L517" s="116"/>
      <c r="M517" s="63"/>
      <c r="N517" s="63"/>
      <c r="O517" s="63"/>
      <c r="P517" s="63"/>
    </row>
    <row r="518">
      <c r="A518" s="63"/>
      <c r="B518" s="63"/>
      <c r="C518" s="63"/>
      <c r="D518" s="63"/>
      <c r="E518" s="63"/>
      <c r="F518" s="63"/>
      <c r="G518" s="63"/>
      <c r="H518" s="128"/>
      <c r="I518" s="129"/>
      <c r="J518" s="114"/>
      <c r="K518" s="115"/>
      <c r="L518" s="116"/>
      <c r="M518" s="63"/>
      <c r="N518" s="63"/>
      <c r="O518" s="63"/>
      <c r="P518" s="63"/>
    </row>
    <row r="519">
      <c r="A519" s="63"/>
      <c r="B519" s="63"/>
      <c r="C519" s="63"/>
      <c r="D519" s="63"/>
      <c r="E519" s="63"/>
      <c r="F519" s="63"/>
      <c r="G519" s="63"/>
      <c r="H519" s="128"/>
      <c r="I519" s="129"/>
      <c r="J519" s="114"/>
      <c r="K519" s="115"/>
      <c r="L519" s="116"/>
      <c r="M519" s="63"/>
      <c r="N519" s="63"/>
      <c r="O519" s="63"/>
      <c r="P519" s="63"/>
    </row>
    <row r="520">
      <c r="A520" s="63"/>
      <c r="B520" s="63"/>
      <c r="C520" s="63"/>
      <c r="D520" s="63"/>
      <c r="E520" s="63"/>
      <c r="F520" s="63"/>
      <c r="G520" s="63"/>
      <c r="H520" s="128"/>
      <c r="I520" s="129"/>
      <c r="J520" s="114"/>
      <c r="K520" s="115"/>
      <c r="L520" s="116"/>
      <c r="M520" s="63"/>
      <c r="N520" s="63"/>
      <c r="O520" s="63"/>
      <c r="P520" s="63"/>
    </row>
    <row r="521">
      <c r="A521" s="63"/>
      <c r="B521" s="63"/>
      <c r="C521" s="63"/>
      <c r="D521" s="63"/>
      <c r="E521" s="63"/>
      <c r="F521" s="63"/>
      <c r="G521" s="63"/>
      <c r="H521" s="128"/>
      <c r="I521" s="129"/>
      <c r="J521" s="114"/>
      <c r="K521" s="115"/>
      <c r="L521" s="116"/>
      <c r="M521" s="63"/>
      <c r="N521" s="63"/>
      <c r="O521" s="63"/>
      <c r="P521" s="63"/>
    </row>
    <row r="522">
      <c r="A522" s="63"/>
      <c r="B522" s="63"/>
      <c r="C522" s="63"/>
      <c r="D522" s="63"/>
      <c r="E522" s="63"/>
      <c r="F522" s="63"/>
      <c r="G522" s="63"/>
      <c r="H522" s="128"/>
      <c r="I522" s="129"/>
      <c r="J522" s="114"/>
      <c r="K522" s="115"/>
      <c r="L522" s="116"/>
      <c r="M522" s="63"/>
      <c r="N522" s="63"/>
      <c r="O522" s="63"/>
      <c r="P522" s="63"/>
    </row>
    <row r="523">
      <c r="A523" s="63"/>
      <c r="B523" s="63"/>
      <c r="C523" s="63"/>
      <c r="D523" s="63"/>
      <c r="E523" s="63"/>
      <c r="F523" s="63"/>
      <c r="G523" s="63"/>
      <c r="H523" s="128"/>
      <c r="I523" s="129"/>
      <c r="J523" s="114"/>
      <c r="K523" s="115"/>
      <c r="L523" s="116"/>
      <c r="M523" s="63"/>
      <c r="N523" s="63"/>
      <c r="O523" s="63"/>
      <c r="P523" s="63"/>
    </row>
    <row r="524">
      <c r="A524" s="63"/>
      <c r="B524" s="63"/>
      <c r="C524" s="63"/>
      <c r="D524" s="63"/>
      <c r="E524" s="63"/>
      <c r="F524" s="63"/>
      <c r="G524" s="63"/>
      <c r="H524" s="128"/>
      <c r="I524" s="129"/>
      <c r="J524" s="114"/>
      <c r="K524" s="115"/>
      <c r="L524" s="116"/>
      <c r="M524" s="63"/>
      <c r="N524" s="63"/>
      <c r="O524" s="63"/>
      <c r="P524" s="63"/>
    </row>
    <row r="525">
      <c r="A525" s="63"/>
      <c r="B525" s="63"/>
      <c r="C525" s="63"/>
      <c r="D525" s="63"/>
      <c r="E525" s="63"/>
      <c r="F525" s="63"/>
      <c r="G525" s="63"/>
      <c r="H525" s="128"/>
      <c r="I525" s="129"/>
      <c r="J525" s="114"/>
      <c r="K525" s="115"/>
      <c r="L525" s="116"/>
      <c r="M525" s="63"/>
      <c r="N525" s="63"/>
      <c r="O525" s="63"/>
      <c r="P525" s="63"/>
    </row>
    <row r="526">
      <c r="A526" s="63"/>
      <c r="B526" s="63"/>
      <c r="C526" s="63"/>
      <c r="D526" s="63"/>
      <c r="E526" s="63"/>
      <c r="F526" s="63"/>
      <c r="G526" s="63"/>
      <c r="H526" s="128"/>
      <c r="I526" s="129"/>
      <c r="J526" s="114"/>
      <c r="K526" s="115"/>
      <c r="L526" s="116"/>
      <c r="M526" s="63"/>
      <c r="N526" s="63"/>
      <c r="O526" s="63"/>
      <c r="P526" s="63"/>
    </row>
    <row r="527">
      <c r="A527" s="63"/>
      <c r="B527" s="63"/>
      <c r="C527" s="63"/>
      <c r="D527" s="63"/>
      <c r="E527" s="63"/>
      <c r="F527" s="63"/>
      <c r="G527" s="63"/>
      <c r="H527" s="128"/>
      <c r="I527" s="129"/>
      <c r="J527" s="114"/>
      <c r="K527" s="115"/>
      <c r="L527" s="116"/>
      <c r="M527" s="63"/>
      <c r="N527" s="63"/>
      <c r="O527" s="63"/>
      <c r="P527" s="63"/>
    </row>
    <row r="528">
      <c r="A528" s="63"/>
      <c r="B528" s="63"/>
      <c r="C528" s="63"/>
      <c r="D528" s="63"/>
      <c r="E528" s="63"/>
      <c r="F528" s="63"/>
      <c r="G528" s="63"/>
      <c r="H528" s="128"/>
      <c r="I528" s="129"/>
      <c r="J528" s="114"/>
      <c r="K528" s="115"/>
      <c r="L528" s="116"/>
      <c r="M528" s="63"/>
      <c r="N528" s="63"/>
      <c r="O528" s="63"/>
      <c r="P528" s="63"/>
    </row>
    <row r="529">
      <c r="A529" s="63"/>
      <c r="B529" s="63"/>
      <c r="C529" s="63"/>
      <c r="D529" s="63"/>
      <c r="E529" s="63"/>
      <c r="F529" s="63"/>
      <c r="G529" s="63"/>
      <c r="H529" s="128"/>
      <c r="I529" s="129"/>
      <c r="J529" s="114"/>
      <c r="K529" s="115"/>
      <c r="L529" s="116"/>
      <c r="M529" s="63"/>
      <c r="N529" s="63"/>
      <c r="O529" s="63"/>
      <c r="P529" s="63"/>
    </row>
    <row r="530">
      <c r="A530" s="63"/>
      <c r="B530" s="63"/>
      <c r="C530" s="63"/>
      <c r="D530" s="63"/>
      <c r="E530" s="63"/>
      <c r="F530" s="63"/>
      <c r="G530" s="63"/>
      <c r="H530" s="128"/>
      <c r="I530" s="129"/>
      <c r="J530" s="114"/>
      <c r="K530" s="115"/>
      <c r="L530" s="116"/>
      <c r="M530" s="63"/>
      <c r="N530" s="63"/>
      <c r="O530" s="63"/>
      <c r="P530" s="63"/>
    </row>
    <row r="531">
      <c r="A531" s="63"/>
      <c r="B531" s="63"/>
      <c r="C531" s="63"/>
      <c r="D531" s="63"/>
      <c r="E531" s="63"/>
      <c r="F531" s="63"/>
      <c r="G531" s="63"/>
      <c r="H531" s="128"/>
      <c r="I531" s="129"/>
      <c r="J531" s="114"/>
      <c r="K531" s="115"/>
      <c r="L531" s="116"/>
      <c r="M531" s="63"/>
      <c r="N531" s="63"/>
      <c r="O531" s="63"/>
      <c r="P531" s="63"/>
    </row>
    <row r="532">
      <c r="A532" s="63"/>
      <c r="B532" s="63"/>
      <c r="C532" s="63"/>
      <c r="D532" s="63"/>
      <c r="E532" s="63"/>
      <c r="F532" s="63"/>
      <c r="G532" s="63"/>
      <c r="H532" s="128"/>
      <c r="I532" s="129"/>
      <c r="J532" s="114"/>
      <c r="K532" s="115"/>
      <c r="L532" s="116"/>
      <c r="M532" s="63"/>
      <c r="N532" s="63"/>
      <c r="O532" s="63"/>
      <c r="P532" s="63"/>
    </row>
    <row r="533">
      <c r="A533" s="63"/>
      <c r="B533" s="63"/>
      <c r="C533" s="63"/>
      <c r="D533" s="63"/>
      <c r="E533" s="63"/>
      <c r="F533" s="63"/>
      <c r="G533" s="63"/>
      <c r="H533" s="128"/>
      <c r="I533" s="129"/>
      <c r="J533" s="114"/>
      <c r="K533" s="115"/>
      <c r="L533" s="116"/>
      <c r="M533" s="63"/>
      <c r="N533" s="63"/>
      <c r="O533" s="63"/>
      <c r="P533" s="63"/>
    </row>
    <row r="534">
      <c r="A534" s="63"/>
      <c r="B534" s="63"/>
      <c r="C534" s="63"/>
      <c r="D534" s="63"/>
      <c r="E534" s="63"/>
      <c r="F534" s="63"/>
      <c r="G534" s="63"/>
      <c r="H534" s="128"/>
      <c r="I534" s="129"/>
      <c r="J534" s="114"/>
      <c r="K534" s="115"/>
      <c r="L534" s="116"/>
      <c r="M534" s="63"/>
      <c r="N534" s="63"/>
      <c r="O534" s="63"/>
      <c r="P534" s="63"/>
    </row>
    <row r="535">
      <c r="A535" s="63"/>
      <c r="B535" s="63"/>
      <c r="C535" s="63"/>
      <c r="D535" s="63"/>
      <c r="E535" s="63"/>
      <c r="F535" s="63"/>
      <c r="G535" s="63"/>
      <c r="H535" s="128"/>
      <c r="I535" s="129"/>
      <c r="J535" s="114"/>
      <c r="K535" s="115"/>
      <c r="L535" s="116"/>
      <c r="M535" s="63"/>
      <c r="N535" s="63"/>
      <c r="O535" s="63"/>
      <c r="P535" s="63"/>
    </row>
    <row r="536">
      <c r="A536" s="63"/>
      <c r="B536" s="63"/>
      <c r="C536" s="63"/>
      <c r="D536" s="63"/>
      <c r="E536" s="63"/>
      <c r="F536" s="63"/>
      <c r="G536" s="63"/>
      <c r="H536" s="128"/>
      <c r="I536" s="129"/>
      <c r="J536" s="114"/>
      <c r="K536" s="115"/>
      <c r="L536" s="116"/>
      <c r="M536" s="63"/>
      <c r="N536" s="63"/>
      <c r="O536" s="63"/>
      <c r="P536" s="63"/>
    </row>
    <row r="537">
      <c r="A537" s="63"/>
      <c r="B537" s="63"/>
      <c r="C537" s="63"/>
      <c r="D537" s="63"/>
      <c r="E537" s="63"/>
      <c r="F537" s="63"/>
      <c r="G537" s="63"/>
      <c r="H537" s="128"/>
      <c r="I537" s="129"/>
      <c r="J537" s="114"/>
      <c r="K537" s="115"/>
      <c r="L537" s="116"/>
      <c r="M537" s="63"/>
      <c r="N537" s="63"/>
      <c r="O537" s="63"/>
      <c r="P537" s="63"/>
    </row>
    <row r="538">
      <c r="A538" s="63"/>
      <c r="B538" s="63"/>
      <c r="C538" s="63"/>
      <c r="D538" s="63"/>
      <c r="E538" s="63"/>
      <c r="F538" s="63"/>
      <c r="G538" s="63"/>
      <c r="H538" s="128"/>
      <c r="I538" s="129"/>
      <c r="J538" s="114"/>
      <c r="K538" s="115"/>
      <c r="L538" s="116"/>
      <c r="M538" s="63"/>
      <c r="N538" s="63"/>
      <c r="O538" s="63"/>
      <c r="P538" s="63"/>
    </row>
    <row r="539">
      <c r="A539" s="63"/>
      <c r="B539" s="63"/>
      <c r="C539" s="63"/>
      <c r="D539" s="63"/>
      <c r="E539" s="63"/>
      <c r="F539" s="63"/>
      <c r="G539" s="63"/>
      <c r="H539" s="128"/>
      <c r="I539" s="129"/>
      <c r="J539" s="114"/>
      <c r="K539" s="115"/>
      <c r="L539" s="116"/>
      <c r="M539" s="63"/>
      <c r="N539" s="63"/>
      <c r="O539" s="63"/>
      <c r="P539" s="63"/>
    </row>
    <row r="540">
      <c r="A540" s="63"/>
      <c r="B540" s="63"/>
      <c r="C540" s="63"/>
      <c r="D540" s="63"/>
      <c r="E540" s="63"/>
      <c r="F540" s="63"/>
      <c r="G540" s="63"/>
      <c r="H540" s="128"/>
      <c r="I540" s="129"/>
      <c r="J540" s="114"/>
      <c r="K540" s="115"/>
      <c r="L540" s="116"/>
      <c r="M540" s="63"/>
      <c r="N540" s="63"/>
      <c r="O540" s="63"/>
      <c r="P540" s="63"/>
    </row>
    <row r="541">
      <c r="A541" s="63"/>
      <c r="B541" s="63"/>
      <c r="C541" s="63"/>
      <c r="D541" s="63"/>
      <c r="E541" s="63"/>
      <c r="F541" s="63"/>
      <c r="G541" s="63"/>
      <c r="H541" s="128"/>
      <c r="I541" s="129"/>
      <c r="J541" s="114"/>
      <c r="K541" s="115"/>
      <c r="L541" s="116"/>
      <c r="M541" s="63"/>
      <c r="N541" s="63"/>
      <c r="O541" s="63"/>
      <c r="P541" s="63"/>
    </row>
    <row r="542">
      <c r="A542" s="63"/>
      <c r="B542" s="63"/>
      <c r="C542" s="63"/>
      <c r="D542" s="63"/>
      <c r="E542" s="63"/>
      <c r="F542" s="63"/>
      <c r="G542" s="63"/>
      <c r="H542" s="128"/>
      <c r="I542" s="129"/>
      <c r="J542" s="114"/>
      <c r="K542" s="115"/>
      <c r="L542" s="116"/>
      <c r="M542" s="63"/>
      <c r="N542" s="63"/>
      <c r="O542" s="63"/>
      <c r="P542" s="63"/>
    </row>
    <row r="543">
      <c r="A543" s="63"/>
      <c r="B543" s="63"/>
      <c r="C543" s="63"/>
      <c r="D543" s="63"/>
      <c r="E543" s="63"/>
      <c r="F543" s="63"/>
      <c r="G543" s="63"/>
      <c r="H543" s="128"/>
      <c r="I543" s="129"/>
      <c r="J543" s="114"/>
      <c r="K543" s="115"/>
      <c r="L543" s="116"/>
      <c r="M543" s="63"/>
      <c r="N543" s="63"/>
      <c r="O543" s="63"/>
      <c r="P543" s="63"/>
    </row>
    <row r="544">
      <c r="A544" s="63"/>
      <c r="B544" s="63"/>
      <c r="C544" s="63"/>
      <c r="D544" s="63"/>
      <c r="E544" s="63"/>
      <c r="F544" s="63"/>
      <c r="G544" s="63"/>
      <c r="H544" s="128"/>
      <c r="I544" s="129"/>
      <c r="J544" s="114"/>
      <c r="K544" s="115"/>
      <c r="L544" s="116"/>
      <c r="M544" s="63"/>
      <c r="N544" s="63"/>
      <c r="O544" s="63"/>
      <c r="P544" s="63"/>
    </row>
    <row r="545">
      <c r="A545" s="63"/>
      <c r="B545" s="63"/>
      <c r="C545" s="63"/>
      <c r="D545" s="63"/>
      <c r="E545" s="63"/>
      <c r="F545" s="63"/>
      <c r="G545" s="63"/>
      <c r="H545" s="128"/>
      <c r="I545" s="129"/>
      <c r="J545" s="114"/>
      <c r="K545" s="115"/>
      <c r="L545" s="116"/>
      <c r="M545" s="63"/>
      <c r="N545" s="63"/>
      <c r="O545" s="63"/>
      <c r="P545" s="63"/>
    </row>
    <row r="546">
      <c r="A546" s="63"/>
      <c r="B546" s="63"/>
      <c r="C546" s="63"/>
      <c r="D546" s="63"/>
      <c r="E546" s="63"/>
      <c r="F546" s="63"/>
      <c r="G546" s="63"/>
      <c r="H546" s="128"/>
      <c r="I546" s="129"/>
      <c r="J546" s="114"/>
      <c r="K546" s="115"/>
      <c r="L546" s="116"/>
      <c r="M546" s="63"/>
      <c r="N546" s="63"/>
      <c r="O546" s="63"/>
      <c r="P546" s="63"/>
    </row>
    <row r="547">
      <c r="A547" s="63"/>
      <c r="B547" s="63"/>
      <c r="C547" s="63"/>
      <c r="D547" s="63"/>
      <c r="E547" s="63"/>
      <c r="F547" s="63"/>
      <c r="G547" s="63"/>
      <c r="H547" s="128"/>
      <c r="I547" s="129"/>
      <c r="J547" s="114"/>
      <c r="K547" s="115"/>
      <c r="L547" s="116"/>
      <c r="M547" s="63"/>
      <c r="N547" s="63"/>
      <c r="O547" s="63"/>
      <c r="P547" s="63"/>
    </row>
    <row r="548">
      <c r="A548" s="63"/>
      <c r="B548" s="63"/>
      <c r="C548" s="63"/>
      <c r="D548" s="63"/>
      <c r="E548" s="63"/>
      <c r="F548" s="63"/>
      <c r="G548" s="63"/>
      <c r="H548" s="128"/>
      <c r="I548" s="129"/>
      <c r="J548" s="114"/>
      <c r="K548" s="115"/>
      <c r="L548" s="116"/>
      <c r="M548" s="63"/>
      <c r="N548" s="63"/>
      <c r="O548" s="63"/>
      <c r="P548" s="63"/>
    </row>
    <row r="549">
      <c r="A549" s="63"/>
      <c r="B549" s="63"/>
      <c r="C549" s="63"/>
      <c r="D549" s="63"/>
      <c r="E549" s="63"/>
      <c r="F549" s="63"/>
      <c r="G549" s="63"/>
      <c r="H549" s="128"/>
      <c r="I549" s="129"/>
      <c r="J549" s="114"/>
      <c r="K549" s="115"/>
      <c r="L549" s="116"/>
      <c r="M549" s="63"/>
      <c r="N549" s="63"/>
      <c r="O549" s="63"/>
      <c r="P549" s="63"/>
    </row>
    <row r="550">
      <c r="A550" s="63"/>
      <c r="B550" s="63"/>
      <c r="C550" s="63"/>
      <c r="D550" s="63"/>
      <c r="E550" s="63"/>
      <c r="F550" s="63"/>
      <c r="G550" s="63"/>
      <c r="H550" s="128"/>
      <c r="I550" s="129"/>
      <c r="J550" s="114"/>
      <c r="K550" s="115"/>
      <c r="L550" s="116"/>
      <c r="M550" s="63"/>
      <c r="N550" s="63"/>
      <c r="O550" s="63"/>
      <c r="P550" s="63"/>
    </row>
    <row r="551">
      <c r="A551" s="63"/>
      <c r="B551" s="63"/>
      <c r="C551" s="63"/>
      <c r="D551" s="63"/>
      <c r="E551" s="63"/>
      <c r="F551" s="63"/>
      <c r="G551" s="63"/>
      <c r="H551" s="128"/>
      <c r="I551" s="129"/>
      <c r="J551" s="114"/>
      <c r="K551" s="115"/>
      <c r="L551" s="116"/>
      <c r="M551" s="63"/>
      <c r="N551" s="63"/>
      <c r="O551" s="63"/>
      <c r="P551" s="63"/>
    </row>
    <row r="552">
      <c r="A552" s="63"/>
      <c r="B552" s="63"/>
      <c r="C552" s="63"/>
      <c r="D552" s="63"/>
      <c r="E552" s="63"/>
      <c r="F552" s="63"/>
      <c r="G552" s="63"/>
      <c r="H552" s="128"/>
      <c r="I552" s="129"/>
      <c r="J552" s="114"/>
      <c r="K552" s="115"/>
      <c r="L552" s="116"/>
      <c r="M552" s="63"/>
      <c r="N552" s="63"/>
      <c r="O552" s="63"/>
      <c r="P552" s="63"/>
    </row>
    <row r="553">
      <c r="A553" s="63"/>
      <c r="B553" s="63"/>
      <c r="C553" s="63"/>
      <c r="D553" s="63"/>
      <c r="E553" s="63"/>
      <c r="F553" s="63"/>
      <c r="G553" s="63"/>
      <c r="H553" s="128"/>
      <c r="I553" s="129"/>
      <c r="J553" s="114"/>
      <c r="K553" s="115"/>
      <c r="L553" s="116"/>
      <c r="M553" s="63"/>
      <c r="N553" s="63"/>
      <c r="O553" s="63"/>
      <c r="P553" s="63"/>
    </row>
    <row r="554">
      <c r="A554" s="63"/>
      <c r="B554" s="63"/>
      <c r="C554" s="63"/>
      <c r="D554" s="63"/>
      <c r="E554" s="63"/>
      <c r="F554" s="63"/>
      <c r="G554" s="63"/>
      <c r="H554" s="128"/>
      <c r="I554" s="129"/>
      <c r="J554" s="114"/>
      <c r="K554" s="115"/>
      <c r="L554" s="116"/>
      <c r="M554" s="63"/>
      <c r="N554" s="63"/>
      <c r="O554" s="63"/>
      <c r="P554" s="63"/>
    </row>
    <row r="555">
      <c r="A555" s="63"/>
      <c r="B555" s="63"/>
      <c r="C555" s="63"/>
      <c r="D555" s="63"/>
      <c r="E555" s="63"/>
      <c r="F555" s="63"/>
      <c r="G555" s="63"/>
      <c r="H555" s="128"/>
      <c r="I555" s="129"/>
      <c r="J555" s="114"/>
      <c r="K555" s="115"/>
      <c r="L555" s="116"/>
      <c r="M555" s="63"/>
      <c r="N555" s="63"/>
      <c r="O555" s="63"/>
      <c r="P555" s="63"/>
    </row>
    <row r="556">
      <c r="A556" s="63"/>
      <c r="B556" s="63"/>
      <c r="C556" s="63"/>
      <c r="D556" s="63"/>
      <c r="E556" s="63"/>
      <c r="F556" s="63"/>
      <c r="G556" s="63"/>
      <c r="H556" s="128"/>
      <c r="I556" s="129"/>
      <c r="J556" s="114"/>
      <c r="K556" s="115"/>
      <c r="L556" s="116"/>
      <c r="M556" s="63"/>
      <c r="N556" s="63"/>
      <c r="O556" s="63"/>
      <c r="P556" s="63"/>
    </row>
    <row r="557">
      <c r="A557" s="63"/>
      <c r="B557" s="63"/>
      <c r="C557" s="63"/>
      <c r="D557" s="63"/>
      <c r="E557" s="63"/>
      <c r="F557" s="63"/>
      <c r="G557" s="63"/>
      <c r="H557" s="128"/>
      <c r="I557" s="129"/>
      <c r="J557" s="114"/>
      <c r="K557" s="115"/>
      <c r="L557" s="116"/>
      <c r="M557" s="63"/>
      <c r="N557" s="63"/>
      <c r="O557" s="63"/>
      <c r="P557" s="63"/>
    </row>
    <row r="558">
      <c r="A558" s="63"/>
      <c r="B558" s="63"/>
      <c r="C558" s="63"/>
      <c r="D558" s="63"/>
      <c r="E558" s="63"/>
      <c r="F558" s="63"/>
      <c r="G558" s="63"/>
      <c r="H558" s="128"/>
      <c r="I558" s="129"/>
      <c r="J558" s="114"/>
      <c r="K558" s="115"/>
      <c r="L558" s="116"/>
      <c r="M558" s="63"/>
      <c r="N558" s="63"/>
      <c r="O558" s="63"/>
      <c r="P558" s="63"/>
    </row>
    <row r="559">
      <c r="A559" s="63"/>
      <c r="B559" s="63"/>
      <c r="C559" s="63"/>
      <c r="D559" s="63"/>
      <c r="E559" s="63"/>
      <c r="F559" s="63"/>
      <c r="G559" s="63"/>
      <c r="H559" s="128"/>
      <c r="I559" s="129"/>
      <c r="J559" s="114"/>
      <c r="K559" s="115"/>
      <c r="L559" s="116"/>
      <c r="M559" s="63"/>
      <c r="N559" s="63"/>
      <c r="O559" s="63"/>
      <c r="P559" s="63"/>
    </row>
    <row r="560">
      <c r="A560" s="63"/>
      <c r="B560" s="63"/>
      <c r="C560" s="63"/>
      <c r="D560" s="63"/>
      <c r="E560" s="63"/>
      <c r="F560" s="63"/>
      <c r="G560" s="63"/>
      <c r="H560" s="128"/>
      <c r="I560" s="129"/>
      <c r="J560" s="114"/>
      <c r="K560" s="115"/>
      <c r="L560" s="116"/>
      <c r="M560" s="63"/>
      <c r="N560" s="63"/>
      <c r="O560" s="63"/>
      <c r="P560" s="63"/>
    </row>
    <row r="561">
      <c r="A561" s="63"/>
      <c r="B561" s="63"/>
      <c r="C561" s="63"/>
      <c r="D561" s="63"/>
      <c r="E561" s="63"/>
      <c r="F561" s="63"/>
      <c r="G561" s="63"/>
      <c r="H561" s="128"/>
      <c r="I561" s="129"/>
      <c r="J561" s="114"/>
      <c r="K561" s="115"/>
      <c r="L561" s="116"/>
      <c r="M561" s="63"/>
      <c r="N561" s="63"/>
      <c r="O561" s="63"/>
      <c r="P561" s="63"/>
    </row>
    <row r="562">
      <c r="A562" s="63"/>
      <c r="B562" s="63"/>
      <c r="C562" s="63"/>
      <c r="D562" s="63"/>
      <c r="E562" s="63"/>
      <c r="F562" s="63"/>
      <c r="G562" s="63"/>
      <c r="H562" s="128"/>
      <c r="I562" s="129"/>
      <c r="J562" s="114"/>
      <c r="K562" s="115"/>
      <c r="L562" s="116"/>
      <c r="M562" s="63"/>
      <c r="N562" s="63"/>
      <c r="O562" s="63"/>
      <c r="P562" s="63"/>
    </row>
    <row r="563">
      <c r="A563" s="63"/>
      <c r="B563" s="63"/>
      <c r="C563" s="63"/>
      <c r="D563" s="63"/>
      <c r="E563" s="63"/>
      <c r="F563" s="63"/>
      <c r="G563" s="63"/>
      <c r="H563" s="128"/>
      <c r="I563" s="129"/>
      <c r="J563" s="114"/>
      <c r="K563" s="115"/>
      <c r="L563" s="116"/>
      <c r="M563" s="63"/>
      <c r="N563" s="63"/>
      <c r="O563" s="63"/>
      <c r="P563" s="63"/>
    </row>
    <row r="564">
      <c r="A564" s="63"/>
      <c r="B564" s="63"/>
      <c r="C564" s="63"/>
      <c r="D564" s="63"/>
      <c r="E564" s="63"/>
      <c r="F564" s="63"/>
      <c r="G564" s="63"/>
      <c r="H564" s="128"/>
      <c r="I564" s="129"/>
      <c r="J564" s="114"/>
      <c r="K564" s="115"/>
      <c r="L564" s="116"/>
      <c r="M564" s="63"/>
      <c r="N564" s="63"/>
      <c r="O564" s="63"/>
      <c r="P564" s="63"/>
    </row>
    <row r="565">
      <c r="A565" s="63"/>
      <c r="B565" s="63"/>
      <c r="C565" s="63"/>
      <c r="D565" s="63"/>
      <c r="E565" s="63"/>
      <c r="F565" s="63"/>
      <c r="G565" s="63"/>
      <c r="H565" s="128"/>
      <c r="I565" s="129"/>
      <c r="J565" s="114"/>
      <c r="K565" s="115"/>
      <c r="L565" s="116"/>
      <c r="M565" s="63"/>
      <c r="N565" s="63"/>
      <c r="O565" s="63"/>
      <c r="P565" s="63"/>
    </row>
    <row r="566">
      <c r="A566" s="63"/>
      <c r="B566" s="63"/>
      <c r="C566" s="63"/>
      <c r="D566" s="63"/>
      <c r="E566" s="63"/>
      <c r="F566" s="63"/>
      <c r="G566" s="63"/>
      <c r="H566" s="128"/>
      <c r="I566" s="129"/>
      <c r="J566" s="114"/>
      <c r="K566" s="115"/>
      <c r="L566" s="116"/>
      <c r="M566" s="63"/>
      <c r="N566" s="63"/>
      <c r="O566" s="63"/>
      <c r="P566" s="63"/>
    </row>
    <row r="567">
      <c r="A567" s="63"/>
      <c r="B567" s="63"/>
      <c r="C567" s="63"/>
      <c r="D567" s="63"/>
      <c r="E567" s="63"/>
      <c r="F567" s="63"/>
      <c r="G567" s="63"/>
      <c r="H567" s="128"/>
      <c r="I567" s="129"/>
      <c r="J567" s="114"/>
      <c r="K567" s="115"/>
      <c r="L567" s="116"/>
      <c r="M567" s="63"/>
      <c r="N567" s="63"/>
      <c r="O567" s="63"/>
      <c r="P567" s="63"/>
    </row>
    <row r="568">
      <c r="A568" s="63"/>
      <c r="B568" s="63"/>
      <c r="C568" s="63"/>
      <c r="D568" s="63"/>
      <c r="E568" s="63"/>
      <c r="F568" s="63"/>
      <c r="G568" s="63"/>
      <c r="H568" s="128"/>
      <c r="I568" s="129"/>
      <c r="J568" s="114"/>
      <c r="K568" s="115"/>
      <c r="L568" s="116"/>
      <c r="M568" s="63"/>
      <c r="N568" s="63"/>
      <c r="O568" s="63"/>
      <c r="P568" s="63"/>
    </row>
    <row r="569">
      <c r="A569" s="63"/>
      <c r="B569" s="63"/>
      <c r="C569" s="63"/>
      <c r="D569" s="63"/>
      <c r="E569" s="63"/>
      <c r="F569" s="63"/>
      <c r="G569" s="63"/>
      <c r="H569" s="128"/>
      <c r="I569" s="129"/>
      <c r="J569" s="114"/>
      <c r="K569" s="115"/>
      <c r="L569" s="116"/>
      <c r="M569" s="63"/>
      <c r="N569" s="63"/>
      <c r="O569" s="63"/>
      <c r="P569" s="63"/>
    </row>
    <row r="570">
      <c r="A570" s="63"/>
      <c r="B570" s="63"/>
      <c r="C570" s="63"/>
      <c r="D570" s="63"/>
      <c r="E570" s="63"/>
      <c r="F570" s="63"/>
      <c r="G570" s="63"/>
      <c r="H570" s="128"/>
      <c r="I570" s="129"/>
      <c r="J570" s="114"/>
      <c r="K570" s="115"/>
      <c r="L570" s="116"/>
      <c r="M570" s="63"/>
      <c r="N570" s="63"/>
      <c r="O570" s="63"/>
      <c r="P570" s="63"/>
    </row>
    <row r="571">
      <c r="A571" s="63"/>
      <c r="B571" s="63"/>
      <c r="C571" s="63"/>
      <c r="D571" s="63"/>
      <c r="E571" s="63"/>
      <c r="F571" s="63"/>
      <c r="G571" s="63"/>
      <c r="H571" s="128"/>
      <c r="I571" s="129"/>
      <c r="J571" s="114"/>
      <c r="K571" s="115"/>
      <c r="L571" s="116"/>
      <c r="M571" s="63"/>
      <c r="N571" s="63"/>
      <c r="O571" s="63"/>
      <c r="P571" s="63"/>
    </row>
    <row r="572">
      <c r="A572" s="63"/>
      <c r="B572" s="63"/>
      <c r="C572" s="63"/>
      <c r="D572" s="63"/>
      <c r="E572" s="63"/>
      <c r="F572" s="63"/>
      <c r="G572" s="63"/>
      <c r="H572" s="128"/>
      <c r="I572" s="129"/>
      <c r="J572" s="114"/>
      <c r="K572" s="115"/>
      <c r="L572" s="116"/>
      <c r="M572" s="63"/>
      <c r="N572" s="63"/>
      <c r="O572" s="63"/>
      <c r="P572" s="63"/>
    </row>
    <row r="573">
      <c r="A573" s="63"/>
      <c r="B573" s="63"/>
      <c r="C573" s="63"/>
      <c r="D573" s="63"/>
      <c r="E573" s="63"/>
      <c r="F573" s="63"/>
      <c r="G573" s="63"/>
      <c r="H573" s="128"/>
      <c r="I573" s="129"/>
      <c r="J573" s="114"/>
      <c r="K573" s="115"/>
      <c r="L573" s="116"/>
      <c r="M573" s="63"/>
      <c r="N573" s="63"/>
      <c r="O573" s="63"/>
      <c r="P573" s="63"/>
    </row>
    <row r="574">
      <c r="A574" s="63"/>
      <c r="B574" s="63"/>
      <c r="C574" s="63"/>
      <c r="D574" s="63"/>
      <c r="E574" s="63"/>
      <c r="F574" s="63"/>
      <c r="G574" s="63"/>
      <c r="H574" s="128"/>
      <c r="I574" s="129"/>
      <c r="J574" s="114"/>
      <c r="K574" s="115"/>
      <c r="L574" s="116"/>
      <c r="M574" s="63"/>
      <c r="N574" s="63"/>
      <c r="O574" s="63"/>
      <c r="P574" s="63"/>
    </row>
    <row r="575">
      <c r="A575" s="63"/>
      <c r="B575" s="63"/>
      <c r="C575" s="63"/>
      <c r="D575" s="63"/>
      <c r="E575" s="63"/>
      <c r="F575" s="63"/>
      <c r="G575" s="63"/>
      <c r="H575" s="128"/>
      <c r="I575" s="129"/>
      <c r="J575" s="114"/>
      <c r="K575" s="115"/>
      <c r="L575" s="116"/>
      <c r="M575" s="63"/>
      <c r="N575" s="63"/>
      <c r="O575" s="63"/>
      <c r="P575" s="63"/>
    </row>
    <row r="576">
      <c r="A576" s="63"/>
      <c r="B576" s="63"/>
      <c r="C576" s="63"/>
      <c r="D576" s="63"/>
      <c r="E576" s="63"/>
      <c r="F576" s="63"/>
      <c r="G576" s="63"/>
      <c r="H576" s="128"/>
      <c r="I576" s="129"/>
      <c r="J576" s="114"/>
      <c r="K576" s="115"/>
      <c r="L576" s="116"/>
      <c r="M576" s="63"/>
      <c r="N576" s="63"/>
      <c r="O576" s="63"/>
      <c r="P576" s="63"/>
    </row>
    <row r="577">
      <c r="A577" s="63"/>
      <c r="B577" s="63"/>
      <c r="C577" s="63"/>
      <c r="D577" s="63"/>
      <c r="E577" s="63"/>
      <c r="F577" s="63"/>
      <c r="G577" s="63"/>
      <c r="H577" s="128"/>
      <c r="I577" s="129"/>
      <c r="J577" s="114"/>
      <c r="K577" s="115"/>
      <c r="L577" s="116"/>
      <c r="M577" s="63"/>
      <c r="N577" s="63"/>
      <c r="O577" s="63"/>
      <c r="P577" s="63"/>
    </row>
    <row r="578">
      <c r="A578" s="63"/>
      <c r="B578" s="63"/>
      <c r="C578" s="63"/>
      <c r="D578" s="63"/>
      <c r="E578" s="63"/>
      <c r="F578" s="63"/>
      <c r="G578" s="63"/>
      <c r="H578" s="128"/>
      <c r="I578" s="129"/>
      <c r="J578" s="114"/>
      <c r="K578" s="115"/>
      <c r="L578" s="116"/>
      <c r="M578" s="63"/>
      <c r="N578" s="63"/>
      <c r="O578" s="63"/>
      <c r="P578" s="63"/>
    </row>
    <row r="579">
      <c r="A579" s="63"/>
      <c r="B579" s="63"/>
      <c r="C579" s="63"/>
      <c r="D579" s="63"/>
      <c r="E579" s="63"/>
      <c r="F579" s="63"/>
      <c r="G579" s="63"/>
      <c r="H579" s="128"/>
      <c r="I579" s="129"/>
      <c r="J579" s="114"/>
      <c r="K579" s="115"/>
      <c r="L579" s="116"/>
      <c r="M579" s="63"/>
      <c r="N579" s="63"/>
      <c r="O579" s="63"/>
      <c r="P579" s="63"/>
    </row>
    <row r="580">
      <c r="A580" s="63"/>
      <c r="B580" s="63"/>
      <c r="C580" s="63"/>
      <c r="D580" s="63"/>
      <c r="E580" s="63"/>
      <c r="F580" s="63"/>
      <c r="G580" s="63"/>
      <c r="H580" s="128"/>
      <c r="I580" s="129"/>
      <c r="J580" s="114"/>
      <c r="K580" s="115"/>
      <c r="L580" s="116"/>
      <c r="M580" s="63"/>
      <c r="N580" s="63"/>
      <c r="O580" s="63"/>
      <c r="P580" s="63"/>
    </row>
    <row r="581">
      <c r="A581" s="63"/>
      <c r="B581" s="63"/>
      <c r="C581" s="63"/>
      <c r="D581" s="63"/>
      <c r="E581" s="63"/>
      <c r="F581" s="63"/>
      <c r="G581" s="63"/>
      <c r="H581" s="128"/>
      <c r="I581" s="129"/>
      <c r="J581" s="114"/>
      <c r="K581" s="115"/>
      <c r="L581" s="116"/>
      <c r="M581" s="63"/>
      <c r="N581" s="63"/>
      <c r="O581" s="63"/>
      <c r="P581" s="63"/>
    </row>
    <row r="582">
      <c r="A582" s="63"/>
      <c r="B582" s="63"/>
      <c r="C582" s="63"/>
      <c r="D582" s="63"/>
      <c r="E582" s="63"/>
      <c r="F582" s="63"/>
      <c r="G582" s="63"/>
      <c r="H582" s="128"/>
      <c r="I582" s="129"/>
      <c r="J582" s="114"/>
      <c r="K582" s="115"/>
      <c r="L582" s="116"/>
      <c r="M582" s="63"/>
      <c r="N582" s="63"/>
      <c r="O582" s="63"/>
      <c r="P582" s="63"/>
    </row>
    <row r="583">
      <c r="A583" s="63"/>
      <c r="B583" s="63"/>
      <c r="C583" s="63"/>
      <c r="D583" s="63"/>
      <c r="E583" s="63"/>
      <c r="F583" s="63"/>
      <c r="G583" s="63"/>
      <c r="H583" s="128"/>
      <c r="I583" s="129"/>
      <c r="J583" s="114"/>
      <c r="K583" s="115"/>
      <c r="L583" s="116"/>
      <c r="M583" s="63"/>
      <c r="N583" s="63"/>
      <c r="O583" s="63"/>
      <c r="P583" s="63"/>
    </row>
    <row r="584">
      <c r="A584" s="63"/>
      <c r="B584" s="63"/>
      <c r="C584" s="63"/>
      <c r="D584" s="63"/>
      <c r="E584" s="63"/>
      <c r="F584" s="63"/>
      <c r="G584" s="63"/>
      <c r="H584" s="128"/>
      <c r="I584" s="129"/>
      <c r="J584" s="114"/>
      <c r="K584" s="115"/>
      <c r="L584" s="116"/>
      <c r="M584" s="63"/>
      <c r="N584" s="63"/>
      <c r="O584" s="63"/>
      <c r="P584" s="63"/>
    </row>
    <row r="585">
      <c r="A585" s="63"/>
      <c r="B585" s="63"/>
      <c r="C585" s="63"/>
      <c r="D585" s="63"/>
      <c r="E585" s="63"/>
      <c r="F585" s="63"/>
      <c r="G585" s="63"/>
      <c r="H585" s="128"/>
      <c r="I585" s="129"/>
      <c r="J585" s="114"/>
      <c r="K585" s="115"/>
      <c r="L585" s="116"/>
      <c r="M585" s="63"/>
      <c r="N585" s="63"/>
      <c r="O585" s="63"/>
      <c r="P585" s="63"/>
    </row>
    <row r="586">
      <c r="A586" s="63"/>
      <c r="B586" s="63"/>
      <c r="C586" s="63"/>
      <c r="D586" s="63"/>
      <c r="E586" s="63"/>
      <c r="F586" s="63"/>
      <c r="G586" s="63"/>
      <c r="H586" s="128"/>
      <c r="I586" s="129"/>
      <c r="J586" s="114"/>
      <c r="K586" s="115"/>
      <c r="L586" s="116"/>
      <c r="M586" s="63"/>
      <c r="N586" s="63"/>
      <c r="O586" s="63"/>
      <c r="P586" s="63"/>
    </row>
    <row r="587">
      <c r="A587" s="63"/>
      <c r="B587" s="63"/>
      <c r="C587" s="63"/>
      <c r="D587" s="63"/>
      <c r="E587" s="63"/>
      <c r="F587" s="63"/>
      <c r="G587" s="63"/>
      <c r="H587" s="128"/>
      <c r="I587" s="129"/>
      <c r="J587" s="114"/>
      <c r="K587" s="115"/>
      <c r="L587" s="116"/>
      <c r="M587" s="63"/>
      <c r="N587" s="63"/>
      <c r="O587" s="63"/>
      <c r="P587" s="63"/>
    </row>
    <row r="588">
      <c r="A588" s="63"/>
      <c r="B588" s="63"/>
      <c r="C588" s="63"/>
      <c r="D588" s="63"/>
      <c r="E588" s="63"/>
      <c r="F588" s="63"/>
      <c r="G588" s="63"/>
      <c r="H588" s="128"/>
      <c r="I588" s="129"/>
      <c r="J588" s="114"/>
      <c r="K588" s="115"/>
      <c r="L588" s="116"/>
      <c r="M588" s="63"/>
      <c r="N588" s="63"/>
      <c r="O588" s="63"/>
      <c r="P588" s="63"/>
    </row>
    <row r="589">
      <c r="A589" s="63"/>
      <c r="B589" s="63"/>
      <c r="C589" s="63"/>
      <c r="D589" s="63"/>
      <c r="E589" s="63"/>
      <c r="F589" s="63"/>
      <c r="G589" s="63"/>
      <c r="H589" s="128"/>
      <c r="I589" s="129"/>
      <c r="J589" s="114"/>
      <c r="K589" s="115"/>
      <c r="L589" s="116"/>
      <c r="M589" s="63"/>
      <c r="N589" s="63"/>
      <c r="O589" s="63"/>
      <c r="P589" s="63"/>
    </row>
    <row r="590">
      <c r="A590" s="63"/>
      <c r="B590" s="63"/>
      <c r="C590" s="63"/>
      <c r="D590" s="63"/>
      <c r="E590" s="63"/>
      <c r="F590" s="63"/>
      <c r="G590" s="63"/>
      <c r="H590" s="128"/>
      <c r="I590" s="129"/>
      <c r="J590" s="114"/>
      <c r="K590" s="115"/>
      <c r="L590" s="116"/>
      <c r="M590" s="63"/>
      <c r="N590" s="63"/>
      <c r="O590" s="63"/>
      <c r="P590" s="63"/>
    </row>
    <row r="591">
      <c r="A591" s="63"/>
      <c r="B591" s="63"/>
      <c r="C591" s="63"/>
      <c r="D591" s="63"/>
      <c r="E591" s="63"/>
      <c r="F591" s="63"/>
      <c r="G591" s="63"/>
      <c r="H591" s="128"/>
      <c r="I591" s="129"/>
      <c r="J591" s="114"/>
      <c r="K591" s="115"/>
      <c r="L591" s="116"/>
      <c r="M591" s="63"/>
      <c r="N591" s="63"/>
      <c r="O591" s="63"/>
      <c r="P591" s="63"/>
    </row>
    <row r="592">
      <c r="A592" s="63"/>
      <c r="B592" s="63"/>
      <c r="C592" s="63"/>
      <c r="D592" s="63"/>
      <c r="E592" s="63"/>
      <c r="F592" s="63"/>
      <c r="G592" s="63"/>
      <c r="H592" s="128"/>
      <c r="I592" s="129"/>
      <c r="J592" s="114"/>
      <c r="K592" s="115"/>
      <c r="L592" s="116"/>
      <c r="M592" s="63"/>
      <c r="N592" s="63"/>
      <c r="O592" s="63"/>
      <c r="P592" s="63"/>
    </row>
    <row r="593">
      <c r="A593" s="63"/>
      <c r="B593" s="63"/>
      <c r="C593" s="63"/>
      <c r="D593" s="63"/>
      <c r="E593" s="63"/>
      <c r="F593" s="63"/>
      <c r="G593" s="63"/>
      <c r="H593" s="128"/>
      <c r="I593" s="129"/>
      <c r="J593" s="114"/>
      <c r="K593" s="115"/>
      <c r="L593" s="116"/>
      <c r="M593" s="63"/>
      <c r="N593" s="63"/>
      <c r="O593" s="63"/>
      <c r="P593" s="63"/>
    </row>
    <row r="594">
      <c r="A594" s="63"/>
      <c r="B594" s="63"/>
      <c r="C594" s="63"/>
      <c r="D594" s="63"/>
      <c r="E594" s="63"/>
      <c r="F594" s="63"/>
      <c r="G594" s="63"/>
      <c r="H594" s="128"/>
      <c r="I594" s="129"/>
      <c r="J594" s="114"/>
      <c r="K594" s="115"/>
      <c r="L594" s="116"/>
      <c r="M594" s="63"/>
      <c r="N594" s="63"/>
      <c r="O594" s="63"/>
      <c r="P594" s="63"/>
    </row>
    <row r="595">
      <c r="A595" s="63"/>
      <c r="B595" s="63"/>
      <c r="C595" s="63"/>
      <c r="D595" s="63"/>
      <c r="E595" s="63"/>
      <c r="F595" s="63"/>
      <c r="G595" s="63"/>
      <c r="H595" s="128"/>
      <c r="I595" s="129"/>
      <c r="J595" s="114"/>
      <c r="K595" s="115"/>
      <c r="L595" s="116"/>
      <c r="M595" s="63"/>
      <c r="N595" s="63"/>
      <c r="O595" s="63"/>
      <c r="P595" s="63"/>
    </row>
    <row r="596">
      <c r="A596" s="63"/>
      <c r="B596" s="63"/>
      <c r="C596" s="63"/>
      <c r="D596" s="63"/>
      <c r="E596" s="63"/>
      <c r="F596" s="63"/>
      <c r="G596" s="63"/>
      <c r="H596" s="128"/>
      <c r="I596" s="129"/>
      <c r="J596" s="114"/>
      <c r="K596" s="115"/>
      <c r="L596" s="116"/>
      <c r="M596" s="63"/>
      <c r="N596" s="63"/>
      <c r="O596" s="63"/>
      <c r="P596" s="63"/>
    </row>
    <row r="597">
      <c r="A597" s="63"/>
      <c r="B597" s="63"/>
      <c r="C597" s="63"/>
      <c r="D597" s="63"/>
      <c r="E597" s="63"/>
      <c r="F597" s="63"/>
      <c r="G597" s="63"/>
      <c r="H597" s="128"/>
      <c r="I597" s="129"/>
      <c r="J597" s="114"/>
      <c r="K597" s="115"/>
      <c r="L597" s="116"/>
      <c r="M597" s="63"/>
      <c r="N597" s="63"/>
      <c r="O597" s="63"/>
      <c r="P597" s="63"/>
    </row>
    <row r="598">
      <c r="A598" s="63"/>
      <c r="B598" s="63"/>
      <c r="C598" s="63"/>
      <c r="D598" s="63"/>
      <c r="E598" s="63"/>
      <c r="F598" s="63"/>
      <c r="G598" s="63"/>
      <c r="H598" s="128"/>
      <c r="I598" s="129"/>
      <c r="J598" s="114"/>
      <c r="K598" s="115"/>
      <c r="L598" s="116"/>
      <c r="M598" s="63"/>
      <c r="N598" s="63"/>
      <c r="O598" s="63"/>
      <c r="P598" s="63"/>
    </row>
    <row r="599">
      <c r="A599" s="63"/>
      <c r="B599" s="63"/>
      <c r="C599" s="63"/>
      <c r="D599" s="63"/>
      <c r="E599" s="63"/>
      <c r="F599" s="63"/>
      <c r="G599" s="63"/>
      <c r="H599" s="128"/>
      <c r="I599" s="129"/>
      <c r="J599" s="114"/>
      <c r="K599" s="115"/>
      <c r="L599" s="116"/>
      <c r="M599" s="63"/>
      <c r="N599" s="63"/>
      <c r="O599" s="63"/>
      <c r="P599" s="63"/>
    </row>
    <row r="600">
      <c r="A600" s="63"/>
      <c r="B600" s="63"/>
      <c r="C600" s="63"/>
      <c r="D600" s="63"/>
      <c r="E600" s="63"/>
      <c r="F600" s="63"/>
      <c r="G600" s="63"/>
      <c r="H600" s="128"/>
      <c r="I600" s="129"/>
      <c r="J600" s="114"/>
      <c r="K600" s="115"/>
      <c r="L600" s="116"/>
      <c r="M600" s="63"/>
      <c r="N600" s="63"/>
      <c r="O600" s="63"/>
      <c r="P600" s="63"/>
    </row>
    <row r="601">
      <c r="A601" s="63"/>
      <c r="B601" s="63"/>
      <c r="C601" s="63"/>
      <c r="D601" s="63"/>
      <c r="E601" s="63"/>
      <c r="F601" s="63"/>
      <c r="G601" s="63"/>
      <c r="H601" s="128"/>
      <c r="I601" s="129"/>
      <c r="J601" s="114"/>
      <c r="K601" s="115"/>
      <c r="L601" s="116"/>
      <c r="M601" s="63"/>
      <c r="N601" s="63"/>
      <c r="O601" s="63"/>
      <c r="P601" s="63"/>
    </row>
    <row r="602">
      <c r="A602" s="63"/>
      <c r="B602" s="63"/>
      <c r="C602" s="63"/>
      <c r="D602" s="63"/>
      <c r="E602" s="63"/>
      <c r="F602" s="63"/>
      <c r="G602" s="63"/>
      <c r="H602" s="128"/>
      <c r="I602" s="129"/>
      <c r="J602" s="114"/>
      <c r="K602" s="115"/>
      <c r="L602" s="116"/>
      <c r="M602" s="63"/>
      <c r="N602" s="63"/>
      <c r="O602" s="63"/>
      <c r="P602" s="63"/>
    </row>
    <row r="603">
      <c r="A603" s="63"/>
      <c r="B603" s="63"/>
      <c r="C603" s="63"/>
      <c r="D603" s="63"/>
      <c r="E603" s="63"/>
      <c r="F603" s="63"/>
      <c r="G603" s="63"/>
      <c r="H603" s="128"/>
      <c r="I603" s="129"/>
      <c r="J603" s="114"/>
      <c r="K603" s="115"/>
      <c r="L603" s="116"/>
      <c r="M603" s="63"/>
      <c r="N603" s="63"/>
      <c r="O603" s="63"/>
      <c r="P603" s="63"/>
    </row>
    <row r="604">
      <c r="A604" s="63"/>
      <c r="B604" s="63"/>
      <c r="C604" s="63"/>
      <c r="D604" s="63"/>
      <c r="E604" s="63"/>
      <c r="F604" s="63"/>
      <c r="G604" s="63"/>
      <c r="H604" s="128"/>
      <c r="I604" s="129"/>
      <c r="J604" s="114"/>
      <c r="K604" s="115"/>
      <c r="L604" s="116"/>
      <c r="M604" s="63"/>
      <c r="N604" s="63"/>
      <c r="O604" s="63"/>
      <c r="P604" s="63"/>
    </row>
    <row r="605">
      <c r="A605" s="63"/>
      <c r="B605" s="63"/>
      <c r="C605" s="63"/>
      <c r="D605" s="63"/>
      <c r="E605" s="63"/>
      <c r="F605" s="63"/>
      <c r="G605" s="63"/>
      <c r="H605" s="128"/>
      <c r="I605" s="129"/>
      <c r="J605" s="114"/>
      <c r="K605" s="115"/>
      <c r="L605" s="116"/>
      <c r="M605" s="63"/>
      <c r="N605" s="63"/>
      <c r="O605" s="63"/>
      <c r="P605" s="63"/>
    </row>
    <row r="606">
      <c r="A606" s="63"/>
      <c r="B606" s="63"/>
      <c r="C606" s="63"/>
      <c r="D606" s="63"/>
      <c r="E606" s="63"/>
      <c r="F606" s="63"/>
      <c r="G606" s="63"/>
      <c r="H606" s="128"/>
      <c r="I606" s="129"/>
      <c r="J606" s="114"/>
      <c r="K606" s="115"/>
      <c r="L606" s="116"/>
      <c r="M606" s="63"/>
      <c r="N606" s="63"/>
      <c r="O606" s="63"/>
      <c r="P606" s="63"/>
    </row>
    <row r="607">
      <c r="A607" s="63"/>
      <c r="B607" s="63"/>
      <c r="C607" s="63"/>
      <c r="D607" s="63"/>
      <c r="E607" s="63"/>
      <c r="F607" s="63"/>
      <c r="G607" s="63"/>
      <c r="H607" s="128"/>
      <c r="I607" s="129"/>
      <c r="J607" s="114"/>
      <c r="K607" s="115"/>
      <c r="L607" s="116"/>
      <c r="M607" s="63"/>
      <c r="N607" s="63"/>
      <c r="O607" s="63"/>
      <c r="P607" s="63"/>
    </row>
    <row r="608">
      <c r="A608" s="63"/>
      <c r="B608" s="63"/>
      <c r="C608" s="63"/>
      <c r="D608" s="63"/>
      <c r="E608" s="63"/>
      <c r="F608" s="63"/>
      <c r="G608" s="63"/>
      <c r="H608" s="128"/>
      <c r="I608" s="129"/>
      <c r="J608" s="114"/>
      <c r="K608" s="115"/>
      <c r="L608" s="116"/>
      <c r="M608" s="63"/>
      <c r="N608" s="63"/>
      <c r="O608" s="63"/>
      <c r="P608" s="63"/>
    </row>
    <row r="609">
      <c r="A609" s="63"/>
      <c r="B609" s="63"/>
      <c r="C609" s="63"/>
      <c r="D609" s="63"/>
      <c r="E609" s="63"/>
      <c r="F609" s="63"/>
      <c r="G609" s="63"/>
      <c r="H609" s="128"/>
      <c r="I609" s="129"/>
      <c r="J609" s="114"/>
      <c r="K609" s="115"/>
      <c r="L609" s="116"/>
      <c r="M609" s="63"/>
      <c r="N609" s="63"/>
      <c r="O609" s="63"/>
      <c r="P609" s="63"/>
    </row>
    <row r="610">
      <c r="A610" s="63"/>
      <c r="B610" s="63"/>
      <c r="C610" s="63"/>
      <c r="D610" s="63"/>
      <c r="E610" s="63"/>
      <c r="F610" s="63"/>
      <c r="G610" s="63"/>
      <c r="H610" s="128"/>
      <c r="I610" s="129"/>
      <c r="J610" s="114"/>
      <c r="K610" s="115"/>
      <c r="L610" s="116"/>
      <c r="M610" s="63"/>
      <c r="N610" s="63"/>
      <c r="O610" s="63"/>
      <c r="P610" s="63"/>
    </row>
    <row r="611">
      <c r="A611" s="63"/>
      <c r="B611" s="63"/>
      <c r="C611" s="63"/>
      <c r="D611" s="63"/>
      <c r="E611" s="63"/>
      <c r="F611" s="63"/>
      <c r="G611" s="63"/>
      <c r="H611" s="128"/>
      <c r="I611" s="129"/>
      <c r="J611" s="114"/>
      <c r="K611" s="115"/>
      <c r="L611" s="116"/>
      <c r="M611" s="63"/>
      <c r="N611" s="63"/>
      <c r="O611" s="63"/>
      <c r="P611" s="63"/>
    </row>
    <row r="612">
      <c r="A612" s="63"/>
      <c r="B612" s="63"/>
      <c r="C612" s="63"/>
      <c r="D612" s="63"/>
      <c r="E612" s="63"/>
      <c r="F612" s="63"/>
      <c r="G612" s="63"/>
      <c r="H612" s="128"/>
      <c r="I612" s="129"/>
      <c r="J612" s="114"/>
      <c r="K612" s="115"/>
      <c r="L612" s="116"/>
      <c r="M612" s="63"/>
      <c r="N612" s="63"/>
      <c r="O612" s="63"/>
      <c r="P612" s="63"/>
    </row>
    <row r="613">
      <c r="A613" s="63"/>
      <c r="B613" s="63"/>
      <c r="C613" s="63"/>
      <c r="D613" s="63"/>
      <c r="E613" s="63"/>
      <c r="F613" s="63"/>
      <c r="G613" s="63"/>
      <c r="H613" s="128"/>
      <c r="I613" s="129"/>
      <c r="J613" s="114"/>
      <c r="K613" s="115"/>
      <c r="L613" s="116"/>
      <c r="M613" s="63"/>
      <c r="N613" s="63"/>
      <c r="O613" s="63"/>
      <c r="P613" s="63"/>
    </row>
    <row r="614">
      <c r="A614" s="63"/>
      <c r="B614" s="63"/>
      <c r="C614" s="63"/>
      <c r="D614" s="63"/>
      <c r="E614" s="63"/>
      <c r="F614" s="63"/>
      <c r="G614" s="63"/>
      <c r="H614" s="128"/>
      <c r="I614" s="129"/>
      <c r="J614" s="114"/>
      <c r="K614" s="115"/>
      <c r="L614" s="116"/>
      <c r="M614" s="63"/>
      <c r="N614" s="63"/>
      <c r="O614" s="63"/>
      <c r="P614" s="63"/>
    </row>
    <row r="615">
      <c r="A615" s="63"/>
      <c r="B615" s="63"/>
      <c r="C615" s="63"/>
      <c r="D615" s="63"/>
      <c r="E615" s="63"/>
      <c r="F615" s="63"/>
      <c r="G615" s="63"/>
      <c r="H615" s="128"/>
      <c r="I615" s="129"/>
      <c r="J615" s="114"/>
      <c r="K615" s="115"/>
      <c r="L615" s="116"/>
      <c r="M615" s="63"/>
      <c r="N615" s="63"/>
      <c r="O615" s="63"/>
      <c r="P615" s="63"/>
    </row>
    <row r="616">
      <c r="A616" s="63"/>
      <c r="B616" s="63"/>
      <c r="C616" s="63"/>
      <c r="D616" s="63"/>
      <c r="E616" s="63"/>
      <c r="F616" s="63"/>
      <c r="G616" s="63"/>
      <c r="H616" s="128"/>
      <c r="I616" s="129"/>
      <c r="J616" s="114"/>
      <c r="K616" s="115"/>
      <c r="L616" s="116"/>
      <c r="M616" s="63"/>
      <c r="N616" s="63"/>
      <c r="O616" s="63"/>
      <c r="P616" s="63"/>
    </row>
    <row r="617">
      <c r="A617" s="63"/>
      <c r="B617" s="63"/>
      <c r="C617" s="63"/>
      <c r="D617" s="63"/>
      <c r="E617" s="63"/>
      <c r="F617" s="63"/>
      <c r="G617" s="63"/>
      <c r="H617" s="128"/>
      <c r="I617" s="129"/>
      <c r="J617" s="114"/>
      <c r="K617" s="115"/>
      <c r="L617" s="116"/>
      <c r="M617" s="63"/>
      <c r="N617" s="63"/>
      <c r="O617" s="63"/>
      <c r="P617" s="63"/>
    </row>
    <row r="618">
      <c r="A618" s="63"/>
      <c r="B618" s="63"/>
      <c r="C618" s="63"/>
      <c r="D618" s="63"/>
      <c r="E618" s="63"/>
      <c r="F618" s="63"/>
      <c r="G618" s="63"/>
      <c r="H618" s="128"/>
      <c r="I618" s="129"/>
      <c r="J618" s="114"/>
      <c r="K618" s="115"/>
      <c r="L618" s="116"/>
      <c r="M618" s="63"/>
      <c r="N618" s="63"/>
      <c r="O618" s="63"/>
      <c r="P618" s="63"/>
    </row>
    <row r="619">
      <c r="A619" s="63"/>
      <c r="B619" s="63"/>
      <c r="C619" s="63"/>
      <c r="D619" s="63"/>
      <c r="E619" s="63"/>
      <c r="F619" s="63"/>
      <c r="G619" s="63"/>
      <c r="H619" s="128"/>
      <c r="I619" s="129"/>
      <c r="J619" s="114"/>
      <c r="K619" s="115"/>
      <c r="L619" s="116"/>
      <c r="M619" s="63"/>
      <c r="N619" s="63"/>
      <c r="O619" s="63"/>
      <c r="P619" s="63"/>
    </row>
    <row r="620">
      <c r="A620" s="63"/>
      <c r="B620" s="63"/>
      <c r="C620" s="63"/>
      <c r="D620" s="63"/>
      <c r="E620" s="63"/>
      <c r="F620" s="63"/>
      <c r="G620" s="63"/>
      <c r="H620" s="128"/>
      <c r="I620" s="129"/>
      <c r="J620" s="114"/>
      <c r="K620" s="115"/>
      <c r="L620" s="116"/>
      <c r="M620" s="63"/>
      <c r="N620" s="63"/>
      <c r="O620" s="63"/>
      <c r="P620" s="63"/>
    </row>
    <row r="621">
      <c r="A621" s="63"/>
      <c r="B621" s="63"/>
      <c r="C621" s="63"/>
      <c r="D621" s="63"/>
      <c r="E621" s="63"/>
      <c r="F621" s="63"/>
      <c r="G621" s="63"/>
      <c r="H621" s="128"/>
      <c r="I621" s="129"/>
      <c r="J621" s="114"/>
      <c r="K621" s="115"/>
      <c r="L621" s="116"/>
      <c r="M621" s="63"/>
      <c r="N621" s="63"/>
      <c r="O621" s="63"/>
      <c r="P621" s="63"/>
    </row>
    <row r="622">
      <c r="A622" s="63"/>
      <c r="B622" s="63"/>
      <c r="C622" s="63"/>
      <c r="D622" s="63"/>
      <c r="E622" s="63"/>
      <c r="F622" s="63"/>
      <c r="G622" s="63"/>
      <c r="H622" s="128"/>
      <c r="I622" s="129"/>
      <c r="J622" s="114"/>
      <c r="K622" s="115"/>
      <c r="L622" s="116"/>
      <c r="M622" s="63"/>
      <c r="N622" s="63"/>
      <c r="O622" s="63"/>
      <c r="P622" s="63"/>
    </row>
    <row r="623">
      <c r="A623" s="63"/>
      <c r="B623" s="63"/>
      <c r="C623" s="63"/>
      <c r="D623" s="63"/>
      <c r="E623" s="63"/>
      <c r="F623" s="63"/>
      <c r="G623" s="63"/>
      <c r="H623" s="128"/>
      <c r="I623" s="129"/>
      <c r="J623" s="114"/>
      <c r="K623" s="115"/>
      <c r="L623" s="116"/>
      <c r="M623" s="63"/>
      <c r="N623" s="63"/>
      <c r="O623" s="63"/>
      <c r="P623" s="63"/>
    </row>
    <row r="624">
      <c r="A624" s="63"/>
      <c r="B624" s="63"/>
      <c r="C624" s="63"/>
      <c r="D624" s="63"/>
      <c r="E624" s="63"/>
      <c r="F624" s="63"/>
      <c r="G624" s="63"/>
      <c r="H624" s="128"/>
      <c r="I624" s="129"/>
      <c r="J624" s="114"/>
      <c r="K624" s="115"/>
      <c r="L624" s="116"/>
      <c r="M624" s="63"/>
      <c r="N624" s="63"/>
      <c r="O624" s="63"/>
      <c r="P624" s="63"/>
    </row>
    <row r="625">
      <c r="A625" s="63"/>
      <c r="B625" s="63"/>
      <c r="C625" s="63"/>
      <c r="D625" s="63"/>
      <c r="E625" s="63"/>
      <c r="F625" s="63"/>
      <c r="G625" s="63"/>
      <c r="H625" s="128"/>
      <c r="I625" s="129"/>
      <c r="J625" s="114"/>
      <c r="K625" s="115"/>
      <c r="L625" s="116"/>
      <c r="M625" s="63"/>
      <c r="N625" s="63"/>
      <c r="O625" s="63"/>
      <c r="P625" s="63"/>
    </row>
    <row r="626">
      <c r="A626" s="63"/>
      <c r="B626" s="63"/>
      <c r="C626" s="63"/>
      <c r="D626" s="63"/>
      <c r="E626" s="63"/>
      <c r="F626" s="63"/>
      <c r="G626" s="63"/>
      <c r="H626" s="128"/>
      <c r="I626" s="129"/>
      <c r="J626" s="114"/>
      <c r="K626" s="115"/>
      <c r="L626" s="116"/>
      <c r="M626" s="63"/>
      <c r="N626" s="63"/>
      <c r="O626" s="63"/>
      <c r="P626" s="63"/>
    </row>
    <row r="627">
      <c r="A627" s="63"/>
      <c r="B627" s="63"/>
      <c r="C627" s="63"/>
      <c r="D627" s="63"/>
      <c r="E627" s="63"/>
      <c r="F627" s="63"/>
      <c r="G627" s="63"/>
      <c r="H627" s="128"/>
      <c r="I627" s="129"/>
      <c r="J627" s="114"/>
      <c r="K627" s="115"/>
      <c r="L627" s="116"/>
      <c r="M627" s="63"/>
      <c r="N627" s="63"/>
      <c r="O627" s="63"/>
      <c r="P627" s="63"/>
    </row>
    <row r="628">
      <c r="A628" s="63"/>
      <c r="B628" s="63"/>
      <c r="C628" s="63"/>
      <c r="D628" s="63"/>
      <c r="E628" s="63"/>
      <c r="F628" s="63"/>
      <c r="G628" s="63"/>
      <c r="H628" s="128"/>
      <c r="I628" s="129"/>
      <c r="J628" s="114"/>
      <c r="K628" s="115"/>
      <c r="L628" s="116"/>
      <c r="M628" s="63"/>
      <c r="N628" s="63"/>
      <c r="O628" s="63"/>
      <c r="P628" s="63"/>
    </row>
    <row r="629">
      <c r="A629" s="63"/>
      <c r="B629" s="63"/>
      <c r="C629" s="63"/>
      <c r="D629" s="63"/>
      <c r="E629" s="63"/>
      <c r="F629" s="63"/>
      <c r="G629" s="63"/>
      <c r="H629" s="128"/>
      <c r="I629" s="129"/>
      <c r="J629" s="114"/>
      <c r="K629" s="115"/>
      <c r="L629" s="116"/>
      <c r="M629" s="63"/>
      <c r="N629" s="63"/>
      <c r="O629" s="63"/>
      <c r="P629" s="63"/>
    </row>
    <row r="630">
      <c r="A630" s="63"/>
      <c r="B630" s="63"/>
      <c r="C630" s="63"/>
      <c r="D630" s="63"/>
      <c r="E630" s="63"/>
      <c r="F630" s="63"/>
      <c r="G630" s="63"/>
      <c r="H630" s="128"/>
      <c r="I630" s="129"/>
      <c r="J630" s="114"/>
      <c r="K630" s="115"/>
      <c r="L630" s="116"/>
      <c r="M630" s="63"/>
      <c r="N630" s="63"/>
      <c r="O630" s="63"/>
      <c r="P630" s="63"/>
    </row>
    <row r="631">
      <c r="A631" s="63"/>
      <c r="B631" s="63"/>
      <c r="C631" s="63"/>
      <c r="D631" s="63"/>
      <c r="E631" s="63"/>
      <c r="F631" s="63"/>
      <c r="G631" s="63"/>
      <c r="H631" s="128"/>
      <c r="I631" s="129"/>
      <c r="J631" s="114"/>
      <c r="K631" s="115"/>
      <c r="L631" s="116"/>
      <c r="M631" s="63"/>
      <c r="N631" s="63"/>
      <c r="O631" s="63"/>
      <c r="P631" s="63"/>
    </row>
    <row r="632">
      <c r="A632" s="63"/>
      <c r="B632" s="63"/>
      <c r="C632" s="63"/>
      <c r="D632" s="63"/>
      <c r="E632" s="63"/>
      <c r="F632" s="63"/>
      <c r="G632" s="63"/>
      <c r="H632" s="128"/>
      <c r="I632" s="129"/>
      <c r="J632" s="114"/>
      <c r="K632" s="115"/>
      <c r="L632" s="116"/>
      <c r="M632" s="63"/>
      <c r="N632" s="63"/>
      <c r="O632" s="63"/>
      <c r="P632" s="63"/>
    </row>
    <row r="633">
      <c r="A633" s="63"/>
      <c r="B633" s="63"/>
      <c r="C633" s="63"/>
      <c r="D633" s="63"/>
      <c r="E633" s="63"/>
      <c r="F633" s="63"/>
      <c r="G633" s="63"/>
      <c r="H633" s="128"/>
      <c r="I633" s="129"/>
      <c r="J633" s="114"/>
      <c r="K633" s="115"/>
      <c r="L633" s="116"/>
      <c r="M633" s="63"/>
      <c r="N633" s="63"/>
      <c r="O633" s="63"/>
      <c r="P633" s="63"/>
    </row>
    <row r="634">
      <c r="A634" s="63"/>
      <c r="B634" s="63"/>
      <c r="C634" s="63"/>
      <c r="D634" s="63"/>
      <c r="E634" s="63"/>
      <c r="F634" s="63"/>
      <c r="G634" s="63"/>
      <c r="H634" s="128"/>
      <c r="I634" s="129"/>
      <c r="J634" s="114"/>
      <c r="K634" s="115"/>
      <c r="L634" s="116"/>
      <c r="M634" s="63"/>
      <c r="N634" s="63"/>
      <c r="O634" s="63"/>
      <c r="P634" s="63"/>
    </row>
    <row r="635">
      <c r="A635" s="63"/>
      <c r="B635" s="63"/>
      <c r="C635" s="63"/>
      <c r="D635" s="63"/>
      <c r="E635" s="63"/>
      <c r="F635" s="63"/>
      <c r="G635" s="63"/>
      <c r="H635" s="128"/>
      <c r="I635" s="129"/>
      <c r="J635" s="114"/>
      <c r="K635" s="115"/>
      <c r="L635" s="116"/>
      <c r="M635" s="63"/>
      <c r="N635" s="63"/>
      <c r="O635" s="63"/>
      <c r="P635" s="63"/>
    </row>
    <row r="636">
      <c r="A636" s="63"/>
      <c r="B636" s="63"/>
      <c r="C636" s="63"/>
      <c r="D636" s="63"/>
      <c r="E636" s="63"/>
      <c r="F636" s="63"/>
      <c r="G636" s="63"/>
      <c r="H636" s="128"/>
      <c r="I636" s="129"/>
      <c r="J636" s="114"/>
      <c r="K636" s="115"/>
      <c r="L636" s="116"/>
      <c r="M636" s="63"/>
      <c r="N636" s="63"/>
      <c r="O636" s="63"/>
      <c r="P636" s="63"/>
    </row>
    <row r="637">
      <c r="A637" s="63"/>
      <c r="B637" s="63"/>
      <c r="C637" s="63"/>
      <c r="D637" s="63"/>
      <c r="E637" s="63"/>
      <c r="F637" s="63"/>
      <c r="G637" s="63"/>
      <c r="H637" s="128"/>
      <c r="I637" s="129"/>
      <c r="J637" s="114"/>
      <c r="K637" s="115"/>
      <c r="L637" s="116"/>
      <c r="M637" s="63"/>
      <c r="N637" s="63"/>
      <c r="O637" s="63"/>
      <c r="P637" s="63"/>
    </row>
    <row r="638">
      <c r="A638" s="63"/>
      <c r="B638" s="63"/>
      <c r="C638" s="63"/>
      <c r="D638" s="63"/>
      <c r="E638" s="63"/>
      <c r="F638" s="63"/>
      <c r="G638" s="63"/>
      <c r="H638" s="128"/>
      <c r="I638" s="129"/>
      <c r="J638" s="114"/>
      <c r="K638" s="115"/>
      <c r="L638" s="116"/>
      <c r="M638" s="63"/>
      <c r="N638" s="63"/>
      <c r="O638" s="63"/>
      <c r="P638" s="63"/>
    </row>
    <row r="639">
      <c r="A639" s="63"/>
      <c r="B639" s="63"/>
      <c r="C639" s="63"/>
      <c r="D639" s="63"/>
      <c r="E639" s="63"/>
      <c r="F639" s="63"/>
      <c r="G639" s="63"/>
      <c r="H639" s="128"/>
      <c r="I639" s="129"/>
      <c r="J639" s="114"/>
      <c r="K639" s="115"/>
      <c r="L639" s="116"/>
      <c r="M639" s="63"/>
      <c r="N639" s="63"/>
      <c r="O639" s="63"/>
      <c r="P639" s="63"/>
    </row>
    <row r="640">
      <c r="A640" s="63"/>
      <c r="B640" s="63"/>
      <c r="C640" s="63"/>
      <c r="D640" s="63"/>
      <c r="E640" s="63"/>
      <c r="F640" s="63"/>
      <c r="G640" s="63"/>
      <c r="H640" s="128"/>
      <c r="I640" s="129"/>
      <c r="J640" s="114"/>
      <c r="K640" s="115"/>
      <c r="L640" s="116"/>
      <c r="M640" s="63"/>
      <c r="N640" s="63"/>
      <c r="O640" s="63"/>
      <c r="P640" s="63"/>
    </row>
    <row r="641">
      <c r="A641" s="63"/>
      <c r="B641" s="63"/>
      <c r="C641" s="63"/>
      <c r="D641" s="63"/>
      <c r="E641" s="63"/>
      <c r="F641" s="63"/>
      <c r="G641" s="63"/>
      <c r="H641" s="128"/>
      <c r="I641" s="129"/>
      <c r="J641" s="114"/>
      <c r="K641" s="115"/>
      <c r="L641" s="116"/>
      <c r="M641" s="63"/>
      <c r="N641" s="63"/>
      <c r="O641" s="63"/>
      <c r="P641" s="63"/>
    </row>
    <row r="642">
      <c r="A642" s="63"/>
      <c r="B642" s="63"/>
      <c r="C642" s="63"/>
      <c r="D642" s="63"/>
      <c r="E642" s="63"/>
      <c r="F642" s="63"/>
      <c r="G642" s="63"/>
      <c r="H642" s="128"/>
      <c r="I642" s="129"/>
      <c r="J642" s="114"/>
      <c r="K642" s="115"/>
      <c r="L642" s="116"/>
      <c r="M642" s="63"/>
      <c r="N642" s="63"/>
      <c r="O642" s="63"/>
      <c r="P642" s="63"/>
    </row>
    <row r="643">
      <c r="A643" s="63"/>
      <c r="B643" s="63"/>
      <c r="C643" s="63"/>
      <c r="D643" s="63"/>
      <c r="E643" s="63"/>
      <c r="F643" s="63"/>
      <c r="G643" s="63"/>
      <c r="H643" s="128"/>
      <c r="I643" s="129"/>
      <c r="J643" s="114"/>
      <c r="K643" s="115"/>
      <c r="L643" s="116"/>
      <c r="M643" s="63"/>
      <c r="N643" s="63"/>
      <c r="O643" s="63"/>
      <c r="P643" s="63"/>
    </row>
    <row r="644">
      <c r="A644" s="63"/>
      <c r="B644" s="63"/>
      <c r="C644" s="63"/>
      <c r="D644" s="63"/>
      <c r="E644" s="63"/>
      <c r="F644" s="63"/>
      <c r="G644" s="63"/>
      <c r="H644" s="128"/>
      <c r="I644" s="129"/>
      <c r="J644" s="114"/>
      <c r="K644" s="115"/>
      <c r="L644" s="116"/>
      <c r="M644" s="63"/>
      <c r="N644" s="63"/>
      <c r="O644" s="63"/>
      <c r="P644" s="63"/>
    </row>
    <row r="645">
      <c r="A645" s="63"/>
      <c r="B645" s="63"/>
      <c r="C645" s="63"/>
      <c r="D645" s="63"/>
      <c r="E645" s="63"/>
      <c r="F645" s="63"/>
      <c r="G645" s="63"/>
      <c r="H645" s="128"/>
      <c r="I645" s="129"/>
      <c r="J645" s="114"/>
      <c r="K645" s="115"/>
      <c r="L645" s="116"/>
      <c r="M645" s="63"/>
      <c r="N645" s="63"/>
      <c r="O645" s="63"/>
      <c r="P645" s="63"/>
    </row>
    <row r="646">
      <c r="A646" s="63"/>
      <c r="B646" s="63"/>
      <c r="C646" s="63"/>
      <c r="D646" s="63"/>
      <c r="E646" s="63"/>
      <c r="F646" s="63"/>
      <c r="G646" s="63"/>
      <c r="H646" s="128"/>
      <c r="I646" s="129"/>
      <c r="J646" s="114"/>
      <c r="K646" s="115"/>
      <c r="L646" s="116"/>
      <c r="M646" s="63"/>
      <c r="N646" s="63"/>
      <c r="O646" s="63"/>
      <c r="P646" s="63"/>
    </row>
    <row r="647">
      <c r="A647" s="63"/>
      <c r="B647" s="63"/>
      <c r="C647" s="63"/>
      <c r="D647" s="63"/>
      <c r="E647" s="63"/>
      <c r="F647" s="63"/>
      <c r="G647" s="63"/>
      <c r="H647" s="128"/>
      <c r="I647" s="129"/>
      <c r="J647" s="114"/>
      <c r="K647" s="115"/>
      <c r="L647" s="116"/>
      <c r="M647" s="63"/>
      <c r="N647" s="63"/>
      <c r="O647" s="63"/>
      <c r="P647" s="63"/>
    </row>
    <row r="648">
      <c r="A648" s="63"/>
      <c r="B648" s="63"/>
      <c r="C648" s="63"/>
      <c r="D648" s="63"/>
      <c r="E648" s="63"/>
      <c r="F648" s="63"/>
      <c r="G648" s="63"/>
      <c r="H648" s="128"/>
      <c r="I648" s="129"/>
      <c r="J648" s="114"/>
      <c r="K648" s="115"/>
      <c r="L648" s="116"/>
      <c r="M648" s="63"/>
      <c r="N648" s="63"/>
      <c r="O648" s="63"/>
      <c r="P648" s="63"/>
    </row>
    <row r="649">
      <c r="A649" s="63"/>
      <c r="B649" s="63"/>
      <c r="C649" s="63"/>
      <c r="D649" s="63"/>
      <c r="E649" s="63"/>
      <c r="F649" s="63"/>
      <c r="G649" s="63"/>
      <c r="H649" s="128"/>
      <c r="I649" s="129"/>
      <c r="J649" s="114"/>
      <c r="K649" s="115"/>
      <c r="L649" s="116"/>
      <c r="M649" s="63"/>
      <c r="N649" s="63"/>
      <c r="O649" s="63"/>
      <c r="P649" s="63"/>
    </row>
    <row r="650">
      <c r="A650" s="63"/>
      <c r="B650" s="63"/>
      <c r="C650" s="63"/>
      <c r="D650" s="63"/>
      <c r="E650" s="63"/>
      <c r="F650" s="63"/>
      <c r="G650" s="63"/>
      <c r="H650" s="128"/>
      <c r="I650" s="129"/>
      <c r="J650" s="114"/>
      <c r="K650" s="115"/>
      <c r="L650" s="116"/>
      <c r="M650" s="63"/>
      <c r="N650" s="63"/>
      <c r="O650" s="63"/>
      <c r="P650" s="63"/>
    </row>
    <row r="651">
      <c r="A651" s="63"/>
      <c r="B651" s="63"/>
      <c r="C651" s="63"/>
      <c r="D651" s="63"/>
      <c r="E651" s="63"/>
      <c r="F651" s="63"/>
      <c r="G651" s="63"/>
      <c r="H651" s="128"/>
      <c r="I651" s="129"/>
      <c r="J651" s="114"/>
      <c r="K651" s="115"/>
      <c r="L651" s="116"/>
      <c r="M651" s="63"/>
      <c r="N651" s="63"/>
      <c r="O651" s="63"/>
      <c r="P651" s="63"/>
    </row>
    <row r="652">
      <c r="A652" s="63"/>
      <c r="B652" s="63"/>
      <c r="C652" s="63"/>
      <c r="D652" s="63"/>
      <c r="E652" s="63"/>
      <c r="F652" s="63"/>
      <c r="G652" s="63"/>
      <c r="H652" s="128"/>
      <c r="I652" s="129"/>
      <c r="J652" s="114"/>
      <c r="K652" s="115"/>
      <c r="L652" s="116"/>
      <c r="M652" s="63"/>
      <c r="N652" s="63"/>
      <c r="O652" s="63"/>
      <c r="P652" s="63"/>
    </row>
    <row r="653">
      <c r="A653" s="63"/>
      <c r="B653" s="63"/>
      <c r="C653" s="63"/>
      <c r="D653" s="63"/>
      <c r="E653" s="63"/>
      <c r="F653" s="63"/>
      <c r="G653" s="63"/>
      <c r="H653" s="128"/>
      <c r="I653" s="129"/>
      <c r="J653" s="114"/>
      <c r="K653" s="115"/>
      <c r="L653" s="116"/>
      <c r="M653" s="63"/>
      <c r="N653" s="63"/>
      <c r="O653" s="63"/>
      <c r="P653" s="63"/>
    </row>
    <row r="654">
      <c r="A654" s="63"/>
      <c r="B654" s="63"/>
      <c r="C654" s="63"/>
      <c r="D654" s="63"/>
      <c r="E654" s="63"/>
      <c r="F654" s="63"/>
      <c r="G654" s="63"/>
      <c r="H654" s="128"/>
      <c r="I654" s="129"/>
      <c r="J654" s="114"/>
      <c r="K654" s="115"/>
      <c r="L654" s="116"/>
      <c r="M654" s="63"/>
      <c r="N654" s="63"/>
      <c r="O654" s="63"/>
      <c r="P654" s="63"/>
    </row>
    <row r="655">
      <c r="A655" s="63"/>
      <c r="B655" s="63"/>
      <c r="C655" s="63"/>
      <c r="D655" s="63"/>
      <c r="E655" s="63"/>
      <c r="F655" s="63"/>
      <c r="G655" s="63"/>
      <c r="H655" s="128"/>
      <c r="I655" s="129"/>
      <c r="J655" s="114"/>
      <c r="K655" s="115"/>
      <c r="L655" s="116"/>
      <c r="M655" s="63"/>
      <c r="N655" s="63"/>
      <c r="O655" s="63"/>
      <c r="P655" s="63"/>
    </row>
    <row r="656">
      <c r="A656" s="63"/>
      <c r="B656" s="63"/>
      <c r="C656" s="63"/>
      <c r="D656" s="63"/>
      <c r="E656" s="63"/>
      <c r="F656" s="63"/>
      <c r="G656" s="63"/>
      <c r="H656" s="128"/>
      <c r="I656" s="129"/>
      <c r="J656" s="114"/>
      <c r="K656" s="115"/>
      <c r="L656" s="116"/>
      <c r="M656" s="63"/>
      <c r="N656" s="63"/>
      <c r="O656" s="63"/>
      <c r="P656" s="63"/>
    </row>
    <row r="657">
      <c r="A657" s="63"/>
      <c r="B657" s="63"/>
      <c r="C657" s="63"/>
      <c r="D657" s="63"/>
      <c r="E657" s="63"/>
      <c r="F657" s="63"/>
      <c r="G657" s="63"/>
      <c r="H657" s="128"/>
      <c r="I657" s="129"/>
      <c r="J657" s="114"/>
      <c r="K657" s="115"/>
      <c r="L657" s="116"/>
      <c r="M657" s="63"/>
      <c r="N657" s="63"/>
      <c r="O657" s="63"/>
      <c r="P657" s="63"/>
    </row>
    <row r="658">
      <c r="A658" s="63"/>
      <c r="B658" s="63"/>
      <c r="C658" s="63"/>
      <c r="D658" s="63"/>
      <c r="E658" s="63"/>
      <c r="F658" s="63"/>
      <c r="G658" s="63"/>
      <c r="H658" s="128"/>
      <c r="I658" s="129"/>
      <c r="J658" s="114"/>
      <c r="K658" s="115"/>
      <c r="L658" s="116"/>
      <c r="M658" s="63"/>
      <c r="N658" s="63"/>
      <c r="O658" s="63"/>
      <c r="P658" s="63"/>
    </row>
    <row r="659">
      <c r="A659" s="63"/>
      <c r="B659" s="63"/>
      <c r="C659" s="63"/>
      <c r="D659" s="63"/>
      <c r="E659" s="63"/>
      <c r="F659" s="63"/>
      <c r="G659" s="63"/>
      <c r="H659" s="128"/>
      <c r="I659" s="129"/>
      <c r="J659" s="114"/>
      <c r="K659" s="115"/>
      <c r="L659" s="116"/>
      <c r="M659" s="63"/>
      <c r="N659" s="63"/>
      <c r="O659" s="63"/>
      <c r="P659" s="63"/>
    </row>
    <row r="660">
      <c r="A660" s="63"/>
      <c r="B660" s="63"/>
      <c r="C660" s="63"/>
      <c r="D660" s="63"/>
      <c r="E660" s="63"/>
      <c r="F660" s="63"/>
      <c r="G660" s="63"/>
      <c r="H660" s="128"/>
      <c r="I660" s="129"/>
      <c r="J660" s="114"/>
      <c r="K660" s="115"/>
      <c r="L660" s="116"/>
      <c r="M660" s="63"/>
      <c r="N660" s="63"/>
      <c r="O660" s="63"/>
      <c r="P660" s="63"/>
    </row>
    <row r="661">
      <c r="A661" s="63"/>
      <c r="B661" s="63"/>
      <c r="C661" s="63"/>
      <c r="D661" s="63"/>
      <c r="E661" s="63"/>
      <c r="F661" s="63"/>
      <c r="G661" s="63"/>
      <c r="H661" s="128"/>
      <c r="I661" s="129"/>
      <c r="J661" s="114"/>
      <c r="K661" s="115"/>
      <c r="L661" s="116"/>
      <c r="M661" s="63"/>
      <c r="N661" s="63"/>
      <c r="O661" s="63"/>
      <c r="P661" s="63"/>
    </row>
    <row r="662">
      <c r="A662" s="63"/>
      <c r="B662" s="63"/>
      <c r="C662" s="63"/>
      <c r="D662" s="63"/>
      <c r="E662" s="63"/>
      <c r="F662" s="63"/>
      <c r="G662" s="63"/>
      <c r="H662" s="128"/>
      <c r="I662" s="129"/>
      <c r="J662" s="114"/>
      <c r="K662" s="115"/>
      <c r="L662" s="116"/>
      <c r="M662" s="63"/>
      <c r="N662" s="63"/>
      <c r="O662" s="63"/>
      <c r="P662" s="63"/>
    </row>
    <row r="663">
      <c r="A663" s="63"/>
      <c r="B663" s="63"/>
      <c r="C663" s="63"/>
      <c r="D663" s="63"/>
      <c r="E663" s="63"/>
      <c r="F663" s="63"/>
      <c r="G663" s="63"/>
      <c r="H663" s="128"/>
      <c r="I663" s="129"/>
      <c r="J663" s="114"/>
      <c r="K663" s="115"/>
      <c r="L663" s="116"/>
      <c r="M663" s="63"/>
      <c r="N663" s="63"/>
      <c r="O663" s="63"/>
      <c r="P663" s="63"/>
    </row>
    <row r="664">
      <c r="A664" s="63"/>
      <c r="B664" s="63"/>
      <c r="C664" s="63"/>
      <c r="D664" s="63"/>
      <c r="E664" s="63"/>
      <c r="F664" s="63"/>
      <c r="G664" s="63"/>
      <c r="H664" s="128"/>
      <c r="I664" s="129"/>
      <c r="J664" s="114"/>
      <c r="K664" s="115"/>
      <c r="L664" s="116"/>
      <c r="M664" s="63"/>
      <c r="N664" s="63"/>
      <c r="O664" s="63"/>
      <c r="P664" s="63"/>
    </row>
    <row r="665">
      <c r="A665" s="63"/>
      <c r="B665" s="63"/>
      <c r="C665" s="63"/>
      <c r="D665" s="63"/>
      <c r="E665" s="63"/>
      <c r="F665" s="63"/>
      <c r="G665" s="63"/>
      <c r="H665" s="128"/>
      <c r="I665" s="129"/>
      <c r="J665" s="114"/>
      <c r="K665" s="115"/>
      <c r="L665" s="116"/>
      <c r="M665" s="63"/>
      <c r="N665" s="63"/>
      <c r="O665" s="63"/>
      <c r="P665" s="63"/>
    </row>
    <row r="666">
      <c r="A666" s="63"/>
      <c r="B666" s="63"/>
      <c r="C666" s="63"/>
      <c r="D666" s="63"/>
      <c r="E666" s="63"/>
      <c r="F666" s="63"/>
      <c r="G666" s="63"/>
      <c r="H666" s="128"/>
      <c r="I666" s="129"/>
      <c r="J666" s="114"/>
      <c r="K666" s="115"/>
      <c r="L666" s="116"/>
      <c r="M666" s="63"/>
      <c r="N666" s="63"/>
      <c r="O666" s="63"/>
      <c r="P666" s="63"/>
    </row>
    <row r="667">
      <c r="A667" s="63"/>
      <c r="B667" s="63"/>
      <c r="C667" s="63"/>
      <c r="D667" s="63"/>
      <c r="E667" s="63"/>
      <c r="F667" s="63"/>
      <c r="G667" s="63"/>
      <c r="H667" s="128"/>
      <c r="I667" s="129"/>
      <c r="J667" s="114"/>
      <c r="K667" s="115"/>
      <c r="L667" s="116"/>
      <c r="M667" s="63"/>
      <c r="N667" s="63"/>
      <c r="O667" s="63"/>
      <c r="P667" s="63"/>
    </row>
    <row r="668">
      <c r="A668" s="63"/>
      <c r="B668" s="63"/>
      <c r="C668" s="63"/>
      <c r="D668" s="63"/>
      <c r="E668" s="63"/>
      <c r="F668" s="63"/>
      <c r="G668" s="63"/>
      <c r="H668" s="128"/>
      <c r="I668" s="129"/>
      <c r="J668" s="114"/>
      <c r="K668" s="115"/>
      <c r="L668" s="116"/>
      <c r="M668" s="63"/>
      <c r="N668" s="63"/>
      <c r="O668" s="63"/>
      <c r="P668" s="63"/>
    </row>
    <row r="669">
      <c r="A669" s="63"/>
      <c r="B669" s="63"/>
      <c r="C669" s="63"/>
      <c r="D669" s="63"/>
      <c r="E669" s="63"/>
      <c r="F669" s="63"/>
      <c r="G669" s="63"/>
      <c r="H669" s="128"/>
      <c r="I669" s="129"/>
      <c r="J669" s="114"/>
      <c r="K669" s="115"/>
      <c r="L669" s="116"/>
      <c r="M669" s="63"/>
      <c r="N669" s="63"/>
      <c r="O669" s="63"/>
      <c r="P669" s="63"/>
    </row>
    <row r="670">
      <c r="A670" s="63"/>
      <c r="B670" s="63"/>
      <c r="C670" s="63"/>
      <c r="D670" s="63"/>
      <c r="E670" s="63"/>
      <c r="F670" s="63"/>
      <c r="G670" s="63"/>
      <c r="H670" s="128"/>
      <c r="I670" s="129"/>
      <c r="J670" s="114"/>
      <c r="K670" s="115"/>
      <c r="L670" s="116"/>
      <c r="M670" s="63"/>
      <c r="N670" s="63"/>
      <c r="O670" s="63"/>
      <c r="P670" s="63"/>
    </row>
    <row r="671">
      <c r="A671" s="63"/>
      <c r="B671" s="63"/>
      <c r="C671" s="63"/>
      <c r="D671" s="63"/>
      <c r="E671" s="63"/>
      <c r="F671" s="63"/>
      <c r="G671" s="63"/>
      <c r="H671" s="128"/>
      <c r="I671" s="129"/>
      <c r="J671" s="114"/>
      <c r="K671" s="115"/>
      <c r="L671" s="116"/>
      <c r="M671" s="63"/>
      <c r="N671" s="63"/>
      <c r="O671" s="63"/>
      <c r="P671" s="63"/>
    </row>
    <row r="672">
      <c r="A672" s="63"/>
      <c r="B672" s="63"/>
      <c r="C672" s="63"/>
      <c r="D672" s="63"/>
      <c r="E672" s="63"/>
      <c r="F672" s="63"/>
      <c r="G672" s="63"/>
      <c r="H672" s="128"/>
      <c r="I672" s="129"/>
      <c r="J672" s="114"/>
      <c r="K672" s="115"/>
      <c r="L672" s="116"/>
      <c r="M672" s="63"/>
      <c r="N672" s="63"/>
      <c r="O672" s="63"/>
      <c r="P672" s="63"/>
    </row>
    <row r="673">
      <c r="A673" s="63"/>
      <c r="B673" s="63"/>
      <c r="C673" s="63"/>
      <c r="D673" s="63"/>
      <c r="E673" s="63"/>
      <c r="F673" s="63"/>
      <c r="G673" s="63"/>
      <c r="H673" s="128"/>
      <c r="I673" s="129"/>
      <c r="J673" s="114"/>
      <c r="K673" s="115"/>
      <c r="L673" s="116"/>
      <c r="M673" s="63"/>
      <c r="N673" s="63"/>
      <c r="O673" s="63"/>
      <c r="P673" s="63"/>
    </row>
    <row r="674">
      <c r="A674" s="63"/>
      <c r="B674" s="63"/>
      <c r="C674" s="63"/>
      <c r="D674" s="63"/>
      <c r="E674" s="63"/>
      <c r="F674" s="63"/>
      <c r="G674" s="63"/>
      <c r="H674" s="128"/>
      <c r="I674" s="129"/>
      <c r="J674" s="114"/>
      <c r="K674" s="115"/>
      <c r="L674" s="116"/>
      <c r="M674" s="63"/>
      <c r="N674" s="63"/>
      <c r="O674" s="63"/>
      <c r="P674" s="63"/>
    </row>
    <row r="675">
      <c r="A675" s="63"/>
      <c r="B675" s="63"/>
      <c r="C675" s="63"/>
      <c r="D675" s="63"/>
      <c r="E675" s="63"/>
      <c r="F675" s="63"/>
      <c r="G675" s="63"/>
      <c r="H675" s="128"/>
      <c r="I675" s="129"/>
      <c r="J675" s="114"/>
      <c r="K675" s="115"/>
      <c r="L675" s="116"/>
      <c r="M675" s="63"/>
      <c r="N675" s="63"/>
      <c r="O675" s="63"/>
      <c r="P675" s="63"/>
    </row>
    <row r="676">
      <c r="A676" s="63"/>
      <c r="B676" s="63"/>
      <c r="C676" s="63"/>
      <c r="D676" s="63"/>
      <c r="E676" s="63"/>
      <c r="F676" s="63"/>
      <c r="G676" s="63"/>
      <c r="H676" s="128"/>
      <c r="I676" s="129"/>
      <c r="J676" s="114"/>
      <c r="K676" s="115"/>
      <c r="L676" s="116"/>
      <c r="M676" s="63"/>
      <c r="N676" s="63"/>
      <c r="O676" s="63"/>
      <c r="P676" s="63"/>
    </row>
    <row r="677">
      <c r="A677" s="63"/>
      <c r="B677" s="63"/>
      <c r="C677" s="63"/>
      <c r="D677" s="63"/>
      <c r="E677" s="63"/>
      <c r="F677" s="63"/>
      <c r="G677" s="63"/>
      <c r="H677" s="128"/>
      <c r="I677" s="129"/>
      <c r="J677" s="114"/>
      <c r="K677" s="115"/>
      <c r="L677" s="116"/>
      <c r="M677" s="63"/>
      <c r="N677" s="63"/>
      <c r="O677" s="63"/>
      <c r="P677" s="63"/>
    </row>
    <row r="678">
      <c r="A678" s="63"/>
      <c r="B678" s="63"/>
      <c r="C678" s="63"/>
      <c r="D678" s="63"/>
      <c r="E678" s="63"/>
      <c r="F678" s="63"/>
      <c r="G678" s="63"/>
      <c r="H678" s="128"/>
      <c r="I678" s="129"/>
      <c r="J678" s="114"/>
      <c r="K678" s="115"/>
      <c r="L678" s="116"/>
      <c r="M678" s="63"/>
      <c r="N678" s="63"/>
      <c r="O678" s="63"/>
      <c r="P678" s="63"/>
    </row>
    <row r="679">
      <c r="A679" s="63"/>
      <c r="B679" s="63"/>
      <c r="C679" s="63"/>
      <c r="D679" s="63"/>
      <c r="E679" s="63"/>
      <c r="F679" s="63"/>
      <c r="G679" s="63"/>
      <c r="H679" s="128"/>
      <c r="I679" s="129"/>
      <c r="J679" s="114"/>
      <c r="K679" s="115"/>
      <c r="L679" s="116"/>
      <c r="M679" s="63"/>
      <c r="N679" s="63"/>
      <c r="O679" s="63"/>
      <c r="P679" s="63"/>
    </row>
    <row r="680">
      <c r="A680" s="63"/>
      <c r="B680" s="63"/>
      <c r="C680" s="63"/>
      <c r="D680" s="63"/>
      <c r="E680" s="63"/>
      <c r="F680" s="63"/>
      <c r="G680" s="63"/>
      <c r="H680" s="128"/>
      <c r="I680" s="129"/>
      <c r="J680" s="114"/>
      <c r="K680" s="115"/>
      <c r="L680" s="116"/>
      <c r="M680" s="63"/>
      <c r="N680" s="63"/>
      <c r="O680" s="63"/>
      <c r="P680" s="63"/>
    </row>
    <row r="681">
      <c r="A681" s="63"/>
      <c r="B681" s="63"/>
      <c r="C681" s="63"/>
      <c r="D681" s="63"/>
      <c r="E681" s="63"/>
      <c r="F681" s="63"/>
      <c r="G681" s="63"/>
      <c r="H681" s="128"/>
      <c r="I681" s="129"/>
      <c r="J681" s="114"/>
      <c r="K681" s="115"/>
      <c r="L681" s="116"/>
      <c r="M681" s="63"/>
      <c r="N681" s="63"/>
      <c r="O681" s="63"/>
      <c r="P681" s="63"/>
    </row>
    <row r="682">
      <c r="A682" s="63"/>
      <c r="B682" s="63"/>
      <c r="C682" s="63"/>
      <c r="D682" s="63"/>
      <c r="E682" s="63"/>
      <c r="F682" s="63"/>
      <c r="G682" s="63"/>
      <c r="H682" s="128"/>
      <c r="I682" s="129"/>
      <c r="J682" s="114"/>
      <c r="K682" s="115"/>
      <c r="L682" s="116"/>
      <c r="M682" s="63"/>
      <c r="N682" s="63"/>
      <c r="O682" s="63"/>
      <c r="P682" s="63"/>
    </row>
    <row r="683">
      <c r="A683" s="63"/>
      <c r="B683" s="63"/>
      <c r="C683" s="63"/>
      <c r="D683" s="63"/>
      <c r="E683" s="63"/>
      <c r="F683" s="63"/>
      <c r="G683" s="63"/>
      <c r="H683" s="128"/>
      <c r="I683" s="129"/>
      <c r="J683" s="114"/>
      <c r="K683" s="115"/>
      <c r="L683" s="116"/>
      <c r="M683" s="63"/>
      <c r="N683" s="63"/>
      <c r="O683" s="63"/>
      <c r="P683" s="63"/>
    </row>
    <row r="684">
      <c r="A684" s="63"/>
      <c r="B684" s="63"/>
      <c r="C684" s="63"/>
      <c r="D684" s="63"/>
      <c r="E684" s="63"/>
      <c r="F684" s="63"/>
      <c r="G684" s="63"/>
      <c r="H684" s="128"/>
      <c r="I684" s="129"/>
      <c r="J684" s="114"/>
      <c r="K684" s="115"/>
      <c r="L684" s="116"/>
      <c r="M684" s="63"/>
      <c r="N684" s="63"/>
      <c r="O684" s="63"/>
      <c r="P684" s="63"/>
    </row>
    <row r="685">
      <c r="A685" s="63"/>
      <c r="B685" s="63"/>
      <c r="C685" s="63"/>
      <c r="D685" s="63"/>
      <c r="E685" s="63"/>
      <c r="F685" s="63"/>
      <c r="G685" s="63"/>
      <c r="H685" s="128"/>
      <c r="I685" s="129"/>
      <c r="J685" s="114"/>
      <c r="K685" s="115"/>
      <c r="L685" s="116"/>
      <c r="M685" s="63"/>
      <c r="N685" s="63"/>
      <c r="O685" s="63"/>
      <c r="P685" s="63"/>
    </row>
    <row r="686">
      <c r="A686" s="63"/>
      <c r="B686" s="63"/>
      <c r="C686" s="63"/>
      <c r="D686" s="63"/>
      <c r="E686" s="63"/>
      <c r="F686" s="63"/>
      <c r="G686" s="63"/>
      <c r="H686" s="128"/>
      <c r="I686" s="129"/>
      <c r="J686" s="114"/>
      <c r="K686" s="115"/>
      <c r="L686" s="116"/>
      <c r="M686" s="63"/>
      <c r="N686" s="63"/>
      <c r="O686" s="63"/>
      <c r="P686" s="63"/>
    </row>
    <row r="687">
      <c r="A687" s="63"/>
      <c r="B687" s="63"/>
      <c r="C687" s="63"/>
      <c r="D687" s="63"/>
      <c r="E687" s="63"/>
      <c r="F687" s="63"/>
      <c r="G687" s="63"/>
      <c r="H687" s="128"/>
      <c r="I687" s="129"/>
      <c r="J687" s="114"/>
      <c r="K687" s="115"/>
      <c r="L687" s="116"/>
      <c r="M687" s="63"/>
      <c r="N687" s="63"/>
      <c r="O687" s="63"/>
      <c r="P687" s="63"/>
    </row>
  </sheetData>
  <autoFilter ref="$A$1:$P$96">
    <sortState ref="A1:P96">
      <sortCondition ref="E1:E96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6.13"/>
    <col customWidth="1" min="3" max="3" width="11.13"/>
    <col customWidth="1" min="4" max="4" width="8.0"/>
    <col customWidth="1" min="5" max="5" width="14.25"/>
    <col customWidth="1" min="6" max="6" width="17.0"/>
    <col customWidth="1" min="7" max="7" width="1.88"/>
    <col customWidth="1" min="8" max="9" width="5.63"/>
    <col customWidth="1" min="11" max="11" width="11.63"/>
    <col customWidth="1" min="12" max="12" width="14.63"/>
    <col customWidth="1" min="14" max="14" width="16.5"/>
  </cols>
  <sheetData>
    <row r="1">
      <c r="A1" s="99"/>
      <c r="B1" s="99"/>
      <c r="C1" s="99"/>
      <c r="D1" s="99"/>
      <c r="E1" s="99"/>
      <c r="F1" s="99"/>
      <c r="G1" s="100"/>
      <c r="H1" s="117"/>
      <c r="I1" s="118"/>
      <c r="J1" s="101"/>
      <c r="K1" s="130" t="s">
        <v>564</v>
      </c>
      <c r="L1" s="131" t="s">
        <v>565</v>
      </c>
      <c r="M1" s="100"/>
      <c r="N1" s="100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</row>
    <row r="2">
      <c r="A2" s="57" t="s">
        <v>316</v>
      </c>
      <c r="B2" s="57" t="s">
        <v>6</v>
      </c>
      <c r="C2" s="57" t="s">
        <v>328</v>
      </c>
      <c r="D2" s="57" t="s">
        <v>4</v>
      </c>
      <c r="E2" s="57" t="s">
        <v>747</v>
      </c>
      <c r="F2" s="57" t="s">
        <v>524</v>
      </c>
      <c r="G2" s="38">
        <v>1.0</v>
      </c>
      <c r="H2" s="113">
        <v>13590.0</v>
      </c>
      <c r="I2" s="132">
        <v>11390.0</v>
      </c>
      <c r="J2" s="104"/>
      <c r="K2" s="133">
        <v>5843.0</v>
      </c>
      <c r="L2" s="134">
        <v>4967.0</v>
      </c>
      <c r="M2" s="58"/>
      <c r="N2" s="57" t="s">
        <v>748</v>
      </c>
      <c r="O2" s="63"/>
      <c r="P2" s="135"/>
      <c r="Q2" s="136"/>
      <c r="R2" s="137"/>
      <c r="S2" s="137"/>
      <c r="T2" s="138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40"/>
    </row>
    <row r="3">
      <c r="A3" s="57" t="s">
        <v>316</v>
      </c>
      <c r="B3" s="57" t="s">
        <v>6</v>
      </c>
      <c r="C3" s="57" t="s">
        <v>328</v>
      </c>
      <c r="D3" s="57" t="s">
        <v>4</v>
      </c>
      <c r="E3" s="57" t="s">
        <v>749</v>
      </c>
      <c r="F3" s="57" t="s">
        <v>524</v>
      </c>
      <c r="G3" s="38">
        <v>1.0</v>
      </c>
      <c r="H3" s="113">
        <v>15990.0</v>
      </c>
      <c r="I3" s="132">
        <v>13790.0</v>
      </c>
      <c r="J3" s="104"/>
      <c r="K3" s="133">
        <v>7163.0</v>
      </c>
      <c r="L3" s="134">
        <v>6089.0</v>
      </c>
      <c r="M3" s="58"/>
      <c r="N3" s="57" t="s">
        <v>748</v>
      </c>
      <c r="O3" s="63"/>
      <c r="P3" s="135"/>
      <c r="Q3" s="141"/>
      <c r="R3" s="137"/>
      <c r="S3" s="137"/>
      <c r="T3" s="138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40"/>
    </row>
    <row r="4">
      <c r="A4" s="57" t="s">
        <v>331</v>
      </c>
      <c r="B4" s="58"/>
      <c r="C4" s="57" t="s">
        <v>318</v>
      </c>
      <c r="D4" s="57" t="s">
        <v>4</v>
      </c>
      <c r="E4" s="57" t="s">
        <v>750</v>
      </c>
      <c r="F4" s="57" t="s">
        <v>335</v>
      </c>
      <c r="G4" s="38">
        <v>1.0</v>
      </c>
      <c r="H4" s="113">
        <v>3590.0</v>
      </c>
      <c r="I4" s="125"/>
      <c r="J4" s="104"/>
      <c r="K4" s="133">
        <v>1497.0</v>
      </c>
      <c r="L4" s="134">
        <v>1272.0</v>
      </c>
      <c r="M4" s="58"/>
      <c r="N4" s="57" t="s">
        <v>748</v>
      </c>
      <c r="O4" s="63"/>
      <c r="P4" s="135"/>
      <c r="Q4" s="141"/>
      <c r="R4" s="137"/>
      <c r="S4" s="137"/>
      <c r="T4" s="138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40"/>
    </row>
    <row r="5">
      <c r="A5" s="57" t="s">
        <v>331</v>
      </c>
      <c r="B5" s="58"/>
      <c r="C5" s="57" t="s">
        <v>328</v>
      </c>
      <c r="D5" s="57" t="s">
        <v>4</v>
      </c>
      <c r="E5" s="57" t="s">
        <v>641</v>
      </c>
      <c r="F5" s="57" t="s">
        <v>335</v>
      </c>
      <c r="G5" s="38">
        <v>1.0</v>
      </c>
      <c r="H5" s="113">
        <v>4490.0</v>
      </c>
      <c r="I5" s="132">
        <v>3590.0</v>
      </c>
      <c r="J5" s="104"/>
      <c r="K5" s="133">
        <v>1497.0</v>
      </c>
      <c r="L5" s="134">
        <v>1272.0</v>
      </c>
      <c r="M5" s="58"/>
      <c r="N5" s="57" t="s">
        <v>748</v>
      </c>
      <c r="O5" s="63"/>
      <c r="P5" s="135"/>
      <c r="Q5" s="141"/>
      <c r="R5" s="137"/>
      <c r="S5" s="137"/>
      <c r="T5" s="138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40"/>
    </row>
    <row r="6">
      <c r="A6" s="57" t="s">
        <v>331</v>
      </c>
      <c r="B6" s="58"/>
      <c r="C6" s="57" t="s">
        <v>318</v>
      </c>
      <c r="D6" s="57" t="s">
        <v>4</v>
      </c>
      <c r="E6" s="57" t="s">
        <v>641</v>
      </c>
      <c r="F6" s="57" t="s">
        <v>335</v>
      </c>
      <c r="G6" s="38">
        <v>1.0</v>
      </c>
      <c r="H6" s="113">
        <v>4490.0</v>
      </c>
      <c r="I6" s="132">
        <v>3590.0</v>
      </c>
      <c r="J6" s="104"/>
      <c r="K6" s="133">
        <v>1497.0</v>
      </c>
      <c r="L6" s="134">
        <v>1272.0</v>
      </c>
      <c r="M6" s="58"/>
      <c r="N6" s="57" t="s">
        <v>748</v>
      </c>
      <c r="O6" s="63"/>
      <c r="P6" s="135"/>
      <c r="Q6" s="141"/>
      <c r="R6" s="137"/>
      <c r="S6" s="137"/>
      <c r="T6" s="138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40"/>
    </row>
    <row r="7">
      <c r="A7" s="57" t="s">
        <v>331</v>
      </c>
      <c r="B7" s="58"/>
      <c r="C7" s="57" t="s">
        <v>328</v>
      </c>
      <c r="D7" s="57" t="s">
        <v>4</v>
      </c>
      <c r="E7" s="57" t="s">
        <v>751</v>
      </c>
      <c r="F7" s="57" t="s">
        <v>335</v>
      </c>
      <c r="G7" s="38">
        <v>1.0</v>
      </c>
      <c r="H7" s="113">
        <v>4490.0</v>
      </c>
      <c r="I7" s="132">
        <v>3590.0</v>
      </c>
      <c r="J7" s="104"/>
      <c r="K7" s="133">
        <v>1497.0</v>
      </c>
      <c r="L7" s="134">
        <v>1272.0</v>
      </c>
      <c r="M7" s="58"/>
      <c r="N7" s="57" t="s">
        <v>748</v>
      </c>
      <c r="O7" s="63"/>
      <c r="P7" s="135"/>
      <c r="Q7" s="136"/>
      <c r="R7" s="137"/>
      <c r="S7" s="137"/>
      <c r="T7" s="138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40"/>
    </row>
    <row r="8" ht="14.25" customHeight="1">
      <c r="A8" s="57" t="s">
        <v>316</v>
      </c>
      <c r="B8" s="58"/>
      <c r="C8" s="57" t="s">
        <v>318</v>
      </c>
      <c r="D8" s="57" t="s">
        <v>4</v>
      </c>
      <c r="E8" s="57" t="s">
        <v>752</v>
      </c>
      <c r="F8" s="57" t="s">
        <v>335</v>
      </c>
      <c r="G8" s="38">
        <v>1.0</v>
      </c>
      <c r="H8" s="113">
        <v>3390.0</v>
      </c>
      <c r="I8" s="132">
        <v>2590.0</v>
      </c>
      <c r="J8" s="104"/>
      <c r="K8" s="133">
        <v>1163.0</v>
      </c>
      <c r="L8" s="134">
        <v>989.0</v>
      </c>
      <c r="M8" s="58"/>
      <c r="N8" s="57" t="s">
        <v>748</v>
      </c>
      <c r="O8" s="63"/>
      <c r="P8" s="135"/>
      <c r="Q8" s="141"/>
      <c r="R8" s="137"/>
      <c r="S8" s="137"/>
      <c r="T8" s="138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40"/>
    </row>
    <row r="9">
      <c r="A9" s="57" t="s">
        <v>316</v>
      </c>
      <c r="B9" s="58"/>
      <c r="C9" s="57" t="s">
        <v>328</v>
      </c>
      <c r="D9" s="57" t="s">
        <v>4</v>
      </c>
      <c r="E9" s="57" t="s">
        <v>752</v>
      </c>
      <c r="F9" s="57" t="s">
        <v>335</v>
      </c>
      <c r="G9" s="38">
        <v>1.0</v>
      </c>
      <c r="H9" s="113">
        <v>3390.0</v>
      </c>
      <c r="I9" s="132">
        <v>2590.0</v>
      </c>
      <c r="J9" s="104"/>
      <c r="K9" s="133">
        <v>1163.0</v>
      </c>
      <c r="L9" s="134">
        <v>989.0</v>
      </c>
      <c r="M9" s="58"/>
      <c r="N9" s="57" t="s">
        <v>748</v>
      </c>
      <c r="O9" s="63"/>
      <c r="P9" s="135"/>
      <c r="Q9" s="141"/>
      <c r="R9" s="137"/>
      <c r="S9" s="137"/>
      <c r="T9" s="138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40"/>
    </row>
    <row r="10">
      <c r="A10" s="57" t="s">
        <v>316</v>
      </c>
      <c r="B10" s="58"/>
      <c r="C10" s="57" t="s">
        <v>324</v>
      </c>
      <c r="D10" s="57" t="s">
        <v>4</v>
      </c>
      <c r="E10" s="57" t="s">
        <v>753</v>
      </c>
      <c r="F10" s="57" t="s">
        <v>335</v>
      </c>
      <c r="G10" s="38">
        <v>1.0</v>
      </c>
      <c r="H10" s="113">
        <v>3390.0</v>
      </c>
      <c r="I10" s="132">
        <v>2590.0</v>
      </c>
      <c r="J10" s="104"/>
      <c r="K10" s="133">
        <v>1163.0</v>
      </c>
      <c r="L10" s="134">
        <v>989.0</v>
      </c>
      <c r="M10" s="58"/>
      <c r="N10" s="57" t="s">
        <v>748</v>
      </c>
      <c r="O10" s="63"/>
      <c r="P10" s="135"/>
      <c r="Q10" s="141"/>
      <c r="R10" s="137"/>
      <c r="S10" s="137"/>
      <c r="T10" s="138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40"/>
    </row>
    <row r="11">
      <c r="A11" s="57" t="s">
        <v>316</v>
      </c>
      <c r="B11" s="58"/>
      <c r="C11" s="57" t="s">
        <v>318</v>
      </c>
      <c r="D11" s="57" t="s">
        <v>4</v>
      </c>
      <c r="E11" s="57" t="s">
        <v>754</v>
      </c>
      <c r="F11" s="57" t="s">
        <v>335</v>
      </c>
      <c r="G11" s="38">
        <v>1.0</v>
      </c>
      <c r="H11" s="113">
        <v>3390.0</v>
      </c>
      <c r="I11" s="132">
        <v>2590.0</v>
      </c>
      <c r="J11" s="104"/>
      <c r="K11" s="133">
        <v>1163.0</v>
      </c>
      <c r="L11" s="134">
        <v>989.0</v>
      </c>
      <c r="M11" s="58"/>
      <c r="N11" s="57" t="s">
        <v>748</v>
      </c>
      <c r="O11" s="63"/>
      <c r="P11" s="135"/>
      <c r="Q11" s="141"/>
      <c r="R11" s="137"/>
      <c r="S11" s="137"/>
      <c r="T11" s="138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40"/>
    </row>
    <row r="12">
      <c r="A12" s="57" t="s">
        <v>316</v>
      </c>
      <c r="B12" s="58"/>
      <c r="C12" s="57" t="s">
        <v>328</v>
      </c>
      <c r="D12" s="57" t="s">
        <v>4</v>
      </c>
      <c r="E12" s="57" t="s">
        <v>754</v>
      </c>
      <c r="F12" s="57" t="s">
        <v>335</v>
      </c>
      <c r="G12" s="38">
        <v>1.0</v>
      </c>
      <c r="H12" s="113">
        <v>3390.0</v>
      </c>
      <c r="I12" s="132">
        <v>2590.0</v>
      </c>
      <c r="J12" s="104"/>
      <c r="K12" s="133">
        <v>1163.0</v>
      </c>
      <c r="L12" s="134">
        <v>989.0</v>
      </c>
      <c r="M12" s="58"/>
      <c r="N12" s="57" t="s">
        <v>748</v>
      </c>
      <c r="O12" s="63"/>
      <c r="P12" s="135"/>
      <c r="Q12" s="141"/>
      <c r="R12" s="137"/>
      <c r="S12" s="137"/>
      <c r="T12" s="138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40"/>
    </row>
    <row r="13">
      <c r="A13" s="57" t="s">
        <v>316</v>
      </c>
      <c r="B13" s="58"/>
      <c r="C13" s="57" t="s">
        <v>318</v>
      </c>
      <c r="D13" s="57" t="s">
        <v>4</v>
      </c>
      <c r="E13" s="57" t="s">
        <v>755</v>
      </c>
      <c r="F13" s="57" t="s">
        <v>335</v>
      </c>
      <c r="G13" s="38">
        <v>1.0</v>
      </c>
      <c r="H13" s="113">
        <v>2990.0</v>
      </c>
      <c r="I13" s="125"/>
      <c r="J13" s="104"/>
      <c r="K13" s="133">
        <v>1163.0</v>
      </c>
      <c r="L13" s="134">
        <v>989.0</v>
      </c>
      <c r="M13" s="58"/>
      <c r="N13" s="57" t="s">
        <v>748</v>
      </c>
      <c r="O13" s="63"/>
      <c r="P13" s="135"/>
      <c r="Q13" s="141"/>
      <c r="R13" s="137"/>
      <c r="S13" s="137"/>
      <c r="T13" s="138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40"/>
    </row>
    <row r="14">
      <c r="A14" s="57" t="s">
        <v>316</v>
      </c>
      <c r="B14" s="58"/>
      <c r="C14" s="57" t="s">
        <v>328</v>
      </c>
      <c r="D14" s="57" t="s">
        <v>4</v>
      </c>
      <c r="E14" s="57" t="s">
        <v>755</v>
      </c>
      <c r="F14" s="57" t="s">
        <v>335</v>
      </c>
      <c r="G14" s="38">
        <v>1.0</v>
      </c>
      <c r="H14" s="113">
        <v>2990.0</v>
      </c>
      <c r="I14" s="125"/>
      <c r="J14" s="104"/>
      <c r="K14" s="133">
        <v>1163.0</v>
      </c>
      <c r="L14" s="134">
        <v>989.0</v>
      </c>
      <c r="M14" s="58"/>
      <c r="N14" s="57" t="s">
        <v>748</v>
      </c>
      <c r="O14" s="63"/>
      <c r="P14" s="135"/>
      <c r="Q14" s="141"/>
      <c r="R14" s="137"/>
      <c r="S14" s="137"/>
      <c r="T14" s="138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40"/>
    </row>
    <row r="15">
      <c r="A15" s="57" t="s">
        <v>316</v>
      </c>
      <c r="B15" s="58"/>
      <c r="C15" s="57" t="s">
        <v>318</v>
      </c>
      <c r="D15" s="57" t="s">
        <v>4</v>
      </c>
      <c r="E15" s="57" t="s">
        <v>756</v>
      </c>
      <c r="F15" s="57" t="s">
        <v>335</v>
      </c>
      <c r="G15" s="38">
        <v>1.0</v>
      </c>
      <c r="H15" s="113">
        <v>2990.0</v>
      </c>
      <c r="I15" s="125"/>
      <c r="J15" s="104"/>
      <c r="K15" s="133">
        <v>1163.0</v>
      </c>
      <c r="L15" s="134">
        <v>989.0</v>
      </c>
      <c r="M15" s="58"/>
      <c r="N15" s="57" t="s">
        <v>748</v>
      </c>
      <c r="O15" s="63"/>
      <c r="P15" s="135"/>
      <c r="Q15" s="141"/>
      <c r="R15" s="137"/>
      <c r="S15" s="137"/>
      <c r="T15" s="138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40"/>
    </row>
    <row r="16">
      <c r="A16" s="57" t="s">
        <v>316</v>
      </c>
      <c r="B16" s="58"/>
      <c r="C16" s="57" t="s">
        <v>328</v>
      </c>
      <c r="D16" s="57" t="s">
        <v>4</v>
      </c>
      <c r="E16" s="57" t="s">
        <v>756</v>
      </c>
      <c r="F16" s="57" t="s">
        <v>335</v>
      </c>
      <c r="G16" s="38">
        <v>1.0</v>
      </c>
      <c r="H16" s="113">
        <v>2990.0</v>
      </c>
      <c r="I16" s="125"/>
      <c r="J16" s="104"/>
      <c r="K16" s="133">
        <v>1163.0</v>
      </c>
      <c r="L16" s="134">
        <v>989.0</v>
      </c>
      <c r="M16" s="58"/>
      <c r="N16" s="57" t="s">
        <v>748</v>
      </c>
      <c r="O16" s="63"/>
      <c r="P16" s="135"/>
      <c r="Q16" s="141"/>
      <c r="R16" s="137"/>
      <c r="S16" s="137"/>
      <c r="T16" s="138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40"/>
    </row>
    <row r="17">
      <c r="A17" s="57" t="s">
        <v>316</v>
      </c>
      <c r="B17" s="58"/>
      <c r="C17" s="57" t="s">
        <v>328</v>
      </c>
      <c r="D17" s="57" t="s">
        <v>4</v>
      </c>
      <c r="E17" s="57" t="s">
        <v>757</v>
      </c>
      <c r="F17" s="57" t="s">
        <v>335</v>
      </c>
      <c r="G17" s="38">
        <v>1.0</v>
      </c>
      <c r="H17" s="113">
        <v>2990.0</v>
      </c>
      <c r="I17" s="125"/>
      <c r="J17" s="104"/>
      <c r="K17" s="133">
        <v>1163.0</v>
      </c>
      <c r="L17" s="134">
        <v>989.0</v>
      </c>
      <c r="M17" s="58"/>
      <c r="N17" s="57" t="s">
        <v>748</v>
      </c>
      <c r="O17" s="63"/>
      <c r="P17" s="135"/>
      <c r="Q17" s="141"/>
      <c r="R17" s="137"/>
      <c r="S17" s="137"/>
      <c r="T17" s="138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40"/>
    </row>
    <row r="18">
      <c r="A18" s="57" t="s">
        <v>316</v>
      </c>
      <c r="B18" s="58"/>
      <c r="C18" s="57" t="s">
        <v>324</v>
      </c>
      <c r="D18" s="57" t="s">
        <v>4</v>
      </c>
      <c r="E18" s="57" t="s">
        <v>757</v>
      </c>
      <c r="F18" s="57" t="s">
        <v>335</v>
      </c>
      <c r="G18" s="38">
        <v>1.0</v>
      </c>
      <c r="H18" s="113">
        <v>2990.0</v>
      </c>
      <c r="I18" s="125"/>
      <c r="J18" s="104"/>
      <c r="K18" s="133">
        <v>1163.0</v>
      </c>
      <c r="L18" s="134">
        <v>989.0</v>
      </c>
      <c r="M18" s="58"/>
      <c r="N18" s="57" t="s">
        <v>748</v>
      </c>
      <c r="O18" s="63"/>
      <c r="P18" s="135"/>
      <c r="Q18" s="141"/>
      <c r="R18" s="137"/>
      <c r="S18" s="137"/>
      <c r="T18" s="138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40"/>
    </row>
    <row r="19">
      <c r="A19" s="57" t="s">
        <v>316</v>
      </c>
      <c r="B19" s="58"/>
      <c r="C19" s="57" t="s">
        <v>328</v>
      </c>
      <c r="D19" s="57" t="s">
        <v>4</v>
      </c>
      <c r="E19" s="57" t="s">
        <v>758</v>
      </c>
      <c r="F19" s="57" t="s">
        <v>335</v>
      </c>
      <c r="G19" s="38">
        <v>1.0</v>
      </c>
      <c r="H19" s="113">
        <v>3190.0</v>
      </c>
      <c r="I19" s="132">
        <v>2790.0</v>
      </c>
      <c r="J19" s="104"/>
      <c r="K19" s="133">
        <v>1330.0</v>
      </c>
      <c r="L19" s="134">
        <v>1131.0</v>
      </c>
      <c r="M19" s="58"/>
      <c r="N19" s="57" t="s">
        <v>748</v>
      </c>
      <c r="O19" s="63"/>
      <c r="P19" s="135"/>
      <c r="Q19" s="141"/>
      <c r="R19" s="137"/>
      <c r="S19" s="137"/>
      <c r="T19" s="138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40"/>
    </row>
    <row r="20">
      <c r="A20" s="57" t="s">
        <v>316</v>
      </c>
      <c r="B20" s="58"/>
      <c r="C20" s="57" t="s">
        <v>328</v>
      </c>
      <c r="D20" s="57" t="s">
        <v>4</v>
      </c>
      <c r="E20" s="57" t="s">
        <v>759</v>
      </c>
      <c r="F20" s="57" t="s">
        <v>335</v>
      </c>
      <c r="G20" s="38">
        <v>1.0</v>
      </c>
      <c r="H20" s="113">
        <v>3190.0</v>
      </c>
      <c r="I20" s="132">
        <v>2790.0</v>
      </c>
      <c r="J20" s="104"/>
      <c r="K20" s="133">
        <v>1330.0</v>
      </c>
      <c r="L20" s="134">
        <v>1131.0</v>
      </c>
      <c r="M20" s="58"/>
      <c r="N20" s="57" t="s">
        <v>748</v>
      </c>
      <c r="O20" s="63"/>
      <c r="P20" s="135"/>
      <c r="Q20" s="141"/>
      <c r="R20" s="137"/>
      <c r="S20" s="137"/>
      <c r="T20" s="138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40"/>
    </row>
    <row r="21">
      <c r="A21" s="57" t="s">
        <v>316</v>
      </c>
      <c r="B21" s="58"/>
      <c r="C21" s="57" t="s">
        <v>324</v>
      </c>
      <c r="D21" s="57" t="s">
        <v>4</v>
      </c>
      <c r="E21" s="57" t="s">
        <v>759</v>
      </c>
      <c r="F21" s="57" t="s">
        <v>335</v>
      </c>
      <c r="G21" s="38">
        <v>1.0</v>
      </c>
      <c r="H21" s="113">
        <v>3190.0</v>
      </c>
      <c r="I21" s="132">
        <v>2790.0</v>
      </c>
      <c r="J21" s="104"/>
      <c r="K21" s="133">
        <v>1330.0</v>
      </c>
      <c r="L21" s="134">
        <v>1131.0</v>
      </c>
      <c r="M21" s="58"/>
      <c r="N21" s="57" t="s">
        <v>748</v>
      </c>
      <c r="O21" s="63"/>
      <c r="P21" s="135"/>
      <c r="Q21" s="141"/>
      <c r="R21" s="137"/>
      <c r="S21" s="137"/>
      <c r="T21" s="138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40"/>
    </row>
    <row r="22">
      <c r="A22" s="57" t="s">
        <v>316</v>
      </c>
      <c r="B22" s="58"/>
      <c r="C22" s="57" t="s">
        <v>328</v>
      </c>
      <c r="D22" s="57" t="s">
        <v>4</v>
      </c>
      <c r="E22" s="57" t="s">
        <v>760</v>
      </c>
      <c r="F22" s="57" t="s">
        <v>335</v>
      </c>
      <c r="G22" s="38">
        <v>1.0</v>
      </c>
      <c r="H22" s="113">
        <v>3390.0</v>
      </c>
      <c r="I22" s="132">
        <v>2590.0</v>
      </c>
      <c r="J22" s="104"/>
      <c r="K22" s="133">
        <v>1163.0</v>
      </c>
      <c r="L22" s="134">
        <v>989.0</v>
      </c>
      <c r="M22" s="58"/>
      <c r="N22" s="57" t="s">
        <v>748</v>
      </c>
      <c r="O22" s="63"/>
      <c r="P22" s="135"/>
      <c r="Q22" s="141"/>
      <c r="R22" s="137"/>
      <c r="S22" s="137"/>
      <c r="T22" s="138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40"/>
    </row>
    <row r="23">
      <c r="A23" s="57" t="s">
        <v>316</v>
      </c>
      <c r="B23" s="58"/>
      <c r="C23" s="57" t="s">
        <v>324</v>
      </c>
      <c r="D23" s="57" t="s">
        <v>4</v>
      </c>
      <c r="E23" s="57" t="s">
        <v>760</v>
      </c>
      <c r="F23" s="57" t="s">
        <v>335</v>
      </c>
      <c r="G23" s="38">
        <v>1.0</v>
      </c>
      <c r="H23" s="113">
        <v>3390.0</v>
      </c>
      <c r="I23" s="132">
        <v>2590.0</v>
      </c>
      <c r="J23" s="104"/>
      <c r="K23" s="133">
        <v>1163.0</v>
      </c>
      <c r="L23" s="134">
        <v>989.0</v>
      </c>
      <c r="M23" s="58"/>
      <c r="N23" s="57" t="s">
        <v>748</v>
      </c>
      <c r="O23" s="63"/>
      <c r="P23" s="135"/>
      <c r="Q23" s="141"/>
      <c r="R23" s="137"/>
      <c r="S23" s="137"/>
      <c r="T23" s="138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40"/>
    </row>
    <row r="24">
      <c r="A24" s="57" t="s">
        <v>316</v>
      </c>
      <c r="B24" s="58"/>
      <c r="C24" s="57" t="s">
        <v>324</v>
      </c>
      <c r="D24" s="57" t="s">
        <v>4</v>
      </c>
      <c r="E24" s="57" t="s">
        <v>761</v>
      </c>
      <c r="F24" s="57" t="s">
        <v>335</v>
      </c>
      <c r="G24" s="38">
        <v>1.0</v>
      </c>
      <c r="H24" s="113">
        <v>3790.0</v>
      </c>
      <c r="I24" s="132">
        <v>2590.0</v>
      </c>
      <c r="J24" s="104"/>
      <c r="K24" s="133">
        <v>1263.0</v>
      </c>
      <c r="L24" s="134">
        <v>1074.0</v>
      </c>
      <c r="M24" s="58"/>
      <c r="N24" s="57" t="s">
        <v>748</v>
      </c>
      <c r="O24" s="63"/>
      <c r="P24" s="135"/>
      <c r="Q24" s="141"/>
      <c r="R24" s="137"/>
      <c r="S24" s="137"/>
      <c r="T24" s="138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40"/>
    </row>
    <row r="25">
      <c r="A25" s="57" t="s">
        <v>316</v>
      </c>
      <c r="B25" s="58"/>
      <c r="C25" s="57" t="s">
        <v>328</v>
      </c>
      <c r="D25" s="57" t="s">
        <v>4</v>
      </c>
      <c r="E25" s="57" t="s">
        <v>762</v>
      </c>
      <c r="F25" s="57" t="s">
        <v>335</v>
      </c>
      <c r="G25" s="38">
        <v>1.0</v>
      </c>
      <c r="H25" s="113">
        <v>2790.0</v>
      </c>
      <c r="I25" s="132">
        <v>1990.0</v>
      </c>
      <c r="J25" s="104"/>
      <c r="K25" s="133">
        <v>997.0</v>
      </c>
      <c r="L25" s="134">
        <v>847.0</v>
      </c>
      <c r="M25" s="58"/>
      <c r="N25" s="57" t="s">
        <v>748</v>
      </c>
      <c r="O25" s="63"/>
      <c r="P25" s="135"/>
      <c r="Q25" s="141"/>
      <c r="R25" s="137"/>
      <c r="S25" s="137"/>
      <c r="T25" s="138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40"/>
    </row>
    <row r="26">
      <c r="A26" s="57" t="s">
        <v>316</v>
      </c>
      <c r="B26" s="58"/>
      <c r="C26" s="57" t="s">
        <v>318</v>
      </c>
      <c r="D26" s="57" t="s">
        <v>4</v>
      </c>
      <c r="E26" s="57" t="s">
        <v>762</v>
      </c>
      <c r="F26" s="57" t="s">
        <v>335</v>
      </c>
      <c r="G26" s="38">
        <v>1.0</v>
      </c>
      <c r="H26" s="113">
        <v>2790.0</v>
      </c>
      <c r="I26" s="132">
        <v>1990.0</v>
      </c>
      <c r="J26" s="104"/>
      <c r="K26" s="133">
        <v>997.0</v>
      </c>
      <c r="L26" s="134">
        <v>847.0</v>
      </c>
      <c r="M26" s="58"/>
      <c r="N26" s="57" t="s">
        <v>748</v>
      </c>
      <c r="O26" s="63"/>
      <c r="P26" s="135"/>
      <c r="Q26" s="141"/>
      <c r="R26" s="137"/>
      <c r="S26" s="137"/>
      <c r="T26" s="138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40"/>
    </row>
    <row r="27">
      <c r="A27" s="57" t="s">
        <v>316</v>
      </c>
      <c r="B27" s="58"/>
      <c r="C27" s="57" t="s">
        <v>318</v>
      </c>
      <c r="D27" s="57" t="s">
        <v>4</v>
      </c>
      <c r="E27" s="57" t="s">
        <v>763</v>
      </c>
      <c r="F27" s="57" t="s">
        <v>335</v>
      </c>
      <c r="G27" s="38">
        <v>1.0</v>
      </c>
      <c r="H27" s="113">
        <v>2790.0</v>
      </c>
      <c r="I27" s="132">
        <v>1990.0</v>
      </c>
      <c r="J27" s="104"/>
      <c r="K27" s="133">
        <v>997.0</v>
      </c>
      <c r="L27" s="134">
        <v>847.0</v>
      </c>
      <c r="M27" s="58"/>
      <c r="N27" s="57" t="s">
        <v>748</v>
      </c>
      <c r="O27" s="63"/>
      <c r="P27" s="135"/>
      <c r="Q27" s="141"/>
      <c r="R27" s="137"/>
      <c r="S27" s="137"/>
      <c r="T27" s="138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40"/>
    </row>
    <row r="28">
      <c r="A28" s="57" t="s">
        <v>316</v>
      </c>
      <c r="B28" s="58"/>
      <c r="C28" s="57" t="s">
        <v>328</v>
      </c>
      <c r="D28" s="57" t="s">
        <v>4</v>
      </c>
      <c r="E28" s="57" t="s">
        <v>763</v>
      </c>
      <c r="F28" s="57" t="s">
        <v>335</v>
      </c>
      <c r="G28" s="38">
        <v>1.0</v>
      </c>
      <c r="H28" s="113">
        <v>2790.0</v>
      </c>
      <c r="I28" s="132">
        <v>1990.0</v>
      </c>
      <c r="J28" s="104"/>
      <c r="K28" s="133">
        <v>997.0</v>
      </c>
      <c r="L28" s="134">
        <v>847.0</v>
      </c>
      <c r="M28" s="58"/>
      <c r="N28" s="57" t="s">
        <v>748</v>
      </c>
      <c r="O28" s="63"/>
      <c r="P28" s="135"/>
      <c r="Q28" s="141"/>
      <c r="R28" s="137"/>
      <c r="S28" s="137"/>
      <c r="T28" s="138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40"/>
    </row>
    <row r="29">
      <c r="A29" s="57" t="s">
        <v>316</v>
      </c>
      <c r="B29" s="58"/>
      <c r="C29" s="57" t="s">
        <v>328</v>
      </c>
      <c r="D29" s="57" t="s">
        <v>4</v>
      </c>
      <c r="E29" s="57" t="s">
        <v>764</v>
      </c>
      <c r="F29" s="57" t="s">
        <v>335</v>
      </c>
      <c r="G29" s="38">
        <v>1.0</v>
      </c>
      <c r="H29" s="113">
        <v>2790.0</v>
      </c>
      <c r="I29" s="132">
        <v>1990.0</v>
      </c>
      <c r="J29" s="104"/>
      <c r="K29" s="133">
        <v>997.0</v>
      </c>
      <c r="L29" s="134">
        <v>847.0</v>
      </c>
      <c r="M29" s="58"/>
      <c r="N29" s="57" t="s">
        <v>748</v>
      </c>
      <c r="O29" s="63"/>
      <c r="P29" s="135"/>
      <c r="Q29" s="141"/>
      <c r="R29" s="137"/>
      <c r="S29" s="137"/>
      <c r="T29" s="138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40"/>
    </row>
    <row r="30">
      <c r="A30" s="57" t="s">
        <v>316</v>
      </c>
      <c r="B30" s="58"/>
      <c r="C30" s="57" t="s">
        <v>328</v>
      </c>
      <c r="D30" s="57" t="s">
        <v>4</v>
      </c>
      <c r="E30" s="57" t="s">
        <v>765</v>
      </c>
      <c r="F30" s="57" t="s">
        <v>335</v>
      </c>
      <c r="G30" s="38">
        <v>1.0</v>
      </c>
      <c r="H30" s="113">
        <v>2790.0</v>
      </c>
      <c r="I30" s="132">
        <v>1990.0</v>
      </c>
      <c r="J30" s="104"/>
      <c r="K30" s="133">
        <v>997.0</v>
      </c>
      <c r="L30" s="134">
        <v>847.0</v>
      </c>
      <c r="M30" s="58"/>
      <c r="N30" s="57" t="s">
        <v>748</v>
      </c>
      <c r="O30" s="63"/>
      <c r="P30" s="135"/>
      <c r="Q30" s="141"/>
      <c r="R30" s="137"/>
      <c r="S30" s="137"/>
      <c r="T30" s="138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40"/>
    </row>
    <row r="31">
      <c r="A31" s="57" t="s">
        <v>577</v>
      </c>
      <c r="B31" s="58"/>
      <c r="C31" s="57" t="s">
        <v>328</v>
      </c>
      <c r="D31" s="57" t="s">
        <v>4</v>
      </c>
      <c r="E31" s="57" t="s">
        <v>766</v>
      </c>
      <c r="F31" s="57" t="s">
        <v>579</v>
      </c>
      <c r="G31" s="38">
        <v>1.0</v>
      </c>
      <c r="H31" s="142">
        <v>11590.0</v>
      </c>
      <c r="I31" s="132">
        <v>9990.0</v>
      </c>
      <c r="J31" s="104"/>
      <c r="K31" s="133">
        <v>4990.0</v>
      </c>
      <c r="L31" s="134">
        <v>4491.0</v>
      </c>
      <c r="M31" s="58"/>
      <c r="N31" s="57" t="s">
        <v>748</v>
      </c>
      <c r="O31" s="63"/>
      <c r="P31" s="135"/>
      <c r="Q31" s="141"/>
      <c r="R31" s="137"/>
      <c r="S31" s="137"/>
      <c r="T31" s="138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40"/>
    </row>
    <row r="32">
      <c r="A32" s="57" t="s">
        <v>577</v>
      </c>
      <c r="B32" s="58"/>
      <c r="C32" s="57" t="s">
        <v>324</v>
      </c>
      <c r="D32" s="57" t="s">
        <v>4</v>
      </c>
      <c r="E32" s="57" t="s">
        <v>767</v>
      </c>
      <c r="F32" s="57" t="s">
        <v>579</v>
      </c>
      <c r="G32" s="38">
        <v>1.0</v>
      </c>
      <c r="H32" s="113">
        <v>12190.0</v>
      </c>
      <c r="I32" s="132">
        <v>10590.0</v>
      </c>
      <c r="J32" s="104"/>
      <c r="K32" s="133">
        <v>5290.0</v>
      </c>
      <c r="L32" s="134">
        <v>4761.0</v>
      </c>
      <c r="M32" s="58"/>
      <c r="N32" s="57" t="s">
        <v>748</v>
      </c>
      <c r="O32" s="63"/>
      <c r="P32" s="135"/>
      <c r="Q32" s="141"/>
      <c r="R32" s="137"/>
      <c r="S32" s="137"/>
      <c r="T32" s="138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40"/>
    </row>
    <row r="33">
      <c r="A33" s="57" t="s">
        <v>316</v>
      </c>
      <c r="B33" s="57" t="s">
        <v>6</v>
      </c>
      <c r="C33" s="57" t="s">
        <v>328</v>
      </c>
      <c r="D33" s="57" t="s">
        <v>4</v>
      </c>
      <c r="E33" s="57" t="s">
        <v>768</v>
      </c>
      <c r="F33" s="57" t="s">
        <v>583</v>
      </c>
      <c r="G33" s="38">
        <v>1.0</v>
      </c>
      <c r="H33" s="113">
        <v>5990.0</v>
      </c>
      <c r="I33" s="132">
        <v>3390.0</v>
      </c>
      <c r="J33" s="104"/>
      <c r="K33" s="133">
        <v>2663.0</v>
      </c>
      <c r="L33" s="134">
        <v>1332.0</v>
      </c>
      <c r="M33" s="58"/>
      <c r="N33" s="57" t="s">
        <v>748</v>
      </c>
      <c r="O33" s="63"/>
      <c r="P33" s="135"/>
      <c r="Q33" s="141"/>
      <c r="R33" s="137"/>
      <c r="S33" s="137"/>
      <c r="T33" s="138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40"/>
    </row>
    <row r="34">
      <c r="A34" s="57" t="s">
        <v>316</v>
      </c>
      <c r="B34" s="57" t="s">
        <v>6</v>
      </c>
      <c r="C34" s="57" t="s">
        <v>328</v>
      </c>
      <c r="D34" s="57" t="s">
        <v>4</v>
      </c>
      <c r="E34" s="57" t="s">
        <v>769</v>
      </c>
      <c r="F34" s="57" t="s">
        <v>583</v>
      </c>
      <c r="G34" s="38">
        <v>1.0</v>
      </c>
      <c r="H34" s="113">
        <v>3790.0</v>
      </c>
      <c r="I34" s="125"/>
      <c r="J34" s="104"/>
      <c r="K34" s="133">
        <v>1580.0</v>
      </c>
      <c r="L34" s="134">
        <v>1106.0</v>
      </c>
      <c r="M34" s="58"/>
      <c r="N34" s="57" t="s">
        <v>748</v>
      </c>
      <c r="O34" s="63"/>
      <c r="P34" s="135"/>
      <c r="Q34" s="141"/>
      <c r="R34" s="137"/>
      <c r="S34" s="137"/>
      <c r="T34" s="138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40"/>
    </row>
    <row r="35">
      <c r="A35" s="57" t="s">
        <v>316</v>
      </c>
      <c r="B35" s="57" t="s">
        <v>6</v>
      </c>
      <c r="C35" s="57" t="s">
        <v>770</v>
      </c>
      <c r="D35" s="57" t="s">
        <v>4</v>
      </c>
      <c r="E35" s="57" t="s">
        <v>771</v>
      </c>
      <c r="F35" s="57" t="s">
        <v>583</v>
      </c>
      <c r="G35" s="38">
        <v>1.0</v>
      </c>
      <c r="H35" s="113">
        <v>6790.0</v>
      </c>
      <c r="I35" s="132">
        <v>5590.0</v>
      </c>
      <c r="J35" s="104"/>
      <c r="K35" s="133">
        <v>2950.0</v>
      </c>
      <c r="L35" s="134">
        <v>2360.0</v>
      </c>
      <c r="M35" s="58"/>
      <c r="N35" s="57" t="s">
        <v>748</v>
      </c>
      <c r="O35" s="63"/>
      <c r="P35" s="135"/>
      <c r="Q35" s="141"/>
      <c r="R35" s="137"/>
      <c r="S35" s="137"/>
      <c r="T35" s="138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40"/>
    </row>
    <row r="36">
      <c r="A36" s="57" t="s">
        <v>316</v>
      </c>
      <c r="B36" s="57" t="s">
        <v>6</v>
      </c>
      <c r="C36" s="57" t="s">
        <v>328</v>
      </c>
      <c r="D36" s="57" t="s">
        <v>4</v>
      </c>
      <c r="E36" s="57" t="s">
        <v>772</v>
      </c>
      <c r="F36" s="57" t="s">
        <v>583</v>
      </c>
      <c r="G36" s="38">
        <v>1.0</v>
      </c>
      <c r="H36" s="113">
        <v>3990.0</v>
      </c>
      <c r="I36" s="125"/>
      <c r="J36" s="104"/>
      <c r="K36" s="133">
        <v>1724.0</v>
      </c>
      <c r="L36" s="134">
        <v>862.0</v>
      </c>
      <c r="M36" s="58"/>
      <c r="N36" s="57" t="s">
        <v>748</v>
      </c>
      <c r="O36" s="63"/>
      <c r="P36" s="135"/>
      <c r="Q36" s="141"/>
      <c r="R36" s="137"/>
      <c r="S36" s="137"/>
      <c r="T36" s="138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40"/>
    </row>
    <row r="37">
      <c r="A37" s="57" t="s">
        <v>316</v>
      </c>
      <c r="B37" s="57" t="s">
        <v>6</v>
      </c>
      <c r="C37" s="57" t="s">
        <v>318</v>
      </c>
      <c r="D37" s="57" t="s">
        <v>4</v>
      </c>
      <c r="E37" s="57" t="s">
        <v>773</v>
      </c>
      <c r="F37" s="57" t="s">
        <v>583</v>
      </c>
      <c r="G37" s="38">
        <v>1.0</v>
      </c>
      <c r="H37" s="113">
        <v>5590.0</v>
      </c>
      <c r="I37" s="132">
        <v>3790.0</v>
      </c>
      <c r="J37" s="104"/>
      <c r="K37" s="133">
        <v>2380.0</v>
      </c>
      <c r="L37" s="134">
        <v>1666.0</v>
      </c>
      <c r="M37" s="58"/>
      <c r="N37" s="57" t="s">
        <v>748</v>
      </c>
      <c r="O37" s="63"/>
      <c r="P37" s="135"/>
      <c r="Q37" s="141"/>
      <c r="R37" s="137"/>
      <c r="S37" s="137"/>
      <c r="T37" s="138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40"/>
    </row>
    <row r="38">
      <c r="A38" s="57" t="s">
        <v>316</v>
      </c>
      <c r="B38" s="57" t="s">
        <v>6</v>
      </c>
      <c r="C38" s="57" t="s">
        <v>318</v>
      </c>
      <c r="D38" s="57" t="s">
        <v>4</v>
      </c>
      <c r="E38" s="57" t="s">
        <v>774</v>
      </c>
      <c r="F38" s="57" t="s">
        <v>583</v>
      </c>
      <c r="G38" s="38">
        <v>1.0</v>
      </c>
      <c r="H38" s="113">
        <v>3990.0</v>
      </c>
      <c r="I38" s="125"/>
      <c r="J38" s="104"/>
      <c r="K38" s="133">
        <v>1691.0</v>
      </c>
      <c r="L38" s="134">
        <v>1184.0</v>
      </c>
      <c r="M38" s="58"/>
      <c r="N38" s="57" t="s">
        <v>748</v>
      </c>
      <c r="O38" s="63"/>
      <c r="P38" s="135"/>
      <c r="Q38" s="141"/>
      <c r="R38" s="137"/>
      <c r="S38" s="137"/>
      <c r="T38" s="138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40"/>
    </row>
    <row r="39">
      <c r="A39" s="57" t="s">
        <v>316</v>
      </c>
      <c r="B39" s="58"/>
      <c r="C39" s="57" t="s">
        <v>775</v>
      </c>
      <c r="D39" s="57" t="s">
        <v>4</v>
      </c>
      <c r="E39" s="57" t="s">
        <v>776</v>
      </c>
      <c r="F39" s="57" t="s">
        <v>593</v>
      </c>
      <c r="G39" s="38">
        <v>1.0</v>
      </c>
      <c r="H39" s="143"/>
      <c r="I39" s="125"/>
      <c r="J39" s="104"/>
      <c r="K39" s="133">
        <v>1490.0</v>
      </c>
      <c r="L39" s="134">
        <v>1267.0</v>
      </c>
      <c r="M39" s="58"/>
      <c r="N39" s="57" t="s">
        <v>748</v>
      </c>
      <c r="O39" s="63"/>
      <c r="P39" s="135"/>
      <c r="Q39" s="141"/>
      <c r="R39" s="137"/>
      <c r="S39" s="137"/>
      <c r="T39" s="138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40"/>
    </row>
    <row r="40">
      <c r="A40" s="57" t="s">
        <v>591</v>
      </c>
      <c r="B40" s="57" t="s">
        <v>6</v>
      </c>
      <c r="C40" s="57" t="s">
        <v>324</v>
      </c>
      <c r="D40" s="57" t="s">
        <v>4</v>
      </c>
      <c r="E40" s="57" t="s">
        <v>777</v>
      </c>
      <c r="F40" s="57" t="s">
        <v>593</v>
      </c>
      <c r="G40" s="38">
        <v>1.0</v>
      </c>
      <c r="H40" s="113">
        <v>1590.0</v>
      </c>
      <c r="I40" s="125"/>
      <c r="J40" s="104"/>
      <c r="K40" s="133">
        <v>620.0</v>
      </c>
      <c r="L40" s="134">
        <v>527.0</v>
      </c>
      <c r="M40" s="58"/>
      <c r="N40" s="57" t="s">
        <v>748</v>
      </c>
      <c r="O40" s="63"/>
      <c r="P40" s="135"/>
      <c r="Q40" s="141"/>
      <c r="R40" s="137"/>
      <c r="S40" s="137"/>
      <c r="T40" s="138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40"/>
    </row>
    <row r="41">
      <c r="A41" s="57" t="s">
        <v>591</v>
      </c>
      <c r="B41" s="57" t="s">
        <v>6</v>
      </c>
      <c r="C41" s="57" t="s">
        <v>324</v>
      </c>
      <c r="D41" s="57" t="s">
        <v>4</v>
      </c>
      <c r="E41" s="57" t="s">
        <v>778</v>
      </c>
      <c r="F41" s="57" t="s">
        <v>593</v>
      </c>
      <c r="G41" s="38">
        <v>1.0</v>
      </c>
      <c r="H41" s="113">
        <v>1590.0</v>
      </c>
      <c r="I41" s="125"/>
      <c r="J41" s="104"/>
      <c r="K41" s="133">
        <v>620.0</v>
      </c>
      <c r="L41" s="134">
        <v>527.0</v>
      </c>
      <c r="M41" s="58"/>
      <c r="N41" s="57" t="s">
        <v>748</v>
      </c>
      <c r="O41" s="63"/>
      <c r="P41" s="135"/>
      <c r="Q41" s="141"/>
      <c r="R41" s="137"/>
      <c r="S41" s="137"/>
      <c r="T41" s="138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40"/>
    </row>
    <row r="42">
      <c r="A42" s="57" t="s">
        <v>316</v>
      </c>
      <c r="B42" s="57" t="s">
        <v>22</v>
      </c>
      <c r="C42" s="57" t="s">
        <v>318</v>
      </c>
      <c r="D42" s="57" t="s">
        <v>4</v>
      </c>
      <c r="E42" s="57" t="s">
        <v>779</v>
      </c>
      <c r="F42" s="57" t="s">
        <v>524</v>
      </c>
      <c r="G42" s="38">
        <v>1.0</v>
      </c>
      <c r="H42" s="113">
        <v>20790.0</v>
      </c>
      <c r="I42" s="132"/>
      <c r="J42" s="104"/>
      <c r="K42" s="133">
        <v>8663.0</v>
      </c>
      <c r="L42" s="134">
        <v>7797.0</v>
      </c>
      <c r="M42" s="58"/>
      <c r="N42" s="57" t="s">
        <v>748</v>
      </c>
      <c r="O42" s="63"/>
      <c r="P42" s="135"/>
      <c r="Q42" s="141"/>
      <c r="R42" s="137"/>
      <c r="S42" s="137"/>
      <c r="T42" s="138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40"/>
    </row>
    <row r="43">
      <c r="A43" s="57" t="s">
        <v>316</v>
      </c>
      <c r="B43" s="57" t="s">
        <v>6</v>
      </c>
      <c r="C43" s="57" t="s">
        <v>328</v>
      </c>
      <c r="D43" s="57" t="s">
        <v>4</v>
      </c>
      <c r="E43" s="57" t="s">
        <v>780</v>
      </c>
      <c r="F43" s="57" t="s">
        <v>524</v>
      </c>
      <c r="G43" s="38">
        <v>1.0</v>
      </c>
      <c r="H43" s="113">
        <v>10790.0</v>
      </c>
      <c r="I43" s="125"/>
      <c r="J43" s="104"/>
      <c r="K43" s="133">
        <v>4663.0</v>
      </c>
      <c r="L43" s="134">
        <v>3964.0</v>
      </c>
      <c r="M43" s="58"/>
      <c r="N43" s="57" t="s">
        <v>748</v>
      </c>
      <c r="O43" s="63"/>
      <c r="P43" s="135"/>
      <c r="Q43" s="141"/>
      <c r="R43" s="137"/>
      <c r="S43" s="137"/>
      <c r="T43" s="138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40"/>
    </row>
    <row r="44">
      <c r="A44" s="57" t="s">
        <v>316</v>
      </c>
      <c r="B44" s="57" t="s">
        <v>6</v>
      </c>
      <c r="C44" s="57" t="s">
        <v>328</v>
      </c>
      <c r="D44" s="57" t="s">
        <v>4</v>
      </c>
      <c r="E44" s="57" t="s">
        <v>781</v>
      </c>
      <c r="F44" s="57" t="s">
        <v>524</v>
      </c>
      <c r="G44" s="38">
        <v>1.0</v>
      </c>
      <c r="H44" s="113">
        <v>19390.0</v>
      </c>
      <c r="I44" s="132">
        <v>15390.0</v>
      </c>
      <c r="J44" s="104"/>
      <c r="K44" s="133">
        <v>7663.0</v>
      </c>
      <c r="L44" s="134">
        <v>6514.0</v>
      </c>
      <c r="M44" s="58"/>
      <c r="N44" s="57" t="s">
        <v>748</v>
      </c>
      <c r="O44" s="63"/>
      <c r="P44" s="135"/>
      <c r="Q44" s="141"/>
      <c r="R44" s="137"/>
      <c r="S44" s="137"/>
      <c r="T44" s="138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40"/>
    </row>
    <row r="45">
      <c r="A45" s="57" t="s">
        <v>316</v>
      </c>
      <c r="B45" s="57" t="s">
        <v>6</v>
      </c>
      <c r="C45" s="57" t="s">
        <v>328</v>
      </c>
      <c r="D45" s="57" t="s">
        <v>4</v>
      </c>
      <c r="E45" s="57" t="s">
        <v>601</v>
      </c>
      <c r="F45" s="57" t="s">
        <v>524</v>
      </c>
      <c r="G45" s="38">
        <v>1.0</v>
      </c>
      <c r="H45" s="113">
        <v>19390.0</v>
      </c>
      <c r="I45" s="132">
        <v>15390.0</v>
      </c>
      <c r="J45" s="104"/>
      <c r="K45" s="133">
        <v>7663.0</v>
      </c>
      <c r="L45" s="134">
        <v>6514.0</v>
      </c>
      <c r="M45" s="58"/>
      <c r="N45" s="57" t="s">
        <v>748</v>
      </c>
      <c r="O45" s="63"/>
      <c r="P45" s="135"/>
      <c r="Q45" s="141"/>
      <c r="R45" s="137"/>
      <c r="S45" s="137"/>
      <c r="T45" s="138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40"/>
    </row>
    <row r="46">
      <c r="A46" s="57" t="s">
        <v>316</v>
      </c>
      <c r="B46" s="57" t="s">
        <v>6</v>
      </c>
      <c r="C46" s="57" t="s">
        <v>328</v>
      </c>
      <c r="D46" s="57" t="s">
        <v>569</v>
      </c>
      <c r="E46" s="57" t="s">
        <v>782</v>
      </c>
      <c r="F46" s="57" t="s">
        <v>524</v>
      </c>
      <c r="G46" s="38">
        <v>1.0</v>
      </c>
      <c r="H46" s="113">
        <v>21590.0</v>
      </c>
      <c r="I46" s="132">
        <v>15790.0</v>
      </c>
      <c r="J46" s="104"/>
      <c r="K46" s="133">
        <v>8497.0</v>
      </c>
      <c r="L46" s="134">
        <v>7222.0</v>
      </c>
      <c r="M46" s="58"/>
      <c r="N46" s="57" t="s">
        <v>748</v>
      </c>
      <c r="O46" s="63"/>
      <c r="P46" s="135"/>
      <c r="Q46" s="141"/>
      <c r="R46" s="137"/>
      <c r="S46" s="137"/>
      <c r="T46" s="138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40"/>
    </row>
    <row r="47">
      <c r="A47" s="57" t="s">
        <v>50</v>
      </c>
      <c r="B47" s="57" t="s">
        <v>22</v>
      </c>
      <c r="C47" s="57" t="s">
        <v>328</v>
      </c>
      <c r="D47" s="57" t="s">
        <v>4</v>
      </c>
      <c r="E47" s="57" t="s">
        <v>540</v>
      </c>
      <c r="F47" s="57" t="s">
        <v>783</v>
      </c>
      <c r="G47" s="38">
        <v>1.0</v>
      </c>
      <c r="H47" s="113">
        <v>2390.0</v>
      </c>
      <c r="I47" s="125"/>
      <c r="J47" s="104"/>
      <c r="K47" s="133">
        <v>956.0</v>
      </c>
      <c r="L47" s="134">
        <v>860.0</v>
      </c>
      <c r="M47" s="58"/>
      <c r="N47" s="57" t="s">
        <v>748</v>
      </c>
      <c r="O47" s="63"/>
      <c r="P47" s="135"/>
      <c r="Q47" s="141"/>
      <c r="R47" s="137"/>
      <c r="S47" s="137"/>
      <c r="T47" s="138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40"/>
    </row>
    <row r="48">
      <c r="A48" s="57" t="s">
        <v>50</v>
      </c>
      <c r="B48" s="57" t="s">
        <v>22</v>
      </c>
      <c r="C48" s="57" t="s">
        <v>324</v>
      </c>
      <c r="D48" s="57" t="s">
        <v>4</v>
      </c>
      <c r="E48" s="57" t="s">
        <v>540</v>
      </c>
      <c r="F48" s="57" t="s">
        <v>783</v>
      </c>
      <c r="G48" s="38">
        <v>1.0</v>
      </c>
      <c r="H48" s="113">
        <v>2390.0</v>
      </c>
      <c r="I48" s="125"/>
      <c r="J48" s="104"/>
      <c r="K48" s="133">
        <v>956.0</v>
      </c>
      <c r="L48" s="134">
        <v>860.0</v>
      </c>
      <c r="M48" s="58"/>
      <c r="N48" s="57" t="s">
        <v>748</v>
      </c>
      <c r="O48" s="63"/>
      <c r="P48" s="135"/>
      <c r="Q48" s="141"/>
      <c r="R48" s="137"/>
      <c r="S48" s="137"/>
      <c r="T48" s="138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40"/>
    </row>
    <row r="49">
      <c r="A49" s="57" t="s">
        <v>784</v>
      </c>
      <c r="B49" s="57" t="s">
        <v>6</v>
      </c>
      <c r="C49" s="57" t="s">
        <v>324</v>
      </c>
      <c r="D49" s="57" t="s">
        <v>4</v>
      </c>
      <c r="E49" s="57" t="s">
        <v>785</v>
      </c>
      <c r="F49" s="57" t="s">
        <v>786</v>
      </c>
      <c r="G49" s="38">
        <v>1.0</v>
      </c>
      <c r="H49" s="113">
        <v>8990.0</v>
      </c>
      <c r="I49" s="132">
        <v>5990.0</v>
      </c>
      <c r="J49" s="104"/>
      <c r="K49" s="133">
        <v>2950.0</v>
      </c>
      <c r="L49" s="134">
        <v>2508.0</v>
      </c>
      <c r="M49" s="58"/>
      <c r="N49" s="57" t="s">
        <v>748</v>
      </c>
      <c r="O49" s="63"/>
      <c r="P49" s="135"/>
      <c r="Q49" s="141"/>
      <c r="R49" s="137"/>
      <c r="S49" s="137"/>
      <c r="T49" s="138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40"/>
    </row>
    <row r="50">
      <c r="A50" s="57" t="s">
        <v>231</v>
      </c>
      <c r="B50" s="57" t="s">
        <v>6</v>
      </c>
      <c r="C50" s="57" t="s">
        <v>328</v>
      </c>
      <c r="D50" s="57" t="s">
        <v>4</v>
      </c>
      <c r="E50" s="57" t="s">
        <v>787</v>
      </c>
      <c r="F50" s="57" t="s">
        <v>524</v>
      </c>
      <c r="G50" s="38">
        <v>1.0</v>
      </c>
      <c r="H50" s="113">
        <v>4990.0</v>
      </c>
      <c r="I50" s="132">
        <v>3990.0</v>
      </c>
      <c r="J50" s="104"/>
      <c r="K50" s="133">
        <v>1663.0</v>
      </c>
      <c r="L50" s="134">
        <v>1497.0</v>
      </c>
      <c r="M50" s="58"/>
      <c r="N50" s="57" t="s">
        <v>748</v>
      </c>
      <c r="O50" s="63"/>
      <c r="P50" s="135"/>
      <c r="Q50" s="141"/>
      <c r="R50" s="137"/>
      <c r="S50" s="137"/>
      <c r="T50" s="138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40"/>
    </row>
    <row r="51">
      <c r="A51" s="57" t="s">
        <v>231</v>
      </c>
      <c r="B51" s="57" t="s">
        <v>6</v>
      </c>
      <c r="C51" s="57" t="s">
        <v>328</v>
      </c>
      <c r="D51" s="57" t="s">
        <v>4</v>
      </c>
      <c r="E51" s="57" t="s">
        <v>788</v>
      </c>
      <c r="F51" s="57" t="s">
        <v>524</v>
      </c>
      <c r="G51" s="38">
        <v>1.0</v>
      </c>
      <c r="H51" s="113">
        <v>4990.0</v>
      </c>
      <c r="I51" s="132">
        <v>3990.0</v>
      </c>
      <c r="J51" s="104"/>
      <c r="K51" s="133">
        <v>1663.0</v>
      </c>
      <c r="L51" s="134">
        <v>1497.0</v>
      </c>
      <c r="M51" s="58"/>
      <c r="N51" s="57" t="s">
        <v>748</v>
      </c>
      <c r="O51" s="63"/>
      <c r="P51" s="135"/>
      <c r="Q51" s="141"/>
      <c r="R51" s="137"/>
      <c r="S51" s="137"/>
      <c r="T51" s="138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40"/>
    </row>
    <row r="52">
      <c r="A52" s="57" t="s">
        <v>231</v>
      </c>
      <c r="B52" s="57" t="s">
        <v>6</v>
      </c>
      <c r="C52" s="57" t="s">
        <v>328</v>
      </c>
      <c r="D52" s="57" t="s">
        <v>4</v>
      </c>
      <c r="E52" s="57" t="s">
        <v>545</v>
      </c>
      <c r="F52" s="57" t="s">
        <v>524</v>
      </c>
      <c r="G52" s="38">
        <v>1.0</v>
      </c>
      <c r="H52" s="113">
        <v>5390.0</v>
      </c>
      <c r="I52" s="125"/>
      <c r="J52" s="104"/>
      <c r="K52" s="133">
        <v>2163.0</v>
      </c>
      <c r="L52" s="134">
        <v>1947.0</v>
      </c>
      <c r="M52" s="58"/>
      <c r="N52" s="57" t="s">
        <v>748</v>
      </c>
      <c r="O52" s="63"/>
      <c r="P52" s="135"/>
      <c r="Q52" s="141"/>
      <c r="R52" s="137"/>
      <c r="S52" s="137"/>
      <c r="T52" s="138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40"/>
    </row>
    <row r="53">
      <c r="A53" s="57" t="s">
        <v>316</v>
      </c>
      <c r="B53" s="57" t="s">
        <v>6</v>
      </c>
      <c r="C53" s="57" t="s">
        <v>328</v>
      </c>
      <c r="D53" s="57" t="s">
        <v>4</v>
      </c>
      <c r="E53" s="57" t="s">
        <v>789</v>
      </c>
      <c r="F53" s="57" t="s">
        <v>524</v>
      </c>
      <c r="G53" s="38">
        <v>1.0</v>
      </c>
      <c r="H53" s="113">
        <v>11790.0</v>
      </c>
      <c r="I53" s="125"/>
      <c r="J53" s="104"/>
      <c r="K53" s="133">
        <v>4995.0</v>
      </c>
      <c r="L53" s="134">
        <v>2498.0</v>
      </c>
      <c r="M53" s="58"/>
      <c r="N53" s="57" t="s">
        <v>748</v>
      </c>
      <c r="O53" s="63"/>
      <c r="P53" s="135"/>
      <c r="Q53" s="141"/>
      <c r="R53" s="137"/>
      <c r="S53" s="137"/>
      <c r="T53" s="138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40"/>
    </row>
    <row r="54">
      <c r="A54" s="57" t="s">
        <v>50</v>
      </c>
      <c r="B54" s="57" t="s">
        <v>6</v>
      </c>
      <c r="C54" s="57" t="s">
        <v>318</v>
      </c>
      <c r="D54" s="57" t="s">
        <v>4</v>
      </c>
      <c r="E54" s="57" t="s">
        <v>790</v>
      </c>
      <c r="F54" s="57" t="s">
        <v>552</v>
      </c>
      <c r="G54" s="38">
        <v>1.0</v>
      </c>
      <c r="H54" s="113">
        <v>1790.0</v>
      </c>
      <c r="I54" s="125"/>
      <c r="J54" s="104"/>
      <c r="K54" s="133">
        <v>690.0</v>
      </c>
      <c r="L54" s="134">
        <v>621.0</v>
      </c>
      <c r="M54" s="58"/>
      <c r="N54" s="57" t="s">
        <v>748</v>
      </c>
      <c r="O54" s="63"/>
      <c r="P54" s="135"/>
      <c r="Q54" s="141"/>
      <c r="R54" s="137"/>
      <c r="S54" s="137"/>
      <c r="T54" s="138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40"/>
    </row>
    <row r="55">
      <c r="A55" s="57" t="s">
        <v>50</v>
      </c>
      <c r="B55" s="57" t="s">
        <v>6</v>
      </c>
      <c r="C55" s="57" t="s">
        <v>324</v>
      </c>
      <c r="D55" s="57" t="s">
        <v>4</v>
      </c>
      <c r="E55" s="57" t="s">
        <v>791</v>
      </c>
      <c r="F55" s="57" t="s">
        <v>552</v>
      </c>
      <c r="G55" s="38">
        <v>1.0</v>
      </c>
      <c r="H55" s="113">
        <v>1790.0</v>
      </c>
      <c r="I55" s="125"/>
      <c r="J55" s="104"/>
      <c r="K55" s="133">
        <v>690.0</v>
      </c>
      <c r="L55" s="134">
        <v>621.0</v>
      </c>
      <c r="M55" s="58"/>
      <c r="N55" s="57" t="s">
        <v>748</v>
      </c>
      <c r="O55" s="63"/>
      <c r="P55" s="135"/>
      <c r="Q55" s="141"/>
      <c r="R55" s="137"/>
      <c r="S55" s="137"/>
      <c r="T55" s="138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40"/>
    </row>
    <row r="56">
      <c r="A56" s="57" t="s">
        <v>50</v>
      </c>
      <c r="B56" s="57" t="s">
        <v>6</v>
      </c>
      <c r="C56" s="57" t="s">
        <v>324</v>
      </c>
      <c r="D56" s="57" t="s">
        <v>4</v>
      </c>
      <c r="E56" s="57" t="s">
        <v>792</v>
      </c>
      <c r="F56" s="57" t="s">
        <v>552</v>
      </c>
      <c r="G56" s="38">
        <v>1.0</v>
      </c>
      <c r="H56" s="113">
        <v>1790.0</v>
      </c>
      <c r="I56" s="125"/>
      <c r="J56" s="104"/>
      <c r="K56" s="133">
        <v>690.0</v>
      </c>
      <c r="L56" s="134">
        <v>621.0</v>
      </c>
      <c r="M56" s="58"/>
      <c r="N56" s="57" t="s">
        <v>748</v>
      </c>
      <c r="O56" s="63"/>
      <c r="P56" s="135"/>
      <c r="Q56" s="141"/>
      <c r="R56" s="137"/>
      <c r="S56" s="137"/>
      <c r="T56" s="138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40"/>
    </row>
    <row r="57">
      <c r="A57" s="57" t="s">
        <v>50</v>
      </c>
      <c r="B57" s="57" t="s">
        <v>6</v>
      </c>
      <c r="C57" s="57" t="s">
        <v>318</v>
      </c>
      <c r="D57" s="57" t="s">
        <v>4</v>
      </c>
      <c r="E57" s="57" t="s">
        <v>793</v>
      </c>
      <c r="F57" s="57" t="s">
        <v>552</v>
      </c>
      <c r="G57" s="38">
        <v>1.0</v>
      </c>
      <c r="H57" s="113">
        <v>1790.0</v>
      </c>
      <c r="I57" s="125"/>
      <c r="J57" s="104"/>
      <c r="K57" s="133">
        <v>690.0</v>
      </c>
      <c r="L57" s="134">
        <v>621.0</v>
      </c>
      <c r="M57" s="58"/>
      <c r="N57" s="57" t="s">
        <v>748</v>
      </c>
      <c r="O57" s="63"/>
      <c r="P57" s="135"/>
      <c r="Q57" s="141"/>
      <c r="R57" s="137"/>
      <c r="S57" s="137"/>
      <c r="T57" s="138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40"/>
    </row>
    <row r="58">
      <c r="A58" s="57" t="s">
        <v>50</v>
      </c>
      <c r="B58" s="57" t="s">
        <v>22</v>
      </c>
      <c r="C58" s="57" t="s">
        <v>328</v>
      </c>
      <c r="D58" s="57" t="s">
        <v>4</v>
      </c>
      <c r="E58" s="57" t="s">
        <v>794</v>
      </c>
      <c r="F58" s="57" t="s">
        <v>552</v>
      </c>
      <c r="G58" s="38">
        <v>1.0</v>
      </c>
      <c r="H58" s="113">
        <v>2390.0</v>
      </c>
      <c r="I58" s="125"/>
      <c r="J58" s="104"/>
      <c r="K58" s="133">
        <v>956.0</v>
      </c>
      <c r="L58" s="134">
        <v>860.0</v>
      </c>
      <c r="M58" s="58"/>
      <c r="N58" s="57" t="s">
        <v>748</v>
      </c>
      <c r="O58" s="63"/>
      <c r="P58" s="135"/>
      <c r="Q58" s="141"/>
      <c r="R58" s="137"/>
      <c r="S58" s="137"/>
      <c r="T58" s="138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40"/>
    </row>
    <row r="59">
      <c r="A59" s="57" t="s">
        <v>50</v>
      </c>
      <c r="B59" s="57" t="s">
        <v>22</v>
      </c>
      <c r="C59" s="57" t="s">
        <v>328</v>
      </c>
      <c r="D59" s="57" t="s">
        <v>4</v>
      </c>
      <c r="E59" s="57" t="s">
        <v>713</v>
      </c>
      <c r="F59" s="57" t="s">
        <v>552</v>
      </c>
      <c r="G59" s="38">
        <v>1.0</v>
      </c>
      <c r="H59" s="113">
        <v>2390.0</v>
      </c>
      <c r="I59" s="125"/>
      <c r="J59" s="104"/>
      <c r="K59" s="133">
        <v>956.0</v>
      </c>
      <c r="L59" s="134">
        <v>860.0</v>
      </c>
      <c r="M59" s="58"/>
      <c r="N59" s="57" t="s">
        <v>748</v>
      </c>
      <c r="O59" s="63"/>
      <c r="P59" s="135"/>
      <c r="Q59" s="141"/>
      <c r="R59" s="137"/>
      <c r="S59" s="137"/>
      <c r="T59" s="138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40"/>
    </row>
    <row r="60">
      <c r="A60" s="57" t="s">
        <v>50</v>
      </c>
      <c r="B60" s="57" t="s">
        <v>22</v>
      </c>
      <c r="C60" s="57" t="s">
        <v>328</v>
      </c>
      <c r="D60" s="57" t="s">
        <v>4</v>
      </c>
      <c r="E60" s="57" t="s">
        <v>795</v>
      </c>
      <c r="F60" s="57" t="s">
        <v>552</v>
      </c>
      <c r="G60" s="38">
        <v>1.0</v>
      </c>
      <c r="H60" s="113">
        <v>2390.0</v>
      </c>
      <c r="I60" s="125"/>
      <c r="J60" s="104"/>
      <c r="K60" s="133">
        <v>956.0</v>
      </c>
      <c r="L60" s="134">
        <v>860.0</v>
      </c>
      <c r="M60" s="58"/>
      <c r="N60" s="57" t="s">
        <v>748</v>
      </c>
      <c r="O60" s="63"/>
      <c r="P60" s="135"/>
      <c r="Q60" s="141"/>
      <c r="R60" s="137"/>
      <c r="S60" s="137"/>
      <c r="T60" s="138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40"/>
    </row>
    <row r="61">
      <c r="A61" s="57" t="s">
        <v>50</v>
      </c>
      <c r="B61" s="57" t="s">
        <v>22</v>
      </c>
      <c r="C61" s="57" t="s">
        <v>324</v>
      </c>
      <c r="D61" s="57" t="s">
        <v>4</v>
      </c>
      <c r="E61" s="57" t="s">
        <v>795</v>
      </c>
      <c r="F61" s="57" t="s">
        <v>552</v>
      </c>
      <c r="G61" s="38">
        <v>1.0</v>
      </c>
      <c r="H61" s="113">
        <v>2390.0</v>
      </c>
      <c r="I61" s="125"/>
      <c r="J61" s="104"/>
      <c r="K61" s="133">
        <v>956.0</v>
      </c>
      <c r="L61" s="134">
        <v>860.0</v>
      </c>
      <c r="M61" s="58"/>
      <c r="N61" s="57" t="s">
        <v>748</v>
      </c>
      <c r="O61" s="63"/>
      <c r="P61" s="135"/>
      <c r="Q61" s="141"/>
      <c r="R61" s="137"/>
      <c r="S61" s="137"/>
      <c r="T61" s="138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40"/>
    </row>
    <row r="62">
      <c r="A62" s="57" t="s">
        <v>50</v>
      </c>
      <c r="B62" s="57" t="s">
        <v>22</v>
      </c>
      <c r="C62" s="57" t="s">
        <v>328</v>
      </c>
      <c r="D62" s="57" t="s">
        <v>4</v>
      </c>
      <c r="E62" s="57" t="s">
        <v>796</v>
      </c>
      <c r="F62" s="57" t="s">
        <v>552</v>
      </c>
      <c r="G62" s="38">
        <v>1.0</v>
      </c>
      <c r="H62" s="113">
        <v>2390.0</v>
      </c>
      <c r="I62" s="125"/>
      <c r="J62" s="104"/>
      <c r="K62" s="133">
        <v>956.0</v>
      </c>
      <c r="L62" s="134">
        <v>860.0</v>
      </c>
      <c r="M62" s="58"/>
      <c r="N62" s="57" t="s">
        <v>748</v>
      </c>
      <c r="O62" s="63"/>
      <c r="P62" s="135"/>
      <c r="Q62" s="141"/>
      <c r="R62" s="137"/>
      <c r="S62" s="137"/>
      <c r="T62" s="138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40"/>
    </row>
    <row r="63">
      <c r="A63" s="57" t="s">
        <v>50</v>
      </c>
      <c r="B63" s="57" t="s">
        <v>22</v>
      </c>
      <c r="C63" s="57" t="s">
        <v>324</v>
      </c>
      <c r="D63" s="57" t="s">
        <v>4</v>
      </c>
      <c r="E63" s="57" t="s">
        <v>796</v>
      </c>
      <c r="F63" s="57" t="s">
        <v>552</v>
      </c>
      <c r="G63" s="38">
        <v>1.0</v>
      </c>
      <c r="H63" s="113">
        <v>2390.0</v>
      </c>
      <c r="I63" s="125"/>
      <c r="J63" s="104"/>
      <c r="K63" s="133">
        <v>956.0</v>
      </c>
      <c r="L63" s="134">
        <v>860.0</v>
      </c>
      <c r="M63" s="58"/>
      <c r="N63" s="57" t="s">
        <v>748</v>
      </c>
      <c r="O63" s="63"/>
      <c r="P63" s="135"/>
      <c r="Q63" s="141"/>
      <c r="R63" s="137"/>
      <c r="S63" s="137"/>
      <c r="T63" s="138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40"/>
    </row>
    <row r="64">
      <c r="A64" s="57" t="s">
        <v>50</v>
      </c>
      <c r="B64" s="57" t="s">
        <v>22</v>
      </c>
      <c r="C64" s="57" t="s">
        <v>328</v>
      </c>
      <c r="D64" s="57" t="s">
        <v>4</v>
      </c>
      <c r="E64" s="57" t="s">
        <v>717</v>
      </c>
      <c r="F64" s="57" t="s">
        <v>552</v>
      </c>
      <c r="G64" s="38">
        <v>2.0</v>
      </c>
      <c r="H64" s="113">
        <v>2390.0</v>
      </c>
      <c r="I64" s="125"/>
      <c r="J64" s="104"/>
      <c r="K64" s="133">
        <v>956.0</v>
      </c>
      <c r="L64" s="134">
        <v>860.0</v>
      </c>
      <c r="M64" s="58"/>
      <c r="N64" s="57" t="s">
        <v>748</v>
      </c>
      <c r="O64" s="63"/>
      <c r="P64" s="135"/>
      <c r="Q64" s="141"/>
      <c r="R64" s="137"/>
      <c r="S64" s="137"/>
      <c r="T64" s="138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40"/>
    </row>
    <row r="65">
      <c r="A65" s="57" t="s">
        <v>50</v>
      </c>
      <c r="B65" s="57" t="s">
        <v>22</v>
      </c>
      <c r="C65" s="57" t="s">
        <v>328</v>
      </c>
      <c r="D65" s="57" t="s">
        <v>4</v>
      </c>
      <c r="E65" s="57" t="s">
        <v>560</v>
      </c>
      <c r="F65" s="57" t="s">
        <v>552</v>
      </c>
      <c r="G65" s="38">
        <v>1.0</v>
      </c>
      <c r="H65" s="113">
        <v>2390.0</v>
      </c>
      <c r="I65" s="125"/>
      <c r="J65" s="104"/>
      <c r="K65" s="133">
        <v>956.0</v>
      </c>
      <c r="L65" s="134">
        <v>860.0</v>
      </c>
      <c r="M65" s="58"/>
      <c r="N65" s="57" t="s">
        <v>748</v>
      </c>
      <c r="O65" s="63"/>
      <c r="P65" s="135"/>
      <c r="Q65" s="141"/>
      <c r="R65" s="137"/>
      <c r="S65" s="137"/>
      <c r="T65" s="138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40"/>
    </row>
    <row r="66">
      <c r="A66" s="57" t="s">
        <v>50</v>
      </c>
      <c r="B66" s="57" t="s">
        <v>22</v>
      </c>
      <c r="C66" s="57" t="s">
        <v>324</v>
      </c>
      <c r="D66" s="57" t="s">
        <v>4</v>
      </c>
      <c r="E66" s="57" t="s">
        <v>560</v>
      </c>
      <c r="F66" s="57" t="s">
        <v>552</v>
      </c>
      <c r="G66" s="38">
        <v>1.0</v>
      </c>
      <c r="H66" s="113">
        <v>2390.0</v>
      </c>
      <c r="I66" s="125"/>
      <c r="J66" s="104"/>
      <c r="K66" s="133">
        <v>956.0</v>
      </c>
      <c r="L66" s="134">
        <v>860.0</v>
      </c>
      <c r="M66" s="58"/>
      <c r="N66" s="57" t="s">
        <v>748</v>
      </c>
      <c r="O66" s="63"/>
      <c r="P66" s="135"/>
      <c r="Q66" s="141"/>
      <c r="R66" s="137"/>
      <c r="S66" s="137"/>
      <c r="T66" s="138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40"/>
    </row>
    <row r="67">
      <c r="A67" s="57" t="s">
        <v>160</v>
      </c>
      <c r="B67" s="57" t="s">
        <v>6</v>
      </c>
      <c r="C67" s="57" t="s">
        <v>324</v>
      </c>
      <c r="D67" s="57" t="s">
        <v>4</v>
      </c>
      <c r="E67" s="57" t="s">
        <v>797</v>
      </c>
      <c r="F67" s="57" t="s">
        <v>798</v>
      </c>
      <c r="G67" s="38">
        <v>1.0</v>
      </c>
      <c r="H67" s="113">
        <v>2190.0</v>
      </c>
      <c r="I67" s="125"/>
      <c r="J67" s="104"/>
      <c r="K67" s="133">
        <v>890.0</v>
      </c>
      <c r="L67" s="134">
        <v>757.0</v>
      </c>
      <c r="M67" s="58"/>
      <c r="N67" s="57" t="s">
        <v>748</v>
      </c>
      <c r="O67" s="63"/>
      <c r="P67" s="135"/>
      <c r="Q67" s="141"/>
      <c r="R67" s="137"/>
      <c r="S67" s="137"/>
      <c r="T67" s="138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40"/>
    </row>
    <row r="68">
      <c r="A68" s="57" t="s">
        <v>160</v>
      </c>
      <c r="B68" s="57" t="s">
        <v>6</v>
      </c>
      <c r="C68" s="57" t="s">
        <v>324</v>
      </c>
      <c r="D68" s="57" t="s">
        <v>4</v>
      </c>
      <c r="E68" s="57" t="s">
        <v>799</v>
      </c>
      <c r="F68" s="57" t="s">
        <v>800</v>
      </c>
      <c r="G68" s="38">
        <v>1.0</v>
      </c>
      <c r="H68" s="113">
        <v>2590.0</v>
      </c>
      <c r="I68" s="125"/>
      <c r="J68" s="104"/>
      <c r="K68" s="133">
        <v>1263.0</v>
      </c>
      <c r="L68" s="134">
        <v>884.0</v>
      </c>
      <c r="M68" s="58"/>
      <c r="N68" s="57" t="s">
        <v>748</v>
      </c>
      <c r="O68" s="63"/>
      <c r="P68" s="135"/>
      <c r="Q68" s="141"/>
      <c r="R68" s="137"/>
      <c r="S68" s="137"/>
      <c r="T68" s="138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40"/>
    </row>
    <row r="69">
      <c r="A69" s="57" t="s">
        <v>160</v>
      </c>
      <c r="B69" s="57" t="s">
        <v>6</v>
      </c>
      <c r="C69" s="57" t="s">
        <v>324</v>
      </c>
      <c r="D69" s="57" t="s">
        <v>4</v>
      </c>
      <c r="E69" s="57" t="s">
        <v>801</v>
      </c>
      <c r="F69" s="57" t="s">
        <v>800</v>
      </c>
      <c r="G69" s="38">
        <v>1.0</v>
      </c>
      <c r="H69" s="113">
        <v>2390.0</v>
      </c>
      <c r="I69" s="125"/>
      <c r="J69" s="104"/>
      <c r="K69" s="133">
        <v>1063.0</v>
      </c>
      <c r="L69" s="134">
        <v>744.0</v>
      </c>
      <c r="M69" s="58"/>
      <c r="N69" s="57" t="s">
        <v>748</v>
      </c>
      <c r="O69" s="63"/>
      <c r="P69" s="135"/>
      <c r="Q69" s="141"/>
      <c r="R69" s="137"/>
      <c r="S69" s="137"/>
      <c r="T69" s="138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40"/>
    </row>
    <row r="70">
      <c r="A70" s="57" t="s">
        <v>591</v>
      </c>
      <c r="B70" s="57" t="s">
        <v>6</v>
      </c>
      <c r="C70" s="57" t="s">
        <v>324</v>
      </c>
      <c r="D70" s="57" t="s">
        <v>4</v>
      </c>
      <c r="E70" s="57" t="s">
        <v>802</v>
      </c>
      <c r="F70" s="57" t="s">
        <v>593</v>
      </c>
      <c r="G70" s="38">
        <v>1.0</v>
      </c>
      <c r="H70" s="113">
        <v>1590.0</v>
      </c>
      <c r="I70" s="125"/>
      <c r="J70" s="104"/>
      <c r="K70" s="133">
        <v>620.0</v>
      </c>
      <c r="L70" s="134">
        <v>527.0</v>
      </c>
      <c r="M70" s="58"/>
      <c r="N70" s="57" t="s">
        <v>748</v>
      </c>
      <c r="O70" s="63"/>
      <c r="P70" s="135"/>
      <c r="Q70" s="141"/>
      <c r="R70" s="137"/>
      <c r="S70" s="137"/>
      <c r="T70" s="138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40"/>
    </row>
    <row r="71">
      <c r="A71" s="57" t="s">
        <v>591</v>
      </c>
      <c r="B71" s="57" t="s">
        <v>22</v>
      </c>
      <c r="C71" s="57" t="s">
        <v>324</v>
      </c>
      <c r="D71" s="57" t="s">
        <v>4</v>
      </c>
      <c r="E71" s="57" t="s">
        <v>803</v>
      </c>
      <c r="F71" s="57" t="s">
        <v>593</v>
      </c>
      <c r="G71" s="38">
        <v>1.0</v>
      </c>
      <c r="H71" s="113">
        <v>1590.0</v>
      </c>
      <c r="I71" s="125"/>
      <c r="J71" s="104"/>
      <c r="K71" s="133">
        <v>620.0</v>
      </c>
      <c r="L71" s="134">
        <v>527.0</v>
      </c>
      <c r="M71" s="58"/>
      <c r="N71" s="57" t="s">
        <v>748</v>
      </c>
      <c r="O71" s="63"/>
      <c r="P71" s="135"/>
      <c r="Q71" s="141"/>
      <c r="R71" s="137"/>
      <c r="S71" s="137"/>
      <c r="T71" s="138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40"/>
    </row>
    <row r="72">
      <c r="A72" s="57" t="s">
        <v>591</v>
      </c>
      <c r="B72" s="57" t="s">
        <v>22</v>
      </c>
      <c r="C72" s="57" t="s">
        <v>324</v>
      </c>
      <c r="D72" s="57" t="s">
        <v>4</v>
      </c>
      <c r="E72" s="57" t="s">
        <v>804</v>
      </c>
      <c r="F72" s="57" t="s">
        <v>593</v>
      </c>
      <c r="G72" s="38">
        <v>1.0</v>
      </c>
      <c r="H72" s="113">
        <v>1590.0</v>
      </c>
      <c r="I72" s="125"/>
      <c r="J72" s="104"/>
      <c r="K72" s="133">
        <v>620.0</v>
      </c>
      <c r="L72" s="134">
        <v>527.0</v>
      </c>
      <c r="M72" s="58"/>
      <c r="N72" s="57" t="s">
        <v>748</v>
      </c>
      <c r="O72" s="63"/>
      <c r="P72" s="135"/>
      <c r="Q72" s="141"/>
      <c r="R72" s="137"/>
      <c r="S72" s="137"/>
      <c r="T72" s="138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40"/>
    </row>
    <row r="73">
      <c r="A73" s="57" t="s">
        <v>591</v>
      </c>
      <c r="B73" s="57" t="s">
        <v>22</v>
      </c>
      <c r="C73" s="57" t="s">
        <v>324</v>
      </c>
      <c r="D73" s="57" t="s">
        <v>4</v>
      </c>
      <c r="E73" s="57" t="s">
        <v>805</v>
      </c>
      <c r="F73" s="57" t="s">
        <v>593</v>
      </c>
      <c r="G73" s="38">
        <v>1.0</v>
      </c>
      <c r="H73" s="113">
        <v>1590.0</v>
      </c>
      <c r="I73" s="125"/>
      <c r="J73" s="104"/>
      <c r="K73" s="133">
        <v>620.0</v>
      </c>
      <c r="L73" s="134">
        <v>527.0</v>
      </c>
      <c r="M73" s="58"/>
      <c r="N73" s="57" t="s">
        <v>748</v>
      </c>
      <c r="O73" s="63"/>
      <c r="P73" s="135"/>
      <c r="Q73" s="141"/>
      <c r="R73" s="137"/>
      <c r="S73" s="137"/>
      <c r="T73" s="138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40"/>
    </row>
    <row r="74">
      <c r="A74" s="57" t="s">
        <v>591</v>
      </c>
      <c r="B74" s="57" t="s">
        <v>22</v>
      </c>
      <c r="C74" s="57" t="s">
        <v>324</v>
      </c>
      <c r="D74" s="57" t="s">
        <v>4</v>
      </c>
      <c r="E74" s="57" t="s">
        <v>806</v>
      </c>
      <c r="F74" s="57" t="s">
        <v>593</v>
      </c>
      <c r="G74" s="38">
        <v>1.0</v>
      </c>
      <c r="H74" s="113">
        <v>1590.0</v>
      </c>
      <c r="I74" s="125"/>
      <c r="J74" s="104"/>
      <c r="K74" s="133">
        <v>620.0</v>
      </c>
      <c r="L74" s="134">
        <v>527.0</v>
      </c>
      <c r="M74" s="58"/>
      <c r="N74" s="57" t="s">
        <v>748</v>
      </c>
      <c r="O74" s="63"/>
      <c r="P74" s="135"/>
      <c r="Q74" s="141"/>
      <c r="R74" s="137"/>
      <c r="S74" s="137"/>
      <c r="T74" s="138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40"/>
    </row>
    <row r="75">
      <c r="A75" s="57" t="s">
        <v>316</v>
      </c>
      <c r="B75" s="58"/>
      <c r="C75" s="57" t="s">
        <v>328</v>
      </c>
      <c r="D75" s="57" t="s">
        <v>4</v>
      </c>
      <c r="E75" s="57" t="s">
        <v>732</v>
      </c>
      <c r="F75" s="57" t="s">
        <v>335</v>
      </c>
      <c r="G75" s="38">
        <v>1.0</v>
      </c>
      <c r="H75" s="113">
        <v>2990.0</v>
      </c>
      <c r="I75" s="132">
        <v>2190.0</v>
      </c>
      <c r="J75" s="104"/>
      <c r="K75" s="133">
        <v>1097.0</v>
      </c>
      <c r="L75" s="134">
        <v>932.0</v>
      </c>
      <c r="M75" s="58"/>
      <c r="N75" s="57" t="s">
        <v>748</v>
      </c>
      <c r="O75" s="63"/>
      <c r="P75" s="135"/>
      <c r="Q75" s="141"/>
      <c r="R75" s="137"/>
      <c r="S75" s="137"/>
      <c r="T75" s="138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40"/>
    </row>
    <row r="76">
      <c r="A76" s="57" t="s">
        <v>316</v>
      </c>
      <c r="B76" s="58"/>
      <c r="C76" s="57" t="s">
        <v>318</v>
      </c>
      <c r="D76" s="57" t="s">
        <v>4</v>
      </c>
      <c r="E76" s="57" t="s">
        <v>732</v>
      </c>
      <c r="F76" s="57" t="s">
        <v>335</v>
      </c>
      <c r="G76" s="38">
        <v>1.0</v>
      </c>
      <c r="H76" s="113">
        <v>2990.0</v>
      </c>
      <c r="I76" s="132">
        <v>2190.0</v>
      </c>
      <c r="J76" s="104"/>
      <c r="K76" s="133">
        <v>1097.0</v>
      </c>
      <c r="L76" s="134">
        <v>932.0</v>
      </c>
      <c r="M76" s="58"/>
      <c r="N76" s="57" t="s">
        <v>748</v>
      </c>
      <c r="O76" s="63"/>
      <c r="P76" s="135"/>
      <c r="Q76" s="141"/>
      <c r="R76" s="137"/>
      <c r="S76" s="137"/>
      <c r="T76" s="138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40"/>
    </row>
    <row r="77">
      <c r="A77" s="57" t="s">
        <v>331</v>
      </c>
      <c r="B77" s="58"/>
      <c r="C77" s="57" t="s">
        <v>318</v>
      </c>
      <c r="D77" s="57" t="s">
        <v>4</v>
      </c>
      <c r="E77" s="57" t="s">
        <v>807</v>
      </c>
      <c r="F77" s="57" t="s">
        <v>335</v>
      </c>
      <c r="G77" s="38">
        <v>1.0</v>
      </c>
      <c r="H77" s="113">
        <v>5990.0</v>
      </c>
      <c r="I77" s="132">
        <v>4790.0</v>
      </c>
      <c r="J77" s="104"/>
      <c r="K77" s="133">
        <v>1497.0</v>
      </c>
      <c r="L77" s="134">
        <v>1272.0</v>
      </c>
      <c r="M77" s="58"/>
      <c r="N77" s="57" t="s">
        <v>748</v>
      </c>
      <c r="O77" s="63"/>
      <c r="P77" s="135"/>
      <c r="Q77" s="141"/>
      <c r="R77" s="137"/>
      <c r="S77" s="137"/>
      <c r="T77" s="138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40"/>
    </row>
    <row r="78">
      <c r="A78" s="57" t="s">
        <v>331</v>
      </c>
      <c r="B78" s="58"/>
      <c r="C78" s="57" t="s">
        <v>328</v>
      </c>
      <c r="D78" s="57" t="s">
        <v>4</v>
      </c>
      <c r="E78" s="57" t="s">
        <v>807</v>
      </c>
      <c r="F78" s="57" t="s">
        <v>335</v>
      </c>
      <c r="G78" s="38">
        <v>1.0</v>
      </c>
      <c r="H78" s="113">
        <v>5990.0</v>
      </c>
      <c r="I78" s="132">
        <v>4790.0</v>
      </c>
      <c r="J78" s="104"/>
      <c r="K78" s="133">
        <v>1497.0</v>
      </c>
      <c r="L78" s="134">
        <v>1272.0</v>
      </c>
      <c r="M78" s="58"/>
      <c r="N78" s="57" t="s">
        <v>748</v>
      </c>
      <c r="O78" s="63"/>
      <c r="P78" s="135"/>
      <c r="Q78" s="141"/>
      <c r="R78" s="137"/>
      <c r="S78" s="137"/>
      <c r="T78" s="138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40"/>
    </row>
    <row r="79">
      <c r="A79" s="57" t="s">
        <v>331</v>
      </c>
      <c r="B79" s="58"/>
      <c r="C79" s="57" t="s">
        <v>318</v>
      </c>
      <c r="D79" s="57" t="s">
        <v>4</v>
      </c>
      <c r="E79" s="57" t="s">
        <v>735</v>
      </c>
      <c r="F79" s="57" t="s">
        <v>335</v>
      </c>
      <c r="G79" s="38">
        <v>1.0</v>
      </c>
      <c r="H79" s="113">
        <v>5990.0</v>
      </c>
      <c r="I79" s="132">
        <v>4790.0</v>
      </c>
      <c r="J79" s="104"/>
      <c r="K79" s="133">
        <v>1497.0</v>
      </c>
      <c r="L79" s="134">
        <v>1272.0</v>
      </c>
      <c r="M79" s="58"/>
      <c r="N79" s="57" t="s">
        <v>748</v>
      </c>
      <c r="O79" s="63"/>
      <c r="P79" s="135"/>
      <c r="Q79" s="141"/>
      <c r="R79" s="137"/>
      <c r="S79" s="137"/>
      <c r="T79" s="138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40"/>
    </row>
    <row r="80">
      <c r="A80" s="57" t="s">
        <v>331</v>
      </c>
      <c r="B80" s="58"/>
      <c r="C80" s="57" t="s">
        <v>328</v>
      </c>
      <c r="D80" s="57" t="s">
        <v>4</v>
      </c>
      <c r="E80" s="57" t="s">
        <v>735</v>
      </c>
      <c r="F80" s="57" t="s">
        <v>335</v>
      </c>
      <c r="G80" s="38">
        <v>1.0</v>
      </c>
      <c r="H80" s="113">
        <v>5990.0</v>
      </c>
      <c r="I80" s="132">
        <v>4790.0</v>
      </c>
      <c r="J80" s="104"/>
      <c r="K80" s="133">
        <v>1497.0</v>
      </c>
      <c r="L80" s="134">
        <v>1272.0</v>
      </c>
      <c r="M80" s="58"/>
      <c r="N80" s="57" t="s">
        <v>748</v>
      </c>
      <c r="O80" s="63"/>
      <c r="P80" s="135"/>
      <c r="Q80" s="141"/>
      <c r="R80" s="137"/>
      <c r="S80" s="137"/>
      <c r="T80" s="138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40"/>
    </row>
    <row r="81">
      <c r="A81" s="57" t="s">
        <v>331</v>
      </c>
      <c r="B81" s="58"/>
      <c r="C81" s="57" t="s">
        <v>318</v>
      </c>
      <c r="D81" s="57" t="s">
        <v>4</v>
      </c>
      <c r="E81" s="57" t="s">
        <v>808</v>
      </c>
      <c r="F81" s="57" t="s">
        <v>335</v>
      </c>
      <c r="G81" s="38">
        <v>1.0</v>
      </c>
      <c r="H81" s="113">
        <v>5990.0</v>
      </c>
      <c r="I81" s="132">
        <v>4790.0</v>
      </c>
      <c r="J81" s="104"/>
      <c r="K81" s="133">
        <v>1497.0</v>
      </c>
      <c r="L81" s="134">
        <v>1272.0</v>
      </c>
      <c r="M81" s="58"/>
      <c r="N81" s="57" t="s">
        <v>748</v>
      </c>
      <c r="O81" s="63"/>
      <c r="P81" s="135"/>
      <c r="Q81" s="141"/>
      <c r="R81" s="137"/>
      <c r="S81" s="137"/>
      <c r="T81" s="138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40"/>
    </row>
    <row r="82">
      <c r="A82" s="57" t="s">
        <v>316</v>
      </c>
      <c r="B82" s="58"/>
      <c r="C82" s="57" t="s">
        <v>318</v>
      </c>
      <c r="D82" s="57" t="s">
        <v>4</v>
      </c>
      <c r="E82" s="57" t="s">
        <v>736</v>
      </c>
      <c r="F82" s="57" t="s">
        <v>335</v>
      </c>
      <c r="G82" s="38">
        <v>1.0</v>
      </c>
      <c r="H82" s="113">
        <v>2390.0</v>
      </c>
      <c r="I82" s="113">
        <v>1990.0</v>
      </c>
      <c r="J82" s="104"/>
      <c r="K82" s="133">
        <v>830.0</v>
      </c>
      <c r="L82" s="134">
        <v>706.0</v>
      </c>
      <c r="M82" s="58"/>
      <c r="N82" s="57" t="s">
        <v>748</v>
      </c>
      <c r="O82" s="63"/>
      <c r="P82" s="135"/>
      <c r="Q82" s="141"/>
      <c r="R82" s="137"/>
      <c r="S82" s="137"/>
      <c r="T82" s="138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40"/>
    </row>
    <row r="83">
      <c r="A83" s="57" t="s">
        <v>316</v>
      </c>
      <c r="B83" s="58"/>
      <c r="C83" s="57" t="s">
        <v>328</v>
      </c>
      <c r="D83" s="57" t="s">
        <v>4</v>
      </c>
      <c r="E83" s="57" t="s">
        <v>736</v>
      </c>
      <c r="F83" s="57" t="s">
        <v>335</v>
      </c>
      <c r="G83" s="38">
        <v>1.0</v>
      </c>
      <c r="H83" s="113">
        <v>2390.0</v>
      </c>
      <c r="I83" s="113">
        <v>1990.0</v>
      </c>
      <c r="J83" s="104"/>
      <c r="K83" s="133">
        <v>830.0</v>
      </c>
      <c r="L83" s="134">
        <v>706.0</v>
      </c>
      <c r="M83" s="58"/>
      <c r="N83" s="57" t="s">
        <v>748</v>
      </c>
      <c r="O83" s="63"/>
      <c r="P83" s="135"/>
      <c r="Q83" s="141"/>
      <c r="R83" s="137"/>
      <c r="S83" s="137"/>
      <c r="T83" s="138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40"/>
    </row>
    <row r="84">
      <c r="A84" s="57" t="s">
        <v>316</v>
      </c>
      <c r="B84" s="58"/>
      <c r="C84" s="57" t="s">
        <v>318</v>
      </c>
      <c r="D84" s="57" t="s">
        <v>4</v>
      </c>
      <c r="E84" s="57" t="s">
        <v>737</v>
      </c>
      <c r="F84" s="57" t="s">
        <v>335</v>
      </c>
      <c r="G84" s="38">
        <v>1.0</v>
      </c>
      <c r="H84" s="113">
        <v>2390.0</v>
      </c>
      <c r="I84" s="113">
        <v>1990.0</v>
      </c>
      <c r="J84" s="104"/>
      <c r="K84" s="133">
        <v>830.0</v>
      </c>
      <c r="L84" s="134">
        <v>706.0</v>
      </c>
      <c r="M84" s="58"/>
      <c r="N84" s="57" t="s">
        <v>748</v>
      </c>
      <c r="O84" s="63"/>
      <c r="P84" s="135"/>
      <c r="Q84" s="141"/>
      <c r="R84" s="137"/>
      <c r="S84" s="137"/>
      <c r="T84" s="138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40"/>
    </row>
    <row r="85">
      <c r="A85" s="57" t="s">
        <v>316</v>
      </c>
      <c r="B85" s="58"/>
      <c r="C85" s="57" t="s">
        <v>328</v>
      </c>
      <c r="D85" s="57" t="s">
        <v>4</v>
      </c>
      <c r="E85" s="57" t="s">
        <v>737</v>
      </c>
      <c r="F85" s="57" t="s">
        <v>335</v>
      </c>
      <c r="G85" s="38">
        <v>1.0</v>
      </c>
      <c r="H85" s="113">
        <v>2390.0</v>
      </c>
      <c r="I85" s="113">
        <v>1990.0</v>
      </c>
      <c r="J85" s="104"/>
      <c r="K85" s="133">
        <v>830.0</v>
      </c>
      <c r="L85" s="134">
        <v>706.0</v>
      </c>
      <c r="M85" s="58"/>
      <c r="N85" s="57" t="s">
        <v>748</v>
      </c>
      <c r="O85" s="63"/>
      <c r="P85" s="135"/>
      <c r="Q85" s="141"/>
      <c r="R85" s="137"/>
      <c r="S85" s="137"/>
      <c r="T85" s="138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40"/>
    </row>
    <row r="86">
      <c r="A86" s="57" t="s">
        <v>316</v>
      </c>
      <c r="B86" s="58"/>
      <c r="C86" s="57" t="s">
        <v>328</v>
      </c>
      <c r="D86" s="57" t="s">
        <v>4</v>
      </c>
      <c r="E86" s="57" t="s">
        <v>739</v>
      </c>
      <c r="F86" s="57" t="s">
        <v>335</v>
      </c>
      <c r="G86" s="38">
        <v>1.0</v>
      </c>
      <c r="H86" s="113">
        <v>2390.0</v>
      </c>
      <c r="I86" s="113">
        <v>1990.0</v>
      </c>
      <c r="J86" s="104"/>
      <c r="K86" s="133">
        <v>830.0</v>
      </c>
      <c r="L86" s="134">
        <v>706.0</v>
      </c>
      <c r="M86" s="58"/>
      <c r="N86" s="57" t="s">
        <v>748</v>
      </c>
      <c r="O86" s="63"/>
      <c r="P86" s="135"/>
      <c r="Q86" s="141"/>
      <c r="R86" s="137"/>
      <c r="S86" s="137"/>
      <c r="T86" s="138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40"/>
    </row>
    <row r="87">
      <c r="A87" s="57" t="s">
        <v>316</v>
      </c>
      <c r="B87" s="58"/>
      <c r="C87" s="57" t="s">
        <v>324</v>
      </c>
      <c r="D87" s="57" t="s">
        <v>4</v>
      </c>
      <c r="E87" s="57" t="s">
        <v>739</v>
      </c>
      <c r="F87" s="57" t="s">
        <v>335</v>
      </c>
      <c r="G87" s="38">
        <v>1.0</v>
      </c>
      <c r="H87" s="113">
        <v>2390.0</v>
      </c>
      <c r="I87" s="113">
        <v>1990.0</v>
      </c>
      <c r="J87" s="104"/>
      <c r="K87" s="133">
        <v>830.0</v>
      </c>
      <c r="L87" s="134">
        <v>706.0</v>
      </c>
      <c r="M87" s="58"/>
      <c r="N87" s="57" t="s">
        <v>748</v>
      </c>
      <c r="O87" s="63"/>
      <c r="P87" s="135"/>
      <c r="Q87" s="141"/>
      <c r="R87" s="137"/>
      <c r="S87" s="137"/>
      <c r="T87" s="138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40"/>
    </row>
    <row r="88">
      <c r="A88" s="57" t="s">
        <v>316</v>
      </c>
      <c r="B88" s="58"/>
      <c r="C88" s="57" t="s">
        <v>318</v>
      </c>
      <c r="D88" s="57" t="s">
        <v>4</v>
      </c>
      <c r="E88" s="57" t="s">
        <v>809</v>
      </c>
      <c r="F88" s="57" t="s">
        <v>335</v>
      </c>
      <c r="G88" s="38">
        <v>1.0</v>
      </c>
      <c r="H88" s="113">
        <v>2790.0</v>
      </c>
      <c r="I88" s="113">
        <v>2190.0</v>
      </c>
      <c r="J88" s="104"/>
      <c r="K88" s="133">
        <v>930.0</v>
      </c>
      <c r="L88" s="134">
        <v>791.0</v>
      </c>
      <c r="M88" s="58"/>
      <c r="N88" s="57" t="s">
        <v>748</v>
      </c>
      <c r="O88" s="63"/>
      <c r="P88" s="135"/>
      <c r="Q88" s="141"/>
      <c r="R88" s="137"/>
      <c r="S88" s="137"/>
      <c r="T88" s="138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40"/>
    </row>
    <row r="89">
      <c r="A89" s="57" t="s">
        <v>316</v>
      </c>
      <c r="B89" s="58"/>
      <c r="C89" s="57" t="s">
        <v>328</v>
      </c>
      <c r="D89" s="57" t="s">
        <v>4</v>
      </c>
      <c r="E89" s="57" t="s">
        <v>809</v>
      </c>
      <c r="F89" s="57" t="s">
        <v>335</v>
      </c>
      <c r="G89" s="38">
        <v>1.0</v>
      </c>
      <c r="H89" s="113">
        <v>2790.0</v>
      </c>
      <c r="I89" s="113">
        <v>2190.0</v>
      </c>
      <c r="J89" s="104"/>
      <c r="K89" s="133">
        <v>930.0</v>
      </c>
      <c r="L89" s="134">
        <v>791.0</v>
      </c>
      <c r="M89" s="58"/>
      <c r="N89" s="57" t="s">
        <v>748</v>
      </c>
      <c r="O89" s="63"/>
      <c r="P89" s="135"/>
      <c r="Q89" s="141"/>
      <c r="R89" s="137"/>
      <c r="S89" s="137"/>
      <c r="T89" s="138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40"/>
    </row>
    <row r="90">
      <c r="A90" s="57" t="s">
        <v>316</v>
      </c>
      <c r="B90" s="58"/>
      <c r="C90" s="57" t="s">
        <v>318</v>
      </c>
      <c r="D90" s="57" t="s">
        <v>4</v>
      </c>
      <c r="E90" s="57" t="s">
        <v>810</v>
      </c>
      <c r="F90" s="57" t="s">
        <v>335</v>
      </c>
      <c r="G90" s="38">
        <v>1.0</v>
      </c>
      <c r="H90" s="113">
        <v>2790.0</v>
      </c>
      <c r="I90" s="113">
        <v>2190.0</v>
      </c>
      <c r="J90" s="104"/>
      <c r="K90" s="133">
        <v>930.0</v>
      </c>
      <c r="L90" s="134">
        <v>791.0</v>
      </c>
      <c r="M90" s="58"/>
      <c r="N90" s="57" t="s">
        <v>748</v>
      </c>
      <c r="O90" s="63"/>
      <c r="P90" s="135"/>
      <c r="Q90" s="141"/>
      <c r="R90" s="137"/>
      <c r="S90" s="137"/>
      <c r="T90" s="138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40"/>
    </row>
    <row r="91">
      <c r="A91" s="57" t="s">
        <v>316</v>
      </c>
      <c r="B91" s="58"/>
      <c r="C91" s="57" t="s">
        <v>328</v>
      </c>
      <c r="D91" s="57" t="s">
        <v>4</v>
      </c>
      <c r="E91" s="57" t="s">
        <v>810</v>
      </c>
      <c r="F91" s="57" t="s">
        <v>335</v>
      </c>
      <c r="G91" s="38">
        <v>1.0</v>
      </c>
      <c r="H91" s="113">
        <v>2790.0</v>
      </c>
      <c r="I91" s="113">
        <v>2190.0</v>
      </c>
      <c r="J91" s="104"/>
      <c r="K91" s="133">
        <v>930.0</v>
      </c>
      <c r="L91" s="134">
        <v>791.0</v>
      </c>
      <c r="M91" s="58"/>
      <c r="N91" s="57" t="s">
        <v>748</v>
      </c>
      <c r="O91" s="63"/>
      <c r="P91" s="135"/>
      <c r="Q91" s="141"/>
      <c r="R91" s="137"/>
      <c r="S91" s="137"/>
      <c r="T91" s="138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40"/>
    </row>
    <row r="92">
      <c r="A92" s="57" t="s">
        <v>316</v>
      </c>
      <c r="B92" s="58"/>
      <c r="C92" s="57" t="s">
        <v>318</v>
      </c>
      <c r="D92" s="57" t="s">
        <v>4</v>
      </c>
      <c r="E92" s="57" t="s">
        <v>811</v>
      </c>
      <c r="F92" s="57" t="s">
        <v>335</v>
      </c>
      <c r="G92" s="38">
        <v>1.0</v>
      </c>
      <c r="H92" s="113">
        <v>2790.0</v>
      </c>
      <c r="I92" s="113">
        <v>2190.0</v>
      </c>
      <c r="J92" s="104"/>
      <c r="K92" s="133">
        <v>930.0</v>
      </c>
      <c r="L92" s="134">
        <v>791.0</v>
      </c>
      <c r="M92" s="58"/>
      <c r="N92" s="57" t="s">
        <v>748</v>
      </c>
      <c r="O92" s="63"/>
      <c r="P92" s="135"/>
      <c r="Q92" s="141"/>
      <c r="R92" s="137"/>
      <c r="S92" s="137"/>
      <c r="T92" s="138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40"/>
    </row>
    <row r="93">
      <c r="A93" s="57" t="s">
        <v>316</v>
      </c>
      <c r="B93" s="58"/>
      <c r="C93" s="57" t="s">
        <v>328</v>
      </c>
      <c r="D93" s="57" t="s">
        <v>4</v>
      </c>
      <c r="E93" s="57" t="s">
        <v>811</v>
      </c>
      <c r="F93" s="57" t="s">
        <v>335</v>
      </c>
      <c r="G93" s="38">
        <v>1.0</v>
      </c>
      <c r="H93" s="113">
        <v>2790.0</v>
      </c>
      <c r="I93" s="113">
        <v>2190.0</v>
      </c>
      <c r="J93" s="104"/>
      <c r="K93" s="133">
        <v>930.0</v>
      </c>
      <c r="L93" s="134">
        <v>791.0</v>
      </c>
      <c r="M93" s="58"/>
      <c r="N93" s="57" t="s">
        <v>748</v>
      </c>
      <c r="O93" s="63"/>
      <c r="P93" s="135"/>
      <c r="Q93" s="141"/>
      <c r="R93" s="137"/>
      <c r="S93" s="137"/>
      <c r="T93" s="138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40"/>
    </row>
    <row r="94">
      <c r="A94" s="57" t="s">
        <v>316</v>
      </c>
      <c r="B94" s="58"/>
      <c r="C94" s="57" t="s">
        <v>328</v>
      </c>
      <c r="D94" s="57" t="s">
        <v>4</v>
      </c>
      <c r="E94" s="57" t="s">
        <v>741</v>
      </c>
      <c r="F94" s="57" t="s">
        <v>335</v>
      </c>
      <c r="G94" s="38">
        <v>1.0</v>
      </c>
      <c r="H94" s="113">
        <v>2790.0</v>
      </c>
      <c r="I94" s="113">
        <v>2190.0</v>
      </c>
      <c r="J94" s="104"/>
      <c r="K94" s="133">
        <v>930.0</v>
      </c>
      <c r="L94" s="134">
        <v>791.0</v>
      </c>
      <c r="M94" s="58"/>
      <c r="N94" s="57" t="s">
        <v>748</v>
      </c>
      <c r="O94" s="63"/>
      <c r="P94" s="135"/>
      <c r="Q94" s="141"/>
      <c r="R94" s="137"/>
      <c r="S94" s="137"/>
      <c r="T94" s="138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40"/>
    </row>
    <row r="95">
      <c r="A95" s="57" t="s">
        <v>316</v>
      </c>
      <c r="B95" s="58"/>
      <c r="C95" s="57" t="s">
        <v>324</v>
      </c>
      <c r="D95" s="57" t="s">
        <v>4</v>
      </c>
      <c r="E95" s="57" t="s">
        <v>741</v>
      </c>
      <c r="F95" s="57" t="s">
        <v>335</v>
      </c>
      <c r="G95" s="38">
        <v>1.0</v>
      </c>
      <c r="H95" s="113">
        <v>2790.0</v>
      </c>
      <c r="I95" s="113">
        <v>2190.0</v>
      </c>
      <c r="J95" s="104"/>
      <c r="K95" s="133">
        <v>930.0</v>
      </c>
      <c r="L95" s="134">
        <v>791.0</v>
      </c>
      <c r="M95" s="58"/>
      <c r="N95" s="57" t="s">
        <v>748</v>
      </c>
      <c r="O95" s="63"/>
      <c r="P95" s="135"/>
      <c r="Q95" s="141"/>
      <c r="R95" s="137"/>
      <c r="S95" s="137"/>
      <c r="T95" s="138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40"/>
    </row>
    <row r="96">
      <c r="A96" s="57" t="s">
        <v>316</v>
      </c>
      <c r="B96" s="58"/>
      <c r="C96" s="57" t="s">
        <v>328</v>
      </c>
      <c r="D96" s="57" t="s">
        <v>4</v>
      </c>
      <c r="E96" s="57" t="s">
        <v>742</v>
      </c>
      <c r="F96" s="57" t="s">
        <v>335</v>
      </c>
      <c r="G96" s="38">
        <v>1.0</v>
      </c>
      <c r="H96" s="113">
        <v>2790.0</v>
      </c>
      <c r="I96" s="113">
        <v>2190.0</v>
      </c>
      <c r="J96" s="104"/>
      <c r="K96" s="133">
        <v>930.0</v>
      </c>
      <c r="L96" s="134">
        <v>791.0</v>
      </c>
      <c r="M96" s="58"/>
      <c r="N96" s="57" t="s">
        <v>748</v>
      </c>
      <c r="O96" s="63"/>
      <c r="P96" s="135"/>
      <c r="Q96" s="141"/>
      <c r="R96" s="137"/>
      <c r="S96" s="137"/>
      <c r="T96" s="138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40"/>
    </row>
    <row r="97">
      <c r="A97" s="57" t="s">
        <v>316</v>
      </c>
      <c r="B97" s="58"/>
      <c r="C97" s="57" t="s">
        <v>318</v>
      </c>
      <c r="D97" s="57" t="s">
        <v>4</v>
      </c>
      <c r="E97" s="57" t="s">
        <v>742</v>
      </c>
      <c r="F97" s="57" t="s">
        <v>335</v>
      </c>
      <c r="G97" s="38">
        <v>1.0</v>
      </c>
      <c r="H97" s="113">
        <v>2790.0</v>
      </c>
      <c r="I97" s="113">
        <v>2190.0</v>
      </c>
      <c r="J97" s="104"/>
      <c r="K97" s="133">
        <v>930.0</v>
      </c>
      <c r="L97" s="134">
        <v>791.0</v>
      </c>
      <c r="M97" s="58"/>
      <c r="N97" s="57" t="s">
        <v>748</v>
      </c>
      <c r="O97" s="63"/>
      <c r="P97" s="135"/>
      <c r="Q97" s="141"/>
      <c r="R97" s="137"/>
      <c r="S97" s="137"/>
      <c r="T97" s="138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40"/>
    </row>
    <row r="98">
      <c r="A98" s="57" t="s">
        <v>316</v>
      </c>
      <c r="B98" s="58"/>
      <c r="C98" s="57" t="s">
        <v>318</v>
      </c>
      <c r="D98" s="57" t="s">
        <v>4</v>
      </c>
      <c r="E98" s="57" t="s">
        <v>812</v>
      </c>
      <c r="F98" s="57" t="s">
        <v>335</v>
      </c>
      <c r="G98" s="38">
        <v>1.0</v>
      </c>
      <c r="H98" s="113">
        <v>2390.0</v>
      </c>
      <c r="I98" s="125"/>
      <c r="J98" s="104"/>
      <c r="K98" s="133">
        <v>930.0</v>
      </c>
      <c r="L98" s="134">
        <v>791.0</v>
      </c>
      <c r="M98" s="58"/>
      <c r="N98" s="57" t="s">
        <v>748</v>
      </c>
      <c r="O98" s="63"/>
      <c r="P98" s="135"/>
      <c r="Q98" s="141"/>
      <c r="R98" s="137"/>
      <c r="S98" s="137"/>
      <c r="T98" s="138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40"/>
    </row>
    <row r="99">
      <c r="A99" s="57" t="s">
        <v>316</v>
      </c>
      <c r="B99" s="58"/>
      <c r="C99" s="57" t="s">
        <v>328</v>
      </c>
      <c r="D99" s="57" t="s">
        <v>4</v>
      </c>
      <c r="E99" s="57" t="s">
        <v>812</v>
      </c>
      <c r="F99" s="57" t="s">
        <v>335</v>
      </c>
      <c r="G99" s="38">
        <v>1.0</v>
      </c>
      <c r="H99" s="113">
        <v>2390.0</v>
      </c>
      <c r="I99" s="125"/>
      <c r="J99" s="104"/>
      <c r="K99" s="133">
        <v>930.0</v>
      </c>
      <c r="L99" s="134">
        <v>791.0</v>
      </c>
      <c r="M99" s="58"/>
      <c r="N99" s="57" t="s">
        <v>748</v>
      </c>
      <c r="O99" s="63"/>
      <c r="P99" s="135"/>
      <c r="Q99" s="141"/>
      <c r="R99" s="137"/>
      <c r="S99" s="137"/>
      <c r="T99" s="138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40"/>
    </row>
    <row r="100">
      <c r="A100" s="57" t="s">
        <v>316</v>
      </c>
      <c r="B100" s="58"/>
      <c r="C100" s="57" t="s">
        <v>328</v>
      </c>
      <c r="D100" s="57" t="s">
        <v>4</v>
      </c>
      <c r="E100" s="57" t="s">
        <v>813</v>
      </c>
      <c r="F100" s="57" t="s">
        <v>335</v>
      </c>
      <c r="G100" s="38">
        <v>1.0</v>
      </c>
      <c r="H100" s="113">
        <v>2390.0</v>
      </c>
      <c r="I100" s="125"/>
      <c r="J100" s="104"/>
      <c r="K100" s="133">
        <v>930.0</v>
      </c>
      <c r="L100" s="134">
        <v>791.0</v>
      </c>
      <c r="M100" s="58"/>
      <c r="N100" s="57" t="s">
        <v>748</v>
      </c>
      <c r="O100" s="63"/>
      <c r="P100" s="135"/>
      <c r="Q100" s="141"/>
      <c r="R100" s="137"/>
      <c r="S100" s="137"/>
      <c r="T100" s="138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40"/>
    </row>
    <row r="101">
      <c r="A101" s="57" t="s">
        <v>316</v>
      </c>
      <c r="B101" s="58"/>
      <c r="C101" s="57" t="s">
        <v>324</v>
      </c>
      <c r="D101" s="57" t="s">
        <v>4</v>
      </c>
      <c r="E101" s="57" t="s">
        <v>813</v>
      </c>
      <c r="F101" s="57" t="s">
        <v>335</v>
      </c>
      <c r="G101" s="38">
        <v>1.0</v>
      </c>
      <c r="H101" s="113">
        <v>2390.0</v>
      </c>
      <c r="I101" s="125"/>
      <c r="J101" s="104"/>
      <c r="K101" s="133">
        <v>930.0</v>
      </c>
      <c r="L101" s="134">
        <v>791.0</v>
      </c>
      <c r="M101" s="58"/>
      <c r="N101" s="57" t="s">
        <v>748</v>
      </c>
      <c r="O101" s="63"/>
      <c r="P101" s="135"/>
      <c r="Q101" s="141"/>
      <c r="R101" s="137"/>
      <c r="S101" s="137"/>
      <c r="T101" s="138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40"/>
    </row>
    <row r="102">
      <c r="A102" s="57" t="s">
        <v>316</v>
      </c>
      <c r="B102" s="58"/>
      <c r="C102" s="57" t="s">
        <v>318</v>
      </c>
      <c r="D102" s="57" t="s">
        <v>4</v>
      </c>
      <c r="E102" s="57" t="s">
        <v>814</v>
      </c>
      <c r="F102" s="57" t="s">
        <v>335</v>
      </c>
      <c r="G102" s="38">
        <v>1.0</v>
      </c>
      <c r="H102" s="113">
        <v>2390.0</v>
      </c>
      <c r="I102" s="125"/>
      <c r="J102" s="104"/>
      <c r="K102" s="133">
        <v>930.0</v>
      </c>
      <c r="L102" s="134">
        <v>791.0</v>
      </c>
      <c r="M102" s="58"/>
      <c r="N102" s="57" t="s">
        <v>748</v>
      </c>
      <c r="O102" s="63"/>
      <c r="P102" s="135"/>
      <c r="Q102" s="141"/>
      <c r="R102" s="137"/>
      <c r="S102" s="137"/>
      <c r="T102" s="138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40"/>
    </row>
    <row r="103">
      <c r="A103" s="57" t="s">
        <v>316</v>
      </c>
      <c r="B103" s="58"/>
      <c r="C103" s="57" t="s">
        <v>328</v>
      </c>
      <c r="D103" s="57" t="s">
        <v>4</v>
      </c>
      <c r="E103" s="57" t="s">
        <v>814</v>
      </c>
      <c r="F103" s="57" t="s">
        <v>335</v>
      </c>
      <c r="G103" s="38">
        <v>1.0</v>
      </c>
      <c r="H103" s="113">
        <v>2390.0</v>
      </c>
      <c r="I103" s="125"/>
      <c r="J103" s="104"/>
      <c r="K103" s="133">
        <v>930.0</v>
      </c>
      <c r="L103" s="134">
        <v>791.0</v>
      </c>
      <c r="M103" s="58"/>
      <c r="N103" s="57" t="s">
        <v>748</v>
      </c>
      <c r="O103" s="63"/>
      <c r="P103" s="135"/>
      <c r="Q103" s="141"/>
      <c r="R103" s="137"/>
      <c r="S103" s="137"/>
      <c r="T103" s="138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40"/>
    </row>
    <row r="104">
      <c r="A104" s="57" t="s">
        <v>331</v>
      </c>
      <c r="B104" s="58"/>
      <c r="C104" s="57" t="s">
        <v>324</v>
      </c>
      <c r="D104" s="57" t="s">
        <v>4</v>
      </c>
      <c r="E104" s="57" t="s">
        <v>815</v>
      </c>
      <c r="F104" s="57" t="s">
        <v>335</v>
      </c>
      <c r="G104" s="38">
        <v>1.0</v>
      </c>
      <c r="H104" s="113">
        <v>4490.0</v>
      </c>
      <c r="I104" s="132">
        <v>3590.0</v>
      </c>
      <c r="J104" s="104"/>
      <c r="K104" s="133">
        <v>1663.0</v>
      </c>
      <c r="L104" s="134">
        <v>1414.0</v>
      </c>
      <c r="M104" s="58"/>
      <c r="N104" s="57" t="s">
        <v>748</v>
      </c>
      <c r="O104" s="63"/>
      <c r="P104" s="135"/>
      <c r="Q104" s="141"/>
      <c r="R104" s="137"/>
      <c r="S104" s="137"/>
      <c r="T104" s="138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40"/>
    </row>
    <row r="105">
      <c r="A105" s="57" t="s">
        <v>316</v>
      </c>
      <c r="B105" s="58"/>
      <c r="C105" s="57" t="s">
        <v>324</v>
      </c>
      <c r="D105" s="57" t="s">
        <v>4</v>
      </c>
      <c r="E105" s="57" t="s">
        <v>816</v>
      </c>
      <c r="F105" s="57" t="s">
        <v>335</v>
      </c>
      <c r="G105" s="38">
        <v>1.0</v>
      </c>
      <c r="H105" s="113">
        <v>3790.0</v>
      </c>
      <c r="I105" s="125"/>
      <c r="J105" s="104"/>
      <c r="K105" s="133">
        <v>1590.0</v>
      </c>
      <c r="L105" s="134">
        <v>1352.0</v>
      </c>
      <c r="M105" s="58"/>
      <c r="N105" s="57" t="s">
        <v>748</v>
      </c>
      <c r="O105" s="63"/>
      <c r="P105" s="135"/>
      <c r="Q105" s="141"/>
      <c r="R105" s="137"/>
      <c r="S105" s="137"/>
      <c r="T105" s="138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40"/>
    </row>
    <row r="106">
      <c r="A106" s="57" t="s">
        <v>331</v>
      </c>
      <c r="B106" s="58"/>
      <c r="C106" s="57" t="s">
        <v>328</v>
      </c>
      <c r="D106" s="57" t="s">
        <v>4</v>
      </c>
      <c r="E106" s="57" t="s">
        <v>817</v>
      </c>
      <c r="F106" s="57" t="s">
        <v>335</v>
      </c>
      <c r="G106" s="38">
        <v>1.0</v>
      </c>
      <c r="H106" s="113">
        <v>4490.0</v>
      </c>
      <c r="I106" s="132">
        <v>3590.0</v>
      </c>
      <c r="J106" s="104"/>
      <c r="K106" s="133">
        <v>1496.0</v>
      </c>
      <c r="L106" s="134">
        <v>1272.0</v>
      </c>
      <c r="M106" s="58"/>
      <c r="N106" s="57" t="s">
        <v>748</v>
      </c>
      <c r="O106" s="63"/>
      <c r="P106" s="135"/>
      <c r="Q106" s="141"/>
      <c r="R106" s="137"/>
      <c r="S106" s="137"/>
      <c r="T106" s="138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40"/>
    </row>
    <row r="107">
      <c r="A107" s="57" t="s">
        <v>331</v>
      </c>
      <c r="B107" s="58"/>
      <c r="C107" s="57" t="s">
        <v>324</v>
      </c>
      <c r="D107" s="57" t="s">
        <v>4</v>
      </c>
      <c r="E107" s="57" t="s">
        <v>817</v>
      </c>
      <c r="F107" s="57" t="s">
        <v>335</v>
      </c>
      <c r="G107" s="38">
        <v>1.0</v>
      </c>
      <c r="H107" s="113">
        <v>4490.0</v>
      </c>
      <c r="I107" s="132">
        <v>3590.0</v>
      </c>
      <c r="J107" s="104"/>
      <c r="K107" s="133">
        <v>1496.0</v>
      </c>
      <c r="L107" s="134">
        <v>1272.0</v>
      </c>
      <c r="M107" s="58"/>
      <c r="N107" s="57" t="s">
        <v>748</v>
      </c>
      <c r="O107" s="63"/>
      <c r="P107" s="135"/>
      <c r="Q107" s="141"/>
      <c r="R107" s="137"/>
      <c r="S107" s="137"/>
      <c r="T107" s="138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40"/>
    </row>
    <row r="108">
      <c r="A108" s="57" t="s">
        <v>331</v>
      </c>
      <c r="B108" s="58"/>
      <c r="C108" s="57" t="s">
        <v>318</v>
      </c>
      <c r="D108" s="57" t="s">
        <v>4</v>
      </c>
      <c r="E108" s="57" t="s">
        <v>746</v>
      </c>
      <c r="F108" s="57" t="s">
        <v>335</v>
      </c>
      <c r="G108" s="38">
        <v>1.0</v>
      </c>
      <c r="H108" s="113">
        <v>5990.0</v>
      </c>
      <c r="I108" s="132">
        <v>4790.0</v>
      </c>
      <c r="J108" s="104"/>
      <c r="K108" s="133">
        <v>1496.0</v>
      </c>
      <c r="L108" s="134">
        <v>1272.0</v>
      </c>
      <c r="M108" s="58"/>
      <c r="N108" s="57" t="s">
        <v>748</v>
      </c>
      <c r="O108" s="63"/>
      <c r="P108" s="135"/>
      <c r="Q108" s="141"/>
      <c r="R108" s="137"/>
      <c r="S108" s="137"/>
      <c r="T108" s="138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40"/>
    </row>
    <row r="109">
      <c r="A109" s="57" t="s">
        <v>331</v>
      </c>
      <c r="B109" s="58"/>
      <c r="C109" s="57" t="s">
        <v>328</v>
      </c>
      <c r="D109" s="57" t="s">
        <v>4</v>
      </c>
      <c r="E109" s="57" t="s">
        <v>746</v>
      </c>
      <c r="F109" s="57" t="s">
        <v>335</v>
      </c>
      <c r="G109" s="38">
        <v>1.0</v>
      </c>
      <c r="H109" s="113">
        <v>5990.0</v>
      </c>
      <c r="I109" s="132">
        <v>4790.0</v>
      </c>
      <c r="J109" s="104"/>
      <c r="K109" s="133">
        <v>1496.0</v>
      </c>
      <c r="L109" s="134">
        <v>1272.0</v>
      </c>
      <c r="M109" s="58"/>
      <c r="N109" s="57" t="s">
        <v>748</v>
      </c>
      <c r="O109" s="63"/>
      <c r="P109" s="135"/>
      <c r="Q109" s="141"/>
      <c r="R109" s="137"/>
      <c r="S109" s="137"/>
      <c r="T109" s="138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40"/>
    </row>
    <row r="110">
      <c r="A110" s="63"/>
      <c r="B110" s="63"/>
      <c r="C110" s="63"/>
      <c r="D110" s="63"/>
      <c r="E110" s="63"/>
      <c r="F110" s="63"/>
      <c r="G110" s="63"/>
      <c r="H110" s="128"/>
      <c r="I110" s="129"/>
      <c r="J110" s="114"/>
      <c r="K110" s="144"/>
      <c r="L110" s="145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140"/>
    </row>
    <row r="111">
      <c r="A111" s="63"/>
      <c r="B111" s="63"/>
      <c r="C111" s="63"/>
      <c r="D111" s="63"/>
      <c r="E111" s="63"/>
      <c r="F111" s="63"/>
      <c r="G111" s="63"/>
      <c r="H111" s="128"/>
      <c r="I111" s="129"/>
      <c r="J111" s="114"/>
      <c r="K111" s="144"/>
      <c r="L111" s="145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</row>
    <row r="112">
      <c r="A112" s="63"/>
      <c r="B112" s="63"/>
      <c r="C112" s="63"/>
      <c r="D112" s="63"/>
      <c r="E112" s="63"/>
      <c r="F112" s="63"/>
      <c r="G112" s="63"/>
      <c r="H112" s="128"/>
      <c r="I112" s="129"/>
      <c r="J112" s="114"/>
      <c r="K112" s="144"/>
      <c r="L112" s="145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</row>
    <row r="113">
      <c r="A113" s="63"/>
      <c r="B113" s="63"/>
      <c r="C113" s="63"/>
      <c r="D113" s="63"/>
      <c r="E113" s="63"/>
      <c r="F113" s="63"/>
      <c r="G113" s="63"/>
      <c r="H113" s="128"/>
      <c r="I113" s="129"/>
      <c r="J113" s="114"/>
      <c r="K113" s="144"/>
      <c r="L113" s="145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</row>
    <row r="114">
      <c r="A114" s="63"/>
      <c r="B114" s="63"/>
      <c r="C114" s="63"/>
      <c r="D114" s="63"/>
      <c r="E114" s="63"/>
      <c r="F114" s="63"/>
      <c r="G114" s="63"/>
      <c r="H114" s="128"/>
      <c r="I114" s="129"/>
      <c r="J114" s="114"/>
      <c r="K114" s="144"/>
      <c r="L114" s="145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</row>
    <row r="115">
      <c r="A115" s="63"/>
      <c r="B115" s="63"/>
      <c r="C115" s="63"/>
      <c r="D115" s="63"/>
      <c r="E115" s="63"/>
      <c r="F115" s="63"/>
      <c r="G115" s="63"/>
      <c r="H115" s="128"/>
      <c r="I115" s="129"/>
      <c r="J115" s="114"/>
      <c r="K115" s="144"/>
      <c r="L115" s="145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</row>
    <row r="116">
      <c r="A116" s="63"/>
      <c r="B116" s="63"/>
      <c r="C116" s="63"/>
      <c r="D116" s="63"/>
      <c r="E116" s="63"/>
      <c r="F116" s="63"/>
      <c r="G116" s="63"/>
      <c r="H116" s="128"/>
      <c r="I116" s="129"/>
      <c r="J116" s="114"/>
      <c r="K116" s="144"/>
      <c r="L116" s="145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</row>
    <row r="117">
      <c r="A117" s="63"/>
      <c r="B117" s="63"/>
      <c r="C117" s="63"/>
      <c r="D117" s="63"/>
      <c r="E117" s="63"/>
      <c r="F117" s="63"/>
      <c r="G117" s="63"/>
      <c r="H117" s="128"/>
      <c r="I117" s="129"/>
      <c r="J117" s="114"/>
      <c r="K117" s="144"/>
      <c r="L117" s="145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</row>
    <row r="118">
      <c r="A118" s="63"/>
      <c r="B118" s="63"/>
      <c r="C118" s="63"/>
      <c r="D118" s="63"/>
      <c r="E118" s="63"/>
      <c r="F118" s="63"/>
      <c r="G118" s="63"/>
      <c r="H118" s="128"/>
      <c r="I118" s="129"/>
      <c r="J118" s="114"/>
      <c r="K118" s="144"/>
      <c r="L118" s="145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</row>
    <row r="119">
      <c r="A119" s="63"/>
      <c r="B119" s="63"/>
      <c r="C119" s="63"/>
      <c r="D119" s="63"/>
      <c r="E119" s="63"/>
      <c r="F119" s="63"/>
      <c r="G119" s="63"/>
      <c r="H119" s="128"/>
      <c r="I119" s="129"/>
      <c r="J119" s="114"/>
      <c r="K119" s="144"/>
      <c r="L119" s="145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</row>
    <row r="120">
      <c r="A120" s="63"/>
      <c r="B120" s="63"/>
      <c r="C120" s="63"/>
      <c r="D120" s="63"/>
      <c r="E120" s="63"/>
      <c r="F120" s="63"/>
      <c r="G120" s="63"/>
      <c r="H120" s="128"/>
      <c r="I120" s="129"/>
      <c r="J120" s="114"/>
      <c r="K120" s="144"/>
      <c r="L120" s="145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</row>
    <row r="121">
      <c r="A121" s="63"/>
      <c r="B121" s="63"/>
      <c r="C121" s="63"/>
      <c r="D121" s="63"/>
      <c r="E121" s="63"/>
      <c r="F121" s="63"/>
      <c r="G121" s="63"/>
      <c r="H121" s="128"/>
      <c r="I121" s="129"/>
      <c r="J121" s="114"/>
      <c r="K121" s="144"/>
      <c r="L121" s="145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</row>
    <row r="122">
      <c r="A122" s="63"/>
      <c r="B122" s="63"/>
      <c r="C122" s="63"/>
      <c r="D122" s="63"/>
      <c r="E122" s="63"/>
      <c r="F122" s="63"/>
      <c r="G122" s="63"/>
      <c r="H122" s="128"/>
      <c r="I122" s="129"/>
      <c r="J122" s="114"/>
      <c r="K122" s="144"/>
      <c r="L122" s="145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</row>
    <row r="123">
      <c r="A123" s="63"/>
      <c r="B123" s="63"/>
      <c r="C123" s="63"/>
      <c r="D123" s="63"/>
      <c r="E123" s="63"/>
      <c r="F123" s="63"/>
      <c r="G123" s="63"/>
      <c r="H123" s="128"/>
      <c r="I123" s="129"/>
      <c r="J123" s="114"/>
      <c r="K123" s="144"/>
      <c r="L123" s="145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</row>
    <row r="124">
      <c r="A124" s="63"/>
      <c r="B124" s="63"/>
      <c r="C124" s="63"/>
      <c r="D124" s="63"/>
      <c r="E124" s="63"/>
      <c r="F124" s="63"/>
      <c r="G124" s="63"/>
      <c r="H124" s="128"/>
      <c r="I124" s="129"/>
      <c r="J124" s="114"/>
      <c r="K124" s="144"/>
      <c r="L124" s="145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</row>
    <row r="125">
      <c r="A125" s="63"/>
      <c r="B125" s="63"/>
      <c r="C125" s="63"/>
      <c r="D125" s="63"/>
      <c r="E125" s="63"/>
      <c r="F125" s="63"/>
      <c r="G125" s="63"/>
      <c r="H125" s="128"/>
      <c r="I125" s="129"/>
      <c r="J125" s="114"/>
      <c r="K125" s="144"/>
      <c r="L125" s="145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</row>
    <row r="126">
      <c r="A126" s="63"/>
      <c r="B126" s="63"/>
      <c r="C126" s="63"/>
      <c r="D126" s="63"/>
      <c r="E126" s="63"/>
      <c r="F126" s="63"/>
      <c r="G126" s="63"/>
      <c r="H126" s="128"/>
      <c r="I126" s="129"/>
      <c r="J126" s="114"/>
      <c r="K126" s="144"/>
      <c r="L126" s="145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</row>
    <row r="127">
      <c r="A127" s="63"/>
      <c r="B127" s="63"/>
      <c r="C127" s="63"/>
      <c r="D127" s="63"/>
      <c r="E127" s="63"/>
      <c r="F127" s="63"/>
      <c r="G127" s="63"/>
      <c r="H127" s="128"/>
      <c r="I127" s="129"/>
      <c r="J127" s="114"/>
      <c r="K127" s="144"/>
      <c r="L127" s="145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</row>
    <row r="128">
      <c r="A128" s="63"/>
      <c r="B128" s="63"/>
      <c r="C128" s="63"/>
      <c r="D128" s="63"/>
      <c r="E128" s="63"/>
      <c r="F128" s="63"/>
      <c r="G128" s="63"/>
      <c r="H128" s="128"/>
      <c r="I128" s="129"/>
      <c r="J128" s="114"/>
      <c r="K128" s="144"/>
      <c r="L128" s="145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</row>
    <row r="129">
      <c r="A129" s="63"/>
      <c r="B129" s="63"/>
      <c r="C129" s="63"/>
      <c r="D129" s="63"/>
      <c r="E129" s="63"/>
      <c r="F129" s="63"/>
      <c r="G129" s="63"/>
      <c r="H129" s="128"/>
      <c r="I129" s="129"/>
      <c r="J129" s="114"/>
      <c r="K129" s="144"/>
      <c r="L129" s="145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</row>
    <row r="130">
      <c r="A130" s="63"/>
      <c r="B130" s="63"/>
      <c r="C130" s="63"/>
      <c r="D130" s="63"/>
      <c r="E130" s="63"/>
      <c r="F130" s="63"/>
      <c r="G130" s="63"/>
      <c r="H130" s="128"/>
      <c r="I130" s="129"/>
      <c r="J130" s="114"/>
      <c r="K130" s="144"/>
      <c r="L130" s="145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</row>
    <row r="131">
      <c r="A131" s="63"/>
      <c r="B131" s="63"/>
      <c r="C131" s="63"/>
      <c r="D131" s="63"/>
      <c r="E131" s="63"/>
      <c r="F131" s="63"/>
      <c r="G131" s="63"/>
      <c r="H131" s="128"/>
      <c r="I131" s="129"/>
      <c r="J131" s="114"/>
      <c r="K131" s="144"/>
      <c r="L131" s="145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</row>
    <row r="132">
      <c r="A132" s="63"/>
      <c r="B132" s="63"/>
      <c r="C132" s="63"/>
      <c r="D132" s="63"/>
      <c r="E132" s="63"/>
      <c r="F132" s="63"/>
      <c r="G132" s="63"/>
      <c r="H132" s="128"/>
      <c r="I132" s="129"/>
      <c r="J132" s="114"/>
      <c r="K132" s="144"/>
      <c r="L132" s="145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</row>
    <row r="133">
      <c r="A133" s="63"/>
      <c r="B133" s="63"/>
      <c r="C133" s="63"/>
      <c r="D133" s="63"/>
      <c r="E133" s="63"/>
      <c r="F133" s="63"/>
      <c r="G133" s="63"/>
      <c r="H133" s="128"/>
      <c r="I133" s="129"/>
      <c r="J133" s="114"/>
      <c r="K133" s="144"/>
      <c r="L133" s="145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</row>
    <row r="134">
      <c r="A134" s="63"/>
      <c r="B134" s="63"/>
      <c r="C134" s="63"/>
      <c r="D134" s="63"/>
      <c r="E134" s="63"/>
      <c r="F134" s="63"/>
      <c r="G134" s="63"/>
      <c r="H134" s="128"/>
      <c r="I134" s="129"/>
      <c r="J134" s="114"/>
      <c r="K134" s="144"/>
      <c r="L134" s="145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</row>
    <row r="135">
      <c r="A135" s="63"/>
      <c r="B135" s="63"/>
      <c r="C135" s="63"/>
      <c r="D135" s="63"/>
      <c r="E135" s="63"/>
      <c r="F135" s="63"/>
      <c r="G135" s="63"/>
      <c r="H135" s="128"/>
      <c r="I135" s="129"/>
      <c r="J135" s="114"/>
      <c r="K135" s="144"/>
      <c r="L135" s="14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</row>
    <row r="136">
      <c r="A136" s="63"/>
      <c r="B136" s="63"/>
      <c r="C136" s="63"/>
      <c r="D136" s="63"/>
      <c r="E136" s="63"/>
      <c r="F136" s="63"/>
      <c r="G136" s="63"/>
      <c r="H136" s="128"/>
      <c r="I136" s="129"/>
      <c r="J136" s="114"/>
      <c r="K136" s="144"/>
      <c r="L136" s="145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</row>
    <row r="137">
      <c r="A137" s="63"/>
      <c r="B137" s="63"/>
      <c r="C137" s="63"/>
      <c r="D137" s="63"/>
      <c r="E137" s="63"/>
      <c r="F137" s="63"/>
      <c r="G137" s="63"/>
      <c r="H137" s="128"/>
      <c r="I137" s="129"/>
      <c r="J137" s="114"/>
      <c r="K137" s="144"/>
      <c r="L137" s="145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</row>
    <row r="138">
      <c r="A138" s="63"/>
      <c r="B138" s="63"/>
      <c r="C138" s="63"/>
      <c r="D138" s="63"/>
      <c r="E138" s="63"/>
      <c r="F138" s="63"/>
      <c r="G138" s="63"/>
      <c r="H138" s="128"/>
      <c r="I138" s="129"/>
      <c r="J138" s="114"/>
      <c r="K138" s="144"/>
      <c r="L138" s="145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</row>
    <row r="139">
      <c r="A139" s="63"/>
      <c r="B139" s="63"/>
      <c r="C139" s="63"/>
      <c r="D139" s="63"/>
      <c r="E139" s="63"/>
      <c r="F139" s="63"/>
      <c r="G139" s="63"/>
      <c r="H139" s="128"/>
      <c r="I139" s="129"/>
      <c r="J139" s="114"/>
      <c r="K139" s="144"/>
      <c r="L139" s="145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</row>
    <row r="140">
      <c r="A140" s="63"/>
      <c r="B140" s="63"/>
      <c r="C140" s="63"/>
      <c r="D140" s="63"/>
      <c r="E140" s="63"/>
      <c r="F140" s="63"/>
      <c r="G140" s="63"/>
      <c r="H140" s="128"/>
      <c r="I140" s="129"/>
      <c r="J140" s="114"/>
      <c r="K140" s="144"/>
      <c r="L140" s="145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</row>
    <row r="141">
      <c r="A141" s="63"/>
      <c r="B141" s="63"/>
      <c r="C141" s="63"/>
      <c r="D141" s="63"/>
      <c r="E141" s="63"/>
      <c r="F141" s="63"/>
      <c r="G141" s="63"/>
      <c r="H141" s="128"/>
      <c r="I141" s="129"/>
      <c r="J141" s="114"/>
      <c r="K141" s="144"/>
      <c r="L141" s="145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</row>
    <row r="142">
      <c r="A142" s="63"/>
      <c r="B142" s="63"/>
      <c r="C142" s="63"/>
      <c r="D142" s="63"/>
      <c r="E142" s="63"/>
      <c r="F142" s="63"/>
      <c r="G142" s="63"/>
      <c r="H142" s="128"/>
      <c r="I142" s="129"/>
      <c r="J142" s="114"/>
      <c r="K142" s="144"/>
      <c r="L142" s="145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</row>
    <row r="143">
      <c r="A143" s="63"/>
      <c r="B143" s="63"/>
      <c r="C143" s="63"/>
      <c r="D143" s="63"/>
      <c r="E143" s="63"/>
      <c r="F143" s="63"/>
      <c r="G143" s="63"/>
      <c r="H143" s="128"/>
      <c r="I143" s="129"/>
      <c r="J143" s="114"/>
      <c r="K143" s="144"/>
      <c r="L143" s="145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</row>
    <row r="144">
      <c r="A144" s="63"/>
      <c r="B144" s="63"/>
      <c r="C144" s="63"/>
      <c r="D144" s="63"/>
      <c r="E144" s="63"/>
      <c r="F144" s="63"/>
      <c r="G144" s="63"/>
      <c r="H144" s="128"/>
      <c r="I144" s="129"/>
      <c r="J144" s="114"/>
      <c r="K144" s="144"/>
      <c r="L144" s="145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</row>
    <row r="145">
      <c r="A145" s="63"/>
      <c r="B145" s="63"/>
      <c r="C145" s="63"/>
      <c r="D145" s="63"/>
      <c r="E145" s="63"/>
      <c r="F145" s="63"/>
      <c r="G145" s="63"/>
      <c r="H145" s="128"/>
      <c r="I145" s="129"/>
      <c r="J145" s="114"/>
      <c r="K145" s="144"/>
      <c r="L145" s="145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</row>
    <row r="146">
      <c r="A146" s="63"/>
      <c r="B146" s="63"/>
      <c r="C146" s="63"/>
      <c r="D146" s="63"/>
      <c r="E146" s="63"/>
      <c r="F146" s="63"/>
      <c r="G146" s="63"/>
      <c r="H146" s="128"/>
      <c r="I146" s="129"/>
      <c r="J146" s="114"/>
      <c r="K146" s="144"/>
      <c r="L146" s="145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</row>
    <row r="147">
      <c r="A147" s="63"/>
      <c r="B147" s="63"/>
      <c r="C147" s="63"/>
      <c r="D147" s="63"/>
      <c r="E147" s="63"/>
      <c r="F147" s="63"/>
      <c r="G147" s="63"/>
      <c r="H147" s="128"/>
      <c r="I147" s="129"/>
      <c r="J147" s="114"/>
      <c r="K147" s="144"/>
      <c r="L147" s="145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</row>
    <row r="148">
      <c r="A148" s="63"/>
      <c r="B148" s="63"/>
      <c r="C148" s="63"/>
      <c r="D148" s="63"/>
      <c r="E148" s="63"/>
      <c r="F148" s="63"/>
      <c r="G148" s="63"/>
      <c r="H148" s="128"/>
      <c r="I148" s="129"/>
      <c r="J148" s="114"/>
      <c r="K148" s="144"/>
      <c r="L148" s="145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</row>
    <row r="149">
      <c r="A149" s="63"/>
      <c r="B149" s="63"/>
      <c r="C149" s="63"/>
      <c r="D149" s="63"/>
      <c r="E149" s="63"/>
      <c r="F149" s="63"/>
      <c r="G149" s="63"/>
      <c r="H149" s="128"/>
      <c r="I149" s="129"/>
      <c r="J149" s="114"/>
      <c r="K149" s="144"/>
      <c r="L149" s="145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</row>
    <row r="150">
      <c r="A150" s="63"/>
      <c r="B150" s="63"/>
      <c r="C150" s="63"/>
      <c r="D150" s="63"/>
      <c r="E150" s="63"/>
      <c r="F150" s="63"/>
      <c r="G150" s="63"/>
      <c r="H150" s="128"/>
      <c r="I150" s="129"/>
      <c r="J150" s="114"/>
      <c r="K150" s="144"/>
      <c r="L150" s="145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</row>
    <row r="151">
      <c r="A151" s="63"/>
      <c r="B151" s="63"/>
      <c r="C151" s="63"/>
      <c r="D151" s="63"/>
      <c r="E151" s="63"/>
      <c r="F151" s="63"/>
      <c r="G151" s="63"/>
      <c r="H151" s="128"/>
      <c r="I151" s="129"/>
      <c r="J151" s="114"/>
      <c r="K151" s="144"/>
      <c r="L151" s="145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</row>
    <row r="152">
      <c r="A152" s="63"/>
      <c r="B152" s="63"/>
      <c r="C152" s="63"/>
      <c r="D152" s="63"/>
      <c r="E152" s="63"/>
      <c r="F152" s="63"/>
      <c r="G152" s="63"/>
      <c r="H152" s="128"/>
      <c r="I152" s="129"/>
      <c r="J152" s="114"/>
      <c r="K152" s="144"/>
      <c r="L152" s="145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</row>
    <row r="153">
      <c r="A153" s="63"/>
      <c r="B153" s="63"/>
      <c r="C153" s="63"/>
      <c r="D153" s="63"/>
      <c r="E153" s="63"/>
      <c r="F153" s="63"/>
      <c r="G153" s="63"/>
      <c r="H153" s="128"/>
      <c r="I153" s="129"/>
      <c r="J153" s="114"/>
      <c r="K153" s="144"/>
      <c r="L153" s="145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</row>
    <row r="154">
      <c r="A154" s="63"/>
      <c r="B154" s="63"/>
      <c r="C154" s="63"/>
      <c r="D154" s="63"/>
      <c r="E154" s="63"/>
      <c r="F154" s="63"/>
      <c r="G154" s="63"/>
      <c r="H154" s="128"/>
      <c r="I154" s="129"/>
      <c r="J154" s="114"/>
      <c r="K154" s="144"/>
      <c r="L154" s="145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</row>
    <row r="155">
      <c r="A155" s="63"/>
      <c r="B155" s="63"/>
      <c r="C155" s="63"/>
      <c r="D155" s="63"/>
      <c r="E155" s="63"/>
      <c r="F155" s="63"/>
      <c r="G155" s="63"/>
      <c r="H155" s="128"/>
      <c r="I155" s="129"/>
      <c r="J155" s="114"/>
      <c r="K155" s="144"/>
      <c r="L155" s="145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</row>
    <row r="156">
      <c r="A156" s="63"/>
      <c r="B156" s="63"/>
      <c r="C156" s="63"/>
      <c r="D156" s="63"/>
      <c r="E156" s="63"/>
      <c r="F156" s="63"/>
      <c r="G156" s="63"/>
      <c r="H156" s="128"/>
      <c r="I156" s="129"/>
      <c r="J156" s="114"/>
      <c r="K156" s="144"/>
      <c r="L156" s="145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</row>
    <row r="157">
      <c r="A157" s="63"/>
      <c r="B157" s="63"/>
      <c r="C157" s="63"/>
      <c r="D157" s="63"/>
      <c r="E157" s="63"/>
      <c r="F157" s="63"/>
      <c r="G157" s="63"/>
      <c r="H157" s="128"/>
      <c r="I157" s="129"/>
      <c r="J157" s="114"/>
      <c r="K157" s="144"/>
      <c r="L157" s="145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</row>
    <row r="158">
      <c r="A158" s="63"/>
      <c r="B158" s="63"/>
      <c r="C158" s="63"/>
      <c r="D158" s="63"/>
      <c r="E158" s="63"/>
      <c r="F158" s="63"/>
      <c r="G158" s="63"/>
      <c r="H158" s="128"/>
      <c r="I158" s="129"/>
      <c r="J158" s="114"/>
      <c r="K158" s="144"/>
      <c r="L158" s="145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</row>
    <row r="159">
      <c r="A159" s="63"/>
      <c r="B159" s="63"/>
      <c r="C159" s="63"/>
      <c r="D159" s="63"/>
      <c r="E159" s="63"/>
      <c r="F159" s="63"/>
      <c r="G159" s="63"/>
      <c r="H159" s="128"/>
      <c r="I159" s="129"/>
      <c r="J159" s="114"/>
      <c r="K159" s="144"/>
      <c r="L159" s="145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</row>
    <row r="160">
      <c r="A160" s="63"/>
      <c r="B160" s="63"/>
      <c r="C160" s="63"/>
      <c r="D160" s="63"/>
      <c r="E160" s="63"/>
      <c r="F160" s="63"/>
      <c r="G160" s="63"/>
      <c r="H160" s="128"/>
      <c r="I160" s="129"/>
      <c r="J160" s="114"/>
      <c r="K160" s="144"/>
      <c r="L160" s="145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</row>
    <row r="161">
      <c r="A161" s="63"/>
      <c r="B161" s="63"/>
      <c r="C161" s="63"/>
      <c r="D161" s="63"/>
      <c r="E161" s="63"/>
      <c r="F161" s="63"/>
      <c r="G161" s="63"/>
      <c r="H161" s="128"/>
      <c r="I161" s="129"/>
      <c r="J161" s="114"/>
      <c r="K161" s="144"/>
      <c r="L161" s="145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</row>
    <row r="162">
      <c r="A162" s="63"/>
      <c r="B162" s="63"/>
      <c r="C162" s="63"/>
      <c r="D162" s="63"/>
      <c r="E162" s="63"/>
      <c r="F162" s="63"/>
      <c r="G162" s="63"/>
      <c r="H162" s="128"/>
      <c r="I162" s="129"/>
      <c r="J162" s="114"/>
      <c r="K162" s="144"/>
      <c r="L162" s="145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</row>
    <row r="163">
      <c r="A163" s="63"/>
      <c r="B163" s="63"/>
      <c r="C163" s="63"/>
      <c r="D163" s="63"/>
      <c r="E163" s="63"/>
      <c r="F163" s="63"/>
      <c r="G163" s="63"/>
      <c r="H163" s="128"/>
      <c r="I163" s="129"/>
      <c r="J163" s="114"/>
      <c r="K163" s="144"/>
      <c r="L163" s="145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</row>
    <row r="164">
      <c r="A164" s="63"/>
      <c r="B164" s="63"/>
      <c r="C164" s="63"/>
      <c r="D164" s="63"/>
      <c r="E164" s="63"/>
      <c r="F164" s="63"/>
      <c r="G164" s="63"/>
      <c r="H164" s="128"/>
      <c r="I164" s="129"/>
      <c r="J164" s="114"/>
      <c r="K164" s="144"/>
      <c r="L164" s="145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</row>
    <row r="165">
      <c r="A165" s="63"/>
      <c r="B165" s="63"/>
      <c r="C165" s="63"/>
      <c r="D165" s="63"/>
      <c r="E165" s="63"/>
      <c r="F165" s="63"/>
      <c r="G165" s="63"/>
      <c r="H165" s="128"/>
      <c r="I165" s="129"/>
      <c r="J165" s="114"/>
      <c r="K165" s="144"/>
      <c r="L165" s="145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</row>
    <row r="166">
      <c r="A166" s="63"/>
      <c r="B166" s="63"/>
      <c r="C166" s="63"/>
      <c r="D166" s="63"/>
      <c r="E166" s="63"/>
      <c r="F166" s="63"/>
      <c r="G166" s="63"/>
      <c r="H166" s="128"/>
      <c r="I166" s="129"/>
      <c r="J166" s="114"/>
      <c r="K166" s="144"/>
      <c r="L166" s="145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</row>
    <row r="167">
      <c r="A167" s="63"/>
      <c r="B167" s="63"/>
      <c r="C167" s="63"/>
      <c r="D167" s="63"/>
      <c r="E167" s="63"/>
      <c r="F167" s="63"/>
      <c r="G167" s="63"/>
      <c r="H167" s="128"/>
      <c r="I167" s="129"/>
      <c r="J167" s="114"/>
      <c r="K167" s="144"/>
      <c r="L167" s="145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</row>
    <row r="168">
      <c r="A168" s="63"/>
      <c r="B168" s="63"/>
      <c r="C168" s="63"/>
      <c r="D168" s="63"/>
      <c r="E168" s="63"/>
      <c r="F168" s="63"/>
      <c r="G168" s="63"/>
      <c r="H168" s="128"/>
      <c r="I168" s="129"/>
      <c r="J168" s="114"/>
      <c r="K168" s="144"/>
      <c r="L168" s="145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</row>
    <row r="169">
      <c r="A169" s="63"/>
      <c r="B169" s="63"/>
      <c r="C169" s="63"/>
      <c r="D169" s="63"/>
      <c r="E169" s="63"/>
      <c r="F169" s="63"/>
      <c r="G169" s="63"/>
      <c r="H169" s="128"/>
      <c r="I169" s="129"/>
      <c r="J169" s="114"/>
      <c r="K169" s="144"/>
      <c r="L169" s="145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</row>
    <row r="170">
      <c r="A170" s="63"/>
      <c r="B170" s="63"/>
      <c r="C170" s="63"/>
      <c r="D170" s="63"/>
      <c r="E170" s="63"/>
      <c r="F170" s="63"/>
      <c r="G170" s="63"/>
      <c r="H170" s="128"/>
      <c r="I170" s="129"/>
      <c r="J170" s="114"/>
      <c r="K170" s="144"/>
      <c r="L170" s="145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</row>
    <row r="171">
      <c r="A171" s="63"/>
      <c r="B171" s="63"/>
      <c r="C171" s="63"/>
      <c r="D171" s="63"/>
      <c r="E171" s="63"/>
      <c r="F171" s="63"/>
      <c r="G171" s="63"/>
      <c r="H171" s="128"/>
      <c r="I171" s="129"/>
      <c r="J171" s="114"/>
      <c r="K171" s="144"/>
      <c r="L171" s="145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</row>
    <row r="172">
      <c r="A172" s="63"/>
      <c r="B172" s="63"/>
      <c r="C172" s="63"/>
      <c r="D172" s="63"/>
      <c r="E172" s="63"/>
      <c r="F172" s="63"/>
      <c r="G172" s="63"/>
      <c r="H172" s="128"/>
      <c r="I172" s="129"/>
      <c r="J172" s="114"/>
      <c r="K172" s="144"/>
      <c r="L172" s="145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</row>
    <row r="173">
      <c r="A173" s="63"/>
      <c r="B173" s="63"/>
      <c r="C173" s="63"/>
      <c r="D173" s="63"/>
      <c r="E173" s="63"/>
      <c r="F173" s="63"/>
      <c r="G173" s="63"/>
      <c r="H173" s="128"/>
      <c r="I173" s="129"/>
      <c r="J173" s="114"/>
      <c r="K173" s="144"/>
      <c r="L173" s="145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</row>
    <row r="174">
      <c r="A174" s="63"/>
      <c r="B174" s="63"/>
      <c r="C174" s="63"/>
      <c r="D174" s="63"/>
      <c r="E174" s="63"/>
      <c r="F174" s="63"/>
      <c r="G174" s="63"/>
      <c r="H174" s="128"/>
      <c r="I174" s="129"/>
      <c r="J174" s="114"/>
      <c r="K174" s="144"/>
      <c r="L174" s="145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</row>
    <row r="175">
      <c r="A175" s="63"/>
      <c r="B175" s="63"/>
      <c r="C175" s="63"/>
      <c r="D175" s="63"/>
      <c r="E175" s="63"/>
      <c r="F175" s="63"/>
      <c r="G175" s="63"/>
      <c r="H175" s="128"/>
      <c r="I175" s="129"/>
      <c r="J175" s="114"/>
      <c r="K175" s="144"/>
      <c r="L175" s="145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</row>
    <row r="176">
      <c r="A176" s="63"/>
      <c r="B176" s="63"/>
      <c r="C176" s="63"/>
      <c r="D176" s="63"/>
      <c r="E176" s="63"/>
      <c r="F176" s="63"/>
      <c r="G176" s="63"/>
      <c r="H176" s="128"/>
      <c r="I176" s="129"/>
      <c r="J176" s="114"/>
      <c r="K176" s="144"/>
      <c r="L176" s="145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</row>
    <row r="177">
      <c r="A177" s="63"/>
      <c r="B177" s="63"/>
      <c r="C177" s="63"/>
      <c r="D177" s="63"/>
      <c r="E177" s="63"/>
      <c r="F177" s="63"/>
      <c r="G177" s="63"/>
      <c r="H177" s="128"/>
      <c r="I177" s="129"/>
      <c r="J177" s="114"/>
      <c r="K177" s="144"/>
      <c r="L177" s="145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</row>
    <row r="178">
      <c r="A178" s="63"/>
      <c r="B178" s="63"/>
      <c r="C178" s="63"/>
      <c r="D178" s="63"/>
      <c r="E178" s="63"/>
      <c r="F178" s="63"/>
      <c r="G178" s="63"/>
      <c r="H178" s="128"/>
      <c r="I178" s="129"/>
      <c r="J178" s="114"/>
      <c r="K178" s="144"/>
      <c r="L178" s="145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</row>
    <row r="179">
      <c r="A179" s="63"/>
      <c r="B179" s="63"/>
      <c r="C179" s="63"/>
      <c r="D179" s="63"/>
      <c r="E179" s="63"/>
      <c r="F179" s="63"/>
      <c r="G179" s="63"/>
      <c r="H179" s="128"/>
      <c r="I179" s="129"/>
      <c r="J179" s="114"/>
      <c r="K179" s="144"/>
      <c r="L179" s="145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</row>
    <row r="180">
      <c r="A180" s="63"/>
      <c r="B180" s="63"/>
      <c r="C180" s="63"/>
      <c r="D180" s="63"/>
      <c r="E180" s="63"/>
      <c r="F180" s="63"/>
      <c r="G180" s="63"/>
      <c r="H180" s="128"/>
      <c r="I180" s="129"/>
      <c r="J180" s="114"/>
      <c r="K180" s="144"/>
      <c r="L180" s="145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</row>
    <row r="181">
      <c r="A181" s="63"/>
      <c r="B181" s="63"/>
      <c r="C181" s="63"/>
      <c r="D181" s="63"/>
      <c r="E181" s="63"/>
      <c r="F181" s="63"/>
      <c r="G181" s="63"/>
      <c r="H181" s="128"/>
      <c r="I181" s="129"/>
      <c r="J181" s="114"/>
      <c r="K181" s="144"/>
      <c r="L181" s="145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</row>
    <row r="182">
      <c r="A182" s="63"/>
      <c r="B182" s="63"/>
      <c r="C182" s="63"/>
      <c r="D182" s="63"/>
      <c r="E182" s="63"/>
      <c r="F182" s="63"/>
      <c r="G182" s="63"/>
      <c r="H182" s="128"/>
      <c r="I182" s="129"/>
      <c r="J182" s="114"/>
      <c r="K182" s="144"/>
      <c r="L182" s="145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</row>
    <row r="183">
      <c r="A183" s="63"/>
      <c r="B183" s="63"/>
      <c r="C183" s="63"/>
      <c r="D183" s="63"/>
      <c r="E183" s="63"/>
      <c r="F183" s="63"/>
      <c r="G183" s="63"/>
      <c r="H183" s="128"/>
      <c r="I183" s="129"/>
      <c r="J183" s="114"/>
      <c r="K183" s="144"/>
      <c r="L183" s="145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</row>
    <row r="184">
      <c r="A184" s="63"/>
      <c r="B184" s="63"/>
      <c r="C184" s="63"/>
      <c r="D184" s="63"/>
      <c r="E184" s="63"/>
      <c r="F184" s="63"/>
      <c r="G184" s="63"/>
      <c r="H184" s="128"/>
      <c r="I184" s="129"/>
      <c r="J184" s="114"/>
      <c r="K184" s="144"/>
      <c r="L184" s="145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</row>
    <row r="185">
      <c r="A185" s="63"/>
      <c r="B185" s="63"/>
      <c r="C185" s="63"/>
      <c r="D185" s="63"/>
      <c r="E185" s="63"/>
      <c r="F185" s="63"/>
      <c r="G185" s="63"/>
      <c r="H185" s="128"/>
      <c r="I185" s="129"/>
      <c r="J185" s="114"/>
      <c r="K185" s="144"/>
      <c r="L185" s="145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</row>
    <row r="186">
      <c r="A186" s="63"/>
      <c r="B186" s="63"/>
      <c r="C186" s="63"/>
      <c r="D186" s="63"/>
      <c r="E186" s="63"/>
      <c r="F186" s="63"/>
      <c r="G186" s="63"/>
      <c r="H186" s="128"/>
      <c r="I186" s="129"/>
      <c r="J186" s="114"/>
      <c r="K186" s="144"/>
      <c r="L186" s="145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</row>
    <row r="187">
      <c r="A187" s="63"/>
      <c r="B187" s="63"/>
      <c r="C187" s="63"/>
      <c r="D187" s="63"/>
      <c r="E187" s="63"/>
      <c r="F187" s="63"/>
      <c r="G187" s="63"/>
      <c r="H187" s="128"/>
      <c r="I187" s="129"/>
      <c r="J187" s="114"/>
      <c r="K187" s="144"/>
      <c r="L187" s="145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</row>
    <row r="188">
      <c r="A188" s="63"/>
      <c r="B188" s="63"/>
      <c r="C188" s="63"/>
      <c r="D188" s="63"/>
      <c r="E188" s="63"/>
      <c r="F188" s="63"/>
      <c r="G188" s="63"/>
      <c r="H188" s="128"/>
      <c r="I188" s="129"/>
      <c r="J188" s="114"/>
      <c r="K188" s="144"/>
      <c r="L188" s="145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</row>
    <row r="189">
      <c r="A189" s="63"/>
      <c r="B189" s="63"/>
      <c r="C189" s="63"/>
      <c r="D189" s="63"/>
      <c r="E189" s="63"/>
      <c r="F189" s="63"/>
      <c r="G189" s="63"/>
      <c r="H189" s="128"/>
      <c r="I189" s="129"/>
      <c r="J189" s="114"/>
      <c r="K189" s="144"/>
      <c r="L189" s="145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</row>
    <row r="190">
      <c r="A190" s="63"/>
      <c r="B190" s="63"/>
      <c r="C190" s="63"/>
      <c r="D190" s="63"/>
      <c r="E190" s="63"/>
      <c r="F190" s="63"/>
      <c r="G190" s="63"/>
      <c r="H190" s="128"/>
      <c r="I190" s="129"/>
      <c r="J190" s="114"/>
      <c r="K190" s="144"/>
      <c r="L190" s="145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</row>
    <row r="191">
      <c r="A191" s="63"/>
      <c r="B191" s="63"/>
      <c r="C191" s="63"/>
      <c r="D191" s="63"/>
      <c r="E191" s="63"/>
      <c r="F191" s="63"/>
      <c r="G191" s="63"/>
      <c r="H191" s="128"/>
      <c r="I191" s="129"/>
      <c r="J191" s="114"/>
      <c r="K191" s="144"/>
      <c r="L191" s="145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</row>
    <row r="192">
      <c r="A192" s="63"/>
      <c r="B192" s="63"/>
      <c r="C192" s="63"/>
      <c r="D192" s="63"/>
      <c r="E192" s="63"/>
      <c r="F192" s="63"/>
      <c r="G192" s="63"/>
      <c r="H192" s="128"/>
      <c r="I192" s="129"/>
      <c r="J192" s="114"/>
      <c r="K192" s="144"/>
      <c r="L192" s="145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</row>
    <row r="193">
      <c r="A193" s="63"/>
      <c r="B193" s="63"/>
      <c r="C193" s="63"/>
      <c r="D193" s="63"/>
      <c r="E193" s="63"/>
      <c r="F193" s="63"/>
      <c r="G193" s="63"/>
      <c r="H193" s="128"/>
      <c r="I193" s="129"/>
      <c r="J193" s="114"/>
      <c r="K193" s="144"/>
      <c r="L193" s="145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</row>
    <row r="194">
      <c r="A194" s="63"/>
      <c r="B194" s="63"/>
      <c r="C194" s="63"/>
      <c r="D194" s="63"/>
      <c r="E194" s="63"/>
      <c r="F194" s="63"/>
      <c r="G194" s="63"/>
      <c r="H194" s="128"/>
      <c r="I194" s="129"/>
      <c r="J194" s="114"/>
      <c r="K194" s="144"/>
      <c r="L194" s="145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</row>
    <row r="195">
      <c r="A195" s="63"/>
      <c r="B195" s="63"/>
      <c r="C195" s="63"/>
      <c r="D195" s="63"/>
      <c r="E195" s="63"/>
      <c r="F195" s="63"/>
      <c r="G195" s="63"/>
      <c r="H195" s="128"/>
      <c r="I195" s="129"/>
      <c r="J195" s="114"/>
      <c r="K195" s="144"/>
      <c r="L195" s="145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</row>
    <row r="196">
      <c r="A196" s="63"/>
      <c r="B196" s="63"/>
      <c r="C196" s="63"/>
      <c r="D196" s="63"/>
      <c r="E196" s="63"/>
      <c r="F196" s="63"/>
      <c r="G196" s="63"/>
      <c r="H196" s="128"/>
      <c r="I196" s="129"/>
      <c r="J196" s="114"/>
      <c r="K196" s="144"/>
      <c r="L196" s="145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</row>
    <row r="197">
      <c r="A197" s="63"/>
      <c r="B197" s="63"/>
      <c r="C197" s="63"/>
      <c r="D197" s="63"/>
      <c r="E197" s="63"/>
      <c r="F197" s="63"/>
      <c r="G197" s="63"/>
      <c r="H197" s="128"/>
      <c r="I197" s="129"/>
      <c r="J197" s="114"/>
      <c r="K197" s="144"/>
      <c r="L197" s="145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</row>
    <row r="198">
      <c r="A198" s="63"/>
      <c r="B198" s="63"/>
      <c r="C198" s="63"/>
      <c r="D198" s="63"/>
      <c r="E198" s="63"/>
      <c r="F198" s="63"/>
      <c r="G198" s="63"/>
      <c r="H198" s="128"/>
      <c r="I198" s="129"/>
      <c r="J198" s="114"/>
      <c r="K198" s="144"/>
      <c r="L198" s="145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</row>
    <row r="199">
      <c r="A199" s="63"/>
      <c r="B199" s="63"/>
      <c r="C199" s="63"/>
      <c r="D199" s="63"/>
      <c r="E199" s="63"/>
      <c r="F199" s="63"/>
      <c r="G199" s="63"/>
      <c r="H199" s="128"/>
      <c r="I199" s="129"/>
      <c r="J199" s="114"/>
      <c r="K199" s="144"/>
      <c r="L199" s="145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</row>
    <row r="200">
      <c r="A200" s="63"/>
      <c r="B200" s="63"/>
      <c r="C200" s="63"/>
      <c r="D200" s="63"/>
      <c r="E200" s="63"/>
      <c r="F200" s="63"/>
      <c r="G200" s="63"/>
      <c r="H200" s="128"/>
      <c r="I200" s="129"/>
      <c r="J200" s="114"/>
      <c r="K200" s="144"/>
      <c r="L200" s="145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</row>
    <row r="201">
      <c r="A201" s="63"/>
      <c r="B201" s="63"/>
      <c r="C201" s="63"/>
      <c r="D201" s="63"/>
      <c r="E201" s="63"/>
      <c r="F201" s="63"/>
      <c r="G201" s="63"/>
      <c r="H201" s="128"/>
      <c r="I201" s="129"/>
      <c r="J201" s="114"/>
      <c r="K201" s="144"/>
      <c r="L201" s="145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</row>
    <row r="202">
      <c r="A202" s="63"/>
      <c r="B202" s="63"/>
      <c r="C202" s="63"/>
      <c r="D202" s="63"/>
      <c r="E202" s="63"/>
      <c r="F202" s="63"/>
      <c r="G202" s="63"/>
      <c r="H202" s="128"/>
      <c r="I202" s="129"/>
      <c r="J202" s="114"/>
      <c r="K202" s="144"/>
      <c r="L202" s="145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</row>
    <row r="203">
      <c r="A203" s="63"/>
      <c r="B203" s="63"/>
      <c r="C203" s="63"/>
      <c r="D203" s="63"/>
      <c r="E203" s="63"/>
      <c r="F203" s="63"/>
      <c r="G203" s="63"/>
      <c r="H203" s="128"/>
      <c r="I203" s="129"/>
      <c r="J203" s="114"/>
      <c r="K203" s="144"/>
      <c r="L203" s="145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</row>
    <row r="204">
      <c r="A204" s="63"/>
      <c r="B204" s="63"/>
      <c r="C204" s="63"/>
      <c r="D204" s="63"/>
      <c r="E204" s="63"/>
      <c r="F204" s="63"/>
      <c r="G204" s="63"/>
      <c r="H204" s="128"/>
      <c r="I204" s="129"/>
      <c r="J204" s="114"/>
      <c r="K204" s="144"/>
      <c r="L204" s="145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</row>
    <row r="205">
      <c r="A205" s="63"/>
      <c r="B205" s="63"/>
      <c r="C205" s="63"/>
      <c r="D205" s="63"/>
      <c r="E205" s="63"/>
      <c r="F205" s="63"/>
      <c r="G205" s="63"/>
      <c r="H205" s="128"/>
      <c r="I205" s="129"/>
      <c r="J205" s="114"/>
      <c r="K205" s="144"/>
      <c r="L205" s="145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</row>
    <row r="206">
      <c r="A206" s="63"/>
      <c r="B206" s="63"/>
      <c r="C206" s="63"/>
      <c r="D206" s="63"/>
      <c r="E206" s="63"/>
      <c r="F206" s="63"/>
      <c r="G206" s="63"/>
      <c r="H206" s="128"/>
      <c r="I206" s="129"/>
      <c r="J206" s="114"/>
      <c r="K206" s="144"/>
      <c r="L206" s="145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</row>
    <row r="207">
      <c r="A207" s="63"/>
      <c r="B207" s="63"/>
      <c r="C207" s="63"/>
      <c r="D207" s="63"/>
      <c r="E207" s="63"/>
      <c r="F207" s="63"/>
      <c r="G207" s="63"/>
      <c r="H207" s="128"/>
      <c r="I207" s="129"/>
      <c r="J207" s="114"/>
      <c r="K207" s="144"/>
      <c r="L207" s="145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</row>
    <row r="208">
      <c r="A208" s="63"/>
      <c r="B208" s="63"/>
      <c r="C208" s="63"/>
      <c r="D208" s="63"/>
      <c r="E208" s="63"/>
      <c r="F208" s="63"/>
      <c r="G208" s="63"/>
      <c r="H208" s="128"/>
      <c r="I208" s="129"/>
      <c r="J208" s="114"/>
      <c r="K208" s="144"/>
      <c r="L208" s="145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</row>
    <row r="209">
      <c r="A209" s="63"/>
      <c r="B209" s="63"/>
      <c r="C209" s="63"/>
      <c r="D209" s="63"/>
      <c r="E209" s="63"/>
      <c r="F209" s="63"/>
      <c r="G209" s="63"/>
      <c r="H209" s="128"/>
      <c r="I209" s="129"/>
      <c r="J209" s="114"/>
      <c r="K209" s="144"/>
      <c r="L209" s="145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</row>
    <row r="210">
      <c r="A210" s="63"/>
      <c r="B210" s="63"/>
      <c r="C210" s="63"/>
      <c r="D210" s="63"/>
      <c r="E210" s="63"/>
      <c r="F210" s="63"/>
      <c r="G210" s="63"/>
      <c r="H210" s="128"/>
      <c r="I210" s="129"/>
      <c r="J210" s="114"/>
      <c r="K210" s="144"/>
      <c r="L210" s="145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</row>
    <row r="211">
      <c r="A211" s="63"/>
      <c r="B211" s="63"/>
      <c r="C211" s="63"/>
      <c r="D211" s="63"/>
      <c r="E211" s="63"/>
      <c r="F211" s="63"/>
      <c r="G211" s="63"/>
      <c r="H211" s="128"/>
      <c r="I211" s="129"/>
      <c r="J211" s="114"/>
      <c r="K211" s="144"/>
      <c r="L211" s="145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</row>
    <row r="212">
      <c r="A212" s="63"/>
      <c r="B212" s="63"/>
      <c r="C212" s="63"/>
      <c r="D212" s="63"/>
      <c r="E212" s="63"/>
      <c r="F212" s="63"/>
      <c r="G212" s="63"/>
      <c r="H212" s="128"/>
      <c r="I212" s="129"/>
      <c r="J212" s="114"/>
      <c r="K212" s="144"/>
      <c r="L212" s="145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</row>
    <row r="213">
      <c r="A213" s="63"/>
      <c r="B213" s="63"/>
      <c r="C213" s="63"/>
      <c r="D213" s="63"/>
      <c r="E213" s="63"/>
      <c r="F213" s="63"/>
      <c r="G213" s="63"/>
      <c r="H213" s="128"/>
      <c r="I213" s="129"/>
      <c r="J213" s="114"/>
      <c r="K213" s="144"/>
      <c r="L213" s="145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</row>
    <row r="214">
      <c r="A214" s="63"/>
      <c r="B214" s="63"/>
      <c r="C214" s="63"/>
      <c r="D214" s="63"/>
      <c r="E214" s="63"/>
      <c r="F214" s="63"/>
      <c r="G214" s="63"/>
      <c r="H214" s="128"/>
      <c r="I214" s="129"/>
      <c r="J214" s="114"/>
      <c r="K214" s="144"/>
      <c r="L214" s="145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</row>
    <row r="215">
      <c r="A215" s="63"/>
      <c r="B215" s="63"/>
      <c r="C215" s="63"/>
      <c r="D215" s="63"/>
      <c r="E215" s="63"/>
      <c r="F215" s="63"/>
      <c r="G215" s="63"/>
      <c r="H215" s="128"/>
      <c r="I215" s="129"/>
      <c r="J215" s="114"/>
      <c r="K215" s="144"/>
      <c r="L215" s="145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</row>
    <row r="216">
      <c r="A216" s="63"/>
      <c r="B216" s="63"/>
      <c r="C216" s="63"/>
      <c r="D216" s="63"/>
      <c r="E216" s="63"/>
      <c r="F216" s="63"/>
      <c r="G216" s="63"/>
      <c r="H216" s="128"/>
      <c r="I216" s="129"/>
      <c r="J216" s="114"/>
      <c r="K216" s="144"/>
      <c r="L216" s="145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</row>
    <row r="217">
      <c r="A217" s="63"/>
      <c r="B217" s="63"/>
      <c r="C217" s="63"/>
      <c r="D217" s="63"/>
      <c r="E217" s="63"/>
      <c r="F217" s="63"/>
      <c r="G217" s="63"/>
      <c r="H217" s="128"/>
      <c r="I217" s="129"/>
      <c r="J217" s="114"/>
      <c r="K217" s="144"/>
      <c r="L217" s="145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</row>
    <row r="218">
      <c r="A218" s="63"/>
      <c r="B218" s="63"/>
      <c r="C218" s="63"/>
      <c r="D218" s="63"/>
      <c r="E218" s="63"/>
      <c r="F218" s="63"/>
      <c r="G218" s="63"/>
      <c r="H218" s="128"/>
      <c r="I218" s="129"/>
      <c r="J218" s="114"/>
      <c r="K218" s="144"/>
      <c r="L218" s="145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</row>
    <row r="219">
      <c r="A219" s="63"/>
      <c r="B219" s="63"/>
      <c r="C219" s="63"/>
      <c r="D219" s="63"/>
      <c r="E219" s="63"/>
      <c r="F219" s="63"/>
      <c r="G219" s="63"/>
      <c r="H219" s="128"/>
      <c r="I219" s="129"/>
      <c r="J219" s="114"/>
      <c r="K219" s="144"/>
      <c r="L219" s="145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</row>
    <row r="220">
      <c r="A220" s="63"/>
      <c r="B220" s="63"/>
      <c r="C220" s="63"/>
      <c r="D220" s="63"/>
      <c r="E220" s="63"/>
      <c r="F220" s="63"/>
      <c r="G220" s="63"/>
      <c r="H220" s="128"/>
      <c r="I220" s="129"/>
      <c r="J220" s="114"/>
      <c r="K220" s="144"/>
      <c r="L220" s="145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</row>
    <row r="221">
      <c r="A221" s="63"/>
      <c r="B221" s="63"/>
      <c r="C221" s="63"/>
      <c r="D221" s="63"/>
      <c r="E221" s="63"/>
      <c r="F221" s="63"/>
      <c r="G221" s="63"/>
      <c r="H221" s="128"/>
      <c r="I221" s="129"/>
      <c r="J221" s="114"/>
      <c r="K221" s="144"/>
      <c r="L221" s="145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</row>
    <row r="222">
      <c r="A222" s="63"/>
      <c r="B222" s="63"/>
      <c r="C222" s="63"/>
      <c r="D222" s="63"/>
      <c r="E222" s="63"/>
      <c r="F222" s="63"/>
      <c r="G222" s="63"/>
      <c r="H222" s="128"/>
      <c r="I222" s="129"/>
      <c r="J222" s="114"/>
      <c r="K222" s="144"/>
      <c r="L222" s="145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</row>
    <row r="223">
      <c r="A223" s="63"/>
      <c r="B223" s="63"/>
      <c r="C223" s="63"/>
      <c r="D223" s="63"/>
      <c r="E223" s="63"/>
      <c r="F223" s="63"/>
      <c r="G223" s="63"/>
      <c r="H223" s="128"/>
      <c r="I223" s="129"/>
      <c r="J223" s="114"/>
      <c r="K223" s="144"/>
      <c r="L223" s="145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</row>
    <row r="224">
      <c r="A224" s="63"/>
      <c r="B224" s="63"/>
      <c r="C224" s="63"/>
      <c r="D224" s="63"/>
      <c r="E224" s="63"/>
      <c r="F224" s="63"/>
      <c r="G224" s="63"/>
      <c r="H224" s="128"/>
      <c r="I224" s="129"/>
      <c r="J224" s="114"/>
      <c r="K224" s="144"/>
      <c r="L224" s="145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</row>
    <row r="225">
      <c r="A225" s="63"/>
      <c r="B225" s="63"/>
      <c r="C225" s="63"/>
      <c r="D225" s="63"/>
      <c r="E225" s="63"/>
      <c r="F225" s="63"/>
      <c r="G225" s="63"/>
      <c r="H225" s="128"/>
      <c r="I225" s="129"/>
      <c r="J225" s="114"/>
      <c r="K225" s="144"/>
      <c r="L225" s="145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</row>
    <row r="226">
      <c r="A226" s="63"/>
      <c r="B226" s="63"/>
      <c r="C226" s="63"/>
      <c r="D226" s="63"/>
      <c r="E226" s="63"/>
      <c r="F226" s="63"/>
      <c r="G226" s="63"/>
      <c r="H226" s="128"/>
      <c r="I226" s="129"/>
      <c r="J226" s="114"/>
      <c r="K226" s="144"/>
      <c r="L226" s="145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</row>
    <row r="227">
      <c r="A227" s="63"/>
      <c r="B227" s="63"/>
      <c r="C227" s="63"/>
      <c r="D227" s="63"/>
      <c r="E227" s="63"/>
      <c r="F227" s="63"/>
      <c r="G227" s="63"/>
      <c r="H227" s="128"/>
      <c r="I227" s="129"/>
      <c r="J227" s="114"/>
      <c r="K227" s="144"/>
      <c r="L227" s="145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</row>
    <row r="228">
      <c r="A228" s="63"/>
      <c r="B228" s="63"/>
      <c r="C228" s="63"/>
      <c r="D228" s="63"/>
      <c r="E228" s="63"/>
      <c r="F228" s="63"/>
      <c r="G228" s="63"/>
      <c r="H228" s="128"/>
      <c r="I228" s="129"/>
      <c r="J228" s="114"/>
      <c r="K228" s="144"/>
      <c r="L228" s="145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</row>
    <row r="229">
      <c r="A229" s="63"/>
      <c r="B229" s="63"/>
      <c r="C229" s="63"/>
      <c r="D229" s="63"/>
      <c r="E229" s="63"/>
      <c r="F229" s="63"/>
      <c r="G229" s="63"/>
      <c r="H229" s="128"/>
      <c r="I229" s="129"/>
      <c r="J229" s="114"/>
      <c r="K229" s="144"/>
      <c r="L229" s="145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</row>
    <row r="230">
      <c r="A230" s="63"/>
      <c r="B230" s="63"/>
      <c r="C230" s="63"/>
      <c r="D230" s="63"/>
      <c r="E230" s="63"/>
      <c r="F230" s="63"/>
      <c r="G230" s="63"/>
      <c r="H230" s="128"/>
      <c r="I230" s="129"/>
      <c r="J230" s="114"/>
      <c r="K230" s="144"/>
      <c r="L230" s="145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</row>
    <row r="231">
      <c r="A231" s="63"/>
      <c r="B231" s="63"/>
      <c r="C231" s="63"/>
      <c r="D231" s="63"/>
      <c r="E231" s="63"/>
      <c r="F231" s="63"/>
      <c r="G231" s="63"/>
      <c r="H231" s="128"/>
      <c r="I231" s="129"/>
      <c r="J231" s="114"/>
      <c r="K231" s="144"/>
      <c r="L231" s="145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</row>
    <row r="232">
      <c r="A232" s="63"/>
      <c r="B232" s="63"/>
      <c r="C232" s="63"/>
      <c r="D232" s="63"/>
      <c r="E232" s="63"/>
      <c r="F232" s="63"/>
      <c r="G232" s="63"/>
      <c r="H232" s="128"/>
      <c r="I232" s="129"/>
      <c r="J232" s="114"/>
      <c r="K232" s="144"/>
      <c r="L232" s="145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</row>
    <row r="233">
      <c r="A233" s="63"/>
      <c r="B233" s="63"/>
      <c r="C233" s="63"/>
      <c r="D233" s="63"/>
      <c r="E233" s="63"/>
      <c r="F233" s="63"/>
      <c r="G233" s="63"/>
      <c r="H233" s="128"/>
      <c r="I233" s="129"/>
      <c r="J233" s="114"/>
      <c r="K233" s="144"/>
      <c r="L233" s="145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</row>
    <row r="234">
      <c r="A234" s="63"/>
      <c r="B234" s="63"/>
      <c r="C234" s="63"/>
      <c r="D234" s="63"/>
      <c r="E234" s="63"/>
      <c r="F234" s="63"/>
      <c r="G234" s="63"/>
      <c r="H234" s="128"/>
      <c r="I234" s="129"/>
      <c r="J234" s="114"/>
      <c r="K234" s="144"/>
      <c r="L234" s="145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</row>
    <row r="235">
      <c r="A235" s="63"/>
      <c r="B235" s="63"/>
      <c r="C235" s="63"/>
      <c r="D235" s="63"/>
      <c r="E235" s="63"/>
      <c r="F235" s="63"/>
      <c r="G235" s="63"/>
      <c r="H235" s="128"/>
      <c r="I235" s="129"/>
      <c r="J235" s="114"/>
      <c r="K235" s="144"/>
      <c r="L235" s="145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</row>
    <row r="236">
      <c r="A236" s="63"/>
      <c r="B236" s="63"/>
      <c r="C236" s="63"/>
      <c r="D236" s="63"/>
      <c r="E236" s="63"/>
      <c r="F236" s="63"/>
      <c r="G236" s="63"/>
      <c r="H236" s="128"/>
      <c r="I236" s="129"/>
      <c r="J236" s="114"/>
      <c r="K236" s="144"/>
      <c r="L236" s="145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</row>
    <row r="237">
      <c r="A237" s="63"/>
      <c r="B237" s="63"/>
      <c r="C237" s="63"/>
      <c r="D237" s="63"/>
      <c r="E237" s="63"/>
      <c r="F237" s="63"/>
      <c r="G237" s="63"/>
      <c r="H237" s="128"/>
      <c r="I237" s="129"/>
      <c r="J237" s="114"/>
      <c r="K237" s="144"/>
      <c r="L237" s="145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</row>
    <row r="238">
      <c r="A238" s="63"/>
      <c r="B238" s="63"/>
      <c r="C238" s="63"/>
      <c r="D238" s="63"/>
      <c r="E238" s="63"/>
      <c r="F238" s="63"/>
      <c r="G238" s="63"/>
      <c r="H238" s="128"/>
      <c r="I238" s="129"/>
      <c r="J238" s="114"/>
      <c r="K238" s="144"/>
      <c r="L238" s="145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</row>
    <row r="239">
      <c r="A239" s="63"/>
      <c r="B239" s="63"/>
      <c r="C239" s="63"/>
      <c r="D239" s="63"/>
      <c r="E239" s="63"/>
      <c r="F239" s="63"/>
      <c r="G239" s="63"/>
      <c r="H239" s="128"/>
      <c r="I239" s="129"/>
      <c r="J239" s="114"/>
      <c r="K239" s="144"/>
      <c r="L239" s="145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</row>
    <row r="240">
      <c r="A240" s="63"/>
      <c r="B240" s="63"/>
      <c r="C240" s="63"/>
      <c r="D240" s="63"/>
      <c r="E240" s="63"/>
      <c r="F240" s="63"/>
      <c r="G240" s="63"/>
      <c r="H240" s="128"/>
      <c r="I240" s="129"/>
      <c r="J240" s="114"/>
      <c r="K240" s="144"/>
      <c r="L240" s="145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</row>
    <row r="241">
      <c r="A241" s="63"/>
      <c r="B241" s="63"/>
      <c r="C241" s="63"/>
      <c r="D241" s="63"/>
      <c r="E241" s="63"/>
      <c r="F241" s="63"/>
      <c r="G241" s="63"/>
      <c r="H241" s="128"/>
      <c r="I241" s="129"/>
      <c r="J241" s="114"/>
      <c r="K241" s="144"/>
      <c r="L241" s="145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</row>
    <row r="242">
      <c r="A242" s="63"/>
      <c r="B242" s="63"/>
      <c r="C242" s="63"/>
      <c r="D242" s="63"/>
      <c r="E242" s="63"/>
      <c r="F242" s="63"/>
      <c r="G242" s="63"/>
      <c r="H242" s="128"/>
      <c r="I242" s="129"/>
      <c r="J242" s="114"/>
      <c r="K242" s="144"/>
      <c r="L242" s="145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</row>
    <row r="243">
      <c r="A243" s="63"/>
      <c r="B243" s="63"/>
      <c r="C243" s="63"/>
      <c r="D243" s="63"/>
      <c r="E243" s="63"/>
      <c r="F243" s="63"/>
      <c r="G243" s="63"/>
      <c r="H243" s="128"/>
      <c r="I243" s="129"/>
      <c r="J243" s="114"/>
      <c r="K243" s="144"/>
      <c r="L243" s="145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</row>
    <row r="244">
      <c r="A244" s="63"/>
      <c r="B244" s="63"/>
      <c r="C244" s="63"/>
      <c r="D244" s="63"/>
      <c r="E244" s="63"/>
      <c r="F244" s="63"/>
      <c r="G244" s="63"/>
      <c r="H244" s="128"/>
      <c r="I244" s="129"/>
      <c r="J244" s="114"/>
      <c r="K244" s="144"/>
      <c r="L244" s="145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</row>
    <row r="245">
      <c r="A245" s="63"/>
      <c r="B245" s="63"/>
      <c r="C245" s="63"/>
      <c r="D245" s="63"/>
      <c r="E245" s="63"/>
      <c r="F245" s="63"/>
      <c r="G245" s="63"/>
      <c r="H245" s="128"/>
      <c r="I245" s="129"/>
      <c r="J245" s="114"/>
      <c r="K245" s="144"/>
      <c r="L245" s="145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</row>
    <row r="246">
      <c r="A246" s="63"/>
      <c r="B246" s="63"/>
      <c r="C246" s="63"/>
      <c r="D246" s="63"/>
      <c r="E246" s="63"/>
      <c r="F246" s="63"/>
      <c r="G246" s="63"/>
      <c r="H246" s="128"/>
      <c r="I246" s="129"/>
      <c r="J246" s="114"/>
      <c r="K246" s="144"/>
      <c r="L246" s="145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</row>
    <row r="247">
      <c r="A247" s="63"/>
      <c r="B247" s="63"/>
      <c r="C247" s="63"/>
      <c r="D247" s="63"/>
      <c r="E247" s="63"/>
      <c r="F247" s="63"/>
      <c r="G247" s="63"/>
      <c r="H247" s="128"/>
      <c r="I247" s="129"/>
      <c r="J247" s="114"/>
      <c r="K247" s="144"/>
      <c r="L247" s="145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</row>
    <row r="248">
      <c r="A248" s="63"/>
      <c r="B248" s="63"/>
      <c r="C248" s="63"/>
      <c r="D248" s="63"/>
      <c r="E248" s="63"/>
      <c r="F248" s="63"/>
      <c r="G248" s="63"/>
      <c r="H248" s="128"/>
      <c r="I248" s="129"/>
      <c r="J248" s="114"/>
      <c r="K248" s="144"/>
      <c r="L248" s="145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</row>
    <row r="249">
      <c r="A249" s="63"/>
      <c r="B249" s="63"/>
      <c r="C249" s="63"/>
      <c r="D249" s="63"/>
      <c r="E249" s="63"/>
      <c r="F249" s="63"/>
      <c r="G249" s="63"/>
      <c r="H249" s="128"/>
      <c r="I249" s="129"/>
      <c r="J249" s="114"/>
      <c r="K249" s="144"/>
      <c r="L249" s="145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</row>
    <row r="250">
      <c r="A250" s="63"/>
      <c r="B250" s="63"/>
      <c r="C250" s="63"/>
      <c r="D250" s="63"/>
      <c r="E250" s="63"/>
      <c r="F250" s="63"/>
      <c r="G250" s="63"/>
      <c r="H250" s="128"/>
      <c r="I250" s="129"/>
      <c r="J250" s="114"/>
      <c r="K250" s="144"/>
      <c r="L250" s="145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</row>
    <row r="251">
      <c r="A251" s="63"/>
      <c r="B251" s="63"/>
      <c r="C251" s="63"/>
      <c r="D251" s="63"/>
      <c r="E251" s="63"/>
      <c r="F251" s="63"/>
      <c r="G251" s="63"/>
      <c r="H251" s="128"/>
      <c r="I251" s="129"/>
      <c r="J251" s="114"/>
      <c r="K251" s="144"/>
      <c r="L251" s="145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</row>
    <row r="252">
      <c r="A252" s="63"/>
      <c r="B252" s="63"/>
      <c r="C252" s="63"/>
      <c r="D252" s="63"/>
      <c r="E252" s="63"/>
      <c r="F252" s="63"/>
      <c r="G252" s="63"/>
      <c r="H252" s="128"/>
      <c r="I252" s="129"/>
      <c r="J252" s="114"/>
      <c r="K252" s="144"/>
      <c r="L252" s="145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</row>
    <row r="253">
      <c r="A253" s="63"/>
      <c r="B253" s="63"/>
      <c r="C253" s="63"/>
      <c r="D253" s="63"/>
      <c r="E253" s="63"/>
      <c r="F253" s="63"/>
      <c r="G253" s="63"/>
      <c r="H253" s="128"/>
      <c r="I253" s="129"/>
      <c r="J253" s="114"/>
      <c r="K253" s="144"/>
      <c r="L253" s="145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</row>
    <row r="254">
      <c r="A254" s="63"/>
      <c r="B254" s="63"/>
      <c r="C254" s="63"/>
      <c r="D254" s="63"/>
      <c r="E254" s="63"/>
      <c r="F254" s="63"/>
      <c r="G254" s="63"/>
      <c r="H254" s="128"/>
      <c r="I254" s="129"/>
      <c r="J254" s="114"/>
      <c r="K254" s="144"/>
      <c r="L254" s="145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</row>
    <row r="255">
      <c r="A255" s="63"/>
      <c r="B255" s="63"/>
      <c r="C255" s="63"/>
      <c r="D255" s="63"/>
      <c r="E255" s="63"/>
      <c r="F255" s="63"/>
      <c r="G255" s="63"/>
      <c r="H255" s="128"/>
      <c r="I255" s="129"/>
      <c r="J255" s="114"/>
      <c r="K255" s="144"/>
      <c r="L255" s="145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</row>
    <row r="256">
      <c r="A256" s="63"/>
      <c r="B256" s="63"/>
      <c r="C256" s="63"/>
      <c r="D256" s="63"/>
      <c r="E256" s="63"/>
      <c r="F256" s="63"/>
      <c r="G256" s="63"/>
      <c r="H256" s="128"/>
      <c r="I256" s="129"/>
      <c r="J256" s="114"/>
      <c r="K256" s="144"/>
      <c r="L256" s="145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</row>
    <row r="257">
      <c r="A257" s="63"/>
      <c r="B257" s="63"/>
      <c r="C257" s="63"/>
      <c r="D257" s="63"/>
      <c r="E257" s="63"/>
      <c r="F257" s="63"/>
      <c r="G257" s="63"/>
      <c r="H257" s="128"/>
      <c r="I257" s="129"/>
      <c r="J257" s="114"/>
      <c r="K257" s="144"/>
      <c r="L257" s="145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</row>
    <row r="258">
      <c r="A258" s="63"/>
      <c r="B258" s="63"/>
      <c r="C258" s="63"/>
      <c r="D258" s="63"/>
      <c r="E258" s="63"/>
      <c r="F258" s="63"/>
      <c r="G258" s="63"/>
      <c r="H258" s="128"/>
      <c r="I258" s="129"/>
      <c r="J258" s="114"/>
      <c r="K258" s="144"/>
      <c r="L258" s="145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</row>
    <row r="259">
      <c r="A259" s="63"/>
      <c r="B259" s="63"/>
      <c r="C259" s="63"/>
      <c r="D259" s="63"/>
      <c r="E259" s="63"/>
      <c r="F259" s="63"/>
      <c r="G259" s="63"/>
      <c r="H259" s="128"/>
      <c r="I259" s="129"/>
      <c r="J259" s="114"/>
      <c r="K259" s="144"/>
      <c r="L259" s="145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</row>
    <row r="260">
      <c r="A260" s="63"/>
      <c r="B260" s="63"/>
      <c r="C260" s="63"/>
      <c r="D260" s="63"/>
      <c r="E260" s="63"/>
      <c r="F260" s="63"/>
      <c r="G260" s="63"/>
      <c r="H260" s="128"/>
      <c r="I260" s="129"/>
      <c r="J260" s="114"/>
      <c r="K260" s="144"/>
      <c r="L260" s="145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</row>
    <row r="261">
      <c r="A261" s="63"/>
      <c r="B261" s="63"/>
      <c r="C261" s="63"/>
      <c r="D261" s="63"/>
      <c r="E261" s="63"/>
      <c r="F261" s="63"/>
      <c r="G261" s="63"/>
      <c r="H261" s="128"/>
      <c r="I261" s="129"/>
      <c r="J261" s="114"/>
      <c r="K261" s="144"/>
      <c r="L261" s="145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</row>
    <row r="262">
      <c r="A262" s="63"/>
      <c r="B262" s="63"/>
      <c r="C262" s="63"/>
      <c r="D262" s="63"/>
      <c r="E262" s="63"/>
      <c r="F262" s="63"/>
      <c r="G262" s="63"/>
      <c r="H262" s="128"/>
      <c r="I262" s="129"/>
      <c r="J262" s="114"/>
      <c r="K262" s="144"/>
      <c r="L262" s="145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</row>
    <row r="263">
      <c r="A263" s="63"/>
      <c r="B263" s="63"/>
      <c r="C263" s="63"/>
      <c r="D263" s="63"/>
      <c r="E263" s="63"/>
      <c r="F263" s="63"/>
      <c r="G263" s="63"/>
      <c r="H263" s="128"/>
      <c r="I263" s="129"/>
      <c r="J263" s="114"/>
      <c r="K263" s="144"/>
      <c r="L263" s="145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</row>
    <row r="264">
      <c r="A264" s="63"/>
      <c r="B264" s="63"/>
      <c r="C264" s="63"/>
      <c r="D264" s="63"/>
      <c r="E264" s="63"/>
      <c r="F264" s="63"/>
      <c r="G264" s="63"/>
      <c r="H264" s="128"/>
      <c r="I264" s="129"/>
      <c r="J264" s="114"/>
      <c r="K264" s="144"/>
      <c r="L264" s="145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</row>
    <row r="265">
      <c r="A265" s="63"/>
      <c r="B265" s="63"/>
      <c r="C265" s="63"/>
      <c r="D265" s="63"/>
      <c r="E265" s="63"/>
      <c r="F265" s="63"/>
      <c r="G265" s="63"/>
      <c r="H265" s="128"/>
      <c r="I265" s="129"/>
      <c r="J265" s="114"/>
      <c r="K265" s="144"/>
      <c r="L265" s="145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</row>
    <row r="266">
      <c r="A266" s="63"/>
      <c r="B266" s="63"/>
      <c r="C266" s="63"/>
      <c r="D266" s="63"/>
      <c r="E266" s="63"/>
      <c r="F266" s="63"/>
      <c r="G266" s="63"/>
      <c r="H266" s="128"/>
      <c r="I266" s="129"/>
      <c r="J266" s="114"/>
      <c r="K266" s="144"/>
      <c r="L266" s="145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</row>
    <row r="267">
      <c r="A267" s="63"/>
      <c r="B267" s="63"/>
      <c r="C267" s="63"/>
      <c r="D267" s="63"/>
      <c r="E267" s="63"/>
      <c r="F267" s="63"/>
      <c r="G267" s="63"/>
      <c r="H267" s="128"/>
      <c r="I267" s="129"/>
      <c r="J267" s="114"/>
      <c r="K267" s="144"/>
      <c r="L267" s="145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</row>
    <row r="268">
      <c r="A268" s="63"/>
      <c r="B268" s="63"/>
      <c r="C268" s="63"/>
      <c r="D268" s="63"/>
      <c r="E268" s="63"/>
      <c r="F268" s="63"/>
      <c r="G268" s="63"/>
      <c r="H268" s="128"/>
      <c r="I268" s="129"/>
      <c r="J268" s="114"/>
      <c r="K268" s="144"/>
      <c r="L268" s="145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</row>
    <row r="269">
      <c r="A269" s="63"/>
      <c r="B269" s="63"/>
      <c r="C269" s="63"/>
      <c r="D269" s="63"/>
      <c r="E269" s="63"/>
      <c r="F269" s="63"/>
      <c r="G269" s="63"/>
      <c r="H269" s="128"/>
      <c r="I269" s="129"/>
      <c r="J269" s="114"/>
      <c r="K269" s="144"/>
      <c r="L269" s="145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</row>
    <row r="270">
      <c r="A270" s="63"/>
      <c r="B270" s="63"/>
      <c r="C270" s="63"/>
      <c r="D270" s="63"/>
      <c r="E270" s="63"/>
      <c r="F270" s="63"/>
      <c r="G270" s="63"/>
      <c r="H270" s="128"/>
      <c r="I270" s="129"/>
      <c r="J270" s="114"/>
      <c r="K270" s="144"/>
      <c r="L270" s="145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</row>
    <row r="271">
      <c r="A271" s="63"/>
      <c r="B271" s="63"/>
      <c r="C271" s="63"/>
      <c r="D271" s="63"/>
      <c r="E271" s="63"/>
      <c r="F271" s="63"/>
      <c r="G271" s="63"/>
      <c r="H271" s="128"/>
      <c r="I271" s="129"/>
      <c r="J271" s="114"/>
      <c r="K271" s="144"/>
      <c r="L271" s="145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</row>
    <row r="272">
      <c r="A272" s="63"/>
      <c r="B272" s="63"/>
      <c r="C272" s="63"/>
      <c r="D272" s="63"/>
      <c r="E272" s="63"/>
      <c r="F272" s="63"/>
      <c r="G272" s="63"/>
      <c r="H272" s="128"/>
      <c r="I272" s="129"/>
      <c r="J272" s="114"/>
      <c r="K272" s="144"/>
      <c r="L272" s="145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</row>
    <row r="273">
      <c r="A273" s="63"/>
      <c r="B273" s="63"/>
      <c r="C273" s="63"/>
      <c r="D273" s="63"/>
      <c r="E273" s="63"/>
      <c r="F273" s="63"/>
      <c r="G273" s="63"/>
      <c r="H273" s="128"/>
      <c r="I273" s="129"/>
      <c r="J273" s="114"/>
      <c r="K273" s="144"/>
      <c r="L273" s="145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</row>
    <row r="274">
      <c r="A274" s="63"/>
      <c r="B274" s="63"/>
      <c r="C274" s="63"/>
      <c r="D274" s="63"/>
      <c r="E274" s="63"/>
      <c r="F274" s="63"/>
      <c r="G274" s="63"/>
      <c r="H274" s="128"/>
      <c r="I274" s="129"/>
      <c r="J274" s="114"/>
      <c r="K274" s="144"/>
      <c r="L274" s="145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</row>
    <row r="275">
      <c r="A275" s="63"/>
      <c r="B275" s="63"/>
      <c r="C275" s="63"/>
      <c r="D275" s="63"/>
      <c r="E275" s="63"/>
      <c r="F275" s="63"/>
      <c r="G275" s="63"/>
      <c r="H275" s="128"/>
      <c r="I275" s="129"/>
      <c r="J275" s="114"/>
      <c r="K275" s="144"/>
      <c r="L275" s="145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</row>
    <row r="276">
      <c r="A276" s="63"/>
      <c r="B276" s="63"/>
      <c r="C276" s="63"/>
      <c r="D276" s="63"/>
      <c r="E276" s="63"/>
      <c r="F276" s="63"/>
      <c r="G276" s="63"/>
      <c r="H276" s="128"/>
      <c r="I276" s="129"/>
      <c r="J276" s="114"/>
      <c r="K276" s="144"/>
      <c r="L276" s="145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</row>
    <row r="277">
      <c r="A277" s="63"/>
      <c r="B277" s="63"/>
      <c r="C277" s="63"/>
      <c r="D277" s="63"/>
      <c r="E277" s="63"/>
      <c r="F277" s="63"/>
      <c r="G277" s="63"/>
      <c r="H277" s="128"/>
      <c r="I277" s="129"/>
      <c r="J277" s="114"/>
      <c r="K277" s="144"/>
      <c r="L277" s="145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</row>
    <row r="278">
      <c r="A278" s="63"/>
      <c r="B278" s="63"/>
      <c r="C278" s="63"/>
      <c r="D278" s="63"/>
      <c r="E278" s="63"/>
      <c r="F278" s="63"/>
      <c r="G278" s="63"/>
      <c r="H278" s="128"/>
      <c r="I278" s="129"/>
      <c r="J278" s="114"/>
      <c r="K278" s="144"/>
      <c r="L278" s="145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</row>
    <row r="279">
      <c r="A279" s="63"/>
      <c r="B279" s="63"/>
      <c r="C279" s="63"/>
      <c r="D279" s="63"/>
      <c r="E279" s="63"/>
      <c r="F279" s="63"/>
      <c r="G279" s="63"/>
      <c r="H279" s="128"/>
      <c r="I279" s="129"/>
      <c r="J279" s="114"/>
      <c r="K279" s="144"/>
      <c r="L279" s="145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</row>
    <row r="280">
      <c r="A280" s="63"/>
      <c r="B280" s="63"/>
      <c r="C280" s="63"/>
      <c r="D280" s="63"/>
      <c r="E280" s="63"/>
      <c r="F280" s="63"/>
      <c r="G280" s="63"/>
      <c r="H280" s="128"/>
      <c r="I280" s="129"/>
      <c r="J280" s="114"/>
      <c r="K280" s="144"/>
      <c r="L280" s="145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</row>
    <row r="281">
      <c r="A281" s="63"/>
      <c r="B281" s="63"/>
      <c r="C281" s="63"/>
      <c r="D281" s="63"/>
      <c r="E281" s="63"/>
      <c r="F281" s="63"/>
      <c r="G281" s="63"/>
      <c r="H281" s="128"/>
      <c r="I281" s="129"/>
      <c r="J281" s="114"/>
      <c r="K281" s="144"/>
      <c r="L281" s="145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</row>
    <row r="282">
      <c r="A282" s="63"/>
      <c r="B282" s="63"/>
      <c r="C282" s="63"/>
      <c r="D282" s="63"/>
      <c r="E282" s="63"/>
      <c r="F282" s="63"/>
      <c r="G282" s="63"/>
      <c r="H282" s="128"/>
      <c r="I282" s="129"/>
      <c r="J282" s="114"/>
      <c r="K282" s="144"/>
      <c r="L282" s="145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</row>
    <row r="283">
      <c r="A283" s="63"/>
      <c r="B283" s="63"/>
      <c r="C283" s="63"/>
      <c r="D283" s="63"/>
      <c r="E283" s="63"/>
      <c r="F283" s="63"/>
      <c r="G283" s="63"/>
      <c r="H283" s="128"/>
      <c r="I283" s="129"/>
      <c r="J283" s="114"/>
      <c r="K283" s="144"/>
      <c r="L283" s="145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</row>
    <row r="284">
      <c r="A284" s="63"/>
      <c r="B284" s="63"/>
      <c r="C284" s="63"/>
      <c r="D284" s="63"/>
      <c r="E284" s="63"/>
      <c r="F284" s="63"/>
      <c r="G284" s="63"/>
      <c r="H284" s="128"/>
      <c r="I284" s="129"/>
      <c r="J284" s="114"/>
      <c r="K284" s="144"/>
      <c r="L284" s="145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</row>
    <row r="285">
      <c r="A285" s="63"/>
      <c r="B285" s="63"/>
      <c r="C285" s="63"/>
      <c r="D285" s="63"/>
      <c r="E285" s="63"/>
      <c r="F285" s="63"/>
      <c r="G285" s="63"/>
      <c r="H285" s="128"/>
      <c r="I285" s="129"/>
      <c r="J285" s="114"/>
      <c r="K285" s="144"/>
      <c r="L285" s="145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</row>
    <row r="286">
      <c r="A286" s="63"/>
      <c r="B286" s="63"/>
      <c r="C286" s="63"/>
      <c r="D286" s="63"/>
      <c r="E286" s="63"/>
      <c r="F286" s="63"/>
      <c r="G286" s="63"/>
      <c r="H286" s="128"/>
      <c r="I286" s="129"/>
      <c r="J286" s="114"/>
      <c r="K286" s="144"/>
      <c r="L286" s="145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</row>
    <row r="287">
      <c r="A287" s="63"/>
      <c r="B287" s="63"/>
      <c r="C287" s="63"/>
      <c r="D287" s="63"/>
      <c r="E287" s="63"/>
      <c r="F287" s="63"/>
      <c r="G287" s="63"/>
      <c r="H287" s="128"/>
      <c r="I287" s="129"/>
      <c r="J287" s="114"/>
      <c r="K287" s="144"/>
      <c r="L287" s="145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</row>
    <row r="288">
      <c r="A288" s="63"/>
      <c r="B288" s="63"/>
      <c r="C288" s="63"/>
      <c r="D288" s="63"/>
      <c r="E288" s="63"/>
      <c r="F288" s="63"/>
      <c r="G288" s="63"/>
      <c r="H288" s="128"/>
      <c r="I288" s="129"/>
      <c r="J288" s="114"/>
      <c r="K288" s="144"/>
      <c r="L288" s="145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</row>
    <row r="289">
      <c r="A289" s="63"/>
      <c r="B289" s="63"/>
      <c r="C289" s="63"/>
      <c r="D289" s="63"/>
      <c r="E289" s="63"/>
      <c r="F289" s="63"/>
      <c r="G289" s="63"/>
      <c r="H289" s="128"/>
      <c r="I289" s="129"/>
      <c r="J289" s="114"/>
      <c r="K289" s="144"/>
      <c r="L289" s="145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</row>
    <row r="290">
      <c r="A290" s="63"/>
      <c r="B290" s="63"/>
      <c r="C290" s="63"/>
      <c r="D290" s="63"/>
      <c r="E290" s="63"/>
      <c r="F290" s="63"/>
      <c r="G290" s="63"/>
      <c r="H290" s="128"/>
      <c r="I290" s="129"/>
      <c r="J290" s="114"/>
      <c r="K290" s="144"/>
      <c r="L290" s="145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</row>
    <row r="291">
      <c r="A291" s="63"/>
      <c r="B291" s="63"/>
      <c r="C291" s="63"/>
      <c r="D291" s="63"/>
      <c r="E291" s="63"/>
      <c r="F291" s="63"/>
      <c r="G291" s="63"/>
      <c r="H291" s="128"/>
      <c r="I291" s="129"/>
      <c r="J291" s="114"/>
      <c r="K291" s="144"/>
      <c r="L291" s="145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</row>
    <row r="292">
      <c r="A292" s="63"/>
      <c r="B292" s="63"/>
      <c r="C292" s="63"/>
      <c r="D292" s="63"/>
      <c r="E292" s="63"/>
      <c r="F292" s="63"/>
      <c r="G292" s="63"/>
      <c r="H292" s="128"/>
      <c r="I292" s="129"/>
      <c r="J292" s="114"/>
      <c r="K292" s="144"/>
      <c r="L292" s="145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</row>
    <row r="293">
      <c r="A293" s="63"/>
      <c r="B293" s="63"/>
      <c r="C293" s="63"/>
      <c r="D293" s="63"/>
      <c r="E293" s="63"/>
      <c r="F293" s="63"/>
      <c r="G293" s="63"/>
      <c r="H293" s="128"/>
      <c r="I293" s="129"/>
      <c r="J293" s="114"/>
      <c r="K293" s="144"/>
      <c r="L293" s="145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</row>
    <row r="294">
      <c r="A294" s="63"/>
      <c r="B294" s="63"/>
      <c r="C294" s="63"/>
      <c r="D294" s="63"/>
      <c r="E294" s="63"/>
      <c r="F294" s="63"/>
      <c r="G294" s="63"/>
      <c r="H294" s="128"/>
      <c r="I294" s="129"/>
      <c r="J294" s="114"/>
      <c r="K294" s="144"/>
      <c r="L294" s="145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</row>
    <row r="295">
      <c r="A295" s="63"/>
      <c r="B295" s="63"/>
      <c r="C295" s="63"/>
      <c r="D295" s="63"/>
      <c r="E295" s="63"/>
      <c r="F295" s="63"/>
      <c r="G295" s="63"/>
      <c r="H295" s="128"/>
      <c r="I295" s="129"/>
      <c r="J295" s="114"/>
      <c r="K295" s="144"/>
      <c r="L295" s="145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</row>
    <row r="296">
      <c r="A296" s="63"/>
      <c r="B296" s="63"/>
      <c r="C296" s="63"/>
      <c r="D296" s="63"/>
      <c r="E296" s="63"/>
      <c r="F296" s="63"/>
      <c r="G296" s="63"/>
      <c r="H296" s="128"/>
      <c r="I296" s="129"/>
      <c r="J296" s="114"/>
      <c r="K296" s="144"/>
      <c r="L296" s="145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</row>
    <row r="297">
      <c r="A297" s="63"/>
      <c r="B297" s="63"/>
      <c r="C297" s="63"/>
      <c r="D297" s="63"/>
      <c r="E297" s="63"/>
      <c r="F297" s="63"/>
      <c r="G297" s="63"/>
      <c r="H297" s="128"/>
      <c r="I297" s="129"/>
      <c r="J297" s="114"/>
      <c r="K297" s="144"/>
      <c r="L297" s="145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</row>
    <row r="298">
      <c r="A298" s="63"/>
      <c r="B298" s="63"/>
      <c r="C298" s="63"/>
      <c r="D298" s="63"/>
      <c r="E298" s="63"/>
      <c r="F298" s="63"/>
      <c r="G298" s="63"/>
      <c r="H298" s="128"/>
      <c r="I298" s="129"/>
      <c r="J298" s="114"/>
      <c r="K298" s="144"/>
      <c r="L298" s="145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</row>
    <row r="299">
      <c r="A299" s="63"/>
      <c r="B299" s="63"/>
      <c r="C299" s="63"/>
      <c r="D299" s="63"/>
      <c r="E299" s="63"/>
      <c r="F299" s="63"/>
      <c r="G299" s="63"/>
      <c r="H299" s="128"/>
      <c r="I299" s="129"/>
      <c r="J299" s="114"/>
      <c r="K299" s="144"/>
      <c r="L299" s="145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</row>
    <row r="300">
      <c r="A300" s="63"/>
      <c r="B300" s="63"/>
      <c r="C300" s="63"/>
      <c r="D300" s="63"/>
      <c r="E300" s="63"/>
      <c r="F300" s="63"/>
      <c r="G300" s="63"/>
      <c r="H300" s="128"/>
      <c r="I300" s="129"/>
      <c r="J300" s="114"/>
      <c r="K300" s="144"/>
      <c r="L300" s="145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</row>
    <row r="301">
      <c r="A301" s="63"/>
      <c r="B301" s="63"/>
      <c r="C301" s="63"/>
      <c r="D301" s="63"/>
      <c r="E301" s="63"/>
      <c r="F301" s="63"/>
      <c r="G301" s="63"/>
      <c r="H301" s="128"/>
      <c r="I301" s="129"/>
      <c r="J301" s="114"/>
      <c r="K301" s="144"/>
      <c r="L301" s="145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</row>
    <row r="302">
      <c r="A302" s="63"/>
      <c r="B302" s="63"/>
      <c r="C302" s="63"/>
      <c r="D302" s="63"/>
      <c r="E302" s="63"/>
      <c r="F302" s="63"/>
      <c r="G302" s="63"/>
      <c r="H302" s="128"/>
      <c r="I302" s="129"/>
      <c r="J302" s="114"/>
      <c r="K302" s="144"/>
      <c r="L302" s="145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</row>
    <row r="303">
      <c r="A303" s="63"/>
      <c r="B303" s="63"/>
      <c r="C303" s="63"/>
      <c r="D303" s="63"/>
      <c r="E303" s="63"/>
      <c r="F303" s="63"/>
      <c r="G303" s="63"/>
      <c r="H303" s="128"/>
      <c r="I303" s="129"/>
      <c r="J303" s="114"/>
      <c r="K303" s="144"/>
      <c r="L303" s="145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</row>
    <row r="304">
      <c r="A304" s="63"/>
      <c r="B304" s="63"/>
      <c r="C304" s="63"/>
      <c r="D304" s="63"/>
      <c r="E304" s="63"/>
      <c r="F304" s="63"/>
      <c r="G304" s="63"/>
      <c r="H304" s="128"/>
      <c r="I304" s="129"/>
      <c r="J304" s="114"/>
      <c r="K304" s="144"/>
      <c r="L304" s="145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</row>
    <row r="305">
      <c r="A305" s="63"/>
      <c r="B305" s="63"/>
      <c r="C305" s="63"/>
      <c r="D305" s="63"/>
      <c r="E305" s="63"/>
      <c r="F305" s="63"/>
      <c r="G305" s="63"/>
      <c r="H305" s="128"/>
      <c r="I305" s="129"/>
      <c r="J305" s="114"/>
      <c r="K305" s="144"/>
      <c r="L305" s="145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</row>
    <row r="306">
      <c r="A306" s="63"/>
      <c r="B306" s="63"/>
      <c r="C306" s="63"/>
      <c r="D306" s="63"/>
      <c r="E306" s="63"/>
      <c r="F306" s="63"/>
      <c r="G306" s="63"/>
      <c r="H306" s="128"/>
      <c r="I306" s="129"/>
      <c r="J306" s="114"/>
      <c r="K306" s="144"/>
      <c r="L306" s="145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</row>
    <row r="307">
      <c r="A307" s="63"/>
      <c r="B307" s="63"/>
      <c r="C307" s="63"/>
      <c r="D307" s="63"/>
      <c r="E307" s="63"/>
      <c r="F307" s="63"/>
      <c r="G307" s="63"/>
      <c r="H307" s="128"/>
      <c r="I307" s="129"/>
      <c r="J307" s="114"/>
      <c r="K307" s="144"/>
      <c r="L307" s="145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</row>
    <row r="308">
      <c r="A308" s="63"/>
      <c r="B308" s="63"/>
      <c r="C308" s="63"/>
      <c r="D308" s="63"/>
      <c r="E308" s="63"/>
      <c r="F308" s="63"/>
      <c r="G308" s="63"/>
      <c r="H308" s="128"/>
      <c r="I308" s="129"/>
      <c r="J308" s="114"/>
      <c r="K308" s="144"/>
      <c r="L308" s="145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</row>
    <row r="309">
      <c r="A309" s="63"/>
      <c r="B309" s="63"/>
      <c r="C309" s="63"/>
      <c r="D309" s="63"/>
      <c r="E309" s="63"/>
      <c r="F309" s="63"/>
      <c r="G309" s="63"/>
      <c r="H309" s="128"/>
      <c r="I309" s="129"/>
      <c r="J309" s="114"/>
      <c r="K309" s="144"/>
      <c r="L309" s="145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</row>
    <row r="310">
      <c r="A310" s="63"/>
      <c r="B310" s="63"/>
      <c r="C310" s="63"/>
      <c r="D310" s="63"/>
      <c r="E310" s="63"/>
      <c r="F310" s="63"/>
      <c r="G310" s="63"/>
      <c r="H310" s="128"/>
      <c r="I310" s="129"/>
      <c r="J310" s="114"/>
      <c r="K310" s="144"/>
      <c r="L310" s="145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</row>
    <row r="311">
      <c r="A311" s="63"/>
      <c r="B311" s="63"/>
      <c r="C311" s="63"/>
      <c r="D311" s="63"/>
      <c r="E311" s="63"/>
      <c r="F311" s="63"/>
      <c r="G311" s="63"/>
      <c r="H311" s="128"/>
      <c r="I311" s="129"/>
      <c r="J311" s="114"/>
      <c r="K311" s="144"/>
      <c r="L311" s="145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</row>
    <row r="312">
      <c r="A312" s="63"/>
      <c r="B312" s="63"/>
      <c r="C312" s="63"/>
      <c r="D312" s="63"/>
      <c r="E312" s="63"/>
      <c r="F312" s="63"/>
      <c r="G312" s="63"/>
      <c r="H312" s="128"/>
      <c r="I312" s="129"/>
      <c r="J312" s="114"/>
      <c r="K312" s="144"/>
      <c r="L312" s="145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</row>
    <row r="313">
      <c r="A313" s="63"/>
      <c r="B313" s="63"/>
      <c r="C313" s="63"/>
      <c r="D313" s="63"/>
      <c r="E313" s="63"/>
      <c r="F313" s="63"/>
      <c r="G313" s="63"/>
      <c r="H313" s="128"/>
      <c r="I313" s="129"/>
      <c r="J313" s="114"/>
      <c r="K313" s="144"/>
      <c r="L313" s="145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</row>
    <row r="314">
      <c r="A314" s="63"/>
      <c r="B314" s="63"/>
      <c r="C314" s="63"/>
      <c r="D314" s="63"/>
      <c r="E314" s="63"/>
      <c r="F314" s="63"/>
      <c r="G314" s="63"/>
      <c r="H314" s="128"/>
      <c r="I314" s="129"/>
      <c r="J314" s="114"/>
      <c r="K314" s="144"/>
      <c r="L314" s="145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</row>
    <row r="315">
      <c r="A315" s="63"/>
      <c r="B315" s="63"/>
      <c r="C315" s="63"/>
      <c r="D315" s="63"/>
      <c r="E315" s="63"/>
      <c r="F315" s="63"/>
      <c r="G315" s="63"/>
      <c r="H315" s="128"/>
      <c r="I315" s="129"/>
      <c r="J315" s="114"/>
      <c r="K315" s="144"/>
      <c r="L315" s="145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</row>
    <row r="316">
      <c r="A316" s="63"/>
      <c r="B316" s="63"/>
      <c r="C316" s="63"/>
      <c r="D316" s="63"/>
      <c r="E316" s="63"/>
      <c r="F316" s="63"/>
      <c r="G316" s="63"/>
      <c r="H316" s="128"/>
      <c r="I316" s="129"/>
      <c r="J316" s="114"/>
      <c r="K316" s="144"/>
      <c r="L316" s="145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</row>
    <row r="317">
      <c r="A317" s="63"/>
      <c r="B317" s="63"/>
      <c r="C317" s="63"/>
      <c r="D317" s="63"/>
      <c r="E317" s="63"/>
      <c r="F317" s="63"/>
      <c r="G317" s="63"/>
      <c r="H317" s="128"/>
      <c r="I317" s="129"/>
      <c r="J317" s="114"/>
      <c r="K317" s="144"/>
      <c r="L317" s="145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</row>
    <row r="318">
      <c r="A318" s="63"/>
      <c r="B318" s="63"/>
      <c r="C318" s="63"/>
      <c r="D318" s="63"/>
      <c r="E318" s="63"/>
      <c r="F318" s="63"/>
      <c r="G318" s="63"/>
      <c r="H318" s="128"/>
      <c r="I318" s="129"/>
      <c r="J318" s="114"/>
      <c r="K318" s="144"/>
      <c r="L318" s="145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</row>
    <row r="319">
      <c r="A319" s="63"/>
      <c r="B319" s="63"/>
      <c r="C319" s="63"/>
      <c r="D319" s="63"/>
      <c r="E319" s="63"/>
      <c r="F319" s="63"/>
      <c r="G319" s="63"/>
      <c r="H319" s="128"/>
      <c r="I319" s="129"/>
      <c r="J319" s="114"/>
      <c r="K319" s="144"/>
      <c r="L319" s="145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</row>
    <row r="320">
      <c r="A320" s="63"/>
      <c r="B320" s="63"/>
      <c r="C320" s="63"/>
      <c r="D320" s="63"/>
      <c r="E320" s="63"/>
      <c r="F320" s="63"/>
      <c r="G320" s="63"/>
      <c r="H320" s="128"/>
      <c r="I320" s="129"/>
      <c r="J320" s="114"/>
      <c r="K320" s="144"/>
      <c r="L320" s="145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</row>
    <row r="321">
      <c r="A321" s="63"/>
      <c r="B321" s="63"/>
      <c r="C321" s="63"/>
      <c r="D321" s="63"/>
      <c r="E321" s="63"/>
      <c r="F321" s="63"/>
      <c r="G321" s="63"/>
      <c r="H321" s="128"/>
      <c r="I321" s="129"/>
      <c r="J321" s="114"/>
      <c r="K321" s="144"/>
      <c r="L321" s="145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</row>
    <row r="322">
      <c r="A322" s="63"/>
      <c r="B322" s="63"/>
      <c r="C322" s="63"/>
      <c r="D322" s="63"/>
      <c r="E322" s="63"/>
      <c r="F322" s="63"/>
      <c r="G322" s="63"/>
      <c r="H322" s="128"/>
      <c r="I322" s="129"/>
      <c r="J322" s="114"/>
      <c r="K322" s="144"/>
      <c r="L322" s="145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</row>
    <row r="323">
      <c r="A323" s="63"/>
      <c r="B323" s="63"/>
      <c r="C323" s="63"/>
      <c r="D323" s="63"/>
      <c r="E323" s="63"/>
      <c r="F323" s="63"/>
      <c r="G323" s="63"/>
      <c r="H323" s="128"/>
      <c r="I323" s="129"/>
      <c r="J323" s="114"/>
      <c r="K323" s="144"/>
      <c r="L323" s="145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</row>
    <row r="324">
      <c r="A324" s="63"/>
      <c r="B324" s="63"/>
      <c r="C324" s="63"/>
      <c r="D324" s="63"/>
      <c r="E324" s="63"/>
      <c r="F324" s="63"/>
      <c r="G324" s="63"/>
      <c r="H324" s="128"/>
      <c r="I324" s="129"/>
      <c r="J324" s="114"/>
      <c r="K324" s="144"/>
      <c r="L324" s="145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</row>
    <row r="325">
      <c r="A325" s="63"/>
      <c r="B325" s="63"/>
      <c r="C325" s="63"/>
      <c r="D325" s="63"/>
      <c r="E325" s="63"/>
      <c r="F325" s="63"/>
      <c r="G325" s="63"/>
      <c r="H325" s="128"/>
      <c r="I325" s="129"/>
      <c r="J325" s="114"/>
      <c r="K325" s="144"/>
      <c r="L325" s="145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</row>
    <row r="326">
      <c r="A326" s="63"/>
      <c r="B326" s="63"/>
      <c r="C326" s="63"/>
      <c r="D326" s="63"/>
      <c r="E326" s="63"/>
      <c r="F326" s="63"/>
      <c r="G326" s="63"/>
      <c r="H326" s="128"/>
      <c r="I326" s="129"/>
      <c r="J326" s="114"/>
      <c r="K326" s="144"/>
      <c r="L326" s="145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</row>
    <row r="327">
      <c r="A327" s="63"/>
      <c r="B327" s="63"/>
      <c r="C327" s="63"/>
      <c r="D327" s="63"/>
      <c r="E327" s="63"/>
      <c r="F327" s="63"/>
      <c r="G327" s="63"/>
      <c r="H327" s="128"/>
      <c r="I327" s="129"/>
      <c r="J327" s="114"/>
      <c r="K327" s="144"/>
      <c r="L327" s="145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</row>
    <row r="328">
      <c r="A328" s="63"/>
      <c r="B328" s="63"/>
      <c r="C328" s="63"/>
      <c r="D328" s="63"/>
      <c r="E328" s="63"/>
      <c r="F328" s="63"/>
      <c r="G328" s="63"/>
      <c r="H328" s="128"/>
      <c r="I328" s="129"/>
      <c r="J328" s="114"/>
      <c r="K328" s="144"/>
      <c r="L328" s="145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</row>
    <row r="329">
      <c r="A329" s="63"/>
      <c r="B329" s="63"/>
      <c r="C329" s="63"/>
      <c r="D329" s="63"/>
      <c r="E329" s="63"/>
      <c r="F329" s="63"/>
      <c r="G329" s="63"/>
      <c r="H329" s="128"/>
      <c r="I329" s="129"/>
      <c r="J329" s="114"/>
      <c r="K329" s="144"/>
      <c r="L329" s="145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</row>
    <row r="330">
      <c r="A330" s="63"/>
      <c r="B330" s="63"/>
      <c r="C330" s="63"/>
      <c r="D330" s="63"/>
      <c r="E330" s="63"/>
      <c r="F330" s="63"/>
      <c r="G330" s="63"/>
      <c r="H330" s="128"/>
      <c r="I330" s="129"/>
      <c r="J330" s="114"/>
      <c r="K330" s="144"/>
      <c r="L330" s="145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</row>
    <row r="331">
      <c r="A331" s="63"/>
      <c r="B331" s="63"/>
      <c r="C331" s="63"/>
      <c r="D331" s="63"/>
      <c r="E331" s="63"/>
      <c r="F331" s="63"/>
      <c r="G331" s="63"/>
      <c r="H331" s="128"/>
      <c r="I331" s="129"/>
      <c r="J331" s="114"/>
      <c r="K331" s="144"/>
      <c r="L331" s="145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</row>
    <row r="332">
      <c r="A332" s="63"/>
      <c r="B332" s="63"/>
      <c r="C332" s="63"/>
      <c r="D332" s="63"/>
      <c r="E332" s="63"/>
      <c r="F332" s="63"/>
      <c r="G332" s="63"/>
      <c r="H332" s="128"/>
      <c r="I332" s="129"/>
      <c r="J332" s="114"/>
      <c r="K332" s="144"/>
      <c r="L332" s="145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</row>
    <row r="333">
      <c r="A333" s="63"/>
      <c r="B333" s="63"/>
      <c r="C333" s="63"/>
      <c r="D333" s="63"/>
      <c r="E333" s="63"/>
      <c r="F333" s="63"/>
      <c r="G333" s="63"/>
      <c r="H333" s="128"/>
      <c r="I333" s="129"/>
      <c r="J333" s="114"/>
      <c r="K333" s="144"/>
      <c r="L333" s="145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</row>
    <row r="334">
      <c r="A334" s="63"/>
      <c r="B334" s="63"/>
      <c r="C334" s="63"/>
      <c r="D334" s="63"/>
      <c r="E334" s="63"/>
      <c r="F334" s="63"/>
      <c r="G334" s="63"/>
      <c r="H334" s="128"/>
      <c r="I334" s="129"/>
      <c r="J334" s="114"/>
      <c r="K334" s="144"/>
      <c r="L334" s="145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</row>
    <row r="335">
      <c r="A335" s="63"/>
      <c r="B335" s="63"/>
      <c r="C335" s="63"/>
      <c r="D335" s="63"/>
      <c r="E335" s="63"/>
      <c r="F335" s="63"/>
      <c r="G335" s="63"/>
      <c r="H335" s="128"/>
      <c r="I335" s="129"/>
      <c r="J335" s="114"/>
      <c r="K335" s="144"/>
      <c r="L335" s="145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</row>
    <row r="336">
      <c r="A336" s="63"/>
      <c r="B336" s="63"/>
      <c r="C336" s="63"/>
      <c r="D336" s="63"/>
      <c r="E336" s="63"/>
      <c r="F336" s="63"/>
      <c r="G336" s="63"/>
      <c r="H336" s="128"/>
      <c r="I336" s="129"/>
      <c r="J336" s="114"/>
      <c r="K336" s="144"/>
      <c r="L336" s="145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</row>
    <row r="337">
      <c r="A337" s="63"/>
      <c r="B337" s="63"/>
      <c r="C337" s="63"/>
      <c r="D337" s="63"/>
      <c r="E337" s="63"/>
      <c r="F337" s="63"/>
      <c r="G337" s="63"/>
      <c r="H337" s="128"/>
      <c r="I337" s="129"/>
      <c r="J337" s="114"/>
      <c r="K337" s="144"/>
      <c r="L337" s="145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</row>
    <row r="338">
      <c r="A338" s="63"/>
      <c r="B338" s="63"/>
      <c r="C338" s="63"/>
      <c r="D338" s="63"/>
      <c r="E338" s="63"/>
      <c r="F338" s="63"/>
      <c r="G338" s="63"/>
      <c r="H338" s="128"/>
      <c r="I338" s="129"/>
      <c r="J338" s="114"/>
      <c r="K338" s="144"/>
      <c r="L338" s="145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</row>
    <row r="339">
      <c r="A339" s="63"/>
      <c r="B339" s="63"/>
      <c r="C339" s="63"/>
      <c r="D339" s="63"/>
      <c r="E339" s="63"/>
      <c r="F339" s="63"/>
      <c r="G339" s="63"/>
      <c r="H339" s="128"/>
      <c r="I339" s="129"/>
      <c r="J339" s="114"/>
      <c r="K339" s="144"/>
      <c r="L339" s="145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</row>
    <row r="340">
      <c r="A340" s="63"/>
      <c r="B340" s="63"/>
      <c r="C340" s="63"/>
      <c r="D340" s="63"/>
      <c r="E340" s="63"/>
      <c r="F340" s="63"/>
      <c r="G340" s="63"/>
      <c r="H340" s="128"/>
      <c r="I340" s="129"/>
      <c r="J340" s="114"/>
      <c r="K340" s="144"/>
      <c r="L340" s="145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</row>
    <row r="341">
      <c r="A341" s="63"/>
      <c r="B341" s="63"/>
      <c r="C341" s="63"/>
      <c r="D341" s="63"/>
      <c r="E341" s="63"/>
      <c r="F341" s="63"/>
      <c r="G341" s="63"/>
      <c r="H341" s="128"/>
      <c r="I341" s="129"/>
      <c r="J341" s="114"/>
      <c r="K341" s="144"/>
      <c r="L341" s="145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</row>
    <row r="342">
      <c r="A342" s="63"/>
      <c r="B342" s="63"/>
      <c r="C342" s="63"/>
      <c r="D342" s="63"/>
      <c r="E342" s="63"/>
      <c r="F342" s="63"/>
      <c r="G342" s="63"/>
      <c r="H342" s="128"/>
      <c r="I342" s="129"/>
      <c r="J342" s="114"/>
      <c r="K342" s="144"/>
      <c r="L342" s="145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</row>
    <row r="343">
      <c r="A343" s="63"/>
      <c r="B343" s="63"/>
      <c r="C343" s="63"/>
      <c r="D343" s="63"/>
      <c r="E343" s="63"/>
      <c r="F343" s="63"/>
      <c r="G343" s="63"/>
      <c r="H343" s="128"/>
      <c r="I343" s="129"/>
      <c r="J343" s="114"/>
      <c r="K343" s="144"/>
      <c r="L343" s="145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</row>
    <row r="344">
      <c r="A344" s="63"/>
      <c r="B344" s="63"/>
      <c r="C344" s="63"/>
      <c r="D344" s="63"/>
      <c r="E344" s="63"/>
      <c r="F344" s="63"/>
      <c r="G344" s="63"/>
      <c r="H344" s="128"/>
      <c r="I344" s="129"/>
      <c r="J344" s="114"/>
      <c r="K344" s="144"/>
      <c r="L344" s="145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</row>
    <row r="345">
      <c r="A345" s="63"/>
      <c r="B345" s="63"/>
      <c r="C345" s="63"/>
      <c r="D345" s="63"/>
      <c r="E345" s="63"/>
      <c r="F345" s="63"/>
      <c r="G345" s="63"/>
      <c r="H345" s="128"/>
      <c r="I345" s="129"/>
      <c r="J345" s="114"/>
      <c r="K345" s="144"/>
      <c r="L345" s="145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</row>
    <row r="346">
      <c r="A346" s="63"/>
      <c r="B346" s="63"/>
      <c r="C346" s="63"/>
      <c r="D346" s="63"/>
      <c r="E346" s="63"/>
      <c r="F346" s="63"/>
      <c r="G346" s="63"/>
      <c r="H346" s="128"/>
      <c r="I346" s="129"/>
      <c r="J346" s="114"/>
      <c r="K346" s="144"/>
      <c r="L346" s="145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</row>
    <row r="347">
      <c r="A347" s="63"/>
      <c r="B347" s="63"/>
      <c r="C347" s="63"/>
      <c r="D347" s="63"/>
      <c r="E347" s="63"/>
      <c r="F347" s="63"/>
      <c r="G347" s="63"/>
      <c r="H347" s="128"/>
      <c r="I347" s="129"/>
      <c r="J347" s="114"/>
      <c r="K347" s="144"/>
      <c r="L347" s="145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</row>
    <row r="348">
      <c r="A348" s="63"/>
      <c r="B348" s="63"/>
      <c r="C348" s="63"/>
      <c r="D348" s="63"/>
      <c r="E348" s="63"/>
      <c r="F348" s="63"/>
      <c r="G348" s="63"/>
      <c r="H348" s="128"/>
      <c r="I348" s="129"/>
      <c r="J348" s="114"/>
      <c r="K348" s="144"/>
      <c r="L348" s="145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</row>
    <row r="349">
      <c r="A349" s="63"/>
      <c r="B349" s="63"/>
      <c r="C349" s="63"/>
      <c r="D349" s="63"/>
      <c r="E349" s="63"/>
      <c r="F349" s="63"/>
      <c r="G349" s="63"/>
      <c r="H349" s="128"/>
      <c r="I349" s="129"/>
      <c r="J349" s="114"/>
      <c r="K349" s="144"/>
      <c r="L349" s="145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</row>
    <row r="350">
      <c r="A350" s="63"/>
      <c r="B350" s="63"/>
      <c r="C350" s="63"/>
      <c r="D350" s="63"/>
      <c r="E350" s="63"/>
      <c r="F350" s="63"/>
      <c r="G350" s="63"/>
      <c r="H350" s="128"/>
      <c r="I350" s="129"/>
      <c r="J350" s="114"/>
      <c r="K350" s="144"/>
      <c r="L350" s="145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</row>
    <row r="351">
      <c r="A351" s="63"/>
      <c r="B351" s="63"/>
      <c r="C351" s="63"/>
      <c r="D351" s="63"/>
      <c r="E351" s="63"/>
      <c r="F351" s="63"/>
      <c r="G351" s="63"/>
      <c r="H351" s="128"/>
      <c r="I351" s="129"/>
      <c r="J351" s="114"/>
      <c r="K351" s="144"/>
      <c r="L351" s="145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</row>
    <row r="352">
      <c r="A352" s="63"/>
      <c r="B352" s="63"/>
      <c r="C352" s="63"/>
      <c r="D352" s="63"/>
      <c r="E352" s="63"/>
      <c r="F352" s="63"/>
      <c r="G352" s="63"/>
      <c r="H352" s="128"/>
      <c r="I352" s="129"/>
      <c r="J352" s="114"/>
      <c r="K352" s="144"/>
      <c r="L352" s="145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</row>
    <row r="353">
      <c r="A353" s="63"/>
      <c r="B353" s="63"/>
      <c r="C353" s="63"/>
      <c r="D353" s="63"/>
      <c r="E353" s="63"/>
      <c r="F353" s="63"/>
      <c r="G353" s="63"/>
      <c r="H353" s="128"/>
      <c r="I353" s="129"/>
      <c r="J353" s="114"/>
      <c r="K353" s="144"/>
      <c r="L353" s="145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</row>
    <row r="354">
      <c r="A354" s="63"/>
      <c r="B354" s="63"/>
      <c r="C354" s="63"/>
      <c r="D354" s="63"/>
      <c r="E354" s="63"/>
      <c r="F354" s="63"/>
      <c r="G354" s="63"/>
      <c r="H354" s="128"/>
      <c r="I354" s="129"/>
      <c r="J354" s="114"/>
      <c r="K354" s="144"/>
      <c r="L354" s="145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</row>
    <row r="355">
      <c r="A355" s="63"/>
      <c r="B355" s="63"/>
      <c r="C355" s="63"/>
      <c r="D355" s="63"/>
      <c r="E355" s="63"/>
      <c r="F355" s="63"/>
      <c r="G355" s="63"/>
      <c r="H355" s="128"/>
      <c r="I355" s="129"/>
      <c r="J355" s="114"/>
      <c r="K355" s="144"/>
      <c r="L355" s="145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</row>
    <row r="356">
      <c r="A356" s="63"/>
      <c r="B356" s="63"/>
      <c r="C356" s="63"/>
      <c r="D356" s="63"/>
      <c r="E356" s="63"/>
      <c r="F356" s="63"/>
      <c r="G356" s="63"/>
      <c r="H356" s="128"/>
      <c r="I356" s="129"/>
      <c r="J356" s="114"/>
      <c r="K356" s="144"/>
      <c r="L356" s="145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</row>
    <row r="357">
      <c r="A357" s="63"/>
      <c r="B357" s="63"/>
      <c r="C357" s="63"/>
      <c r="D357" s="63"/>
      <c r="E357" s="63"/>
      <c r="F357" s="63"/>
      <c r="G357" s="63"/>
      <c r="H357" s="128"/>
      <c r="I357" s="129"/>
      <c r="J357" s="114"/>
      <c r="K357" s="144"/>
      <c r="L357" s="145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</row>
    <row r="358">
      <c r="A358" s="63"/>
      <c r="B358" s="63"/>
      <c r="C358" s="63"/>
      <c r="D358" s="63"/>
      <c r="E358" s="63"/>
      <c r="F358" s="63"/>
      <c r="G358" s="63"/>
      <c r="H358" s="128"/>
      <c r="I358" s="129"/>
      <c r="J358" s="114"/>
      <c r="K358" s="144"/>
      <c r="L358" s="145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</row>
    <row r="359">
      <c r="A359" s="63"/>
      <c r="B359" s="63"/>
      <c r="C359" s="63"/>
      <c r="D359" s="63"/>
      <c r="E359" s="63"/>
      <c r="F359" s="63"/>
      <c r="G359" s="63"/>
      <c r="H359" s="128"/>
      <c r="I359" s="129"/>
      <c r="J359" s="114"/>
      <c r="K359" s="144"/>
      <c r="L359" s="145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</row>
    <row r="360">
      <c r="A360" s="63"/>
      <c r="B360" s="63"/>
      <c r="C360" s="63"/>
      <c r="D360" s="63"/>
      <c r="E360" s="63"/>
      <c r="F360" s="63"/>
      <c r="G360" s="63"/>
      <c r="H360" s="128"/>
      <c r="I360" s="129"/>
      <c r="J360" s="114"/>
      <c r="K360" s="144"/>
      <c r="L360" s="145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</row>
    <row r="361">
      <c r="A361" s="63"/>
      <c r="B361" s="63"/>
      <c r="C361" s="63"/>
      <c r="D361" s="63"/>
      <c r="E361" s="63"/>
      <c r="F361" s="63"/>
      <c r="G361" s="63"/>
      <c r="H361" s="128"/>
      <c r="I361" s="129"/>
      <c r="J361" s="114"/>
      <c r="K361" s="144"/>
      <c r="L361" s="145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</row>
    <row r="362">
      <c r="A362" s="63"/>
      <c r="B362" s="63"/>
      <c r="C362" s="63"/>
      <c r="D362" s="63"/>
      <c r="E362" s="63"/>
      <c r="F362" s="63"/>
      <c r="G362" s="63"/>
      <c r="H362" s="128"/>
      <c r="I362" s="129"/>
      <c r="J362" s="114"/>
      <c r="K362" s="144"/>
      <c r="L362" s="145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</row>
    <row r="363">
      <c r="A363" s="63"/>
      <c r="B363" s="63"/>
      <c r="C363" s="63"/>
      <c r="D363" s="63"/>
      <c r="E363" s="63"/>
      <c r="F363" s="63"/>
      <c r="G363" s="63"/>
      <c r="H363" s="128"/>
      <c r="I363" s="129"/>
      <c r="J363" s="114"/>
      <c r="K363" s="144"/>
      <c r="L363" s="145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</row>
    <row r="364">
      <c r="A364" s="63"/>
      <c r="B364" s="63"/>
      <c r="C364" s="63"/>
      <c r="D364" s="63"/>
      <c r="E364" s="63"/>
      <c r="F364" s="63"/>
      <c r="G364" s="63"/>
      <c r="H364" s="128"/>
      <c r="I364" s="129"/>
      <c r="J364" s="114"/>
      <c r="K364" s="144"/>
      <c r="L364" s="145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</row>
    <row r="365">
      <c r="A365" s="63"/>
      <c r="B365" s="63"/>
      <c r="C365" s="63"/>
      <c r="D365" s="63"/>
      <c r="E365" s="63"/>
      <c r="F365" s="63"/>
      <c r="G365" s="63"/>
      <c r="H365" s="128"/>
      <c r="I365" s="129"/>
      <c r="J365" s="114"/>
      <c r="K365" s="144"/>
      <c r="L365" s="145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</row>
    <row r="366">
      <c r="A366" s="63"/>
      <c r="B366" s="63"/>
      <c r="C366" s="63"/>
      <c r="D366" s="63"/>
      <c r="E366" s="63"/>
      <c r="F366" s="63"/>
      <c r="G366" s="63"/>
      <c r="H366" s="128"/>
      <c r="I366" s="129"/>
      <c r="J366" s="114"/>
      <c r="K366" s="144"/>
      <c r="L366" s="145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</row>
    <row r="367">
      <c r="A367" s="63"/>
      <c r="B367" s="63"/>
      <c r="C367" s="63"/>
      <c r="D367" s="63"/>
      <c r="E367" s="63"/>
      <c r="F367" s="63"/>
      <c r="G367" s="63"/>
      <c r="H367" s="128"/>
      <c r="I367" s="129"/>
      <c r="J367" s="114"/>
      <c r="K367" s="144"/>
      <c r="L367" s="145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</row>
    <row r="368">
      <c r="A368" s="63"/>
      <c r="B368" s="63"/>
      <c r="C368" s="63"/>
      <c r="D368" s="63"/>
      <c r="E368" s="63"/>
      <c r="F368" s="63"/>
      <c r="G368" s="63"/>
      <c r="H368" s="128"/>
      <c r="I368" s="129"/>
      <c r="J368" s="114"/>
      <c r="K368" s="144"/>
      <c r="L368" s="145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</row>
    <row r="369">
      <c r="A369" s="63"/>
      <c r="B369" s="63"/>
      <c r="C369" s="63"/>
      <c r="D369" s="63"/>
      <c r="E369" s="63"/>
      <c r="F369" s="63"/>
      <c r="G369" s="63"/>
      <c r="H369" s="128"/>
      <c r="I369" s="129"/>
      <c r="J369" s="114"/>
      <c r="K369" s="144"/>
      <c r="L369" s="145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</row>
    <row r="370">
      <c r="A370" s="63"/>
      <c r="B370" s="63"/>
      <c r="C370" s="63"/>
      <c r="D370" s="63"/>
      <c r="E370" s="63"/>
      <c r="F370" s="63"/>
      <c r="G370" s="63"/>
      <c r="H370" s="128"/>
      <c r="I370" s="129"/>
      <c r="J370" s="114"/>
      <c r="K370" s="144"/>
      <c r="L370" s="145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</row>
    <row r="371">
      <c r="A371" s="63"/>
      <c r="B371" s="63"/>
      <c r="C371" s="63"/>
      <c r="D371" s="63"/>
      <c r="E371" s="63"/>
      <c r="F371" s="63"/>
      <c r="G371" s="63"/>
      <c r="H371" s="128"/>
      <c r="I371" s="129"/>
      <c r="J371" s="114"/>
      <c r="K371" s="144"/>
      <c r="L371" s="145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</row>
    <row r="372">
      <c r="A372" s="63"/>
      <c r="B372" s="63"/>
      <c r="C372" s="63"/>
      <c r="D372" s="63"/>
      <c r="E372" s="63"/>
      <c r="F372" s="63"/>
      <c r="G372" s="63"/>
      <c r="H372" s="128"/>
      <c r="I372" s="129"/>
      <c r="J372" s="114"/>
      <c r="K372" s="144"/>
      <c r="L372" s="145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</row>
    <row r="373">
      <c r="A373" s="63"/>
      <c r="B373" s="63"/>
      <c r="C373" s="63"/>
      <c r="D373" s="63"/>
      <c r="E373" s="63"/>
      <c r="F373" s="63"/>
      <c r="G373" s="63"/>
      <c r="H373" s="128"/>
      <c r="I373" s="129"/>
      <c r="J373" s="114"/>
      <c r="K373" s="144"/>
      <c r="L373" s="145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</row>
    <row r="374">
      <c r="A374" s="63"/>
      <c r="B374" s="63"/>
      <c r="C374" s="63"/>
      <c r="D374" s="63"/>
      <c r="E374" s="63"/>
      <c r="F374" s="63"/>
      <c r="G374" s="63"/>
      <c r="H374" s="128"/>
      <c r="I374" s="129"/>
      <c r="J374" s="114"/>
      <c r="K374" s="144"/>
      <c r="L374" s="145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</row>
    <row r="375">
      <c r="A375" s="63"/>
      <c r="B375" s="63"/>
      <c r="C375" s="63"/>
      <c r="D375" s="63"/>
      <c r="E375" s="63"/>
      <c r="F375" s="63"/>
      <c r="G375" s="63"/>
      <c r="H375" s="128"/>
      <c r="I375" s="129"/>
      <c r="J375" s="114"/>
      <c r="K375" s="144"/>
      <c r="L375" s="145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</row>
    <row r="376">
      <c r="A376" s="63"/>
      <c r="B376" s="63"/>
      <c r="C376" s="63"/>
      <c r="D376" s="63"/>
      <c r="E376" s="63"/>
      <c r="F376" s="63"/>
      <c r="G376" s="63"/>
      <c r="H376" s="128"/>
      <c r="I376" s="129"/>
      <c r="J376" s="114"/>
      <c r="K376" s="144"/>
      <c r="L376" s="145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</row>
    <row r="377">
      <c r="A377" s="63"/>
      <c r="B377" s="63"/>
      <c r="C377" s="63"/>
      <c r="D377" s="63"/>
      <c r="E377" s="63"/>
      <c r="F377" s="63"/>
      <c r="G377" s="63"/>
      <c r="H377" s="128"/>
      <c r="I377" s="129"/>
      <c r="J377" s="114"/>
      <c r="K377" s="144"/>
      <c r="L377" s="145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</row>
    <row r="378">
      <c r="A378" s="63"/>
      <c r="B378" s="63"/>
      <c r="C378" s="63"/>
      <c r="D378" s="63"/>
      <c r="E378" s="63"/>
      <c r="F378" s="63"/>
      <c r="G378" s="63"/>
      <c r="H378" s="128"/>
      <c r="I378" s="129"/>
      <c r="J378" s="114"/>
      <c r="K378" s="144"/>
      <c r="L378" s="145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</row>
    <row r="379">
      <c r="A379" s="63"/>
      <c r="B379" s="63"/>
      <c r="C379" s="63"/>
      <c r="D379" s="63"/>
      <c r="E379" s="63"/>
      <c r="F379" s="63"/>
      <c r="G379" s="63"/>
      <c r="H379" s="128"/>
      <c r="I379" s="129"/>
      <c r="J379" s="114"/>
      <c r="K379" s="144"/>
      <c r="L379" s="145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</row>
    <row r="380">
      <c r="A380" s="63"/>
      <c r="B380" s="63"/>
      <c r="C380" s="63"/>
      <c r="D380" s="63"/>
      <c r="E380" s="63"/>
      <c r="F380" s="63"/>
      <c r="G380" s="63"/>
      <c r="H380" s="128"/>
      <c r="I380" s="129"/>
      <c r="J380" s="114"/>
      <c r="K380" s="144"/>
      <c r="L380" s="145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</row>
    <row r="381">
      <c r="A381" s="63"/>
      <c r="B381" s="63"/>
      <c r="C381" s="63"/>
      <c r="D381" s="63"/>
      <c r="E381" s="63"/>
      <c r="F381" s="63"/>
      <c r="G381" s="63"/>
      <c r="H381" s="128"/>
      <c r="I381" s="129"/>
      <c r="J381" s="114"/>
      <c r="K381" s="144"/>
      <c r="L381" s="145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</row>
    <row r="382">
      <c r="A382" s="63"/>
      <c r="B382" s="63"/>
      <c r="C382" s="63"/>
      <c r="D382" s="63"/>
      <c r="E382" s="63"/>
      <c r="F382" s="63"/>
      <c r="G382" s="63"/>
      <c r="H382" s="128"/>
      <c r="I382" s="129"/>
      <c r="J382" s="114"/>
      <c r="K382" s="144"/>
      <c r="L382" s="145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</row>
    <row r="383">
      <c r="A383" s="63"/>
      <c r="B383" s="63"/>
      <c r="C383" s="63"/>
      <c r="D383" s="63"/>
      <c r="E383" s="63"/>
      <c r="F383" s="63"/>
      <c r="G383" s="63"/>
      <c r="H383" s="128"/>
      <c r="I383" s="129"/>
      <c r="J383" s="114"/>
      <c r="K383" s="144"/>
      <c r="L383" s="145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</row>
    <row r="384">
      <c r="A384" s="63"/>
      <c r="B384" s="63"/>
      <c r="C384" s="63"/>
      <c r="D384" s="63"/>
      <c r="E384" s="63"/>
      <c r="F384" s="63"/>
      <c r="G384" s="63"/>
      <c r="H384" s="128"/>
      <c r="I384" s="129"/>
      <c r="J384" s="114"/>
      <c r="K384" s="144"/>
      <c r="L384" s="145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</row>
    <row r="385">
      <c r="A385" s="63"/>
      <c r="B385" s="63"/>
      <c r="C385" s="63"/>
      <c r="D385" s="63"/>
      <c r="E385" s="63"/>
      <c r="F385" s="63"/>
      <c r="G385" s="63"/>
      <c r="H385" s="128"/>
      <c r="I385" s="129"/>
      <c r="J385" s="114"/>
      <c r="K385" s="144"/>
      <c r="L385" s="145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</row>
    <row r="386">
      <c r="A386" s="63"/>
      <c r="B386" s="63"/>
      <c r="C386" s="63"/>
      <c r="D386" s="63"/>
      <c r="E386" s="63"/>
      <c r="F386" s="63"/>
      <c r="G386" s="63"/>
      <c r="H386" s="128"/>
      <c r="I386" s="129"/>
      <c r="J386" s="114"/>
      <c r="K386" s="144"/>
      <c r="L386" s="145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</row>
    <row r="387">
      <c r="A387" s="63"/>
      <c r="B387" s="63"/>
      <c r="C387" s="63"/>
      <c r="D387" s="63"/>
      <c r="E387" s="63"/>
      <c r="F387" s="63"/>
      <c r="G387" s="63"/>
      <c r="H387" s="128"/>
      <c r="I387" s="129"/>
      <c r="J387" s="114"/>
      <c r="K387" s="144"/>
      <c r="L387" s="145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</row>
    <row r="388">
      <c r="A388" s="63"/>
      <c r="B388" s="63"/>
      <c r="C388" s="63"/>
      <c r="D388" s="63"/>
      <c r="E388" s="63"/>
      <c r="F388" s="63"/>
      <c r="G388" s="63"/>
      <c r="H388" s="128"/>
      <c r="I388" s="129"/>
      <c r="J388" s="114"/>
      <c r="K388" s="144"/>
      <c r="L388" s="145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</row>
    <row r="389">
      <c r="A389" s="63"/>
      <c r="B389" s="63"/>
      <c r="C389" s="63"/>
      <c r="D389" s="63"/>
      <c r="E389" s="63"/>
      <c r="F389" s="63"/>
      <c r="G389" s="63"/>
      <c r="H389" s="128"/>
      <c r="I389" s="129"/>
      <c r="J389" s="114"/>
      <c r="K389" s="144"/>
      <c r="L389" s="145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</row>
    <row r="390">
      <c r="A390" s="63"/>
      <c r="B390" s="63"/>
      <c r="C390" s="63"/>
      <c r="D390" s="63"/>
      <c r="E390" s="63"/>
      <c r="F390" s="63"/>
      <c r="G390" s="63"/>
      <c r="H390" s="128"/>
      <c r="I390" s="129"/>
      <c r="J390" s="114"/>
      <c r="K390" s="144"/>
      <c r="L390" s="145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</row>
    <row r="391">
      <c r="A391" s="63"/>
      <c r="B391" s="63"/>
      <c r="C391" s="63"/>
      <c r="D391" s="63"/>
      <c r="E391" s="63"/>
      <c r="F391" s="63"/>
      <c r="G391" s="63"/>
      <c r="H391" s="128"/>
      <c r="I391" s="129"/>
      <c r="J391" s="114"/>
      <c r="K391" s="144"/>
      <c r="L391" s="145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</row>
    <row r="392">
      <c r="A392" s="63"/>
      <c r="B392" s="63"/>
      <c r="C392" s="63"/>
      <c r="D392" s="63"/>
      <c r="E392" s="63"/>
      <c r="F392" s="63"/>
      <c r="G392" s="63"/>
      <c r="H392" s="128"/>
      <c r="I392" s="129"/>
      <c r="J392" s="114"/>
      <c r="K392" s="144"/>
      <c r="L392" s="145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</row>
    <row r="393">
      <c r="A393" s="63"/>
      <c r="B393" s="63"/>
      <c r="C393" s="63"/>
      <c r="D393" s="63"/>
      <c r="E393" s="63"/>
      <c r="F393" s="63"/>
      <c r="G393" s="63"/>
      <c r="H393" s="128"/>
      <c r="I393" s="129"/>
      <c r="J393" s="114"/>
      <c r="K393" s="144"/>
      <c r="L393" s="145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</row>
    <row r="394">
      <c r="A394" s="63"/>
      <c r="B394" s="63"/>
      <c r="C394" s="63"/>
      <c r="D394" s="63"/>
      <c r="E394" s="63"/>
      <c r="F394" s="63"/>
      <c r="G394" s="63"/>
      <c r="H394" s="128"/>
      <c r="I394" s="129"/>
      <c r="J394" s="114"/>
      <c r="K394" s="144"/>
      <c r="L394" s="145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</row>
    <row r="395">
      <c r="A395" s="63"/>
      <c r="B395" s="63"/>
      <c r="C395" s="63"/>
      <c r="D395" s="63"/>
      <c r="E395" s="63"/>
      <c r="F395" s="63"/>
      <c r="G395" s="63"/>
      <c r="H395" s="128"/>
      <c r="I395" s="129"/>
      <c r="J395" s="114"/>
      <c r="K395" s="144"/>
      <c r="L395" s="145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</row>
    <row r="396">
      <c r="A396" s="63"/>
      <c r="B396" s="63"/>
      <c r="C396" s="63"/>
      <c r="D396" s="63"/>
      <c r="E396" s="63"/>
      <c r="F396" s="63"/>
      <c r="G396" s="63"/>
      <c r="H396" s="128"/>
      <c r="I396" s="129"/>
      <c r="J396" s="114"/>
      <c r="K396" s="144"/>
      <c r="L396" s="145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</row>
    <row r="397">
      <c r="A397" s="63"/>
      <c r="B397" s="63"/>
      <c r="C397" s="63"/>
      <c r="D397" s="63"/>
      <c r="E397" s="63"/>
      <c r="F397" s="63"/>
      <c r="G397" s="63"/>
      <c r="H397" s="128"/>
      <c r="I397" s="129"/>
      <c r="J397" s="114"/>
      <c r="K397" s="144"/>
      <c r="L397" s="145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</row>
    <row r="398">
      <c r="A398" s="63"/>
      <c r="B398" s="63"/>
      <c r="C398" s="63"/>
      <c r="D398" s="63"/>
      <c r="E398" s="63"/>
      <c r="F398" s="63"/>
      <c r="G398" s="63"/>
      <c r="H398" s="128"/>
      <c r="I398" s="129"/>
      <c r="J398" s="114"/>
      <c r="K398" s="144"/>
      <c r="L398" s="145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</row>
    <row r="399">
      <c r="A399" s="63"/>
      <c r="B399" s="63"/>
      <c r="C399" s="63"/>
      <c r="D399" s="63"/>
      <c r="E399" s="63"/>
      <c r="F399" s="63"/>
      <c r="G399" s="63"/>
      <c r="H399" s="128"/>
      <c r="I399" s="129"/>
      <c r="J399" s="114"/>
      <c r="K399" s="144"/>
      <c r="L399" s="145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</row>
    <row r="400">
      <c r="A400" s="63"/>
      <c r="B400" s="63"/>
      <c r="C400" s="63"/>
      <c r="D400" s="63"/>
      <c r="E400" s="63"/>
      <c r="F400" s="63"/>
      <c r="G400" s="63"/>
      <c r="H400" s="128"/>
      <c r="I400" s="129"/>
      <c r="J400" s="114"/>
      <c r="K400" s="144"/>
      <c r="L400" s="145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</row>
    <row r="401">
      <c r="A401" s="63"/>
      <c r="B401" s="63"/>
      <c r="C401" s="63"/>
      <c r="D401" s="63"/>
      <c r="E401" s="63"/>
      <c r="F401" s="63"/>
      <c r="G401" s="63"/>
      <c r="H401" s="128"/>
      <c r="I401" s="129"/>
      <c r="J401" s="114"/>
      <c r="K401" s="144"/>
      <c r="L401" s="145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</row>
    <row r="402">
      <c r="A402" s="63"/>
      <c r="B402" s="63"/>
      <c r="C402" s="63"/>
      <c r="D402" s="63"/>
      <c r="E402" s="63"/>
      <c r="F402" s="63"/>
      <c r="G402" s="63"/>
      <c r="H402" s="128"/>
      <c r="I402" s="129"/>
      <c r="J402" s="114"/>
      <c r="K402" s="144"/>
      <c r="L402" s="145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</row>
    <row r="403">
      <c r="A403" s="63"/>
      <c r="B403" s="63"/>
      <c r="C403" s="63"/>
      <c r="D403" s="63"/>
      <c r="E403" s="63"/>
      <c r="F403" s="63"/>
      <c r="G403" s="63"/>
      <c r="H403" s="128"/>
      <c r="I403" s="129"/>
      <c r="J403" s="114"/>
      <c r="K403" s="144"/>
      <c r="L403" s="145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</row>
    <row r="404">
      <c r="A404" s="63"/>
      <c r="B404" s="63"/>
      <c r="C404" s="63"/>
      <c r="D404" s="63"/>
      <c r="E404" s="63"/>
      <c r="F404" s="63"/>
      <c r="G404" s="63"/>
      <c r="H404" s="128"/>
      <c r="I404" s="129"/>
      <c r="J404" s="114"/>
      <c r="K404" s="144"/>
      <c r="L404" s="145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</row>
    <row r="405">
      <c r="A405" s="63"/>
      <c r="B405" s="63"/>
      <c r="C405" s="63"/>
      <c r="D405" s="63"/>
      <c r="E405" s="63"/>
      <c r="F405" s="63"/>
      <c r="G405" s="63"/>
      <c r="H405" s="128"/>
      <c r="I405" s="129"/>
      <c r="J405" s="114"/>
      <c r="K405" s="144"/>
      <c r="L405" s="145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</row>
    <row r="406">
      <c r="A406" s="63"/>
      <c r="B406" s="63"/>
      <c r="C406" s="63"/>
      <c r="D406" s="63"/>
      <c r="E406" s="63"/>
      <c r="F406" s="63"/>
      <c r="G406" s="63"/>
      <c r="H406" s="128"/>
      <c r="I406" s="129"/>
      <c r="J406" s="114"/>
      <c r="K406" s="144"/>
      <c r="L406" s="145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</row>
    <row r="407">
      <c r="A407" s="63"/>
      <c r="B407" s="63"/>
      <c r="C407" s="63"/>
      <c r="D407" s="63"/>
      <c r="E407" s="63"/>
      <c r="F407" s="63"/>
      <c r="G407" s="63"/>
      <c r="H407" s="128"/>
      <c r="I407" s="129"/>
      <c r="J407" s="114"/>
      <c r="K407" s="144"/>
      <c r="L407" s="145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</row>
    <row r="408">
      <c r="A408" s="63"/>
      <c r="B408" s="63"/>
      <c r="C408" s="63"/>
      <c r="D408" s="63"/>
      <c r="E408" s="63"/>
      <c r="F408" s="63"/>
      <c r="G408" s="63"/>
      <c r="H408" s="128"/>
      <c r="I408" s="129"/>
      <c r="J408" s="114"/>
      <c r="K408" s="144"/>
      <c r="L408" s="145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</row>
    <row r="409">
      <c r="A409" s="63"/>
      <c r="B409" s="63"/>
      <c r="C409" s="63"/>
      <c r="D409" s="63"/>
      <c r="E409" s="63"/>
      <c r="F409" s="63"/>
      <c r="G409" s="63"/>
      <c r="H409" s="128"/>
      <c r="I409" s="129"/>
      <c r="J409" s="114"/>
      <c r="K409" s="144"/>
      <c r="L409" s="145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</row>
    <row r="410">
      <c r="A410" s="63"/>
      <c r="B410" s="63"/>
      <c r="C410" s="63"/>
      <c r="D410" s="63"/>
      <c r="E410" s="63"/>
      <c r="F410" s="63"/>
      <c r="G410" s="63"/>
      <c r="H410" s="128"/>
      <c r="I410" s="129"/>
      <c r="J410" s="114"/>
      <c r="K410" s="144"/>
      <c r="L410" s="145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</row>
    <row r="411">
      <c r="A411" s="63"/>
      <c r="B411" s="63"/>
      <c r="C411" s="63"/>
      <c r="D411" s="63"/>
      <c r="E411" s="63"/>
      <c r="F411" s="63"/>
      <c r="G411" s="63"/>
      <c r="H411" s="128"/>
      <c r="I411" s="129"/>
      <c r="J411" s="114"/>
      <c r="K411" s="144"/>
      <c r="L411" s="145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</row>
    <row r="412">
      <c r="A412" s="63"/>
      <c r="B412" s="63"/>
      <c r="C412" s="63"/>
      <c r="D412" s="63"/>
      <c r="E412" s="63"/>
      <c r="F412" s="63"/>
      <c r="G412" s="63"/>
      <c r="H412" s="128"/>
      <c r="I412" s="129"/>
      <c r="J412" s="114"/>
      <c r="K412" s="144"/>
      <c r="L412" s="145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</row>
    <row r="413">
      <c r="A413" s="63"/>
      <c r="B413" s="63"/>
      <c r="C413" s="63"/>
      <c r="D413" s="63"/>
      <c r="E413" s="63"/>
      <c r="F413" s="63"/>
      <c r="G413" s="63"/>
      <c r="H413" s="128"/>
      <c r="I413" s="129"/>
      <c r="J413" s="114"/>
      <c r="K413" s="144"/>
      <c r="L413" s="145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</row>
    <row r="414">
      <c r="A414" s="63"/>
      <c r="B414" s="63"/>
      <c r="C414" s="63"/>
      <c r="D414" s="63"/>
      <c r="E414" s="63"/>
      <c r="F414" s="63"/>
      <c r="G414" s="63"/>
      <c r="H414" s="128"/>
      <c r="I414" s="129"/>
      <c r="J414" s="114"/>
      <c r="K414" s="144"/>
      <c r="L414" s="145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</row>
    <row r="415">
      <c r="A415" s="63"/>
      <c r="B415" s="63"/>
      <c r="C415" s="63"/>
      <c r="D415" s="63"/>
      <c r="E415" s="63"/>
      <c r="F415" s="63"/>
      <c r="G415" s="63"/>
      <c r="H415" s="128"/>
      <c r="I415" s="129"/>
      <c r="J415" s="114"/>
      <c r="K415" s="144"/>
      <c r="L415" s="145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</row>
    <row r="416">
      <c r="A416" s="63"/>
      <c r="B416" s="63"/>
      <c r="C416" s="63"/>
      <c r="D416" s="63"/>
      <c r="E416" s="63"/>
      <c r="F416" s="63"/>
      <c r="G416" s="63"/>
      <c r="H416" s="128"/>
      <c r="I416" s="129"/>
      <c r="J416" s="114"/>
      <c r="K416" s="144"/>
      <c r="L416" s="145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</row>
    <row r="417">
      <c r="A417" s="63"/>
      <c r="B417" s="63"/>
      <c r="C417" s="63"/>
      <c r="D417" s="63"/>
      <c r="E417" s="63"/>
      <c r="F417" s="63"/>
      <c r="G417" s="63"/>
      <c r="H417" s="128"/>
      <c r="I417" s="129"/>
      <c r="J417" s="114"/>
      <c r="K417" s="144"/>
      <c r="L417" s="145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</row>
    <row r="418">
      <c r="A418" s="63"/>
      <c r="B418" s="63"/>
      <c r="C418" s="63"/>
      <c r="D418" s="63"/>
      <c r="E418" s="63"/>
      <c r="F418" s="63"/>
      <c r="G418" s="63"/>
      <c r="H418" s="128"/>
      <c r="I418" s="129"/>
      <c r="J418" s="114"/>
      <c r="K418" s="144"/>
      <c r="L418" s="145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</row>
    <row r="419">
      <c r="A419" s="63"/>
      <c r="B419" s="63"/>
      <c r="C419" s="63"/>
      <c r="D419" s="63"/>
      <c r="E419" s="63"/>
      <c r="F419" s="63"/>
      <c r="G419" s="63"/>
      <c r="H419" s="128"/>
      <c r="I419" s="129"/>
      <c r="J419" s="114"/>
      <c r="K419" s="144"/>
      <c r="L419" s="145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</row>
    <row r="420">
      <c r="A420" s="63"/>
      <c r="B420" s="63"/>
      <c r="C420" s="63"/>
      <c r="D420" s="63"/>
      <c r="E420" s="63"/>
      <c r="F420" s="63"/>
      <c r="G420" s="63"/>
      <c r="H420" s="128"/>
      <c r="I420" s="129"/>
      <c r="J420" s="114"/>
      <c r="K420" s="144"/>
      <c r="L420" s="145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</row>
    <row r="421">
      <c r="A421" s="63"/>
      <c r="B421" s="63"/>
      <c r="C421" s="63"/>
      <c r="D421" s="63"/>
      <c r="E421" s="63"/>
      <c r="F421" s="63"/>
      <c r="G421" s="63"/>
      <c r="H421" s="128"/>
      <c r="I421" s="129"/>
      <c r="J421" s="114"/>
      <c r="K421" s="144"/>
      <c r="L421" s="145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</row>
    <row r="422">
      <c r="A422" s="63"/>
      <c r="B422" s="63"/>
      <c r="C422" s="63"/>
      <c r="D422" s="63"/>
      <c r="E422" s="63"/>
      <c r="F422" s="63"/>
      <c r="G422" s="63"/>
      <c r="H422" s="128"/>
      <c r="I422" s="129"/>
      <c r="J422" s="114"/>
      <c r="K422" s="144"/>
      <c r="L422" s="145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</row>
    <row r="423">
      <c r="A423" s="63"/>
      <c r="B423" s="63"/>
      <c r="C423" s="63"/>
      <c r="D423" s="63"/>
      <c r="E423" s="63"/>
      <c r="F423" s="63"/>
      <c r="G423" s="63"/>
      <c r="H423" s="128"/>
      <c r="I423" s="129"/>
      <c r="J423" s="114"/>
      <c r="K423" s="144"/>
      <c r="L423" s="145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</row>
    <row r="424">
      <c r="A424" s="63"/>
      <c r="B424" s="63"/>
      <c r="C424" s="63"/>
      <c r="D424" s="63"/>
      <c r="E424" s="63"/>
      <c r="F424" s="63"/>
      <c r="G424" s="63"/>
      <c r="H424" s="128"/>
      <c r="I424" s="129"/>
      <c r="J424" s="114"/>
      <c r="K424" s="144"/>
      <c r="L424" s="145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</row>
    <row r="425">
      <c r="A425" s="63"/>
      <c r="B425" s="63"/>
      <c r="C425" s="63"/>
      <c r="D425" s="63"/>
      <c r="E425" s="63"/>
      <c r="F425" s="63"/>
      <c r="G425" s="63"/>
      <c r="H425" s="128"/>
      <c r="I425" s="129"/>
      <c r="J425" s="114"/>
      <c r="K425" s="144"/>
      <c r="L425" s="145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</row>
    <row r="426">
      <c r="A426" s="63"/>
      <c r="B426" s="63"/>
      <c r="C426" s="63"/>
      <c r="D426" s="63"/>
      <c r="E426" s="63"/>
      <c r="F426" s="63"/>
      <c r="G426" s="63"/>
      <c r="H426" s="128"/>
      <c r="I426" s="129"/>
      <c r="J426" s="114"/>
      <c r="K426" s="144"/>
      <c r="L426" s="145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</row>
    <row r="427">
      <c r="A427" s="63"/>
      <c r="B427" s="63"/>
      <c r="C427" s="63"/>
      <c r="D427" s="63"/>
      <c r="E427" s="63"/>
      <c r="F427" s="63"/>
      <c r="G427" s="63"/>
      <c r="H427" s="128"/>
      <c r="I427" s="129"/>
      <c r="J427" s="114"/>
      <c r="K427" s="144"/>
      <c r="L427" s="145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</row>
    <row r="428">
      <c r="A428" s="63"/>
      <c r="B428" s="63"/>
      <c r="C428" s="63"/>
      <c r="D428" s="63"/>
      <c r="E428" s="63"/>
      <c r="F428" s="63"/>
      <c r="G428" s="63"/>
      <c r="H428" s="128"/>
      <c r="I428" s="129"/>
      <c r="J428" s="114"/>
      <c r="K428" s="144"/>
      <c r="L428" s="145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</row>
    <row r="429">
      <c r="A429" s="63"/>
      <c r="B429" s="63"/>
      <c r="C429" s="63"/>
      <c r="D429" s="63"/>
      <c r="E429" s="63"/>
      <c r="F429" s="63"/>
      <c r="G429" s="63"/>
      <c r="H429" s="128"/>
      <c r="I429" s="129"/>
      <c r="J429" s="114"/>
      <c r="K429" s="144"/>
      <c r="L429" s="145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</row>
    <row r="430">
      <c r="A430" s="63"/>
      <c r="B430" s="63"/>
      <c r="C430" s="63"/>
      <c r="D430" s="63"/>
      <c r="E430" s="63"/>
      <c r="F430" s="63"/>
      <c r="G430" s="63"/>
      <c r="H430" s="128"/>
      <c r="I430" s="129"/>
      <c r="J430" s="114"/>
      <c r="K430" s="144"/>
      <c r="L430" s="145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</row>
    <row r="431">
      <c r="A431" s="63"/>
      <c r="B431" s="63"/>
      <c r="C431" s="63"/>
      <c r="D431" s="63"/>
      <c r="E431" s="63"/>
      <c r="F431" s="63"/>
      <c r="G431" s="63"/>
      <c r="H431" s="128"/>
      <c r="I431" s="129"/>
      <c r="J431" s="114"/>
      <c r="K431" s="144"/>
      <c r="L431" s="145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</row>
    <row r="432">
      <c r="A432" s="63"/>
      <c r="B432" s="63"/>
      <c r="C432" s="63"/>
      <c r="D432" s="63"/>
      <c r="E432" s="63"/>
      <c r="F432" s="63"/>
      <c r="G432" s="63"/>
      <c r="H432" s="128"/>
      <c r="I432" s="129"/>
      <c r="J432" s="114"/>
      <c r="K432" s="144"/>
      <c r="L432" s="145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</row>
    <row r="433">
      <c r="A433" s="63"/>
      <c r="B433" s="63"/>
      <c r="C433" s="63"/>
      <c r="D433" s="63"/>
      <c r="E433" s="63"/>
      <c r="F433" s="63"/>
      <c r="G433" s="63"/>
      <c r="H433" s="128"/>
      <c r="I433" s="129"/>
      <c r="J433" s="114"/>
      <c r="K433" s="144"/>
      <c r="L433" s="145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</row>
    <row r="434">
      <c r="A434" s="63"/>
      <c r="B434" s="63"/>
      <c r="C434" s="63"/>
      <c r="D434" s="63"/>
      <c r="E434" s="63"/>
      <c r="F434" s="63"/>
      <c r="G434" s="63"/>
      <c r="H434" s="128"/>
      <c r="I434" s="129"/>
      <c r="J434" s="114"/>
      <c r="K434" s="144"/>
      <c r="L434" s="145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</row>
    <row r="435">
      <c r="A435" s="63"/>
      <c r="B435" s="63"/>
      <c r="C435" s="63"/>
      <c r="D435" s="63"/>
      <c r="E435" s="63"/>
      <c r="F435" s="63"/>
      <c r="G435" s="63"/>
      <c r="H435" s="128"/>
      <c r="I435" s="129"/>
      <c r="J435" s="114"/>
      <c r="K435" s="144"/>
      <c r="L435" s="145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</row>
    <row r="436">
      <c r="A436" s="63"/>
      <c r="B436" s="63"/>
      <c r="C436" s="63"/>
      <c r="D436" s="63"/>
      <c r="E436" s="63"/>
      <c r="F436" s="63"/>
      <c r="G436" s="63"/>
      <c r="H436" s="128"/>
      <c r="I436" s="129"/>
      <c r="J436" s="114"/>
      <c r="K436" s="144"/>
      <c r="L436" s="145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</row>
    <row r="437">
      <c r="A437" s="63"/>
      <c r="B437" s="63"/>
      <c r="C437" s="63"/>
      <c r="D437" s="63"/>
      <c r="E437" s="63"/>
      <c r="F437" s="63"/>
      <c r="G437" s="63"/>
      <c r="H437" s="128"/>
      <c r="I437" s="129"/>
      <c r="J437" s="114"/>
      <c r="K437" s="144"/>
      <c r="L437" s="145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</row>
    <row r="438">
      <c r="A438" s="63"/>
      <c r="B438" s="63"/>
      <c r="C438" s="63"/>
      <c r="D438" s="63"/>
      <c r="E438" s="63"/>
      <c r="F438" s="63"/>
      <c r="G438" s="63"/>
      <c r="H438" s="128"/>
      <c r="I438" s="129"/>
      <c r="J438" s="114"/>
      <c r="K438" s="144"/>
      <c r="L438" s="145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</row>
    <row r="439">
      <c r="A439" s="63"/>
      <c r="B439" s="63"/>
      <c r="C439" s="63"/>
      <c r="D439" s="63"/>
      <c r="E439" s="63"/>
      <c r="F439" s="63"/>
      <c r="G439" s="63"/>
      <c r="H439" s="128"/>
      <c r="I439" s="129"/>
      <c r="J439" s="114"/>
      <c r="K439" s="144"/>
      <c r="L439" s="145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</row>
    <row r="440">
      <c r="A440" s="63"/>
      <c r="B440" s="63"/>
      <c r="C440" s="63"/>
      <c r="D440" s="63"/>
      <c r="E440" s="63"/>
      <c r="F440" s="63"/>
      <c r="G440" s="63"/>
      <c r="H440" s="128"/>
      <c r="I440" s="129"/>
      <c r="J440" s="114"/>
      <c r="K440" s="144"/>
      <c r="L440" s="145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</row>
    <row r="441">
      <c r="A441" s="63"/>
      <c r="B441" s="63"/>
      <c r="C441" s="63"/>
      <c r="D441" s="63"/>
      <c r="E441" s="63"/>
      <c r="F441" s="63"/>
      <c r="G441" s="63"/>
      <c r="H441" s="128"/>
      <c r="I441" s="129"/>
      <c r="J441" s="114"/>
      <c r="K441" s="144"/>
      <c r="L441" s="145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</row>
    <row r="442">
      <c r="A442" s="63"/>
      <c r="B442" s="63"/>
      <c r="C442" s="63"/>
      <c r="D442" s="63"/>
      <c r="E442" s="63"/>
      <c r="F442" s="63"/>
      <c r="G442" s="63"/>
      <c r="H442" s="128"/>
      <c r="I442" s="129"/>
      <c r="J442" s="114"/>
      <c r="K442" s="144"/>
      <c r="L442" s="145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</row>
    <row r="443">
      <c r="A443" s="63"/>
      <c r="B443" s="63"/>
      <c r="C443" s="63"/>
      <c r="D443" s="63"/>
      <c r="E443" s="63"/>
      <c r="F443" s="63"/>
      <c r="G443" s="63"/>
      <c r="H443" s="128"/>
      <c r="I443" s="129"/>
      <c r="J443" s="114"/>
      <c r="K443" s="144"/>
      <c r="L443" s="145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</row>
    <row r="444">
      <c r="A444" s="63"/>
      <c r="B444" s="63"/>
      <c r="C444" s="63"/>
      <c r="D444" s="63"/>
      <c r="E444" s="63"/>
      <c r="F444" s="63"/>
      <c r="G444" s="63"/>
      <c r="H444" s="128"/>
      <c r="I444" s="129"/>
      <c r="J444" s="114"/>
      <c r="K444" s="144"/>
      <c r="L444" s="145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</row>
    <row r="445">
      <c r="A445" s="63"/>
      <c r="B445" s="63"/>
      <c r="C445" s="63"/>
      <c r="D445" s="63"/>
      <c r="E445" s="63"/>
      <c r="F445" s="63"/>
      <c r="G445" s="63"/>
      <c r="H445" s="128"/>
      <c r="I445" s="129"/>
      <c r="J445" s="114"/>
      <c r="K445" s="144"/>
      <c r="L445" s="145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</row>
    <row r="446">
      <c r="A446" s="63"/>
      <c r="B446" s="63"/>
      <c r="C446" s="63"/>
      <c r="D446" s="63"/>
      <c r="E446" s="63"/>
      <c r="F446" s="63"/>
      <c r="G446" s="63"/>
      <c r="H446" s="128"/>
      <c r="I446" s="129"/>
      <c r="J446" s="114"/>
      <c r="K446" s="144"/>
      <c r="L446" s="145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</row>
    <row r="447">
      <c r="A447" s="63"/>
      <c r="B447" s="63"/>
      <c r="C447" s="63"/>
      <c r="D447" s="63"/>
      <c r="E447" s="63"/>
      <c r="F447" s="63"/>
      <c r="G447" s="63"/>
      <c r="H447" s="128"/>
      <c r="I447" s="129"/>
      <c r="J447" s="114"/>
      <c r="K447" s="144"/>
      <c r="L447" s="145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</row>
    <row r="448">
      <c r="A448" s="63"/>
      <c r="B448" s="63"/>
      <c r="C448" s="63"/>
      <c r="D448" s="63"/>
      <c r="E448" s="63"/>
      <c r="F448" s="63"/>
      <c r="G448" s="63"/>
      <c r="H448" s="128"/>
      <c r="I448" s="129"/>
      <c r="J448" s="114"/>
      <c r="K448" s="144"/>
      <c r="L448" s="145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</row>
    <row r="449">
      <c r="A449" s="63"/>
      <c r="B449" s="63"/>
      <c r="C449" s="63"/>
      <c r="D449" s="63"/>
      <c r="E449" s="63"/>
      <c r="F449" s="63"/>
      <c r="G449" s="63"/>
      <c r="H449" s="128"/>
      <c r="I449" s="129"/>
      <c r="J449" s="114"/>
      <c r="K449" s="144"/>
      <c r="L449" s="145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</row>
    <row r="450">
      <c r="A450" s="63"/>
      <c r="B450" s="63"/>
      <c r="C450" s="63"/>
      <c r="D450" s="63"/>
      <c r="E450" s="63"/>
      <c r="F450" s="63"/>
      <c r="G450" s="63"/>
      <c r="H450" s="128"/>
      <c r="I450" s="129"/>
      <c r="J450" s="114"/>
      <c r="K450" s="144"/>
      <c r="L450" s="145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</row>
    <row r="451">
      <c r="A451" s="63"/>
      <c r="B451" s="63"/>
      <c r="C451" s="63"/>
      <c r="D451" s="63"/>
      <c r="E451" s="63"/>
      <c r="F451" s="63"/>
      <c r="G451" s="63"/>
      <c r="H451" s="128"/>
      <c r="I451" s="129"/>
      <c r="J451" s="114"/>
      <c r="K451" s="144"/>
      <c r="L451" s="145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</row>
    <row r="452">
      <c r="A452" s="63"/>
      <c r="B452" s="63"/>
      <c r="C452" s="63"/>
      <c r="D452" s="63"/>
      <c r="E452" s="63"/>
      <c r="F452" s="63"/>
      <c r="G452" s="63"/>
      <c r="H452" s="128"/>
      <c r="I452" s="129"/>
      <c r="J452" s="114"/>
      <c r="K452" s="144"/>
      <c r="L452" s="145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</row>
    <row r="453">
      <c r="A453" s="63"/>
      <c r="B453" s="63"/>
      <c r="C453" s="63"/>
      <c r="D453" s="63"/>
      <c r="E453" s="63"/>
      <c r="F453" s="63"/>
      <c r="G453" s="63"/>
      <c r="H453" s="128"/>
      <c r="I453" s="129"/>
      <c r="J453" s="114"/>
      <c r="K453" s="144"/>
      <c r="L453" s="145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</row>
    <row r="454">
      <c r="A454" s="63"/>
      <c r="B454" s="63"/>
      <c r="C454" s="63"/>
      <c r="D454" s="63"/>
      <c r="E454" s="63"/>
      <c r="F454" s="63"/>
      <c r="G454" s="63"/>
      <c r="H454" s="128"/>
      <c r="I454" s="129"/>
      <c r="J454" s="114"/>
      <c r="K454" s="144"/>
      <c r="L454" s="145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</row>
    <row r="455">
      <c r="A455" s="63"/>
      <c r="B455" s="63"/>
      <c r="C455" s="63"/>
      <c r="D455" s="63"/>
      <c r="E455" s="63"/>
      <c r="F455" s="63"/>
      <c r="G455" s="63"/>
      <c r="H455" s="128"/>
      <c r="I455" s="129"/>
      <c r="J455" s="114"/>
      <c r="K455" s="144"/>
      <c r="L455" s="145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</row>
    <row r="456">
      <c r="A456" s="63"/>
      <c r="B456" s="63"/>
      <c r="C456" s="63"/>
      <c r="D456" s="63"/>
      <c r="E456" s="63"/>
      <c r="F456" s="63"/>
      <c r="G456" s="63"/>
      <c r="H456" s="128"/>
      <c r="I456" s="129"/>
      <c r="J456" s="114"/>
      <c r="K456" s="144"/>
      <c r="L456" s="145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</row>
    <row r="457">
      <c r="A457" s="63"/>
      <c r="B457" s="63"/>
      <c r="C457" s="63"/>
      <c r="D457" s="63"/>
      <c r="E457" s="63"/>
      <c r="F457" s="63"/>
      <c r="G457" s="63"/>
      <c r="H457" s="128"/>
      <c r="I457" s="129"/>
      <c r="J457" s="114"/>
      <c r="K457" s="144"/>
      <c r="L457" s="145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</row>
    <row r="458">
      <c r="A458" s="63"/>
      <c r="B458" s="63"/>
      <c r="C458" s="63"/>
      <c r="D458" s="63"/>
      <c r="E458" s="63"/>
      <c r="F458" s="63"/>
      <c r="G458" s="63"/>
      <c r="H458" s="128"/>
      <c r="I458" s="129"/>
      <c r="J458" s="114"/>
      <c r="K458" s="144"/>
      <c r="L458" s="145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</row>
    <row r="459">
      <c r="A459" s="63"/>
      <c r="B459" s="63"/>
      <c r="C459" s="63"/>
      <c r="D459" s="63"/>
      <c r="E459" s="63"/>
      <c r="F459" s="63"/>
      <c r="G459" s="63"/>
      <c r="H459" s="128"/>
      <c r="I459" s="129"/>
      <c r="J459" s="114"/>
      <c r="K459" s="144"/>
      <c r="L459" s="145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</row>
    <row r="460">
      <c r="A460" s="63"/>
      <c r="B460" s="63"/>
      <c r="C460" s="63"/>
      <c r="D460" s="63"/>
      <c r="E460" s="63"/>
      <c r="F460" s="63"/>
      <c r="G460" s="63"/>
      <c r="H460" s="128"/>
      <c r="I460" s="129"/>
      <c r="J460" s="114"/>
      <c r="K460" s="144"/>
      <c r="L460" s="145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</row>
    <row r="461">
      <c r="A461" s="63"/>
      <c r="B461" s="63"/>
      <c r="C461" s="63"/>
      <c r="D461" s="63"/>
      <c r="E461" s="63"/>
      <c r="F461" s="63"/>
      <c r="G461" s="63"/>
      <c r="H461" s="128"/>
      <c r="I461" s="129"/>
      <c r="J461" s="114"/>
      <c r="K461" s="144"/>
      <c r="L461" s="145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</row>
    <row r="462">
      <c r="A462" s="63"/>
      <c r="B462" s="63"/>
      <c r="C462" s="63"/>
      <c r="D462" s="63"/>
      <c r="E462" s="63"/>
      <c r="F462" s="63"/>
      <c r="G462" s="63"/>
      <c r="H462" s="128"/>
      <c r="I462" s="129"/>
      <c r="J462" s="114"/>
      <c r="K462" s="144"/>
      <c r="L462" s="145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</row>
    <row r="463">
      <c r="A463" s="63"/>
      <c r="B463" s="63"/>
      <c r="C463" s="63"/>
      <c r="D463" s="63"/>
      <c r="E463" s="63"/>
      <c r="F463" s="63"/>
      <c r="G463" s="63"/>
      <c r="H463" s="128"/>
      <c r="I463" s="129"/>
      <c r="J463" s="114"/>
      <c r="K463" s="144"/>
      <c r="L463" s="145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</row>
    <row r="464">
      <c r="A464" s="63"/>
      <c r="B464" s="63"/>
      <c r="C464" s="63"/>
      <c r="D464" s="63"/>
      <c r="E464" s="63"/>
      <c r="F464" s="63"/>
      <c r="G464" s="63"/>
      <c r="H464" s="128"/>
      <c r="I464" s="129"/>
      <c r="J464" s="114"/>
      <c r="K464" s="144"/>
      <c r="L464" s="145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</row>
    <row r="465">
      <c r="A465" s="63"/>
      <c r="B465" s="63"/>
      <c r="C465" s="63"/>
      <c r="D465" s="63"/>
      <c r="E465" s="63"/>
      <c r="F465" s="63"/>
      <c r="G465" s="63"/>
      <c r="H465" s="128"/>
      <c r="I465" s="129"/>
      <c r="J465" s="114"/>
      <c r="K465" s="144"/>
      <c r="L465" s="145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</row>
    <row r="466">
      <c r="A466" s="63"/>
      <c r="B466" s="63"/>
      <c r="C466" s="63"/>
      <c r="D466" s="63"/>
      <c r="E466" s="63"/>
      <c r="F466" s="63"/>
      <c r="G466" s="63"/>
      <c r="H466" s="128"/>
      <c r="I466" s="129"/>
      <c r="J466" s="114"/>
      <c r="K466" s="144"/>
      <c r="L466" s="145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</row>
    <row r="467">
      <c r="A467" s="63"/>
      <c r="B467" s="63"/>
      <c r="C467" s="63"/>
      <c r="D467" s="63"/>
      <c r="E467" s="63"/>
      <c r="F467" s="63"/>
      <c r="G467" s="63"/>
      <c r="H467" s="128"/>
      <c r="I467" s="129"/>
      <c r="J467" s="114"/>
      <c r="K467" s="144"/>
      <c r="L467" s="145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</row>
    <row r="468">
      <c r="A468" s="63"/>
      <c r="B468" s="63"/>
      <c r="C468" s="63"/>
      <c r="D468" s="63"/>
      <c r="E468" s="63"/>
      <c r="F468" s="63"/>
      <c r="G468" s="63"/>
      <c r="H468" s="128"/>
      <c r="I468" s="129"/>
      <c r="J468" s="114"/>
      <c r="K468" s="144"/>
      <c r="L468" s="145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</row>
    <row r="469">
      <c r="A469" s="63"/>
      <c r="B469" s="63"/>
      <c r="C469" s="63"/>
      <c r="D469" s="63"/>
      <c r="E469" s="63"/>
      <c r="F469" s="63"/>
      <c r="G469" s="63"/>
      <c r="H469" s="128"/>
      <c r="I469" s="129"/>
      <c r="J469" s="114"/>
      <c r="K469" s="144"/>
      <c r="L469" s="145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</row>
    <row r="470">
      <c r="A470" s="63"/>
      <c r="B470" s="63"/>
      <c r="C470" s="63"/>
      <c r="D470" s="63"/>
      <c r="E470" s="63"/>
      <c r="F470" s="63"/>
      <c r="G470" s="63"/>
      <c r="H470" s="128"/>
      <c r="I470" s="129"/>
      <c r="J470" s="114"/>
      <c r="K470" s="144"/>
      <c r="L470" s="145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</row>
    <row r="471">
      <c r="A471" s="63"/>
      <c r="B471" s="63"/>
      <c r="C471" s="63"/>
      <c r="D471" s="63"/>
      <c r="E471" s="63"/>
      <c r="F471" s="63"/>
      <c r="G471" s="63"/>
      <c r="H471" s="128"/>
      <c r="I471" s="129"/>
      <c r="J471" s="114"/>
      <c r="K471" s="144"/>
      <c r="L471" s="145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</row>
    <row r="472">
      <c r="A472" s="63"/>
      <c r="B472" s="63"/>
      <c r="C472" s="63"/>
      <c r="D472" s="63"/>
      <c r="E472" s="63"/>
      <c r="F472" s="63"/>
      <c r="G472" s="63"/>
      <c r="H472" s="128"/>
      <c r="I472" s="129"/>
      <c r="J472" s="114"/>
      <c r="K472" s="144"/>
      <c r="L472" s="145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</row>
    <row r="473">
      <c r="A473" s="63"/>
      <c r="B473" s="63"/>
      <c r="C473" s="63"/>
      <c r="D473" s="63"/>
      <c r="E473" s="63"/>
      <c r="F473" s="63"/>
      <c r="G473" s="63"/>
      <c r="H473" s="128"/>
      <c r="I473" s="129"/>
      <c r="J473" s="114"/>
      <c r="K473" s="144"/>
      <c r="L473" s="145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</row>
    <row r="474">
      <c r="A474" s="63"/>
      <c r="B474" s="63"/>
      <c r="C474" s="63"/>
      <c r="D474" s="63"/>
      <c r="E474" s="63"/>
      <c r="F474" s="63"/>
      <c r="G474" s="63"/>
      <c r="H474" s="128"/>
      <c r="I474" s="129"/>
      <c r="J474" s="114"/>
      <c r="K474" s="144"/>
      <c r="L474" s="145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</row>
    <row r="475">
      <c r="A475" s="63"/>
      <c r="B475" s="63"/>
      <c r="C475" s="63"/>
      <c r="D475" s="63"/>
      <c r="E475" s="63"/>
      <c r="F475" s="63"/>
      <c r="G475" s="63"/>
      <c r="H475" s="128"/>
      <c r="I475" s="129"/>
      <c r="J475" s="114"/>
      <c r="K475" s="144"/>
      <c r="L475" s="145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</row>
    <row r="476">
      <c r="A476" s="63"/>
      <c r="B476" s="63"/>
      <c r="C476" s="63"/>
      <c r="D476" s="63"/>
      <c r="E476" s="63"/>
      <c r="F476" s="63"/>
      <c r="G476" s="63"/>
      <c r="H476" s="128"/>
      <c r="I476" s="129"/>
      <c r="J476" s="114"/>
      <c r="K476" s="144"/>
      <c r="L476" s="145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</row>
    <row r="477">
      <c r="A477" s="63"/>
      <c r="B477" s="63"/>
      <c r="C477" s="63"/>
      <c r="D477" s="63"/>
      <c r="E477" s="63"/>
      <c r="F477" s="63"/>
      <c r="G477" s="63"/>
      <c r="H477" s="128"/>
      <c r="I477" s="129"/>
      <c r="J477" s="114"/>
      <c r="K477" s="144"/>
      <c r="L477" s="145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</row>
    <row r="478">
      <c r="A478" s="63"/>
      <c r="B478" s="63"/>
      <c r="C478" s="63"/>
      <c r="D478" s="63"/>
      <c r="E478" s="63"/>
      <c r="F478" s="63"/>
      <c r="G478" s="63"/>
      <c r="H478" s="128"/>
      <c r="I478" s="129"/>
      <c r="J478" s="114"/>
      <c r="K478" s="144"/>
      <c r="L478" s="145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</row>
    <row r="479">
      <c r="A479" s="63"/>
      <c r="B479" s="63"/>
      <c r="C479" s="63"/>
      <c r="D479" s="63"/>
      <c r="E479" s="63"/>
      <c r="F479" s="63"/>
      <c r="G479" s="63"/>
      <c r="H479" s="128"/>
      <c r="I479" s="129"/>
      <c r="J479" s="114"/>
      <c r="K479" s="144"/>
      <c r="L479" s="145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</row>
    <row r="480">
      <c r="A480" s="63"/>
      <c r="B480" s="63"/>
      <c r="C480" s="63"/>
      <c r="D480" s="63"/>
      <c r="E480" s="63"/>
      <c r="F480" s="63"/>
      <c r="G480" s="63"/>
      <c r="H480" s="128"/>
      <c r="I480" s="129"/>
      <c r="J480" s="114"/>
      <c r="K480" s="144"/>
      <c r="L480" s="145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</row>
    <row r="481">
      <c r="A481" s="63"/>
      <c r="B481" s="63"/>
      <c r="C481" s="63"/>
      <c r="D481" s="63"/>
      <c r="E481" s="63"/>
      <c r="F481" s="63"/>
      <c r="G481" s="63"/>
      <c r="H481" s="128"/>
      <c r="I481" s="129"/>
      <c r="J481" s="114"/>
      <c r="K481" s="144"/>
      <c r="L481" s="145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</row>
    <row r="482">
      <c r="A482" s="63"/>
      <c r="B482" s="63"/>
      <c r="C482" s="63"/>
      <c r="D482" s="63"/>
      <c r="E482" s="63"/>
      <c r="F482" s="63"/>
      <c r="G482" s="63"/>
      <c r="H482" s="128"/>
      <c r="I482" s="129"/>
      <c r="J482" s="114"/>
      <c r="K482" s="144"/>
      <c r="L482" s="145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</row>
    <row r="483">
      <c r="A483" s="63"/>
      <c r="B483" s="63"/>
      <c r="C483" s="63"/>
      <c r="D483" s="63"/>
      <c r="E483" s="63"/>
      <c r="F483" s="63"/>
      <c r="G483" s="63"/>
      <c r="H483" s="128"/>
      <c r="I483" s="129"/>
      <c r="J483" s="114"/>
      <c r="K483" s="144"/>
      <c r="L483" s="145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</row>
    <row r="484">
      <c r="A484" s="63"/>
      <c r="B484" s="63"/>
      <c r="C484" s="63"/>
      <c r="D484" s="63"/>
      <c r="E484" s="63"/>
      <c r="F484" s="63"/>
      <c r="G484" s="63"/>
      <c r="H484" s="128"/>
      <c r="I484" s="129"/>
      <c r="J484" s="114"/>
      <c r="K484" s="144"/>
      <c r="L484" s="145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</row>
    <row r="485">
      <c r="A485" s="63"/>
      <c r="B485" s="63"/>
      <c r="C485" s="63"/>
      <c r="D485" s="63"/>
      <c r="E485" s="63"/>
      <c r="F485" s="63"/>
      <c r="G485" s="63"/>
      <c r="H485" s="128"/>
      <c r="I485" s="129"/>
      <c r="J485" s="114"/>
      <c r="K485" s="144"/>
      <c r="L485" s="145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</row>
    <row r="486">
      <c r="A486" s="63"/>
      <c r="B486" s="63"/>
      <c r="C486" s="63"/>
      <c r="D486" s="63"/>
      <c r="E486" s="63"/>
      <c r="F486" s="63"/>
      <c r="G486" s="63"/>
      <c r="H486" s="128"/>
      <c r="I486" s="129"/>
      <c r="J486" s="114"/>
      <c r="K486" s="144"/>
      <c r="L486" s="145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</row>
    <row r="487">
      <c r="A487" s="63"/>
      <c r="B487" s="63"/>
      <c r="C487" s="63"/>
      <c r="D487" s="63"/>
      <c r="E487" s="63"/>
      <c r="F487" s="63"/>
      <c r="G487" s="63"/>
      <c r="H487" s="128"/>
      <c r="I487" s="129"/>
      <c r="J487" s="114"/>
      <c r="K487" s="144"/>
      <c r="L487" s="145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</row>
    <row r="488">
      <c r="A488" s="63"/>
      <c r="B488" s="63"/>
      <c r="C488" s="63"/>
      <c r="D488" s="63"/>
      <c r="E488" s="63"/>
      <c r="F488" s="63"/>
      <c r="G488" s="63"/>
      <c r="H488" s="128"/>
      <c r="I488" s="129"/>
      <c r="J488" s="114"/>
      <c r="K488" s="144"/>
      <c r="L488" s="145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</row>
    <row r="489">
      <c r="A489" s="63"/>
      <c r="B489" s="63"/>
      <c r="C489" s="63"/>
      <c r="D489" s="63"/>
      <c r="E489" s="63"/>
      <c r="F489" s="63"/>
      <c r="G489" s="63"/>
      <c r="H489" s="128"/>
      <c r="I489" s="129"/>
      <c r="J489" s="114"/>
      <c r="K489" s="144"/>
      <c r="L489" s="145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</row>
    <row r="490">
      <c r="A490" s="63"/>
      <c r="B490" s="63"/>
      <c r="C490" s="63"/>
      <c r="D490" s="63"/>
      <c r="E490" s="63"/>
      <c r="F490" s="63"/>
      <c r="G490" s="63"/>
      <c r="H490" s="128"/>
      <c r="I490" s="129"/>
      <c r="J490" s="114"/>
      <c r="K490" s="144"/>
      <c r="L490" s="145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</row>
    <row r="491">
      <c r="A491" s="63"/>
      <c r="B491" s="63"/>
      <c r="C491" s="63"/>
      <c r="D491" s="63"/>
      <c r="E491" s="63"/>
      <c r="F491" s="63"/>
      <c r="G491" s="63"/>
      <c r="H491" s="128"/>
      <c r="I491" s="129"/>
      <c r="J491" s="114"/>
      <c r="K491" s="144"/>
      <c r="L491" s="145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</row>
    <row r="492">
      <c r="A492" s="63"/>
      <c r="B492" s="63"/>
      <c r="C492" s="63"/>
      <c r="D492" s="63"/>
      <c r="E492" s="63"/>
      <c r="F492" s="63"/>
      <c r="G492" s="63"/>
      <c r="H492" s="128"/>
      <c r="I492" s="129"/>
      <c r="J492" s="114"/>
      <c r="K492" s="144"/>
      <c r="L492" s="145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</row>
    <row r="493">
      <c r="A493" s="63"/>
      <c r="B493" s="63"/>
      <c r="C493" s="63"/>
      <c r="D493" s="63"/>
      <c r="E493" s="63"/>
      <c r="F493" s="63"/>
      <c r="G493" s="63"/>
      <c r="H493" s="128"/>
      <c r="I493" s="129"/>
      <c r="J493" s="114"/>
      <c r="K493" s="144"/>
      <c r="L493" s="145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</row>
    <row r="494">
      <c r="A494" s="63"/>
      <c r="B494" s="63"/>
      <c r="C494" s="63"/>
      <c r="D494" s="63"/>
      <c r="E494" s="63"/>
      <c r="F494" s="63"/>
      <c r="G494" s="63"/>
      <c r="H494" s="128"/>
      <c r="I494" s="129"/>
      <c r="J494" s="114"/>
      <c r="K494" s="144"/>
      <c r="L494" s="145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</row>
    <row r="495">
      <c r="A495" s="63"/>
      <c r="B495" s="63"/>
      <c r="C495" s="63"/>
      <c r="D495" s="63"/>
      <c r="E495" s="63"/>
      <c r="F495" s="63"/>
      <c r="G495" s="63"/>
      <c r="H495" s="128"/>
      <c r="I495" s="129"/>
      <c r="J495" s="114"/>
      <c r="K495" s="144"/>
      <c r="L495" s="145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</row>
    <row r="496">
      <c r="A496" s="63"/>
      <c r="B496" s="63"/>
      <c r="C496" s="63"/>
      <c r="D496" s="63"/>
      <c r="E496" s="63"/>
      <c r="F496" s="63"/>
      <c r="G496" s="63"/>
      <c r="H496" s="128"/>
      <c r="I496" s="129"/>
      <c r="J496" s="114"/>
      <c r="K496" s="144"/>
      <c r="L496" s="145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</row>
    <row r="497">
      <c r="A497" s="63"/>
      <c r="B497" s="63"/>
      <c r="C497" s="63"/>
      <c r="D497" s="63"/>
      <c r="E497" s="63"/>
      <c r="F497" s="63"/>
      <c r="G497" s="63"/>
      <c r="H497" s="128"/>
      <c r="I497" s="129"/>
      <c r="J497" s="114"/>
      <c r="K497" s="144"/>
      <c r="L497" s="145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</row>
    <row r="498">
      <c r="A498" s="63"/>
      <c r="B498" s="63"/>
      <c r="C498" s="63"/>
      <c r="D498" s="63"/>
      <c r="E498" s="63"/>
      <c r="F498" s="63"/>
      <c r="G498" s="63"/>
      <c r="H498" s="128"/>
      <c r="I498" s="129"/>
      <c r="J498" s="114"/>
      <c r="K498" s="144"/>
      <c r="L498" s="145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</row>
    <row r="499">
      <c r="A499" s="63"/>
      <c r="B499" s="63"/>
      <c r="C499" s="63"/>
      <c r="D499" s="63"/>
      <c r="E499" s="63"/>
      <c r="F499" s="63"/>
      <c r="G499" s="63"/>
      <c r="H499" s="128"/>
      <c r="I499" s="129"/>
      <c r="J499" s="114"/>
      <c r="K499" s="144"/>
      <c r="L499" s="145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</row>
    <row r="500">
      <c r="A500" s="63"/>
      <c r="B500" s="63"/>
      <c r="C500" s="63"/>
      <c r="D500" s="63"/>
      <c r="E500" s="63"/>
      <c r="F500" s="63"/>
      <c r="G500" s="63"/>
      <c r="H500" s="128"/>
      <c r="I500" s="129"/>
      <c r="J500" s="114"/>
      <c r="K500" s="144"/>
      <c r="L500" s="145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</row>
    <row r="501">
      <c r="A501" s="63"/>
      <c r="B501" s="63"/>
      <c r="C501" s="63"/>
      <c r="D501" s="63"/>
      <c r="E501" s="63"/>
      <c r="F501" s="63"/>
      <c r="G501" s="63"/>
      <c r="H501" s="128"/>
      <c r="I501" s="129"/>
      <c r="J501" s="114"/>
      <c r="K501" s="144"/>
      <c r="L501" s="145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</row>
    <row r="502">
      <c r="A502" s="63"/>
      <c r="B502" s="63"/>
      <c r="C502" s="63"/>
      <c r="D502" s="63"/>
      <c r="E502" s="63"/>
      <c r="F502" s="63"/>
      <c r="G502" s="63"/>
      <c r="H502" s="128"/>
      <c r="I502" s="129"/>
      <c r="J502" s="114"/>
      <c r="K502" s="144"/>
      <c r="L502" s="145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</row>
    <row r="503">
      <c r="A503" s="63"/>
      <c r="B503" s="63"/>
      <c r="C503" s="63"/>
      <c r="D503" s="63"/>
      <c r="E503" s="63"/>
      <c r="F503" s="63"/>
      <c r="G503" s="63"/>
      <c r="H503" s="128"/>
      <c r="I503" s="129"/>
      <c r="J503" s="114"/>
      <c r="K503" s="144"/>
      <c r="L503" s="145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</row>
    <row r="504">
      <c r="A504" s="63"/>
      <c r="B504" s="63"/>
      <c r="C504" s="63"/>
      <c r="D504" s="63"/>
      <c r="E504" s="63"/>
      <c r="F504" s="63"/>
      <c r="G504" s="63"/>
      <c r="H504" s="128"/>
      <c r="I504" s="129"/>
      <c r="J504" s="114"/>
      <c r="K504" s="144"/>
      <c r="L504" s="145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</row>
    <row r="505">
      <c r="A505" s="63"/>
      <c r="B505" s="63"/>
      <c r="C505" s="63"/>
      <c r="D505" s="63"/>
      <c r="E505" s="63"/>
      <c r="F505" s="63"/>
      <c r="G505" s="63"/>
      <c r="H505" s="128"/>
      <c r="I505" s="129"/>
      <c r="J505" s="114"/>
      <c r="K505" s="144"/>
      <c r="L505" s="145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</row>
    <row r="506">
      <c r="A506" s="63"/>
      <c r="B506" s="63"/>
      <c r="C506" s="63"/>
      <c r="D506" s="63"/>
      <c r="E506" s="63"/>
      <c r="F506" s="63"/>
      <c r="G506" s="63"/>
      <c r="H506" s="128"/>
      <c r="I506" s="129"/>
      <c r="J506" s="114"/>
      <c r="K506" s="144"/>
      <c r="L506" s="145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</row>
    <row r="507">
      <c r="A507" s="63"/>
      <c r="B507" s="63"/>
      <c r="C507" s="63"/>
      <c r="D507" s="63"/>
      <c r="E507" s="63"/>
      <c r="F507" s="63"/>
      <c r="G507" s="63"/>
      <c r="H507" s="128"/>
      <c r="I507" s="129"/>
      <c r="J507" s="114"/>
      <c r="K507" s="144"/>
      <c r="L507" s="145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</row>
    <row r="508">
      <c r="A508" s="63"/>
      <c r="B508" s="63"/>
      <c r="C508" s="63"/>
      <c r="D508" s="63"/>
      <c r="E508" s="63"/>
      <c r="F508" s="63"/>
      <c r="G508" s="63"/>
      <c r="H508" s="128"/>
      <c r="I508" s="129"/>
      <c r="J508" s="114"/>
      <c r="K508" s="144"/>
      <c r="L508" s="145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</row>
    <row r="509">
      <c r="A509" s="63"/>
      <c r="B509" s="63"/>
      <c r="C509" s="63"/>
      <c r="D509" s="63"/>
      <c r="E509" s="63"/>
      <c r="F509" s="63"/>
      <c r="G509" s="63"/>
      <c r="H509" s="128"/>
      <c r="I509" s="129"/>
      <c r="J509" s="114"/>
      <c r="K509" s="144"/>
      <c r="L509" s="145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</row>
    <row r="510">
      <c r="A510" s="63"/>
      <c r="B510" s="63"/>
      <c r="C510" s="63"/>
      <c r="D510" s="63"/>
      <c r="E510" s="63"/>
      <c r="F510" s="63"/>
      <c r="G510" s="63"/>
      <c r="H510" s="128"/>
      <c r="I510" s="129"/>
      <c r="J510" s="114"/>
      <c r="K510" s="144"/>
      <c r="L510" s="145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</row>
    <row r="511">
      <c r="A511" s="63"/>
      <c r="B511" s="63"/>
      <c r="C511" s="63"/>
      <c r="D511" s="63"/>
      <c r="E511" s="63"/>
      <c r="F511" s="63"/>
      <c r="G511" s="63"/>
      <c r="H511" s="128"/>
      <c r="I511" s="129"/>
      <c r="J511" s="114"/>
      <c r="K511" s="144"/>
      <c r="L511" s="145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</row>
    <row r="512">
      <c r="A512" s="63"/>
      <c r="B512" s="63"/>
      <c r="C512" s="63"/>
      <c r="D512" s="63"/>
      <c r="E512" s="63"/>
      <c r="F512" s="63"/>
      <c r="G512" s="63"/>
      <c r="H512" s="128"/>
      <c r="I512" s="129"/>
      <c r="J512" s="114"/>
      <c r="K512" s="144"/>
      <c r="L512" s="145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</row>
    <row r="513">
      <c r="A513" s="63"/>
      <c r="B513" s="63"/>
      <c r="C513" s="63"/>
      <c r="D513" s="63"/>
      <c r="E513" s="63"/>
      <c r="F513" s="63"/>
      <c r="G513" s="63"/>
      <c r="H513" s="128"/>
      <c r="I513" s="129"/>
      <c r="J513" s="114"/>
      <c r="K513" s="144"/>
      <c r="L513" s="145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</row>
    <row r="514">
      <c r="A514" s="63"/>
      <c r="B514" s="63"/>
      <c r="C514" s="63"/>
      <c r="D514" s="63"/>
      <c r="E514" s="63"/>
      <c r="F514" s="63"/>
      <c r="G514" s="63"/>
      <c r="H514" s="128"/>
      <c r="I514" s="129"/>
      <c r="J514" s="114"/>
      <c r="K514" s="144"/>
      <c r="L514" s="145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</row>
    <row r="515">
      <c r="A515" s="63"/>
      <c r="B515" s="63"/>
      <c r="C515" s="63"/>
      <c r="D515" s="63"/>
      <c r="E515" s="63"/>
      <c r="F515" s="63"/>
      <c r="G515" s="63"/>
      <c r="H515" s="128"/>
      <c r="I515" s="129"/>
      <c r="J515" s="114"/>
      <c r="K515" s="144"/>
      <c r="L515" s="145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</row>
    <row r="516">
      <c r="A516" s="63"/>
      <c r="B516" s="63"/>
      <c r="C516" s="63"/>
      <c r="D516" s="63"/>
      <c r="E516" s="63"/>
      <c r="F516" s="63"/>
      <c r="G516" s="63"/>
      <c r="H516" s="128"/>
      <c r="I516" s="129"/>
      <c r="J516" s="114"/>
      <c r="K516" s="144"/>
      <c r="L516" s="145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</row>
    <row r="517">
      <c r="A517" s="63"/>
      <c r="B517" s="63"/>
      <c r="C517" s="63"/>
      <c r="D517" s="63"/>
      <c r="E517" s="63"/>
      <c r="F517" s="63"/>
      <c r="G517" s="63"/>
      <c r="H517" s="128"/>
      <c r="I517" s="129"/>
      <c r="J517" s="114"/>
      <c r="K517" s="144"/>
      <c r="L517" s="145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</row>
    <row r="518">
      <c r="A518" s="63"/>
      <c r="B518" s="63"/>
      <c r="C518" s="63"/>
      <c r="D518" s="63"/>
      <c r="E518" s="63"/>
      <c r="F518" s="63"/>
      <c r="G518" s="63"/>
      <c r="H518" s="128"/>
      <c r="I518" s="129"/>
      <c r="J518" s="114"/>
      <c r="K518" s="144"/>
      <c r="L518" s="145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</row>
    <row r="519">
      <c r="A519" s="63"/>
      <c r="B519" s="63"/>
      <c r="C519" s="63"/>
      <c r="D519" s="63"/>
      <c r="E519" s="63"/>
      <c r="F519" s="63"/>
      <c r="G519" s="63"/>
      <c r="H519" s="128"/>
      <c r="I519" s="129"/>
      <c r="J519" s="114"/>
      <c r="K519" s="144"/>
      <c r="L519" s="145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</row>
    <row r="520">
      <c r="A520" s="63"/>
      <c r="B520" s="63"/>
      <c r="C520" s="63"/>
      <c r="D520" s="63"/>
      <c r="E520" s="63"/>
      <c r="F520" s="63"/>
      <c r="G520" s="63"/>
      <c r="H520" s="128"/>
      <c r="I520" s="129"/>
      <c r="J520" s="114"/>
      <c r="K520" s="144"/>
      <c r="L520" s="145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</row>
    <row r="521">
      <c r="A521" s="63"/>
      <c r="B521" s="63"/>
      <c r="C521" s="63"/>
      <c r="D521" s="63"/>
      <c r="E521" s="63"/>
      <c r="F521" s="63"/>
      <c r="G521" s="63"/>
      <c r="H521" s="128"/>
      <c r="I521" s="129"/>
      <c r="J521" s="114"/>
      <c r="K521" s="144"/>
      <c r="L521" s="145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</row>
    <row r="522">
      <c r="A522" s="63"/>
      <c r="B522" s="63"/>
      <c r="C522" s="63"/>
      <c r="D522" s="63"/>
      <c r="E522" s="63"/>
      <c r="F522" s="63"/>
      <c r="G522" s="63"/>
      <c r="H522" s="128"/>
      <c r="I522" s="129"/>
      <c r="J522" s="114"/>
      <c r="K522" s="144"/>
      <c r="L522" s="145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</row>
    <row r="523">
      <c r="A523" s="63"/>
      <c r="B523" s="63"/>
      <c r="C523" s="63"/>
      <c r="D523" s="63"/>
      <c r="E523" s="63"/>
      <c r="F523" s="63"/>
      <c r="G523" s="63"/>
      <c r="H523" s="128"/>
      <c r="I523" s="129"/>
      <c r="J523" s="114"/>
      <c r="K523" s="144"/>
      <c r="L523" s="145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</row>
    <row r="524">
      <c r="A524" s="63"/>
      <c r="B524" s="63"/>
      <c r="C524" s="63"/>
      <c r="D524" s="63"/>
      <c r="E524" s="63"/>
      <c r="F524" s="63"/>
      <c r="G524" s="63"/>
      <c r="H524" s="128"/>
      <c r="I524" s="129"/>
      <c r="J524" s="114"/>
      <c r="K524" s="144"/>
      <c r="L524" s="145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</row>
    <row r="525">
      <c r="A525" s="63"/>
      <c r="B525" s="63"/>
      <c r="C525" s="63"/>
      <c r="D525" s="63"/>
      <c r="E525" s="63"/>
      <c r="F525" s="63"/>
      <c r="G525" s="63"/>
      <c r="H525" s="128"/>
      <c r="I525" s="129"/>
      <c r="J525" s="114"/>
      <c r="K525" s="144"/>
      <c r="L525" s="145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</row>
    <row r="526">
      <c r="A526" s="63"/>
      <c r="B526" s="63"/>
      <c r="C526" s="63"/>
      <c r="D526" s="63"/>
      <c r="E526" s="63"/>
      <c r="F526" s="63"/>
      <c r="G526" s="63"/>
      <c r="H526" s="128"/>
      <c r="I526" s="129"/>
      <c r="J526" s="114"/>
      <c r="K526" s="144"/>
      <c r="L526" s="145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</row>
    <row r="527">
      <c r="A527" s="63"/>
      <c r="B527" s="63"/>
      <c r="C527" s="63"/>
      <c r="D527" s="63"/>
      <c r="E527" s="63"/>
      <c r="F527" s="63"/>
      <c r="G527" s="63"/>
      <c r="H527" s="128"/>
      <c r="I527" s="129"/>
      <c r="J527" s="114"/>
      <c r="K527" s="144"/>
      <c r="L527" s="145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</row>
    <row r="528">
      <c r="A528" s="63"/>
      <c r="B528" s="63"/>
      <c r="C528" s="63"/>
      <c r="D528" s="63"/>
      <c r="E528" s="63"/>
      <c r="F528" s="63"/>
      <c r="G528" s="63"/>
      <c r="H528" s="128"/>
      <c r="I528" s="129"/>
      <c r="J528" s="114"/>
      <c r="K528" s="144"/>
      <c r="L528" s="145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</row>
    <row r="529">
      <c r="A529" s="63"/>
      <c r="B529" s="63"/>
      <c r="C529" s="63"/>
      <c r="D529" s="63"/>
      <c r="E529" s="63"/>
      <c r="F529" s="63"/>
      <c r="G529" s="63"/>
      <c r="H529" s="128"/>
      <c r="I529" s="129"/>
      <c r="J529" s="114"/>
      <c r="K529" s="144"/>
      <c r="L529" s="145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</row>
    <row r="530">
      <c r="A530" s="63"/>
      <c r="B530" s="63"/>
      <c r="C530" s="63"/>
      <c r="D530" s="63"/>
      <c r="E530" s="63"/>
      <c r="F530" s="63"/>
      <c r="G530" s="63"/>
      <c r="H530" s="128"/>
      <c r="I530" s="129"/>
      <c r="J530" s="114"/>
      <c r="K530" s="144"/>
      <c r="L530" s="145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</row>
    <row r="531">
      <c r="A531" s="63"/>
      <c r="B531" s="63"/>
      <c r="C531" s="63"/>
      <c r="D531" s="63"/>
      <c r="E531" s="63"/>
      <c r="F531" s="63"/>
      <c r="G531" s="63"/>
      <c r="H531" s="128"/>
      <c r="I531" s="129"/>
      <c r="J531" s="114"/>
      <c r="K531" s="144"/>
      <c r="L531" s="145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</row>
    <row r="532">
      <c r="A532" s="63"/>
      <c r="B532" s="63"/>
      <c r="C532" s="63"/>
      <c r="D532" s="63"/>
      <c r="E532" s="63"/>
      <c r="F532" s="63"/>
      <c r="G532" s="63"/>
      <c r="H532" s="128"/>
      <c r="I532" s="129"/>
      <c r="J532" s="114"/>
      <c r="K532" s="144"/>
      <c r="L532" s="145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</row>
    <row r="533">
      <c r="A533" s="63"/>
      <c r="B533" s="63"/>
      <c r="C533" s="63"/>
      <c r="D533" s="63"/>
      <c r="E533" s="63"/>
      <c r="F533" s="63"/>
      <c r="G533" s="63"/>
      <c r="H533" s="128"/>
      <c r="I533" s="129"/>
      <c r="J533" s="114"/>
      <c r="K533" s="144"/>
      <c r="L533" s="145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</row>
    <row r="534">
      <c r="A534" s="63"/>
      <c r="B534" s="63"/>
      <c r="C534" s="63"/>
      <c r="D534" s="63"/>
      <c r="E534" s="63"/>
      <c r="F534" s="63"/>
      <c r="G534" s="63"/>
      <c r="H534" s="128"/>
      <c r="I534" s="129"/>
      <c r="J534" s="114"/>
      <c r="K534" s="144"/>
      <c r="L534" s="145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</row>
    <row r="535">
      <c r="A535" s="63"/>
      <c r="B535" s="63"/>
      <c r="C535" s="63"/>
      <c r="D535" s="63"/>
      <c r="E535" s="63"/>
      <c r="F535" s="63"/>
      <c r="G535" s="63"/>
      <c r="H535" s="128"/>
      <c r="I535" s="129"/>
      <c r="J535" s="114"/>
      <c r="K535" s="144"/>
      <c r="L535" s="145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</row>
    <row r="536">
      <c r="A536" s="63"/>
      <c r="B536" s="63"/>
      <c r="C536" s="63"/>
      <c r="D536" s="63"/>
      <c r="E536" s="63"/>
      <c r="F536" s="63"/>
      <c r="G536" s="63"/>
      <c r="H536" s="128"/>
      <c r="I536" s="129"/>
      <c r="J536" s="114"/>
      <c r="K536" s="144"/>
      <c r="L536" s="145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</row>
    <row r="537">
      <c r="A537" s="63"/>
      <c r="B537" s="63"/>
      <c r="C537" s="63"/>
      <c r="D537" s="63"/>
      <c r="E537" s="63"/>
      <c r="F537" s="63"/>
      <c r="G537" s="63"/>
      <c r="H537" s="128"/>
      <c r="I537" s="129"/>
      <c r="J537" s="114"/>
      <c r="K537" s="144"/>
      <c r="L537" s="145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</row>
    <row r="538">
      <c r="A538" s="63"/>
      <c r="B538" s="63"/>
      <c r="C538" s="63"/>
      <c r="D538" s="63"/>
      <c r="E538" s="63"/>
      <c r="F538" s="63"/>
      <c r="G538" s="63"/>
      <c r="H538" s="128"/>
      <c r="I538" s="129"/>
      <c r="J538" s="114"/>
      <c r="K538" s="144"/>
      <c r="L538" s="145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</row>
    <row r="539">
      <c r="A539" s="63"/>
      <c r="B539" s="63"/>
      <c r="C539" s="63"/>
      <c r="D539" s="63"/>
      <c r="E539" s="63"/>
      <c r="F539" s="63"/>
      <c r="G539" s="63"/>
      <c r="H539" s="128"/>
      <c r="I539" s="129"/>
      <c r="J539" s="114"/>
      <c r="K539" s="144"/>
      <c r="L539" s="145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</row>
    <row r="540">
      <c r="A540" s="63"/>
      <c r="B540" s="63"/>
      <c r="C540" s="63"/>
      <c r="D540" s="63"/>
      <c r="E540" s="63"/>
      <c r="F540" s="63"/>
      <c r="G540" s="63"/>
      <c r="H540" s="128"/>
      <c r="I540" s="129"/>
      <c r="J540" s="114"/>
      <c r="K540" s="144"/>
      <c r="L540" s="145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</row>
    <row r="541">
      <c r="A541" s="63"/>
      <c r="B541" s="63"/>
      <c r="C541" s="63"/>
      <c r="D541" s="63"/>
      <c r="E541" s="63"/>
      <c r="F541" s="63"/>
      <c r="G541" s="63"/>
      <c r="H541" s="128"/>
      <c r="I541" s="129"/>
      <c r="J541" s="114"/>
      <c r="K541" s="144"/>
      <c r="L541" s="145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</row>
    <row r="542">
      <c r="A542" s="63"/>
      <c r="B542" s="63"/>
      <c r="C542" s="63"/>
      <c r="D542" s="63"/>
      <c r="E542" s="63"/>
      <c r="F542" s="63"/>
      <c r="G542" s="63"/>
      <c r="H542" s="128"/>
      <c r="I542" s="129"/>
      <c r="J542" s="114"/>
      <c r="K542" s="144"/>
      <c r="L542" s="145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</row>
    <row r="543">
      <c r="A543" s="63"/>
      <c r="B543" s="63"/>
      <c r="C543" s="63"/>
      <c r="D543" s="63"/>
      <c r="E543" s="63"/>
      <c r="F543" s="63"/>
      <c r="G543" s="63"/>
      <c r="H543" s="128"/>
      <c r="I543" s="129"/>
      <c r="J543" s="114"/>
      <c r="K543" s="144"/>
      <c r="L543" s="145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</row>
    <row r="544">
      <c r="A544" s="63"/>
      <c r="B544" s="63"/>
      <c r="C544" s="63"/>
      <c r="D544" s="63"/>
      <c r="E544" s="63"/>
      <c r="F544" s="63"/>
      <c r="G544" s="63"/>
      <c r="H544" s="128"/>
      <c r="I544" s="129"/>
      <c r="J544" s="114"/>
      <c r="K544" s="144"/>
      <c r="L544" s="145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</row>
    <row r="545">
      <c r="A545" s="63"/>
      <c r="B545" s="63"/>
      <c r="C545" s="63"/>
      <c r="D545" s="63"/>
      <c r="E545" s="63"/>
      <c r="F545" s="63"/>
      <c r="G545" s="63"/>
      <c r="H545" s="128"/>
      <c r="I545" s="129"/>
      <c r="J545" s="114"/>
      <c r="K545" s="144"/>
      <c r="L545" s="145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</row>
    <row r="546">
      <c r="A546" s="63"/>
      <c r="B546" s="63"/>
      <c r="C546" s="63"/>
      <c r="D546" s="63"/>
      <c r="E546" s="63"/>
      <c r="F546" s="63"/>
      <c r="G546" s="63"/>
      <c r="H546" s="128"/>
      <c r="I546" s="129"/>
      <c r="J546" s="114"/>
      <c r="K546" s="144"/>
      <c r="L546" s="145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</row>
    <row r="547">
      <c r="A547" s="63"/>
      <c r="B547" s="63"/>
      <c r="C547" s="63"/>
      <c r="D547" s="63"/>
      <c r="E547" s="63"/>
      <c r="F547" s="63"/>
      <c r="G547" s="63"/>
      <c r="H547" s="128"/>
      <c r="I547" s="129"/>
      <c r="J547" s="114"/>
      <c r="K547" s="144"/>
      <c r="L547" s="145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</row>
    <row r="548">
      <c r="A548" s="63"/>
      <c r="B548" s="63"/>
      <c r="C548" s="63"/>
      <c r="D548" s="63"/>
      <c r="E548" s="63"/>
      <c r="F548" s="63"/>
      <c r="G548" s="63"/>
      <c r="H548" s="128"/>
      <c r="I548" s="129"/>
      <c r="J548" s="114"/>
      <c r="K548" s="144"/>
      <c r="L548" s="145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</row>
    <row r="549">
      <c r="A549" s="63"/>
      <c r="B549" s="63"/>
      <c r="C549" s="63"/>
      <c r="D549" s="63"/>
      <c r="E549" s="63"/>
      <c r="F549" s="63"/>
      <c r="G549" s="63"/>
      <c r="H549" s="128"/>
      <c r="I549" s="129"/>
      <c r="J549" s="114"/>
      <c r="K549" s="144"/>
      <c r="L549" s="145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</row>
    <row r="550">
      <c r="A550" s="63"/>
      <c r="B550" s="63"/>
      <c r="C550" s="63"/>
      <c r="D550" s="63"/>
      <c r="E550" s="63"/>
      <c r="F550" s="63"/>
      <c r="G550" s="63"/>
      <c r="H550" s="128"/>
      <c r="I550" s="129"/>
      <c r="J550" s="114"/>
      <c r="K550" s="144"/>
      <c r="L550" s="145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</row>
    <row r="551">
      <c r="A551" s="63"/>
      <c r="B551" s="63"/>
      <c r="C551" s="63"/>
      <c r="D551" s="63"/>
      <c r="E551" s="63"/>
      <c r="F551" s="63"/>
      <c r="G551" s="63"/>
      <c r="H551" s="128"/>
      <c r="I551" s="129"/>
      <c r="J551" s="114"/>
      <c r="K551" s="144"/>
      <c r="L551" s="145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</row>
    <row r="552">
      <c r="A552" s="63"/>
      <c r="B552" s="63"/>
      <c r="C552" s="63"/>
      <c r="D552" s="63"/>
      <c r="E552" s="63"/>
      <c r="F552" s="63"/>
      <c r="G552" s="63"/>
      <c r="H552" s="128"/>
      <c r="I552" s="129"/>
      <c r="J552" s="114"/>
      <c r="K552" s="144"/>
      <c r="L552" s="145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</row>
    <row r="553">
      <c r="A553" s="63"/>
      <c r="B553" s="63"/>
      <c r="C553" s="63"/>
      <c r="D553" s="63"/>
      <c r="E553" s="63"/>
      <c r="F553" s="63"/>
      <c r="G553" s="63"/>
      <c r="H553" s="128"/>
      <c r="I553" s="129"/>
      <c r="J553" s="114"/>
      <c r="K553" s="144"/>
      <c r="L553" s="145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</row>
    <row r="554">
      <c r="A554" s="63"/>
      <c r="B554" s="63"/>
      <c r="C554" s="63"/>
      <c r="D554" s="63"/>
      <c r="E554" s="63"/>
      <c r="F554" s="63"/>
      <c r="G554" s="63"/>
      <c r="H554" s="128"/>
      <c r="I554" s="129"/>
      <c r="J554" s="114"/>
      <c r="K554" s="144"/>
      <c r="L554" s="145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</row>
    <row r="555">
      <c r="A555" s="63"/>
      <c r="B555" s="63"/>
      <c r="C555" s="63"/>
      <c r="D555" s="63"/>
      <c r="E555" s="63"/>
      <c r="F555" s="63"/>
      <c r="G555" s="63"/>
      <c r="H555" s="128"/>
      <c r="I555" s="129"/>
      <c r="J555" s="114"/>
      <c r="K555" s="144"/>
      <c r="L555" s="145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</row>
    <row r="556">
      <c r="A556" s="63"/>
      <c r="B556" s="63"/>
      <c r="C556" s="63"/>
      <c r="D556" s="63"/>
      <c r="E556" s="63"/>
      <c r="F556" s="63"/>
      <c r="G556" s="63"/>
      <c r="H556" s="128"/>
      <c r="I556" s="129"/>
      <c r="J556" s="114"/>
      <c r="K556" s="144"/>
      <c r="L556" s="145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</row>
    <row r="557">
      <c r="A557" s="63"/>
      <c r="B557" s="63"/>
      <c r="C557" s="63"/>
      <c r="D557" s="63"/>
      <c r="E557" s="63"/>
      <c r="F557" s="63"/>
      <c r="G557" s="63"/>
      <c r="H557" s="128"/>
      <c r="I557" s="129"/>
      <c r="J557" s="114"/>
      <c r="K557" s="144"/>
      <c r="L557" s="145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</row>
    <row r="558">
      <c r="A558" s="63"/>
      <c r="B558" s="63"/>
      <c r="C558" s="63"/>
      <c r="D558" s="63"/>
      <c r="E558" s="63"/>
      <c r="F558" s="63"/>
      <c r="G558" s="63"/>
      <c r="H558" s="128"/>
      <c r="I558" s="129"/>
      <c r="J558" s="114"/>
      <c r="K558" s="144"/>
      <c r="L558" s="145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</row>
    <row r="559">
      <c r="A559" s="63"/>
      <c r="B559" s="63"/>
      <c r="C559" s="63"/>
      <c r="D559" s="63"/>
      <c r="E559" s="63"/>
      <c r="F559" s="63"/>
      <c r="G559" s="63"/>
      <c r="H559" s="128"/>
      <c r="I559" s="129"/>
      <c r="J559" s="114"/>
      <c r="K559" s="144"/>
      <c r="L559" s="145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</row>
    <row r="560">
      <c r="A560" s="63"/>
      <c r="B560" s="63"/>
      <c r="C560" s="63"/>
      <c r="D560" s="63"/>
      <c r="E560" s="63"/>
      <c r="F560" s="63"/>
      <c r="G560" s="63"/>
      <c r="H560" s="128"/>
      <c r="I560" s="129"/>
      <c r="J560" s="114"/>
      <c r="K560" s="144"/>
      <c r="L560" s="145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</row>
    <row r="561">
      <c r="A561" s="63"/>
      <c r="B561" s="63"/>
      <c r="C561" s="63"/>
      <c r="D561" s="63"/>
      <c r="E561" s="63"/>
      <c r="F561" s="63"/>
      <c r="G561" s="63"/>
      <c r="H561" s="128"/>
      <c r="I561" s="129"/>
      <c r="J561" s="114"/>
      <c r="K561" s="144"/>
      <c r="L561" s="145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</row>
    <row r="562">
      <c r="A562" s="63"/>
      <c r="B562" s="63"/>
      <c r="C562" s="63"/>
      <c r="D562" s="63"/>
      <c r="E562" s="63"/>
      <c r="F562" s="63"/>
      <c r="G562" s="63"/>
      <c r="H562" s="128"/>
      <c r="I562" s="129"/>
      <c r="J562" s="114"/>
      <c r="K562" s="144"/>
      <c r="L562" s="145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</row>
    <row r="563">
      <c r="A563" s="63"/>
      <c r="B563" s="63"/>
      <c r="C563" s="63"/>
      <c r="D563" s="63"/>
      <c r="E563" s="63"/>
      <c r="F563" s="63"/>
      <c r="G563" s="63"/>
      <c r="H563" s="128"/>
      <c r="I563" s="129"/>
      <c r="J563" s="114"/>
      <c r="K563" s="144"/>
      <c r="L563" s="145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</row>
    <row r="564">
      <c r="A564" s="63"/>
      <c r="B564" s="63"/>
      <c r="C564" s="63"/>
      <c r="D564" s="63"/>
      <c r="E564" s="63"/>
      <c r="F564" s="63"/>
      <c r="G564" s="63"/>
      <c r="H564" s="128"/>
      <c r="I564" s="129"/>
      <c r="J564" s="114"/>
      <c r="K564" s="144"/>
      <c r="L564" s="145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</row>
    <row r="565">
      <c r="A565" s="63"/>
      <c r="B565" s="63"/>
      <c r="C565" s="63"/>
      <c r="D565" s="63"/>
      <c r="E565" s="63"/>
      <c r="F565" s="63"/>
      <c r="G565" s="63"/>
      <c r="H565" s="128"/>
      <c r="I565" s="129"/>
      <c r="J565" s="114"/>
      <c r="K565" s="144"/>
      <c r="L565" s="145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</row>
    <row r="566">
      <c r="A566" s="63"/>
      <c r="B566" s="63"/>
      <c r="C566" s="63"/>
      <c r="D566" s="63"/>
      <c r="E566" s="63"/>
      <c r="F566" s="63"/>
      <c r="G566" s="63"/>
      <c r="H566" s="128"/>
      <c r="I566" s="129"/>
      <c r="J566" s="114"/>
      <c r="K566" s="144"/>
      <c r="L566" s="145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</row>
    <row r="567">
      <c r="A567" s="63"/>
      <c r="B567" s="63"/>
      <c r="C567" s="63"/>
      <c r="D567" s="63"/>
      <c r="E567" s="63"/>
      <c r="F567" s="63"/>
      <c r="G567" s="63"/>
      <c r="H567" s="128"/>
      <c r="I567" s="129"/>
      <c r="J567" s="114"/>
      <c r="K567" s="144"/>
      <c r="L567" s="145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</row>
    <row r="568">
      <c r="A568" s="63"/>
      <c r="B568" s="63"/>
      <c r="C568" s="63"/>
      <c r="D568" s="63"/>
      <c r="E568" s="63"/>
      <c r="F568" s="63"/>
      <c r="G568" s="63"/>
      <c r="H568" s="128"/>
      <c r="I568" s="129"/>
      <c r="J568" s="114"/>
      <c r="K568" s="144"/>
      <c r="L568" s="145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</row>
    <row r="569">
      <c r="A569" s="63"/>
      <c r="B569" s="63"/>
      <c r="C569" s="63"/>
      <c r="D569" s="63"/>
      <c r="E569" s="63"/>
      <c r="F569" s="63"/>
      <c r="G569" s="63"/>
      <c r="H569" s="128"/>
      <c r="I569" s="129"/>
      <c r="J569" s="114"/>
      <c r="K569" s="144"/>
      <c r="L569" s="145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</row>
    <row r="570">
      <c r="A570" s="63"/>
      <c r="B570" s="63"/>
      <c r="C570" s="63"/>
      <c r="D570" s="63"/>
      <c r="E570" s="63"/>
      <c r="F570" s="63"/>
      <c r="G570" s="63"/>
      <c r="H570" s="128"/>
      <c r="I570" s="129"/>
      <c r="J570" s="114"/>
      <c r="K570" s="144"/>
      <c r="L570" s="145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</row>
    <row r="571">
      <c r="A571" s="63"/>
      <c r="B571" s="63"/>
      <c r="C571" s="63"/>
      <c r="D571" s="63"/>
      <c r="E571" s="63"/>
      <c r="F571" s="63"/>
      <c r="G571" s="63"/>
      <c r="H571" s="128"/>
      <c r="I571" s="129"/>
      <c r="J571" s="114"/>
      <c r="K571" s="144"/>
      <c r="L571" s="145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</row>
    <row r="572">
      <c r="A572" s="63"/>
      <c r="B572" s="63"/>
      <c r="C572" s="63"/>
      <c r="D572" s="63"/>
      <c r="E572" s="63"/>
      <c r="F572" s="63"/>
      <c r="G572" s="63"/>
      <c r="H572" s="128"/>
      <c r="I572" s="129"/>
      <c r="J572" s="114"/>
      <c r="K572" s="144"/>
      <c r="L572" s="145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</row>
    <row r="573">
      <c r="A573" s="63"/>
      <c r="B573" s="63"/>
      <c r="C573" s="63"/>
      <c r="D573" s="63"/>
      <c r="E573" s="63"/>
      <c r="F573" s="63"/>
      <c r="G573" s="63"/>
      <c r="H573" s="128"/>
      <c r="I573" s="129"/>
      <c r="J573" s="114"/>
      <c r="K573" s="144"/>
      <c r="L573" s="145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</row>
    <row r="574">
      <c r="A574" s="63"/>
      <c r="B574" s="63"/>
      <c r="C574" s="63"/>
      <c r="D574" s="63"/>
      <c r="E574" s="63"/>
      <c r="F574" s="63"/>
      <c r="G574" s="63"/>
      <c r="H574" s="128"/>
      <c r="I574" s="129"/>
      <c r="J574" s="114"/>
      <c r="K574" s="144"/>
      <c r="L574" s="145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</row>
    <row r="575">
      <c r="A575" s="63"/>
      <c r="B575" s="63"/>
      <c r="C575" s="63"/>
      <c r="D575" s="63"/>
      <c r="E575" s="63"/>
      <c r="F575" s="63"/>
      <c r="G575" s="63"/>
      <c r="H575" s="128"/>
      <c r="I575" s="129"/>
      <c r="J575" s="114"/>
      <c r="K575" s="144"/>
      <c r="L575" s="145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</row>
    <row r="576">
      <c r="A576" s="63"/>
      <c r="B576" s="63"/>
      <c r="C576" s="63"/>
      <c r="D576" s="63"/>
      <c r="E576" s="63"/>
      <c r="F576" s="63"/>
      <c r="G576" s="63"/>
      <c r="H576" s="128"/>
      <c r="I576" s="129"/>
      <c r="J576" s="114"/>
      <c r="K576" s="144"/>
      <c r="L576" s="145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</row>
    <row r="577">
      <c r="A577" s="63"/>
      <c r="B577" s="63"/>
      <c r="C577" s="63"/>
      <c r="D577" s="63"/>
      <c r="E577" s="63"/>
      <c r="F577" s="63"/>
      <c r="G577" s="63"/>
      <c r="H577" s="128"/>
      <c r="I577" s="129"/>
      <c r="J577" s="114"/>
      <c r="K577" s="144"/>
      <c r="L577" s="145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</row>
    <row r="578">
      <c r="A578" s="63"/>
      <c r="B578" s="63"/>
      <c r="C578" s="63"/>
      <c r="D578" s="63"/>
      <c r="E578" s="63"/>
      <c r="F578" s="63"/>
      <c r="G578" s="63"/>
      <c r="H578" s="128"/>
      <c r="I578" s="129"/>
      <c r="J578" s="114"/>
      <c r="K578" s="144"/>
      <c r="L578" s="145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</row>
    <row r="579">
      <c r="A579" s="63"/>
      <c r="B579" s="63"/>
      <c r="C579" s="63"/>
      <c r="D579" s="63"/>
      <c r="E579" s="63"/>
      <c r="F579" s="63"/>
      <c r="G579" s="63"/>
      <c r="H579" s="128"/>
      <c r="I579" s="129"/>
      <c r="J579" s="114"/>
      <c r="K579" s="144"/>
      <c r="L579" s="145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</row>
    <row r="580">
      <c r="A580" s="63"/>
      <c r="B580" s="63"/>
      <c r="C580" s="63"/>
      <c r="D580" s="63"/>
      <c r="E580" s="63"/>
      <c r="F580" s="63"/>
      <c r="G580" s="63"/>
      <c r="H580" s="128"/>
      <c r="I580" s="129"/>
      <c r="J580" s="114"/>
      <c r="K580" s="144"/>
      <c r="L580" s="145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</row>
    <row r="581">
      <c r="A581" s="63"/>
      <c r="B581" s="63"/>
      <c r="C581" s="63"/>
      <c r="D581" s="63"/>
      <c r="E581" s="63"/>
      <c r="F581" s="63"/>
      <c r="G581" s="63"/>
      <c r="H581" s="128"/>
      <c r="I581" s="129"/>
      <c r="J581" s="114"/>
      <c r="K581" s="144"/>
      <c r="L581" s="145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</row>
    <row r="582">
      <c r="A582" s="63"/>
      <c r="B582" s="63"/>
      <c r="C582" s="63"/>
      <c r="D582" s="63"/>
      <c r="E582" s="63"/>
      <c r="F582" s="63"/>
      <c r="G582" s="63"/>
      <c r="H582" s="128"/>
      <c r="I582" s="129"/>
      <c r="J582" s="114"/>
      <c r="K582" s="144"/>
      <c r="L582" s="145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</row>
    <row r="583">
      <c r="A583" s="63"/>
      <c r="B583" s="63"/>
      <c r="C583" s="63"/>
      <c r="D583" s="63"/>
      <c r="E583" s="63"/>
      <c r="F583" s="63"/>
      <c r="G583" s="63"/>
      <c r="H583" s="128"/>
      <c r="I583" s="129"/>
      <c r="J583" s="114"/>
      <c r="K583" s="144"/>
      <c r="L583" s="145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</row>
    <row r="584">
      <c r="A584" s="63"/>
      <c r="B584" s="63"/>
      <c r="C584" s="63"/>
      <c r="D584" s="63"/>
      <c r="E584" s="63"/>
      <c r="F584" s="63"/>
      <c r="G584" s="63"/>
      <c r="H584" s="128"/>
      <c r="I584" s="129"/>
      <c r="J584" s="114"/>
      <c r="K584" s="144"/>
      <c r="L584" s="145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</row>
    <row r="585">
      <c r="A585" s="63"/>
      <c r="B585" s="63"/>
      <c r="C585" s="63"/>
      <c r="D585" s="63"/>
      <c r="E585" s="63"/>
      <c r="F585" s="63"/>
      <c r="G585" s="63"/>
      <c r="H585" s="128"/>
      <c r="I585" s="129"/>
      <c r="J585" s="114"/>
      <c r="K585" s="144"/>
      <c r="L585" s="145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</row>
    <row r="586">
      <c r="A586" s="63"/>
      <c r="B586" s="63"/>
      <c r="C586" s="63"/>
      <c r="D586" s="63"/>
      <c r="E586" s="63"/>
      <c r="F586" s="63"/>
      <c r="G586" s="63"/>
      <c r="H586" s="128"/>
      <c r="I586" s="129"/>
      <c r="J586" s="114"/>
      <c r="K586" s="144"/>
      <c r="L586" s="145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</row>
    <row r="587">
      <c r="A587" s="63"/>
      <c r="B587" s="63"/>
      <c r="C587" s="63"/>
      <c r="D587" s="63"/>
      <c r="E587" s="63"/>
      <c r="F587" s="63"/>
      <c r="G587" s="63"/>
      <c r="H587" s="128"/>
      <c r="I587" s="129"/>
      <c r="J587" s="114"/>
      <c r="K587" s="144"/>
      <c r="L587" s="145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</row>
    <row r="588">
      <c r="A588" s="63"/>
      <c r="B588" s="63"/>
      <c r="C588" s="63"/>
      <c r="D588" s="63"/>
      <c r="E588" s="63"/>
      <c r="F588" s="63"/>
      <c r="G588" s="63"/>
      <c r="H588" s="128"/>
      <c r="I588" s="129"/>
      <c r="J588" s="114"/>
      <c r="K588" s="144"/>
      <c r="L588" s="145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</row>
    <row r="589">
      <c r="A589" s="63"/>
      <c r="B589" s="63"/>
      <c r="C589" s="63"/>
      <c r="D589" s="63"/>
      <c r="E589" s="63"/>
      <c r="F589" s="63"/>
      <c r="G589" s="63"/>
      <c r="H589" s="128"/>
      <c r="I589" s="129"/>
      <c r="J589" s="114"/>
      <c r="K589" s="144"/>
      <c r="L589" s="145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</row>
    <row r="590">
      <c r="A590" s="63"/>
      <c r="B590" s="63"/>
      <c r="C590" s="63"/>
      <c r="D590" s="63"/>
      <c r="E590" s="63"/>
      <c r="F590" s="63"/>
      <c r="G590" s="63"/>
      <c r="H590" s="128"/>
      <c r="I590" s="129"/>
      <c r="J590" s="114"/>
      <c r="K590" s="144"/>
      <c r="L590" s="145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</row>
    <row r="591">
      <c r="A591" s="63"/>
      <c r="B591" s="63"/>
      <c r="C591" s="63"/>
      <c r="D591" s="63"/>
      <c r="E591" s="63"/>
      <c r="F591" s="63"/>
      <c r="G591" s="63"/>
      <c r="H591" s="128"/>
      <c r="I591" s="129"/>
      <c r="J591" s="114"/>
      <c r="K591" s="144"/>
      <c r="L591" s="145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</row>
    <row r="592">
      <c r="A592" s="63"/>
      <c r="B592" s="63"/>
      <c r="C592" s="63"/>
      <c r="D592" s="63"/>
      <c r="E592" s="63"/>
      <c r="F592" s="63"/>
      <c r="G592" s="63"/>
      <c r="H592" s="128"/>
      <c r="I592" s="129"/>
      <c r="J592" s="114"/>
      <c r="K592" s="144"/>
      <c r="L592" s="145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</row>
    <row r="593">
      <c r="A593" s="63"/>
      <c r="B593" s="63"/>
      <c r="C593" s="63"/>
      <c r="D593" s="63"/>
      <c r="E593" s="63"/>
      <c r="F593" s="63"/>
      <c r="G593" s="63"/>
      <c r="H593" s="128"/>
      <c r="I593" s="129"/>
      <c r="J593" s="114"/>
      <c r="K593" s="144"/>
      <c r="L593" s="145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</row>
    <row r="594">
      <c r="A594" s="63"/>
      <c r="B594" s="63"/>
      <c r="C594" s="63"/>
      <c r="D594" s="63"/>
      <c r="E594" s="63"/>
      <c r="F594" s="63"/>
      <c r="G594" s="63"/>
      <c r="H594" s="128"/>
      <c r="I594" s="129"/>
      <c r="J594" s="114"/>
      <c r="K594" s="144"/>
      <c r="L594" s="145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</row>
    <row r="595">
      <c r="A595" s="63"/>
      <c r="B595" s="63"/>
      <c r="C595" s="63"/>
      <c r="D595" s="63"/>
      <c r="E595" s="63"/>
      <c r="F595" s="63"/>
      <c r="G595" s="63"/>
      <c r="H595" s="128"/>
      <c r="I595" s="129"/>
      <c r="J595" s="114"/>
      <c r="K595" s="144"/>
      <c r="L595" s="145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</row>
    <row r="596">
      <c r="A596" s="63"/>
      <c r="B596" s="63"/>
      <c r="C596" s="63"/>
      <c r="D596" s="63"/>
      <c r="E596" s="63"/>
      <c r="F596" s="63"/>
      <c r="G596" s="63"/>
      <c r="H596" s="128"/>
      <c r="I596" s="129"/>
      <c r="J596" s="114"/>
      <c r="K596" s="144"/>
      <c r="L596" s="145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</row>
    <row r="597">
      <c r="A597" s="63"/>
      <c r="B597" s="63"/>
      <c r="C597" s="63"/>
      <c r="D597" s="63"/>
      <c r="E597" s="63"/>
      <c r="F597" s="63"/>
      <c r="G597" s="63"/>
      <c r="H597" s="128"/>
      <c r="I597" s="129"/>
      <c r="J597" s="114"/>
      <c r="K597" s="144"/>
      <c r="L597" s="145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</row>
    <row r="598">
      <c r="A598" s="63"/>
      <c r="B598" s="63"/>
      <c r="C598" s="63"/>
      <c r="D598" s="63"/>
      <c r="E598" s="63"/>
      <c r="F598" s="63"/>
      <c r="G598" s="63"/>
      <c r="H598" s="128"/>
      <c r="I598" s="129"/>
      <c r="J598" s="114"/>
      <c r="K598" s="144"/>
      <c r="L598" s="145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</row>
    <row r="599">
      <c r="A599" s="63"/>
      <c r="B599" s="63"/>
      <c r="C599" s="63"/>
      <c r="D599" s="63"/>
      <c r="E599" s="63"/>
      <c r="F599" s="63"/>
      <c r="G599" s="63"/>
      <c r="H599" s="128"/>
      <c r="I599" s="129"/>
      <c r="J599" s="114"/>
      <c r="K599" s="144"/>
      <c r="L599" s="145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</row>
    <row r="600">
      <c r="A600" s="63"/>
      <c r="B600" s="63"/>
      <c r="C600" s="63"/>
      <c r="D600" s="63"/>
      <c r="E600" s="63"/>
      <c r="F600" s="63"/>
      <c r="G600" s="63"/>
      <c r="H600" s="128"/>
      <c r="I600" s="129"/>
      <c r="J600" s="114"/>
      <c r="K600" s="144"/>
      <c r="L600" s="145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</row>
    <row r="601">
      <c r="A601" s="63"/>
      <c r="B601" s="63"/>
      <c r="C601" s="63"/>
      <c r="D601" s="63"/>
      <c r="E601" s="63"/>
      <c r="F601" s="63"/>
      <c r="G601" s="63"/>
      <c r="H601" s="128"/>
      <c r="I601" s="129"/>
      <c r="J601" s="114"/>
      <c r="K601" s="144"/>
      <c r="L601" s="145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</row>
    <row r="602">
      <c r="A602" s="63"/>
      <c r="B602" s="63"/>
      <c r="C602" s="63"/>
      <c r="D602" s="63"/>
      <c r="E602" s="63"/>
      <c r="F602" s="63"/>
      <c r="G602" s="63"/>
      <c r="H602" s="128"/>
      <c r="I602" s="129"/>
      <c r="J602" s="114"/>
      <c r="K602" s="144"/>
      <c r="L602" s="145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</row>
    <row r="603">
      <c r="A603" s="63"/>
      <c r="B603" s="63"/>
      <c r="C603" s="63"/>
      <c r="D603" s="63"/>
      <c r="E603" s="63"/>
      <c r="F603" s="63"/>
      <c r="G603" s="63"/>
      <c r="H603" s="128"/>
      <c r="I603" s="129"/>
      <c r="J603" s="114"/>
      <c r="K603" s="144"/>
      <c r="L603" s="145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</row>
    <row r="604">
      <c r="A604" s="63"/>
      <c r="B604" s="63"/>
      <c r="C604" s="63"/>
      <c r="D604" s="63"/>
      <c r="E604" s="63"/>
      <c r="F604" s="63"/>
      <c r="G604" s="63"/>
      <c r="H604" s="128"/>
      <c r="I604" s="129"/>
      <c r="J604" s="114"/>
      <c r="K604" s="144"/>
      <c r="L604" s="145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</row>
    <row r="605">
      <c r="A605" s="63"/>
      <c r="B605" s="63"/>
      <c r="C605" s="63"/>
      <c r="D605" s="63"/>
      <c r="E605" s="63"/>
      <c r="F605" s="63"/>
      <c r="G605" s="63"/>
      <c r="H605" s="128"/>
      <c r="I605" s="129"/>
      <c r="J605" s="114"/>
      <c r="K605" s="144"/>
      <c r="L605" s="145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</row>
    <row r="606">
      <c r="A606" s="63"/>
      <c r="B606" s="63"/>
      <c r="C606" s="63"/>
      <c r="D606" s="63"/>
      <c r="E606" s="63"/>
      <c r="F606" s="63"/>
      <c r="G606" s="63"/>
      <c r="H606" s="128"/>
      <c r="I606" s="129"/>
      <c r="J606" s="114"/>
      <c r="K606" s="144"/>
      <c r="L606" s="145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</row>
    <row r="607">
      <c r="A607" s="63"/>
      <c r="B607" s="63"/>
      <c r="C607" s="63"/>
      <c r="D607" s="63"/>
      <c r="E607" s="63"/>
      <c r="F607" s="63"/>
      <c r="G607" s="63"/>
      <c r="H607" s="128"/>
      <c r="I607" s="129"/>
      <c r="J607" s="114"/>
      <c r="K607" s="144"/>
      <c r="L607" s="145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</row>
    <row r="608">
      <c r="A608" s="63"/>
      <c r="B608" s="63"/>
      <c r="C608" s="63"/>
      <c r="D608" s="63"/>
      <c r="E608" s="63"/>
      <c r="F608" s="63"/>
      <c r="G608" s="63"/>
      <c r="H608" s="128"/>
      <c r="I608" s="129"/>
      <c r="J608" s="114"/>
      <c r="K608" s="144"/>
      <c r="L608" s="145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</row>
    <row r="609">
      <c r="A609" s="63"/>
      <c r="B609" s="63"/>
      <c r="C609" s="63"/>
      <c r="D609" s="63"/>
      <c r="E609" s="63"/>
      <c r="F609" s="63"/>
      <c r="G609" s="63"/>
      <c r="H609" s="128"/>
      <c r="I609" s="129"/>
      <c r="J609" s="114"/>
      <c r="K609" s="144"/>
      <c r="L609" s="145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</row>
    <row r="610">
      <c r="A610" s="63"/>
      <c r="B610" s="63"/>
      <c r="C610" s="63"/>
      <c r="D610" s="63"/>
      <c r="E610" s="63"/>
      <c r="F610" s="63"/>
      <c r="G610" s="63"/>
      <c r="H610" s="128"/>
      <c r="I610" s="129"/>
      <c r="J610" s="114"/>
      <c r="K610" s="144"/>
      <c r="L610" s="145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</row>
    <row r="611">
      <c r="A611" s="63"/>
      <c r="B611" s="63"/>
      <c r="C611" s="63"/>
      <c r="D611" s="63"/>
      <c r="E611" s="63"/>
      <c r="F611" s="63"/>
      <c r="G611" s="63"/>
      <c r="H611" s="128"/>
      <c r="I611" s="129"/>
      <c r="J611" s="114"/>
      <c r="K611" s="144"/>
      <c r="L611" s="145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</row>
    <row r="612">
      <c r="A612" s="63"/>
      <c r="B612" s="63"/>
      <c r="C612" s="63"/>
      <c r="D612" s="63"/>
      <c r="E612" s="63"/>
      <c r="F612" s="63"/>
      <c r="G612" s="63"/>
      <c r="H612" s="128"/>
      <c r="I612" s="129"/>
      <c r="J612" s="114"/>
      <c r="K612" s="144"/>
      <c r="L612" s="145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</row>
    <row r="613">
      <c r="A613" s="63"/>
      <c r="B613" s="63"/>
      <c r="C613" s="63"/>
      <c r="D613" s="63"/>
      <c r="E613" s="63"/>
      <c r="F613" s="63"/>
      <c r="G613" s="63"/>
      <c r="H613" s="128"/>
      <c r="I613" s="129"/>
      <c r="J613" s="114"/>
      <c r="K613" s="144"/>
      <c r="L613" s="145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</row>
    <row r="614">
      <c r="A614" s="63"/>
      <c r="B614" s="63"/>
      <c r="C614" s="63"/>
      <c r="D614" s="63"/>
      <c r="E614" s="63"/>
      <c r="F614" s="63"/>
      <c r="G614" s="63"/>
      <c r="H614" s="128"/>
      <c r="I614" s="129"/>
      <c r="J614" s="114"/>
      <c r="K614" s="144"/>
      <c r="L614" s="145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</row>
    <row r="615">
      <c r="A615" s="63"/>
      <c r="B615" s="63"/>
      <c r="C615" s="63"/>
      <c r="D615" s="63"/>
      <c r="E615" s="63"/>
      <c r="F615" s="63"/>
      <c r="G615" s="63"/>
      <c r="H615" s="128"/>
      <c r="I615" s="129"/>
      <c r="J615" s="114"/>
      <c r="K615" s="144"/>
      <c r="L615" s="145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</row>
    <row r="616">
      <c r="A616" s="63"/>
      <c r="B616" s="63"/>
      <c r="C616" s="63"/>
      <c r="D616" s="63"/>
      <c r="E616" s="63"/>
      <c r="F616" s="63"/>
      <c r="G616" s="63"/>
      <c r="H616" s="128"/>
      <c r="I616" s="129"/>
      <c r="J616" s="114"/>
      <c r="K616" s="144"/>
      <c r="L616" s="145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</row>
    <row r="617">
      <c r="A617" s="63"/>
      <c r="B617" s="63"/>
      <c r="C617" s="63"/>
      <c r="D617" s="63"/>
      <c r="E617" s="63"/>
      <c r="F617" s="63"/>
      <c r="G617" s="63"/>
      <c r="H617" s="128"/>
      <c r="I617" s="129"/>
      <c r="J617" s="114"/>
      <c r="K617" s="144"/>
      <c r="L617" s="145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</row>
    <row r="618">
      <c r="A618" s="63"/>
      <c r="B618" s="63"/>
      <c r="C618" s="63"/>
      <c r="D618" s="63"/>
      <c r="E618" s="63"/>
      <c r="F618" s="63"/>
      <c r="G618" s="63"/>
      <c r="H618" s="128"/>
      <c r="I618" s="129"/>
      <c r="J618" s="114"/>
      <c r="K618" s="144"/>
      <c r="L618" s="145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</row>
    <row r="619">
      <c r="A619" s="63"/>
      <c r="B619" s="63"/>
      <c r="C619" s="63"/>
      <c r="D619" s="63"/>
      <c r="E619" s="63"/>
      <c r="F619" s="63"/>
      <c r="G619" s="63"/>
      <c r="H619" s="128"/>
      <c r="I619" s="129"/>
      <c r="J619" s="114"/>
      <c r="K619" s="144"/>
      <c r="L619" s="145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</row>
    <row r="620">
      <c r="A620" s="63"/>
      <c r="B620" s="63"/>
      <c r="C620" s="63"/>
      <c r="D620" s="63"/>
      <c r="E620" s="63"/>
      <c r="F620" s="63"/>
      <c r="G620" s="63"/>
      <c r="H620" s="128"/>
      <c r="I620" s="129"/>
      <c r="J620" s="114"/>
      <c r="K620" s="144"/>
      <c r="L620" s="145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</row>
    <row r="621">
      <c r="A621" s="63"/>
      <c r="B621" s="63"/>
      <c r="C621" s="63"/>
      <c r="D621" s="63"/>
      <c r="E621" s="63"/>
      <c r="F621" s="63"/>
      <c r="G621" s="63"/>
      <c r="H621" s="128"/>
      <c r="I621" s="129"/>
      <c r="J621" s="114"/>
      <c r="K621" s="144"/>
      <c r="L621" s="145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</row>
    <row r="622">
      <c r="A622" s="63"/>
      <c r="B622" s="63"/>
      <c r="C622" s="63"/>
      <c r="D622" s="63"/>
      <c r="E622" s="63"/>
      <c r="F622" s="63"/>
      <c r="G622" s="63"/>
      <c r="H622" s="128"/>
      <c r="I622" s="129"/>
      <c r="J622" s="114"/>
      <c r="K622" s="144"/>
      <c r="L622" s="145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</row>
  </sheetData>
  <autoFilter ref="$A$1:$AF$109">
    <sortState ref="A1:AF109">
      <sortCondition ref="E1:E109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13"/>
    <col customWidth="1" min="3" max="3" width="6.13"/>
    <col customWidth="1" min="4" max="4" width="11.13"/>
    <col customWidth="1" min="5" max="5" width="9.88"/>
    <col customWidth="1" min="6" max="6" width="14.25"/>
    <col customWidth="1" min="7" max="7" width="38.25"/>
    <col customWidth="1" min="8" max="8" width="3.88"/>
    <col customWidth="1" min="9" max="9" width="3.5"/>
    <col customWidth="1" min="10" max="11" width="5.63"/>
    <col hidden="1" min="12" max="12" width="12.63"/>
    <col customWidth="1" hidden="1" min="13" max="13" width="11.63"/>
    <col customWidth="1" hidden="1" min="14" max="14" width="14.63"/>
    <col hidden="1" min="15" max="15" width="12.63"/>
    <col customWidth="1" hidden="1" min="16" max="16" width="17.5"/>
    <col hidden="1" min="17" max="18" width="12.63"/>
    <col customWidth="1" min="19" max="19" width="4.0"/>
    <col customWidth="1" min="20" max="20" width="6.13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01"/>
      <c r="M1" s="130" t="s">
        <v>564</v>
      </c>
      <c r="N1" s="131" t="s">
        <v>565</v>
      </c>
      <c r="O1" s="100"/>
      <c r="P1" s="100"/>
      <c r="Q1" s="99"/>
      <c r="R1" s="99"/>
      <c r="S1" s="146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</row>
    <row r="2">
      <c r="A2" s="57" t="s">
        <v>315</v>
      </c>
      <c r="B2" s="57" t="s">
        <v>11</v>
      </c>
      <c r="C2" s="57" t="s">
        <v>6</v>
      </c>
      <c r="D2" s="57" t="s">
        <v>328</v>
      </c>
      <c r="E2" s="57" t="s">
        <v>4</v>
      </c>
      <c r="F2" s="57" t="s">
        <v>818</v>
      </c>
      <c r="G2" s="57" t="s">
        <v>524</v>
      </c>
      <c r="H2" s="57">
        <v>7.5</v>
      </c>
      <c r="I2" s="38">
        <v>1.0</v>
      </c>
      <c r="J2" s="113">
        <v>3590.0</v>
      </c>
      <c r="K2" s="125"/>
      <c r="L2" s="104"/>
      <c r="M2" s="147"/>
      <c r="N2" s="148"/>
      <c r="O2" s="58"/>
      <c r="P2" s="57" t="s">
        <v>819</v>
      </c>
      <c r="Q2" s="58"/>
      <c r="R2" s="58"/>
      <c r="S2" s="149">
        <v>1390.0</v>
      </c>
      <c r="T2" s="150">
        <v>1321.0</v>
      </c>
      <c r="U2" s="63"/>
      <c r="V2" s="63">
        <f t="shared" ref="V2:V398" si="1">T2*I2</f>
        <v>1321</v>
      </c>
      <c r="W2" s="63"/>
      <c r="X2" s="63"/>
      <c r="Y2" s="63"/>
      <c r="Z2" s="63"/>
      <c r="AA2" s="63"/>
      <c r="AB2" s="63"/>
      <c r="AC2" s="63"/>
      <c r="AD2" s="63"/>
      <c r="AE2" s="63"/>
    </row>
    <row r="3">
      <c r="A3" s="57" t="s">
        <v>315</v>
      </c>
      <c r="B3" s="57" t="s">
        <v>11</v>
      </c>
      <c r="C3" s="57" t="s">
        <v>6</v>
      </c>
      <c r="D3" s="57" t="s">
        <v>318</v>
      </c>
      <c r="E3" s="57" t="s">
        <v>4</v>
      </c>
      <c r="F3" s="57" t="s">
        <v>818</v>
      </c>
      <c r="G3" s="57" t="s">
        <v>524</v>
      </c>
      <c r="H3" s="57">
        <v>7.5</v>
      </c>
      <c r="I3" s="38">
        <v>1.0</v>
      </c>
      <c r="J3" s="113">
        <v>3590.0</v>
      </c>
      <c r="K3" s="125"/>
      <c r="L3" s="104"/>
      <c r="M3" s="147"/>
      <c r="N3" s="148"/>
      <c r="O3" s="58"/>
      <c r="P3" s="57" t="s">
        <v>819</v>
      </c>
      <c r="Q3" s="58"/>
      <c r="R3" s="58"/>
      <c r="S3" s="149">
        <v>1390.0</v>
      </c>
      <c r="T3" s="150">
        <v>1321.0</v>
      </c>
      <c r="U3" s="63"/>
      <c r="V3" s="63">
        <f t="shared" si="1"/>
        <v>1321</v>
      </c>
      <c r="W3" s="63"/>
      <c r="X3" s="63"/>
      <c r="Y3" s="63"/>
      <c r="Z3" s="63"/>
      <c r="AA3" s="63"/>
      <c r="AB3" s="63"/>
      <c r="AC3" s="63"/>
      <c r="AD3" s="63"/>
      <c r="AE3" s="63"/>
    </row>
    <row r="4">
      <c r="A4" s="57" t="s">
        <v>315</v>
      </c>
      <c r="B4" s="57" t="s">
        <v>11</v>
      </c>
      <c r="C4" s="57" t="s">
        <v>6</v>
      </c>
      <c r="D4" s="57" t="s">
        <v>324</v>
      </c>
      <c r="E4" s="57" t="s">
        <v>4</v>
      </c>
      <c r="F4" s="57" t="s">
        <v>818</v>
      </c>
      <c r="G4" s="57" t="s">
        <v>524</v>
      </c>
      <c r="H4" s="57">
        <v>7.5</v>
      </c>
      <c r="I4" s="151">
        <v>1.0</v>
      </c>
      <c r="J4" s="113">
        <v>3590.0</v>
      </c>
      <c r="K4" s="125"/>
      <c r="L4" s="104"/>
      <c r="M4" s="147"/>
      <c r="N4" s="148"/>
      <c r="O4" s="58"/>
      <c r="P4" s="57" t="s">
        <v>819</v>
      </c>
      <c r="Q4" s="58"/>
      <c r="R4" s="58"/>
      <c r="S4" s="152">
        <v>1390.0</v>
      </c>
      <c r="T4" s="153">
        <v>1321.0</v>
      </c>
      <c r="U4" s="63"/>
      <c r="V4" s="63">
        <f t="shared" si="1"/>
        <v>1321</v>
      </c>
      <c r="W4" s="63"/>
      <c r="X4" s="63"/>
      <c r="Y4" s="63"/>
      <c r="Z4" s="63"/>
      <c r="AA4" s="63"/>
      <c r="AB4" s="63"/>
      <c r="AC4" s="63"/>
      <c r="AD4" s="63"/>
      <c r="AE4" s="63"/>
    </row>
    <row r="5">
      <c r="A5" s="57" t="s">
        <v>315</v>
      </c>
      <c r="B5" s="57" t="s">
        <v>11</v>
      </c>
      <c r="C5" s="57" t="s">
        <v>6</v>
      </c>
      <c r="D5" s="57" t="s">
        <v>328</v>
      </c>
      <c r="E5" s="57" t="s">
        <v>4</v>
      </c>
      <c r="F5" s="57" t="s">
        <v>818</v>
      </c>
      <c r="G5" s="57" t="s">
        <v>524</v>
      </c>
      <c r="H5" s="57">
        <v>8.0</v>
      </c>
      <c r="I5" s="151">
        <v>1.0</v>
      </c>
      <c r="J5" s="113">
        <v>3590.0</v>
      </c>
      <c r="K5" s="125"/>
      <c r="L5" s="104"/>
      <c r="M5" s="147"/>
      <c r="N5" s="148"/>
      <c r="O5" s="58"/>
      <c r="P5" s="57" t="s">
        <v>819</v>
      </c>
      <c r="Q5" s="58"/>
      <c r="R5" s="58"/>
      <c r="S5" s="152">
        <v>1390.0</v>
      </c>
      <c r="T5" s="153">
        <v>1321.0</v>
      </c>
      <c r="U5" s="63"/>
      <c r="V5" s="63">
        <f t="shared" si="1"/>
        <v>1321</v>
      </c>
      <c r="W5" s="63"/>
      <c r="X5" s="63"/>
      <c r="Y5" s="63"/>
      <c r="Z5" s="63"/>
      <c r="AA5" s="63"/>
      <c r="AB5" s="63"/>
      <c r="AC5" s="63"/>
      <c r="AD5" s="63"/>
      <c r="AE5" s="63"/>
    </row>
    <row r="6">
      <c r="A6" s="57" t="s">
        <v>315</v>
      </c>
      <c r="B6" s="57" t="s">
        <v>11</v>
      </c>
      <c r="C6" s="57" t="s">
        <v>6</v>
      </c>
      <c r="D6" s="57" t="s">
        <v>318</v>
      </c>
      <c r="E6" s="57" t="s">
        <v>4</v>
      </c>
      <c r="F6" s="57" t="s">
        <v>818</v>
      </c>
      <c r="G6" s="57" t="s">
        <v>524</v>
      </c>
      <c r="H6" s="57">
        <v>8.0</v>
      </c>
      <c r="I6" s="151">
        <v>1.0</v>
      </c>
      <c r="J6" s="113">
        <v>3590.0</v>
      </c>
      <c r="K6" s="125"/>
      <c r="L6" s="104"/>
      <c r="M6" s="147"/>
      <c r="N6" s="148"/>
      <c r="O6" s="58"/>
      <c r="P6" s="57" t="s">
        <v>819</v>
      </c>
      <c r="Q6" s="58"/>
      <c r="R6" s="58"/>
      <c r="S6" s="152">
        <v>1390.0</v>
      </c>
      <c r="T6" s="153">
        <v>1321.0</v>
      </c>
      <c r="U6" s="63"/>
      <c r="V6" s="63">
        <f t="shared" si="1"/>
        <v>1321</v>
      </c>
      <c r="W6" s="63"/>
      <c r="X6" s="63"/>
      <c r="Y6" s="63"/>
      <c r="Z6" s="63"/>
      <c r="AA6" s="63"/>
      <c r="AB6" s="63"/>
      <c r="AC6" s="63"/>
      <c r="AD6" s="63"/>
      <c r="AE6" s="63"/>
    </row>
    <row r="7">
      <c r="A7" s="57" t="s">
        <v>315</v>
      </c>
      <c r="B7" s="57" t="s">
        <v>11</v>
      </c>
      <c r="C7" s="57" t="s">
        <v>6</v>
      </c>
      <c r="D7" s="57" t="s">
        <v>324</v>
      </c>
      <c r="E7" s="57" t="s">
        <v>4</v>
      </c>
      <c r="F7" s="57" t="s">
        <v>818</v>
      </c>
      <c r="G7" s="57" t="s">
        <v>524</v>
      </c>
      <c r="H7" s="57">
        <v>8.0</v>
      </c>
      <c r="I7" s="151">
        <v>1.0</v>
      </c>
      <c r="J7" s="113">
        <v>3590.0</v>
      </c>
      <c r="K7" s="125"/>
      <c r="L7" s="104"/>
      <c r="M7" s="147"/>
      <c r="N7" s="148"/>
      <c r="O7" s="58"/>
      <c r="P7" s="57" t="s">
        <v>819</v>
      </c>
      <c r="Q7" s="58"/>
      <c r="R7" s="58"/>
      <c r="S7" s="152">
        <v>1390.0</v>
      </c>
      <c r="T7" s="153">
        <v>1321.0</v>
      </c>
      <c r="U7" s="63"/>
      <c r="V7" s="63">
        <f t="shared" si="1"/>
        <v>1321</v>
      </c>
      <c r="W7" s="63"/>
      <c r="X7" s="63"/>
      <c r="Y7" s="63"/>
      <c r="Z7" s="63"/>
      <c r="AA7" s="63"/>
      <c r="AB7" s="63"/>
      <c r="AC7" s="63"/>
      <c r="AD7" s="63"/>
      <c r="AE7" s="63"/>
    </row>
    <row r="8">
      <c r="A8" s="57" t="s">
        <v>315</v>
      </c>
      <c r="B8" s="57" t="s">
        <v>11</v>
      </c>
      <c r="C8" s="57" t="s">
        <v>6</v>
      </c>
      <c r="D8" s="57" t="s">
        <v>328</v>
      </c>
      <c r="E8" s="57" t="s">
        <v>4</v>
      </c>
      <c r="F8" s="57" t="s">
        <v>820</v>
      </c>
      <c r="G8" s="57" t="s">
        <v>524</v>
      </c>
      <c r="H8" s="57">
        <v>7.5</v>
      </c>
      <c r="I8" s="151">
        <v>1.0</v>
      </c>
      <c r="J8" s="113">
        <v>3590.0</v>
      </c>
      <c r="K8" s="125"/>
      <c r="L8" s="104"/>
      <c r="M8" s="147"/>
      <c r="N8" s="148"/>
      <c r="O8" s="58"/>
      <c r="P8" s="57" t="s">
        <v>819</v>
      </c>
      <c r="Q8" s="58"/>
      <c r="R8" s="58"/>
      <c r="S8" s="152">
        <v>1490.0</v>
      </c>
      <c r="T8" s="153">
        <v>1267.0</v>
      </c>
      <c r="U8" s="63"/>
      <c r="V8" s="63">
        <f t="shared" si="1"/>
        <v>1267</v>
      </c>
      <c r="W8" s="63"/>
      <c r="X8" s="63"/>
      <c r="Y8" s="63"/>
      <c r="Z8" s="63"/>
      <c r="AA8" s="63"/>
      <c r="AB8" s="63"/>
      <c r="AC8" s="63"/>
      <c r="AD8" s="63"/>
      <c r="AE8" s="63"/>
    </row>
    <row r="9">
      <c r="A9" s="57" t="s">
        <v>315</v>
      </c>
      <c r="B9" s="57" t="s">
        <v>11</v>
      </c>
      <c r="C9" s="57" t="s">
        <v>6</v>
      </c>
      <c r="D9" s="57" t="s">
        <v>318</v>
      </c>
      <c r="E9" s="57" t="s">
        <v>4</v>
      </c>
      <c r="F9" s="57" t="s">
        <v>820</v>
      </c>
      <c r="G9" s="57" t="s">
        <v>524</v>
      </c>
      <c r="H9" s="57">
        <v>7.5</v>
      </c>
      <c r="I9" s="151">
        <v>1.0</v>
      </c>
      <c r="J9" s="113">
        <v>3590.0</v>
      </c>
      <c r="K9" s="125"/>
      <c r="L9" s="104"/>
      <c r="M9" s="147"/>
      <c r="N9" s="148"/>
      <c r="O9" s="58"/>
      <c r="P9" s="57" t="s">
        <v>819</v>
      </c>
      <c r="Q9" s="58"/>
      <c r="R9" s="58"/>
      <c r="S9" s="152">
        <v>1490.0</v>
      </c>
      <c r="T9" s="153">
        <v>1267.0</v>
      </c>
      <c r="U9" s="63"/>
      <c r="V9" s="63">
        <f t="shared" si="1"/>
        <v>1267</v>
      </c>
      <c r="W9" s="63"/>
      <c r="X9" s="63"/>
      <c r="Y9" s="63"/>
      <c r="Z9" s="63"/>
      <c r="AA9" s="63"/>
      <c r="AB9" s="63"/>
      <c r="AC9" s="63"/>
      <c r="AD9" s="63"/>
      <c r="AE9" s="63"/>
    </row>
    <row r="10">
      <c r="A10" s="57" t="s">
        <v>315</v>
      </c>
      <c r="B10" s="57" t="s">
        <v>11</v>
      </c>
      <c r="C10" s="57" t="s">
        <v>6</v>
      </c>
      <c r="D10" s="57" t="s">
        <v>324</v>
      </c>
      <c r="E10" s="57" t="s">
        <v>4</v>
      </c>
      <c r="F10" s="57" t="s">
        <v>820</v>
      </c>
      <c r="G10" s="57" t="s">
        <v>524</v>
      </c>
      <c r="H10" s="57">
        <v>7.5</v>
      </c>
      <c r="I10" s="151">
        <v>1.0</v>
      </c>
      <c r="J10" s="113">
        <v>3590.0</v>
      </c>
      <c r="K10" s="125"/>
      <c r="L10" s="104"/>
      <c r="M10" s="147"/>
      <c r="N10" s="148"/>
      <c r="O10" s="58"/>
      <c r="P10" s="57" t="s">
        <v>819</v>
      </c>
      <c r="Q10" s="58"/>
      <c r="R10" s="58"/>
      <c r="S10" s="152">
        <v>1490.0</v>
      </c>
      <c r="T10" s="153">
        <v>1267.0</v>
      </c>
      <c r="U10" s="63"/>
      <c r="V10" s="63">
        <f t="shared" si="1"/>
        <v>1267</v>
      </c>
      <c r="W10" s="63"/>
      <c r="X10" s="63"/>
      <c r="Y10" s="63"/>
      <c r="Z10" s="63"/>
      <c r="AA10" s="63"/>
      <c r="AB10" s="63"/>
      <c r="AC10" s="63"/>
      <c r="AD10" s="63"/>
      <c r="AE10" s="63"/>
    </row>
    <row r="11">
      <c r="A11" s="57" t="s">
        <v>315</v>
      </c>
      <c r="B11" s="57" t="s">
        <v>11</v>
      </c>
      <c r="C11" s="57" t="s">
        <v>6</v>
      </c>
      <c r="D11" s="57" t="s">
        <v>328</v>
      </c>
      <c r="E11" s="57" t="s">
        <v>4</v>
      </c>
      <c r="F11" s="57" t="s">
        <v>820</v>
      </c>
      <c r="G11" s="57" t="s">
        <v>524</v>
      </c>
      <c r="H11" s="57">
        <v>8.0</v>
      </c>
      <c r="I11" s="151">
        <v>1.0</v>
      </c>
      <c r="J11" s="113">
        <v>3590.0</v>
      </c>
      <c r="K11" s="125"/>
      <c r="L11" s="104"/>
      <c r="M11" s="147"/>
      <c r="N11" s="148"/>
      <c r="O11" s="58"/>
      <c r="P11" s="57" t="s">
        <v>819</v>
      </c>
      <c r="Q11" s="58"/>
      <c r="R11" s="58"/>
      <c r="S11" s="152">
        <v>1490.0</v>
      </c>
      <c r="T11" s="153">
        <v>1267.0</v>
      </c>
      <c r="U11" s="63"/>
      <c r="V11" s="63">
        <f t="shared" si="1"/>
        <v>1267</v>
      </c>
      <c r="W11" s="63"/>
      <c r="X11" s="63"/>
      <c r="Y11" s="63"/>
      <c r="Z11" s="63"/>
      <c r="AA11" s="63"/>
      <c r="AB11" s="63"/>
      <c r="AC11" s="63"/>
      <c r="AD11" s="63"/>
      <c r="AE11" s="63"/>
    </row>
    <row r="12">
      <c r="A12" s="57" t="s">
        <v>315</v>
      </c>
      <c r="B12" s="57" t="s">
        <v>11</v>
      </c>
      <c r="C12" s="57" t="s">
        <v>22</v>
      </c>
      <c r="D12" s="57" t="s">
        <v>328</v>
      </c>
      <c r="E12" s="57" t="s">
        <v>4</v>
      </c>
      <c r="F12" s="57" t="s">
        <v>821</v>
      </c>
      <c r="G12" s="57" t="s">
        <v>524</v>
      </c>
      <c r="H12" s="57">
        <v>10.0</v>
      </c>
      <c r="I12" s="151">
        <v>1.0</v>
      </c>
      <c r="J12" s="113">
        <v>5390.0</v>
      </c>
      <c r="K12" s="125"/>
      <c r="L12" s="104"/>
      <c r="M12" s="147"/>
      <c r="N12" s="148"/>
      <c r="O12" s="58"/>
      <c r="P12" s="57" t="s">
        <v>819</v>
      </c>
      <c r="Q12" s="58"/>
      <c r="R12" s="58"/>
      <c r="S12" s="152">
        <v>2330.0</v>
      </c>
      <c r="T12" s="153">
        <v>2214.0</v>
      </c>
      <c r="U12" s="63"/>
      <c r="V12" s="63">
        <f t="shared" si="1"/>
        <v>2214</v>
      </c>
      <c r="W12" s="63"/>
      <c r="X12" s="63"/>
      <c r="Y12" s="63"/>
      <c r="Z12" s="63"/>
      <c r="AA12" s="63"/>
      <c r="AB12" s="63"/>
      <c r="AC12" s="63"/>
      <c r="AD12" s="63"/>
      <c r="AE12" s="63"/>
    </row>
    <row r="13">
      <c r="A13" s="57" t="s">
        <v>315</v>
      </c>
      <c r="B13" s="57" t="s">
        <v>11</v>
      </c>
      <c r="C13" s="57" t="s">
        <v>22</v>
      </c>
      <c r="D13" s="57" t="s">
        <v>318</v>
      </c>
      <c r="E13" s="57" t="s">
        <v>4</v>
      </c>
      <c r="F13" s="57" t="s">
        <v>821</v>
      </c>
      <c r="G13" s="57" t="s">
        <v>524</v>
      </c>
      <c r="H13" s="57">
        <v>10.0</v>
      </c>
      <c r="I13" s="151">
        <v>1.0</v>
      </c>
      <c r="J13" s="113">
        <v>5390.0</v>
      </c>
      <c r="K13" s="125"/>
      <c r="L13" s="104"/>
      <c r="M13" s="147"/>
      <c r="N13" s="148"/>
      <c r="O13" s="58"/>
      <c r="P13" s="57" t="s">
        <v>819</v>
      </c>
      <c r="Q13" s="58"/>
      <c r="R13" s="58"/>
      <c r="S13" s="152">
        <v>2330.0</v>
      </c>
      <c r="T13" s="153">
        <v>2214.0</v>
      </c>
      <c r="U13" s="63"/>
      <c r="V13" s="63">
        <f t="shared" si="1"/>
        <v>2214</v>
      </c>
      <c r="W13" s="63"/>
      <c r="X13" s="63"/>
      <c r="Y13" s="63"/>
      <c r="Z13" s="63"/>
      <c r="AA13" s="63"/>
      <c r="AB13" s="63"/>
      <c r="AC13" s="63"/>
      <c r="AD13" s="63"/>
      <c r="AE13" s="63"/>
    </row>
    <row r="14">
      <c r="A14" s="57" t="s">
        <v>315</v>
      </c>
      <c r="B14" s="57" t="s">
        <v>11</v>
      </c>
      <c r="C14" s="57" t="s">
        <v>22</v>
      </c>
      <c r="D14" s="57" t="s">
        <v>328</v>
      </c>
      <c r="E14" s="57" t="s">
        <v>4</v>
      </c>
      <c r="F14" s="57" t="s">
        <v>821</v>
      </c>
      <c r="G14" s="57" t="s">
        <v>524</v>
      </c>
      <c r="H14" s="57">
        <v>10.5</v>
      </c>
      <c r="I14" s="151">
        <v>1.0</v>
      </c>
      <c r="J14" s="113">
        <v>5390.0</v>
      </c>
      <c r="K14" s="125"/>
      <c r="L14" s="104"/>
      <c r="M14" s="147"/>
      <c r="N14" s="148"/>
      <c r="O14" s="58"/>
      <c r="P14" s="57" t="s">
        <v>819</v>
      </c>
      <c r="Q14" s="58"/>
      <c r="R14" s="58"/>
      <c r="S14" s="152">
        <v>2330.0</v>
      </c>
      <c r="T14" s="153">
        <v>2214.0</v>
      </c>
      <c r="U14" s="63"/>
      <c r="V14" s="63">
        <f t="shared" si="1"/>
        <v>2214</v>
      </c>
      <c r="W14" s="63"/>
      <c r="X14" s="63"/>
      <c r="Y14" s="63"/>
      <c r="Z14" s="63"/>
      <c r="AA14" s="63"/>
      <c r="AB14" s="63"/>
      <c r="AC14" s="63"/>
      <c r="AD14" s="63"/>
      <c r="AE14" s="63"/>
    </row>
    <row r="15">
      <c r="A15" s="57" t="s">
        <v>315</v>
      </c>
      <c r="B15" s="57" t="s">
        <v>11</v>
      </c>
      <c r="C15" s="57" t="s">
        <v>22</v>
      </c>
      <c r="D15" s="57" t="s">
        <v>318</v>
      </c>
      <c r="E15" s="57" t="s">
        <v>4</v>
      </c>
      <c r="F15" s="57" t="s">
        <v>821</v>
      </c>
      <c r="G15" s="57" t="s">
        <v>524</v>
      </c>
      <c r="H15" s="57">
        <v>10.5</v>
      </c>
      <c r="I15" s="151">
        <v>1.0</v>
      </c>
      <c r="J15" s="113">
        <v>5390.0</v>
      </c>
      <c r="K15" s="125"/>
      <c r="L15" s="104"/>
      <c r="M15" s="147"/>
      <c r="N15" s="148"/>
      <c r="O15" s="58"/>
      <c r="P15" s="57" t="s">
        <v>819</v>
      </c>
      <c r="Q15" s="58"/>
      <c r="R15" s="58"/>
      <c r="S15" s="152">
        <v>2330.0</v>
      </c>
      <c r="T15" s="153">
        <v>2214.0</v>
      </c>
      <c r="U15" s="63"/>
      <c r="V15" s="63">
        <f t="shared" si="1"/>
        <v>2214</v>
      </c>
      <c r="W15" s="63"/>
      <c r="X15" s="63"/>
      <c r="Y15" s="63"/>
      <c r="Z15" s="63"/>
      <c r="AA15" s="63"/>
      <c r="AB15" s="63"/>
      <c r="AC15" s="63"/>
      <c r="AD15" s="63"/>
      <c r="AE15" s="63"/>
    </row>
    <row r="16">
      <c r="A16" s="57" t="s">
        <v>315</v>
      </c>
      <c r="B16" s="57" t="s">
        <v>11</v>
      </c>
      <c r="C16" s="57" t="s">
        <v>22</v>
      </c>
      <c r="D16" s="57" t="s">
        <v>328</v>
      </c>
      <c r="E16" s="57" t="s">
        <v>4</v>
      </c>
      <c r="F16" s="57" t="s">
        <v>821</v>
      </c>
      <c r="G16" s="57" t="s">
        <v>524</v>
      </c>
      <c r="H16" s="57">
        <v>9.5</v>
      </c>
      <c r="I16" s="151">
        <v>1.0</v>
      </c>
      <c r="J16" s="113">
        <v>5390.0</v>
      </c>
      <c r="K16" s="125"/>
      <c r="L16" s="104"/>
      <c r="M16" s="147"/>
      <c r="N16" s="148"/>
      <c r="O16" s="58"/>
      <c r="P16" s="57" t="s">
        <v>819</v>
      </c>
      <c r="Q16" s="58"/>
      <c r="R16" s="58"/>
      <c r="S16" s="152">
        <v>2330.0</v>
      </c>
      <c r="T16" s="153">
        <v>2214.0</v>
      </c>
      <c r="U16" s="63"/>
      <c r="V16" s="63">
        <f t="shared" si="1"/>
        <v>2214</v>
      </c>
      <c r="W16" s="63"/>
      <c r="X16" s="63"/>
      <c r="Y16" s="63"/>
      <c r="Z16" s="63"/>
      <c r="AA16" s="63"/>
      <c r="AB16" s="63"/>
      <c r="AC16" s="63"/>
      <c r="AD16" s="63"/>
      <c r="AE16" s="63"/>
    </row>
    <row r="17">
      <c r="A17" s="57" t="s">
        <v>315</v>
      </c>
      <c r="B17" s="57" t="s">
        <v>11</v>
      </c>
      <c r="C17" s="57" t="s">
        <v>22</v>
      </c>
      <c r="D17" s="57" t="s">
        <v>318</v>
      </c>
      <c r="E17" s="57" t="s">
        <v>4</v>
      </c>
      <c r="F17" s="57" t="s">
        <v>821</v>
      </c>
      <c r="G17" s="57" t="s">
        <v>524</v>
      </c>
      <c r="H17" s="57">
        <v>9.5</v>
      </c>
      <c r="I17" s="151">
        <v>1.0</v>
      </c>
      <c r="J17" s="113">
        <v>5390.0</v>
      </c>
      <c r="K17" s="125"/>
      <c r="L17" s="104"/>
      <c r="M17" s="147"/>
      <c r="N17" s="148"/>
      <c r="O17" s="58"/>
      <c r="P17" s="57" t="s">
        <v>819</v>
      </c>
      <c r="Q17" s="58"/>
      <c r="R17" s="58"/>
      <c r="S17" s="152">
        <v>2330.0</v>
      </c>
      <c r="T17" s="153">
        <v>2214.0</v>
      </c>
      <c r="U17" s="63"/>
      <c r="V17" s="63">
        <f t="shared" si="1"/>
        <v>2214</v>
      </c>
      <c r="W17" s="63"/>
      <c r="X17" s="63"/>
      <c r="Y17" s="63"/>
      <c r="Z17" s="63"/>
      <c r="AA17" s="63"/>
      <c r="AB17" s="63"/>
      <c r="AC17" s="63"/>
      <c r="AD17" s="63"/>
      <c r="AE17" s="63"/>
    </row>
    <row r="18">
      <c r="A18" s="57" t="s">
        <v>315</v>
      </c>
      <c r="B18" s="57" t="s">
        <v>236</v>
      </c>
      <c r="C18" s="57" t="s">
        <v>22</v>
      </c>
      <c r="D18" s="57" t="s">
        <v>318</v>
      </c>
      <c r="E18" s="57" t="s">
        <v>4</v>
      </c>
      <c r="F18" s="57" t="s">
        <v>822</v>
      </c>
      <c r="G18" s="57" t="s">
        <v>524</v>
      </c>
      <c r="H18" s="58"/>
      <c r="I18" s="151">
        <v>2.0</v>
      </c>
      <c r="J18" s="113">
        <v>2790.0</v>
      </c>
      <c r="K18" s="125"/>
      <c r="L18" s="104"/>
      <c r="M18" s="147"/>
      <c r="N18" s="148"/>
      <c r="O18" s="58"/>
      <c r="P18" s="57" t="s">
        <v>819</v>
      </c>
      <c r="Q18" s="58"/>
      <c r="R18" s="58"/>
      <c r="S18" s="152">
        <v>1190.0</v>
      </c>
      <c r="T18" s="153">
        <v>1012.0</v>
      </c>
      <c r="U18" s="63"/>
      <c r="V18" s="63">
        <f t="shared" si="1"/>
        <v>2024</v>
      </c>
      <c r="W18" s="63"/>
      <c r="X18" s="63"/>
      <c r="Y18" s="63"/>
      <c r="Z18" s="63"/>
      <c r="AA18" s="63"/>
      <c r="AB18" s="63"/>
      <c r="AC18" s="63"/>
      <c r="AD18" s="63"/>
      <c r="AE18" s="63"/>
    </row>
    <row r="19">
      <c r="A19" s="57" t="s">
        <v>315</v>
      </c>
      <c r="B19" s="57" t="s">
        <v>236</v>
      </c>
      <c r="C19" s="57" t="s">
        <v>22</v>
      </c>
      <c r="D19" s="57" t="s">
        <v>328</v>
      </c>
      <c r="E19" s="57" t="s">
        <v>4</v>
      </c>
      <c r="F19" s="57" t="s">
        <v>822</v>
      </c>
      <c r="G19" s="57" t="s">
        <v>524</v>
      </c>
      <c r="H19" s="58"/>
      <c r="I19" s="151">
        <v>1.0</v>
      </c>
      <c r="J19" s="113">
        <v>2790.0</v>
      </c>
      <c r="K19" s="125"/>
      <c r="L19" s="104"/>
      <c r="M19" s="147"/>
      <c r="N19" s="148"/>
      <c r="O19" s="58"/>
      <c r="P19" s="57" t="s">
        <v>819</v>
      </c>
      <c r="Q19" s="58"/>
      <c r="R19" s="58"/>
      <c r="S19" s="152">
        <v>1190.0</v>
      </c>
      <c r="T19" s="153">
        <v>1012.0</v>
      </c>
      <c r="U19" s="63"/>
      <c r="V19" s="63">
        <f t="shared" si="1"/>
        <v>1012</v>
      </c>
      <c r="W19" s="63"/>
      <c r="X19" s="63"/>
      <c r="Y19" s="63"/>
      <c r="Z19" s="63"/>
      <c r="AA19" s="63"/>
      <c r="AB19" s="63"/>
      <c r="AC19" s="63"/>
      <c r="AD19" s="63"/>
      <c r="AE19" s="63"/>
    </row>
    <row r="20">
      <c r="A20" s="57" t="s">
        <v>315</v>
      </c>
      <c r="B20" s="57" t="s">
        <v>37</v>
      </c>
      <c r="C20" s="57" t="s">
        <v>6</v>
      </c>
      <c r="D20" s="57" t="s">
        <v>328</v>
      </c>
      <c r="E20" s="57" t="s">
        <v>4</v>
      </c>
      <c r="F20" s="57" t="s">
        <v>823</v>
      </c>
      <c r="G20" s="57" t="s">
        <v>824</v>
      </c>
      <c r="H20" s="58"/>
      <c r="I20" s="151">
        <v>1.0</v>
      </c>
      <c r="J20" s="113">
        <v>4390.0</v>
      </c>
      <c r="K20" s="125"/>
      <c r="L20" s="104"/>
      <c r="M20" s="147"/>
      <c r="N20" s="148"/>
      <c r="O20" s="58"/>
      <c r="P20" s="57" t="s">
        <v>819</v>
      </c>
      <c r="Q20" s="58"/>
      <c r="R20" s="58"/>
      <c r="S20" s="152">
        <v>1956.0</v>
      </c>
      <c r="T20" s="153">
        <v>1369.0</v>
      </c>
      <c r="U20" s="63"/>
      <c r="V20" s="63">
        <f t="shared" si="1"/>
        <v>1369</v>
      </c>
      <c r="W20" s="63"/>
      <c r="X20" s="63"/>
      <c r="Y20" s="63"/>
      <c r="Z20" s="63"/>
      <c r="AA20" s="63"/>
      <c r="AB20" s="63"/>
      <c r="AC20" s="63"/>
      <c r="AD20" s="63"/>
      <c r="AE20" s="63"/>
    </row>
    <row r="21">
      <c r="A21" s="57" t="s">
        <v>315</v>
      </c>
      <c r="B21" s="57" t="s">
        <v>37</v>
      </c>
      <c r="C21" s="57" t="s">
        <v>6</v>
      </c>
      <c r="D21" s="57" t="s">
        <v>328</v>
      </c>
      <c r="E21" s="57" t="s">
        <v>4</v>
      </c>
      <c r="F21" s="57" t="s">
        <v>825</v>
      </c>
      <c r="G21" s="57" t="s">
        <v>824</v>
      </c>
      <c r="H21" s="58"/>
      <c r="I21" s="151">
        <v>1.0</v>
      </c>
      <c r="J21" s="113">
        <v>4390.0</v>
      </c>
      <c r="K21" s="125"/>
      <c r="L21" s="104"/>
      <c r="M21" s="147"/>
      <c r="N21" s="148"/>
      <c r="O21" s="58"/>
      <c r="P21" s="57" t="s">
        <v>819</v>
      </c>
      <c r="Q21" s="58"/>
      <c r="R21" s="58"/>
      <c r="S21" s="152">
        <v>1956.0</v>
      </c>
      <c r="T21" s="153">
        <v>1369.0</v>
      </c>
      <c r="U21" s="63"/>
      <c r="V21" s="63">
        <f t="shared" si="1"/>
        <v>1369</v>
      </c>
      <c r="W21" s="63"/>
      <c r="X21" s="63"/>
      <c r="Y21" s="63"/>
      <c r="Z21" s="63"/>
      <c r="AA21" s="63"/>
      <c r="AB21" s="63"/>
      <c r="AC21" s="63"/>
      <c r="AD21" s="63"/>
      <c r="AE21" s="63"/>
    </row>
    <row r="22">
      <c r="A22" s="57" t="s">
        <v>315</v>
      </c>
      <c r="B22" s="57" t="s">
        <v>116</v>
      </c>
      <c r="C22" s="57" t="s">
        <v>6</v>
      </c>
      <c r="D22" s="57" t="s">
        <v>324</v>
      </c>
      <c r="E22" s="57" t="s">
        <v>4</v>
      </c>
      <c r="F22" s="57" t="s">
        <v>826</v>
      </c>
      <c r="G22" s="154" t="s">
        <v>827</v>
      </c>
      <c r="H22" s="58"/>
      <c r="I22" s="151">
        <v>1.0</v>
      </c>
      <c r="J22" s="113">
        <v>2790.0</v>
      </c>
      <c r="K22" s="125"/>
      <c r="L22" s="104"/>
      <c r="M22" s="147"/>
      <c r="N22" s="148"/>
      <c r="O22" s="58"/>
      <c r="P22" s="57" t="s">
        <v>819</v>
      </c>
      <c r="Q22" s="58"/>
      <c r="R22" s="58"/>
      <c r="S22" s="152">
        <v>1196.0</v>
      </c>
      <c r="T22" s="155">
        <v>1136.0</v>
      </c>
      <c r="U22" s="63"/>
      <c r="V22" s="63">
        <f t="shared" si="1"/>
        <v>1136</v>
      </c>
      <c r="W22" s="63"/>
      <c r="X22" s="63"/>
      <c r="Y22" s="63"/>
      <c r="Z22" s="63"/>
      <c r="AA22" s="63"/>
      <c r="AB22" s="63"/>
      <c r="AC22" s="63"/>
      <c r="AD22" s="63"/>
      <c r="AE22" s="63"/>
    </row>
    <row r="23">
      <c r="A23" s="57" t="s">
        <v>315</v>
      </c>
      <c r="B23" s="57" t="s">
        <v>116</v>
      </c>
      <c r="C23" s="57" t="s">
        <v>6</v>
      </c>
      <c r="D23" s="57" t="s">
        <v>324</v>
      </c>
      <c r="E23" s="57" t="s">
        <v>4</v>
      </c>
      <c r="F23" s="57" t="s">
        <v>828</v>
      </c>
      <c r="G23" s="154" t="s">
        <v>829</v>
      </c>
      <c r="H23" s="58"/>
      <c r="I23" s="151">
        <v>1.0</v>
      </c>
      <c r="J23" s="113">
        <v>2790.0</v>
      </c>
      <c r="K23" s="125"/>
      <c r="L23" s="104"/>
      <c r="M23" s="147"/>
      <c r="N23" s="148"/>
      <c r="O23" s="58"/>
      <c r="P23" s="57" t="s">
        <v>819</v>
      </c>
      <c r="Q23" s="58"/>
      <c r="R23" s="58"/>
      <c r="S23" s="152">
        <v>1130.0</v>
      </c>
      <c r="T23" s="155">
        <v>1074.0</v>
      </c>
      <c r="U23" s="63"/>
      <c r="V23" s="63">
        <f t="shared" si="1"/>
        <v>1074</v>
      </c>
      <c r="W23" s="63"/>
      <c r="X23" s="63"/>
      <c r="Y23" s="63"/>
      <c r="Z23" s="63"/>
      <c r="AA23" s="63"/>
      <c r="AB23" s="63"/>
      <c r="AC23" s="63"/>
      <c r="AD23" s="63"/>
      <c r="AE23" s="63"/>
    </row>
    <row r="24">
      <c r="A24" s="57" t="s">
        <v>315</v>
      </c>
      <c r="B24" s="57" t="s">
        <v>116</v>
      </c>
      <c r="C24" s="57" t="s">
        <v>6</v>
      </c>
      <c r="D24" s="57" t="s">
        <v>324</v>
      </c>
      <c r="E24" s="57" t="s">
        <v>4</v>
      </c>
      <c r="F24" s="57" t="s">
        <v>830</v>
      </c>
      <c r="G24" s="154" t="s">
        <v>831</v>
      </c>
      <c r="H24" s="58"/>
      <c r="I24" s="151">
        <v>1.0</v>
      </c>
      <c r="J24" s="113">
        <v>3590.0</v>
      </c>
      <c r="K24" s="125"/>
      <c r="L24" s="104"/>
      <c r="M24" s="147"/>
      <c r="N24" s="148"/>
      <c r="O24" s="58"/>
      <c r="P24" s="57" t="s">
        <v>819</v>
      </c>
      <c r="Q24" s="58"/>
      <c r="R24" s="58"/>
      <c r="S24" s="152">
        <v>1463.0</v>
      </c>
      <c r="T24" s="155">
        <v>1390.0</v>
      </c>
      <c r="U24" s="63"/>
      <c r="V24" s="63">
        <f t="shared" si="1"/>
        <v>1390</v>
      </c>
      <c r="W24" s="63"/>
      <c r="X24" s="63"/>
      <c r="Y24" s="63"/>
      <c r="Z24" s="63"/>
      <c r="AA24" s="63"/>
      <c r="AB24" s="63"/>
      <c r="AC24" s="63"/>
      <c r="AD24" s="63"/>
      <c r="AE24" s="63"/>
    </row>
    <row r="25">
      <c r="A25" s="57" t="s">
        <v>315</v>
      </c>
      <c r="B25" s="57" t="s">
        <v>116</v>
      </c>
      <c r="C25" s="57" t="s">
        <v>22</v>
      </c>
      <c r="D25" s="57" t="s">
        <v>324</v>
      </c>
      <c r="E25" s="57" t="s">
        <v>4</v>
      </c>
      <c r="F25" s="57" t="s">
        <v>832</v>
      </c>
      <c r="G25" s="154" t="s">
        <v>833</v>
      </c>
      <c r="H25" s="58"/>
      <c r="I25" s="151">
        <v>1.0</v>
      </c>
      <c r="J25" s="113">
        <v>1390.0</v>
      </c>
      <c r="K25" s="125"/>
      <c r="L25" s="104"/>
      <c r="M25" s="147"/>
      <c r="N25" s="148"/>
      <c r="O25" s="58"/>
      <c r="P25" s="57" t="s">
        <v>819</v>
      </c>
      <c r="Q25" s="58"/>
      <c r="R25" s="58"/>
      <c r="S25" s="152">
        <v>596.0</v>
      </c>
      <c r="T25" s="153">
        <v>566.0</v>
      </c>
      <c r="U25" s="63"/>
      <c r="V25" s="63">
        <f t="shared" si="1"/>
        <v>566</v>
      </c>
      <c r="W25" s="63"/>
      <c r="X25" s="63"/>
      <c r="Y25" s="63"/>
      <c r="Z25" s="63"/>
      <c r="AA25" s="63"/>
      <c r="AB25" s="63"/>
      <c r="AC25" s="63"/>
      <c r="AD25" s="63"/>
      <c r="AE25" s="63"/>
    </row>
    <row r="26">
      <c r="A26" s="57" t="s">
        <v>315</v>
      </c>
      <c r="B26" s="57" t="s">
        <v>116</v>
      </c>
      <c r="C26" s="57" t="s">
        <v>22</v>
      </c>
      <c r="D26" s="57" t="s">
        <v>324</v>
      </c>
      <c r="E26" s="57" t="s">
        <v>4</v>
      </c>
      <c r="F26" s="57" t="s">
        <v>834</v>
      </c>
      <c r="G26" s="154" t="s">
        <v>835</v>
      </c>
      <c r="H26" s="58"/>
      <c r="I26" s="151">
        <v>2.0</v>
      </c>
      <c r="J26" s="113">
        <v>1390.0</v>
      </c>
      <c r="K26" s="125"/>
      <c r="L26" s="104"/>
      <c r="M26" s="147"/>
      <c r="N26" s="148"/>
      <c r="O26" s="58"/>
      <c r="P26" s="57" t="s">
        <v>819</v>
      </c>
      <c r="Q26" s="58"/>
      <c r="R26" s="58"/>
      <c r="S26" s="152">
        <v>596.0</v>
      </c>
      <c r="T26" s="153">
        <v>566.0</v>
      </c>
      <c r="U26" s="63"/>
      <c r="V26" s="63">
        <f t="shared" si="1"/>
        <v>1132</v>
      </c>
      <c r="W26" s="63"/>
      <c r="X26" s="63"/>
      <c r="Y26" s="63"/>
      <c r="Z26" s="63"/>
      <c r="AA26" s="63"/>
      <c r="AB26" s="63"/>
      <c r="AC26" s="63"/>
      <c r="AD26" s="63"/>
      <c r="AE26" s="63"/>
    </row>
    <row r="27">
      <c r="A27" s="57" t="s">
        <v>315</v>
      </c>
      <c r="B27" s="57" t="s">
        <v>116</v>
      </c>
      <c r="C27" s="57" t="s">
        <v>22</v>
      </c>
      <c r="D27" s="57" t="s">
        <v>324</v>
      </c>
      <c r="E27" s="57" t="s">
        <v>4</v>
      </c>
      <c r="F27" s="57" t="s">
        <v>836</v>
      </c>
      <c r="G27" s="57" t="s">
        <v>837</v>
      </c>
      <c r="H27" s="58"/>
      <c r="I27" s="151">
        <v>2.0</v>
      </c>
      <c r="J27" s="113">
        <v>1390.0</v>
      </c>
      <c r="K27" s="125"/>
      <c r="L27" s="104"/>
      <c r="M27" s="147"/>
      <c r="N27" s="148"/>
      <c r="O27" s="58"/>
      <c r="P27" s="57" t="s">
        <v>819</v>
      </c>
      <c r="Q27" s="58"/>
      <c r="R27" s="58"/>
      <c r="S27" s="152">
        <v>596.0</v>
      </c>
      <c r="T27" s="155">
        <v>566.0</v>
      </c>
      <c r="U27" s="63"/>
      <c r="V27" s="63">
        <f t="shared" si="1"/>
        <v>1132</v>
      </c>
      <c r="W27" s="63"/>
      <c r="X27" s="63"/>
      <c r="Y27" s="63"/>
      <c r="Z27" s="63"/>
      <c r="AA27" s="63"/>
      <c r="AB27" s="63"/>
      <c r="AC27" s="63"/>
      <c r="AD27" s="63"/>
      <c r="AE27" s="63"/>
    </row>
    <row r="28">
      <c r="A28" s="57" t="s">
        <v>315</v>
      </c>
      <c r="B28" s="57" t="s">
        <v>116</v>
      </c>
      <c r="C28" s="57" t="s">
        <v>22</v>
      </c>
      <c r="D28" s="57" t="s">
        <v>324</v>
      </c>
      <c r="E28" s="57" t="s">
        <v>4</v>
      </c>
      <c r="F28" s="57" t="s">
        <v>838</v>
      </c>
      <c r="G28" s="57" t="s">
        <v>837</v>
      </c>
      <c r="H28" s="58"/>
      <c r="I28" s="151">
        <v>1.0</v>
      </c>
      <c r="J28" s="113">
        <v>1590.0</v>
      </c>
      <c r="K28" s="125"/>
      <c r="L28" s="104"/>
      <c r="M28" s="147"/>
      <c r="N28" s="148"/>
      <c r="O28" s="58"/>
      <c r="P28" s="57" t="s">
        <v>819</v>
      </c>
      <c r="Q28" s="58"/>
      <c r="R28" s="58"/>
      <c r="S28" s="152">
        <v>663.0</v>
      </c>
      <c r="T28" s="156">
        <v>630.0</v>
      </c>
      <c r="U28" s="63"/>
      <c r="V28" s="63">
        <f t="shared" si="1"/>
        <v>630</v>
      </c>
      <c r="W28" s="63"/>
      <c r="X28" s="63"/>
      <c r="Y28" s="63"/>
      <c r="Z28" s="63"/>
      <c r="AA28" s="63"/>
      <c r="AB28" s="63"/>
      <c r="AC28" s="63"/>
      <c r="AD28" s="63"/>
      <c r="AE28" s="63"/>
    </row>
    <row r="29">
      <c r="A29" s="57" t="s">
        <v>315</v>
      </c>
      <c r="B29" s="57" t="s">
        <v>116</v>
      </c>
      <c r="C29" s="57" t="s">
        <v>22</v>
      </c>
      <c r="D29" s="57" t="s">
        <v>324</v>
      </c>
      <c r="E29" s="57" t="s">
        <v>4</v>
      </c>
      <c r="F29" s="57" t="s">
        <v>839</v>
      </c>
      <c r="G29" s="57" t="s">
        <v>837</v>
      </c>
      <c r="H29" s="58"/>
      <c r="I29" s="151">
        <v>1.0</v>
      </c>
      <c r="J29" s="113">
        <v>1590.0</v>
      </c>
      <c r="K29" s="125"/>
      <c r="L29" s="104"/>
      <c r="M29" s="147"/>
      <c r="N29" s="148"/>
      <c r="O29" s="58"/>
      <c r="P29" s="57" t="s">
        <v>819</v>
      </c>
      <c r="Q29" s="58"/>
      <c r="R29" s="58"/>
      <c r="S29" s="152">
        <v>663.0</v>
      </c>
      <c r="T29" s="156">
        <v>630.0</v>
      </c>
      <c r="U29" s="63"/>
      <c r="V29" s="63">
        <f t="shared" si="1"/>
        <v>630</v>
      </c>
      <c r="W29" s="63"/>
      <c r="X29" s="63"/>
      <c r="Y29" s="63"/>
      <c r="Z29" s="63"/>
      <c r="AA29" s="63"/>
      <c r="AB29" s="63"/>
      <c r="AC29" s="63"/>
      <c r="AD29" s="63"/>
      <c r="AE29" s="63"/>
    </row>
    <row r="30">
      <c r="A30" s="57" t="s">
        <v>315</v>
      </c>
      <c r="B30" s="57" t="s">
        <v>206</v>
      </c>
      <c r="C30" s="57" t="s">
        <v>22</v>
      </c>
      <c r="D30" s="57" t="s">
        <v>324</v>
      </c>
      <c r="E30" s="57" t="s">
        <v>4</v>
      </c>
      <c r="F30" s="57" t="s">
        <v>840</v>
      </c>
      <c r="G30" s="57" t="s">
        <v>837</v>
      </c>
      <c r="H30" s="58"/>
      <c r="I30" s="151">
        <v>1.0</v>
      </c>
      <c r="J30" s="113">
        <v>2190.0</v>
      </c>
      <c r="K30" s="125"/>
      <c r="L30" s="104"/>
      <c r="M30" s="147"/>
      <c r="N30" s="148"/>
      <c r="O30" s="58"/>
      <c r="P30" s="57" t="s">
        <v>819</v>
      </c>
      <c r="Q30" s="58"/>
      <c r="R30" s="58"/>
      <c r="S30" s="152">
        <v>896.0</v>
      </c>
      <c r="T30" s="156">
        <v>851.0</v>
      </c>
      <c r="U30" s="63"/>
      <c r="V30" s="63">
        <f t="shared" si="1"/>
        <v>851</v>
      </c>
      <c r="W30" s="63"/>
      <c r="X30" s="63"/>
      <c r="Y30" s="63"/>
      <c r="Z30" s="63"/>
      <c r="AA30" s="63"/>
      <c r="AB30" s="63"/>
      <c r="AC30" s="63"/>
      <c r="AD30" s="63"/>
      <c r="AE30" s="63"/>
    </row>
    <row r="31">
      <c r="A31" s="57" t="s">
        <v>315</v>
      </c>
      <c r="B31" s="57" t="s">
        <v>116</v>
      </c>
      <c r="C31" s="57" t="s">
        <v>22</v>
      </c>
      <c r="D31" s="57" t="s">
        <v>324</v>
      </c>
      <c r="E31" s="57" t="s">
        <v>4</v>
      </c>
      <c r="F31" s="57" t="s">
        <v>841</v>
      </c>
      <c r="G31" s="57" t="s">
        <v>837</v>
      </c>
      <c r="H31" s="58"/>
      <c r="I31" s="151">
        <v>1.0</v>
      </c>
      <c r="J31" s="113">
        <v>2190.0</v>
      </c>
      <c r="K31" s="125"/>
      <c r="L31" s="104"/>
      <c r="M31" s="147"/>
      <c r="N31" s="148"/>
      <c r="O31" s="58"/>
      <c r="P31" s="57" t="s">
        <v>819</v>
      </c>
      <c r="Q31" s="58"/>
      <c r="R31" s="58"/>
      <c r="S31" s="152">
        <v>863.0</v>
      </c>
      <c r="T31" s="156">
        <v>820.0</v>
      </c>
      <c r="U31" s="63"/>
      <c r="V31" s="63">
        <f t="shared" si="1"/>
        <v>820</v>
      </c>
      <c r="W31" s="63"/>
      <c r="X31" s="63"/>
      <c r="Y31" s="63"/>
      <c r="Z31" s="63"/>
      <c r="AA31" s="63"/>
      <c r="AB31" s="63"/>
      <c r="AC31" s="63"/>
      <c r="AD31" s="63"/>
      <c r="AE31" s="63"/>
    </row>
    <row r="32">
      <c r="A32" s="57" t="s">
        <v>315</v>
      </c>
      <c r="B32" s="57" t="s">
        <v>116</v>
      </c>
      <c r="C32" s="57" t="s">
        <v>22</v>
      </c>
      <c r="D32" s="57" t="s">
        <v>324</v>
      </c>
      <c r="E32" s="57" t="s">
        <v>4</v>
      </c>
      <c r="F32" s="57" t="s">
        <v>842</v>
      </c>
      <c r="G32" s="57" t="s">
        <v>837</v>
      </c>
      <c r="H32" s="58"/>
      <c r="I32" s="151">
        <v>1.0</v>
      </c>
      <c r="J32" s="113">
        <v>2190.0</v>
      </c>
      <c r="K32" s="125"/>
      <c r="L32" s="104"/>
      <c r="M32" s="147"/>
      <c r="N32" s="148"/>
      <c r="O32" s="58"/>
      <c r="P32" s="57" t="s">
        <v>819</v>
      </c>
      <c r="Q32" s="58"/>
      <c r="R32" s="58"/>
      <c r="S32" s="152">
        <v>863.0</v>
      </c>
      <c r="T32" s="156">
        <v>820.0</v>
      </c>
      <c r="U32" s="63"/>
      <c r="V32" s="63">
        <f t="shared" si="1"/>
        <v>820</v>
      </c>
      <c r="W32" s="63"/>
      <c r="X32" s="63"/>
      <c r="Y32" s="63"/>
      <c r="Z32" s="63"/>
      <c r="AA32" s="63"/>
      <c r="AB32" s="63"/>
      <c r="AC32" s="63"/>
      <c r="AD32" s="63"/>
      <c r="AE32" s="63"/>
    </row>
    <row r="33">
      <c r="A33" s="57" t="s">
        <v>315</v>
      </c>
      <c r="B33" s="57" t="s">
        <v>116</v>
      </c>
      <c r="C33" s="57" t="s">
        <v>22</v>
      </c>
      <c r="D33" s="57" t="s">
        <v>324</v>
      </c>
      <c r="E33" s="57" t="s">
        <v>4</v>
      </c>
      <c r="F33" s="57" t="s">
        <v>843</v>
      </c>
      <c r="G33" s="57" t="s">
        <v>837</v>
      </c>
      <c r="H33" s="58"/>
      <c r="I33" s="151">
        <v>1.0</v>
      </c>
      <c r="J33" s="113">
        <v>2190.0</v>
      </c>
      <c r="K33" s="125"/>
      <c r="L33" s="104"/>
      <c r="M33" s="147"/>
      <c r="N33" s="148"/>
      <c r="O33" s="58"/>
      <c r="P33" s="57" t="s">
        <v>819</v>
      </c>
      <c r="Q33" s="58"/>
      <c r="R33" s="58"/>
      <c r="S33" s="152">
        <v>896.0</v>
      </c>
      <c r="T33" s="156">
        <v>851.0</v>
      </c>
      <c r="U33" s="63"/>
      <c r="V33" s="63">
        <f t="shared" si="1"/>
        <v>851</v>
      </c>
      <c r="W33" s="63"/>
      <c r="X33" s="63"/>
      <c r="Y33" s="63"/>
      <c r="Z33" s="63"/>
      <c r="AA33" s="63"/>
      <c r="AB33" s="63"/>
      <c r="AC33" s="63"/>
      <c r="AD33" s="63"/>
      <c r="AE33" s="63"/>
    </row>
    <row r="34">
      <c r="A34" s="57" t="s">
        <v>315</v>
      </c>
      <c r="B34" s="57" t="s">
        <v>116</v>
      </c>
      <c r="C34" s="57" t="s">
        <v>22</v>
      </c>
      <c r="D34" s="57" t="s">
        <v>324</v>
      </c>
      <c r="E34" s="57" t="s">
        <v>4</v>
      </c>
      <c r="F34" s="57" t="s">
        <v>844</v>
      </c>
      <c r="G34" s="57" t="s">
        <v>833</v>
      </c>
      <c r="H34" s="58"/>
      <c r="I34" s="151">
        <v>1.0</v>
      </c>
      <c r="J34" s="113">
        <v>1390.0</v>
      </c>
      <c r="K34" s="125"/>
      <c r="L34" s="104"/>
      <c r="M34" s="147"/>
      <c r="N34" s="148"/>
      <c r="O34" s="58"/>
      <c r="P34" s="57" t="s">
        <v>819</v>
      </c>
      <c r="Q34" s="58"/>
      <c r="R34" s="58"/>
      <c r="S34" s="152">
        <v>596.0</v>
      </c>
      <c r="T34" s="156">
        <v>566.0</v>
      </c>
      <c r="U34" s="63"/>
      <c r="V34" s="63">
        <f t="shared" si="1"/>
        <v>566</v>
      </c>
      <c r="W34" s="63"/>
      <c r="X34" s="63"/>
      <c r="Y34" s="63"/>
      <c r="Z34" s="63"/>
      <c r="AA34" s="63"/>
      <c r="AB34" s="63"/>
      <c r="AC34" s="63"/>
      <c r="AD34" s="63"/>
      <c r="AE34" s="63"/>
    </row>
    <row r="35">
      <c r="A35" s="57" t="s">
        <v>315</v>
      </c>
      <c r="B35" s="57" t="s">
        <v>116</v>
      </c>
      <c r="C35" s="57" t="s">
        <v>22</v>
      </c>
      <c r="D35" s="57" t="s">
        <v>324</v>
      </c>
      <c r="E35" s="57" t="s">
        <v>4</v>
      </c>
      <c r="F35" s="57" t="s">
        <v>845</v>
      </c>
      <c r="G35" s="57" t="s">
        <v>833</v>
      </c>
      <c r="H35" s="58"/>
      <c r="I35" s="151">
        <v>1.0</v>
      </c>
      <c r="J35" s="113">
        <v>1390.0</v>
      </c>
      <c r="K35" s="125"/>
      <c r="L35" s="104"/>
      <c r="M35" s="147"/>
      <c r="N35" s="148"/>
      <c r="O35" s="58"/>
      <c r="P35" s="57" t="s">
        <v>819</v>
      </c>
      <c r="Q35" s="58"/>
      <c r="R35" s="58"/>
      <c r="S35" s="152">
        <v>596.0</v>
      </c>
      <c r="T35" s="156">
        <v>566.0</v>
      </c>
      <c r="U35" s="63"/>
      <c r="V35" s="63">
        <f t="shared" si="1"/>
        <v>566</v>
      </c>
      <c r="W35" s="63"/>
      <c r="X35" s="63"/>
      <c r="Y35" s="63"/>
      <c r="Z35" s="63"/>
      <c r="AA35" s="63"/>
      <c r="AB35" s="63"/>
      <c r="AC35" s="63"/>
      <c r="AD35" s="63"/>
      <c r="AE35" s="63"/>
    </row>
    <row r="36">
      <c r="A36" s="57" t="s">
        <v>315</v>
      </c>
      <c r="B36" s="57" t="s">
        <v>116</v>
      </c>
      <c r="C36" s="57" t="s">
        <v>22</v>
      </c>
      <c r="D36" s="57" t="s">
        <v>324</v>
      </c>
      <c r="E36" s="57" t="s">
        <v>4</v>
      </c>
      <c r="F36" s="57" t="s">
        <v>846</v>
      </c>
      <c r="G36" s="57" t="s">
        <v>833</v>
      </c>
      <c r="H36" s="58"/>
      <c r="I36" s="151">
        <v>1.0</v>
      </c>
      <c r="J36" s="113">
        <v>2190.0</v>
      </c>
      <c r="K36" s="125"/>
      <c r="L36" s="104"/>
      <c r="M36" s="147"/>
      <c r="N36" s="148"/>
      <c r="O36" s="58"/>
      <c r="P36" s="57" t="s">
        <v>819</v>
      </c>
      <c r="Q36" s="58"/>
      <c r="R36" s="58"/>
      <c r="S36" s="152">
        <v>863.0</v>
      </c>
      <c r="T36" s="156">
        <v>820.0</v>
      </c>
      <c r="U36" s="63"/>
      <c r="V36" s="63">
        <f t="shared" si="1"/>
        <v>820</v>
      </c>
      <c r="W36" s="63"/>
      <c r="X36" s="63"/>
      <c r="Y36" s="63"/>
      <c r="Z36" s="63"/>
      <c r="AA36" s="63"/>
      <c r="AB36" s="63"/>
      <c r="AC36" s="63"/>
      <c r="AD36" s="63"/>
      <c r="AE36" s="63"/>
    </row>
    <row r="37">
      <c r="A37" s="57" t="s">
        <v>315</v>
      </c>
      <c r="B37" s="57" t="s">
        <v>116</v>
      </c>
      <c r="C37" s="57" t="s">
        <v>22</v>
      </c>
      <c r="D37" s="57" t="s">
        <v>324</v>
      </c>
      <c r="E37" s="57" t="s">
        <v>4</v>
      </c>
      <c r="F37" s="57" t="s">
        <v>847</v>
      </c>
      <c r="G37" s="57" t="s">
        <v>833</v>
      </c>
      <c r="H37" s="58"/>
      <c r="I37" s="151">
        <v>1.0</v>
      </c>
      <c r="J37" s="113">
        <v>2190.0</v>
      </c>
      <c r="K37" s="125"/>
      <c r="L37" s="104"/>
      <c r="M37" s="147"/>
      <c r="N37" s="148"/>
      <c r="O37" s="58"/>
      <c r="P37" s="57" t="s">
        <v>819</v>
      </c>
      <c r="Q37" s="58"/>
      <c r="R37" s="58"/>
      <c r="S37" s="152">
        <v>863.0</v>
      </c>
      <c r="T37" s="156">
        <v>820.0</v>
      </c>
      <c r="U37" s="63"/>
      <c r="V37" s="63">
        <f t="shared" si="1"/>
        <v>820</v>
      </c>
      <c r="W37" s="63"/>
      <c r="X37" s="63"/>
      <c r="Y37" s="63"/>
      <c r="Z37" s="63"/>
      <c r="AA37" s="63"/>
      <c r="AB37" s="63"/>
      <c r="AC37" s="63"/>
      <c r="AD37" s="63"/>
      <c r="AE37" s="63"/>
    </row>
    <row r="38">
      <c r="A38" s="57" t="s">
        <v>315</v>
      </c>
      <c r="B38" s="57" t="s">
        <v>116</v>
      </c>
      <c r="C38" s="57" t="s">
        <v>6</v>
      </c>
      <c r="D38" s="57" t="s">
        <v>324</v>
      </c>
      <c r="E38" s="57" t="s">
        <v>4</v>
      </c>
      <c r="F38" s="57" t="s">
        <v>848</v>
      </c>
      <c r="G38" s="154" t="s">
        <v>849</v>
      </c>
      <c r="H38" s="58"/>
      <c r="I38" s="151">
        <v>1.0</v>
      </c>
      <c r="J38" s="113">
        <v>2990.0</v>
      </c>
      <c r="K38" s="125"/>
      <c r="L38" s="104"/>
      <c r="M38" s="147"/>
      <c r="N38" s="148"/>
      <c r="O38" s="58"/>
      <c r="P38" s="57" t="s">
        <v>819</v>
      </c>
      <c r="Q38" s="58"/>
      <c r="R38" s="58"/>
      <c r="S38" s="152">
        <v>1230.0</v>
      </c>
      <c r="T38" s="153">
        <v>1046.0</v>
      </c>
      <c r="U38" s="63"/>
      <c r="V38" s="63">
        <f t="shared" si="1"/>
        <v>1046</v>
      </c>
      <c r="W38" s="63"/>
      <c r="X38" s="63"/>
      <c r="Y38" s="63"/>
      <c r="Z38" s="63"/>
      <c r="AA38" s="63"/>
      <c r="AB38" s="63"/>
      <c r="AC38" s="63"/>
      <c r="AD38" s="63"/>
      <c r="AE38" s="63"/>
    </row>
    <row r="39">
      <c r="A39" s="57" t="s">
        <v>315</v>
      </c>
      <c r="B39" s="57" t="s">
        <v>116</v>
      </c>
      <c r="C39" s="57" t="s">
        <v>6</v>
      </c>
      <c r="D39" s="57" t="s">
        <v>324</v>
      </c>
      <c r="E39" s="57" t="s">
        <v>4</v>
      </c>
      <c r="F39" s="57" t="s">
        <v>850</v>
      </c>
      <c r="G39" s="57" t="s">
        <v>851</v>
      </c>
      <c r="H39" s="58"/>
      <c r="I39" s="151">
        <v>1.0</v>
      </c>
      <c r="J39" s="113">
        <v>2190.0</v>
      </c>
      <c r="K39" s="125"/>
      <c r="L39" s="104"/>
      <c r="M39" s="147"/>
      <c r="N39" s="148"/>
      <c r="O39" s="58"/>
      <c r="P39" s="57" t="s">
        <v>819</v>
      </c>
      <c r="Q39" s="58"/>
      <c r="R39" s="58"/>
      <c r="S39" s="152">
        <v>890.0</v>
      </c>
      <c r="T39" s="156">
        <v>846.0</v>
      </c>
      <c r="U39" s="63"/>
      <c r="V39" s="63">
        <f t="shared" si="1"/>
        <v>846</v>
      </c>
      <c r="W39" s="63"/>
      <c r="X39" s="63"/>
      <c r="Y39" s="63"/>
      <c r="Z39" s="63"/>
      <c r="AA39" s="63"/>
      <c r="AB39" s="63"/>
      <c r="AC39" s="63"/>
      <c r="AD39" s="63"/>
      <c r="AE39" s="63"/>
    </row>
    <row r="40">
      <c r="A40" s="57" t="s">
        <v>315</v>
      </c>
      <c r="B40" s="57" t="s">
        <v>116</v>
      </c>
      <c r="C40" s="57" t="s">
        <v>6</v>
      </c>
      <c r="D40" s="57" t="s">
        <v>324</v>
      </c>
      <c r="E40" s="57" t="s">
        <v>4</v>
      </c>
      <c r="F40" s="57" t="s">
        <v>852</v>
      </c>
      <c r="G40" s="57" t="s">
        <v>851</v>
      </c>
      <c r="H40" s="58"/>
      <c r="I40" s="151">
        <v>1.0</v>
      </c>
      <c r="J40" s="113">
        <v>2190.0</v>
      </c>
      <c r="K40" s="125"/>
      <c r="L40" s="104"/>
      <c r="M40" s="147"/>
      <c r="N40" s="148"/>
      <c r="O40" s="58"/>
      <c r="P40" s="57" t="s">
        <v>819</v>
      </c>
      <c r="Q40" s="58"/>
      <c r="R40" s="58"/>
      <c r="S40" s="152">
        <v>890.0</v>
      </c>
      <c r="T40" s="156">
        <v>846.0</v>
      </c>
      <c r="U40" s="63"/>
      <c r="V40" s="63">
        <f t="shared" si="1"/>
        <v>846</v>
      </c>
      <c r="W40" s="63"/>
      <c r="X40" s="63"/>
      <c r="Y40" s="63"/>
      <c r="Z40" s="63"/>
      <c r="AA40" s="63"/>
      <c r="AB40" s="63"/>
      <c r="AC40" s="63"/>
      <c r="AD40" s="63"/>
      <c r="AE40" s="63"/>
    </row>
    <row r="41">
      <c r="A41" s="57" t="s">
        <v>315</v>
      </c>
      <c r="B41" s="57" t="s">
        <v>116</v>
      </c>
      <c r="C41" s="57" t="s">
        <v>6</v>
      </c>
      <c r="D41" s="57" t="s">
        <v>324</v>
      </c>
      <c r="E41" s="57" t="s">
        <v>4</v>
      </c>
      <c r="F41" s="57" t="s">
        <v>853</v>
      </c>
      <c r="G41" s="154" t="s">
        <v>854</v>
      </c>
      <c r="H41" s="58"/>
      <c r="I41" s="151">
        <v>1.0</v>
      </c>
      <c r="J41" s="113">
        <v>2190.0</v>
      </c>
      <c r="K41" s="125"/>
      <c r="L41" s="104"/>
      <c r="M41" s="147"/>
      <c r="N41" s="148"/>
      <c r="O41" s="58"/>
      <c r="P41" s="57" t="s">
        <v>819</v>
      </c>
      <c r="Q41" s="58"/>
      <c r="R41" s="58"/>
      <c r="S41" s="152">
        <v>890.0</v>
      </c>
      <c r="T41" s="156">
        <v>846.0</v>
      </c>
      <c r="U41" s="63"/>
      <c r="V41" s="63">
        <f t="shared" si="1"/>
        <v>846</v>
      </c>
      <c r="W41" s="63"/>
      <c r="X41" s="63"/>
      <c r="Y41" s="63"/>
      <c r="Z41" s="63"/>
      <c r="AA41" s="63"/>
      <c r="AB41" s="63"/>
      <c r="AC41" s="63"/>
      <c r="AD41" s="63"/>
      <c r="AE41" s="63"/>
    </row>
    <row r="42">
      <c r="A42" s="57" t="s">
        <v>315</v>
      </c>
      <c r="B42" s="57" t="s">
        <v>116</v>
      </c>
      <c r="C42" s="57" t="s">
        <v>6</v>
      </c>
      <c r="D42" s="57" t="s">
        <v>324</v>
      </c>
      <c r="E42" s="57" t="s">
        <v>4</v>
      </c>
      <c r="F42" s="57" t="s">
        <v>855</v>
      </c>
      <c r="G42" s="57" t="s">
        <v>856</v>
      </c>
      <c r="H42" s="58"/>
      <c r="I42" s="151">
        <v>1.0</v>
      </c>
      <c r="J42" s="113">
        <v>1590.0</v>
      </c>
      <c r="K42" s="125"/>
      <c r="L42" s="104"/>
      <c r="M42" s="147"/>
      <c r="N42" s="148"/>
      <c r="O42" s="58"/>
      <c r="P42" s="57" t="s">
        <v>819</v>
      </c>
      <c r="Q42" s="58"/>
      <c r="R42" s="58"/>
      <c r="S42" s="152">
        <v>660.0</v>
      </c>
      <c r="T42" s="156">
        <v>627.0</v>
      </c>
      <c r="U42" s="63"/>
      <c r="V42" s="63">
        <f t="shared" si="1"/>
        <v>627</v>
      </c>
      <c r="W42" s="63"/>
      <c r="X42" s="63"/>
      <c r="Y42" s="63"/>
      <c r="Z42" s="63"/>
      <c r="AA42" s="63"/>
      <c r="AB42" s="63"/>
      <c r="AC42" s="63"/>
      <c r="AD42" s="63"/>
      <c r="AE42" s="63"/>
    </row>
    <row r="43">
      <c r="A43" s="57" t="s">
        <v>315</v>
      </c>
      <c r="B43" s="57" t="s">
        <v>116</v>
      </c>
      <c r="C43" s="57" t="s">
        <v>6</v>
      </c>
      <c r="D43" s="57" t="s">
        <v>324</v>
      </c>
      <c r="E43" s="57" t="s">
        <v>4</v>
      </c>
      <c r="F43" s="57" t="s">
        <v>857</v>
      </c>
      <c r="G43" s="57" t="s">
        <v>856</v>
      </c>
      <c r="H43" s="58"/>
      <c r="I43" s="151">
        <v>1.0</v>
      </c>
      <c r="J43" s="113">
        <v>1590.0</v>
      </c>
      <c r="K43" s="125"/>
      <c r="L43" s="104"/>
      <c r="M43" s="147"/>
      <c r="N43" s="148"/>
      <c r="O43" s="58"/>
      <c r="P43" s="57" t="s">
        <v>819</v>
      </c>
      <c r="Q43" s="58"/>
      <c r="R43" s="58"/>
      <c r="S43" s="152">
        <v>660.0</v>
      </c>
      <c r="T43" s="156">
        <v>627.0</v>
      </c>
      <c r="U43" s="63"/>
      <c r="V43" s="63">
        <f t="shared" si="1"/>
        <v>627</v>
      </c>
      <c r="W43" s="63"/>
      <c r="X43" s="63"/>
      <c r="Y43" s="63"/>
      <c r="Z43" s="63"/>
      <c r="AA43" s="63"/>
      <c r="AB43" s="63"/>
      <c r="AC43" s="63"/>
      <c r="AD43" s="63"/>
      <c r="AE43" s="63"/>
    </row>
    <row r="44">
      <c r="A44" s="57" t="s">
        <v>315</v>
      </c>
      <c r="B44" s="57" t="s">
        <v>116</v>
      </c>
      <c r="C44" s="57" t="s">
        <v>6</v>
      </c>
      <c r="D44" s="57" t="s">
        <v>324</v>
      </c>
      <c r="E44" s="57" t="s">
        <v>4</v>
      </c>
      <c r="F44" s="57" t="s">
        <v>858</v>
      </c>
      <c r="G44" s="57" t="s">
        <v>856</v>
      </c>
      <c r="H44" s="58"/>
      <c r="I44" s="151">
        <v>1.0</v>
      </c>
      <c r="J44" s="113">
        <v>1590.0</v>
      </c>
      <c r="K44" s="125"/>
      <c r="L44" s="104"/>
      <c r="M44" s="147"/>
      <c r="N44" s="148"/>
      <c r="O44" s="58"/>
      <c r="P44" s="57" t="s">
        <v>819</v>
      </c>
      <c r="Q44" s="58"/>
      <c r="R44" s="58"/>
      <c r="S44" s="152">
        <v>620.0</v>
      </c>
      <c r="T44" s="156">
        <v>589.0</v>
      </c>
      <c r="U44" s="63"/>
      <c r="V44" s="63">
        <f t="shared" si="1"/>
        <v>589</v>
      </c>
      <c r="W44" s="63"/>
      <c r="X44" s="63"/>
      <c r="Y44" s="63"/>
      <c r="Z44" s="63"/>
      <c r="AA44" s="63"/>
      <c r="AB44" s="63"/>
      <c r="AC44" s="63"/>
      <c r="AD44" s="63"/>
      <c r="AE44" s="63"/>
    </row>
    <row r="45">
      <c r="A45" s="57" t="s">
        <v>315</v>
      </c>
      <c r="B45" s="57" t="s">
        <v>116</v>
      </c>
      <c r="C45" s="57" t="s">
        <v>6</v>
      </c>
      <c r="D45" s="57" t="s">
        <v>324</v>
      </c>
      <c r="E45" s="57" t="s">
        <v>4</v>
      </c>
      <c r="F45" s="57" t="s">
        <v>859</v>
      </c>
      <c r="G45" s="154" t="s">
        <v>860</v>
      </c>
      <c r="H45" s="58"/>
      <c r="I45" s="151">
        <v>1.0</v>
      </c>
      <c r="J45" s="113">
        <v>2790.0</v>
      </c>
      <c r="K45" s="125"/>
      <c r="L45" s="104"/>
      <c r="M45" s="147"/>
      <c r="N45" s="148"/>
      <c r="O45" s="58"/>
      <c r="P45" s="57" t="s">
        <v>819</v>
      </c>
      <c r="Q45" s="58"/>
      <c r="R45" s="58"/>
      <c r="S45" s="152">
        <v>1163.0</v>
      </c>
      <c r="T45" s="153">
        <v>989.0</v>
      </c>
      <c r="U45" s="63"/>
      <c r="V45" s="63">
        <f t="shared" si="1"/>
        <v>989</v>
      </c>
      <c r="W45" s="63"/>
      <c r="X45" s="63"/>
      <c r="Y45" s="63"/>
      <c r="Z45" s="63"/>
      <c r="AA45" s="63"/>
      <c r="AB45" s="63"/>
      <c r="AC45" s="63"/>
      <c r="AD45" s="63"/>
      <c r="AE45" s="63"/>
    </row>
    <row r="46">
      <c r="A46" s="57" t="s">
        <v>315</v>
      </c>
      <c r="B46" s="57" t="s">
        <v>116</v>
      </c>
      <c r="C46" s="57" t="s">
        <v>6</v>
      </c>
      <c r="D46" s="57" t="s">
        <v>324</v>
      </c>
      <c r="E46" s="57" t="s">
        <v>4</v>
      </c>
      <c r="F46" s="57" t="s">
        <v>861</v>
      </c>
      <c r="G46" s="154" t="s">
        <v>862</v>
      </c>
      <c r="H46" s="58"/>
      <c r="I46" s="151">
        <v>1.0</v>
      </c>
      <c r="J46" s="113">
        <v>2390.0</v>
      </c>
      <c r="K46" s="125"/>
      <c r="L46" s="104"/>
      <c r="M46" s="147"/>
      <c r="N46" s="148"/>
      <c r="O46" s="58"/>
      <c r="P46" s="57" t="s">
        <v>819</v>
      </c>
      <c r="Q46" s="58"/>
      <c r="R46" s="58"/>
      <c r="S46" s="152">
        <v>996.0</v>
      </c>
      <c r="T46" s="153">
        <v>847.0</v>
      </c>
      <c r="U46" s="63"/>
      <c r="V46" s="63">
        <f t="shared" si="1"/>
        <v>847</v>
      </c>
      <c r="W46" s="63"/>
      <c r="X46" s="63"/>
      <c r="Y46" s="63"/>
      <c r="Z46" s="63"/>
      <c r="AA46" s="63"/>
      <c r="AB46" s="63"/>
      <c r="AC46" s="63"/>
      <c r="AD46" s="63"/>
      <c r="AE46" s="63"/>
    </row>
    <row r="47">
      <c r="A47" s="57" t="s">
        <v>315</v>
      </c>
      <c r="B47" s="57" t="s">
        <v>116</v>
      </c>
      <c r="C47" s="57" t="s">
        <v>6</v>
      </c>
      <c r="D47" s="57" t="s">
        <v>324</v>
      </c>
      <c r="E47" s="57" t="s">
        <v>4</v>
      </c>
      <c r="F47" s="57" t="s">
        <v>863</v>
      </c>
      <c r="G47" s="57" t="s">
        <v>864</v>
      </c>
      <c r="H47" s="58"/>
      <c r="I47" s="151">
        <v>1.0</v>
      </c>
      <c r="J47" s="113">
        <v>1590.0</v>
      </c>
      <c r="K47" s="125"/>
      <c r="L47" s="104"/>
      <c r="M47" s="147"/>
      <c r="N47" s="148"/>
      <c r="O47" s="58"/>
      <c r="P47" s="57" t="s">
        <v>819</v>
      </c>
      <c r="Q47" s="58"/>
      <c r="R47" s="58"/>
      <c r="S47" s="152">
        <v>663.0</v>
      </c>
      <c r="T47" s="156">
        <v>630.0</v>
      </c>
      <c r="U47" s="63"/>
      <c r="V47" s="63">
        <f t="shared" si="1"/>
        <v>630</v>
      </c>
      <c r="W47" s="63"/>
      <c r="X47" s="63"/>
      <c r="Y47" s="63"/>
      <c r="Z47" s="63"/>
      <c r="AA47" s="63"/>
      <c r="AB47" s="63"/>
      <c r="AC47" s="63"/>
      <c r="AD47" s="63"/>
      <c r="AE47" s="63"/>
    </row>
    <row r="48">
      <c r="A48" s="57" t="s">
        <v>315</v>
      </c>
      <c r="B48" s="57" t="s">
        <v>116</v>
      </c>
      <c r="C48" s="57" t="s">
        <v>6</v>
      </c>
      <c r="D48" s="57" t="s">
        <v>324</v>
      </c>
      <c r="E48" s="57" t="s">
        <v>4</v>
      </c>
      <c r="F48" s="57" t="s">
        <v>865</v>
      </c>
      <c r="G48" s="57" t="s">
        <v>864</v>
      </c>
      <c r="H48" s="58"/>
      <c r="I48" s="151">
        <v>1.0</v>
      </c>
      <c r="J48" s="113">
        <v>1590.0</v>
      </c>
      <c r="K48" s="125"/>
      <c r="L48" s="104"/>
      <c r="M48" s="147"/>
      <c r="N48" s="148"/>
      <c r="O48" s="58"/>
      <c r="P48" s="57" t="s">
        <v>819</v>
      </c>
      <c r="Q48" s="58"/>
      <c r="R48" s="58"/>
      <c r="S48" s="152">
        <v>663.0</v>
      </c>
      <c r="T48" s="156">
        <v>630.0</v>
      </c>
      <c r="U48" s="63"/>
      <c r="V48" s="63">
        <f t="shared" si="1"/>
        <v>630</v>
      </c>
      <c r="W48" s="63"/>
      <c r="X48" s="63"/>
      <c r="Y48" s="63"/>
      <c r="Z48" s="63"/>
      <c r="AA48" s="63"/>
      <c r="AB48" s="63"/>
      <c r="AC48" s="63"/>
      <c r="AD48" s="63"/>
      <c r="AE48" s="63"/>
    </row>
    <row r="49">
      <c r="A49" s="57" t="s">
        <v>315</v>
      </c>
      <c r="B49" s="57" t="s">
        <v>116</v>
      </c>
      <c r="C49" s="57" t="s">
        <v>6</v>
      </c>
      <c r="D49" s="57" t="s">
        <v>324</v>
      </c>
      <c r="E49" s="57" t="s">
        <v>4</v>
      </c>
      <c r="F49" s="57" t="s">
        <v>866</v>
      </c>
      <c r="G49" s="57" t="s">
        <v>867</v>
      </c>
      <c r="H49" s="58"/>
      <c r="I49" s="151">
        <v>1.0</v>
      </c>
      <c r="J49" s="113">
        <v>1590.0</v>
      </c>
      <c r="K49" s="125"/>
      <c r="L49" s="104"/>
      <c r="M49" s="147"/>
      <c r="N49" s="148"/>
      <c r="O49" s="58"/>
      <c r="P49" s="57" t="s">
        <v>819</v>
      </c>
      <c r="Q49" s="58"/>
      <c r="R49" s="58"/>
      <c r="S49" s="152">
        <v>663.0</v>
      </c>
      <c r="T49" s="156">
        <v>630.0</v>
      </c>
      <c r="U49" s="63"/>
      <c r="V49" s="63">
        <f t="shared" si="1"/>
        <v>630</v>
      </c>
      <c r="W49" s="63"/>
      <c r="X49" s="63"/>
      <c r="Y49" s="63"/>
      <c r="Z49" s="63"/>
      <c r="AA49" s="63"/>
      <c r="AB49" s="63"/>
      <c r="AC49" s="63"/>
      <c r="AD49" s="63"/>
      <c r="AE49" s="63"/>
    </row>
    <row r="50">
      <c r="A50" s="57" t="s">
        <v>315</v>
      </c>
      <c r="B50" s="57" t="s">
        <v>116</v>
      </c>
      <c r="C50" s="57" t="s">
        <v>6</v>
      </c>
      <c r="D50" s="57" t="s">
        <v>324</v>
      </c>
      <c r="E50" s="57" t="s">
        <v>4</v>
      </c>
      <c r="F50" s="57" t="s">
        <v>868</v>
      </c>
      <c r="G50" s="57" t="s">
        <v>867</v>
      </c>
      <c r="H50" s="58"/>
      <c r="I50" s="151">
        <v>1.0</v>
      </c>
      <c r="J50" s="113">
        <v>1590.0</v>
      </c>
      <c r="K50" s="125"/>
      <c r="L50" s="104"/>
      <c r="M50" s="147"/>
      <c r="N50" s="148"/>
      <c r="O50" s="58"/>
      <c r="P50" s="57" t="s">
        <v>819</v>
      </c>
      <c r="Q50" s="58"/>
      <c r="R50" s="58"/>
      <c r="S50" s="152">
        <v>663.0</v>
      </c>
      <c r="T50" s="153">
        <v>630.0</v>
      </c>
      <c r="U50" s="63"/>
      <c r="V50" s="63">
        <f t="shared" si="1"/>
        <v>630</v>
      </c>
      <c r="W50" s="63"/>
      <c r="X50" s="63"/>
      <c r="Y50" s="63"/>
      <c r="Z50" s="63"/>
      <c r="AA50" s="63"/>
      <c r="AB50" s="63"/>
      <c r="AC50" s="63"/>
      <c r="AD50" s="63"/>
      <c r="AE50" s="63"/>
    </row>
    <row r="51">
      <c r="A51" s="57" t="s">
        <v>315</v>
      </c>
      <c r="B51" s="57" t="s">
        <v>116</v>
      </c>
      <c r="C51" s="57" t="s">
        <v>6</v>
      </c>
      <c r="D51" s="57" t="s">
        <v>324</v>
      </c>
      <c r="E51" s="57" t="s">
        <v>4</v>
      </c>
      <c r="F51" s="57" t="s">
        <v>869</v>
      </c>
      <c r="G51" s="57" t="s">
        <v>867</v>
      </c>
      <c r="H51" s="58"/>
      <c r="I51" s="151">
        <v>1.0</v>
      </c>
      <c r="J51" s="113">
        <v>1590.0</v>
      </c>
      <c r="K51" s="125"/>
      <c r="L51" s="104"/>
      <c r="M51" s="147"/>
      <c r="N51" s="148"/>
      <c r="O51" s="58"/>
      <c r="P51" s="57" t="s">
        <v>819</v>
      </c>
      <c r="Q51" s="58"/>
      <c r="R51" s="58"/>
      <c r="S51" s="152">
        <v>663.0</v>
      </c>
      <c r="T51" s="156">
        <v>630.0</v>
      </c>
      <c r="U51" s="63"/>
      <c r="V51" s="63">
        <f t="shared" si="1"/>
        <v>630</v>
      </c>
      <c r="W51" s="63"/>
      <c r="X51" s="63"/>
      <c r="Y51" s="63"/>
      <c r="Z51" s="63"/>
      <c r="AA51" s="63"/>
      <c r="AB51" s="63"/>
      <c r="AC51" s="63"/>
      <c r="AD51" s="63"/>
      <c r="AE51" s="63"/>
    </row>
    <row r="52">
      <c r="A52" s="57" t="s">
        <v>315</v>
      </c>
      <c r="B52" s="57" t="s">
        <v>116</v>
      </c>
      <c r="C52" s="57" t="s">
        <v>6</v>
      </c>
      <c r="D52" s="57" t="s">
        <v>324</v>
      </c>
      <c r="E52" s="57" t="s">
        <v>4</v>
      </c>
      <c r="F52" s="57" t="s">
        <v>870</v>
      </c>
      <c r="G52" s="154" t="s">
        <v>871</v>
      </c>
      <c r="H52" s="58"/>
      <c r="I52" s="151">
        <v>2.0</v>
      </c>
      <c r="J52" s="113">
        <v>3190.0</v>
      </c>
      <c r="K52" s="125"/>
      <c r="L52" s="104"/>
      <c r="M52" s="147"/>
      <c r="N52" s="148"/>
      <c r="O52" s="58"/>
      <c r="P52" s="57" t="s">
        <v>819</v>
      </c>
      <c r="Q52" s="58"/>
      <c r="R52" s="58"/>
      <c r="S52" s="152">
        <v>1363.0</v>
      </c>
      <c r="T52" s="153">
        <v>1159.0</v>
      </c>
      <c r="U52" s="63"/>
      <c r="V52" s="63">
        <f t="shared" si="1"/>
        <v>2318</v>
      </c>
      <c r="W52" s="63"/>
      <c r="X52" s="63"/>
      <c r="Y52" s="63"/>
      <c r="Z52" s="63"/>
      <c r="AA52" s="63"/>
      <c r="AB52" s="63"/>
      <c r="AC52" s="63"/>
      <c r="AD52" s="63"/>
      <c r="AE52" s="63"/>
    </row>
    <row r="53">
      <c r="A53" s="57" t="s">
        <v>315</v>
      </c>
      <c r="B53" s="57" t="s">
        <v>116</v>
      </c>
      <c r="C53" s="57" t="s">
        <v>6</v>
      </c>
      <c r="D53" s="57" t="s">
        <v>324</v>
      </c>
      <c r="E53" s="57" t="s">
        <v>4</v>
      </c>
      <c r="F53" s="57" t="s">
        <v>872</v>
      </c>
      <c r="G53" s="154" t="s">
        <v>873</v>
      </c>
      <c r="H53" s="58"/>
      <c r="I53" s="151">
        <v>1.0</v>
      </c>
      <c r="J53" s="113">
        <v>2590.0</v>
      </c>
      <c r="K53" s="125"/>
      <c r="L53" s="104"/>
      <c r="M53" s="147"/>
      <c r="N53" s="148"/>
      <c r="O53" s="58"/>
      <c r="P53" s="57" t="s">
        <v>819</v>
      </c>
      <c r="Q53" s="58"/>
      <c r="R53" s="58"/>
      <c r="S53" s="152">
        <v>1096.0</v>
      </c>
      <c r="T53" s="153">
        <v>932.0</v>
      </c>
      <c r="U53" s="63"/>
      <c r="V53" s="63">
        <f t="shared" si="1"/>
        <v>932</v>
      </c>
      <c r="W53" s="63"/>
      <c r="X53" s="63"/>
      <c r="Y53" s="63"/>
      <c r="Z53" s="63"/>
      <c r="AA53" s="63"/>
      <c r="AB53" s="63"/>
      <c r="AC53" s="63"/>
      <c r="AD53" s="63"/>
      <c r="AE53" s="63"/>
    </row>
    <row r="54">
      <c r="A54" s="57" t="s">
        <v>315</v>
      </c>
      <c r="B54" s="57" t="s">
        <v>206</v>
      </c>
      <c r="C54" s="57" t="s">
        <v>6</v>
      </c>
      <c r="D54" s="57" t="s">
        <v>324</v>
      </c>
      <c r="E54" s="57" t="s">
        <v>4</v>
      </c>
      <c r="F54" s="57" t="s">
        <v>874</v>
      </c>
      <c r="G54" s="154" t="s">
        <v>875</v>
      </c>
      <c r="H54" s="58"/>
      <c r="I54" s="151">
        <v>1.0</v>
      </c>
      <c r="J54" s="113">
        <v>2990.0</v>
      </c>
      <c r="K54" s="125"/>
      <c r="L54" s="104"/>
      <c r="M54" s="147"/>
      <c r="N54" s="148"/>
      <c r="O54" s="58"/>
      <c r="P54" s="57" t="s">
        <v>819</v>
      </c>
      <c r="Q54" s="58"/>
      <c r="R54" s="58"/>
      <c r="S54" s="152">
        <v>1263.0</v>
      </c>
      <c r="T54" s="153">
        <v>1074.0</v>
      </c>
      <c r="U54" s="63"/>
      <c r="V54" s="63">
        <f t="shared" si="1"/>
        <v>1074</v>
      </c>
      <c r="W54" s="63"/>
      <c r="X54" s="63"/>
      <c r="Y54" s="63"/>
      <c r="Z54" s="63"/>
      <c r="AA54" s="63"/>
      <c r="AB54" s="63"/>
      <c r="AC54" s="63"/>
      <c r="AD54" s="63"/>
      <c r="AE54" s="63"/>
    </row>
    <row r="55">
      <c r="A55" s="57" t="s">
        <v>315</v>
      </c>
      <c r="B55" s="57" t="s">
        <v>206</v>
      </c>
      <c r="C55" s="57" t="s">
        <v>6</v>
      </c>
      <c r="D55" s="57" t="s">
        <v>324</v>
      </c>
      <c r="E55" s="57" t="s">
        <v>4</v>
      </c>
      <c r="F55" s="57" t="s">
        <v>876</v>
      </c>
      <c r="G55" s="154" t="s">
        <v>875</v>
      </c>
      <c r="H55" s="58"/>
      <c r="I55" s="151">
        <v>1.0</v>
      </c>
      <c r="J55" s="113">
        <v>2990.0</v>
      </c>
      <c r="K55" s="125"/>
      <c r="L55" s="104"/>
      <c r="M55" s="147"/>
      <c r="N55" s="148"/>
      <c r="O55" s="58"/>
      <c r="P55" s="57" t="s">
        <v>819</v>
      </c>
      <c r="Q55" s="58"/>
      <c r="R55" s="58"/>
      <c r="S55" s="152">
        <v>1263.0</v>
      </c>
      <c r="T55" s="153">
        <v>1074.0</v>
      </c>
      <c r="U55" s="63"/>
      <c r="V55" s="63">
        <f t="shared" si="1"/>
        <v>1074</v>
      </c>
      <c r="W55" s="63"/>
      <c r="X55" s="63"/>
      <c r="Y55" s="63"/>
      <c r="Z55" s="63"/>
      <c r="AA55" s="63"/>
      <c r="AB55" s="63"/>
      <c r="AC55" s="63"/>
      <c r="AD55" s="63"/>
      <c r="AE55" s="63"/>
    </row>
    <row r="56">
      <c r="A56" s="57" t="s">
        <v>315</v>
      </c>
      <c r="B56" s="57" t="s">
        <v>116</v>
      </c>
      <c r="C56" s="57" t="s">
        <v>6</v>
      </c>
      <c r="D56" s="57" t="s">
        <v>324</v>
      </c>
      <c r="E56" s="57" t="s">
        <v>4</v>
      </c>
      <c r="F56" s="57" t="s">
        <v>877</v>
      </c>
      <c r="G56" s="154" t="s">
        <v>875</v>
      </c>
      <c r="H56" s="58"/>
      <c r="I56" s="151">
        <v>1.0</v>
      </c>
      <c r="J56" s="113">
        <v>2390.0</v>
      </c>
      <c r="K56" s="125"/>
      <c r="L56" s="104"/>
      <c r="M56" s="147"/>
      <c r="N56" s="148"/>
      <c r="O56" s="58"/>
      <c r="P56" s="57" t="s">
        <v>819</v>
      </c>
      <c r="Q56" s="58"/>
      <c r="R56" s="58"/>
      <c r="S56" s="152">
        <v>930.0</v>
      </c>
      <c r="T56" s="156">
        <v>884.0</v>
      </c>
      <c r="U56" s="63"/>
      <c r="V56" s="63">
        <f t="shared" si="1"/>
        <v>884</v>
      </c>
      <c r="W56" s="63"/>
      <c r="X56" s="63"/>
      <c r="Y56" s="63"/>
      <c r="Z56" s="63"/>
      <c r="AA56" s="63"/>
      <c r="AB56" s="63"/>
      <c r="AC56" s="63"/>
      <c r="AD56" s="63"/>
      <c r="AE56" s="63"/>
    </row>
    <row r="57">
      <c r="A57" s="57" t="s">
        <v>315</v>
      </c>
      <c r="B57" s="57" t="s">
        <v>116</v>
      </c>
      <c r="C57" s="57" t="s">
        <v>6</v>
      </c>
      <c r="D57" s="57" t="s">
        <v>324</v>
      </c>
      <c r="E57" s="57" t="s">
        <v>4</v>
      </c>
      <c r="F57" s="57" t="s">
        <v>878</v>
      </c>
      <c r="G57" s="154" t="s">
        <v>875</v>
      </c>
      <c r="H57" s="58"/>
      <c r="I57" s="151">
        <v>1.0</v>
      </c>
      <c r="J57" s="113">
        <v>2390.0</v>
      </c>
      <c r="K57" s="125"/>
      <c r="L57" s="104"/>
      <c r="M57" s="147"/>
      <c r="N57" s="148"/>
      <c r="O57" s="58"/>
      <c r="P57" s="57" t="s">
        <v>819</v>
      </c>
      <c r="Q57" s="58"/>
      <c r="R57" s="58"/>
      <c r="S57" s="152">
        <v>930.0</v>
      </c>
      <c r="T57" s="156">
        <v>884.0</v>
      </c>
      <c r="U57" s="63"/>
      <c r="V57" s="63">
        <f t="shared" si="1"/>
        <v>884</v>
      </c>
      <c r="W57" s="63"/>
      <c r="X57" s="63"/>
      <c r="Y57" s="63"/>
      <c r="Z57" s="63"/>
      <c r="AA57" s="63"/>
      <c r="AB57" s="63"/>
      <c r="AC57" s="63"/>
      <c r="AD57" s="63"/>
      <c r="AE57" s="63"/>
    </row>
    <row r="58">
      <c r="A58" s="57" t="s">
        <v>315</v>
      </c>
      <c r="B58" s="57" t="s">
        <v>116</v>
      </c>
      <c r="C58" s="57" t="s">
        <v>6</v>
      </c>
      <c r="D58" s="57" t="s">
        <v>324</v>
      </c>
      <c r="E58" s="57" t="s">
        <v>4</v>
      </c>
      <c r="F58" s="57" t="s">
        <v>879</v>
      </c>
      <c r="G58" s="154" t="s">
        <v>880</v>
      </c>
      <c r="H58" s="58"/>
      <c r="I58" s="151">
        <v>1.0</v>
      </c>
      <c r="J58" s="113">
        <v>2390.0</v>
      </c>
      <c r="K58" s="125"/>
      <c r="L58" s="104"/>
      <c r="M58" s="147"/>
      <c r="N58" s="148"/>
      <c r="O58" s="58"/>
      <c r="P58" s="57" t="s">
        <v>819</v>
      </c>
      <c r="Q58" s="58"/>
      <c r="R58" s="58"/>
      <c r="S58" s="152">
        <v>996.0</v>
      </c>
      <c r="T58" s="156">
        <v>946.0</v>
      </c>
      <c r="U58" s="63"/>
      <c r="V58" s="63">
        <f t="shared" si="1"/>
        <v>946</v>
      </c>
      <c r="W58" s="63"/>
      <c r="X58" s="63"/>
      <c r="Y58" s="63"/>
      <c r="Z58" s="63"/>
      <c r="AA58" s="63"/>
      <c r="AB58" s="63"/>
      <c r="AC58" s="63"/>
      <c r="AD58" s="63"/>
      <c r="AE58" s="63"/>
    </row>
    <row r="59">
      <c r="A59" s="57" t="s">
        <v>315</v>
      </c>
      <c r="B59" s="57" t="s">
        <v>116</v>
      </c>
      <c r="C59" s="57" t="s">
        <v>6</v>
      </c>
      <c r="D59" s="57" t="s">
        <v>324</v>
      </c>
      <c r="E59" s="57" t="s">
        <v>4</v>
      </c>
      <c r="F59" s="57" t="s">
        <v>881</v>
      </c>
      <c r="G59" s="154" t="s">
        <v>882</v>
      </c>
      <c r="H59" s="58"/>
      <c r="I59" s="151">
        <v>1.0</v>
      </c>
      <c r="J59" s="113">
        <v>2390.0</v>
      </c>
      <c r="K59" s="125"/>
      <c r="L59" s="104"/>
      <c r="M59" s="147"/>
      <c r="N59" s="148"/>
      <c r="O59" s="58"/>
      <c r="P59" s="57" t="s">
        <v>819</v>
      </c>
      <c r="Q59" s="58"/>
      <c r="R59" s="58"/>
      <c r="S59" s="152">
        <v>963.0</v>
      </c>
      <c r="T59" s="156">
        <v>915.0</v>
      </c>
      <c r="U59" s="63"/>
      <c r="V59" s="63">
        <f t="shared" si="1"/>
        <v>915</v>
      </c>
      <c r="W59" s="63"/>
      <c r="X59" s="63"/>
      <c r="Y59" s="63"/>
      <c r="Z59" s="63"/>
      <c r="AA59" s="63"/>
      <c r="AB59" s="63"/>
      <c r="AC59" s="63"/>
      <c r="AD59" s="63"/>
      <c r="AE59" s="63"/>
    </row>
    <row r="60">
      <c r="A60" s="57" t="s">
        <v>315</v>
      </c>
      <c r="B60" s="57" t="s">
        <v>116</v>
      </c>
      <c r="C60" s="57" t="s">
        <v>6</v>
      </c>
      <c r="D60" s="57" t="s">
        <v>324</v>
      </c>
      <c r="E60" s="57" t="s">
        <v>4</v>
      </c>
      <c r="F60" s="57" t="s">
        <v>883</v>
      </c>
      <c r="G60" s="154" t="s">
        <v>882</v>
      </c>
      <c r="H60" s="58"/>
      <c r="I60" s="151">
        <v>1.0</v>
      </c>
      <c r="J60" s="113">
        <v>2390.0</v>
      </c>
      <c r="K60" s="125"/>
      <c r="L60" s="104"/>
      <c r="M60" s="147"/>
      <c r="N60" s="148"/>
      <c r="O60" s="58"/>
      <c r="P60" s="57" t="s">
        <v>819</v>
      </c>
      <c r="Q60" s="58"/>
      <c r="R60" s="58"/>
      <c r="S60" s="152">
        <v>963.0</v>
      </c>
      <c r="T60" s="156">
        <v>915.0</v>
      </c>
      <c r="U60" s="63"/>
      <c r="V60" s="63">
        <f t="shared" si="1"/>
        <v>915</v>
      </c>
      <c r="W60" s="63"/>
      <c r="X60" s="63"/>
      <c r="Y60" s="63"/>
      <c r="Z60" s="63"/>
      <c r="AA60" s="63"/>
      <c r="AB60" s="63"/>
      <c r="AC60" s="63"/>
      <c r="AD60" s="63"/>
      <c r="AE60" s="63"/>
    </row>
    <row r="61">
      <c r="A61" s="57" t="s">
        <v>315</v>
      </c>
      <c r="B61" s="57" t="s">
        <v>116</v>
      </c>
      <c r="C61" s="57" t="s">
        <v>6</v>
      </c>
      <c r="D61" s="57" t="s">
        <v>324</v>
      </c>
      <c r="E61" s="57" t="s">
        <v>4</v>
      </c>
      <c r="F61" s="57" t="s">
        <v>884</v>
      </c>
      <c r="G61" s="154" t="s">
        <v>885</v>
      </c>
      <c r="H61" s="58"/>
      <c r="I61" s="151">
        <v>1.0</v>
      </c>
      <c r="J61" s="113">
        <v>2190.0</v>
      </c>
      <c r="K61" s="125"/>
      <c r="L61" s="104"/>
      <c r="M61" s="147"/>
      <c r="N61" s="148"/>
      <c r="O61" s="58"/>
      <c r="P61" s="57" t="s">
        <v>819</v>
      </c>
      <c r="Q61" s="58"/>
      <c r="R61" s="58"/>
      <c r="S61" s="152">
        <v>863.0</v>
      </c>
      <c r="T61" s="156">
        <v>820.0</v>
      </c>
      <c r="U61" s="63"/>
      <c r="V61" s="63">
        <f t="shared" si="1"/>
        <v>820</v>
      </c>
      <c r="W61" s="63"/>
      <c r="X61" s="63"/>
      <c r="Y61" s="63"/>
      <c r="Z61" s="63"/>
      <c r="AA61" s="63"/>
      <c r="AB61" s="63"/>
      <c r="AC61" s="63"/>
      <c r="AD61" s="63"/>
      <c r="AE61" s="63"/>
    </row>
    <row r="62">
      <c r="A62" s="57" t="s">
        <v>315</v>
      </c>
      <c r="B62" s="57" t="s">
        <v>116</v>
      </c>
      <c r="C62" s="57" t="s">
        <v>6</v>
      </c>
      <c r="D62" s="57" t="s">
        <v>324</v>
      </c>
      <c r="E62" s="57" t="s">
        <v>4</v>
      </c>
      <c r="F62" s="57" t="s">
        <v>886</v>
      </c>
      <c r="G62" s="154" t="s">
        <v>885</v>
      </c>
      <c r="H62" s="58"/>
      <c r="I62" s="151">
        <v>1.0</v>
      </c>
      <c r="J62" s="113">
        <v>2190.0</v>
      </c>
      <c r="K62" s="125"/>
      <c r="L62" s="104"/>
      <c r="M62" s="147"/>
      <c r="N62" s="148"/>
      <c r="O62" s="58"/>
      <c r="P62" s="57" t="s">
        <v>819</v>
      </c>
      <c r="Q62" s="58"/>
      <c r="R62" s="58"/>
      <c r="S62" s="152">
        <v>863.0</v>
      </c>
      <c r="T62" s="156">
        <v>820.0</v>
      </c>
      <c r="U62" s="63"/>
      <c r="V62" s="63">
        <f t="shared" si="1"/>
        <v>820</v>
      </c>
      <c r="W62" s="63"/>
      <c r="X62" s="63"/>
      <c r="Y62" s="63"/>
      <c r="Z62" s="63"/>
      <c r="AA62" s="63"/>
      <c r="AB62" s="63"/>
      <c r="AC62" s="63"/>
      <c r="AD62" s="63"/>
      <c r="AE62" s="63"/>
    </row>
    <row r="63">
      <c r="A63" s="57" t="s">
        <v>315</v>
      </c>
      <c r="B63" s="57" t="s">
        <v>116</v>
      </c>
      <c r="C63" s="57" t="s">
        <v>6</v>
      </c>
      <c r="D63" s="57" t="s">
        <v>324</v>
      </c>
      <c r="E63" s="57" t="s">
        <v>4</v>
      </c>
      <c r="F63" s="57" t="s">
        <v>887</v>
      </c>
      <c r="G63" s="154" t="s">
        <v>885</v>
      </c>
      <c r="H63" s="58"/>
      <c r="I63" s="151">
        <v>1.0</v>
      </c>
      <c r="J63" s="113">
        <v>2390.0</v>
      </c>
      <c r="K63" s="125"/>
      <c r="L63" s="104"/>
      <c r="M63" s="147"/>
      <c r="N63" s="148"/>
      <c r="O63" s="58"/>
      <c r="P63" s="57" t="s">
        <v>819</v>
      </c>
      <c r="Q63" s="58"/>
      <c r="R63" s="58"/>
      <c r="S63" s="152">
        <v>996.0</v>
      </c>
      <c r="T63" s="156">
        <v>946.0</v>
      </c>
      <c r="U63" s="63"/>
      <c r="V63" s="63">
        <f t="shared" si="1"/>
        <v>946</v>
      </c>
      <c r="W63" s="63"/>
      <c r="X63" s="63"/>
      <c r="Y63" s="63"/>
      <c r="Z63" s="63"/>
      <c r="AA63" s="63"/>
      <c r="AB63" s="63"/>
      <c r="AC63" s="63"/>
      <c r="AD63" s="63"/>
      <c r="AE63" s="63"/>
    </row>
    <row r="64">
      <c r="A64" s="57" t="s">
        <v>315</v>
      </c>
      <c r="B64" s="57" t="s">
        <v>116</v>
      </c>
      <c r="C64" s="57" t="s">
        <v>22</v>
      </c>
      <c r="D64" s="57" t="s">
        <v>324</v>
      </c>
      <c r="E64" s="57" t="s">
        <v>4</v>
      </c>
      <c r="F64" s="57" t="s">
        <v>888</v>
      </c>
      <c r="G64" s="57" t="s">
        <v>889</v>
      </c>
      <c r="H64" s="58"/>
      <c r="I64" s="151">
        <v>1.0</v>
      </c>
      <c r="J64" s="113">
        <v>1990.0</v>
      </c>
      <c r="K64" s="125"/>
      <c r="L64" s="104"/>
      <c r="M64" s="147"/>
      <c r="N64" s="148"/>
      <c r="O64" s="58"/>
      <c r="P64" s="57" t="s">
        <v>819</v>
      </c>
      <c r="Q64" s="58"/>
      <c r="R64" s="58"/>
      <c r="S64" s="152">
        <v>796.0</v>
      </c>
      <c r="T64" s="156">
        <v>756.0</v>
      </c>
      <c r="U64" s="63"/>
      <c r="V64" s="63">
        <f t="shared" si="1"/>
        <v>756</v>
      </c>
      <c r="W64" s="63"/>
      <c r="X64" s="63"/>
      <c r="Y64" s="63"/>
      <c r="Z64" s="63"/>
      <c r="AA64" s="63"/>
      <c r="AB64" s="63"/>
      <c r="AC64" s="63"/>
      <c r="AD64" s="63"/>
      <c r="AE64" s="63"/>
    </row>
    <row r="65">
      <c r="A65" s="57" t="s">
        <v>315</v>
      </c>
      <c r="B65" s="57" t="s">
        <v>116</v>
      </c>
      <c r="C65" s="57" t="s">
        <v>22</v>
      </c>
      <c r="D65" s="57" t="s">
        <v>324</v>
      </c>
      <c r="E65" s="57" t="s">
        <v>4</v>
      </c>
      <c r="F65" s="57" t="s">
        <v>890</v>
      </c>
      <c r="G65" s="57" t="s">
        <v>867</v>
      </c>
      <c r="H65" s="58"/>
      <c r="I65" s="151">
        <v>1.0</v>
      </c>
      <c r="J65" s="113">
        <v>1790.0</v>
      </c>
      <c r="K65" s="125"/>
      <c r="L65" s="104"/>
      <c r="M65" s="147"/>
      <c r="N65" s="148"/>
      <c r="O65" s="58"/>
      <c r="P65" s="57" t="s">
        <v>819</v>
      </c>
      <c r="Q65" s="58"/>
      <c r="R65" s="58"/>
      <c r="S65" s="152">
        <v>763.0</v>
      </c>
      <c r="T65" s="156">
        <v>725.0</v>
      </c>
      <c r="U65" s="63"/>
      <c r="V65" s="63">
        <f t="shared" si="1"/>
        <v>725</v>
      </c>
      <c r="W65" s="63"/>
      <c r="X65" s="63"/>
      <c r="Y65" s="63"/>
      <c r="Z65" s="63"/>
      <c r="AA65" s="63"/>
      <c r="AB65" s="63"/>
      <c r="AC65" s="63"/>
      <c r="AD65" s="63"/>
      <c r="AE65" s="63"/>
    </row>
    <row r="66">
      <c r="A66" s="57" t="s">
        <v>315</v>
      </c>
      <c r="B66" s="57" t="s">
        <v>116</v>
      </c>
      <c r="C66" s="57" t="s">
        <v>22</v>
      </c>
      <c r="D66" s="57" t="s">
        <v>324</v>
      </c>
      <c r="E66" s="57" t="s">
        <v>4</v>
      </c>
      <c r="F66" s="57" t="s">
        <v>891</v>
      </c>
      <c r="G66" s="57" t="s">
        <v>867</v>
      </c>
      <c r="H66" s="58"/>
      <c r="I66" s="151">
        <v>1.0</v>
      </c>
      <c r="J66" s="113">
        <v>1990.0</v>
      </c>
      <c r="K66" s="125"/>
      <c r="L66" s="104"/>
      <c r="M66" s="147"/>
      <c r="N66" s="148"/>
      <c r="O66" s="58"/>
      <c r="P66" s="57" t="s">
        <v>819</v>
      </c>
      <c r="Q66" s="58"/>
      <c r="R66" s="58"/>
      <c r="S66" s="152">
        <v>830.0</v>
      </c>
      <c r="T66" s="156">
        <v>789.0</v>
      </c>
      <c r="U66" s="63"/>
      <c r="V66" s="63">
        <f t="shared" si="1"/>
        <v>789</v>
      </c>
      <c r="W66" s="63"/>
      <c r="X66" s="63"/>
      <c r="Y66" s="63"/>
      <c r="Z66" s="63"/>
      <c r="AA66" s="63"/>
      <c r="AB66" s="63"/>
      <c r="AC66" s="63"/>
      <c r="AD66" s="63"/>
      <c r="AE66" s="63"/>
    </row>
    <row r="67">
      <c r="A67" s="57" t="s">
        <v>315</v>
      </c>
      <c r="B67" s="57" t="s">
        <v>206</v>
      </c>
      <c r="C67" s="57" t="s">
        <v>22</v>
      </c>
      <c r="D67" s="57" t="s">
        <v>324</v>
      </c>
      <c r="E67" s="57" t="s">
        <v>4</v>
      </c>
      <c r="F67" s="57" t="s">
        <v>892</v>
      </c>
      <c r="G67" s="154" t="s">
        <v>893</v>
      </c>
      <c r="H67" s="58"/>
      <c r="I67" s="151">
        <v>1.0</v>
      </c>
      <c r="J67" s="113">
        <v>1390.0</v>
      </c>
      <c r="K67" s="125"/>
      <c r="L67" s="104"/>
      <c r="M67" s="147"/>
      <c r="N67" s="148"/>
      <c r="O67" s="58"/>
      <c r="P67" s="57" t="s">
        <v>819</v>
      </c>
      <c r="Q67" s="58"/>
      <c r="R67" s="58"/>
      <c r="S67" s="152">
        <v>597.0</v>
      </c>
      <c r="T67" s="155">
        <v>567.0</v>
      </c>
      <c r="U67" s="63"/>
      <c r="V67" s="63">
        <f t="shared" si="1"/>
        <v>567</v>
      </c>
      <c r="W67" s="63"/>
      <c r="X67" s="63"/>
      <c r="Y67" s="63"/>
      <c r="Z67" s="63"/>
      <c r="AA67" s="63"/>
      <c r="AB67" s="63"/>
      <c r="AC67" s="63"/>
      <c r="AD67" s="63"/>
      <c r="AE67" s="63"/>
    </row>
    <row r="68">
      <c r="A68" s="57" t="s">
        <v>315</v>
      </c>
      <c r="B68" s="57" t="s">
        <v>206</v>
      </c>
      <c r="C68" s="57" t="s">
        <v>22</v>
      </c>
      <c r="D68" s="57" t="s">
        <v>324</v>
      </c>
      <c r="E68" s="57" t="s">
        <v>4</v>
      </c>
      <c r="F68" s="57" t="s">
        <v>894</v>
      </c>
      <c r="G68" s="154" t="s">
        <v>893</v>
      </c>
      <c r="H68" s="58"/>
      <c r="I68" s="151">
        <v>1.0</v>
      </c>
      <c r="J68" s="113">
        <v>1390.0</v>
      </c>
      <c r="K68" s="125"/>
      <c r="L68" s="104"/>
      <c r="M68" s="147"/>
      <c r="N68" s="148"/>
      <c r="O68" s="58"/>
      <c r="P68" s="57" t="s">
        <v>819</v>
      </c>
      <c r="Q68" s="58"/>
      <c r="R68" s="58"/>
      <c r="S68" s="152">
        <v>597.0</v>
      </c>
      <c r="T68" s="155">
        <v>567.0</v>
      </c>
      <c r="U68" s="63"/>
      <c r="V68" s="63">
        <f t="shared" si="1"/>
        <v>567</v>
      </c>
      <c r="W68" s="63"/>
      <c r="X68" s="63"/>
      <c r="Y68" s="63"/>
      <c r="Z68" s="63"/>
      <c r="AA68" s="63"/>
      <c r="AB68" s="63"/>
      <c r="AC68" s="63"/>
      <c r="AD68" s="63"/>
      <c r="AE68" s="63"/>
    </row>
    <row r="69">
      <c r="A69" s="57" t="s">
        <v>315</v>
      </c>
      <c r="B69" s="57" t="s">
        <v>11</v>
      </c>
      <c r="C69" s="57" t="s">
        <v>6</v>
      </c>
      <c r="D69" s="157" t="s">
        <v>324</v>
      </c>
      <c r="E69" s="157" t="s">
        <v>4</v>
      </c>
      <c r="F69" s="157" t="s">
        <v>895</v>
      </c>
      <c r="G69" s="157" t="s">
        <v>524</v>
      </c>
      <c r="H69" s="157">
        <v>7.5</v>
      </c>
      <c r="I69" s="158">
        <v>1.0</v>
      </c>
      <c r="J69" s="113">
        <v>3590.0</v>
      </c>
      <c r="K69" s="125"/>
      <c r="L69" s="104"/>
      <c r="M69" s="147"/>
      <c r="N69" s="148"/>
      <c r="O69" s="58"/>
      <c r="P69" s="57" t="s">
        <v>819</v>
      </c>
      <c r="Q69" s="58"/>
      <c r="R69" s="58"/>
      <c r="S69" s="152">
        <v>1390.0</v>
      </c>
      <c r="T69" s="153">
        <v>1321.0</v>
      </c>
      <c r="U69" s="63"/>
      <c r="V69" s="63">
        <f t="shared" si="1"/>
        <v>1321</v>
      </c>
      <c r="W69" s="63"/>
      <c r="X69" s="63"/>
      <c r="Y69" s="63"/>
      <c r="Z69" s="63"/>
      <c r="AA69" s="63"/>
      <c r="AB69" s="63"/>
      <c r="AC69" s="63"/>
      <c r="AD69" s="63"/>
      <c r="AE69" s="63"/>
    </row>
    <row r="70">
      <c r="A70" s="57" t="s">
        <v>315</v>
      </c>
      <c r="B70" s="57" t="s">
        <v>11</v>
      </c>
      <c r="C70" s="57" t="s">
        <v>6</v>
      </c>
      <c r="D70" s="157" t="s">
        <v>318</v>
      </c>
      <c r="E70" s="157" t="s">
        <v>4</v>
      </c>
      <c r="F70" s="157" t="s">
        <v>895</v>
      </c>
      <c r="G70" s="157" t="s">
        <v>524</v>
      </c>
      <c r="H70" s="157">
        <v>7.5</v>
      </c>
      <c r="I70" s="158">
        <v>1.0</v>
      </c>
      <c r="J70" s="113">
        <v>3590.0</v>
      </c>
      <c r="K70" s="125"/>
      <c r="L70" s="104"/>
      <c r="M70" s="147"/>
      <c r="N70" s="148"/>
      <c r="O70" s="58"/>
      <c r="P70" s="57" t="s">
        <v>819</v>
      </c>
      <c r="Q70" s="58"/>
      <c r="R70" s="58"/>
      <c r="S70" s="152">
        <v>1390.0</v>
      </c>
      <c r="T70" s="153">
        <v>1321.0</v>
      </c>
      <c r="U70" s="63"/>
      <c r="V70" s="63">
        <f t="shared" si="1"/>
        <v>1321</v>
      </c>
      <c r="W70" s="63"/>
      <c r="X70" s="63"/>
      <c r="Y70" s="63"/>
      <c r="Z70" s="63"/>
      <c r="AA70" s="63"/>
      <c r="AB70" s="63"/>
      <c r="AC70" s="63"/>
      <c r="AD70" s="63"/>
      <c r="AE70" s="63"/>
    </row>
    <row r="71">
      <c r="A71" s="57" t="s">
        <v>315</v>
      </c>
      <c r="B71" s="57" t="s">
        <v>11</v>
      </c>
      <c r="C71" s="57" t="s">
        <v>6</v>
      </c>
      <c r="D71" s="157" t="s">
        <v>328</v>
      </c>
      <c r="E71" s="157" t="s">
        <v>4</v>
      </c>
      <c r="F71" s="157" t="s">
        <v>895</v>
      </c>
      <c r="G71" s="157" t="s">
        <v>524</v>
      </c>
      <c r="H71" s="157">
        <v>8.0</v>
      </c>
      <c r="I71" s="158">
        <v>1.0</v>
      </c>
      <c r="J71" s="113">
        <v>3590.0</v>
      </c>
      <c r="K71" s="125"/>
      <c r="L71" s="104"/>
      <c r="M71" s="147"/>
      <c r="N71" s="148"/>
      <c r="O71" s="58"/>
      <c r="P71" s="57" t="s">
        <v>819</v>
      </c>
      <c r="Q71" s="58"/>
      <c r="R71" s="58"/>
      <c r="S71" s="152">
        <v>1390.0</v>
      </c>
      <c r="T71" s="153">
        <v>1321.0</v>
      </c>
      <c r="U71" s="63"/>
      <c r="V71" s="63">
        <f t="shared" si="1"/>
        <v>1321</v>
      </c>
      <c r="W71" s="63"/>
      <c r="X71" s="63"/>
      <c r="Y71" s="63"/>
      <c r="Z71" s="63"/>
      <c r="AA71" s="63"/>
      <c r="AB71" s="63"/>
      <c r="AC71" s="63"/>
      <c r="AD71" s="63"/>
      <c r="AE71" s="63"/>
    </row>
    <row r="72">
      <c r="A72" s="57" t="s">
        <v>315</v>
      </c>
      <c r="B72" s="57" t="s">
        <v>11</v>
      </c>
      <c r="C72" s="57" t="s">
        <v>6</v>
      </c>
      <c r="D72" s="157" t="s">
        <v>318</v>
      </c>
      <c r="E72" s="157" t="s">
        <v>4</v>
      </c>
      <c r="F72" s="157" t="s">
        <v>895</v>
      </c>
      <c r="G72" s="157" t="s">
        <v>524</v>
      </c>
      <c r="H72" s="157">
        <v>8.0</v>
      </c>
      <c r="I72" s="158">
        <v>1.0</v>
      </c>
      <c r="J72" s="113">
        <v>3590.0</v>
      </c>
      <c r="K72" s="125"/>
      <c r="L72" s="104"/>
      <c r="M72" s="147"/>
      <c r="N72" s="148"/>
      <c r="O72" s="58"/>
      <c r="P72" s="57" t="s">
        <v>819</v>
      </c>
      <c r="Q72" s="58"/>
      <c r="R72" s="58"/>
      <c r="S72" s="152">
        <v>1390.0</v>
      </c>
      <c r="T72" s="153">
        <v>1321.0</v>
      </c>
      <c r="U72" s="63"/>
      <c r="V72" s="63">
        <f t="shared" si="1"/>
        <v>1321</v>
      </c>
      <c r="W72" s="63"/>
      <c r="X72" s="63"/>
      <c r="Y72" s="63"/>
      <c r="Z72" s="63"/>
      <c r="AA72" s="63"/>
      <c r="AB72" s="63"/>
      <c r="AC72" s="63"/>
      <c r="AD72" s="63"/>
      <c r="AE72" s="63"/>
    </row>
    <row r="73">
      <c r="A73" s="57" t="s">
        <v>315</v>
      </c>
      <c r="B73" s="57" t="s">
        <v>11</v>
      </c>
      <c r="C73" s="57" t="s">
        <v>6</v>
      </c>
      <c r="D73" s="157" t="s">
        <v>324</v>
      </c>
      <c r="E73" s="157" t="s">
        <v>4</v>
      </c>
      <c r="F73" s="157" t="s">
        <v>895</v>
      </c>
      <c r="G73" s="157" t="s">
        <v>524</v>
      </c>
      <c r="H73" s="157">
        <v>8.0</v>
      </c>
      <c r="I73" s="158">
        <v>1.0</v>
      </c>
      <c r="J73" s="113">
        <v>3590.0</v>
      </c>
      <c r="K73" s="125"/>
      <c r="L73" s="104"/>
      <c r="M73" s="147"/>
      <c r="N73" s="148"/>
      <c r="O73" s="58"/>
      <c r="P73" s="57" t="s">
        <v>819</v>
      </c>
      <c r="Q73" s="58"/>
      <c r="R73" s="58"/>
      <c r="S73" s="152">
        <v>1390.0</v>
      </c>
      <c r="T73" s="153">
        <v>1321.0</v>
      </c>
      <c r="U73" s="63"/>
      <c r="V73" s="63">
        <f t="shared" si="1"/>
        <v>1321</v>
      </c>
      <c r="W73" s="63"/>
      <c r="X73" s="63"/>
      <c r="Y73" s="63"/>
      <c r="Z73" s="63"/>
      <c r="AA73" s="63"/>
      <c r="AB73" s="63"/>
      <c r="AC73" s="63"/>
      <c r="AD73" s="63"/>
      <c r="AE73" s="63"/>
    </row>
    <row r="74">
      <c r="A74" s="57" t="s">
        <v>315</v>
      </c>
      <c r="B74" s="57" t="s">
        <v>11</v>
      </c>
      <c r="C74" s="57" t="s">
        <v>6</v>
      </c>
      <c r="D74" s="157" t="s">
        <v>328</v>
      </c>
      <c r="E74" s="157" t="s">
        <v>4</v>
      </c>
      <c r="F74" s="157" t="s">
        <v>895</v>
      </c>
      <c r="G74" s="157" t="s">
        <v>524</v>
      </c>
      <c r="H74" s="157">
        <v>8.5</v>
      </c>
      <c r="I74" s="158">
        <v>1.0</v>
      </c>
      <c r="J74" s="113">
        <v>3590.0</v>
      </c>
      <c r="K74" s="125"/>
      <c r="L74" s="104"/>
      <c r="M74" s="147"/>
      <c r="N74" s="148"/>
      <c r="O74" s="58"/>
      <c r="P74" s="57" t="s">
        <v>819</v>
      </c>
      <c r="Q74" s="58"/>
      <c r="R74" s="58"/>
      <c r="S74" s="152">
        <v>1390.0</v>
      </c>
      <c r="T74" s="153">
        <v>1321.0</v>
      </c>
      <c r="U74" s="63"/>
      <c r="V74" s="63">
        <f t="shared" si="1"/>
        <v>1321</v>
      </c>
      <c r="W74" s="63"/>
      <c r="X74" s="63"/>
      <c r="Y74" s="63"/>
      <c r="Z74" s="63"/>
      <c r="AA74" s="63"/>
      <c r="AB74" s="63"/>
      <c r="AC74" s="63"/>
      <c r="AD74" s="63"/>
      <c r="AE74" s="63"/>
    </row>
    <row r="75">
      <c r="A75" s="57" t="s">
        <v>315</v>
      </c>
      <c r="B75" s="57" t="s">
        <v>11</v>
      </c>
      <c r="C75" s="57" t="s">
        <v>6</v>
      </c>
      <c r="D75" s="157" t="s">
        <v>318</v>
      </c>
      <c r="E75" s="157" t="s">
        <v>4</v>
      </c>
      <c r="F75" s="157" t="s">
        <v>895</v>
      </c>
      <c r="G75" s="157" t="s">
        <v>524</v>
      </c>
      <c r="H75" s="157">
        <v>8.5</v>
      </c>
      <c r="I75" s="158">
        <v>1.0</v>
      </c>
      <c r="J75" s="113">
        <v>3590.0</v>
      </c>
      <c r="K75" s="125"/>
      <c r="L75" s="104"/>
      <c r="M75" s="147"/>
      <c r="N75" s="148"/>
      <c r="O75" s="58"/>
      <c r="P75" s="57" t="s">
        <v>819</v>
      </c>
      <c r="Q75" s="58"/>
      <c r="R75" s="58"/>
      <c r="S75" s="152">
        <v>1390.0</v>
      </c>
      <c r="T75" s="153">
        <v>1321.0</v>
      </c>
      <c r="U75" s="63"/>
      <c r="V75" s="63">
        <f t="shared" si="1"/>
        <v>1321</v>
      </c>
      <c r="W75" s="63"/>
      <c r="X75" s="63"/>
      <c r="Y75" s="63"/>
      <c r="Z75" s="63"/>
      <c r="AA75" s="63"/>
      <c r="AB75" s="63"/>
      <c r="AC75" s="63"/>
      <c r="AD75" s="63"/>
      <c r="AE75" s="63"/>
    </row>
    <row r="76">
      <c r="A76" s="57" t="s">
        <v>315</v>
      </c>
      <c r="B76" s="57" t="s">
        <v>11</v>
      </c>
      <c r="C76" s="57" t="s">
        <v>6</v>
      </c>
      <c r="D76" s="157" t="s">
        <v>324</v>
      </c>
      <c r="E76" s="157" t="s">
        <v>4</v>
      </c>
      <c r="F76" s="157" t="s">
        <v>895</v>
      </c>
      <c r="G76" s="157" t="s">
        <v>524</v>
      </c>
      <c r="H76" s="157">
        <v>8.5</v>
      </c>
      <c r="I76" s="158">
        <v>1.0</v>
      </c>
      <c r="J76" s="113">
        <v>3590.0</v>
      </c>
      <c r="K76" s="125"/>
      <c r="L76" s="104"/>
      <c r="M76" s="147"/>
      <c r="N76" s="148"/>
      <c r="O76" s="58"/>
      <c r="P76" s="57" t="s">
        <v>819</v>
      </c>
      <c r="Q76" s="58"/>
      <c r="R76" s="58"/>
      <c r="S76" s="152">
        <v>1390.0</v>
      </c>
      <c r="T76" s="153">
        <v>1321.0</v>
      </c>
      <c r="U76" s="63"/>
      <c r="V76" s="63">
        <f t="shared" si="1"/>
        <v>1321</v>
      </c>
      <c r="W76" s="63"/>
      <c r="X76" s="63"/>
      <c r="Y76" s="63"/>
      <c r="Z76" s="63"/>
      <c r="AA76" s="63"/>
      <c r="AB76" s="63"/>
      <c r="AC76" s="63"/>
      <c r="AD76" s="63"/>
      <c r="AE76" s="63"/>
    </row>
    <row r="77">
      <c r="A77" s="57" t="s">
        <v>315</v>
      </c>
      <c r="B77" s="57" t="s">
        <v>11</v>
      </c>
      <c r="C77" s="57" t="s">
        <v>22</v>
      </c>
      <c r="D77" s="57" t="s">
        <v>318</v>
      </c>
      <c r="E77" s="57" t="s">
        <v>4</v>
      </c>
      <c r="F77" s="57" t="s">
        <v>896</v>
      </c>
      <c r="G77" s="57" t="s">
        <v>524</v>
      </c>
      <c r="H77" s="57">
        <v>10.0</v>
      </c>
      <c r="I77" s="151">
        <v>2.0</v>
      </c>
      <c r="J77" s="113">
        <v>4190.0</v>
      </c>
      <c r="K77" s="125"/>
      <c r="L77" s="104"/>
      <c r="M77" s="147"/>
      <c r="N77" s="148"/>
      <c r="O77" s="58"/>
      <c r="P77" s="57" t="s">
        <v>819</v>
      </c>
      <c r="Q77" s="58"/>
      <c r="R77" s="58"/>
      <c r="S77" s="152">
        <v>1750.0</v>
      </c>
      <c r="T77" s="153">
        <v>1663.0</v>
      </c>
      <c r="U77" s="63"/>
      <c r="V77" s="63">
        <f t="shared" si="1"/>
        <v>3326</v>
      </c>
      <c r="W77" s="63"/>
      <c r="X77" s="63"/>
      <c r="Y77" s="63"/>
      <c r="Z77" s="63"/>
      <c r="AA77" s="63"/>
      <c r="AB77" s="63"/>
      <c r="AC77" s="63"/>
      <c r="AD77" s="63"/>
      <c r="AE77" s="63"/>
    </row>
    <row r="78">
      <c r="A78" s="57" t="s">
        <v>315</v>
      </c>
      <c r="B78" s="57" t="s">
        <v>11</v>
      </c>
      <c r="C78" s="57" t="s">
        <v>22</v>
      </c>
      <c r="D78" s="57" t="s">
        <v>318</v>
      </c>
      <c r="E78" s="57" t="s">
        <v>4</v>
      </c>
      <c r="F78" s="57" t="s">
        <v>896</v>
      </c>
      <c r="G78" s="57" t="s">
        <v>524</v>
      </c>
      <c r="H78" s="57">
        <v>8.5</v>
      </c>
      <c r="I78" s="151">
        <v>1.0</v>
      </c>
      <c r="J78" s="113">
        <v>4190.0</v>
      </c>
      <c r="K78" s="125"/>
      <c r="L78" s="104"/>
      <c r="M78" s="147"/>
      <c r="N78" s="148"/>
      <c r="O78" s="58"/>
      <c r="P78" s="57" t="s">
        <v>819</v>
      </c>
      <c r="Q78" s="58"/>
      <c r="R78" s="58"/>
      <c r="S78" s="152">
        <v>1750.0</v>
      </c>
      <c r="T78" s="153">
        <v>1663.0</v>
      </c>
      <c r="U78" s="63"/>
      <c r="V78" s="63">
        <f t="shared" si="1"/>
        <v>1663</v>
      </c>
      <c r="W78" s="63"/>
      <c r="X78" s="63"/>
      <c r="Y78" s="63"/>
      <c r="Z78" s="63"/>
      <c r="AA78" s="63"/>
      <c r="AB78" s="63"/>
      <c r="AC78" s="63"/>
      <c r="AD78" s="63"/>
      <c r="AE78" s="63"/>
    </row>
    <row r="79">
      <c r="A79" s="57" t="s">
        <v>315</v>
      </c>
      <c r="B79" s="57" t="s">
        <v>11</v>
      </c>
      <c r="C79" s="57" t="s">
        <v>22</v>
      </c>
      <c r="D79" s="57" t="s">
        <v>324</v>
      </c>
      <c r="E79" s="57" t="s">
        <v>4</v>
      </c>
      <c r="F79" s="57" t="s">
        <v>896</v>
      </c>
      <c r="G79" s="57" t="s">
        <v>524</v>
      </c>
      <c r="H79" s="57">
        <v>8.5</v>
      </c>
      <c r="I79" s="151">
        <v>1.0</v>
      </c>
      <c r="J79" s="113">
        <v>4190.0</v>
      </c>
      <c r="K79" s="125"/>
      <c r="L79" s="104"/>
      <c r="M79" s="147"/>
      <c r="N79" s="148"/>
      <c r="O79" s="58"/>
      <c r="P79" s="57" t="s">
        <v>819</v>
      </c>
      <c r="Q79" s="58"/>
      <c r="R79" s="58"/>
      <c r="S79" s="152">
        <v>1750.0</v>
      </c>
      <c r="T79" s="153">
        <v>1663.0</v>
      </c>
      <c r="U79" s="63"/>
      <c r="V79" s="63">
        <f t="shared" si="1"/>
        <v>1663</v>
      </c>
      <c r="W79" s="63"/>
      <c r="X79" s="63"/>
      <c r="Y79" s="63"/>
      <c r="Z79" s="63"/>
      <c r="AA79" s="63"/>
      <c r="AB79" s="63"/>
      <c r="AC79" s="63"/>
      <c r="AD79" s="63"/>
      <c r="AE79" s="63"/>
    </row>
    <row r="80">
      <c r="A80" s="57" t="s">
        <v>315</v>
      </c>
      <c r="B80" s="57" t="s">
        <v>11</v>
      </c>
      <c r="C80" s="57" t="s">
        <v>22</v>
      </c>
      <c r="D80" s="57" t="s">
        <v>318</v>
      </c>
      <c r="E80" s="57" t="s">
        <v>4</v>
      </c>
      <c r="F80" s="57" t="s">
        <v>896</v>
      </c>
      <c r="G80" s="57" t="s">
        <v>524</v>
      </c>
      <c r="H80" s="57">
        <v>9.0</v>
      </c>
      <c r="I80" s="151">
        <v>1.0</v>
      </c>
      <c r="J80" s="113">
        <v>4190.0</v>
      </c>
      <c r="K80" s="125"/>
      <c r="L80" s="104"/>
      <c r="M80" s="147"/>
      <c r="N80" s="148"/>
      <c r="O80" s="58"/>
      <c r="P80" s="57" t="s">
        <v>819</v>
      </c>
      <c r="Q80" s="58"/>
      <c r="R80" s="58"/>
      <c r="S80" s="152">
        <v>1750.0</v>
      </c>
      <c r="T80" s="153">
        <v>1663.0</v>
      </c>
      <c r="U80" s="63"/>
      <c r="V80" s="63">
        <f t="shared" si="1"/>
        <v>1663</v>
      </c>
      <c r="W80" s="63"/>
      <c r="X80" s="63"/>
      <c r="Y80" s="63"/>
      <c r="Z80" s="63"/>
      <c r="AA80" s="63"/>
      <c r="AB80" s="63"/>
      <c r="AC80" s="63"/>
      <c r="AD80" s="63"/>
      <c r="AE80" s="63"/>
    </row>
    <row r="81">
      <c r="A81" s="57" t="s">
        <v>315</v>
      </c>
      <c r="B81" s="57" t="s">
        <v>11</v>
      </c>
      <c r="C81" s="57" t="s">
        <v>22</v>
      </c>
      <c r="D81" s="57" t="s">
        <v>328</v>
      </c>
      <c r="E81" s="57" t="s">
        <v>4</v>
      </c>
      <c r="F81" s="57" t="s">
        <v>896</v>
      </c>
      <c r="G81" s="57" t="s">
        <v>524</v>
      </c>
      <c r="H81" s="57">
        <v>9.0</v>
      </c>
      <c r="I81" s="151">
        <v>1.0</v>
      </c>
      <c r="J81" s="113">
        <v>4190.0</v>
      </c>
      <c r="K81" s="125"/>
      <c r="L81" s="104"/>
      <c r="M81" s="147"/>
      <c r="N81" s="148"/>
      <c r="O81" s="58"/>
      <c r="P81" s="57" t="s">
        <v>819</v>
      </c>
      <c r="Q81" s="58"/>
      <c r="R81" s="58"/>
      <c r="S81" s="152">
        <v>1750.0</v>
      </c>
      <c r="T81" s="153">
        <v>1663.0</v>
      </c>
      <c r="U81" s="63"/>
      <c r="V81" s="63">
        <f t="shared" si="1"/>
        <v>1663</v>
      </c>
      <c r="W81" s="63"/>
      <c r="X81" s="63"/>
      <c r="Y81" s="63"/>
      <c r="Z81" s="63"/>
      <c r="AA81" s="63"/>
      <c r="AB81" s="63"/>
      <c r="AC81" s="63"/>
      <c r="AD81" s="63"/>
      <c r="AE81" s="63"/>
    </row>
    <row r="82">
      <c r="A82" s="57" t="s">
        <v>315</v>
      </c>
      <c r="B82" s="57" t="s">
        <v>11</v>
      </c>
      <c r="C82" s="57" t="s">
        <v>22</v>
      </c>
      <c r="D82" s="57" t="s">
        <v>318</v>
      </c>
      <c r="E82" s="57" t="s">
        <v>4</v>
      </c>
      <c r="F82" s="57" t="s">
        <v>896</v>
      </c>
      <c r="G82" s="57" t="s">
        <v>524</v>
      </c>
      <c r="H82" s="57">
        <v>9.5</v>
      </c>
      <c r="I82" s="151">
        <v>1.0</v>
      </c>
      <c r="J82" s="113">
        <v>4190.0</v>
      </c>
      <c r="K82" s="125"/>
      <c r="L82" s="104"/>
      <c r="M82" s="147"/>
      <c r="N82" s="148"/>
      <c r="O82" s="58"/>
      <c r="P82" s="57" t="s">
        <v>819</v>
      </c>
      <c r="Q82" s="58"/>
      <c r="R82" s="58"/>
      <c r="S82" s="152">
        <v>1750.0</v>
      </c>
      <c r="T82" s="153">
        <v>1663.0</v>
      </c>
      <c r="U82" s="63"/>
      <c r="V82" s="63">
        <f t="shared" si="1"/>
        <v>1663</v>
      </c>
      <c r="W82" s="63"/>
      <c r="X82" s="63"/>
      <c r="Y82" s="63"/>
      <c r="Z82" s="63"/>
      <c r="AA82" s="63"/>
      <c r="AB82" s="63"/>
      <c r="AC82" s="63"/>
      <c r="AD82" s="63"/>
      <c r="AE82" s="63"/>
    </row>
    <row r="83">
      <c r="A83" s="57" t="s">
        <v>315</v>
      </c>
      <c r="B83" s="57" t="s">
        <v>11</v>
      </c>
      <c r="C83" s="57" t="s">
        <v>22</v>
      </c>
      <c r="D83" s="57" t="s">
        <v>328</v>
      </c>
      <c r="E83" s="57" t="s">
        <v>4</v>
      </c>
      <c r="F83" s="57" t="s">
        <v>896</v>
      </c>
      <c r="G83" s="57" t="s">
        <v>524</v>
      </c>
      <c r="H83" s="57">
        <v>9.5</v>
      </c>
      <c r="I83" s="151">
        <v>1.0</v>
      </c>
      <c r="J83" s="113">
        <v>4190.0</v>
      </c>
      <c r="K83" s="125"/>
      <c r="L83" s="104"/>
      <c r="M83" s="147"/>
      <c r="N83" s="148"/>
      <c r="O83" s="58"/>
      <c r="P83" s="57" t="s">
        <v>819</v>
      </c>
      <c r="Q83" s="58"/>
      <c r="R83" s="58"/>
      <c r="S83" s="152">
        <v>1750.0</v>
      </c>
      <c r="T83" s="153">
        <v>1663.0</v>
      </c>
      <c r="U83" s="63"/>
      <c r="V83" s="63">
        <f t="shared" si="1"/>
        <v>1663</v>
      </c>
      <c r="W83" s="63"/>
      <c r="X83" s="63"/>
      <c r="Y83" s="63"/>
      <c r="Z83" s="63"/>
      <c r="AA83" s="63"/>
      <c r="AB83" s="63"/>
      <c r="AC83" s="63"/>
      <c r="AD83" s="63"/>
      <c r="AE83" s="63"/>
    </row>
    <row r="84">
      <c r="A84" s="57" t="s">
        <v>315</v>
      </c>
      <c r="B84" s="57" t="s">
        <v>11</v>
      </c>
      <c r="C84" s="57" t="s">
        <v>22</v>
      </c>
      <c r="D84" s="57" t="s">
        <v>328</v>
      </c>
      <c r="E84" s="57" t="s">
        <v>4</v>
      </c>
      <c r="F84" s="57" t="s">
        <v>897</v>
      </c>
      <c r="G84" s="57" t="s">
        <v>524</v>
      </c>
      <c r="H84" s="57">
        <v>10.0</v>
      </c>
      <c r="I84" s="151">
        <v>1.0</v>
      </c>
      <c r="J84" s="113">
        <v>5390.0</v>
      </c>
      <c r="K84" s="125"/>
      <c r="L84" s="104"/>
      <c r="M84" s="147"/>
      <c r="N84" s="148"/>
      <c r="O84" s="58"/>
      <c r="P84" s="57" t="s">
        <v>819</v>
      </c>
      <c r="Q84" s="58"/>
      <c r="R84" s="58"/>
      <c r="S84" s="152">
        <v>2290.0</v>
      </c>
      <c r="T84" s="153">
        <v>2176.0</v>
      </c>
      <c r="U84" s="63"/>
      <c r="V84" s="63">
        <f t="shared" si="1"/>
        <v>2176</v>
      </c>
      <c r="W84" s="63"/>
      <c r="X84" s="63"/>
      <c r="Y84" s="63"/>
      <c r="Z84" s="63"/>
      <c r="AA84" s="63"/>
      <c r="AB84" s="63"/>
      <c r="AC84" s="63"/>
      <c r="AD84" s="63"/>
      <c r="AE84" s="63"/>
    </row>
    <row r="85">
      <c r="A85" s="57" t="s">
        <v>315</v>
      </c>
      <c r="B85" s="57" t="s">
        <v>11</v>
      </c>
      <c r="C85" s="57" t="s">
        <v>22</v>
      </c>
      <c r="D85" s="57" t="s">
        <v>318</v>
      </c>
      <c r="E85" s="57" t="s">
        <v>4</v>
      </c>
      <c r="F85" s="57" t="s">
        <v>897</v>
      </c>
      <c r="G85" s="57" t="s">
        <v>524</v>
      </c>
      <c r="H85" s="57">
        <v>10.0</v>
      </c>
      <c r="I85" s="151">
        <v>1.0</v>
      </c>
      <c r="J85" s="113">
        <v>5390.0</v>
      </c>
      <c r="K85" s="125"/>
      <c r="L85" s="104"/>
      <c r="M85" s="147"/>
      <c r="N85" s="148"/>
      <c r="O85" s="58"/>
      <c r="P85" s="57" t="s">
        <v>819</v>
      </c>
      <c r="Q85" s="58"/>
      <c r="R85" s="58"/>
      <c r="S85" s="152">
        <v>2290.0</v>
      </c>
      <c r="T85" s="153">
        <v>2176.0</v>
      </c>
      <c r="U85" s="63"/>
      <c r="V85" s="63">
        <f t="shared" si="1"/>
        <v>2176</v>
      </c>
      <c r="W85" s="63"/>
      <c r="X85" s="63"/>
      <c r="Y85" s="63"/>
      <c r="Z85" s="63"/>
      <c r="AA85" s="63"/>
      <c r="AB85" s="63"/>
      <c r="AC85" s="63"/>
      <c r="AD85" s="63"/>
      <c r="AE85" s="63"/>
    </row>
    <row r="86">
      <c r="A86" s="57" t="s">
        <v>315</v>
      </c>
      <c r="B86" s="57" t="s">
        <v>11</v>
      </c>
      <c r="C86" s="57" t="s">
        <v>22</v>
      </c>
      <c r="D86" s="57" t="s">
        <v>328</v>
      </c>
      <c r="E86" s="57" t="s">
        <v>4</v>
      </c>
      <c r="F86" s="57" t="s">
        <v>897</v>
      </c>
      <c r="G86" s="57" t="s">
        <v>524</v>
      </c>
      <c r="H86" s="57">
        <v>10.5</v>
      </c>
      <c r="I86" s="151">
        <v>1.0</v>
      </c>
      <c r="J86" s="113">
        <v>5390.0</v>
      </c>
      <c r="K86" s="125"/>
      <c r="L86" s="104"/>
      <c r="M86" s="147"/>
      <c r="N86" s="148"/>
      <c r="O86" s="58"/>
      <c r="P86" s="57" t="s">
        <v>819</v>
      </c>
      <c r="Q86" s="58"/>
      <c r="R86" s="58"/>
      <c r="S86" s="152">
        <v>2290.0</v>
      </c>
      <c r="T86" s="153">
        <v>2176.0</v>
      </c>
      <c r="U86" s="63"/>
      <c r="V86" s="63">
        <f t="shared" si="1"/>
        <v>2176</v>
      </c>
      <c r="W86" s="63"/>
      <c r="X86" s="63"/>
      <c r="Y86" s="63"/>
      <c r="Z86" s="63"/>
      <c r="AA86" s="63"/>
      <c r="AB86" s="63"/>
      <c r="AC86" s="63"/>
      <c r="AD86" s="63"/>
      <c r="AE86" s="63"/>
    </row>
    <row r="87">
      <c r="A87" s="57" t="s">
        <v>315</v>
      </c>
      <c r="B87" s="57" t="s">
        <v>11</v>
      </c>
      <c r="C87" s="57" t="s">
        <v>22</v>
      </c>
      <c r="D87" s="57" t="s">
        <v>318</v>
      </c>
      <c r="E87" s="57" t="s">
        <v>4</v>
      </c>
      <c r="F87" s="57" t="s">
        <v>897</v>
      </c>
      <c r="G87" s="57" t="s">
        <v>524</v>
      </c>
      <c r="H87" s="57">
        <v>10.5</v>
      </c>
      <c r="I87" s="151">
        <v>1.0</v>
      </c>
      <c r="J87" s="113">
        <v>5390.0</v>
      </c>
      <c r="K87" s="125"/>
      <c r="L87" s="104"/>
      <c r="M87" s="147"/>
      <c r="N87" s="148"/>
      <c r="O87" s="58"/>
      <c r="P87" s="57" t="s">
        <v>819</v>
      </c>
      <c r="Q87" s="58"/>
      <c r="R87" s="58"/>
      <c r="S87" s="152">
        <v>2290.0</v>
      </c>
      <c r="T87" s="153">
        <v>2176.0</v>
      </c>
      <c r="U87" s="63"/>
      <c r="V87" s="63">
        <f t="shared" si="1"/>
        <v>2176</v>
      </c>
      <c r="W87" s="63"/>
      <c r="X87" s="63"/>
      <c r="Y87" s="63"/>
      <c r="Z87" s="63"/>
      <c r="AA87" s="63"/>
      <c r="AB87" s="63"/>
      <c r="AC87" s="63"/>
      <c r="AD87" s="63"/>
      <c r="AE87" s="63"/>
    </row>
    <row r="88">
      <c r="A88" s="57" t="s">
        <v>315</v>
      </c>
      <c r="B88" s="57" t="s">
        <v>11</v>
      </c>
      <c r="C88" s="57" t="s">
        <v>22</v>
      </c>
      <c r="D88" s="57" t="s">
        <v>328</v>
      </c>
      <c r="E88" s="57" t="s">
        <v>4</v>
      </c>
      <c r="F88" s="57" t="s">
        <v>897</v>
      </c>
      <c r="G88" s="57" t="s">
        <v>524</v>
      </c>
      <c r="H88" s="57">
        <v>9.5</v>
      </c>
      <c r="I88" s="151">
        <v>1.0</v>
      </c>
      <c r="J88" s="113">
        <v>5390.0</v>
      </c>
      <c r="K88" s="125"/>
      <c r="L88" s="104"/>
      <c r="M88" s="147"/>
      <c r="N88" s="148"/>
      <c r="O88" s="58"/>
      <c r="P88" s="57" t="s">
        <v>819</v>
      </c>
      <c r="Q88" s="58"/>
      <c r="R88" s="58"/>
      <c r="S88" s="152">
        <v>2290.0</v>
      </c>
      <c r="T88" s="153">
        <v>2176.0</v>
      </c>
      <c r="U88" s="63"/>
      <c r="V88" s="63">
        <f t="shared" si="1"/>
        <v>2176</v>
      </c>
      <c r="W88" s="63"/>
      <c r="X88" s="63"/>
      <c r="Y88" s="63"/>
      <c r="Z88" s="63"/>
      <c r="AA88" s="63"/>
      <c r="AB88" s="63"/>
      <c r="AC88" s="63"/>
      <c r="AD88" s="63"/>
      <c r="AE88" s="63"/>
    </row>
    <row r="89">
      <c r="A89" s="57" t="s">
        <v>315</v>
      </c>
      <c r="B89" s="57" t="s">
        <v>11</v>
      </c>
      <c r="C89" s="57" t="s">
        <v>22</v>
      </c>
      <c r="D89" s="57" t="s">
        <v>318</v>
      </c>
      <c r="E89" s="57" t="s">
        <v>4</v>
      </c>
      <c r="F89" s="57" t="s">
        <v>897</v>
      </c>
      <c r="G89" s="57" t="s">
        <v>524</v>
      </c>
      <c r="H89" s="57">
        <v>9.5</v>
      </c>
      <c r="I89" s="151">
        <v>1.0</v>
      </c>
      <c r="J89" s="113">
        <v>5390.0</v>
      </c>
      <c r="K89" s="125"/>
      <c r="L89" s="104"/>
      <c r="M89" s="147"/>
      <c r="N89" s="148"/>
      <c r="O89" s="58"/>
      <c r="P89" s="57" t="s">
        <v>819</v>
      </c>
      <c r="Q89" s="58"/>
      <c r="R89" s="58"/>
      <c r="S89" s="152">
        <v>2290.0</v>
      </c>
      <c r="T89" s="153">
        <v>2176.0</v>
      </c>
      <c r="U89" s="63"/>
      <c r="V89" s="63">
        <f t="shared" si="1"/>
        <v>2176</v>
      </c>
      <c r="W89" s="63"/>
      <c r="X89" s="63"/>
      <c r="Y89" s="63"/>
      <c r="Z89" s="63"/>
      <c r="AA89" s="63"/>
      <c r="AB89" s="63"/>
      <c r="AC89" s="63"/>
      <c r="AD89" s="63"/>
      <c r="AE89" s="63"/>
    </row>
    <row r="90">
      <c r="A90" s="57" t="s">
        <v>315</v>
      </c>
      <c r="B90" s="57" t="s">
        <v>11</v>
      </c>
      <c r="C90" s="57" t="s">
        <v>22</v>
      </c>
      <c r="D90" s="57" t="s">
        <v>328</v>
      </c>
      <c r="E90" s="57" t="s">
        <v>4</v>
      </c>
      <c r="F90" s="57" t="s">
        <v>898</v>
      </c>
      <c r="G90" s="57" t="s">
        <v>524</v>
      </c>
      <c r="H90" s="57">
        <v>10.5</v>
      </c>
      <c r="I90" s="151">
        <v>1.0</v>
      </c>
      <c r="J90" s="113">
        <v>6190.0</v>
      </c>
      <c r="K90" s="132">
        <v>5390.0</v>
      </c>
      <c r="L90" s="104"/>
      <c r="M90" s="147"/>
      <c r="N90" s="148"/>
      <c r="O90" s="58"/>
      <c r="P90" s="57" t="s">
        <v>819</v>
      </c>
      <c r="Q90" s="58"/>
      <c r="R90" s="58"/>
      <c r="S90" s="152">
        <v>2620.0</v>
      </c>
      <c r="T90" s="153">
        <v>2489.0</v>
      </c>
      <c r="U90" s="63"/>
      <c r="V90" s="63">
        <f t="shared" si="1"/>
        <v>2489</v>
      </c>
      <c r="W90" s="63"/>
      <c r="X90" s="63"/>
      <c r="Y90" s="63"/>
      <c r="Z90" s="63"/>
      <c r="AA90" s="63"/>
      <c r="AB90" s="63"/>
      <c r="AC90" s="63"/>
      <c r="AD90" s="63"/>
      <c r="AE90" s="63"/>
    </row>
    <row r="91">
      <c r="A91" s="57" t="s">
        <v>315</v>
      </c>
      <c r="B91" s="57" t="s">
        <v>11</v>
      </c>
      <c r="C91" s="57" t="s">
        <v>22</v>
      </c>
      <c r="D91" s="57" t="s">
        <v>318</v>
      </c>
      <c r="E91" s="57" t="s">
        <v>4</v>
      </c>
      <c r="F91" s="57" t="s">
        <v>898</v>
      </c>
      <c r="G91" s="57" t="s">
        <v>524</v>
      </c>
      <c r="H91" s="57">
        <v>10.5</v>
      </c>
      <c r="I91" s="151">
        <v>1.0</v>
      </c>
      <c r="J91" s="113">
        <v>6190.0</v>
      </c>
      <c r="K91" s="132">
        <v>5390.0</v>
      </c>
      <c r="L91" s="104"/>
      <c r="M91" s="147"/>
      <c r="N91" s="148"/>
      <c r="O91" s="58"/>
      <c r="P91" s="57" t="s">
        <v>819</v>
      </c>
      <c r="Q91" s="58"/>
      <c r="R91" s="58"/>
      <c r="S91" s="152">
        <v>2620.0</v>
      </c>
      <c r="T91" s="153">
        <v>2489.0</v>
      </c>
      <c r="U91" s="63"/>
      <c r="V91" s="63">
        <f t="shared" si="1"/>
        <v>2489</v>
      </c>
      <c r="W91" s="63"/>
      <c r="X91" s="63"/>
      <c r="Y91" s="63"/>
      <c r="Z91" s="63"/>
      <c r="AA91" s="63"/>
      <c r="AB91" s="63"/>
      <c r="AC91" s="63"/>
      <c r="AD91" s="63"/>
      <c r="AE91" s="63"/>
    </row>
    <row r="92">
      <c r="A92" s="57" t="s">
        <v>315</v>
      </c>
      <c r="B92" s="57" t="s">
        <v>57</v>
      </c>
      <c r="C92" s="57" t="s">
        <v>6</v>
      </c>
      <c r="D92" s="57" t="s">
        <v>318</v>
      </c>
      <c r="E92" s="57" t="s">
        <v>4</v>
      </c>
      <c r="F92" s="57" t="s">
        <v>899</v>
      </c>
      <c r="G92" s="57" t="s">
        <v>524</v>
      </c>
      <c r="H92" s="58"/>
      <c r="I92" s="151">
        <v>1.0</v>
      </c>
      <c r="J92" s="113">
        <v>2590.0</v>
      </c>
      <c r="K92" s="125"/>
      <c r="L92" s="104"/>
      <c r="M92" s="147"/>
      <c r="N92" s="148"/>
      <c r="O92" s="58"/>
      <c r="P92" s="57" t="s">
        <v>819</v>
      </c>
      <c r="Q92" s="58"/>
      <c r="R92" s="58"/>
      <c r="S92" s="152">
        <v>1026.0</v>
      </c>
      <c r="T92" s="156">
        <v>975.0</v>
      </c>
      <c r="U92" s="63"/>
      <c r="V92" s="63">
        <f t="shared" si="1"/>
        <v>975</v>
      </c>
      <c r="W92" s="63"/>
      <c r="X92" s="63"/>
      <c r="Y92" s="63"/>
      <c r="Z92" s="63"/>
      <c r="AA92" s="63"/>
      <c r="AB92" s="63"/>
      <c r="AC92" s="63"/>
      <c r="AD92" s="63"/>
      <c r="AE92" s="63"/>
    </row>
    <row r="93">
      <c r="A93" s="57" t="s">
        <v>315</v>
      </c>
      <c r="B93" s="57" t="s">
        <v>57</v>
      </c>
      <c r="C93" s="57" t="s">
        <v>6</v>
      </c>
      <c r="D93" s="57" t="s">
        <v>324</v>
      </c>
      <c r="E93" s="57" t="s">
        <v>4</v>
      </c>
      <c r="F93" s="57" t="s">
        <v>899</v>
      </c>
      <c r="G93" s="57" t="s">
        <v>524</v>
      </c>
      <c r="H93" s="58"/>
      <c r="I93" s="151">
        <v>1.0</v>
      </c>
      <c r="J93" s="113">
        <v>2590.0</v>
      </c>
      <c r="K93" s="125"/>
      <c r="L93" s="104"/>
      <c r="M93" s="147"/>
      <c r="N93" s="148"/>
      <c r="O93" s="58"/>
      <c r="P93" s="57" t="s">
        <v>819</v>
      </c>
      <c r="Q93" s="58"/>
      <c r="R93" s="58"/>
      <c r="S93" s="152">
        <v>1026.0</v>
      </c>
      <c r="T93" s="156">
        <v>975.0</v>
      </c>
      <c r="U93" s="63"/>
      <c r="V93" s="63">
        <f t="shared" si="1"/>
        <v>975</v>
      </c>
      <c r="W93" s="63"/>
      <c r="X93" s="63"/>
      <c r="Y93" s="63"/>
      <c r="Z93" s="63"/>
      <c r="AA93" s="63"/>
      <c r="AB93" s="63"/>
      <c r="AC93" s="63"/>
      <c r="AD93" s="63"/>
      <c r="AE93" s="63"/>
    </row>
    <row r="94">
      <c r="A94" s="57" t="s">
        <v>315</v>
      </c>
      <c r="B94" s="57" t="s">
        <v>57</v>
      </c>
      <c r="C94" s="57" t="s">
        <v>6</v>
      </c>
      <c r="D94" s="57" t="s">
        <v>318</v>
      </c>
      <c r="E94" s="57" t="s">
        <v>4</v>
      </c>
      <c r="F94" s="57" t="s">
        <v>900</v>
      </c>
      <c r="G94" s="57" t="s">
        <v>524</v>
      </c>
      <c r="H94" s="58"/>
      <c r="I94" s="151">
        <v>1.0</v>
      </c>
      <c r="J94" s="113">
        <v>2590.0</v>
      </c>
      <c r="K94" s="125"/>
      <c r="L94" s="104"/>
      <c r="M94" s="147"/>
      <c r="N94" s="148"/>
      <c r="O94" s="58"/>
      <c r="P94" s="57" t="s">
        <v>819</v>
      </c>
      <c r="Q94" s="58"/>
      <c r="R94" s="58"/>
      <c r="S94" s="152">
        <v>1026.0</v>
      </c>
      <c r="T94" s="156">
        <v>975.0</v>
      </c>
      <c r="U94" s="63"/>
      <c r="V94" s="63">
        <f t="shared" si="1"/>
        <v>975</v>
      </c>
      <c r="W94" s="63"/>
      <c r="X94" s="63"/>
      <c r="Y94" s="63"/>
      <c r="Z94" s="63"/>
      <c r="AA94" s="63"/>
      <c r="AB94" s="63"/>
      <c r="AC94" s="63"/>
      <c r="AD94" s="63"/>
      <c r="AE94" s="63"/>
    </row>
    <row r="95">
      <c r="A95" s="57" t="s">
        <v>315</v>
      </c>
      <c r="B95" s="57" t="s">
        <v>57</v>
      </c>
      <c r="C95" s="57" t="s">
        <v>6</v>
      </c>
      <c r="D95" s="57" t="s">
        <v>324</v>
      </c>
      <c r="E95" s="57" t="s">
        <v>4</v>
      </c>
      <c r="F95" s="57" t="s">
        <v>900</v>
      </c>
      <c r="G95" s="57" t="s">
        <v>524</v>
      </c>
      <c r="H95" s="58"/>
      <c r="I95" s="151">
        <v>1.0</v>
      </c>
      <c r="J95" s="113">
        <v>2590.0</v>
      </c>
      <c r="K95" s="125"/>
      <c r="L95" s="104"/>
      <c r="M95" s="147"/>
      <c r="N95" s="148"/>
      <c r="O95" s="58"/>
      <c r="P95" s="57" t="s">
        <v>819</v>
      </c>
      <c r="Q95" s="58"/>
      <c r="R95" s="58"/>
      <c r="S95" s="152">
        <v>1026.0</v>
      </c>
      <c r="T95" s="156">
        <v>975.0</v>
      </c>
      <c r="U95" s="63"/>
      <c r="V95" s="63">
        <f t="shared" si="1"/>
        <v>975</v>
      </c>
      <c r="W95" s="63"/>
      <c r="X95" s="63"/>
      <c r="Y95" s="63"/>
      <c r="Z95" s="63"/>
      <c r="AA95" s="63"/>
      <c r="AB95" s="63"/>
      <c r="AC95" s="63"/>
      <c r="AD95" s="63"/>
      <c r="AE95" s="63"/>
    </row>
    <row r="96">
      <c r="A96" s="57" t="s">
        <v>315</v>
      </c>
      <c r="B96" s="57" t="s">
        <v>57</v>
      </c>
      <c r="C96" s="57" t="s">
        <v>6</v>
      </c>
      <c r="D96" s="57" t="s">
        <v>318</v>
      </c>
      <c r="E96" s="57" t="s">
        <v>4</v>
      </c>
      <c r="F96" s="57" t="s">
        <v>901</v>
      </c>
      <c r="G96" s="57" t="s">
        <v>524</v>
      </c>
      <c r="H96" s="58"/>
      <c r="I96" s="38">
        <v>1.0</v>
      </c>
      <c r="J96" s="113">
        <v>2590.0</v>
      </c>
      <c r="K96" s="125"/>
      <c r="L96" s="104"/>
      <c r="M96" s="147"/>
      <c r="N96" s="148"/>
      <c r="O96" s="58"/>
      <c r="P96" s="57" t="s">
        <v>819</v>
      </c>
      <c r="Q96" s="58"/>
      <c r="R96" s="58"/>
      <c r="S96" s="149">
        <v>1026.0</v>
      </c>
      <c r="T96" s="159">
        <v>975.0</v>
      </c>
      <c r="U96" s="63"/>
      <c r="V96" s="63">
        <f t="shared" si="1"/>
        <v>975</v>
      </c>
      <c r="W96" s="63"/>
      <c r="X96" s="63"/>
      <c r="Y96" s="63"/>
      <c r="Z96" s="63"/>
      <c r="AA96" s="63"/>
      <c r="AB96" s="63"/>
      <c r="AC96" s="63"/>
      <c r="AD96" s="63"/>
      <c r="AE96" s="63"/>
    </row>
    <row r="97">
      <c r="A97" s="57" t="s">
        <v>315</v>
      </c>
      <c r="B97" s="57" t="s">
        <v>57</v>
      </c>
      <c r="C97" s="57" t="s">
        <v>6</v>
      </c>
      <c r="D97" s="57" t="s">
        <v>324</v>
      </c>
      <c r="E97" s="57" t="s">
        <v>4</v>
      </c>
      <c r="F97" s="57" t="s">
        <v>901</v>
      </c>
      <c r="G97" s="57" t="s">
        <v>524</v>
      </c>
      <c r="H97" s="58"/>
      <c r="I97" s="38">
        <v>1.0</v>
      </c>
      <c r="J97" s="113">
        <v>2590.0</v>
      </c>
      <c r="K97" s="125"/>
      <c r="L97" s="104"/>
      <c r="M97" s="147"/>
      <c r="N97" s="148"/>
      <c r="O97" s="58"/>
      <c r="P97" s="57" t="s">
        <v>819</v>
      </c>
      <c r="Q97" s="58"/>
      <c r="R97" s="58"/>
      <c r="S97" s="149">
        <v>1026.0</v>
      </c>
      <c r="T97" s="159">
        <v>975.0</v>
      </c>
      <c r="U97" s="63"/>
      <c r="V97" s="63">
        <f t="shared" si="1"/>
        <v>975</v>
      </c>
      <c r="W97" s="63"/>
      <c r="X97" s="63"/>
      <c r="Y97" s="63"/>
      <c r="Z97" s="63"/>
      <c r="AA97" s="63"/>
      <c r="AB97" s="63"/>
      <c r="AC97" s="63"/>
      <c r="AD97" s="63"/>
      <c r="AE97" s="63"/>
    </row>
    <row r="98">
      <c r="A98" s="57" t="s">
        <v>315</v>
      </c>
      <c r="B98" s="57" t="s">
        <v>57</v>
      </c>
      <c r="C98" s="57" t="s">
        <v>902</v>
      </c>
      <c r="D98" s="57" t="s">
        <v>324</v>
      </c>
      <c r="E98" s="57" t="s">
        <v>4</v>
      </c>
      <c r="F98" s="57" t="s">
        <v>903</v>
      </c>
      <c r="G98" s="57" t="s">
        <v>335</v>
      </c>
      <c r="H98" s="57">
        <v>125.0</v>
      </c>
      <c r="I98" s="38">
        <v>1.0</v>
      </c>
      <c r="J98" s="113">
        <v>690.0</v>
      </c>
      <c r="K98" s="125"/>
      <c r="L98" s="104"/>
      <c r="M98" s="147"/>
      <c r="N98" s="148"/>
      <c r="O98" s="58"/>
      <c r="P98" s="57" t="s">
        <v>819</v>
      </c>
      <c r="Q98" s="58"/>
      <c r="R98" s="58"/>
      <c r="S98" s="149">
        <v>236.0</v>
      </c>
      <c r="T98" s="150">
        <v>212.0</v>
      </c>
      <c r="U98" s="63"/>
      <c r="V98" s="63">
        <f t="shared" si="1"/>
        <v>212</v>
      </c>
      <c r="W98" s="63"/>
      <c r="X98" s="63"/>
      <c r="Y98" s="63"/>
      <c r="Z98" s="63"/>
      <c r="AA98" s="63"/>
      <c r="AB98" s="63"/>
      <c r="AC98" s="63"/>
      <c r="AD98" s="63"/>
      <c r="AE98" s="63"/>
    </row>
    <row r="99">
      <c r="A99" s="57" t="s">
        <v>315</v>
      </c>
      <c r="B99" s="57" t="s">
        <v>57</v>
      </c>
      <c r="C99" s="57" t="s">
        <v>902</v>
      </c>
      <c r="D99" s="57" t="s">
        <v>324</v>
      </c>
      <c r="E99" s="57" t="s">
        <v>4</v>
      </c>
      <c r="F99" s="57" t="s">
        <v>531</v>
      </c>
      <c r="G99" s="57" t="s">
        <v>335</v>
      </c>
      <c r="H99" s="57">
        <v>125.0</v>
      </c>
      <c r="I99" s="151">
        <v>1.0</v>
      </c>
      <c r="J99" s="113">
        <v>690.0</v>
      </c>
      <c r="K99" s="125"/>
      <c r="L99" s="104"/>
      <c r="M99" s="147"/>
      <c r="N99" s="148"/>
      <c r="O99" s="58"/>
      <c r="P99" s="57" t="s">
        <v>819</v>
      </c>
      <c r="Q99" s="58"/>
      <c r="R99" s="58"/>
      <c r="S99" s="152">
        <v>236.0</v>
      </c>
      <c r="T99" s="153">
        <v>212.0</v>
      </c>
      <c r="U99" s="63"/>
      <c r="V99" s="63">
        <f t="shared" si="1"/>
        <v>212</v>
      </c>
      <c r="W99" s="63"/>
      <c r="X99" s="63"/>
      <c r="Y99" s="63"/>
      <c r="Z99" s="63"/>
      <c r="AA99" s="63"/>
      <c r="AB99" s="63"/>
      <c r="AC99" s="63"/>
      <c r="AD99" s="63"/>
      <c r="AE99" s="63"/>
    </row>
    <row r="100">
      <c r="A100" s="57" t="s">
        <v>315</v>
      </c>
      <c r="B100" s="57" t="s">
        <v>57</v>
      </c>
      <c r="C100" s="57" t="s">
        <v>22</v>
      </c>
      <c r="D100" s="57" t="s">
        <v>328</v>
      </c>
      <c r="E100" s="57" t="s">
        <v>4</v>
      </c>
      <c r="F100" s="57" t="s">
        <v>904</v>
      </c>
      <c r="G100" s="57" t="s">
        <v>524</v>
      </c>
      <c r="H100" s="57">
        <v>125.0</v>
      </c>
      <c r="I100" s="151">
        <v>1.0</v>
      </c>
      <c r="J100" s="113">
        <v>1990.0</v>
      </c>
      <c r="K100" s="125"/>
      <c r="L100" s="104"/>
      <c r="M100" s="147"/>
      <c r="N100" s="148"/>
      <c r="O100" s="58"/>
      <c r="P100" s="57" t="s">
        <v>819</v>
      </c>
      <c r="Q100" s="58"/>
      <c r="R100" s="58"/>
      <c r="S100" s="152">
        <v>814.0</v>
      </c>
      <c r="T100" s="153">
        <v>733.0</v>
      </c>
      <c r="U100" s="63"/>
      <c r="V100" s="63">
        <f t="shared" si="1"/>
        <v>733</v>
      </c>
      <c r="W100" s="63"/>
      <c r="X100" s="63"/>
      <c r="Y100" s="63"/>
      <c r="Z100" s="63"/>
      <c r="AA100" s="63"/>
      <c r="AB100" s="63"/>
      <c r="AC100" s="63"/>
      <c r="AD100" s="63"/>
      <c r="AE100" s="63"/>
    </row>
    <row r="101">
      <c r="A101" s="57" t="s">
        <v>315</v>
      </c>
      <c r="B101" s="57" t="s">
        <v>57</v>
      </c>
      <c r="C101" s="57" t="s">
        <v>22</v>
      </c>
      <c r="D101" s="57" t="s">
        <v>328</v>
      </c>
      <c r="E101" s="57" t="s">
        <v>4</v>
      </c>
      <c r="F101" s="57" t="s">
        <v>905</v>
      </c>
      <c r="G101" s="57" t="s">
        <v>524</v>
      </c>
      <c r="H101" s="57">
        <v>125.0</v>
      </c>
      <c r="I101" s="151">
        <v>1.0</v>
      </c>
      <c r="J101" s="113">
        <v>3390.0</v>
      </c>
      <c r="K101" s="125"/>
      <c r="L101" s="104"/>
      <c r="M101" s="147"/>
      <c r="N101" s="148"/>
      <c r="O101" s="58"/>
      <c r="P101" s="57" t="s">
        <v>819</v>
      </c>
      <c r="Q101" s="58"/>
      <c r="R101" s="58"/>
      <c r="S101" s="152">
        <v>1330.0</v>
      </c>
      <c r="T101" s="155">
        <v>1197.0</v>
      </c>
      <c r="U101" s="63"/>
      <c r="V101" s="63">
        <f t="shared" si="1"/>
        <v>1197</v>
      </c>
      <c r="W101" s="63"/>
      <c r="X101" s="63"/>
      <c r="Y101" s="63"/>
      <c r="Z101" s="63"/>
      <c r="AA101" s="63"/>
      <c r="AB101" s="63"/>
      <c r="AC101" s="63"/>
      <c r="AD101" s="63"/>
      <c r="AE101" s="63"/>
    </row>
    <row r="102">
      <c r="A102" s="57" t="s">
        <v>315</v>
      </c>
      <c r="B102" s="57" t="s">
        <v>57</v>
      </c>
      <c r="C102" s="57" t="s">
        <v>22</v>
      </c>
      <c r="D102" s="57" t="s">
        <v>318</v>
      </c>
      <c r="E102" s="57" t="s">
        <v>4</v>
      </c>
      <c r="F102" s="57" t="s">
        <v>905</v>
      </c>
      <c r="G102" s="57" t="s">
        <v>524</v>
      </c>
      <c r="H102" s="57">
        <v>125.0</v>
      </c>
      <c r="I102" s="151">
        <v>1.0</v>
      </c>
      <c r="J102" s="113">
        <v>3390.0</v>
      </c>
      <c r="K102" s="125"/>
      <c r="L102" s="104"/>
      <c r="M102" s="147"/>
      <c r="N102" s="148"/>
      <c r="O102" s="58"/>
      <c r="P102" s="57" t="s">
        <v>819</v>
      </c>
      <c r="Q102" s="58"/>
      <c r="R102" s="58"/>
      <c r="S102" s="152">
        <v>1330.0</v>
      </c>
      <c r="T102" s="155">
        <v>1197.0</v>
      </c>
      <c r="U102" s="63"/>
      <c r="V102" s="63">
        <f t="shared" si="1"/>
        <v>1197</v>
      </c>
      <c r="W102" s="63"/>
      <c r="X102" s="63"/>
      <c r="Y102" s="63"/>
      <c r="Z102" s="63"/>
      <c r="AA102" s="63"/>
      <c r="AB102" s="63"/>
      <c r="AC102" s="63"/>
      <c r="AD102" s="63"/>
      <c r="AE102" s="63"/>
    </row>
    <row r="103">
      <c r="A103" s="57" t="s">
        <v>315</v>
      </c>
      <c r="B103" s="57" t="s">
        <v>57</v>
      </c>
      <c r="C103" s="57" t="s">
        <v>22</v>
      </c>
      <c r="D103" s="57" t="s">
        <v>328</v>
      </c>
      <c r="E103" s="57" t="s">
        <v>4</v>
      </c>
      <c r="F103" s="57" t="s">
        <v>906</v>
      </c>
      <c r="G103" s="57" t="s">
        <v>524</v>
      </c>
      <c r="H103" s="57">
        <v>125.0</v>
      </c>
      <c r="I103" s="151">
        <v>1.0</v>
      </c>
      <c r="J103" s="113">
        <v>3390.0</v>
      </c>
      <c r="K103" s="125"/>
      <c r="L103" s="104"/>
      <c r="M103" s="147"/>
      <c r="N103" s="148"/>
      <c r="O103" s="58"/>
      <c r="P103" s="57" t="s">
        <v>819</v>
      </c>
      <c r="Q103" s="58"/>
      <c r="R103" s="58"/>
      <c r="S103" s="152">
        <v>1330.0</v>
      </c>
      <c r="T103" s="155">
        <v>1197.0</v>
      </c>
      <c r="U103" s="63"/>
      <c r="V103" s="63">
        <f t="shared" si="1"/>
        <v>1197</v>
      </c>
      <c r="W103" s="63"/>
      <c r="X103" s="63"/>
      <c r="Y103" s="63"/>
      <c r="Z103" s="63"/>
      <c r="AA103" s="63"/>
      <c r="AB103" s="63"/>
      <c r="AC103" s="63"/>
      <c r="AD103" s="63"/>
      <c r="AE103" s="63"/>
    </row>
    <row r="104">
      <c r="A104" s="57" t="s">
        <v>315</v>
      </c>
      <c r="B104" s="57" t="s">
        <v>57</v>
      </c>
      <c r="C104" s="57" t="s">
        <v>22</v>
      </c>
      <c r="D104" s="57" t="s">
        <v>318</v>
      </c>
      <c r="E104" s="57" t="s">
        <v>4</v>
      </c>
      <c r="F104" s="57" t="s">
        <v>906</v>
      </c>
      <c r="G104" s="57" t="s">
        <v>524</v>
      </c>
      <c r="H104" s="57">
        <v>125.0</v>
      </c>
      <c r="I104" s="151">
        <v>1.0</v>
      </c>
      <c r="J104" s="113">
        <v>3390.0</v>
      </c>
      <c r="K104" s="125"/>
      <c r="L104" s="104"/>
      <c r="M104" s="147"/>
      <c r="N104" s="148"/>
      <c r="O104" s="58"/>
      <c r="P104" s="57" t="s">
        <v>819</v>
      </c>
      <c r="Q104" s="58"/>
      <c r="R104" s="58"/>
      <c r="S104" s="152">
        <v>1330.0</v>
      </c>
      <c r="T104" s="155">
        <v>1197.0</v>
      </c>
      <c r="U104" s="63"/>
      <c r="V104" s="63">
        <f t="shared" si="1"/>
        <v>1197</v>
      </c>
      <c r="W104" s="63"/>
      <c r="X104" s="63"/>
      <c r="Y104" s="63"/>
      <c r="Z104" s="63"/>
      <c r="AA104" s="63"/>
      <c r="AB104" s="63"/>
      <c r="AC104" s="63"/>
      <c r="AD104" s="63"/>
      <c r="AE104" s="63"/>
    </row>
    <row r="105">
      <c r="A105" s="57" t="s">
        <v>315</v>
      </c>
      <c r="B105" s="57" t="s">
        <v>57</v>
      </c>
      <c r="C105" s="57" t="s">
        <v>22</v>
      </c>
      <c r="D105" s="57" t="s">
        <v>328</v>
      </c>
      <c r="E105" s="57" t="s">
        <v>4</v>
      </c>
      <c r="F105" s="57" t="s">
        <v>907</v>
      </c>
      <c r="G105" s="57" t="s">
        <v>524</v>
      </c>
      <c r="H105" s="57">
        <v>125.0</v>
      </c>
      <c r="I105" s="151">
        <v>1.0</v>
      </c>
      <c r="J105" s="113">
        <v>3390.0</v>
      </c>
      <c r="K105" s="125"/>
      <c r="L105" s="104"/>
      <c r="M105" s="147"/>
      <c r="N105" s="148"/>
      <c r="O105" s="58"/>
      <c r="P105" s="57" t="s">
        <v>819</v>
      </c>
      <c r="Q105" s="58"/>
      <c r="R105" s="58"/>
      <c r="S105" s="152">
        <v>1330.0</v>
      </c>
      <c r="T105" s="155">
        <v>1197.0</v>
      </c>
      <c r="U105" s="63"/>
      <c r="V105" s="63">
        <f t="shared" si="1"/>
        <v>1197</v>
      </c>
      <c r="W105" s="63"/>
      <c r="X105" s="63"/>
      <c r="Y105" s="63"/>
      <c r="Z105" s="63"/>
      <c r="AA105" s="63"/>
      <c r="AB105" s="63"/>
      <c r="AC105" s="63"/>
      <c r="AD105" s="63"/>
      <c r="AE105" s="63"/>
    </row>
    <row r="106">
      <c r="A106" s="57" t="s">
        <v>315</v>
      </c>
      <c r="B106" s="57" t="s">
        <v>57</v>
      </c>
      <c r="C106" s="57" t="s">
        <v>22</v>
      </c>
      <c r="D106" s="57" t="s">
        <v>324</v>
      </c>
      <c r="E106" s="57" t="s">
        <v>4</v>
      </c>
      <c r="F106" s="57" t="s">
        <v>908</v>
      </c>
      <c r="G106" s="57" t="s">
        <v>524</v>
      </c>
      <c r="H106" s="57">
        <v>125.0</v>
      </c>
      <c r="I106" s="151">
        <v>1.0</v>
      </c>
      <c r="J106" s="113">
        <v>3390.0</v>
      </c>
      <c r="K106" s="125"/>
      <c r="L106" s="104"/>
      <c r="M106" s="147"/>
      <c r="N106" s="148"/>
      <c r="O106" s="58"/>
      <c r="P106" s="57" t="s">
        <v>819</v>
      </c>
      <c r="Q106" s="58"/>
      <c r="R106" s="58"/>
      <c r="S106" s="152">
        <v>1330.0</v>
      </c>
      <c r="T106" s="155">
        <v>1197.0</v>
      </c>
      <c r="U106" s="63"/>
      <c r="V106" s="63">
        <f t="shared" si="1"/>
        <v>1197</v>
      </c>
      <c r="W106" s="63"/>
      <c r="X106" s="63"/>
      <c r="Y106" s="63"/>
      <c r="Z106" s="63"/>
      <c r="AA106" s="63"/>
      <c r="AB106" s="63"/>
      <c r="AC106" s="63"/>
      <c r="AD106" s="63"/>
      <c r="AE106" s="63"/>
    </row>
    <row r="107">
      <c r="A107" s="57" t="s">
        <v>315</v>
      </c>
      <c r="B107" s="57" t="s">
        <v>57</v>
      </c>
      <c r="C107" s="57" t="s">
        <v>22</v>
      </c>
      <c r="D107" s="57" t="s">
        <v>328</v>
      </c>
      <c r="E107" s="57" t="s">
        <v>4</v>
      </c>
      <c r="F107" s="57" t="s">
        <v>908</v>
      </c>
      <c r="G107" s="57" t="s">
        <v>524</v>
      </c>
      <c r="H107" s="57">
        <v>125.0</v>
      </c>
      <c r="I107" s="151">
        <v>1.0</v>
      </c>
      <c r="J107" s="113">
        <v>3390.0</v>
      </c>
      <c r="K107" s="125"/>
      <c r="L107" s="104"/>
      <c r="M107" s="147"/>
      <c r="N107" s="148"/>
      <c r="O107" s="58"/>
      <c r="P107" s="57" t="s">
        <v>819</v>
      </c>
      <c r="Q107" s="58"/>
      <c r="R107" s="58"/>
      <c r="S107" s="152">
        <v>1330.0</v>
      </c>
      <c r="T107" s="155">
        <v>1197.0</v>
      </c>
      <c r="U107" s="63"/>
      <c r="V107" s="63">
        <f t="shared" si="1"/>
        <v>1197</v>
      </c>
      <c r="W107" s="63"/>
      <c r="X107" s="63"/>
      <c r="Y107" s="63"/>
      <c r="Z107" s="63"/>
      <c r="AA107" s="63"/>
      <c r="AB107" s="63"/>
      <c r="AC107" s="63"/>
      <c r="AD107" s="63"/>
      <c r="AE107" s="63"/>
    </row>
    <row r="108">
      <c r="A108" s="57" t="s">
        <v>315</v>
      </c>
      <c r="B108" s="57" t="s">
        <v>57</v>
      </c>
      <c r="C108" s="57" t="s">
        <v>22</v>
      </c>
      <c r="D108" s="57" t="s">
        <v>324</v>
      </c>
      <c r="E108" s="57" t="s">
        <v>4</v>
      </c>
      <c r="F108" s="57" t="s">
        <v>909</v>
      </c>
      <c r="G108" s="57" t="s">
        <v>524</v>
      </c>
      <c r="H108" s="57">
        <v>125.0</v>
      </c>
      <c r="I108" s="151">
        <v>1.0</v>
      </c>
      <c r="J108" s="113">
        <v>3390.0</v>
      </c>
      <c r="K108" s="125"/>
      <c r="L108" s="104"/>
      <c r="M108" s="147"/>
      <c r="N108" s="148"/>
      <c r="O108" s="58"/>
      <c r="P108" s="57" t="s">
        <v>819</v>
      </c>
      <c r="Q108" s="58"/>
      <c r="R108" s="58"/>
      <c r="S108" s="152">
        <v>1330.0</v>
      </c>
      <c r="T108" s="155">
        <v>1197.0</v>
      </c>
      <c r="U108" s="63"/>
      <c r="V108" s="63">
        <f t="shared" si="1"/>
        <v>1197</v>
      </c>
      <c r="W108" s="63"/>
      <c r="X108" s="63"/>
      <c r="Y108" s="63"/>
      <c r="Z108" s="63"/>
      <c r="AA108" s="63"/>
      <c r="AB108" s="63"/>
      <c r="AC108" s="63"/>
      <c r="AD108" s="63"/>
      <c r="AE108" s="63"/>
    </row>
    <row r="109">
      <c r="A109" s="57" t="s">
        <v>315</v>
      </c>
      <c r="B109" s="57" t="s">
        <v>57</v>
      </c>
      <c r="C109" s="57" t="s">
        <v>22</v>
      </c>
      <c r="D109" s="57" t="s">
        <v>328</v>
      </c>
      <c r="E109" s="57" t="s">
        <v>4</v>
      </c>
      <c r="F109" s="57" t="s">
        <v>909</v>
      </c>
      <c r="G109" s="57" t="s">
        <v>524</v>
      </c>
      <c r="H109" s="57">
        <v>125.0</v>
      </c>
      <c r="I109" s="151">
        <v>1.0</v>
      </c>
      <c r="J109" s="113">
        <v>3390.0</v>
      </c>
      <c r="K109" s="125"/>
      <c r="L109" s="104"/>
      <c r="M109" s="147"/>
      <c r="N109" s="148"/>
      <c r="O109" s="58"/>
      <c r="P109" s="57" t="s">
        <v>819</v>
      </c>
      <c r="Q109" s="58"/>
      <c r="R109" s="58"/>
      <c r="S109" s="152">
        <v>1330.0</v>
      </c>
      <c r="T109" s="155">
        <v>1197.0</v>
      </c>
      <c r="U109" s="63"/>
      <c r="V109" s="63">
        <f t="shared" si="1"/>
        <v>1197</v>
      </c>
      <c r="W109" s="63"/>
      <c r="X109" s="63"/>
      <c r="Y109" s="63"/>
      <c r="Z109" s="63"/>
      <c r="AA109" s="63"/>
      <c r="AB109" s="63"/>
      <c r="AC109" s="63"/>
      <c r="AD109" s="63"/>
      <c r="AE109" s="63"/>
    </row>
    <row r="110">
      <c r="A110" s="57" t="s">
        <v>315</v>
      </c>
      <c r="B110" s="57" t="s">
        <v>57</v>
      </c>
      <c r="C110" s="57" t="s">
        <v>22</v>
      </c>
      <c r="D110" s="57" t="s">
        <v>318</v>
      </c>
      <c r="E110" s="57" t="s">
        <v>4</v>
      </c>
      <c r="F110" s="57" t="s">
        <v>910</v>
      </c>
      <c r="G110" s="57" t="s">
        <v>524</v>
      </c>
      <c r="H110" s="57">
        <v>125.0</v>
      </c>
      <c r="I110" s="151">
        <v>1.0</v>
      </c>
      <c r="J110" s="113">
        <v>3390.0</v>
      </c>
      <c r="K110" s="125"/>
      <c r="L110" s="104"/>
      <c r="M110" s="147"/>
      <c r="N110" s="148"/>
      <c r="O110" s="58"/>
      <c r="P110" s="57" t="s">
        <v>819</v>
      </c>
      <c r="Q110" s="58"/>
      <c r="R110" s="58"/>
      <c r="S110" s="152">
        <v>1330.0</v>
      </c>
      <c r="T110" s="155">
        <v>1197.0</v>
      </c>
      <c r="U110" s="63"/>
      <c r="V110" s="63">
        <f t="shared" si="1"/>
        <v>1197</v>
      </c>
      <c r="W110" s="63"/>
      <c r="X110" s="63"/>
      <c r="Y110" s="63"/>
      <c r="Z110" s="63"/>
      <c r="AA110" s="63"/>
      <c r="AB110" s="63"/>
      <c r="AC110" s="63"/>
      <c r="AD110" s="63"/>
      <c r="AE110" s="63"/>
    </row>
    <row r="111">
      <c r="A111" s="57" t="s">
        <v>315</v>
      </c>
      <c r="B111" s="57" t="s">
        <v>57</v>
      </c>
      <c r="C111" s="57" t="s">
        <v>22</v>
      </c>
      <c r="D111" s="57" t="s">
        <v>328</v>
      </c>
      <c r="E111" s="57" t="s">
        <v>4</v>
      </c>
      <c r="F111" s="57" t="s">
        <v>910</v>
      </c>
      <c r="G111" s="57" t="s">
        <v>524</v>
      </c>
      <c r="H111" s="57">
        <v>125.0</v>
      </c>
      <c r="I111" s="151">
        <v>1.0</v>
      </c>
      <c r="J111" s="113">
        <v>3390.0</v>
      </c>
      <c r="K111" s="125"/>
      <c r="L111" s="104"/>
      <c r="M111" s="147"/>
      <c r="N111" s="148"/>
      <c r="O111" s="58"/>
      <c r="P111" s="57" t="s">
        <v>819</v>
      </c>
      <c r="Q111" s="58"/>
      <c r="R111" s="58"/>
      <c r="S111" s="152">
        <v>1330.0</v>
      </c>
      <c r="T111" s="155">
        <v>1197.0</v>
      </c>
      <c r="U111" s="63"/>
      <c r="V111" s="63">
        <f t="shared" si="1"/>
        <v>1197</v>
      </c>
      <c r="W111" s="63"/>
      <c r="X111" s="63"/>
      <c r="Y111" s="63"/>
      <c r="Z111" s="63"/>
      <c r="AA111" s="63"/>
      <c r="AB111" s="63"/>
      <c r="AC111" s="63"/>
      <c r="AD111" s="63"/>
      <c r="AE111" s="63"/>
    </row>
    <row r="112">
      <c r="A112" s="57" t="s">
        <v>315</v>
      </c>
      <c r="B112" s="57" t="s">
        <v>57</v>
      </c>
      <c r="C112" s="57" t="s">
        <v>22</v>
      </c>
      <c r="D112" s="57" t="s">
        <v>328</v>
      </c>
      <c r="E112" s="57" t="s">
        <v>4</v>
      </c>
      <c r="F112" s="57" t="s">
        <v>911</v>
      </c>
      <c r="G112" s="57" t="s">
        <v>524</v>
      </c>
      <c r="H112" s="57">
        <v>125.0</v>
      </c>
      <c r="I112" s="151">
        <v>1.0</v>
      </c>
      <c r="J112" s="113">
        <v>2390.0</v>
      </c>
      <c r="K112" s="125"/>
      <c r="L112" s="104"/>
      <c r="M112" s="147"/>
      <c r="N112" s="148"/>
      <c r="O112" s="58"/>
      <c r="P112" s="57" t="s">
        <v>819</v>
      </c>
      <c r="Q112" s="63"/>
      <c r="R112" s="63"/>
      <c r="S112" s="152">
        <v>950.0</v>
      </c>
      <c r="T112" s="155">
        <v>855.0</v>
      </c>
      <c r="U112" s="63"/>
      <c r="V112" s="63">
        <f t="shared" si="1"/>
        <v>855</v>
      </c>
      <c r="W112" s="63"/>
      <c r="X112" s="63"/>
      <c r="Y112" s="63"/>
      <c r="Z112" s="63"/>
      <c r="AA112" s="63"/>
      <c r="AB112" s="63"/>
      <c r="AC112" s="63"/>
      <c r="AD112" s="63"/>
      <c r="AE112" s="63"/>
    </row>
    <row r="113">
      <c r="A113" s="57" t="s">
        <v>315</v>
      </c>
      <c r="B113" s="57" t="s">
        <v>57</v>
      </c>
      <c r="C113" s="57" t="s">
        <v>22</v>
      </c>
      <c r="D113" s="57" t="s">
        <v>324</v>
      </c>
      <c r="E113" s="57" t="s">
        <v>4</v>
      </c>
      <c r="F113" s="57" t="s">
        <v>912</v>
      </c>
      <c r="G113" s="57" t="s">
        <v>524</v>
      </c>
      <c r="H113" s="57">
        <v>120.0</v>
      </c>
      <c r="I113" s="151">
        <v>1.0</v>
      </c>
      <c r="J113" s="113">
        <v>3990.0</v>
      </c>
      <c r="K113" s="125"/>
      <c r="L113" s="104"/>
      <c r="M113" s="147"/>
      <c r="N113" s="148"/>
      <c r="O113" s="58"/>
      <c r="P113" s="57" t="s">
        <v>819</v>
      </c>
      <c r="Q113" s="63"/>
      <c r="R113" s="63"/>
      <c r="S113" s="152">
        <v>1672.0</v>
      </c>
      <c r="T113" s="156">
        <v>1505.0</v>
      </c>
      <c r="U113" s="63"/>
      <c r="V113" s="63">
        <f t="shared" si="1"/>
        <v>1505</v>
      </c>
      <c r="W113" s="63"/>
      <c r="X113" s="63"/>
      <c r="Y113" s="63"/>
      <c r="Z113" s="63"/>
      <c r="AA113" s="63"/>
      <c r="AB113" s="63"/>
      <c r="AC113" s="63"/>
      <c r="AD113" s="63"/>
      <c r="AE113" s="63"/>
    </row>
    <row r="114">
      <c r="A114" s="57" t="s">
        <v>315</v>
      </c>
      <c r="B114" s="57" t="s">
        <v>11</v>
      </c>
      <c r="C114" s="57" t="s">
        <v>6</v>
      </c>
      <c r="D114" s="57" t="s">
        <v>328</v>
      </c>
      <c r="E114" s="57" t="s">
        <v>4</v>
      </c>
      <c r="F114" s="57" t="s">
        <v>913</v>
      </c>
      <c r="G114" s="57" t="s">
        <v>524</v>
      </c>
      <c r="H114" s="57">
        <v>7.5</v>
      </c>
      <c r="I114" s="151">
        <v>1.0</v>
      </c>
      <c r="J114" s="113">
        <v>3190.0</v>
      </c>
      <c r="K114" s="125"/>
      <c r="L114" s="104"/>
      <c r="M114" s="147"/>
      <c r="N114" s="148"/>
      <c r="O114" s="58"/>
      <c r="P114" s="57" t="s">
        <v>819</v>
      </c>
      <c r="Q114" s="63"/>
      <c r="R114" s="63"/>
      <c r="S114" s="152">
        <v>1290.0</v>
      </c>
      <c r="T114" s="155">
        <v>1226.0</v>
      </c>
      <c r="U114" s="63"/>
      <c r="V114" s="63">
        <f t="shared" si="1"/>
        <v>1226</v>
      </c>
      <c r="W114" s="63"/>
      <c r="X114" s="63"/>
      <c r="Y114" s="63"/>
      <c r="Z114" s="63"/>
      <c r="AA114" s="63"/>
      <c r="AB114" s="63"/>
      <c r="AC114" s="63"/>
      <c r="AD114" s="63"/>
      <c r="AE114" s="63"/>
    </row>
    <row r="115">
      <c r="A115" s="57" t="s">
        <v>315</v>
      </c>
      <c r="B115" s="57" t="s">
        <v>11</v>
      </c>
      <c r="C115" s="57" t="s">
        <v>6</v>
      </c>
      <c r="D115" s="57" t="s">
        <v>318</v>
      </c>
      <c r="E115" s="57" t="s">
        <v>4</v>
      </c>
      <c r="F115" s="57" t="s">
        <v>913</v>
      </c>
      <c r="G115" s="57" t="s">
        <v>524</v>
      </c>
      <c r="H115" s="57">
        <v>7.5</v>
      </c>
      <c r="I115" s="151">
        <v>1.0</v>
      </c>
      <c r="J115" s="113">
        <v>3190.0</v>
      </c>
      <c r="K115" s="125"/>
      <c r="L115" s="104"/>
      <c r="M115" s="147"/>
      <c r="N115" s="148"/>
      <c r="O115" s="58"/>
      <c r="P115" s="57" t="s">
        <v>819</v>
      </c>
      <c r="Q115" s="63"/>
      <c r="R115" s="63"/>
      <c r="S115" s="152">
        <v>1290.0</v>
      </c>
      <c r="T115" s="155">
        <v>1226.0</v>
      </c>
      <c r="U115" s="63"/>
      <c r="V115" s="63">
        <f t="shared" si="1"/>
        <v>1226</v>
      </c>
      <c r="W115" s="63"/>
      <c r="X115" s="63"/>
      <c r="Y115" s="63"/>
      <c r="Z115" s="63"/>
      <c r="AA115" s="63"/>
      <c r="AB115" s="63"/>
      <c r="AC115" s="63"/>
      <c r="AD115" s="63"/>
      <c r="AE115" s="63"/>
    </row>
    <row r="116">
      <c r="A116" s="57" t="s">
        <v>315</v>
      </c>
      <c r="B116" s="57" t="s">
        <v>11</v>
      </c>
      <c r="C116" s="57" t="s">
        <v>6</v>
      </c>
      <c r="D116" s="57" t="s">
        <v>328</v>
      </c>
      <c r="E116" s="57" t="s">
        <v>4</v>
      </c>
      <c r="F116" s="57" t="s">
        <v>914</v>
      </c>
      <c r="G116" s="57" t="s">
        <v>524</v>
      </c>
      <c r="H116" s="57">
        <v>7.5</v>
      </c>
      <c r="I116" s="151">
        <v>1.0</v>
      </c>
      <c r="J116" s="113">
        <v>3190.0</v>
      </c>
      <c r="K116" s="125"/>
      <c r="L116" s="104"/>
      <c r="M116" s="147"/>
      <c r="N116" s="148"/>
      <c r="O116" s="58"/>
      <c r="P116" s="57" t="s">
        <v>819</v>
      </c>
      <c r="Q116" s="63"/>
      <c r="R116" s="63"/>
      <c r="S116" s="152">
        <v>1290.0</v>
      </c>
      <c r="T116" s="155">
        <v>1226.0</v>
      </c>
      <c r="U116" s="63"/>
      <c r="V116" s="63">
        <f t="shared" si="1"/>
        <v>1226</v>
      </c>
      <c r="W116" s="63"/>
      <c r="X116" s="63"/>
      <c r="Y116" s="63"/>
      <c r="Z116" s="63"/>
      <c r="AA116" s="63"/>
      <c r="AB116" s="63"/>
      <c r="AC116" s="63"/>
      <c r="AD116" s="63"/>
      <c r="AE116" s="63"/>
    </row>
    <row r="117">
      <c r="A117" s="57" t="s">
        <v>315</v>
      </c>
      <c r="B117" s="57" t="s">
        <v>11</v>
      </c>
      <c r="C117" s="57" t="s">
        <v>6</v>
      </c>
      <c r="D117" s="57" t="s">
        <v>318</v>
      </c>
      <c r="E117" s="57" t="s">
        <v>4</v>
      </c>
      <c r="F117" s="57" t="s">
        <v>914</v>
      </c>
      <c r="G117" s="57" t="s">
        <v>524</v>
      </c>
      <c r="H117" s="57">
        <v>7.5</v>
      </c>
      <c r="I117" s="151">
        <v>1.0</v>
      </c>
      <c r="J117" s="113">
        <v>3190.0</v>
      </c>
      <c r="K117" s="125"/>
      <c r="L117" s="104"/>
      <c r="M117" s="147"/>
      <c r="N117" s="148"/>
      <c r="O117" s="58"/>
      <c r="P117" s="57" t="s">
        <v>819</v>
      </c>
      <c r="Q117" s="63"/>
      <c r="R117" s="63"/>
      <c r="S117" s="152">
        <v>1290.0</v>
      </c>
      <c r="T117" s="155">
        <v>1226.0</v>
      </c>
      <c r="U117" s="63"/>
      <c r="V117" s="63">
        <f t="shared" si="1"/>
        <v>1226</v>
      </c>
      <c r="W117" s="63"/>
      <c r="X117" s="63"/>
      <c r="Y117" s="63"/>
      <c r="Z117" s="63"/>
      <c r="AA117" s="63"/>
      <c r="AB117" s="63"/>
      <c r="AC117" s="63"/>
      <c r="AD117" s="63"/>
      <c r="AE117" s="63"/>
    </row>
    <row r="118">
      <c r="A118" s="57" t="s">
        <v>315</v>
      </c>
      <c r="B118" s="57" t="s">
        <v>11</v>
      </c>
      <c r="C118" s="57" t="s">
        <v>6</v>
      </c>
      <c r="D118" s="57" t="s">
        <v>328</v>
      </c>
      <c r="E118" s="57" t="s">
        <v>4</v>
      </c>
      <c r="F118" s="57" t="s">
        <v>914</v>
      </c>
      <c r="G118" s="57" t="s">
        <v>524</v>
      </c>
      <c r="H118" s="57">
        <v>8.0</v>
      </c>
      <c r="I118" s="151">
        <v>1.0</v>
      </c>
      <c r="J118" s="113">
        <v>3190.0</v>
      </c>
      <c r="K118" s="125"/>
      <c r="L118" s="104"/>
      <c r="M118" s="147"/>
      <c r="N118" s="148"/>
      <c r="O118" s="58"/>
      <c r="P118" s="57" t="s">
        <v>819</v>
      </c>
      <c r="Q118" s="58"/>
      <c r="R118" s="58"/>
      <c r="S118" s="152">
        <v>1290.0</v>
      </c>
      <c r="T118" s="155">
        <v>1226.0</v>
      </c>
      <c r="U118" s="63"/>
      <c r="V118" s="63">
        <f t="shared" si="1"/>
        <v>1226</v>
      </c>
      <c r="W118" s="63"/>
      <c r="X118" s="63"/>
      <c r="Y118" s="63"/>
      <c r="Z118" s="63"/>
      <c r="AA118" s="63"/>
      <c r="AB118" s="63"/>
      <c r="AC118" s="63"/>
      <c r="AD118" s="63"/>
      <c r="AE118" s="63"/>
    </row>
    <row r="119">
      <c r="A119" s="57" t="s">
        <v>315</v>
      </c>
      <c r="B119" s="57" t="s">
        <v>11</v>
      </c>
      <c r="C119" s="57" t="s">
        <v>6</v>
      </c>
      <c r="D119" s="57" t="s">
        <v>318</v>
      </c>
      <c r="E119" s="57" t="s">
        <v>4</v>
      </c>
      <c r="F119" s="57" t="s">
        <v>914</v>
      </c>
      <c r="G119" s="57" t="s">
        <v>524</v>
      </c>
      <c r="H119" s="57">
        <v>8.0</v>
      </c>
      <c r="I119" s="151">
        <v>1.0</v>
      </c>
      <c r="J119" s="113">
        <v>3190.0</v>
      </c>
      <c r="K119" s="125"/>
      <c r="L119" s="104"/>
      <c r="M119" s="147"/>
      <c r="N119" s="148"/>
      <c r="O119" s="58"/>
      <c r="P119" s="57" t="s">
        <v>819</v>
      </c>
      <c r="Q119" s="58"/>
      <c r="R119" s="58"/>
      <c r="S119" s="152">
        <v>1290.0</v>
      </c>
      <c r="T119" s="155">
        <v>1226.0</v>
      </c>
      <c r="U119" s="63"/>
      <c r="V119" s="63">
        <f t="shared" si="1"/>
        <v>1226</v>
      </c>
      <c r="W119" s="63"/>
      <c r="X119" s="63"/>
      <c r="Y119" s="63"/>
      <c r="Z119" s="63"/>
      <c r="AA119" s="63"/>
      <c r="AB119" s="63"/>
      <c r="AC119" s="63"/>
      <c r="AD119" s="63"/>
      <c r="AE119" s="63"/>
    </row>
    <row r="120">
      <c r="A120" s="57" t="s">
        <v>315</v>
      </c>
      <c r="B120" s="57" t="s">
        <v>11</v>
      </c>
      <c r="C120" s="57" t="s">
        <v>6</v>
      </c>
      <c r="D120" s="57" t="s">
        <v>324</v>
      </c>
      <c r="E120" s="57" t="s">
        <v>4</v>
      </c>
      <c r="F120" s="57" t="s">
        <v>914</v>
      </c>
      <c r="G120" s="57" t="s">
        <v>524</v>
      </c>
      <c r="H120" s="57">
        <v>8.0</v>
      </c>
      <c r="I120" s="151">
        <v>1.0</v>
      </c>
      <c r="J120" s="113">
        <v>3190.0</v>
      </c>
      <c r="K120" s="125"/>
      <c r="L120" s="104"/>
      <c r="M120" s="147"/>
      <c r="N120" s="148"/>
      <c r="O120" s="58"/>
      <c r="P120" s="57" t="s">
        <v>819</v>
      </c>
      <c r="Q120" s="63"/>
      <c r="R120" s="63"/>
      <c r="S120" s="152">
        <v>1290.0</v>
      </c>
      <c r="T120" s="155">
        <v>1226.0</v>
      </c>
      <c r="U120" s="63"/>
      <c r="V120" s="63">
        <f t="shared" si="1"/>
        <v>1226</v>
      </c>
      <c r="W120" s="63"/>
      <c r="X120" s="63"/>
      <c r="Y120" s="63"/>
      <c r="Z120" s="63"/>
      <c r="AA120" s="63"/>
      <c r="AB120" s="63"/>
      <c r="AC120" s="63"/>
      <c r="AD120" s="63"/>
      <c r="AE120" s="63"/>
    </row>
    <row r="121">
      <c r="A121" s="57" t="s">
        <v>315</v>
      </c>
      <c r="B121" s="57" t="s">
        <v>11</v>
      </c>
      <c r="C121" s="57" t="s">
        <v>6</v>
      </c>
      <c r="D121" s="57" t="s">
        <v>328</v>
      </c>
      <c r="E121" s="57" t="s">
        <v>4</v>
      </c>
      <c r="F121" s="57" t="s">
        <v>914</v>
      </c>
      <c r="G121" s="57" t="s">
        <v>524</v>
      </c>
      <c r="H121" s="57">
        <v>8.5</v>
      </c>
      <c r="I121" s="151">
        <v>1.0</v>
      </c>
      <c r="J121" s="113">
        <v>3190.0</v>
      </c>
      <c r="K121" s="125"/>
      <c r="L121" s="104"/>
      <c r="M121" s="147"/>
      <c r="N121" s="148"/>
      <c r="O121" s="58"/>
      <c r="P121" s="57" t="s">
        <v>819</v>
      </c>
      <c r="Q121" s="63"/>
      <c r="R121" s="63"/>
      <c r="S121" s="152">
        <v>1290.0</v>
      </c>
      <c r="T121" s="155">
        <v>1226.0</v>
      </c>
      <c r="U121" s="63"/>
      <c r="V121" s="63">
        <f t="shared" si="1"/>
        <v>1226</v>
      </c>
      <c r="W121" s="63"/>
      <c r="X121" s="63"/>
      <c r="Y121" s="63"/>
      <c r="Z121" s="63"/>
      <c r="AA121" s="63"/>
      <c r="AB121" s="63"/>
      <c r="AC121" s="63"/>
      <c r="AD121" s="63"/>
      <c r="AE121" s="63"/>
    </row>
    <row r="122">
      <c r="A122" s="57" t="s">
        <v>315</v>
      </c>
      <c r="B122" s="57" t="s">
        <v>11</v>
      </c>
      <c r="C122" s="57" t="s">
        <v>6</v>
      </c>
      <c r="D122" s="57" t="s">
        <v>318</v>
      </c>
      <c r="E122" s="57" t="s">
        <v>4</v>
      </c>
      <c r="F122" s="57" t="s">
        <v>914</v>
      </c>
      <c r="G122" s="57" t="s">
        <v>524</v>
      </c>
      <c r="H122" s="57">
        <v>8.5</v>
      </c>
      <c r="I122" s="151">
        <v>1.0</v>
      </c>
      <c r="J122" s="113">
        <v>3190.0</v>
      </c>
      <c r="K122" s="125"/>
      <c r="L122" s="104"/>
      <c r="M122" s="147"/>
      <c r="N122" s="148"/>
      <c r="O122" s="58"/>
      <c r="P122" s="57" t="s">
        <v>819</v>
      </c>
      <c r="Q122" s="63"/>
      <c r="R122" s="63"/>
      <c r="S122" s="152">
        <v>1290.0</v>
      </c>
      <c r="T122" s="155">
        <v>1226.0</v>
      </c>
      <c r="U122" s="63"/>
      <c r="V122" s="63">
        <f t="shared" si="1"/>
        <v>1226</v>
      </c>
      <c r="W122" s="63"/>
      <c r="X122" s="63"/>
      <c r="Y122" s="63"/>
      <c r="Z122" s="63"/>
      <c r="AA122" s="63"/>
      <c r="AB122" s="63"/>
      <c r="AC122" s="63"/>
      <c r="AD122" s="63"/>
      <c r="AE122" s="63"/>
    </row>
    <row r="123">
      <c r="A123" s="57" t="s">
        <v>315</v>
      </c>
      <c r="B123" s="57" t="s">
        <v>11</v>
      </c>
      <c r="C123" s="57" t="s">
        <v>6</v>
      </c>
      <c r="D123" s="57" t="s">
        <v>324</v>
      </c>
      <c r="E123" s="57" t="s">
        <v>4</v>
      </c>
      <c r="F123" s="57" t="s">
        <v>914</v>
      </c>
      <c r="G123" s="57" t="s">
        <v>524</v>
      </c>
      <c r="H123" s="57">
        <v>8.5</v>
      </c>
      <c r="I123" s="151">
        <v>1.0</v>
      </c>
      <c r="J123" s="113">
        <v>3190.0</v>
      </c>
      <c r="K123" s="125"/>
      <c r="L123" s="104"/>
      <c r="M123" s="147"/>
      <c r="N123" s="148"/>
      <c r="O123" s="58"/>
      <c r="P123" s="57" t="s">
        <v>819</v>
      </c>
      <c r="Q123" s="63"/>
      <c r="R123" s="63"/>
      <c r="S123" s="152">
        <v>1290.0</v>
      </c>
      <c r="T123" s="155">
        <v>1226.0</v>
      </c>
      <c r="U123" s="63"/>
      <c r="V123" s="63">
        <f t="shared" si="1"/>
        <v>1226</v>
      </c>
      <c r="W123" s="63"/>
      <c r="X123" s="63"/>
      <c r="Y123" s="63"/>
      <c r="Z123" s="63"/>
      <c r="AA123" s="63"/>
      <c r="AB123" s="63"/>
      <c r="AC123" s="63"/>
      <c r="AD123" s="63"/>
      <c r="AE123" s="63"/>
    </row>
    <row r="124">
      <c r="A124" s="57" t="s">
        <v>315</v>
      </c>
      <c r="B124" s="57" t="s">
        <v>11</v>
      </c>
      <c r="C124" s="57" t="s">
        <v>6</v>
      </c>
      <c r="D124" s="57" t="s">
        <v>328</v>
      </c>
      <c r="E124" s="57" t="s">
        <v>4</v>
      </c>
      <c r="F124" s="57" t="s">
        <v>915</v>
      </c>
      <c r="G124" s="57" t="s">
        <v>524</v>
      </c>
      <c r="H124" s="57">
        <v>8.0</v>
      </c>
      <c r="I124" s="151">
        <v>1.0</v>
      </c>
      <c r="J124" s="113">
        <v>3790.0</v>
      </c>
      <c r="K124" s="125"/>
      <c r="L124" s="104"/>
      <c r="M124" s="147"/>
      <c r="N124" s="148"/>
      <c r="O124" s="58"/>
      <c r="P124" s="57" t="s">
        <v>819</v>
      </c>
      <c r="Q124" s="63"/>
      <c r="R124" s="63"/>
      <c r="S124" s="152">
        <v>1590.0</v>
      </c>
      <c r="T124" s="153">
        <v>1511.0</v>
      </c>
      <c r="U124" s="63"/>
      <c r="V124" s="63">
        <f t="shared" si="1"/>
        <v>1511</v>
      </c>
      <c r="W124" s="63"/>
      <c r="X124" s="63"/>
      <c r="Y124" s="63"/>
      <c r="Z124" s="63"/>
      <c r="AA124" s="63"/>
      <c r="AB124" s="63"/>
      <c r="AC124" s="63"/>
      <c r="AD124" s="63"/>
      <c r="AE124" s="63"/>
    </row>
    <row r="125">
      <c r="A125" s="57" t="s">
        <v>315</v>
      </c>
      <c r="B125" s="57" t="s">
        <v>11</v>
      </c>
      <c r="C125" s="57" t="s">
        <v>6</v>
      </c>
      <c r="D125" s="57" t="s">
        <v>318</v>
      </c>
      <c r="E125" s="57" t="s">
        <v>4</v>
      </c>
      <c r="F125" s="57" t="s">
        <v>915</v>
      </c>
      <c r="G125" s="57" t="s">
        <v>524</v>
      </c>
      <c r="H125" s="57">
        <v>8.0</v>
      </c>
      <c r="I125" s="151">
        <v>1.0</v>
      </c>
      <c r="J125" s="113">
        <v>3790.0</v>
      </c>
      <c r="K125" s="125"/>
      <c r="L125" s="104"/>
      <c r="M125" s="147"/>
      <c r="N125" s="148"/>
      <c r="O125" s="58"/>
      <c r="P125" s="57" t="s">
        <v>819</v>
      </c>
      <c r="Q125" s="63"/>
      <c r="R125" s="63"/>
      <c r="S125" s="152">
        <v>1590.0</v>
      </c>
      <c r="T125" s="153">
        <v>1511.0</v>
      </c>
      <c r="U125" s="63"/>
      <c r="V125" s="63">
        <f t="shared" si="1"/>
        <v>1511</v>
      </c>
      <c r="W125" s="63"/>
      <c r="X125" s="63"/>
      <c r="Y125" s="63"/>
      <c r="Z125" s="63"/>
      <c r="AA125" s="63"/>
      <c r="AB125" s="63"/>
      <c r="AC125" s="63"/>
      <c r="AD125" s="63"/>
      <c r="AE125" s="63"/>
    </row>
    <row r="126">
      <c r="A126" s="57" t="s">
        <v>315</v>
      </c>
      <c r="B126" s="57" t="s">
        <v>11</v>
      </c>
      <c r="C126" s="57" t="s">
        <v>6</v>
      </c>
      <c r="D126" s="57" t="s">
        <v>324</v>
      </c>
      <c r="E126" s="57" t="s">
        <v>4</v>
      </c>
      <c r="F126" s="57" t="s">
        <v>915</v>
      </c>
      <c r="G126" s="57" t="s">
        <v>524</v>
      </c>
      <c r="H126" s="57">
        <v>8.0</v>
      </c>
      <c r="I126" s="151">
        <v>1.0</v>
      </c>
      <c r="J126" s="113">
        <v>3790.0</v>
      </c>
      <c r="K126" s="125"/>
      <c r="L126" s="104"/>
      <c r="M126" s="147"/>
      <c r="N126" s="148"/>
      <c r="O126" s="58"/>
      <c r="P126" s="57" t="s">
        <v>819</v>
      </c>
      <c r="Q126" s="63"/>
      <c r="R126" s="63"/>
      <c r="S126" s="152">
        <v>1590.0</v>
      </c>
      <c r="T126" s="153">
        <v>1511.0</v>
      </c>
      <c r="U126" s="63"/>
      <c r="V126" s="63">
        <f t="shared" si="1"/>
        <v>1511</v>
      </c>
      <c r="W126" s="63"/>
      <c r="X126" s="63"/>
      <c r="Y126" s="63"/>
      <c r="Z126" s="63"/>
      <c r="AA126" s="63"/>
      <c r="AB126" s="63"/>
      <c r="AC126" s="63"/>
      <c r="AD126" s="63"/>
      <c r="AE126" s="63"/>
    </row>
    <row r="127">
      <c r="A127" s="57" t="s">
        <v>315</v>
      </c>
      <c r="B127" s="57" t="s">
        <v>11</v>
      </c>
      <c r="C127" s="57" t="s">
        <v>6</v>
      </c>
      <c r="D127" s="57" t="s">
        <v>328</v>
      </c>
      <c r="E127" s="57" t="s">
        <v>4</v>
      </c>
      <c r="F127" s="57" t="s">
        <v>916</v>
      </c>
      <c r="G127" s="57" t="s">
        <v>524</v>
      </c>
      <c r="H127" s="57">
        <v>8.0</v>
      </c>
      <c r="I127" s="151">
        <v>1.0</v>
      </c>
      <c r="J127" s="113">
        <v>3790.0</v>
      </c>
      <c r="K127" s="125"/>
      <c r="L127" s="104"/>
      <c r="M127" s="147"/>
      <c r="N127" s="148"/>
      <c r="O127" s="58"/>
      <c r="P127" s="57" t="s">
        <v>819</v>
      </c>
      <c r="Q127" s="63"/>
      <c r="R127" s="63"/>
      <c r="S127" s="152">
        <v>1590.0</v>
      </c>
      <c r="T127" s="153">
        <v>1511.0</v>
      </c>
      <c r="U127" s="63"/>
      <c r="V127" s="63">
        <f t="shared" si="1"/>
        <v>1511</v>
      </c>
      <c r="W127" s="63"/>
      <c r="X127" s="63"/>
      <c r="Y127" s="63"/>
      <c r="Z127" s="63"/>
      <c r="AA127" s="63"/>
      <c r="AB127" s="63"/>
      <c r="AC127" s="63"/>
      <c r="AD127" s="63"/>
      <c r="AE127" s="63"/>
    </row>
    <row r="128">
      <c r="A128" s="57" t="s">
        <v>315</v>
      </c>
      <c r="B128" s="57" t="s">
        <v>11</v>
      </c>
      <c r="C128" s="57" t="s">
        <v>6</v>
      </c>
      <c r="D128" s="57" t="s">
        <v>318</v>
      </c>
      <c r="E128" s="57" t="s">
        <v>4</v>
      </c>
      <c r="F128" s="57" t="s">
        <v>916</v>
      </c>
      <c r="G128" s="57" t="s">
        <v>524</v>
      </c>
      <c r="H128" s="57">
        <v>8.0</v>
      </c>
      <c r="I128" s="151">
        <v>1.0</v>
      </c>
      <c r="J128" s="113">
        <v>3790.0</v>
      </c>
      <c r="K128" s="125"/>
      <c r="L128" s="104"/>
      <c r="M128" s="147"/>
      <c r="N128" s="148"/>
      <c r="O128" s="58"/>
      <c r="P128" s="57" t="s">
        <v>819</v>
      </c>
      <c r="Q128" s="63"/>
      <c r="R128" s="63"/>
      <c r="S128" s="152">
        <v>1590.0</v>
      </c>
      <c r="T128" s="153">
        <v>1511.0</v>
      </c>
      <c r="U128" s="63"/>
      <c r="V128" s="63">
        <f t="shared" si="1"/>
        <v>1511</v>
      </c>
      <c r="W128" s="63"/>
      <c r="X128" s="63"/>
      <c r="Y128" s="63"/>
      <c r="Z128" s="63"/>
      <c r="AA128" s="63"/>
      <c r="AB128" s="63"/>
      <c r="AC128" s="63"/>
      <c r="AD128" s="63"/>
      <c r="AE128" s="63"/>
    </row>
    <row r="129">
      <c r="A129" s="57" t="s">
        <v>315</v>
      </c>
      <c r="B129" s="57" t="s">
        <v>11</v>
      </c>
      <c r="C129" s="57" t="s">
        <v>6</v>
      </c>
      <c r="D129" s="57" t="s">
        <v>324</v>
      </c>
      <c r="E129" s="57" t="s">
        <v>4</v>
      </c>
      <c r="F129" s="57" t="s">
        <v>916</v>
      </c>
      <c r="G129" s="57" t="s">
        <v>524</v>
      </c>
      <c r="H129" s="57">
        <v>8.0</v>
      </c>
      <c r="I129" s="151">
        <v>1.0</v>
      </c>
      <c r="J129" s="113">
        <v>3790.0</v>
      </c>
      <c r="K129" s="125"/>
      <c r="L129" s="104"/>
      <c r="M129" s="147"/>
      <c r="N129" s="148"/>
      <c r="O129" s="58"/>
      <c r="P129" s="57" t="s">
        <v>819</v>
      </c>
      <c r="Q129" s="63"/>
      <c r="R129" s="63"/>
      <c r="S129" s="152">
        <v>1590.0</v>
      </c>
      <c r="T129" s="153">
        <v>1511.0</v>
      </c>
      <c r="U129" s="63"/>
      <c r="V129" s="63">
        <f t="shared" si="1"/>
        <v>1511</v>
      </c>
      <c r="W129" s="63"/>
      <c r="X129" s="63"/>
      <c r="Y129" s="63"/>
      <c r="Z129" s="63"/>
      <c r="AA129" s="63"/>
      <c r="AB129" s="63"/>
      <c r="AC129" s="63"/>
      <c r="AD129" s="63"/>
      <c r="AE129" s="63"/>
    </row>
    <row r="130">
      <c r="A130" s="57" t="s">
        <v>315</v>
      </c>
      <c r="B130" s="57" t="s">
        <v>11</v>
      </c>
      <c r="C130" s="57" t="s">
        <v>6</v>
      </c>
      <c r="D130" s="57" t="s">
        <v>328</v>
      </c>
      <c r="E130" s="57" t="s">
        <v>4</v>
      </c>
      <c r="F130" s="57" t="s">
        <v>917</v>
      </c>
      <c r="G130" s="57" t="s">
        <v>524</v>
      </c>
      <c r="H130" s="57">
        <v>7.5</v>
      </c>
      <c r="I130" s="151">
        <v>1.0</v>
      </c>
      <c r="J130" s="113">
        <v>4590.0</v>
      </c>
      <c r="K130" s="125"/>
      <c r="L130" s="104"/>
      <c r="M130" s="147"/>
      <c r="N130" s="148"/>
      <c r="O130" s="58"/>
      <c r="P130" s="57" t="s">
        <v>819</v>
      </c>
      <c r="Q130" s="63"/>
      <c r="R130" s="63"/>
      <c r="S130" s="152">
        <v>1990.0</v>
      </c>
      <c r="T130" s="153">
        <v>1891.0</v>
      </c>
      <c r="U130" s="63"/>
      <c r="V130" s="63">
        <f t="shared" si="1"/>
        <v>1891</v>
      </c>
      <c r="W130" s="63"/>
      <c r="X130" s="63"/>
      <c r="Y130" s="63"/>
      <c r="Z130" s="63"/>
      <c r="AA130" s="63"/>
      <c r="AB130" s="63"/>
      <c r="AC130" s="63"/>
      <c r="AD130" s="63"/>
      <c r="AE130" s="63"/>
    </row>
    <row r="131">
      <c r="A131" s="57" t="s">
        <v>315</v>
      </c>
      <c r="B131" s="57" t="s">
        <v>11</v>
      </c>
      <c r="C131" s="57" t="s">
        <v>6</v>
      </c>
      <c r="D131" s="57" t="s">
        <v>318</v>
      </c>
      <c r="E131" s="57" t="s">
        <v>4</v>
      </c>
      <c r="F131" s="57" t="s">
        <v>917</v>
      </c>
      <c r="G131" s="57" t="s">
        <v>524</v>
      </c>
      <c r="H131" s="57">
        <v>7.5</v>
      </c>
      <c r="I131" s="151">
        <v>1.0</v>
      </c>
      <c r="J131" s="113">
        <v>4590.0</v>
      </c>
      <c r="K131" s="125"/>
      <c r="L131" s="104"/>
      <c r="M131" s="147"/>
      <c r="N131" s="148"/>
      <c r="O131" s="58"/>
      <c r="P131" s="57" t="s">
        <v>819</v>
      </c>
      <c r="Q131" s="63"/>
      <c r="R131" s="63"/>
      <c r="S131" s="152">
        <v>1990.0</v>
      </c>
      <c r="T131" s="153">
        <v>1891.0</v>
      </c>
      <c r="U131" s="63"/>
      <c r="V131" s="63">
        <f t="shared" si="1"/>
        <v>1891</v>
      </c>
      <c r="W131" s="63"/>
      <c r="X131" s="63"/>
      <c r="Y131" s="63"/>
      <c r="Z131" s="63"/>
      <c r="AA131" s="63"/>
      <c r="AB131" s="63"/>
      <c r="AC131" s="63"/>
      <c r="AD131" s="63"/>
      <c r="AE131" s="63"/>
    </row>
    <row r="132">
      <c r="A132" s="57" t="s">
        <v>315</v>
      </c>
      <c r="B132" s="57" t="s">
        <v>11</v>
      </c>
      <c r="C132" s="57" t="s">
        <v>6</v>
      </c>
      <c r="D132" s="57" t="s">
        <v>328</v>
      </c>
      <c r="E132" s="57" t="s">
        <v>4</v>
      </c>
      <c r="F132" s="57" t="s">
        <v>917</v>
      </c>
      <c r="G132" s="57" t="s">
        <v>524</v>
      </c>
      <c r="H132" s="57">
        <v>8.0</v>
      </c>
      <c r="I132" s="151">
        <v>1.0</v>
      </c>
      <c r="J132" s="113">
        <v>4590.0</v>
      </c>
      <c r="K132" s="125"/>
      <c r="L132" s="104"/>
      <c r="M132" s="147"/>
      <c r="N132" s="148"/>
      <c r="O132" s="58"/>
      <c r="P132" s="57" t="s">
        <v>819</v>
      </c>
      <c r="Q132" s="63"/>
      <c r="R132" s="63"/>
      <c r="S132" s="152">
        <v>1990.0</v>
      </c>
      <c r="T132" s="153">
        <v>1891.0</v>
      </c>
      <c r="U132" s="63"/>
      <c r="V132" s="63">
        <f t="shared" si="1"/>
        <v>1891</v>
      </c>
      <c r="W132" s="63"/>
      <c r="X132" s="63"/>
      <c r="Y132" s="63"/>
      <c r="Z132" s="63"/>
      <c r="AA132" s="63"/>
      <c r="AB132" s="63"/>
      <c r="AC132" s="63"/>
      <c r="AD132" s="63"/>
      <c r="AE132" s="63"/>
    </row>
    <row r="133">
      <c r="A133" s="57" t="s">
        <v>315</v>
      </c>
      <c r="B133" s="57" t="s">
        <v>11</v>
      </c>
      <c r="C133" s="57" t="s">
        <v>6</v>
      </c>
      <c r="D133" s="57" t="s">
        <v>318</v>
      </c>
      <c r="E133" s="57" t="s">
        <v>4</v>
      </c>
      <c r="F133" s="57" t="s">
        <v>917</v>
      </c>
      <c r="G133" s="57" t="s">
        <v>524</v>
      </c>
      <c r="H133" s="57">
        <v>8.0</v>
      </c>
      <c r="I133" s="151">
        <v>1.0</v>
      </c>
      <c r="J133" s="113">
        <v>4590.0</v>
      </c>
      <c r="K133" s="125"/>
      <c r="L133" s="104"/>
      <c r="M133" s="147"/>
      <c r="N133" s="148"/>
      <c r="O133" s="58"/>
      <c r="P133" s="57" t="s">
        <v>819</v>
      </c>
      <c r="Q133" s="63"/>
      <c r="R133" s="63"/>
      <c r="S133" s="152">
        <v>1990.0</v>
      </c>
      <c r="T133" s="153">
        <v>1891.0</v>
      </c>
      <c r="U133" s="63"/>
      <c r="V133" s="63">
        <f t="shared" si="1"/>
        <v>1891</v>
      </c>
      <c r="W133" s="63"/>
      <c r="X133" s="63"/>
      <c r="Y133" s="63"/>
      <c r="Z133" s="63"/>
      <c r="AA133" s="63"/>
      <c r="AB133" s="63"/>
      <c r="AC133" s="63"/>
      <c r="AD133" s="63"/>
      <c r="AE133" s="63"/>
    </row>
    <row r="134">
      <c r="A134" s="57" t="s">
        <v>315</v>
      </c>
      <c r="B134" s="57" t="s">
        <v>11</v>
      </c>
      <c r="C134" s="57" t="s">
        <v>6</v>
      </c>
      <c r="D134" s="57" t="s">
        <v>324</v>
      </c>
      <c r="E134" s="57" t="s">
        <v>4</v>
      </c>
      <c r="F134" s="57" t="s">
        <v>917</v>
      </c>
      <c r="G134" s="57" t="s">
        <v>524</v>
      </c>
      <c r="H134" s="57">
        <v>8.0</v>
      </c>
      <c r="I134" s="151">
        <v>1.0</v>
      </c>
      <c r="J134" s="113">
        <v>4590.0</v>
      </c>
      <c r="K134" s="125"/>
      <c r="L134" s="104"/>
      <c r="M134" s="147"/>
      <c r="N134" s="148"/>
      <c r="O134" s="58"/>
      <c r="P134" s="57" t="s">
        <v>819</v>
      </c>
      <c r="Q134" s="63"/>
      <c r="R134" s="63"/>
      <c r="S134" s="152">
        <v>1990.0</v>
      </c>
      <c r="T134" s="153">
        <v>1891.0</v>
      </c>
      <c r="U134" s="63"/>
      <c r="V134" s="63">
        <f t="shared" si="1"/>
        <v>1891</v>
      </c>
      <c r="W134" s="63"/>
      <c r="X134" s="63"/>
      <c r="Y134" s="63"/>
      <c r="Z134" s="63"/>
      <c r="AA134" s="63"/>
      <c r="AB134" s="63"/>
      <c r="AC134" s="63"/>
      <c r="AD134" s="63"/>
      <c r="AE134" s="63"/>
    </row>
    <row r="135">
      <c r="A135" s="57" t="s">
        <v>315</v>
      </c>
      <c r="B135" s="57" t="s">
        <v>5</v>
      </c>
      <c r="C135" s="57" t="s">
        <v>6</v>
      </c>
      <c r="D135" s="57" t="s">
        <v>328</v>
      </c>
      <c r="E135" s="57" t="s">
        <v>361</v>
      </c>
      <c r="F135" s="57" t="s">
        <v>918</v>
      </c>
      <c r="G135" s="57" t="s">
        <v>362</v>
      </c>
      <c r="H135" s="58"/>
      <c r="I135" s="151">
        <v>2.0</v>
      </c>
      <c r="J135" s="113">
        <v>4190.0</v>
      </c>
      <c r="K135" s="125"/>
      <c r="L135" s="104"/>
      <c r="M135" s="147"/>
      <c r="N135" s="148"/>
      <c r="O135" s="58"/>
      <c r="P135" s="57" t="s">
        <v>819</v>
      </c>
      <c r="Q135" s="63"/>
      <c r="R135" s="63"/>
      <c r="S135" s="152">
        <v>1756.0</v>
      </c>
      <c r="T135" s="153">
        <v>1317.0</v>
      </c>
      <c r="U135" s="63"/>
      <c r="V135" s="63">
        <f t="shared" si="1"/>
        <v>2634</v>
      </c>
      <c r="W135" s="63"/>
      <c r="X135" s="63"/>
      <c r="Y135" s="63"/>
      <c r="Z135" s="63"/>
      <c r="AA135" s="63"/>
      <c r="AB135" s="63"/>
      <c r="AC135" s="63"/>
      <c r="AD135" s="63"/>
      <c r="AE135" s="63"/>
    </row>
    <row r="136">
      <c r="A136" s="57" t="s">
        <v>315</v>
      </c>
      <c r="B136" s="57" t="s">
        <v>5</v>
      </c>
      <c r="C136" s="57" t="s">
        <v>6</v>
      </c>
      <c r="D136" s="57" t="s">
        <v>324</v>
      </c>
      <c r="E136" s="57" t="s">
        <v>361</v>
      </c>
      <c r="F136" s="57" t="s">
        <v>918</v>
      </c>
      <c r="G136" s="57" t="s">
        <v>362</v>
      </c>
      <c r="H136" s="58"/>
      <c r="I136" s="151">
        <v>1.0</v>
      </c>
      <c r="J136" s="113">
        <v>4190.0</v>
      </c>
      <c r="K136" s="125"/>
      <c r="L136" s="104"/>
      <c r="M136" s="147"/>
      <c r="N136" s="148"/>
      <c r="O136" s="58"/>
      <c r="P136" s="57" t="s">
        <v>819</v>
      </c>
      <c r="Q136" s="63"/>
      <c r="R136" s="63"/>
      <c r="S136" s="152">
        <v>1756.0</v>
      </c>
      <c r="T136" s="153">
        <v>1317.0</v>
      </c>
      <c r="U136" s="63"/>
      <c r="V136" s="63">
        <f t="shared" si="1"/>
        <v>1317</v>
      </c>
      <c r="W136" s="63"/>
      <c r="X136" s="63"/>
      <c r="Y136" s="63"/>
      <c r="Z136" s="63"/>
      <c r="AA136" s="63"/>
      <c r="AB136" s="63"/>
      <c r="AC136" s="63"/>
      <c r="AD136" s="63"/>
      <c r="AE136" s="63"/>
    </row>
    <row r="137">
      <c r="A137" s="57" t="s">
        <v>315</v>
      </c>
      <c r="B137" s="57" t="s">
        <v>11</v>
      </c>
      <c r="C137" s="57" t="s">
        <v>6</v>
      </c>
      <c r="D137" s="57" t="s">
        <v>328</v>
      </c>
      <c r="E137" s="57" t="s">
        <v>4</v>
      </c>
      <c r="F137" s="57" t="s">
        <v>919</v>
      </c>
      <c r="G137" s="57" t="s">
        <v>524</v>
      </c>
      <c r="H137" s="57">
        <v>8.0</v>
      </c>
      <c r="I137" s="151">
        <v>1.0</v>
      </c>
      <c r="J137" s="113">
        <v>4590.0</v>
      </c>
      <c r="K137" s="125"/>
      <c r="L137" s="104"/>
      <c r="M137" s="147"/>
      <c r="N137" s="148"/>
      <c r="O137" s="58"/>
      <c r="P137" s="57" t="s">
        <v>819</v>
      </c>
      <c r="Q137" s="63"/>
      <c r="R137" s="63"/>
      <c r="S137" s="152">
        <v>1990.0</v>
      </c>
      <c r="T137" s="155">
        <v>1891.0</v>
      </c>
      <c r="U137" s="63"/>
      <c r="V137" s="63">
        <f t="shared" si="1"/>
        <v>1891</v>
      </c>
      <c r="W137" s="63"/>
      <c r="X137" s="63"/>
      <c r="Y137" s="63"/>
      <c r="Z137" s="63"/>
      <c r="AA137" s="63"/>
      <c r="AB137" s="63"/>
      <c r="AC137" s="63"/>
      <c r="AD137" s="63"/>
      <c r="AE137" s="63"/>
    </row>
    <row r="138">
      <c r="A138" s="57" t="s">
        <v>315</v>
      </c>
      <c r="B138" s="57" t="s">
        <v>11</v>
      </c>
      <c r="C138" s="57" t="s">
        <v>6</v>
      </c>
      <c r="D138" s="57" t="s">
        <v>318</v>
      </c>
      <c r="E138" s="57" t="s">
        <v>4</v>
      </c>
      <c r="F138" s="57" t="s">
        <v>919</v>
      </c>
      <c r="G138" s="57" t="s">
        <v>524</v>
      </c>
      <c r="H138" s="57">
        <v>8.0</v>
      </c>
      <c r="I138" s="151">
        <v>1.0</v>
      </c>
      <c r="J138" s="113">
        <v>4590.0</v>
      </c>
      <c r="K138" s="125"/>
      <c r="L138" s="104"/>
      <c r="M138" s="147"/>
      <c r="N138" s="148"/>
      <c r="O138" s="58"/>
      <c r="P138" s="57" t="s">
        <v>819</v>
      </c>
      <c r="Q138" s="63"/>
      <c r="R138" s="63"/>
      <c r="S138" s="152">
        <v>1990.0</v>
      </c>
      <c r="T138" s="155">
        <v>1891.0</v>
      </c>
      <c r="U138" s="63"/>
      <c r="V138" s="63">
        <f t="shared" si="1"/>
        <v>1891</v>
      </c>
      <c r="W138" s="63"/>
      <c r="X138" s="63"/>
      <c r="Y138" s="63"/>
      <c r="Z138" s="63"/>
      <c r="AA138" s="63"/>
      <c r="AB138" s="63"/>
      <c r="AC138" s="63"/>
      <c r="AD138" s="63"/>
      <c r="AE138" s="63"/>
    </row>
    <row r="139">
      <c r="A139" s="57" t="s">
        <v>315</v>
      </c>
      <c r="B139" s="57" t="s">
        <v>11</v>
      </c>
      <c r="C139" s="57" t="s">
        <v>6</v>
      </c>
      <c r="D139" s="57" t="s">
        <v>324</v>
      </c>
      <c r="E139" s="57" t="s">
        <v>4</v>
      </c>
      <c r="F139" s="57" t="s">
        <v>919</v>
      </c>
      <c r="G139" s="57" t="s">
        <v>524</v>
      </c>
      <c r="H139" s="57">
        <v>8.0</v>
      </c>
      <c r="I139" s="151">
        <v>1.0</v>
      </c>
      <c r="J139" s="113">
        <v>4590.0</v>
      </c>
      <c r="K139" s="125"/>
      <c r="L139" s="104"/>
      <c r="M139" s="147"/>
      <c r="N139" s="148"/>
      <c r="O139" s="58"/>
      <c r="P139" s="57" t="s">
        <v>819</v>
      </c>
      <c r="Q139" s="63"/>
      <c r="R139" s="63"/>
      <c r="S139" s="152">
        <v>1990.0</v>
      </c>
      <c r="T139" s="155">
        <v>1891.0</v>
      </c>
      <c r="U139" s="63"/>
      <c r="V139" s="63">
        <f t="shared" si="1"/>
        <v>1891</v>
      </c>
      <c r="W139" s="63"/>
      <c r="X139" s="63"/>
      <c r="Y139" s="63"/>
      <c r="Z139" s="63"/>
      <c r="AA139" s="63"/>
      <c r="AB139" s="63"/>
      <c r="AC139" s="63"/>
      <c r="AD139" s="63"/>
      <c r="AE139" s="63"/>
    </row>
    <row r="140">
      <c r="A140" s="57" t="s">
        <v>315</v>
      </c>
      <c r="B140" s="57" t="s">
        <v>11</v>
      </c>
      <c r="C140" s="57" t="s">
        <v>6</v>
      </c>
      <c r="D140" s="57" t="s">
        <v>328</v>
      </c>
      <c r="E140" s="57" t="s">
        <v>4</v>
      </c>
      <c r="F140" s="57" t="s">
        <v>919</v>
      </c>
      <c r="G140" s="57" t="s">
        <v>524</v>
      </c>
      <c r="H140" s="57">
        <v>8.5</v>
      </c>
      <c r="I140" s="151">
        <v>1.0</v>
      </c>
      <c r="J140" s="113">
        <v>4590.0</v>
      </c>
      <c r="K140" s="125"/>
      <c r="L140" s="104"/>
      <c r="M140" s="147"/>
      <c r="N140" s="148"/>
      <c r="O140" s="58"/>
      <c r="P140" s="57" t="s">
        <v>819</v>
      </c>
      <c r="Q140" s="63"/>
      <c r="R140" s="63"/>
      <c r="S140" s="152">
        <v>1990.0</v>
      </c>
      <c r="T140" s="155">
        <v>1891.0</v>
      </c>
      <c r="U140" s="63"/>
      <c r="V140" s="63">
        <f t="shared" si="1"/>
        <v>1891</v>
      </c>
      <c r="W140" s="63"/>
      <c r="X140" s="63"/>
      <c r="Y140" s="63"/>
      <c r="Z140" s="63"/>
      <c r="AA140" s="63"/>
      <c r="AB140" s="63"/>
      <c r="AC140" s="63"/>
      <c r="AD140" s="63"/>
      <c r="AE140" s="63"/>
    </row>
    <row r="141">
      <c r="A141" s="57" t="s">
        <v>315</v>
      </c>
      <c r="B141" s="57" t="s">
        <v>11</v>
      </c>
      <c r="C141" s="57" t="s">
        <v>6</v>
      </c>
      <c r="D141" s="57" t="s">
        <v>318</v>
      </c>
      <c r="E141" s="57" t="s">
        <v>4</v>
      </c>
      <c r="F141" s="57" t="s">
        <v>919</v>
      </c>
      <c r="G141" s="57" t="s">
        <v>524</v>
      </c>
      <c r="H141" s="57">
        <v>8.5</v>
      </c>
      <c r="I141" s="151">
        <v>1.0</v>
      </c>
      <c r="J141" s="113">
        <v>4590.0</v>
      </c>
      <c r="K141" s="125"/>
      <c r="L141" s="104"/>
      <c r="M141" s="147"/>
      <c r="N141" s="148"/>
      <c r="O141" s="58"/>
      <c r="P141" s="57" t="s">
        <v>819</v>
      </c>
      <c r="Q141" s="63"/>
      <c r="R141" s="63"/>
      <c r="S141" s="152">
        <v>1990.0</v>
      </c>
      <c r="T141" s="155">
        <v>1891.0</v>
      </c>
      <c r="U141" s="63"/>
      <c r="V141" s="63">
        <f t="shared" si="1"/>
        <v>1891</v>
      </c>
      <c r="W141" s="63"/>
      <c r="X141" s="63"/>
      <c r="Y141" s="63"/>
      <c r="Z141" s="63"/>
      <c r="AA141" s="63"/>
      <c r="AB141" s="63"/>
      <c r="AC141" s="63"/>
      <c r="AD141" s="63"/>
      <c r="AE141" s="63"/>
    </row>
    <row r="142">
      <c r="A142" s="57" t="s">
        <v>315</v>
      </c>
      <c r="B142" s="57" t="s">
        <v>11</v>
      </c>
      <c r="C142" s="57" t="s">
        <v>6</v>
      </c>
      <c r="D142" s="57" t="s">
        <v>324</v>
      </c>
      <c r="E142" s="57" t="s">
        <v>4</v>
      </c>
      <c r="F142" s="57" t="s">
        <v>919</v>
      </c>
      <c r="G142" s="57" t="s">
        <v>524</v>
      </c>
      <c r="H142" s="57">
        <v>8.5</v>
      </c>
      <c r="I142" s="151">
        <v>1.0</v>
      </c>
      <c r="J142" s="113">
        <v>4590.0</v>
      </c>
      <c r="K142" s="125"/>
      <c r="L142" s="104"/>
      <c r="M142" s="147"/>
      <c r="N142" s="148"/>
      <c r="O142" s="58"/>
      <c r="P142" s="57" t="s">
        <v>819</v>
      </c>
      <c r="Q142" s="63"/>
      <c r="R142" s="63"/>
      <c r="S142" s="152">
        <v>1990.0</v>
      </c>
      <c r="T142" s="155">
        <v>1891.0</v>
      </c>
      <c r="U142" s="63"/>
      <c r="V142" s="63">
        <f t="shared" si="1"/>
        <v>1891</v>
      </c>
      <c r="W142" s="63"/>
      <c r="X142" s="63"/>
      <c r="Y142" s="63"/>
      <c r="Z142" s="63"/>
      <c r="AA142" s="63"/>
      <c r="AB142" s="63"/>
      <c r="AC142" s="63"/>
      <c r="AD142" s="63"/>
      <c r="AE142" s="63"/>
    </row>
    <row r="143">
      <c r="A143" s="57" t="s">
        <v>315</v>
      </c>
      <c r="B143" s="57" t="s">
        <v>11</v>
      </c>
      <c r="C143" s="57" t="s">
        <v>22</v>
      </c>
      <c r="D143" s="57" t="s">
        <v>318</v>
      </c>
      <c r="E143" s="57" t="s">
        <v>4</v>
      </c>
      <c r="F143" s="57" t="s">
        <v>920</v>
      </c>
      <c r="G143" s="57" t="s">
        <v>524</v>
      </c>
      <c r="H143" s="57">
        <v>10.0</v>
      </c>
      <c r="I143" s="151">
        <v>1.0</v>
      </c>
      <c r="J143" s="113">
        <v>5390.0</v>
      </c>
      <c r="K143" s="125"/>
      <c r="L143" s="104"/>
      <c r="M143" s="147"/>
      <c r="N143" s="148"/>
      <c r="O143" s="58"/>
      <c r="P143" s="57" t="s">
        <v>819</v>
      </c>
      <c r="Q143" s="63"/>
      <c r="R143" s="63"/>
      <c r="S143" s="152">
        <v>2330.0</v>
      </c>
      <c r="T143" s="153">
        <v>2214.0</v>
      </c>
      <c r="U143" s="63"/>
      <c r="V143" s="63">
        <f t="shared" si="1"/>
        <v>2214</v>
      </c>
      <c r="W143" s="63"/>
      <c r="X143" s="63"/>
      <c r="Y143" s="63"/>
      <c r="Z143" s="63"/>
      <c r="AA143" s="63"/>
      <c r="AB143" s="63"/>
      <c r="AC143" s="63"/>
      <c r="AD143" s="63"/>
      <c r="AE143" s="63"/>
    </row>
    <row r="144">
      <c r="A144" s="57" t="s">
        <v>315</v>
      </c>
      <c r="B144" s="57" t="s">
        <v>11</v>
      </c>
      <c r="C144" s="57" t="s">
        <v>22</v>
      </c>
      <c r="D144" s="57" t="s">
        <v>324</v>
      </c>
      <c r="E144" s="57" t="s">
        <v>4</v>
      </c>
      <c r="F144" s="57" t="s">
        <v>920</v>
      </c>
      <c r="G144" s="57" t="s">
        <v>524</v>
      </c>
      <c r="H144" s="57">
        <v>10.0</v>
      </c>
      <c r="I144" s="151">
        <v>1.0</v>
      </c>
      <c r="J144" s="113">
        <v>5390.0</v>
      </c>
      <c r="K144" s="125"/>
      <c r="L144" s="104"/>
      <c r="M144" s="147"/>
      <c r="N144" s="148"/>
      <c r="O144" s="58"/>
      <c r="P144" s="57" t="s">
        <v>819</v>
      </c>
      <c r="Q144" s="63"/>
      <c r="R144" s="63"/>
      <c r="S144" s="152">
        <v>2330.0</v>
      </c>
      <c r="T144" s="153">
        <v>2214.0</v>
      </c>
      <c r="U144" s="63"/>
      <c r="V144" s="63">
        <f t="shared" si="1"/>
        <v>2214</v>
      </c>
      <c r="W144" s="63"/>
      <c r="X144" s="63"/>
      <c r="Y144" s="63"/>
      <c r="Z144" s="63"/>
      <c r="AA144" s="63"/>
      <c r="AB144" s="63"/>
      <c r="AC144" s="63"/>
      <c r="AD144" s="63"/>
      <c r="AE144" s="63"/>
    </row>
    <row r="145">
      <c r="A145" s="57" t="s">
        <v>315</v>
      </c>
      <c r="B145" s="57" t="s">
        <v>11</v>
      </c>
      <c r="C145" s="57" t="s">
        <v>22</v>
      </c>
      <c r="D145" s="57" t="s">
        <v>318</v>
      </c>
      <c r="E145" s="57" t="s">
        <v>4</v>
      </c>
      <c r="F145" s="57" t="s">
        <v>920</v>
      </c>
      <c r="G145" s="57" t="s">
        <v>524</v>
      </c>
      <c r="H145" s="57">
        <v>10.5</v>
      </c>
      <c r="I145" s="151">
        <v>1.0</v>
      </c>
      <c r="J145" s="113">
        <v>5390.0</v>
      </c>
      <c r="K145" s="125"/>
      <c r="L145" s="104"/>
      <c r="M145" s="147"/>
      <c r="N145" s="148"/>
      <c r="O145" s="58"/>
      <c r="P145" s="57" t="s">
        <v>819</v>
      </c>
      <c r="Q145" s="63"/>
      <c r="R145" s="63"/>
      <c r="S145" s="152">
        <v>2330.0</v>
      </c>
      <c r="T145" s="153">
        <v>2214.0</v>
      </c>
      <c r="U145" s="63"/>
      <c r="V145" s="63">
        <f t="shared" si="1"/>
        <v>2214</v>
      </c>
      <c r="W145" s="63"/>
      <c r="X145" s="63"/>
      <c r="Y145" s="63"/>
      <c r="Z145" s="63"/>
      <c r="AA145" s="63"/>
      <c r="AB145" s="63"/>
      <c r="AC145" s="63"/>
      <c r="AD145" s="63"/>
      <c r="AE145" s="63"/>
    </row>
    <row r="146">
      <c r="A146" s="57" t="s">
        <v>315</v>
      </c>
      <c r="B146" s="57" t="s">
        <v>11</v>
      </c>
      <c r="C146" s="57" t="s">
        <v>22</v>
      </c>
      <c r="D146" s="57" t="s">
        <v>324</v>
      </c>
      <c r="E146" s="57" t="s">
        <v>4</v>
      </c>
      <c r="F146" s="57" t="s">
        <v>920</v>
      </c>
      <c r="G146" s="57" t="s">
        <v>524</v>
      </c>
      <c r="H146" s="57">
        <v>10.5</v>
      </c>
      <c r="I146" s="151">
        <v>1.0</v>
      </c>
      <c r="J146" s="113">
        <v>5390.0</v>
      </c>
      <c r="K146" s="125"/>
      <c r="L146" s="104"/>
      <c r="M146" s="147"/>
      <c r="N146" s="148"/>
      <c r="O146" s="58"/>
      <c r="P146" s="57" t="s">
        <v>819</v>
      </c>
      <c r="Q146" s="63"/>
      <c r="R146" s="63"/>
      <c r="S146" s="152">
        <v>2330.0</v>
      </c>
      <c r="T146" s="153">
        <v>2214.0</v>
      </c>
      <c r="U146" s="63"/>
      <c r="V146" s="63">
        <f t="shared" si="1"/>
        <v>2214</v>
      </c>
      <c r="W146" s="63"/>
      <c r="X146" s="63"/>
      <c r="Y146" s="63"/>
      <c r="Z146" s="63"/>
      <c r="AA146" s="63"/>
      <c r="AB146" s="63"/>
      <c r="AC146" s="63"/>
      <c r="AD146" s="63"/>
      <c r="AE146" s="63"/>
    </row>
    <row r="147">
      <c r="A147" s="57" t="s">
        <v>315</v>
      </c>
      <c r="B147" s="57" t="s">
        <v>11</v>
      </c>
      <c r="C147" s="57" t="s">
        <v>22</v>
      </c>
      <c r="D147" s="57" t="s">
        <v>318</v>
      </c>
      <c r="E147" s="57" t="s">
        <v>4</v>
      </c>
      <c r="F147" s="57" t="s">
        <v>920</v>
      </c>
      <c r="G147" s="57" t="s">
        <v>524</v>
      </c>
      <c r="H147" s="57">
        <v>9.5</v>
      </c>
      <c r="I147" s="151">
        <v>1.0</v>
      </c>
      <c r="J147" s="113">
        <v>5390.0</v>
      </c>
      <c r="K147" s="125"/>
      <c r="L147" s="104"/>
      <c r="M147" s="147"/>
      <c r="N147" s="148"/>
      <c r="O147" s="58"/>
      <c r="P147" s="57" t="s">
        <v>819</v>
      </c>
      <c r="Q147" s="63"/>
      <c r="R147" s="63"/>
      <c r="S147" s="152">
        <v>2330.0</v>
      </c>
      <c r="T147" s="153">
        <v>2214.0</v>
      </c>
      <c r="U147" s="63"/>
      <c r="V147" s="63">
        <f t="shared" si="1"/>
        <v>2214</v>
      </c>
      <c r="W147" s="63"/>
      <c r="X147" s="63"/>
      <c r="Y147" s="63"/>
      <c r="Z147" s="63"/>
      <c r="AA147" s="63"/>
      <c r="AB147" s="63"/>
      <c r="AC147" s="63"/>
      <c r="AD147" s="63"/>
      <c r="AE147" s="63"/>
    </row>
    <row r="148">
      <c r="A148" s="57" t="s">
        <v>315</v>
      </c>
      <c r="B148" s="57" t="s">
        <v>11</v>
      </c>
      <c r="C148" s="57" t="s">
        <v>22</v>
      </c>
      <c r="D148" s="57" t="s">
        <v>324</v>
      </c>
      <c r="E148" s="57" t="s">
        <v>4</v>
      </c>
      <c r="F148" s="57" t="s">
        <v>920</v>
      </c>
      <c r="G148" s="57" t="s">
        <v>524</v>
      </c>
      <c r="H148" s="57">
        <v>9.5</v>
      </c>
      <c r="I148" s="151">
        <v>1.0</v>
      </c>
      <c r="J148" s="113">
        <v>5390.0</v>
      </c>
      <c r="K148" s="125"/>
      <c r="L148" s="104"/>
      <c r="M148" s="147"/>
      <c r="N148" s="148"/>
      <c r="O148" s="58"/>
      <c r="P148" s="57" t="s">
        <v>819</v>
      </c>
      <c r="Q148" s="63"/>
      <c r="R148" s="63"/>
      <c r="S148" s="152">
        <v>2330.0</v>
      </c>
      <c r="T148" s="153">
        <v>2214.0</v>
      </c>
      <c r="U148" s="63"/>
      <c r="V148" s="63">
        <f t="shared" si="1"/>
        <v>2214</v>
      </c>
      <c r="W148" s="63"/>
      <c r="X148" s="63"/>
      <c r="Y148" s="63"/>
      <c r="Z148" s="63"/>
      <c r="AA148" s="63"/>
      <c r="AB148" s="63"/>
      <c r="AC148" s="63"/>
      <c r="AD148" s="63"/>
      <c r="AE148" s="63"/>
    </row>
    <row r="149">
      <c r="A149" s="57" t="s">
        <v>315</v>
      </c>
      <c r="B149" s="57" t="s">
        <v>11</v>
      </c>
      <c r="C149" s="57" t="s">
        <v>22</v>
      </c>
      <c r="D149" s="57" t="s">
        <v>328</v>
      </c>
      <c r="E149" s="57" t="s">
        <v>4</v>
      </c>
      <c r="F149" s="57" t="s">
        <v>920</v>
      </c>
      <c r="G149" s="57" t="s">
        <v>524</v>
      </c>
      <c r="H149" s="57">
        <v>11.0</v>
      </c>
      <c r="I149" s="151">
        <v>2.0</v>
      </c>
      <c r="J149" s="113">
        <v>5390.0</v>
      </c>
      <c r="K149" s="125"/>
      <c r="L149" s="104"/>
      <c r="M149" s="147"/>
      <c r="N149" s="148"/>
      <c r="O149" s="58"/>
      <c r="P149" s="57" t="s">
        <v>819</v>
      </c>
      <c r="Q149" s="63"/>
      <c r="R149" s="63"/>
      <c r="S149" s="152">
        <v>2330.0</v>
      </c>
      <c r="T149" s="153">
        <v>2214.0</v>
      </c>
      <c r="U149" s="63"/>
      <c r="V149" s="63">
        <f t="shared" si="1"/>
        <v>4428</v>
      </c>
      <c r="W149" s="63"/>
      <c r="X149" s="63"/>
      <c r="Y149" s="63"/>
      <c r="Z149" s="63"/>
      <c r="AA149" s="63"/>
      <c r="AB149" s="63"/>
      <c r="AC149" s="63"/>
      <c r="AD149" s="63"/>
      <c r="AE149" s="63"/>
    </row>
    <row r="150">
      <c r="A150" s="57" t="s">
        <v>315</v>
      </c>
      <c r="B150" s="57" t="s">
        <v>11</v>
      </c>
      <c r="C150" s="57" t="s">
        <v>22</v>
      </c>
      <c r="D150" s="57" t="s">
        <v>318</v>
      </c>
      <c r="E150" s="57" t="s">
        <v>4</v>
      </c>
      <c r="F150" s="57" t="s">
        <v>920</v>
      </c>
      <c r="G150" s="57" t="s">
        <v>524</v>
      </c>
      <c r="H150" s="57">
        <v>11.0</v>
      </c>
      <c r="I150" s="151">
        <v>2.0</v>
      </c>
      <c r="J150" s="113">
        <v>5390.0</v>
      </c>
      <c r="K150" s="125"/>
      <c r="L150" s="104"/>
      <c r="M150" s="147"/>
      <c r="N150" s="148"/>
      <c r="O150" s="58"/>
      <c r="P150" s="57" t="s">
        <v>819</v>
      </c>
      <c r="Q150" s="63"/>
      <c r="R150" s="63"/>
      <c r="S150" s="152">
        <v>2330.0</v>
      </c>
      <c r="T150" s="153">
        <v>2214.0</v>
      </c>
      <c r="U150" s="63"/>
      <c r="V150" s="63">
        <f t="shared" si="1"/>
        <v>4428</v>
      </c>
      <c r="W150" s="63"/>
      <c r="X150" s="63"/>
      <c r="Y150" s="63"/>
      <c r="Z150" s="63"/>
      <c r="AA150" s="63"/>
      <c r="AB150" s="63"/>
      <c r="AC150" s="63"/>
      <c r="AD150" s="63"/>
      <c r="AE150" s="63"/>
    </row>
    <row r="151">
      <c r="A151" s="57" t="s">
        <v>315</v>
      </c>
      <c r="B151" s="57" t="s">
        <v>11</v>
      </c>
      <c r="C151" s="57" t="s">
        <v>22</v>
      </c>
      <c r="D151" s="57" t="s">
        <v>324</v>
      </c>
      <c r="E151" s="57" t="s">
        <v>4</v>
      </c>
      <c r="F151" s="57" t="s">
        <v>920</v>
      </c>
      <c r="G151" s="57" t="s">
        <v>524</v>
      </c>
      <c r="H151" s="57">
        <v>11.0</v>
      </c>
      <c r="I151" s="151">
        <v>1.0</v>
      </c>
      <c r="J151" s="113">
        <v>5390.0</v>
      </c>
      <c r="K151" s="125"/>
      <c r="L151" s="104"/>
      <c r="M151" s="147"/>
      <c r="N151" s="148"/>
      <c r="O151" s="58"/>
      <c r="P151" s="57" t="s">
        <v>819</v>
      </c>
      <c r="Q151" s="63"/>
      <c r="R151" s="63"/>
      <c r="S151" s="152">
        <v>2330.0</v>
      </c>
      <c r="T151" s="153">
        <v>2214.0</v>
      </c>
      <c r="U151" s="63"/>
      <c r="V151" s="63">
        <f t="shared" si="1"/>
        <v>2214</v>
      </c>
      <c r="W151" s="63"/>
      <c r="X151" s="63"/>
      <c r="Y151" s="63"/>
      <c r="Z151" s="63"/>
      <c r="AA151" s="63"/>
      <c r="AB151" s="63"/>
      <c r="AC151" s="63"/>
      <c r="AD151" s="63"/>
      <c r="AE151" s="63"/>
    </row>
    <row r="152">
      <c r="A152" s="157" t="s">
        <v>315</v>
      </c>
      <c r="B152" s="157" t="s">
        <v>11</v>
      </c>
      <c r="C152" s="157" t="s">
        <v>22</v>
      </c>
      <c r="D152" s="157" t="s">
        <v>318</v>
      </c>
      <c r="E152" s="157" t="s">
        <v>4</v>
      </c>
      <c r="F152" s="157" t="s">
        <v>921</v>
      </c>
      <c r="G152" s="157" t="s">
        <v>524</v>
      </c>
      <c r="H152" s="157">
        <v>10.0</v>
      </c>
      <c r="I152" s="158">
        <v>1.0</v>
      </c>
      <c r="J152" s="160">
        <v>5390.0</v>
      </c>
      <c r="K152" s="161"/>
      <c r="L152" s="162"/>
      <c r="M152" s="163"/>
      <c r="N152" s="164"/>
      <c r="O152" s="165"/>
      <c r="P152" s="157" t="s">
        <v>819</v>
      </c>
      <c r="Q152" s="166"/>
      <c r="R152" s="166"/>
      <c r="S152" s="167">
        <v>2330.0</v>
      </c>
      <c r="T152" s="168">
        <v>2214.0</v>
      </c>
      <c r="U152" s="166"/>
      <c r="V152" s="166">
        <f t="shared" si="1"/>
        <v>2214</v>
      </c>
      <c r="W152" s="166"/>
      <c r="X152" s="166"/>
      <c r="Y152" s="166"/>
      <c r="Z152" s="166"/>
      <c r="AA152" s="166"/>
      <c r="AB152" s="166"/>
      <c r="AC152" s="166"/>
      <c r="AD152" s="166"/>
      <c r="AE152" s="166"/>
    </row>
    <row r="153">
      <c r="A153" s="157" t="s">
        <v>315</v>
      </c>
      <c r="B153" s="157" t="s">
        <v>11</v>
      </c>
      <c r="C153" s="157" t="s">
        <v>22</v>
      </c>
      <c r="D153" s="157" t="s">
        <v>328</v>
      </c>
      <c r="E153" s="157" t="s">
        <v>4</v>
      </c>
      <c r="F153" s="157" t="s">
        <v>921</v>
      </c>
      <c r="G153" s="157" t="s">
        <v>524</v>
      </c>
      <c r="H153" s="157">
        <v>10.0</v>
      </c>
      <c r="I153" s="158">
        <v>1.0</v>
      </c>
      <c r="J153" s="160">
        <v>5390.0</v>
      </c>
      <c r="K153" s="161"/>
      <c r="L153" s="162"/>
      <c r="M153" s="163"/>
      <c r="N153" s="164"/>
      <c r="O153" s="165"/>
      <c r="P153" s="157" t="s">
        <v>819</v>
      </c>
      <c r="Q153" s="166"/>
      <c r="R153" s="166"/>
      <c r="S153" s="167">
        <v>2330.0</v>
      </c>
      <c r="T153" s="168">
        <v>2214.0</v>
      </c>
      <c r="U153" s="166"/>
      <c r="V153" s="166">
        <f t="shared" si="1"/>
        <v>2214</v>
      </c>
      <c r="W153" s="166"/>
      <c r="X153" s="166"/>
      <c r="Y153" s="166"/>
      <c r="Z153" s="166"/>
      <c r="AA153" s="166"/>
      <c r="AB153" s="166"/>
      <c r="AC153" s="166"/>
      <c r="AD153" s="166"/>
      <c r="AE153" s="166"/>
    </row>
    <row r="154">
      <c r="A154" s="157" t="s">
        <v>315</v>
      </c>
      <c r="B154" s="157" t="s">
        <v>11</v>
      </c>
      <c r="C154" s="157" t="s">
        <v>22</v>
      </c>
      <c r="D154" s="157" t="s">
        <v>324</v>
      </c>
      <c r="E154" s="157" t="s">
        <v>4</v>
      </c>
      <c r="F154" s="157" t="s">
        <v>921</v>
      </c>
      <c r="G154" s="157" t="s">
        <v>524</v>
      </c>
      <c r="H154" s="157">
        <v>10.5</v>
      </c>
      <c r="I154" s="158">
        <v>1.0</v>
      </c>
      <c r="J154" s="160">
        <v>5390.0</v>
      </c>
      <c r="K154" s="161"/>
      <c r="L154" s="162"/>
      <c r="M154" s="163"/>
      <c r="N154" s="164"/>
      <c r="O154" s="165"/>
      <c r="P154" s="157" t="s">
        <v>819</v>
      </c>
      <c r="Q154" s="166"/>
      <c r="R154" s="166"/>
      <c r="S154" s="167">
        <v>2330.0</v>
      </c>
      <c r="T154" s="168">
        <v>2214.0</v>
      </c>
      <c r="U154" s="166"/>
      <c r="V154" s="166">
        <f t="shared" si="1"/>
        <v>2214</v>
      </c>
      <c r="W154" s="166"/>
      <c r="X154" s="166"/>
      <c r="Y154" s="166"/>
      <c r="Z154" s="166"/>
      <c r="AA154" s="166"/>
      <c r="AB154" s="166"/>
      <c r="AC154" s="166"/>
      <c r="AD154" s="166"/>
      <c r="AE154" s="166"/>
    </row>
    <row r="155">
      <c r="A155" s="157" t="s">
        <v>315</v>
      </c>
      <c r="B155" s="157" t="s">
        <v>11</v>
      </c>
      <c r="C155" s="157" t="s">
        <v>22</v>
      </c>
      <c r="D155" s="157" t="s">
        <v>318</v>
      </c>
      <c r="E155" s="157" t="s">
        <v>4</v>
      </c>
      <c r="F155" s="157" t="s">
        <v>921</v>
      </c>
      <c r="G155" s="157" t="s">
        <v>524</v>
      </c>
      <c r="H155" s="157">
        <v>10.5</v>
      </c>
      <c r="I155" s="158">
        <v>1.0</v>
      </c>
      <c r="J155" s="160">
        <v>5390.0</v>
      </c>
      <c r="K155" s="161"/>
      <c r="L155" s="162"/>
      <c r="M155" s="163"/>
      <c r="N155" s="164"/>
      <c r="O155" s="165"/>
      <c r="P155" s="157" t="s">
        <v>819</v>
      </c>
      <c r="Q155" s="166"/>
      <c r="R155" s="166"/>
      <c r="S155" s="167">
        <v>2330.0</v>
      </c>
      <c r="T155" s="168">
        <v>2214.0</v>
      </c>
      <c r="U155" s="166"/>
      <c r="V155" s="166">
        <f t="shared" si="1"/>
        <v>2214</v>
      </c>
      <c r="W155" s="166"/>
      <c r="X155" s="166"/>
      <c r="Y155" s="166"/>
      <c r="Z155" s="166"/>
      <c r="AA155" s="166"/>
      <c r="AB155" s="166"/>
      <c r="AC155" s="166"/>
      <c r="AD155" s="166"/>
      <c r="AE155" s="166"/>
    </row>
    <row r="156">
      <c r="A156" s="157" t="s">
        <v>315</v>
      </c>
      <c r="B156" s="157" t="s">
        <v>11</v>
      </c>
      <c r="C156" s="157" t="s">
        <v>22</v>
      </c>
      <c r="D156" s="157" t="s">
        <v>324</v>
      </c>
      <c r="E156" s="157" t="s">
        <v>4</v>
      </c>
      <c r="F156" s="157" t="s">
        <v>921</v>
      </c>
      <c r="G156" s="157" t="s">
        <v>524</v>
      </c>
      <c r="H156" s="157">
        <v>9.5</v>
      </c>
      <c r="I156" s="158">
        <v>1.0</v>
      </c>
      <c r="J156" s="160">
        <v>5390.0</v>
      </c>
      <c r="K156" s="161"/>
      <c r="L156" s="162"/>
      <c r="M156" s="163"/>
      <c r="N156" s="164"/>
      <c r="O156" s="165"/>
      <c r="P156" s="157" t="s">
        <v>819</v>
      </c>
      <c r="Q156" s="166"/>
      <c r="R156" s="166"/>
      <c r="S156" s="167">
        <v>2330.0</v>
      </c>
      <c r="T156" s="168">
        <v>2214.0</v>
      </c>
      <c r="U156" s="166"/>
      <c r="V156" s="166">
        <f t="shared" si="1"/>
        <v>2214</v>
      </c>
      <c r="W156" s="166"/>
      <c r="X156" s="166"/>
      <c r="Y156" s="166"/>
      <c r="Z156" s="166"/>
      <c r="AA156" s="166"/>
      <c r="AB156" s="166"/>
      <c r="AC156" s="166"/>
      <c r="AD156" s="166"/>
      <c r="AE156" s="166"/>
    </row>
    <row r="157">
      <c r="A157" s="157" t="s">
        <v>315</v>
      </c>
      <c r="B157" s="157" t="s">
        <v>11</v>
      </c>
      <c r="C157" s="157" t="s">
        <v>22</v>
      </c>
      <c r="D157" s="157" t="s">
        <v>318</v>
      </c>
      <c r="E157" s="157" t="s">
        <v>4</v>
      </c>
      <c r="F157" s="157" t="s">
        <v>921</v>
      </c>
      <c r="G157" s="157" t="s">
        <v>524</v>
      </c>
      <c r="H157" s="157">
        <v>9.5</v>
      </c>
      <c r="I157" s="158">
        <v>1.0</v>
      </c>
      <c r="J157" s="160">
        <v>5390.0</v>
      </c>
      <c r="K157" s="161"/>
      <c r="L157" s="162"/>
      <c r="M157" s="163"/>
      <c r="N157" s="164"/>
      <c r="O157" s="165"/>
      <c r="P157" s="157" t="s">
        <v>819</v>
      </c>
      <c r="Q157" s="166"/>
      <c r="R157" s="166"/>
      <c r="S157" s="167">
        <v>2330.0</v>
      </c>
      <c r="T157" s="168">
        <v>2214.0</v>
      </c>
      <c r="U157" s="166"/>
      <c r="V157" s="166">
        <f t="shared" si="1"/>
        <v>2214</v>
      </c>
      <c r="W157" s="166"/>
      <c r="X157" s="166"/>
      <c r="Y157" s="166"/>
      <c r="Z157" s="166"/>
      <c r="AA157" s="166"/>
      <c r="AB157" s="166"/>
      <c r="AC157" s="166"/>
      <c r="AD157" s="166"/>
      <c r="AE157" s="166"/>
    </row>
    <row r="158">
      <c r="A158" s="57" t="s">
        <v>315</v>
      </c>
      <c r="B158" s="57" t="s">
        <v>11</v>
      </c>
      <c r="C158" s="57" t="s">
        <v>22</v>
      </c>
      <c r="D158" s="57" t="s">
        <v>318</v>
      </c>
      <c r="E158" s="57" t="s">
        <v>4</v>
      </c>
      <c r="F158" s="57" t="s">
        <v>922</v>
      </c>
      <c r="G158" s="57" t="s">
        <v>524</v>
      </c>
      <c r="H158" s="57">
        <v>10.0</v>
      </c>
      <c r="I158" s="151">
        <v>1.0</v>
      </c>
      <c r="J158" s="113">
        <v>3990.0</v>
      </c>
      <c r="K158" s="125"/>
      <c r="L158" s="104"/>
      <c r="M158" s="147"/>
      <c r="N158" s="148"/>
      <c r="O158" s="58"/>
      <c r="P158" s="57" t="s">
        <v>819</v>
      </c>
      <c r="Q158" s="63"/>
      <c r="R158" s="63"/>
      <c r="S158" s="152">
        <v>1690.0</v>
      </c>
      <c r="T158" s="153">
        <v>1606.0</v>
      </c>
      <c r="U158" s="63"/>
      <c r="V158" s="63">
        <f t="shared" si="1"/>
        <v>1606</v>
      </c>
      <c r="W158" s="63"/>
      <c r="X158" s="63"/>
      <c r="Y158" s="63"/>
      <c r="Z158" s="63"/>
      <c r="AA158" s="63"/>
      <c r="AB158" s="63"/>
      <c r="AC158" s="63"/>
      <c r="AD158" s="63"/>
      <c r="AE158" s="63"/>
    </row>
    <row r="159">
      <c r="A159" s="57" t="s">
        <v>315</v>
      </c>
      <c r="B159" s="57" t="s">
        <v>11</v>
      </c>
      <c r="C159" s="57" t="s">
        <v>22</v>
      </c>
      <c r="D159" s="57" t="s">
        <v>328</v>
      </c>
      <c r="E159" s="57" t="s">
        <v>4</v>
      </c>
      <c r="F159" s="57" t="s">
        <v>922</v>
      </c>
      <c r="G159" s="57" t="s">
        <v>524</v>
      </c>
      <c r="H159" s="57">
        <v>10.0</v>
      </c>
      <c r="I159" s="151">
        <v>1.0</v>
      </c>
      <c r="J159" s="113">
        <v>3990.0</v>
      </c>
      <c r="K159" s="125"/>
      <c r="L159" s="104"/>
      <c r="M159" s="147"/>
      <c r="N159" s="148"/>
      <c r="O159" s="58"/>
      <c r="P159" s="57" t="s">
        <v>819</v>
      </c>
      <c r="Q159" s="63"/>
      <c r="R159" s="63"/>
      <c r="S159" s="152">
        <v>1690.0</v>
      </c>
      <c r="T159" s="153">
        <v>1606.0</v>
      </c>
      <c r="U159" s="63"/>
      <c r="V159" s="63">
        <f t="shared" si="1"/>
        <v>1606</v>
      </c>
      <c r="W159" s="63"/>
      <c r="X159" s="63"/>
      <c r="Y159" s="63"/>
      <c r="Z159" s="63"/>
      <c r="AA159" s="63"/>
      <c r="AB159" s="63"/>
      <c r="AC159" s="63"/>
      <c r="AD159" s="63"/>
      <c r="AE159" s="63"/>
    </row>
    <row r="160">
      <c r="A160" s="57" t="s">
        <v>315</v>
      </c>
      <c r="B160" s="57" t="s">
        <v>11</v>
      </c>
      <c r="C160" s="57" t="s">
        <v>22</v>
      </c>
      <c r="D160" s="57" t="s">
        <v>318</v>
      </c>
      <c r="E160" s="57" t="s">
        <v>4</v>
      </c>
      <c r="F160" s="57" t="s">
        <v>922</v>
      </c>
      <c r="G160" s="57" t="s">
        <v>524</v>
      </c>
      <c r="H160" s="57">
        <v>10.5</v>
      </c>
      <c r="I160" s="151">
        <v>1.0</v>
      </c>
      <c r="J160" s="113">
        <v>3990.0</v>
      </c>
      <c r="K160" s="125"/>
      <c r="L160" s="104"/>
      <c r="M160" s="147"/>
      <c r="N160" s="148"/>
      <c r="O160" s="58"/>
      <c r="P160" s="57" t="s">
        <v>819</v>
      </c>
      <c r="Q160" s="63"/>
      <c r="R160" s="63"/>
      <c r="S160" s="152">
        <v>1690.0</v>
      </c>
      <c r="T160" s="153">
        <v>1606.0</v>
      </c>
      <c r="U160" s="63"/>
      <c r="V160" s="63">
        <f t="shared" si="1"/>
        <v>1606</v>
      </c>
      <c r="W160" s="63"/>
      <c r="X160" s="63"/>
      <c r="Y160" s="63"/>
      <c r="Z160" s="63"/>
      <c r="AA160" s="63"/>
      <c r="AB160" s="63"/>
      <c r="AC160" s="63"/>
      <c r="AD160" s="63"/>
      <c r="AE160" s="63"/>
    </row>
    <row r="161">
      <c r="A161" s="57" t="s">
        <v>315</v>
      </c>
      <c r="B161" s="57" t="s">
        <v>11</v>
      </c>
      <c r="C161" s="57" t="s">
        <v>22</v>
      </c>
      <c r="D161" s="57" t="s">
        <v>324</v>
      </c>
      <c r="E161" s="57" t="s">
        <v>4</v>
      </c>
      <c r="F161" s="57" t="s">
        <v>922</v>
      </c>
      <c r="G161" s="57" t="s">
        <v>524</v>
      </c>
      <c r="H161" s="57">
        <v>10.5</v>
      </c>
      <c r="I161" s="151">
        <v>1.0</v>
      </c>
      <c r="J161" s="113">
        <v>3990.0</v>
      </c>
      <c r="K161" s="125"/>
      <c r="L161" s="104"/>
      <c r="M161" s="147"/>
      <c r="N161" s="148"/>
      <c r="O161" s="58"/>
      <c r="P161" s="57" t="s">
        <v>819</v>
      </c>
      <c r="Q161" s="63"/>
      <c r="R161" s="63"/>
      <c r="S161" s="152">
        <v>1690.0</v>
      </c>
      <c r="T161" s="153">
        <v>1606.0</v>
      </c>
      <c r="U161" s="63"/>
      <c r="V161" s="63">
        <f t="shared" si="1"/>
        <v>1606</v>
      </c>
      <c r="W161" s="63"/>
      <c r="X161" s="63"/>
      <c r="Y161" s="63"/>
      <c r="Z161" s="63"/>
      <c r="AA161" s="63"/>
      <c r="AB161" s="63"/>
      <c r="AC161" s="63"/>
      <c r="AD161" s="63"/>
      <c r="AE161" s="63"/>
    </row>
    <row r="162">
      <c r="A162" s="57" t="s">
        <v>315</v>
      </c>
      <c r="B162" s="57" t="s">
        <v>11</v>
      </c>
      <c r="C162" s="57" t="s">
        <v>22</v>
      </c>
      <c r="D162" s="57" t="s">
        <v>328</v>
      </c>
      <c r="E162" s="57" t="s">
        <v>4</v>
      </c>
      <c r="F162" s="57" t="s">
        <v>922</v>
      </c>
      <c r="G162" s="57" t="s">
        <v>524</v>
      </c>
      <c r="H162" s="57">
        <v>8.5</v>
      </c>
      <c r="I162" s="151">
        <v>1.0</v>
      </c>
      <c r="J162" s="113">
        <v>3990.0</v>
      </c>
      <c r="K162" s="125"/>
      <c r="L162" s="104"/>
      <c r="M162" s="147"/>
      <c r="N162" s="148"/>
      <c r="O162" s="58"/>
      <c r="P162" s="57" t="s">
        <v>819</v>
      </c>
      <c r="Q162" s="63"/>
      <c r="R162" s="63"/>
      <c r="S162" s="152">
        <v>1690.0</v>
      </c>
      <c r="T162" s="153">
        <v>1606.0</v>
      </c>
      <c r="U162" s="63"/>
      <c r="V162" s="63">
        <f t="shared" si="1"/>
        <v>1606</v>
      </c>
      <c r="W162" s="63"/>
      <c r="X162" s="63"/>
      <c r="Y162" s="63"/>
      <c r="Z162" s="63"/>
      <c r="AA162" s="63"/>
      <c r="AB162" s="63"/>
      <c r="AC162" s="63"/>
      <c r="AD162" s="63"/>
      <c r="AE162" s="63"/>
    </row>
    <row r="163">
      <c r="A163" s="57" t="s">
        <v>315</v>
      </c>
      <c r="B163" s="57" t="s">
        <v>11</v>
      </c>
      <c r="C163" s="57" t="s">
        <v>22</v>
      </c>
      <c r="D163" s="57" t="s">
        <v>324</v>
      </c>
      <c r="E163" s="57" t="s">
        <v>4</v>
      </c>
      <c r="F163" s="57" t="s">
        <v>922</v>
      </c>
      <c r="G163" s="57" t="s">
        <v>524</v>
      </c>
      <c r="H163" s="57">
        <v>8.5</v>
      </c>
      <c r="I163" s="151">
        <v>1.0</v>
      </c>
      <c r="J163" s="113">
        <v>3990.0</v>
      </c>
      <c r="K163" s="125"/>
      <c r="L163" s="104"/>
      <c r="M163" s="147"/>
      <c r="N163" s="148"/>
      <c r="O163" s="58"/>
      <c r="P163" s="57" t="s">
        <v>819</v>
      </c>
      <c r="Q163" s="63"/>
      <c r="R163" s="63"/>
      <c r="S163" s="152">
        <v>1690.0</v>
      </c>
      <c r="T163" s="153">
        <v>1606.0</v>
      </c>
      <c r="U163" s="63"/>
      <c r="V163" s="63">
        <f t="shared" si="1"/>
        <v>1606</v>
      </c>
      <c r="W163" s="63"/>
      <c r="X163" s="63"/>
      <c r="Y163" s="63"/>
      <c r="Z163" s="63"/>
      <c r="AA163" s="63"/>
      <c r="AB163" s="63"/>
      <c r="AC163" s="63"/>
      <c r="AD163" s="63"/>
      <c r="AE163" s="63"/>
    </row>
    <row r="164">
      <c r="A164" s="57" t="s">
        <v>315</v>
      </c>
      <c r="B164" s="57" t="s">
        <v>11</v>
      </c>
      <c r="C164" s="57" t="s">
        <v>22</v>
      </c>
      <c r="D164" s="57" t="s">
        <v>318</v>
      </c>
      <c r="E164" s="57" t="s">
        <v>4</v>
      </c>
      <c r="F164" s="57" t="s">
        <v>922</v>
      </c>
      <c r="G164" s="57" t="s">
        <v>524</v>
      </c>
      <c r="H164" s="57">
        <v>9.0</v>
      </c>
      <c r="I164" s="151">
        <v>1.0</v>
      </c>
      <c r="J164" s="113">
        <v>3990.0</v>
      </c>
      <c r="K164" s="125"/>
      <c r="L164" s="104"/>
      <c r="M164" s="147"/>
      <c r="N164" s="148"/>
      <c r="O164" s="58"/>
      <c r="P164" s="57" t="s">
        <v>819</v>
      </c>
      <c r="Q164" s="63"/>
      <c r="R164" s="63"/>
      <c r="S164" s="152">
        <v>1690.0</v>
      </c>
      <c r="T164" s="153">
        <v>1606.0</v>
      </c>
      <c r="U164" s="63"/>
      <c r="V164" s="63">
        <f t="shared" si="1"/>
        <v>1606</v>
      </c>
      <c r="W164" s="63"/>
      <c r="X164" s="63"/>
      <c r="Y164" s="63"/>
      <c r="Z164" s="63"/>
      <c r="AA164" s="63"/>
      <c r="AB164" s="63"/>
      <c r="AC164" s="63"/>
      <c r="AD164" s="63"/>
      <c r="AE164" s="63"/>
    </row>
    <row r="165">
      <c r="A165" s="57" t="s">
        <v>315</v>
      </c>
      <c r="B165" s="57" t="s">
        <v>11</v>
      </c>
      <c r="C165" s="57" t="s">
        <v>22</v>
      </c>
      <c r="D165" s="57" t="s">
        <v>324</v>
      </c>
      <c r="E165" s="57" t="s">
        <v>4</v>
      </c>
      <c r="F165" s="57" t="s">
        <v>922</v>
      </c>
      <c r="G165" s="57" t="s">
        <v>524</v>
      </c>
      <c r="H165" s="57">
        <v>9.0</v>
      </c>
      <c r="I165" s="151">
        <v>1.0</v>
      </c>
      <c r="J165" s="113">
        <v>3990.0</v>
      </c>
      <c r="K165" s="125"/>
      <c r="L165" s="104"/>
      <c r="M165" s="147"/>
      <c r="N165" s="148"/>
      <c r="O165" s="58"/>
      <c r="P165" s="57" t="s">
        <v>819</v>
      </c>
      <c r="Q165" s="63"/>
      <c r="R165" s="63"/>
      <c r="S165" s="152">
        <v>1690.0</v>
      </c>
      <c r="T165" s="153">
        <v>1606.0</v>
      </c>
      <c r="U165" s="63"/>
      <c r="V165" s="63">
        <f t="shared" si="1"/>
        <v>1606</v>
      </c>
      <c r="W165" s="63"/>
      <c r="X165" s="63"/>
      <c r="Y165" s="63"/>
      <c r="Z165" s="63"/>
      <c r="AA165" s="63"/>
      <c r="AB165" s="63"/>
      <c r="AC165" s="63"/>
      <c r="AD165" s="63"/>
      <c r="AE165" s="63"/>
    </row>
    <row r="166">
      <c r="A166" s="57" t="s">
        <v>315</v>
      </c>
      <c r="B166" s="57" t="s">
        <v>11</v>
      </c>
      <c r="C166" s="57" t="s">
        <v>22</v>
      </c>
      <c r="D166" s="57" t="s">
        <v>318</v>
      </c>
      <c r="E166" s="57" t="s">
        <v>4</v>
      </c>
      <c r="F166" s="57" t="s">
        <v>922</v>
      </c>
      <c r="G166" s="57" t="s">
        <v>524</v>
      </c>
      <c r="H166" s="57">
        <v>9.5</v>
      </c>
      <c r="I166" s="151">
        <v>1.0</v>
      </c>
      <c r="J166" s="113">
        <v>3990.0</v>
      </c>
      <c r="K166" s="125"/>
      <c r="L166" s="104"/>
      <c r="M166" s="147"/>
      <c r="N166" s="148"/>
      <c r="O166" s="58"/>
      <c r="P166" s="57" t="s">
        <v>819</v>
      </c>
      <c r="Q166" s="63"/>
      <c r="R166" s="63"/>
      <c r="S166" s="152">
        <v>1690.0</v>
      </c>
      <c r="T166" s="153">
        <v>1606.0</v>
      </c>
      <c r="U166" s="63"/>
      <c r="V166" s="63">
        <f t="shared" si="1"/>
        <v>1606</v>
      </c>
      <c r="W166" s="63"/>
      <c r="X166" s="63"/>
      <c r="Y166" s="63"/>
      <c r="Z166" s="63"/>
      <c r="AA166" s="63"/>
      <c r="AB166" s="63"/>
      <c r="AC166" s="63"/>
      <c r="AD166" s="63"/>
      <c r="AE166" s="63"/>
    </row>
    <row r="167">
      <c r="A167" s="57" t="s">
        <v>315</v>
      </c>
      <c r="B167" s="57" t="s">
        <v>11</v>
      </c>
      <c r="C167" s="57" t="s">
        <v>22</v>
      </c>
      <c r="D167" s="57" t="s">
        <v>328</v>
      </c>
      <c r="E167" s="57" t="s">
        <v>4</v>
      </c>
      <c r="F167" s="57" t="s">
        <v>922</v>
      </c>
      <c r="G167" s="57" t="s">
        <v>524</v>
      </c>
      <c r="H167" s="57">
        <v>9.5</v>
      </c>
      <c r="I167" s="151">
        <v>1.0</v>
      </c>
      <c r="J167" s="113">
        <v>3990.0</v>
      </c>
      <c r="K167" s="125"/>
      <c r="L167" s="104"/>
      <c r="M167" s="147"/>
      <c r="N167" s="148"/>
      <c r="O167" s="58"/>
      <c r="P167" s="57" t="s">
        <v>819</v>
      </c>
      <c r="Q167" s="63"/>
      <c r="R167" s="63"/>
      <c r="S167" s="152">
        <v>1690.0</v>
      </c>
      <c r="T167" s="153">
        <v>1606.0</v>
      </c>
      <c r="U167" s="63"/>
      <c r="V167" s="63">
        <f t="shared" si="1"/>
        <v>1606</v>
      </c>
      <c r="W167" s="63"/>
      <c r="X167" s="63"/>
      <c r="Y167" s="63"/>
      <c r="Z167" s="63"/>
      <c r="AA167" s="63"/>
      <c r="AB167" s="63"/>
      <c r="AC167" s="63"/>
      <c r="AD167" s="63"/>
      <c r="AE167" s="63"/>
    </row>
    <row r="168">
      <c r="A168" s="57" t="s">
        <v>315</v>
      </c>
      <c r="B168" s="57" t="s">
        <v>5</v>
      </c>
      <c r="C168" s="57" t="s">
        <v>6</v>
      </c>
      <c r="D168" s="57" t="s">
        <v>328</v>
      </c>
      <c r="E168" s="57" t="s">
        <v>361</v>
      </c>
      <c r="F168" s="57" t="s">
        <v>923</v>
      </c>
      <c r="G168" s="169" t="s">
        <v>924</v>
      </c>
      <c r="H168" s="58"/>
      <c r="I168" s="151">
        <v>1.0</v>
      </c>
      <c r="J168" s="113">
        <v>5390.0</v>
      </c>
      <c r="K168" s="132">
        <v>3990.0</v>
      </c>
      <c r="L168" s="104"/>
      <c r="M168" s="147"/>
      <c r="N168" s="148"/>
      <c r="O168" s="58"/>
      <c r="P168" s="57" t="s">
        <v>819</v>
      </c>
      <c r="Q168" s="63"/>
      <c r="R168" s="63"/>
      <c r="S168" s="152">
        <v>2330.0</v>
      </c>
      <c r="T168" s="153">
        <v>1748.0</v>
      </c>
      <c r="U168" s="63"/>
      <c r="V168" s="63">
        <f t="shared" si="1"/>
        <v>1748</v>
      </c>
      <c r="W168" s="63"/>
      <c r="X168" s="63"/>
      <c r="Y168" s="63"/>
      <c r="Z168" s="63"/>
      <c r="AA168" s="63"/>
      <c r="AB168" s="63"/>
      <c r="AC168" s="63"/>
      <c r="AD168" s="63"/>
      <c r="AE168" s="63"/>
    </row>
    <row r="169">
      <c r="A169" s="57" t="s">
        <v>315</v>
      </c>
      <c r="B169" s="57" t="s">
        <v>5</v>
      </c>
      <c r="C169" s="57" t="s">
        <v>6</v>
      </c>
      <c r="D169" s="57" t="s">
        <v>324</v>
      </c>
      <c r="E169" s="57" t="s">
        <v>361</v>
      </c>
      <c r="F169" s="57" t="s">
        <v>923</v>
      </c>
      <c r="G169" s="169" t="s">
        <v>924</v>
      </c>
      <c r="H169" s="58"/>
      <c r="I169" s="151">
        <v>1.0</v>
      </c>
      <c r="J169" s="113">
        <v>5390.0</v>
      </c>
      <c r="K169" s="132">
        <v>3990.0</v>
      </c>
      <c r="L169" s="104"/>
      <c r="M169" s="147"/>
      <c r="N169" s="148"/>
      <c r="O169" s="58"/>
      <c r="P169" s="57" t="s">
        <v>819</v>
      </c>
      <c r="Q169" s="63"/>
      <c r="R169" s="63"/>
      <c r="S169" s="152">
        <v>2330.0</v>
      </c>
      <c r="T169" s="153">
        <v>1748.0</v>
      </c>
      <c r="U169" s="63"/>
      <c r="V169" s="63">
        <f t="shared" si="1"/>
        <v>1748</v>
      </c>
      <c r="W169" s="63"/>
      <c r="X169" s="63"/>
      <c r="Y169" s="63"/>
      <c r="Z169" s="63"/>
      <c r="AA169" s="63"/>
      <c r="AB169" s="63"/>
      <c r="AC169" s="63"/>
      <c r="AD169" s="63"/>
      <c r="AE169" s="63"/>
    </row>
    <row r="170">
      <c r="A170" s="57" t="s">
        <v>315</v>
      </c>
      <c r="B170" s="57" t="s">
        <v>5</v>
      </c>
      <c r="C170" s="57" t="s">
        <v>6</v>
      </c>
      <c r="D170" s="57" t="s">
        <v>318</v>
      </c>
      <c r="E170" s="57" t="s">
        <v>361</v>
      </c>
      <c r="F170" s="57" t="s">
        <v>923</v>
      </c>
      <c r="G170" s="169" t="s">
        <v>924</v>
      </c>
      <c r="H170" s="58"/>
      <c r="I170" s="151">
        <v>1.0</v>
      </c>
      <c r="J170" s="113">
        <v>5390.0</v>
      </c>
      <c r="K170" s="132">
        <v>3990.0</v>
      </c>
      <c r="L170" s="104"/>
      <c r="M170" s="147"/>
      <c r="N170" s="148"/>
      <c r="O170" s="58"/>
      <c r="P170" s="57" t="s">
        <v>819</v>
      </c>
      <c r="Q170" s="63"/>
      <c r="R170" s="63"/>
      <c r="S170" s="152">
        <v>2330.0</v>
      </c>
      <c r="T170" s="153">
        <v>1748.0</v>
      </c>
      <c r="U170" s="63"/>
      <c r="V170" s="63">
        <f t="shared" si="1"/>
        <v>1748</v>
      </c>
      <c r="W170" s="63"/>
      <c r="X170" s="63"/>
      <c r="Y170" s="63"/>
      <c r="Z170" s="63"/>
      <c r="AA170" s="63"/>
      <c r="AB170" s="63"/>
      <c r="AC170" s="63"/>
      <c r="AD170" s="63"/>
      <c r="AE170" s="63"/>
    </row>
    <row r="171">
      <c r="A171" s="57" t="s">
        <v>315</v>
      </c>
      <c r="B171" s="57" t="s">
        <v>5</v>
      </c>
      <c r="C171" s="57" t="s">
        <v>6</v>
      </c>
      <c r="D171" s="57" t="s">
        <v>328</v>
      </c>
      <c r="E171" s="57" t="s">
        <v>361</v>
      </c>
      <c r="F171" s="57" t="s">
        <v>925</v>
      </c>
      <c r="G171" s="169" t="s">
        <v>926</v>
      </c>
      <c r="H171" s="58"/>
      <c r="I171" s="151">
        <v>2.0</v>
      </c>
      <c r="J171" s="113">
        <v>5390.0</v>
      </c>
      <c r="K171" s="125"/>
      <c r="L171" s="104"/>
      <c r="M171" s="147"/>
      <c r="N171" s="148"/>
      <c r="O171" s="58"/>
      <c r="P171" s="57" t="s">
        <v>819</v>
      </c>
      <c r="Q171" s="63"/>
      <c r="R171" s="63"/>
      <c r="S171" s="152">
        <v>2330.0</v>
      </c>
      <c r="T171" s="153">
        <v>1748.0</v>
      </c>
      <c r="U171" s="63"/>
      <c r="V171" s="63">
        <f t="shared" si="1"/>
        <v>3496</v>
      </c>
      <c r="W171" s="63"/>
      <c r="X171" s="63"/>
      <c r="Y171" s="63"/>
      <c r="Z171" s="63"/>
      <c r="AA171" s="63"/>
      <c r="AB171" s="63"/>
      <c r="AC171" s="63"/>
      <c r="AD171" s="63"/>
      <c r="AE171" s="63"/>
    </row>
    <row r="172">
      <c r="A172" s="57" t="s">
        <v>315</v>
      </c>
      <c r="B172" s="57" t="s">
        <v>5</v>
      </c>
      <c r="C172" s="57" t="s">
        <v>6</v>
      </c>
      <c r="D172" s="57" t="s">
        <v>324</v>
      </c>
      <c r="E172" s="57" t="s">
        <v>361</v>
      </c>
      <c r="F172" s="57" t="s">
        <v>925</v>
      </c>
      <c r="G172" s="169" t="s">
        <v>926</v>
      </c>
      <c r="H172" s="58"/>
      <c r="I172" s="151">
        <v>1.0</v>
      </c>
      <c r="J172" s="113">
        <v>5390.0</v>
      </c>
      <c r="K172" s="125"/>
      <c r="L172" s="104"/>
      <c r="M172" s="147"/>
      <c r="N172" s="148"/>
      <c r="O172" s="58"/>
      <c r="P172" s="57" t="s">
        <v>819</v>
      </c>
      <c r="Q172" s="63"/>
      <c r="R172" s="63"/>
      <c r="S172" s="152">
        <v>2330.0</v>
      </c>
      <c r="T172" s="153">
        <v>1748.0</v>
      </c>
      <c r="U172" s="63"/>
      <c r="V172" s="63">
        <f t="shared" si="1"/>
        <v>1748</v>
      </c>
      <c r="W172" s="63"/>
      <c r="X172" s="63"/>
      <c r="Y172" s="63"/>
      <c r="Z172" s="63"/>
      <c r="AA172" s="63"/>
      <c r="AB172" s="63"/>
      <c r="AC172" s="63"/>
      <c r="AD172" s="63"/>
      <c r="AE172" s="63"/>
    </row>
    <row r="173">
      <c r="A173" s="57" t="s">
        <v>315</v>
      </c>
      <c r="B173" s="57" t="s">
        <v>5</v>
      </c>
      <c r="C173" s="57" t="s">
        <v>6</v>
      </c>
      <c r="D173" s="57" t="s">
        <v>328</v>
      </c>
      <c r="E173" s="57" t="s">
        <v>361</v>
      </c>
      <c r="F173" s="57" t="s">
        <v>927</v>
      </c>
      <c r="G173" s="169" t="s">
        <v>928</v>
      </c>
      <c r="H173" s="58"/>
      <c r="I173" s="151">
        <v>2.0</v>
      </c>
      <c r="J173" s="113">
        <v>5390.0</v>
      </c>
      <c r="K173" s="125"/>
      <c r="L173" s="104"/>
      <c r="M173" s="147"/>
      <c r="N173" s="148"/>
      <c r="O173" s="58"/>
      <c r="P173" s="57" t="s">
        <v>819</v>
      </c>
      <c r="Q173" s="63"/>
      <c r="R173" s="63"/>
      <c r="S173" s="152">
        <v>2330.0</v>
      </c>
      <c r="T173" s="153">
        <v>1748.0</v>
      </c>
      <c r="U173" s="63"/>
      <c r="V173" s="63">
        <f t="shared" si="1"/>
        <v>3496</v>
      </c>
      <c r="W173" s="63"/>
      <c r="X173" s="63"/>
      <c r="Y173" s="63"/>
      <c r="Z173" s="63"/>
      <c r="AA173" s="63"/>
      <c r="AB173" s="63"/>
      <c r="AC173" s="63"/>
      <c r="AD173" s="63"/>
      <c r="AE173" s="63"/>
    </row>
    <row r="174">
      <c r="A174" s="57" t="s">
        <v>315</v>
      </c>
      <c r="B174" s="57" t="s">
        <v>5</v>
      </c>
      <c r="C174" s="57" t="s">
        <v>6</v>
      </c>
      <c r="D174" s="57" t="s">
        <v>324</v>
      </c>
      <c r="E174" s="57" t="s">
        <v>361</v>
      </c>
      <c r="F174" s="57" t="s">
        <v>927</v>
      </c>
      <c r="G174" s="169" t="s">
        <v>928</v>
      </c>
      <c r="H174" s="58"/>
      <c r="I174" s="151">
        <v>1.0</v>
      </c>
      <c r="J174" s="113">
        <v>5390.0</v>
      </c>
      <c r="K174" s="125"/>
      <c r="L174" s="104"/>
      <c r="M174" s="147"/>
      <c r="N174" s="148"/>
      <c r="O174" s="58"/>
      <c r="P174" s="57" t="s">
        <v>819</v>
      </c>
      <c r="Q174" s="63"/>
      <c r="R174" s="63"/>
      <c r="S174" s="152">
        <v>2330.0</v>
      </c>
      <c r="T174" s="153">
        <v>1748.0</v>
      </c>
      <c r="U174" s="63"/>
      <c r="V174" s="63">
        <f t="shared" si="1"/>
        <v>1748</v>
      </c>
      <c r="W174" s="63"/>
      <c r="X174" s="63"/>
      <c r="Y174" s="63"/>
      <c r="Z174" s="63"/>
      <c r="AA174" s="63"/>
      <c r="AB174" s="63"/>
      <c r="AC174" s="63"/>
      <c r="AD174" s="63"/>
      <c r="AE174" s="63"/>
    </row>
    <row r="175">
      <c r="A175" s="57" t="s">
        <v>315</v>
      </c>
      <c r="B175" s="57" t="s">
        <v>11</v>
      </c>
      <c r="C175" s="57" t="s">
        <v>6</v>
      </c>
      <c r="D175" s="57" t="s">
        <v>328</v>
      </c>
      <c r="E175" s="57" t="s">
        <v>4</v>
      </c>
      <c r="F175" s="57" t="s">
        <v>929</v>
      </c>
      <c r="G175" s="170" t="s">
        <v>930</v>
      </c>
      <c r="H175" s="58"/>
      <c r="I175" s="151">
        <v>1.0</v>
      </c>
      <c r="J175" s="113">
        <v>2590.0</v>
      </c>
      <c r="K175" s="125"/>
      <c r="L175" s="104"/>
      <c r="M175" s="147"/>
      <c r="N175" s="148"/>
      <c r="O175" s="58"/>
      <c r="P175" s="57" t="s">
        <v>819</v>
      </c>
      <c r="Q175" s="63"/>
      <c r="R175" s="63"/>
      <c r="S175" s="152">
        <v>1090.0</v>
      </c>
      <c r="T175" s="153">
        <f t="shared" ref="T175:T180" si="2">3106.5/3</f>
        <v>1035.5</v>
      </c>
      <c r="U175" s="63"/>
      <c r="V175" s="63">
        <f t="shared" si="1"/>
        <v>1035.5</v>
      </c>
      <c r="W175" s="63"/>
      <c r="X175" s="63"/>
      <c r="Y175" s="63"/>
      <c r="Z175" s="63"/>
      <c r="AA175" s="63"/>
      <c r="AB175" s="63"/>
      <c r="AC175" s="63"/>
      <c r="AD175" s="63"/>
      <c r="AE175" s="63"/>
    </row>
    <row r="176">
      <c r="A176" s="57" t="s">
        <v>315</v>
      </c>
      <c r="B176" s="57" t="s">
        <v>11</v>
      </c>
      <c r="C176" s="57" t="s">
        <v>6</v>
      </c>
      <c r="D176" s="57" t="s">
        <v>318</v>
      </c>
      <c r="E176" s="57" t="s">
        <v>4</v>
      </c>
      <c r="F176" s="57" t="s">
        <v>929</v>
      </c>
      <c r="G176" s="170" t="s">
        <v>930</v>
      </c>
      <c r="H176" s="58"/>
      <c r="I176" s="151">
        <v>1.0</v>
      </c>
      <c r="J176" s="113">
        <v>2590.0</v>
      </c>
      <c r="K176" s="125"/>
      <c r="L176" s="104"/>
      <c r="M176" s="147"/>
      <c r="N176" s="148"/>
      <c r="O176" s="58"/>
      <c r="P176" s="57" t="s">
        <v>819</v>
      </c>
      <c r="Q176" s="63"/>
      <c r="R176" s="63"/>
      <c r="S176" s="152">
        <v>1090.0</v>
      </c>
      <c r="T176" s="153">
        <f t="shared" si="2"/>
        <v>1035.5</v>
      </c>
      <c r="U176" s="63"/>
      <c r="V176" s="63">
        <f t="shared" si="1"/>
        <v>1035.5</v>
      </c>
      <c r="W176" s="63"/>
      <c r="X176" s="63"/>
      <c r="Y176" s="63"/>
      <c r="Z176" s="63"/>
      <c r="AA176" s="63"/>
      <c r="AB176" s="63"/>
      <c r="AC176" s="63"/>
      <c r="AD176" s="63"/>
      <c r="AE176" s="63"/>
    </row>
    <row r="177">
      <c r="A177" s="57" t="s">
        <v>315</v>
      </c>
      <c r="B177" s="57" t="s">
        <v>11</v>
      </c>
      <c r="C177" s="57" t="s">
        <v>6</v>
      </c>
      <c r="D177" s="57" t="s">
        <v>324</v>
      </c>
      <c r="E177" s="57" t="s">
        <v>4</v>
      </c>
      <c r="F177" s="57" t="s">
        <v>929</v>
      </c>
      <c r="G177" s="170" t="s">
        <v>930</v>
      </c>
      <c r="H177" s="58"/>
      <c r="I177" s="151">
        <v>1.0</v>
      </c>
      <c r="J177" s="113">
        <v>2590.0</v>
      </c>
      <c r="K177" s="125"/>
      <c r="L177" s="104"/>
      <c r="M177" s="147"/>
      <c r="N177" s="148"/>
      <c r="O177" s="58"/>
      <c r="P177" s="57" t="s">
        <v>819</v>
      </c>
      <c r="Q177" s="63"/>
      <c r="R177" s="63"/>
      <c r="S177" s="152">
        <v>1090.0</v>
      </c>
      <c r="T177" s="153">
        <f t="shared" si="2"/>
        <v>1035.5</v>
      </c>
      <c r="U177" s="63"/>
      <c r="V177" s="63">
        <f t="shared" si="1"/>
        <v>1035.5</v>
      </c>
      <c r="W177" s="63"/>
      <c r="X177" s="63"/>
      <c r="Y177" s="63"/>
      <c r="Z177" s="63"/>
      <c r="AA177" s="63"/>
      <c r="AB177" s="63"/>
      <c r="AC177" s="63"/>
      <c r="AD177" s="63"/>
      <c r="AE177" s="63"/>
    </row>
    <row r="178">
      <c r="A178" s="57" t="s">
        <v>315</v>
      </c>
      <c r="B178" s="57" t="s">
        <v>11</v>
      </c>
      <c r="C178" s="57" t="s">
        <v>6</v>
      </c>
      <c r="D178" s="57" t="s">
        <v>328</v>
      </c>
      <c r="E178" s="57" t="s">
        <v>4</v>
      </c>
      <c r="F178" s="57" t="s">
        <v>931</v>
      </c>
      <c r="G178" s="170" t="s">
        <v>930</v>
      </c>
      <c r="H178" s="58"/>
      <c r="I178" s="151">
        <v>1.0</v>
      </c>
      <c r="J178" s="113">
        <v>2590.0</v>
      </c>
      <c r="K178" s="125"/>
      <c r="L178" s="104"/>
      <c r="M178" s="147"/>
      <c r="N178" s="148"/>
      <c r="O178" s="58"/>
      <c r="P178" s="57" t="s">
        <v>819</v>
      </c>
      <c r="Q178" s="63"/>
      <c r="R178" s="63"/>
      <c r="S178" s="152">
        <v>1090.0</v>
      </c>
      <c r="T178" s="153">
        <f t="shared" si="2"/>
        <v>1035.5</v>
      </c>
      <c r="U178" s="63"/>
      <c r="V178" s="63">
        <f t="shared" si="1"/>
        <v>1035.5</v>
      </c>
      <c r="W178" s="63"/>
      <c r="X178" s="63"/>
      <c r="Y178" s="63"/>
      <c r="Z178" s="63"/>
      <c r="AA178" s="63"/>
      <c r="AB178" s="63"/>
      <c r="AC178" s="63"/>
      <c r="AD178" s="63"/>
      <c r="AE178" s="63"/>
    </row>
    <row r="179">
      <c r="A179" s="57" t="s">
        <v>315</v>
      </c>
      <c r="B179" s="57" t="s">
        <v>11</v>
      </c>
      <c r="C179" s="57" t="s">
        <v>6</v>
      </c>
      <c r="D179" s="57" t="s">
        <v>318</v>
      </c>
      <c r="E179" s="57" t="s">
        <v>4</v>
      </c>
      <c r="F179" s="57" t="s">
        <v>931</v>
      </c>
      <c r="G179" s="170" t="s">
        <v>930</v>
      </c>
      <c r="H179" s="58"/>
      <c r="I179" s="151">
        <v>1.0</v>
      </c>
      <c r="J179" s="113">
        <v>2590.0</v>
      </c>
      <c r="K179" s="125"/>
      <c r="L179" s="104"/>
      <c r="M179" s="147"/>
      <c r="N179" s="148"/>
      <c r="O179" s="58"/>
      <c r="P179" s="57" t="s">
        <v>819</v>
      </c>
      <c r="Q179" s="63"/>
      <c r="R179" s="63"/>
      <c r="S179" s="152">
        <v>1090.0</v>
      </c>
      <c r="T179" s="153">
        <f t="shared" si="2"/>
        <v>1035.5</v>
      </c>
      <c r="U179" s="63"/>
      <c r="V179" s="63">
        <f t="shared" si="1"/>
        <v>1035.5</v>
      </c>
      <c r="W179" s="63"/>
      <c r="X179" s="63"/>
      <c r="Y179" s="63"/>
      <c r="Z179" s="63"/>
      <c r="AA179" s="63"/>
      <c r="AB179" s="63"/>
      <c r="AC179" s="63"/>
      <c r="AD179" s="63"/>
      <c r="AE179" s="63"/>
    </row>
    <row r="180">
      <c r="A180" s="57" t="s">
        <v>315</v>
      </c>
      <c r="B180" s="57" t="s">
        <v>11</v>
      </c>
      <c r="C180" s="57" t="s">
        <v>6</v>
      </c>
      <c r="D180" s="57" t="s">
        <v>324</v>
      </c>
      <c r="E180" s="57" t="s">
        <v>4</v>
      </c>
      <c r="F180" s="57" t="s">
        <v>931</v>
      </c>
      <c r="G180" s="170" t="s">
        <v>930</v>
      </c>
      <c r="H180" s="58"/>
      <c r="I180" s="151">
        <v>1.0</v>
      </c>
      <c r="J180" s="113">
        <v>2590.0</v>
      </c>
      <c r="K180" s="125"/>
      <c r="L180" s="104"/>
      <c r="M180" s="147"/>
      <c r="N180" s="148"/>
      <c r="O180" s="58"/>
      <c r="P180" s="57" t="s">
        <v>819</v>
      </c>
      <c r="Q180" s="63"/>
      <c r="R180" s="63"/>
      <c r="S180" s="152">
        <v>1090.0</v>
      </c>
      <c r="T180" s="153">
        <f t="shared" si="2"/>
        <v>1035.5</v>
      </c>
      <c r="U180" s="63"/>
      <c r="V180" s="63">
        <f t="shared" si="1"/>
        <v>1035.5</v>
      </c>
      <c r="W180" s="63"/>
      <c r="X180" s="63"/>
      <c r="Y180" s="63"/>
      <c r="Z180" s="63"/>
      <c r="AA180" s="63"/>
      <c r="AB180" s="63"/>
      <c r="AC180" s="63"/>
      <c r="AD180" s="63"/>
      <c r="AE180" s="63"/>
    </row>
    <row r="181">
      <c r="A181" s="57" t="s">
        <v>315</v>
      </c>
      <c r="B181" s="57" t="s">
        <v>11</v>
      </c>
      <c r="C181" s="57" t="s">
        <v>6</v>
      </c>
      <c r="D181" s="57" t="s">
        <v>328</v>
      </c>
      <c r="E181" s="57" t="s">
        <v>4</v>
      </c>
      <c r="F181" s="57" t="s">
        <v>932</v>
      </c>
      <c r="G181" s="169" t="s">
        <v>933</v>
      </c>
      <c r="H181" s="58"/>
      <c r="I181" s="151">
        <v>1.0</v>
      </c>
      <c r="J181" s="113">
        <v>1590.0</v>
      </c>
      <c r="K181" s="125"/>
      <c r="L181" s="104"/>
      <c r="M181" s="147"/>
      <c r="N181" s="148"/>
      <c r="O181" s="58"/>
      <c r="P181" s="57" t="s">
        <v>819</v>
      </c>
      <c r="Q181" s="63"/>
      <c r="R181" s="63"/>
      <c r="S181" s="152">
        <v>660.0</v>
      </c>
      <c r="T181" s="153">
        <v>627.0</v>
      </c>
      <c r="U181" s="63"/>
      <c r="V181" s="63">
        <f t="shared" si="1"/>
        <v>627</v>
      </c>
      <c r="W181" s="63"/>
      <c r="X181" s="63"/>
      <c r="Y181" s="63"/>
      <c r="Z181" s="63"/>
      <c r="AA181" s="63"/>
      <c r="AB181" s="63"/>
      <c r="AC181" s="63"/>
      <c r="AD181" s="63"/>
      <c r="AE181" s="63"/>
    </row>
    <row r="182">
      <c r="A182" s="57" t="s">
        <v>315</v>
      </c>
      <c r="B182" s="57" t="s">
        <v>11</v>
      </c>
      <c r="C182" s="57" t="s">
        <v>6</v>
      </c>
      <c r="D182" s="57" t="s">
        <v>318</v>
      </c>
      <c r="E182" s="57" t="s">
        <v>4</v>
      </c>
      <c r="F182" s="57" t="s">
        <v>932</v>
      </c>
      <c r="G182" s="169" t="s">
        <v>933</v>
      </c>
      <c r="H182" s="58"/>
      <c r="I182" s="151">
        <v>1.0</v>
      </c>
      <c r="J182" s="113">
        <v>1590.0</v>
      </c>
      <c r="K182" s="125"/>
      <c r="L182" s="104"/>
      <c r="M182" s="147"/>
      <c r="N182" s="148"/>
      <c r="O182" s="58"/>
      <c r="P182" s="57" t="s">
        <v>819</v>
      </c>
      <c r="Q182" s="63"/>
      <c r="R182" s="63"/>
      <c r="S182" s="152">
        <v>660.0</v>
      </c>
      <c r="T182" s="153">
        <v>627.0</v>
      </c>
      <c r="U182" s="63"/>
      <c r="V182" s="63">
        <f t="shared" si="1"/>
        <v>627</v>
      </c>
      <c r="W182" s="63"/>
      <c r="X182" s="63"/>
      <c r="Y182" s="63"/>
      <c r="Z182" s="63"/>
      <c r="AA182" s="63"/>
      <c r="AB182" s="63"/>
      <c r="AC182" s="63"/>
      <c r="AD182" s="63"/>
      <c r="AE182" s="63"/>
    </row>
    <row r="183">
      <c r="A183" s="57" t="s">
        <v>315</v>
      </c>
      <c r="B183" s="57" t="s">
        <v>11</v>
      </c>
      <c r="C183" s="57" t="s">
        <v>6</v>
      </c>
      <c r="D183" s="57" t="s">
        <v>324</v>
      </c>
      <c r="E183" s="57" t="s">
        <v>4</v>
      </c>
      <c r="F183" s="57" t="s">
        <v>932</v>
      </c>
      <c r="G183" s="169" t="s">
        <v>933</v>
      </c>
      <c r="H183" s="58"/>
      <c r="I183" s="151">
        <v>1.0</v>
      </c>
      <c r="J183" s="113">
        <v>1590.0</v>
      </c>
      <c r="K183" s="125"/>
      <c r="L183" s="104"/>
      <c r="M183" s="147"/>
      <c r="N183" s="148"/>
      <c r="O183" s="58"/>
      <c r="P183" s="57" t="s">
        <v>819</v>
      </c>
      <c r="Q183" s="63"/>
      <c r="R183" s="63"/>
      <c r="S183" s="152">
        <v>660.0</v>
      </c>
      <c r="T183" s="153">
        <v>627.0</v>
      </c>
      <c r="U183" s="63"/>
      <c r="V183" s="63">
        <f t="shared" si="1"/>
        <v>627</v>
      </c>
      <c r="W183" s="63"/>
      <c r="X183" s="63"/>
      <c r="Y183" s="63"/>
      <c r="Z183" s="63"/>
      <c r="AA183" s="63"/>
      <c r="AB183" s="63"/>
      <c r="AC183" s="63"/>
      <c r="AD183" s="63"/>
      <c r="AE183" s="63"/>
    </row>
    <row r="184">
      <c r="A184" s="57" t="s">
        <v>315</v>
      </c>
      <c r="B184" s="57" t="s">
        <v>11</v>
      </c>
      <c r="C184" s="57" t="s">
        <v>6</v>
      </c>
      <c r="D184" s="57" t="s">
        <v>328</v>
      </c>
      <c r="E184" s="57" t="s">
        <v>4</v>
      </c>
      <c r="F184" s="57" t="s">
        <v>934</v>
      </c>
      <c r="G184" s="169" t="s">
        <v>933</v>
      </c>
      <c r="H184" s="58"/>
      <c r="I184" s="151">
        <v>1.0</v>
      </c>
      <c r="J184" s="113">
        <v>1590.0</v>
      </c>
      <c r="K184" s="125"/>
      <c r="L184" s="104"/>
      <c r="M184" s="147"/>
      <c r="N184" s="148"/>
      <c r="O184" s="58"/>
      <c r="P184" s="57" t="s">
        <v>819</v>
      </c>
      <c r="Q184" s="63"/>
      <c r="R184" s="63"/>
      <c r="S184" s="152">
        <v>660.0</v>
      </c>
      <c r="T184" s="153">
        <v>627.0</v>
      </c>
      <c r="U184" s="63"/>
      <c r="V184" s="63">
        <f t="shared" si="1"/>
        <v>627</v>
      </c>
      <c r="W184" s="63"/>
      <c r="X184" s="63"/>
      <c r="Y184" s="63"/>
      <c r="Z184" s="63"/>
      <c r="AA184" s="63"/>
      <c r="AB184" s="63"/>
      <c r="AC184" s="63"/>
      <c r="AD184" s="63"/>
      <c r="AE184" s="63"/>
    </row>
    <row r="185">
      <c r="A185" s="57" t="s">
        <v>315</v>
      </c>
      <c r="B185" s="57" t="s">
        <v>11</v>
      </c>
      <c r="C185" s="57" t="s">
        <v>6</v>
      </c>
      <c r="D185" s="57" t="s">
        <v>318</v>
      </c>
      <c r="E185" s="57" t="s">
        <v>4</v>
      </c>
      <c r="F185" s="57" t="s">
        <v>934</v>
      </c>
      <c r="G185" s="169" t="s">
        <v>933</v>
      </c>
      <c r="H185" s="58"/>
      <c r="I185" s="151">
        <v>1.0</v>
      </c>
      <c r="J185" s="113">
        <v>1590.0</v>
      </c>
      <c r="K185" s="125"/>
      <c r="L185" s="104"/>
      <c r="M185" s="147"/>
      <c r="N185" s="148"/>
      <c r="O185" s="58"/>
      <c r="P185" s="57" t="s">
        <v>819</v>
      </c>
      <c r="Q185" s="63"/>
      <c r="R185" s="63"/>
      <c r="S185" s="152">
        <v>660.0</v>
      </c>
      <c r="T185" s="153">
        <v>627.0</v>
      </c>
      <c r="U185" s="63"/>
      <c r="V185" s="63">
        <f t="shared" si="1"/>
        <v>627</v>
      </c>
      <c r="W185" s="63"/>
      <c r="X185" s="63"/>
      <c r="Y185" s="63"/>
      <c r="Z185" s="63"/>
      <c r="AA185" s="63"/>
      <c r="AB185" s="63"/>
      <c r="AC185" s="63"/>
      <c r="AD185" s="63"/>
      <c r="AE185" s="63"/>
    </row>
    <row r="186">
      <c r="A186" s="57" t="s">
        <v>315</v>
      </c>
      <c r="B186" s="57" t="s">
        <v>11</v>
      </c>
      <c r="C186" s="57" t="s">
        <v>6</v>
      </c>
      <c r="D186" s="57" t="s">
        <v>324</v>
      </c>
      <c r="E186" s="57" t="s">
        <v>4</v>
      </c>
      <c r="F186" s="57" t="s">
        <v>934</v>
      </c>
      <c r="G186" s="169" t="s">
        <v>933</v>
      </c>
      <c r="H186" s="58"/>
      <c r="I186" s="151">
        <v>1.0</v>
      </c>
      <c r="J186" s="113">
        <v>1590.0</v>
      </c>
      <c r="K186" s="125"/>
      <c r="L186" s="104"/>
      <c r="M186" s="147"/>
      <c r="N186" s="148"/>
      <c r="O186" s="58"/>
      <c r="P186" s="57" t="s">
        <v>819</v>
      </c>
      <c r="Q186" s="63"/>
      <c r="R186" s="63"/>
      <c r="S186" s="152">
        <v>660.0</v>
      </c>
      <c r="T186" s="153">
        <v>627.0</v>
      </c>
      <c r="U186" s="63"/>
      <c r="V186" s="63">
        <f t="shared" si="1"/>
        <v>627</v>
      </c>
      <c r="W186" s="63"/>
      <c r="X186" s="63"/>
      <c r="Y186" s="63"/>
      <c r="Z186" s="63"/>
      <c r="AA186" s="63"/>
      <c r="AB186" s="63"/>
      <c r="AC186" s="63"/>
      <c r="AD186" s="63"/>
      <c r="AE186" s="63"/>
    </row>
    <row r="187">
      <c r="A187" s="57" t="s">
        <v>315</v>
      </c>
      <c r="B187" s="57" t="s">
        <v>11</v>
      </c>
      <c r="C187" s="57" t="s">
        <v>6</v>
      </c>
      <c r="D187" s="57" t="s">
        <v>328</v>
      </c>
      <c r="E187" s="57" t="s">
        <v>4</v>
      </c>
      <c r="F187" s="57" t="s">
        <v>935</v>
      </c>
      <c r="G187" s="169" t="s">
        <v>933</v>
      </c>
      <c r="H187" s="58"/>
      <c r="I187" s="151">
        <v>1.0</v>
      </c>
      <c r="J187" s="113">
        <v>1590.0</v>
      </c>
      <c r="K187" s="125"/>
      <c r="L187" s="104"/>
      <c r="M187" s="147"/>
      <c r="N187" s="148"/>
      <c r="O187" s="58"/>
      <c r="P187" s="57" t="s">
        <v>819</v>
      </c>
      <c r="Q187" s="63"/>
      <c r="R187" s="63"/>
      <c r="S187" s="152">
        <v>660.0</v>
      </c>
      <c r="T187" s="153">
        <v>627.0</v>
      </c>
      <c r="U187" s="63"/>
      <c r="V187" s="63">
        <f t="shared" si="1"/>
        <v>627</v>
      </c>
      <c r="W187" s="63"/>
      <c r="X187" s="63"/>
      <c r="Y187" s="63"/>
      <c r="Z187" s="63"/>
      <c r="AA187" s="63"/>
      <c r="AB187" s="63"/>
      <c r="AC187" s="63"/>
      <c r="AD187" s="63"/>
      <c r="AE187" s="63"/>
    </row>
    <row r="188">
      <c r="A188" s="57" t="s">
        <v>315</v>
      </c>
      <c r="B188" s="57" t="s">
        <v>11</v>
      </c>
      <c r="C188" s="57" t="s">
        <v>6</v>
      </c>
      <c r="D188" s="57" t="s">
        <v>318</v>
      </c>
      <c r="E188" s="57" t="s">
        <v>4</v>
      </c>
      <c r="F188" s="57" t="s">
        <v>935</v>
      </c>
      <c r="G188" s="169" t="s">
        <v>933</v>
      </c>
      <c r="H188" s="58"/>
      <c r="I188" s="151">
        <v>1.0</v>
      </c>
      <c r="J188" s="113">
        <v>1590.0</v>
      </c>
      <c r="K188" s="125"/>
      <c r="L188" s="104"/>
      <c r="M188" s="147"/>
      <c r="N188" s="148"/>
      <c r="O188" s="58"/>
      <c r="P188" s="57" t="s">
        <v>819</v>
      </c>
      <c r="Q188" s="63"/>
      <c r="R188" s="63"/>
      <c r="S188" s="152">
        <v>660.0</v>
      </c>
      <c r="T188" s="153">
        <v>627.0</v>
      </c>
      <c r="U188" s="63"/>
      <c r="V188" s="63">
        <f t="shared" si="1"/>
        <v>627</v>
      </c>
      <c r="W188" s="63"/>
      <c r="X188" s="63"/>
      <c r="Y188" s="63"/>
      <c r="Z188" s="63"/>
      <c r="AA188" s="63"/>
      <c r="AB188" s="63"/>
      <c r="AC188" s="63"/>
      <c r="AD188" s="63"/>
      <c r="AE188" s="63"/>
    </row>
    <row r="189">
      <c r="A189" s="57" t="s">
        <v>315</v>
      </c>
      <c r="B189" s="57" t="s">
        <v>11</v>
      </c>
      <c r="C189" s="57" t="s">
        <v>6</v>
      </c>
      <c r="D189" s="57" t="s">
        <v>324</v>
      </c>
      <c r="E189" s="57" t="s">
        <v>4</v>
      </c>
      <c r="F189" s="57" t="s">
        <v>935</v>
      </c>
      <c r="G189" s="169" t="s">
        <v>933</v>
      </c>
      <c r="H189" s="58"/>
      <c r="I189" s="151">
        <v>1.0</v>
      </c>
      <c r="J189" s="113">
        <v>1590.0</v>
      </c>
      <c r="K189" s="125"/>
      <c r="L189" s="104"/>
      <c r="M189" s="147"/>
      <c r="N189" s="148"/>
      <c r="O189" s="58"/>
      <c r="P189" s="57" t="s">
        <v>819</v>
      </c>
      <c r="Q189" s="63"/>
      <c r="R189" s="63"/>
      <c r="S189" s="152">
        <v>660.0</v>
      </c>
      <c r="T189" s="153">
        <v>627.0</v>
      </c>
      <c r="U189" s="63"/>
      <c r="V189" s="63">
        <f t="shared" si="1"/>
        <v>627</v>
      </c>
      <c r="W189" s="63"/>
      <c r="X189" s="63"/>
      <c r="Y189" s="63"/>
      <c r="Z189" s="63"/>
      <c r="AA189" s="63"/>
      <c r="AB189" s="63"/>
      <c r="AC189" s="63"/>
      <c r="AD189" s="63"/>
      <c r="AE189" s="63"/>
    </row>
    <row r="190">
      <c r="A190" s="57" t="s">
        <v>315</v>
      </c>
      <c r="B190" s="57" t="s">
        <v>11</v>
      </c>
      <c r="C190" s="57" t="s">
        <v>6</v>
      </c>
      <c r="D190" s="57" t="s">
        <v>328</v>
      </c>
      <c r="E190" s="57" t="s">
        <v>4</v>
      </c>
      <c r="F190" s="57" t="s">
        <v>936</v>
      </c>
      <c r="G190" s="169" t="s">
        <v>937</v>
      </c>
      <c r="H190" s="58"/>
      <c r="I190" s="151">
        <v>1.0</v>
      </c>
      <c r="J190" s="113">
        <v>1590.0</v>
      </c>
      <c r="K190" s="125"/>
      <c r="L190" s="104"/>
      <c r="M190" s="147"/>
      <c r="N190" s="148"/>
      <c r="O190" s="58"/>
      <c r="P190" s="57" t="s">
        <v>819</v>
      </c>
      <c r="Q190" s="63"/>
      <c r="R190" s="63"/>
      <c r="S190" s="152">
        <v>660.0</v>
      </c>
      <c r="T190" s="153">
        <v>627.0</v>
      </c>
      <c r="U190" s="63"/>
      <c r="V190" s="63">
        <f t="shared" si="1"/>
        <v>627</v>
      </c>
      <c r="W190" s="63"/>
      <c r="X190" s="63"/>
      <c r="Y190" s="63"/>
      <c r="Z190" s="63"/>
      <c r="AA190" s="63"/>
      <c r="AB190" s="63"/>
      <c r="AC190" s="63"/>
      <c r="AD190" s="63"/>
      <c r="AE190" s="63"/>
    </row>
    <row r="191">
      <c r="A191" s="57" t="s">
        <v>315</v>
      </c>
      <c r="B191" s="57" t="s">
        <v>11</v>
      </c>
      <c r="C191" s="57" t="s">
        <v>6</v>
      </c>
      <c r="D191" s="57" t="s">
        <v>318</v>
      </c>
      <c r="E191" s="57" t="s">
        <v>4</v>
      </c>
      <c r="F191" s="57" t="s">
        <v>936</v>
      </c>
      <c r="G191" s="169" t="s">
        <v>937</v>
      </c>
      <c r="H191" s="58"/>
      <c r="I191" s="151">
        <v>1.0</v>
      </c>
      <c r="J191" s="113">
        <v>1590.0</v>
      </c>
      <c r="K191" s="125"/>
      <c r="L191" s="104"/>
      <c r="M191" s="147"/>
      <c r="N191" s="148"/>
      <c r="O191" s="58"/>
      <c r="P191" s="57" t="s">
        <v>819</v>
      </c>
      <c r="Q191" s="63"/>
      <c r="R191" s="63"/>
      <c r="S191" s="152">
        <v>660.0</v>
      </c>
      <c r="T191" s="153">
        <v>627.0</v>
      </c>
      <c r="U191" s="63"/>
      <c r="V191" s="63">
        <f t="shared" si="1"/>
        <v>627</v>
      </c>
      <c r="W191" s="63"/>
      <c r="X191" s="63"/>
      <c r="Y191" s="63"/>
      <c r="Z191" s="63"/>
      <c r="AA191" s="63"/>
      <c r="AB191" s="63"/>
      <c r="AC191" s="63"/>
      <c r="AD191" s="63"/>
      <c r="AE191" s="63"/>
    </row>
    <row r="192">
      <c r="A192" s="57" t="s">
        <v>315</v>
      </c>
      <c r="B192" s="57" t="s">
        <v>11</v>
      </c>
      <c r="C192" s="57" t="s">
        <v>6</v>
      </c>
      <c r="D192" s="57" t="s">
        <v>324</v>
      </c>
      <c r="E192" s="57" t="s">
        <v>4</v>
      </c>
      <c r="F192" s="57" t="s">
        <v>936</v>
      </c>
      <c r="G192" s="169" t="s">
        <v>937</v>
      </c>
      <c r="H192" s="58"/>
      <c r="I192" s="151">
        <v>1.0</v>
      </c>
      <c r="J192" s="113">
        <v>1590.0</v>
      </c>
      <c r="K192" s="125"/>
      <c r="L192" s="104"/>
      <c r="M192" s="147"/>
      <c r="N192" s="148"/>
      <c r="O192" s="58"/>
      <c r="P192" s="57" t="s">
        <v>819</v>
      </c>
      <c r="Q192" s="63"/>
      <c r="R192" s="63"/>
      <c r="S192" s="152">
        <v>660.0</v>
      </c>
      <c r="T192" s="153">
        <v>627.0</v>
      </c>
      <c r="U192" s="63"/>
      <c r="V192" s="63">
        <f t="shared" si="1"/>
        <v>627</v>
      </c>
      <c r="W192" s="63"/>
      <c r="X192" s="63"/>
      <c r="Y192" s="63"/>
      <c r="Z192" s="63"/>
      <c r="AA192" s="63"/>
      <c r="AB192" s="63"/>
      <c r="AC192" s="63"/>
      <c r="AD192" s="63"/>
      <c r="AE192" s="63"/>
    </row>
    <row r="193">
      <c r="A193" s="57" t="s">
        <v>315</v>
      </c>
      <c r="B193" s="57" t="s">
        <v>11</v>
      </c>
      <c r="C193" s="57" t="s">
        <v>6</v>
      </c>
      <c r="D193" s="57" t="s">
        <v>328</v>
      </c>
      <c r="E193" s="57" t="s">
        <v>4</v>
      </c>
      <c r="F193" s="57" t="s">
        <v>938</v>
      </c>
      <c r="G193" s="169" t="s">
        <v>937</v>
      </c>
      <c r="H193" s="58"/>
      <c r="I193" s="151">
        <v>1.0</v>
      </c>
      <c r="J193" s="113">
        <v>1590.0</v>
      </c>
      <c r="K193" s="125"/>
      <c r="L193" s="104"/>
      <c r="M193" s="147"/>
      <c r="N193" s="148"/>
      <c r="O193" s="58"/>
      <c r="P193" s="57" t="s">
        <v>819</v>
      </c>
      <c r="Q193" s="63"/>
      <c r="R193" s="63"/>
      <c r="S193" s="152">
        <v>660.0</v>
      </c>
      <c r="T193" s="153">
        <v>627.0</v>
      </c>
      <c r="U193" s="63"/>
      <c r="V193" s="63">
        <f t="shared" si="1"/>
        <v>627</v>
      </c>
      <c r="W193" s="63"/>
      <c r="X193" s="63"/>
      <c r="Y193" s="63"/>
      <c r="Z193" s="63"/>
      <c r="AA193" s="63"/>
      <c r="AB193" s="63"/>
      <c r="AC193" s="63"/>
      <c r="AD193" s="63"/>
      <c r="AE193" s="63"/>
    </row>
    <row r="194">
      <c r="A194" s="57" t="s">
        <v>315</v>
      </c>
      <c r="B194" s="57" t="s">
        <v>11</v>
      </c>
      <c r="C194" s="57" t="s">
        <v>6</v>
      </c>
      <c r="D194" s="57" t="s">
        <v>318</v>
      </c>
      <c r="E194" s="57" t="s">
        <v>4</v>
      </c>
      <c r="F194" s="57" t="s">
        <v>938</v>
      </c>
      <c r="G194" s="169" t="s">
        <v>937</v>
      </c>
      <c r="H194" s="58"/>
      <c r="I194" s="151">
        <v>1.0</v>
      </c>
      <c r="J194" s="113">
        <v>1590.0</v>
      </c>
      <c r="K194" s="125"/>
      <c r="L194" s="104"/>
      <c r="M194" s="147"/>
      <c r="N194" s="148"/>
      <c r="O194" s="58"/>
      <c r="P194" s="57" t="s">
        <v>819</v>
      </c>
      <c r="Q194" s="63"/>
      <c r="R194" s="63"/>
      <c r="S194" s="152">
        <v>660.0</v>
      </c>
      <c r="T194" s="153">
        <v>627.0</v>
      </c>
      <c r="U194" s="63"/>
      <c r="V194" s="63">
        <f t="shared" si="1"/>
        <v>627</v>
      </c>
      <c r="W194" s="63"/>
      <c r="X194" s="63"/>
      <c r="Y194" s="63"/>
      <c r="Z194" s="63"/>
      <c r="AA194" s="63"/>
      <c r="AB194" s="63"/>
      <c r="AC194" s="63"/>
      <c r="AD194" s="63"/>
      <c r="AE194" s="63"/>
    </row>
    <row r="195">
      <c r="A195" s="57" t="s">
        <v>315</v>
      </c>
      <c r="B195" s="57" t="s">
        <v>11</v>
      </c>
      <c r="C195" s="57" t="s">
        <v>6</v>
      </c>
      <c r="D195" s="57" t="s">
        <v>324</v>
      </c>
      <c r="E195" s="57" t="s">
        <v>4</v>
      </c>
      <c r="F195" s="57" t="s">
        <v>938</v>
      </c>
      <c r="G195" s="169" t="s">
        <v>937</v>
      </c>
      <c r="H195" s="58"/>
      <c r="I195" s="151">
        <v>1.0</v>
      </c>
      <c r="J195" s="113">
        <v>1590.0</v>
      </c>
      <c r="K195" s="125"/>
      <c r="L195" s="104"/>
      <c r="M195" s="147"/>
      <c r="N195" s="148"/>
      <c r="O195" s="58"/>
      <c r="P195" s="57" t="s">
        <v>819</v>
      </c>
      <c r="Q195" s="63"/>
      <c r="R195" s="63"/>
      <c r="S195" s="152">
        <v>660.0</v>
      </c>
      <c r="T195" s="153">
        <v>627.0</v>
      </c>
      <c r="U195" s="63"/>
      <c r="V195" s="63">
        <f t="shared" si="1"/>
        <v>627</v>
      </c>
      <c r="W195" s="63"/>
      <c r="X195" s="63"/>
      <c r="Y195" s="63"/>
      <c r="Z195" s="63"/>
      <c r="AA195" s="63"/>
      <c r="AB195" s="63"/>
      <c r="AC195" s="63"/>
      <c r="AD195" s="63"/>
      <c r="AE195" s="63"/>
    </row>
    <row r="196">
      <c r="A196" s="57" t="s">
        <v>315</v>
      </c>
      <c r="B196" s="57" t="s">
        <v>11</v>
      </c>
      <c r="C196" s="57" t="s">
        <v>6</v>
      </c>
      <c r="D196" s="57" t="s">
        <v>328</v>
      </c>
      <c r="E196" s="57" t="s">
        <v>4</v>
      </c>
      <c r="F196" s="57" t="s">
        <v>939</v>
      </c>
      <c r="G196" s="169" t="s">
        <v>937</v>
      </c>
      <c r="H196" s="58"/>
      <c r="I196" s="151">
        <v>1.0</v>
      </c>
      <c r="J196" s="113">
        <v>1590.0</v>
      </c>
      <c r="K196" s="125"/>
      <c r="L196" s="104"/>
      <c r="M196" s="147"/>
      <c r="N196" s="148"/>
      <c r="O196" s="58"/>
      <c r="P196" s="57" t="s">
        <v>819</v>
      </c>
      <c r="Q196" s="63"/>
      <c r="R196" s="63"/>
      <c r="S196" s="152">
        <v>660.0</v>
      </c>
      <c r="T196" s="153">
        <v>627.0</v>
      </c>
      <c r="U196" s="63"/>
      <c r="V196" s="63">
        <f t="shared" si="1"/>
        <v>627</v>
      </c>
      <c r="W196" s="63"/>
      <c r="X196" s="63"/>
      <c r="Y196" s="63"/>
      <c r="Z196" s="63"/>
      <c r="AA196" s="63"/>
      <c r="AB196" s="63"/>
      <c r="AC196" s="63"/>
      <c r="AD196" s="63"/>
      <c r="AE196" s="63"/>
    </row>
    <row r="197">
      <c r="A197" s="57" t="s">
        <v>315</v>
      </c>
      <c r="B197" s="57" t="s">
        <v>11</v>
      </c>
      <c r="C197" s="57" t="s">
        <v>6</v>
      </c>
      <c r="D197" s="57" t="s">
        <v>318</v>
      </c>
      <c r="E197" s="57" t="s">
        <v>4</v>
      </c>
      <c r="F197" s="57" t="s">
        <v>939</v>
      </c>
      <c r="G197" s="169" t="s">
        <v>937</v>
      </c>
      <c r="H197" s="58"/>
      <c r="I197" s="151">
        <v>1.0</v>
      </c>
      <c r="J197" s="113">
        <v>1590.0</v>
      </c>
      <c r="K197" s="125"/>
      <c r="L197" s="104"/>
      <c r="M197" s="147"/>
      <c r="N197" s="148"/>
      <c r="O197" s="58"/>
      <c r="P197" s="57" t="s">
        <v>819</v>
      </c>
      <c r="Q197" s="63"/>
      <c r="R197" s="63"/>
      <c r="S197" s="152">
        <v>660.0</v>
      </c>
      <c r="T197" s="153">
        <v>627.0</v>
      </c>
      <c r="U197" s="63"/>
      <c r="V197" s="63">
        <f t="shared" si="1"/>
        <v>627</v>
      </c>
      <c r="W197" s="63"/>
      <c r="X197" s="63"/>
      <c r="Y197" s="63"/>
      <c r="Z197" s="63"/>
      <c r="AA197" s="63"/>
      <c r="AB197" s="63"/>
      <c r="AC197" s="63"/>
      <c r="AD197" s="63"/>
      <c r="AE197" s="63"/>
    </row>
    <row r="198">
      <c r="A198" s="57" t="s">
        <v>315</v>
      </c>
      <c r="B198" s="57" t="s">
        <v>11</v>
      </c>
      <c r="C198" s="57" t="s">
        <v>6</v>
      </c>
      <c r="D198" s="57" t="s">
        <v>328</v>
      </c>
      <c r="E198" s="57" t="s">
        <v>4</v>
      </c>
      <c r="F198" s="57" t="s">
        <v>940</v>
      </c>
      <c r="G198" s="169" t="s">
        <v>933</v>
      </c>
      <c r="H198" s="58"/>
      <c r="I198" s="151">
        <v>1.0</v>
      </c>
      <c r="J198" s="113">
        <v>1590.0</v>
      </c>
      <c r="K198" s="125"/>
      <c r="L198" s="104"/>
      <c r="M198" s="147"/>
      <c r="N198" s="148"/>
      <c r="O198" s="58"/>
      <c r="P198" s="57" t="s">
        <v>819</v>
      </c>
      <c r="Q198" s="63"/>
      <c r="R198" s="63"/>
      <c r="S198" s="152">
        <v>660.0</v>
      </c>
      <c r="T198" s="153">
        <v>627.0</v>
      </c>
      <c r="U198" s="63"/>
      <c r="V198" s="63">
        <f t="shared" si="1"/>
        <v>627</v>
      </c>
      <c r="W198" s="63"/>
      <c r="X198" s="63"/>
      <c r="Y198" s="63"/>
      <c r="Z198" s="63"/>
      <c r="AA198" s="63"/>
      <c r="AB198" s="63"/>
      <c r="AC198" s="63"/>
      <c r="AD198" s="63"/>
      <c r="AE198" s="63"/>
    </row>
    <row r="199">
      <c r="A199" s="57" t="s">
        <v>315</v>
      </c>
      <c r="B199" s="57" t="s">
        <v>11</v>
      </c>
      <c r="C199" s="57" t="s">
        <v>6</v>
      </c>
      <c r="D199" s="57" t="s">
        <v>318</v>
      </c>
      <c r="E199" s="57" t="s">
        <v>4</v>
      </c>
      <c r="F199" s="57" t="s">
        <v>940</v>
      </c>
      <c r="G199" s="169" t="s">
        <v>933</v>
      </c>
      <c r="H199" s="58"/>
      <c r="I199" s="151">
        <v>1.0</v>
      </c>
      <c r="J199" s="113">
        <v>1590.0</v>
      </c>
      <c r="K199" s="125"/>
      <c r="L199" s="104"/>
      <c r="M199" s="147"/>
      <c r="N199" s="148"/>
      <c r="O199" s="58"/>
      <c r="P199" s="57" t="s">
        <v>819</v>
      </c>
      <c r="Q199" s="63"/>
      <c r="R199" s="63"/>
      <c r="S199" s="152">
        <v>660.0</v>
      </c>
      <c r="T199" s="153">
        <v>627.0</v>
      </c>
      <c r="U199" s="63"/>
      <c r="V199" s="63">
        <f t="shared" si="1"/>
        <v>627</v>
      </c>
      <c r="W199" s="63"/>
      <c r="X199" s="63"/>
      <c r="Y199" s="63"/>
      <c r="Z199" s="63"/>
      <c r="AA199" s="63"/>
      <c r="AB199" s="63"/>
      <c r="AC199" s="63"/>
      <c r="AD199" s="63"/>
      <c r="AE199" s="63"/>
    </row>
    <row r="200">
      <c r="A200" s="57" t="s">
        <v>315</v>
      </c>
      <c r="B200" s="57" t="s">
        <v>11</v>
      </c>
      <c r="C200" s="57" t="s">
        <v>6</v>
      </c>
      <c r="D200" s="57" t="s">
        <v>324</v>
      </c>
      <c r="E200" s="57" t="s">
        <v>4</v>
      </c>
      <c r="F200" s="57" t="s">
        <v>940</v>
      </c>
      <c r="G200" s="169" t="s">
        <v>933</v>
      </c>
      <c r="H200" s="58"/>
      <c r="I200" s="151">
        <v>1.0</v>
      </c>
      <c r="J200" s="113">
        <v>1590.0</v>
      </c>
      <c r="K200" s="125"/>
      <c r="L200" s="104"/>
      <c r="M200" s="147"/>
      <c r="N200" s="148"/>
      <c r="O200" s="58"/>
      <c r="P200" s="57" t="s">
        <v>819</v>
      </c>
      <c r="Q200" s="63"/>
      <c r="R200" s="63"/>
      <c r="S200" s="152">
        <v>660.0</v>
      </c>
      <c r="T200" s="153">
        <v>627.0</v>
      </c>
      <c r="U200" s="63"/>
      <c r="V200" s="63">
        <f t="shared" si="1"/>
        <v>627</v>
      </c>
      <c r="W200" s="63"/>
      <c r="X200" s="63"/>
      <c r="Y200" s="63"/>
      <c r="Z200" s="63"/>
      <c r="AA200" s="63"/>
      <c r="AB200" s="63"/>
      <c r="AC200" s="63"/>
      <c r="AD200" s="63"/>
      <c r="AE200" s="63"/>
    </row>
    <row r="201">
      <c r="A201" s="57" t="s">
        <v>315</v>
      </c>
      <c r="B201" s="57" t="s">
        <v>96</v>
      </c>
      <c r="C201" s="57" t="s">
        <v>6</v>
      </c>
      <c r="D201" s="57" t="s">
        <v>328</v>
      </c>
      <c r="E201" s="57" t="s">
        <v>4</v>
      </c>
      <c r="F201" s="57" t="s">
        <v>941</v>
      </c>
      <c r="G201" s="57" t="s">
        <v>942</v>
      </c>
      <c r="H201" s="58"/>
      <c r="I201" s="151">
        <v>1.0</v>
      </c>
      <c r="J201" s="113">
        <v>2190.0</v>
      </c>
      <c r="K201" s="125"/>
      <c r="L201" s="104"/>
      <c r="M201" s="147"/>
      <c r="N201" s="148"/>
      <c r="O201" s="58"/>
      <c r="P201" s="57" t="s">
        <v>819</v>
      </c>
      <c r="Q201" s="63"/>
      <c r="R201" s="63"/>
      <c r="S201" s="152">
        <v>930.0</v>
      </c>
      <c r="T201" s="153">
        <f t="shared" ref="T201:T206" si="3">2650.5/3</f>
        <v>883.5</v>
      </c>
      <c r="U201" s="63"/>
      <c r="V201" s="63">
        <f t="shared" si="1"/>
        <v>883.5</v>
      </c>
      <c r="W201" s="63"/>
      <c r="X201" s="63"/>
      <c r="Y201" s="63"/>
      <c r="Z201" s="63"/>
      <c r="AA201" s="63"/>
      <c r="AB201" s="63"/>
      <c r="AC201" s="63"/>
      <c r="AD201" s="63"/>
      <c r="AE201" s="63"/>
    </row>
    <row r="202">
      <c r="A202" s="57" t="s">
        <v>315</v>
      </c>
      <c r="B202" s="57" t="s">
        <v>96</v>
      </c>
      <c r="C202" s="57" t="s">
        <v>6</v>
      </c>
      <c r="D202" s="57" t="s">
        <v>318</v>
      </c>
      <c r="E202" s="57" t="s">
        <v>4</v>
      </c>
      <c r="F202" s="57" t="s">
        <v>941</v>
      </c>
      <c r="G202" s="57" t="s">
        <v>942</v>
      </c>
      <c r="H202" s="58"/>
      <c r="I202" s="151">
        <v>1.0</v>
      </c>
      <c r="J202" s="113">
        <v>2190.0</v>
      </c>
      <c r="K202" s="125"/>
      <c r="L202" s="104"/>
      <c r="M202" s="147"/>
      <c r="N202" s="148"/>
      <c r="O202" s="58"/>
      <c r="P202" s="57" t="s">
        <v>819</v>
      </c>
      <c r="Q202" s="63"/>
      <c r="R202" s="63"/>
      <c r="S202" s="152">
        <v>930.0</v>
      </c>
      <c r="T202" s="153">
        <f t="shared" si="3"/>
        <v>883.5</v>
      </c>
      <c r="U202" s="63"/>
      <c r="V202" s="63">
        <f t="shared" si="1"/>
        <v>883.5</v>
      </c>
      <c r="W202" s="63"/>
      <c r="X202" s="63"/>
      <c r="Y202" s="63"/>
      <c r="Z202" s="63"/>
      <c r="AA202" s="63"/>
      <c r="AB202" s="63"/>
      <c r="AC202" s="63"/>
      <c r="AD202" s="63"/>
      <c r="AE202" s="63"/>
    </row>
    <row r="203">
      <c r="A203" s="57" t="s">
        <v>315</v>
      </c>
      <c r="B203" s="57" t="s">
        <v>96</v>
      </c>
      <c r="C203" s="57" t="s">
        <v>6</v>
      </c>
      <c r="D203" s="57" t="s">
        <v>324</v>
      </c>
      <c r="E203" s="57" t="s">
        <v>4</v>
      </c>
      <c r="F203" s="57" t="s">
        <v>941</v>
      </c>
      <c r="G203" s="57" t="s">
        <v>942</v>
      </c>
      <c r="H203" s="58"/>
      <c r="I203" s="151">
        <v>1.0</v>
      </c>
      <c r="J203" s="113">
        <v>2190.0</v>
      </c>
      <c r="K203" s="125"/>
      <c r="L203" s="104"/>
      <c r="M203" s="147"/>
      <c r="N203" s="148"/>
      <c r="O203" s="58"/>
      <c r="P203" s="57" t="s">
        <v>819</v>
      </c>
      <c r="Q203" s="63"/>
      <c r="R203" s="63"/>
      <c r="S203" s="152">
        <v>930.0</v>
      </c>
      <c r="T203" s="153">
        <f t="shared" si="3"/>
        <v>883.5</v>
      </c>
      <c r="U203" s="63"/>
      <c r="V203" s="63">
        <f t="shared" si="1"/>
        <v>883.5</v>
      </c>
      <c r="W203" s="63"/>
      <c r="X203" s="63"/>
      <c r="Y203" s="63"/>
      <c r="Z203" s="63"/>
      <c r="AA203" s="63"/>
      <c r="AB203" s="63"/>
      <c r="AC203" s="63"/>
      <c r="AD203" s="63"/>
      <c r="AE203" s="63"/>
    </row>
    <row r="204">
      <c r="A204" s="57" t="s">
        <v>315</v>
      </c>
      <c r="B204" s="57" t="s">
        <v>96</v>
      </c>
      <c r="C204" s="57" t="s">
        <v>6</v>
      </c>
      <c r="D204" s="57" t="s">
        <v>328</v>
      </c>
      <c r="E204" s="57" t="s">
        <v>4</v>
      </c>
      <c r="F204" s="57" t="s">
        <v>943</v>
      </c>
      <c r="G204" s="57" t="s">
        <v>942</v>
      </c>
      <c r="H204" s="58"/>
      <c r="I204" s="151">
        <v>1.0</v>
      </c>
      <c r="J204" s="113">
        <v>2190.0</v>
      </c>
      <c r="K204" s="125"/>
      <c r="L204" s="104"/>
      <c r="M204" s="147"/>
      <c r="N204" s="148"/>
      <c r="O204" s="58"/>
      <c r="P204" s="57" t="s">
        <v>819</v>
      </c>
      <c r="Q204" s="63"/>
      <c r="R204" s="63"/>
      <c r="S204" s="152">
        <v>930.0</v>
      </c>
      <c r="T204" s="153">
        <f t="shared" si="3"/>
        <v>883.5</v>
      </c>
      <c r="U204" s="63"/>
      <c r="V204" s="63">
        <f t="shared" si="1"/>
        <v>883.5</v>
      </c>
      <c r="W204" s="63"/>
      <c r="X204" s="63"/>
      <c r="Y204" s="63"/>
      <c r="Z204" s="63"/>
      <c r="AA204" s="63"/>
      <c r="AB204" s="63"/>
      <c r="AC204" s="63"/>
      <c r="AD204" s="63"/>
      <c r="AE204" s="63"/>
    </row>
    <row r="205">
      <c r="A205" s="57" t="s">
        <v>315</v>
      </c>
      <c r="B205" s="57" t="s">
        <v>96</v>
      </c>
      <c r="C205" s="57" t="s">
        <v>6</v>
      </c>
      <c r="D205" s="57" t="s">
        <v>318</v>
      </c>
      <c r="E205" s="57" t="s">
        <v>4</v>
      </c>
      <c r="F205" s="57" t="s">
        <v>943</v>
      </c>
      <c r="G205" s="57" t="s">
        <v>942</v>
      </c>
      <c r="H205" s="58"/>
      <c r="I205" s="151">
        <v>1.0</v>
      </c>
      <c r="J205" s="113">
        <v>2190.0</v>
      </c>
      <c r="K205" s="125"/>
      <c r="L205" s="104"/>
      <c r="M205" s="147"/>
      <c r="N205" s="148"/>
      <c r="O205" s="58"/>
      <c r="P205" s="57" t="s">
        <v>819</v>
      </c>
      <c r="Q205" s="63"/>
      <c r="R205" s="63"/>
      <c r="S205" s="152">
        <v>930.0</v>
      </c>
      <c r="T205" s="153">
        <f t="shared" si="3"/>
        <v>883.5</v>
      </c>
      <c r="U205" s="63"/>
      <c r="V205" s="63">
        <f t="shared" si="1"/>
        <v>883.5</v>
      </c>
      <c r="W205" s="63"/>
      <c r="X205" s="63"/>
      <c r="Y205" s="63"/>
      <c r="Z205" s="63"/>
      <c r="AA205" s="63"/>
      <c r="AB205" s="63"/>
      <c r="AC205" s="63"/>
      <c r="AD205" s="63"/>
      <c r="AE205" s="63"/>
    </row>
    <row r="206">
      <c r="A206" s="57" t="s">
        <v>315</v>
      </c>
      <c r="B206" s="57" t="s">
        <v>96</v>
      </c>
      <c r="C206" s="57" t="s">
        <v>6</v>
      </c>
      <c r="D206" s="57" t="s">
        <v>324</v>
      </c>
      <c r="E206" s="57" t="s">
        <v>4</v>
      </c>
      <c r="F206" s="57" t="s">
        <v>943</v>
      </c>
      <c r="G206" s="57" t="s">
        <v>942</v>
      </c>
      <c r="H206" s="58"/>
      <c r="I206" s="151">
        <v>1.0</v>
      </c>
      <c r="J206" s="113">
        <v>2190.0</v>
      </c>
      <c r="K206" s="125"/>
      <c r="L206" s="104"/>
      <c r="M206" s="147"/>
      <c r="N206" s="148"/>
      <c r="O206" s="58"/>
      <c r="P206" s="57" t="s">
        <v>819</v>
      </c>
      <c r="Q206" s="63"/>
      <c r="R206" s="63"/>
      <c r="S206" s="152">
        <v>930.0</v>
      </c>
      <c r="T206" s="153">
        <f t="shared" si="3"/>
        <v>883.5</v>
      </c>
      <c r="U206" s="63"/>
      <c r="V206" s="63">
        <f t="shared" si="1"/>
        <v>883.5</v>
      </c>
      <c r="W206" s="63"/>
      <c r="X206" s="63"/>
      <c r="Y206" s="63"/>
      <c r="Z206" s="63"/>
      <c r="AA206" s="63"/>
      <c r="AB206" s="63"/>
      <c r="AC206" s="63"/>
      <c r="AD206" s="63"/>
      <c r="AE206" s="63"/>
    </row>
    <row r="207">
      <c r="A207" s="57" t="s">
        <v>315</v>
      </c>
      <c r="B207" s="57" t="s">
        <v>11</v>
      </c>
      <c r="C207" s="57" t="s">
        <v>6</v>
      </c>
      <c r="D207" s="57" t="s">
        <v>328</v>
      </c>
      <c r="E207" s="57" t="s">
        <v>4</v>
      </c>
      <c r="F207" s="57" t="s">
        <v>944</v>
      </c>
      <c r="G207" s="57" t="s">
        <v>942</v>
      </c>
      <c r="H207" s="58"/>
      <c r="I207" s="151">
        <v>1.0</v>
      </c>
      <c r="J207" s="113">
        <v>1990.0</v>
      </c>
      <c r="K207" s="125"/>
      <c r="L207" s="104"/>
      <c r="M207" s="147"/>
      <c r="N207" s="148"/>
      <c r="O207" s="58"/>
      <c r="P207" s="57" t="s">
        <v>819</v>
      </c>
      <c r="Q207" s="63"/>
      <c r="R207" s="63"/>
      <c r="S207" s="152">
        <v>830.0</v>
      </c>
      <c r="T207" s="171">
        <f t="shared" ref="T207:T212" si="4">2365.5/3</f>
        <v>788.5</v>
      </c>
      <c r="U207" s="63"/>
      <c r="V207" s="63">
        <f t="shared" si="1"/>
        <v>788.5</v>
      </c>
      <c r="W207" s="63"/>
      <c r="X207" s="63"/>
      <c r="Y207" s="63"/>
      <c r="Z207" s="63"/>
      <c r="AA207" s="63"/>
      <c r="AB207" s="63"/>
      <c r="AC207" s="63"/>
      <c r="AD207" s="63"/>
      <c r="AE207" s="63"/>
    </row>
    <row r="208">
      <c r="A208" s="57" t="s">
        <v>315</v>
      </c>
      <c r="B208" s="57" t="s">
        <v>11</v>
      </c>
      <c r="C208" s="57" t="s">
        <v>6</v>
      </c>
      <c r="D208" s="57" t="s">
        <v>318</v>
      </c>
      <c r="E208" s="57" t="s">
        <v>4</v>
      </c>
      <c r="F208" s="57" t="s">
        <v>944</v>
      </c>
      <c r="G208" s="57" t="s">
        <v>942</v>
      </c>
      <c r="H208" s="58"/>
      <c r="I208" s="151">
        <v>1.0</v>
      </c>
      <c r="J208" s="113">
        <v>1990.0</v>
      </c>
      <c r="K208" s="125"/>
      <c r="L208" s="104"/>
      <c r="M208" s="147"/>
      <c r="N208" s="148"/>
      <c r="O208" s="58"/>
      <c r="P208" s="57" t="s">
        <v>819</v>
      </c>
      <c r="Q208" s="63"/>
      <c r="R208" s="63"/>
      <c r="S208" s="152">
        <v>830.0</v>
      </c>
      <c r="T208" s="171">
        <f t="shared" si="4"/>
        <v>788.5</v>
      </c>
      <c r="U208" s="63"/>
      <c r="V208" s="63">
        <f t="shared" si="1"/>
        <v>788.5</v>
      </c>
      <c r="W208" s="63"/>
      <c r="X208" s="63"/>
      <c r="Y208" s="63"/>
      <c r="Z208" s="63"/>
      <c r="AA208" s="63"/>
      <c r="AB208" s="63"/>
      <c r="AC208" s="63"/>
      <c r="AD208" s="63"/>
      <c r="AE208" s="63"/>
    </row>
    <row r="209">
      <c r="A209" s="57" t="s">
        <v>315</v>
      </c>
      <c r="B209" s="57" t="s">
        <v>11</v>
      </c>
      <c r="C209" s="57" t="s">
        <v>6</v>
      </c>
      <c r="D209" s="57" t="s">
        <v>324</v>
      </c>
      <c r="E209" s="57" t="s">
        <v>4</v>
      </c>
      <c r="F209" s="57" t="s">
        <v>944</v>
      </c>
      <c r="G209" s="57" t="s">
        <v>942</v>
      </c>
      <c r="H209" s="58"/>
      <c r="I209" s="151">
        <v>1.0</v>
      </c>
      <c r="J209" s="113">
        <v>1990.0</v>
      </c>
      <c r="K209" s="125"/>
      <c r="L209" s="104"/>
      <c r="M209" s="147"/>
      <c r="N209" s="148"/>
      <c r="O209" s="58"/>
      <c r="P209" s="57" t="s">
        <v>819</v>
      </c>
      <c r="Q209" s="63"/>
      <c r="R209" s="63"/>
      <c r="S209" s="152">
        <v>830.0</v>
      </c>
      <c r="T209" s="171">
        <f t="shared" si="4"/>
        <v>788.5</v>
      </c>
      <c r="U209" s="63"/>
      <c r="V209" s="63">
        <f t="shared" si="1"/>
        <v>788.5</v>
      </c>
      <c r="W209" s="63"/>
      <c r="X209" s="63"/>
      <c r="Y209" s="63"/>
      <c r="Z209" s="63"/>
      <c r="AA209" s="63"/>
      <c r="AB209" s="63"/>
      <c r="AC209" s="63"/>
      <c r="AD209" s="63"/>
      <c r="AE209" s="63"/>
    </row>
    <row r="210">
      <c r="A210" s="57" t="s">
        <v>315</v>
      </c>
      <c r="B210" s="57" t="s">
        <v>96</v>
      </c>
      <c r="C210" s="57" t="s">
        <v>6</v>
      </c>
      <c r="D210" s="57" t="s">
        <v>328</v>
      </c>
      <c r="E210" s="57" t="s">
        <v>4</v>
      </c>
      <c r="F210" s="57" t="s">
        <v>945</v>
      </c>
      <c r="G210" s="57" t="s">
        <v>942</v>
      </c>
      <c r="H210" s="58"/>
      <c r="I210" s="151">
        <v>1.0</v>
      </c>
      <c r="J210" s="113">
        <v>1990.0</v>
      </c>
      <c r="K210" s="125"/>
      <c r="L210" s="104"/>
      <c r="M210" s="147"/>
      <c r="N210" s="148"/>
      <c r="O210" s="58"/>
      <c r="P210" s="57" t="s">
        <v>819</v>
      </c>
      <c r="Q210" s="63"/>
      <c r="R210" s="63"/>
      <c r="S210" s="152">
        <v>830.0</v>
      </c>
      <c r="T210" s="171">
        <f t="shared" si="4"/>
        <v>788.5</v>
      </c>
      <c r="U210" s="63"/>
      <c r="V210" s="63">
        <f t="shared" si="1"/>
        <v>788.5</v>
      </c>
      <c r="W210" s="63"/>
      <c r="X210" s="63"/>
      <c r="Y210" s="63"/>
      <c r="Z210" s="63"/>
      <c r="AA210" s="63"/>
      <c r="AB210" s="63"/>
      <c r="AC210" s="63"/>
      <c r="AD210" s="63"/>
      <c r="AE210" s="63"/>
    </row>
    <row r="211">
      <c r="A211" s="57" t="s">
        <v>315</v>
      </c>
      <c r="B211" s="57" t="s">
        <v>96</v>
      </c>
      <c r="C211" s="57" t="s">
        <v>6</v>
      </c>
      <c r="D211" s="57" t="s">
        <v>318</v>
      </c>
      <c r="E211" s="57" t="s">
        <v>4</v>
      </c>
      <c r="F211" s="57" t="s">
        <v>945</v>
      </c>
      <c r="G211" s="57" t="s">
        <v>942</v>
      </c>
      <c r="H211" s="58"/>
      <c r="I211" s="151">
        <v>1.0</v>
      </c>
      <c r="J211" s="113">
        <v>1990.0</v>
      </c>
      <c r="K211" s="125"/>
      <c r="L211" s="104"/>
      <c r="M211" s="147"/>
      <c r="N211" s="148"/>
      <c r="O211" s="58"/>
      <c r="P211" s="57" t="s">
        <v>819</v>
      </c>
      <c r="Q211" s="63"/>
      <c r="R211" s="63"/>
      <c r="S211" s="152">
        <v>830.0</v>
      </c>
      <c r="T211" s="171">
        <f t="shared" si="4"/>
        <v>788.5</v>
      </c>
      <c r="U211" s="63"/>
      <c r="V211" s="63">
        <f t="shared" si="1"/>
        <v>788.5</v>
      </c>
      <c r="W211" s="63"/>
      <c r="X211" s="63"/>
      <c r="Y211" s="63"/>
      <c r="Z211" s="63"/>
      <c r="AA211" s="63"/>
      <c r="AB211" s="63"/>
      <c r="AC211" s="63"/>
      <c r="AD211" s="63"/>
      <c r="AE211" s="63"/>
    </row>
    <row r="212">
      <c r="A212" s="57" t="s">
        <v>315</v>
      </c>
      <c r="B212" s="57" t="s">
        <v>96</v>
      </c>
      <c r="C212" s="57" t="s">
        <v>6</v>
      </c>
      <c r="D212" s="57" t="s">
        <v>324</v>
      </c>
      <c r="E212" s="57" t="s">
        <v>4</v>
      </c>
      <c r="F212" s="57" t="s">
        <v>945</v>
      </c>
      <c r="G212" s="57" t="s">
        <v>942</v>
      </c>
      <c r="H212" s="58"/>
      <c r="I212" s="151">
        <v>1.0</v>
      </c>
      <c r="J212" s="113">
        <v>1990.0</v>
      </c>
      <c r="K212" s="125"/>
      <c r="L212" s="104"/>
      <c r="M212" s="147"/>
      <c r="N212" s="148"/>
      <c r="O212" s="58"/>
      <c r="P212" s="57" t="s">
        <v>819</v>
      </c>
      <c r="Q212" s="63"/>
      <c r="R212" s="63"/>
      <c r="S212" s="152">
        <v>830.0</v>
      </c>
      <c r="T212" s="171">
        <f t="shared" si="4"/>
        <v>788.5</v>
      </c>
      <c r="U212" s="63"/>
      <c r="V212" s="63">
        <f t="shared" si="1"/>
        <v>788.5</v>
      </c>
      <c r="W212" s="63"/>
      <c r="X212" s="63"/>
      <c r="Y212" s="63"/>
      <c r="Z212" s="63"/>
      <c r="AA212" s="63"/>
      <c r="AB212" s="63"/>
      <c r="AC212" s="63"/>
      <c r="AD212" s="63"/>
      <c r="AE212" s="63"/>
    </row>
    <row r="213">
      <c r="A213" s="57" t="s">
        <v>315</v>
      </c>
      <c r="B213" s="57" t="s">
        <v>11</v>
      </c>
      <c r="C213" s="57" t="s">
        <v>6</v>
      </c>
      <c r="D213" s="57" t="s">
        <v>328</v>
      </c>
      <c r="E213" s="57" t="s">
        <v>4</v>
      </c>
      <c r="F213" s="57" t="s">
        <v>946</v>
      </c>
      <c r="G213" s="169" t="s">
        <v>933</v>
      </c>
      <c r="H213" s="58"/>
      <c r="I213" s="151">
        <v>1.0</v>
      </c>
      <c r="J213" s="113">
        <v>1790.0</v>
      </c>
      <c r="K213" s="125"/>
      <c r="L213" s="104"/>
      <c r="M213" s="147"/>
      <c r="N213" s="148"/>
      <c r="O213" s="58"/>
      <c r="P213" s="57" t="s">
        <v>819</v>
      </c>
      <c r="Q213" s="63"/>
      <c r="R213" s="63"/>
      <c r="S213" s="152">
        <v>760.0</v>
      </c>
      <c r="T213" s="153">
        <v>722.0</v>
      </c>
      <c r="U213" s="63"/>
      <c r="V213" s="63">
        <f t="shared" si="1"/>
        <v>722</v>
      </c>
      <c r="W213" s="63"/>
      <c r="X213" s="63"/>
      <c r="Y213" s="63"/>
      <c r="Z213" s="63"/>
      <c r="AA213" s="63"/>
      <c r="AB213" s="63"/>
      <c r="AC213" s="63"/>
      <c r="AD213" s="63"/>
      <c r="AE213" s="63"/>
    </row>
    <row r="214">
      <c r="A214" s="57" t="s">
        <v>315</v>
      </c>
      <c r="B214" s="57" t="s">
        <v>11</v>
      </c>
      <c r="C214" s="57" t="s">
        <v>6</v>
      </c>
      <c r="D214" s="57" t="s">
        <v>318</v>
      </c>
      <c r="E214" s="57" t="s">
        <v>4</v>
      </c>
      <c r="F214" s="57" t="s">
        <v>946</v>
      </c>
      <c r="G214" s="169" t="s">
        <v>933</v>
      </c>
      <c r="H214" s="58"/>
      <c r="I214" s="151">
        <v>1.0</v>
      </c>
      <c r="J214" s="113">
        <v>1790.0</v>
      </c>
      <c r="K214" s="125"/>
      <c r="L214" s="104"/>
      <c r="M214" s="147"/>
      <c r="N214" s="148"/>
      <c r="O214" s="58"/>
      <c r="P214" s="57" t="s">
        <v>819</v>
      </c>
      <c r="Q214" s="63"/>
      <c r="R214" s="63"/>
      <c r="S214" s="152">
        <v>760.0</v>
      </c>
      <c r="T214" s="153">
        <v>722.0</v>
      </c>
      <c r="U214" s="63"/>
      <c r="V214" s="63">
        <f t="shared" si="1"/>
        <v>722</v>
      </c>
      <c r="W214" s="63"/>
      <c r="X214" s="63"/>
      <c r="Y214" s="63"/>
      <c r="Z214" s="63"/>
      <c r="AA214" s="63"/>
      <c r="AB214" s="63"/>
      <c r="AC214" s="63"/>
      <c r="AD214" s="63"/>
      <c r="AE214" s="63"/>
    </row>
    <row r="215">
      <c r="A215" s="57" t="s">
        <v>315</v>
      </c>
      <c r="B215" s="57" t="s">
        <v>11</v>
      </c>
      <c r="C215" s="57" t="s">
        <v>6</v>
      </c>
      <c r="D215" s="57" t="s">
        <v>324</v>
      </c>
      <c r="E215" s="57" t="s">
        <v>4</v>
      </c>
      <c r="F215" s="57" t="s">
        <v>946</v>
      </c>
      <c r="G215" s="169" t="s">
        <v>933</v>
      </c>
      <c r="H215" s="58"/>
      <c r="I215" s="151">
        <v>1.0</v>
      </c>
      <c r="J215" s="113">
        <v>1790.0</v>
      </c>
      <c r="K215" s="125"/>
      <c r="L215" s="104"/>
      <c r="M215" s="147"/>
      <c r="N215" s="148"/>
      <c r="O215" s="58"/>
      <c r="P215" s="57" t="s">
        <v>819</v>
      </c>
      <c r="Q215" s="63"/>
      <c r="R215" s="63"/>
      <c r="S215" s="152">
        <v>760.0</v>
      </c>
      <c r="T215" s="153">
        <v>722.0</v>
      </c>
      <c r="U215" s="63"/>
      <c r="V215" s="63">
        <f t="shared" si="1"/>
        <v>722</v>
      </c>
      <c r="W215" s="63"/>
      <c r="X215" s="63"/>
      <c r="Y215" s="63"/>
      <c r="Z215" s="63"/>
      <c r="AA215" s="63"/>
      <c r="AB215" s="63"/>
      <c r="AC215" s="63"/>
      <c r="AD215" s="63"/>
      <c r="AE215" s="63"/>
    </row>
    <row r="216">
      <c r="A216" s="57" t="s">
        <v>315</v>
      </c>
      <c r="B216" s="57" t="s">
        <v>11</v>
      </c>
      <c r="C216" s="57" t="s">
        <v>6</v>
      </c>
      <c r="D216" s="57" t="s">
        <v>328</v>
      </c>
      <c r="E216" s="57" t="s">
        <v>4</v>
      </c>
      <c r="F216" s="57" t="s">
        <v>947</v>
      </c>
      <c r="G216" s="169" t="s">
        <v>933</v>
      </c>
      <c r="H216" s="58"/>
      <c r="I216" s="151">
        <v>1.0</v>
      </c>
      <c r="J216" s="113">
        <v>1790.0</v>
      </c>
      <c r="K216" s="125"/>
      <c r="L216" s="104"/>
      <c r="M216" s="147"/>
      <c r="N216" s="148"/>
      <c r="O216" s="58"/>
      <c r="P216" s="57" t="s">
        <v>819</v>
      </c>
      <c r="Q216" s="63"/>
      <c r="R216" s="63"/>
      <c r="S216" s="152">
        <v>760.0</v>
      </c>
      <c r="T216" s="153">
        <v>722.0</v>
      </c>
      <c r="U216" s="63"/>
      <c r="V216" s="63">
        <f t="shared" si="1"/>
        <v>722</v>
      </c>
      <c r="W216" s="63"/>
      <c r="X216" s="63"/>
      <c r="Y216" s="63"/>
      <c r="Z216" s="63"/>
      <c r="AA216" s="63"/>
      <c r="AB216" s="63"/>
      <c r="AC216" s="63"/>
      <c r="AD216" s="63"/>
      <c r="AE216" s="63"/>
    </row>
    <row r="217">
      <c r="A217" s="57" t="s">
        <v>315</v>
      </c>
      <c r="B217" s="57" t="s">
        <v>11</v>
      </c>
      <c r="C217" s="57" t="s">
        <v>6</v>
      </c>
      <c r="D217" s="57" t="s">
        <v>318</v>
      </c>
      <c r="E217" s="57" t="s">
        <v>4</v>
      </c>
      <c r="F217" s="57" t="s">
        <v>947</v>
      </c>
      <c r="G217" s="169" t="s">
        <v>933</v>
      </c>
      <c r="H217" s="58"/>
      <c r="I217" s="151">
        <v>1.0</v>
      </c>
      <c r="J217" s="113">
        <v>1790.0</v>
      </c>
      <c r="K217" s="125"/>
      <c r="L217" s="104"/>
      <c r="M217" s="147"/>
      <c r="N217" s="148"/>
      <c r="O217" s="58"/>
      <c r="P217" s="57" t="s">
        <v>819</v>
      </c>
      <c r="Q217" s="63"/>
      <c r="R217" s="63"/>
      <c r="S217" s="152">
        <v>760.0</v>
      </c>
      <c r="T217" s="153">
        <v>722.0</v>
      </c>
      <c r="U217" s="63"/>
      <c r="V217" s="63">
        <f t="shared" si="1"/>
        <v>722</v>
      </c>
      <c r="W217" s="63"/>
      <c r="X217" s="63"/>
      <c r="Y217" s="63"/>
      <c r="Z217" s="63"/>
      <c r="AA217" s="63"/>
      <c r="AB217" s="63"/>
      <c r="AC217" s="63"/>
      <c r="AD217" s="63"/>
      <c r="AE217" s="63"/>
    </row>
    <row r="218">
      <c r="A218" s="57" t="s">
        <v>315</v>
      </c>
      <c r="B218" s="57" t="s">
        <v>11</v>
      </c>
      <c r="C218" s="57" t="s">
        <v>6</v>
      </c>
      <c r="D218" s="57" t="s">
        <v>324</v>
      </c>
      <c r="E218" s="57" t="s">
        <v>4</v>
      </c>
      <c r="F218" s="57" t="s">
        <v>947</v>
      </c>
      <c r="G218" s="169" t="s">
        <v>933</v>
      </c>
      <c r="H218" s="58"/>
      <c r="I218" s="151">
        <v>1.0</v>
      </c>
      <c r="J218" s="113">
        <v>1790.0</v>
      </c>
      <c r="K218" s="125"/>
      <c r="L218" s="104"/>
      <c r="M218" s="147"/>
      <c r="N218" s="148"/>
      <c r="O218" s="58"/>
      <c r="P218" s="57" t="s">
        <v>819</v>
      </c>
      <c r="Q218" s="63"/>
      <c r="R218" s="63"/>
      <c r="S218" s="152">
        <v>760.0</v>
      </c>
      <c r="T218" s="153">
        <v>722.0</v>
      </c>
      <c r="U218" s="63"/>
      <c r="V218" s="63">
        <f t="shared" si="1"/>
        <v>722</v>
      </c>
      <c r="W218" s="63"/>
      <c r="X218" s="63"/>
      <c r="Y218" s="63"/>
      <c r="Z218" s="63"/>
      <c r="AA218" s="63"/>
      <c r="AB218" s="63"/>
      <c r="AC218" s="63"/>
      <c r="AD218" s="63"/>
      <c r="AE218" s="63"/>
    </row>
    <row r="219">
      <c r="A219" s="57" t="s">
        <v>315</v>
      </c>
      <c r="B219" s="57" t="s">
        <v>11</v>
      </c>
      <c r="C219" s="57" t="s">
        <v>6</v>
      </c>
      <c r="D219" s="57" t="s">
        <v>328</v>
      </c>
      <c r="E219" s="57" t="s">
        <v>4</v>
      </c>
      <c r="F219" s="57" t="s">
        <v>948</v>
      </c>
      <c r="G219" s="169" t="s">
        <v>933</v>
      </c>
      <c r="H219" s="58"/>
      <c r="I219" s="151">
        <v>1.0</v>
      </c>
      <c r="J219" s="113">
        <v>1790.0</v>
      </c>
      <c r="K219" s="125"/>
      <c r="L219" s="104"/>
      <c r="M219" s="147"/>
      <c r="N219" s="148"/>
      <c r="O219" s="58"/>
      <c r="P219" s="57" t="s">
        <v>819</v>
      </c>
      <c r="Q219" s="63"/>
      <c r="R219" s="63"/>
      <c r="S219" s="152">
        <v>760.0</v>
      </c>
      <c r="T219" s="153">
        <v>722.0</v>
      </c>
      <c r="U219" s="63"/>
      <c r="V219" s="63">
        <f t="shared" si="1"/>
        <v>722</v>
      </c>
      <c r="W219" s="63"/>
      <c r="X219" s="63"/>
      <c r="Y219" s="63"/>
      <c r="Z219" s="63"/>
      <c r="AA219" s="63"/>
      <c r="AB219" s="63"/>
      <c r="AC219" s="63"/>
      <c r="AD219" s="63"/>
      <c r="AE219" s="63"/>
    </row>
    <row r="220">
      <c r="A220" s="57" t="s">
        <v>315</v>
      </c>
      <c r="B220" s="57" t="s">
        <v>11</v>
      </c>
      <c r="C220" s="57" t="s">
        <v>6</v>
      </c>
      <c r="D220" s="57" t="s">
        <v>318</v>
      </c>
      <c r="E220" s="57" t="s">
        <v>4</v>
      </c>
      <c r="F220" s="57" t="s">
        <v>948</v>
      </c>
      <c r="G220" s="169" t="s">
        <v>933</v>
      </c>
      <c r="H220" s="58"/>
      <c r="I220" s="151">
        <v>1.0</v>
      </c>
      <c r="J220" s="113">
        <v>1790.0</v>
      </c>
      <c r="K220" s="125"/>
      <c r="L220" s="104"/>
      <c r="M220" s="147"/>
      <c r="N220" s="148"/>
      <c r="O220" s="58"/>
      <c r="P220" s="57" t="s">
        <v>819</v>
      </c>
      <c r="Q220" s="63"/>
      <c r="R220" s="63"/>
      <c r="S220" s="152">
        <v>760.0</v>
      </c>
      <c r="T220" s="153">
        <v>722.0</v>
      </c>
      <c r="U220" s="63"/>
      <c r="V220" s="63">
        <f t="shared" si="1"/>
        <v>722</v>
      </c>
      <c r="W220" s="63"/>
      <c r="X220" s="63"/>
      <c r="Y220" s="63"/>
      <c r="Z220" s="63"/>
      <c r="AA220" s="63"/>
      <c r="AB220" s="63"/>
      <c r="AC220" s="63"/>
      <c r="AD220" s="63"/>
      <c r="AE220" s="63"/>
    </row>
    <row r="221">
      <c r="A221" s="57" t="s">
        <v>315</v>
      </c>
      <c r="B221" s="57" t="s">
        <v>11</v>
      </c>
      <c r="C221" s="57" t="s">
        <v>6</v>
      </c>
      <c r="D221" s="57" t="s">
        <v>324</v>
      </c>
      <c r="E221" s="57" t="s">
        <v>4</v>
      </c>
      <c r="F221" s="57" t="s">
        <v>948</v>
      </c>
      <c r="G221" s="169" t="s">
        <v>933</v>
      </c>
      <c r="H221" s="58"/>
      <c r="I221" s="151">
        <v>1.0</v>
      </c>
      <c r="J221" s="113">
        <v>1790.0</v>
      </c>
      <c r="K221" s="125"/>
      <c r="L221" s="104"/>
      <c r="M221" s="147"/>
      <c r="N221" s="148"/>
      <c r="O221" s="58"/>
      <c r="P221" s="57" t="s">
        <v>819</v>
      </c>
      <c r="Q221" s="63"/>
      <c r="R221" s="63"/>
      <c r="S221" s="152">
        <v>760.0</v>
      </c>
      <c r="T221" s="153">
        <v>722.0</v>
      </c>
      <c r="U221" s="63"/>
      <c r="V221" s="63">
        <f t="shared" si="1"/>
        <v>722</v>
      </c>
      <c r="W221" s="63"/>
      <c r="X221" s="63"/>
      <c r="Y221" s="63"/>
      <c r="Z221" s="63"/>
      <c r="AA221" s="63"/>
      <c r="AB221" s="63"/>
      <c r="AC221" s="63"/>
      <c r="AD221" s="63"/>
      <c r="AE221" s="63"/>
    </row>
    <row r="222">
      <c r="A222" s="57" t="s">
        <v>315</v>
      </c>
      <c r="B222" s="57" t="s">
        <v>231</v>
      </c>
      <c r="C222" s="57" t="s">
        <v>6</v>
      </c>
      <c r="D222" s="57" t="s">
        <v>318</v>
      </c>
      <c r="E222" s="57" t="s">
        <v>4</v>
      </c>
      <c r="F222" s="57" t="s">
        <v>949</v>
      </c>
      <c r="G222" s="57" t="s">
        <v>524</v>
      </c>
      <c r="H222" s="58"/>
      <c r="I222" s="151">
        <v>1.0</v>
      </c>
      <c r="J222" s="113">
        <v>4790.0</v>
      </c>
      <c r="K222" s="125"/>
      <c r="L222" s="104"/>
      <c r="M222" s="147"/>
      <c r="N222" s="148"/>
      <c r="O222" s="58"/>
      <c r="P222" s="57" t="s">
        <v>819</v>
      </c>
      <c r="Q222" s="63"/>
      <c r="R222" s="63"/>
      <c r="S222" s="152">
        <v>1750.0</v>
      </c>
      <c r="T222" s="156">
        <v>1663.0</v>
      </c>
      <c r="U222" s="63"/>
      <c r="V222" s="63">
        <f t="shared" si="1"/>
        <v>1663</v>
      </c>
      <c r="W222" s="63"/>
      <c r="X222" s="63"/>
      <c r="Y222" s="63"/>
      <c r="Z222" s="63"/>
      <c r="AA222" s="63"/>
      <c r="AB222" s="63"/>
      <c r="AC222" s="63"/>
      <c r="AD222" s="63"/>
      <c r="AE222" s="63"/>
    </row>
    <row r="223">
      <c r="A223" s="57" t="s">
        <v>315</v>
      </c>
      <c r="B223" s="57" t="s">
        <v>231</v>
      </c>
      <c r="C223" s="57" t="s">
        <v>6</v>
      </c>
      <c r="D223" s="57" t="s">
        <v>328</v>
      </c>
      <c r="E223" s="57" t="s">
        <v>4</v>
      </c>
      <c r="F223" s="57" t="s">
        <v>949</v>
      </c>
      <c r="G223" s="57" t="s">
        <v>524</v>
      </c>
      <c r="H223" s="58"/>
      <c r="I223" s="151">
        <v>1.0</v>
      </c>
      <c r="J223" s="113">
        <v>4790.0</v>
      </c>
      <c r="K223" s="125"/>
      <c r="L223" s="104"/>
      <c r="M223" s="147"/>
      <c r="N223" s="148"/>
      <c r="O223" s="58"/>
      <c r="P223" s="57" t="s">
        <v>819</v>
      </c>
      <c r="Q223" s="63"/>
      <c r="R223" s="63"/>
      <c r="S223" s="152">
        <v>1750.0</v>
      </c>
      <c r="T223" s="156">
        <v>1663.0</v>
      </c>
      <c r="U223" s="63"/>
      <c r="V223" s="63">
        <f t="shared" si="1"/>
        <v>1663</v>
      </c>
      <c r="W223" s="63"/>
      <c r="X223" s="63"/>
      <c r="Y223" s="63"/>
      <c r="Z223" s="63"/>
      <c r="AA223" s="63"/>
      <c r="AB223" s="63"/>
      <c r="AC223" s="63"/>
      <c r="AD223" s="63"/>
      <c r="AE223" s="63"/>
    </row>
    <row r="224">
      <c r="A224" s="57" t="s">
        <v>315</v>
      </c>
      <c r="B224" s="57" t="s">
        <v>231</v>
      </c>
      <c r="C224" s="57" t="s">
        <v>6</v>
      </c>
      <c r="D224" s="57" t="s">
        <v>318</v>
      </c>
      <c r="E224" s="57" t="s">
        <v>4</v>
      </c>
      <c r="F224" s="57" t="s">
        <v>950</v>
      </c>
      <c r="G224" s="57" t="s">
        <v>524</v>
      </c>
      <c r="H224" s="58"/>
      <c r="I224" s="151">
        <v>1.0</v>
      </c>
      <c r="J224" s="113">
        <v>4790.0</v>
      </c>
      <c r="K224" s="125"/>
      <c r="L224" s="104"/>
      <c r="M224" s="147"/>
      <c r="N224" s="148"/>
      <c r="O224" s="58"/>
      <c r="P224" s="57" t="s">
        <v>819</v>
      </c>
      <c r="Q224" s="63"/>
      <c r="R224" s="63"/>
      <c r="S224" s="152">
        <v>1750.0</v>
      </c>
      <c r="T224" s="156">
        <v>1663.0</v>
      </c>
      <c r="U224" s="63"/>
      <c r="V224" s="63">
        <f t="shared" si="1"/>
        <v>1663</v>
      </c>
      <c r="W224" s="63"/>
      <c r="X224" s="63"/>
      <c r="Y224" s="63"/>
      <c r="Z224" s="63"/>
      <c r="AA224" s="63"/>
      <c r="AB224" s="63"/>
      <c r="AC224" s="63"/>
      <c r="AD224" s="63"/>
      <c r="AE224" s="63"/>
    </row>
    <row r="225">
      <c r="A225" s="57" t="s">
        <v>315</v>
      </c>
      <c r="B225" s="57" t="s">
        <v>231</v>
      </c>
      <c r="C225" s="57" t="s">
        <v>6</v>
      </c>
      <c r="D225" s="57" t="s">
        <v>324</v>
      </c>
      <c r="E225" s="57" t="s">
        <v>4</v>
      </c>
      <c r="F225" s="57" t="s">
        <v>950</v>
      </c>
      <c r="G225" s="57" t="s">
        <v>524</v>
      </c>
      <c r="H225" s="58"/>
      <c r="I225" s="151">
        <v>1.0</v>
      </c>
      <c r="J225" s="113">
        <v>4790.0</v>
      </c>
      <c r="K225" s="125"/>
      <c r="L225" s="104"/>
      <c r="M225" s="147"/>
      <c r="N225" s="148"/>
      <c r="O225" s="58"/>
      <c r="P225" s="57" t="s">
        <v>819</v>
      </c>
      <c r="Q225" s="63"/>
      <c r="R225" s="63"/>
      <c r="S225" s="152">
        <v>1750.0</v>
      </c>
      <c r="T225" s="156">
        <v>1663.0</v>
      </c>
      <c r="U225" s="63"/>
      <c r="V225" s="63">
        <f t="shared" si="1"/>
        <v>1663</v>
      </c>
      <c r="W225" s="63"/>
      <c r="X225" s="63"/>
      <c r="Y225" s="63"/>
      <c r="Z225" s="63"/>
      <c r="AA225" s="63"/>
      <c r="AB225" s="63"/>
      <c r="AC225" s="63"/>
      <c r="AD225" s="63"/>
      <c r="AE225" s="63"/>
    </row>
    <row r="226">
      <c r="A226" s="57" t="s">
        <v>315</v>
      </c>
      <c r="B226" s="57" t="s">
        <v>231</v>
      </c>
      <c r="C226" s="57" t="s">
        <v>6</v>
      </c>
      <c r="D226" s="57" t="s">
        <v>328</v>
      </c>
      <c r="E226" s="57" t="s">
        <v>4</v>
      </c>
      <c r="F226" s="57" t="s">
        <v>951</v>
      </c>
      <c r="G226" s="57" t="s">
        <v>524</v>
      </c>
      <c r="H226" s="58"/>
      <c r="I226" s="151">
        <v>1.0</v>
      </c>
      <c r="J226" s="113">
        <v>5190.0</v>
      </c>
      <c r="K226" s="125"/>
      <c r="L226" s="104"/>
      <c r="M226" s="147"/>
      <c r="N226" s="148"/>
      <c r="O226" s="58"/>
      <c r="P226" s="57" t="s">
        <v>819</v>
      </c>
      <c r="Q226" s="63"/>
      <c r="R226" s="63"/>
      <c r="S226" s="152">
        <v>1990.0</v>
      </c>
      <c r="T226" s="156">
        <v>1891.0</v>
      </c>
      <c r="U226" s="63"/>
      <c r="V226" s="63">
        <f t="shared" si="1"/>
        <v>1891</v>
      </c>
      <c r="W226" s="63"/>
      <c r="X226" s="63"/>
      <c r="Y226" s="63"/>
      <c r="Z226" s="63"/>
      <c r="AA226" s="63"/>
      <c r="AB226" s="63"/>
      <c r="AC226" s="63"/>
      <c r="AD226" s="63"/>
      <c r="AE226" s="63"/>
    </row>
    <row r="227">
      <c r="A227" s="57" t="s">
        <v>315</v>
      </c>
      <c r="B227" s="57" t="s">
        <v>231</v>
      </c>
      <c r="C227" s="57" t="s">
        <v>6</v>
      </c>
      <c r="D227" s="57" t="s">
        <v>318</v>
      </c>
      <c r="E227" s="57" t="s">
        <v>4</v>
      </c>
      <c r="F227" s="57" t="s">
        <v>951</v>
      </c>
      <c r="G227" s="57" t="s">
        <v>524</v>
      </c>
      <c r="H227" s="58"/>
      <c r="I227" s="38">
        <v>1.0</v>
      </c>
      <c r="J227" s="113">
        <v>5190.0</v>
      </c>
      <c r="K227" s="125"/>
      <c r="L227" s="104"/>
      <c r="M227" s="147"/>
      <c r="N227" s="148"/>
      <c r="O227" s="58"/>
      <c r="P227" s="57" t="s">
        <v>819</v>
      </c>
      <c r="Q227" s="63"/>
      <c r="R227" s="63"/>
      <c r="S227" s="149">
        <v>1990.0</v>
      </c>
      <c r="T227" s="159">
        <v>1891.0</v>
      </c>
      <c r="U227" s="63"/>
      <c r="V227" s="63">
        <f t="shared" si="1"/>
        <v>1891</v>
      </c>
      <c r="W227" s="63"/>
      <c r="X227" s="63"/>
      <c r="Y227" s="63"/>
      <c r="Z227" s="63"/>
      <c r="AA227" s="63"/>
      <c r="AB227" s="63"/>
      <c r="AC227" s="63"/>
      <c r="AD227" s="63"/>
      <c r="AE227" s="63"/>
    </row>
    <row r="228">
      <c r="A228" s="57" t="s">
        <v>315</v>
      </c>
      <c r="B228" s="57" t="s">
        <v>231</v>
      </c>
      <c r="C228" s="57" t="s">
        <v>6</v>
      </c>
      <c r="D228" s="57" t="s">
        <v>318</v>
      </c>
      <c r="E228" s="57" t="s">
        <v>4</v>
      </c>
      <c r="F228" s="57" t="s">
        <v>952</v>
      </c>
      <c r="G228" s="57" t="s">
        <v>524</v>
      </c>
      <c r="H228" s="58"/>
      <c r="I228" s="38">
        <v>1.0</v>
      </c>
      <c r="J228" s="113">
        <v>5190.0</v>
      </c>
      <c r="K228" s="125"/>
      <c r="L228" s="104"/>
      <c r="M228" s="147"/>
      <c r="N228" s="148"/>
      <c r="O228" s="58"/>
      <c r="P228" s="57" t="s">
        <v>819</v>
      </c>
      <c r="Q228" s="63"/>
      <c r="R228" s="63"/>
      <c r="S228" s="149">
        <v>1990.0</v>
      </c>
      <c r="T228" s="159">
        <v>1891.0</v>
      </c>
      <c r="U228" s="63"/>
      <c r="V228" s="63">
        <f t="shared" si="1"/>
        <v>1891</v>
      </c>
      <c r="W228" s="63"/>
      <c r="X228" s="63"/>
      <c r="Y228" s="63"/>
      <c r="Z228" s="63"/>
      <c r="AA228" s="63"/>
      <c r="AB228" s="63"/>
      <c r="AC228" s="63"/>
      <c r="AD228" s="63"/>
      <c r="AE228" s="63"/>
    </row>
    <row r="229">
      <c r="A229" s="57" t="s">
        <v>315</v>
      </c>
      <c r="B229" s="57" t="s">
        <v>231</v>
      </c>
      <c r="C229" s="57" t="s">
        <v>6</v>
      </c>
      <c r="D229" s="57" t="s">
        <v>328</v>
      </c>
      <c r="E229" s="57" t="s">
        <v>4</v>
      </c>
      <c r="F229" s="57" t="s">
        <v>952</v>
      </c>
      <c r="G229" s="57" t="s">
        <v>524</v>
      </c>
      <c r="H229" s="58"/>
      <c r="I229" s="38">
        <v>1.0</v>
      </c>
      <c r="J229" s="113">
        <v>5190.0</v>
      </c>
      <c r="K229" s="125"/>
      <c r="L229" s="104"/>
      <c r="M229" s="147"/>
      <c r="N229" s="148"/>
      <c r="O229" s="58"/>
      <c r="P229" s="57" t="s">
        <v>819</v>
      </c>
      <c r="Q229" s="63"/>
      <c r="R229" s="63"/>
      <c r="S229" s="149">
        <v>1990.0</v>
      </c>
      <c r="T229" s="159">
        <v>1891.0</v>
      </c>
      <c r="U229" s="63"/>
      <c r="V229" s="63">
        <f t="shared" si="1"/>
        <v>1891</v>
      </c>
      <c r="W229" s="63"/>
      <c r="X229" s="63"/>
      <c r="Y229" s="63"/>
      <c r="Z229" s="63"/>
      <c r="AA229" s="63"/>
      <c r="AB229" s="63"/>
      <c r="AC229" s="63"/>
      <c r="AD229" s="63"/>
      <c r="AE229" s="63"/>
    </row>
    <row r="230">
      <c r="A230" s="57" t="s">
        <v>315</v>
      </c>
      <c r="B230" s="57" t="s">
        <v>231</v>
      </c>
      <c r="C230" s="57" t="s">
        <v>6</v>
      </c>
      <c r="D230" s="57" t="s">
        <v>318</v>
      </c>
      <c r="E230" s="57" t="s">
        <v>4</v>
      </c>
      <c r="F230" s="57" t="s">
        <v>953</v>
      </c>
      <c r="G230" s="57" t="s">
        <v>524</v>
      </c>
      <c r="H230" s="58"/>
      <c r="I230" s="151">
        <v>1.0</v>
      </c>
      <c r="J230" s="113">
        <v>5190.0</v>
      </c>
      <c r="K230" s="125"/>
      <c r="L230" s="104"/>
      <c r="M230" s="147"/>
      <c r="N230" s="148"/>
      <c r="O230" s="58"/>
      <c r="P230" s="57" t="s">
        <v>819</v>
      </c>
      <c r="Q230" s="63"/>
      <c r="R230" s="63"/>
      <c r="S230" s="152">
        <v>1990.0</v>
      </c>
      <c r="T230" s="156">
        <v>1891.0</v>
      </c>
      <c r="U230" s="63"/>
      <c r="V230" s="63">
        <f t="shared" si="1"/>
        <v>1891</v>
      </c>
      <c r="W230" s="63"/>
      <c r="X230" s="63"/>
      <c r="Y230" s="63"/>
      <c r="Z230" s="63"/>
      <c r="AA230" s="63"/>
      <c r="AB230" s="63"/>
      <c r="AC230" s="63"/>
      <c r="AD230" s="63"/>
      <c r="AE230" s="63"/>
    </row>
    <row r="231">
      <c r="A231" s="57" t="s">
        <v>315</v>
      </c>
      <c r="B231" s="57" t="s">
        <v>231</v>
      </c>
      <c r="C231" s="57" t="s">
        <v>6</v>
      </c>
      <c r="D231" s="57" t="s">
        <v>324</v>
      </c>
      <c r="E231" s="57" t="s">
        <v>4</v>
      </c>
      <c r="F231" s="57" t="s">
        <v>953</v>
      </c>
      <c r="G231" s="57" t="s">
        <v>524</v>
      </c>
      <c r="H231" s="58"/>
      <c r="I231" s="151">
        <v>1.0</v>
      </c>
      <c r="J231" s="113">
        <v>5190.0</v>
      </c>
      <c r="K231" s="125"/>
      <c r="L231" s="104"/>
      <c r="M231" s="147"/>
      <c r="N231" s="148"/>
      <c r="O231" s="58"/>
      <c r="P231" s="57" t="s">
        <v>819</v>
      </c>
      <c r="Q231" s="63"/>
      <c r="R231" s="63"/>
      <c r="S231" s="152">
        <v>1990.0</v>
      </c>
      <c r="T231" s="156">
        <v>1891.0</v>
      </c>
      <c r="U231" s="63"/>
      <c r="V231" s="63">
        <f t="shared" si="1"/>
        <v>1891</v>
      </c>
      <c r="W231" s="63"/>
      <c r="X231" s="63"/>
      <c r="Y231" s="63"/>
      <c r="Z231" s="63"/>
      <c r="AA231" s="63"/>
      <c r="AB231" s="63"/>
      <c r="AC231" s="63"/>
      <c r="AD231" s="63"/>
      <c r="AE231" s="63"/>
    </row>
    <row r="232">
      <c r="A232" s="57" t="s">
        <v>315</v>
      </c>
      <c r="B232" s="57" t="s">
        <v>231</v>
      </c>
      <c r="C232" s="57" t="s">
        <v>6</v>
      </c>
      <c r="D232" s="57" t="s">
        <v>318</v>
      </c>
      <c r="E232" s="57" t="s">
        <v>4</v>
      </c>
      <c r="F232" s="57" t="s">
        <v>954</v>
      </c>
      <c r="G232" s="57" t="s">
        <v>524</v>
      </c>
      <c r="H232" s="58"/>
      <c r="I232" s="151">
        <v>1.0</v>
      </c>
      <c r="J232" s="113">
        <v>6390.0</v>
      </c>
      <c r="K232" s="125"/>
      <c r="L232" s="104"/>
      <c r="M232" s="147"/>
      <c r="N232" s="148"/>
      <c r="O232" s="58"/>
      <c r="P232" s="57" t="s">
        <v>819</v>
      </c>
      <c r="Q232" s="63"/>
      <c r="R232" s="63"/>
      <c r="S232" s="152">
        <v>2690.0</v>
      </c>
      <c r="T232" s="156">
        <v>2556.0</v>
      </c>
      <c r="U232" s="63"/>
      <c r="V232" s="63">
        <f t="shared" si="1"/>
        <v>2556</v>
      </c>
      <c r="W232" s="63"/>
      <c r="X232" s="63"/>
      <c r="Y232" s="63"/>
      <c r="Z232" s="63"/>
      <c r="AA232" s="63"/>
      <c r="AB232" s="63"/>
      <c r="AC232" s="63"/>
      <c r="AD232" s="63"/>
      <c r="AE232" s="63"/>
    </row>
    <row r="233">
      <c r="A233" s="57" t="s">
        <v>315</v>
      </c>
      <c r="B233" s="57" t="s">
        <v>231</v>
      </c>
      <c r="C233" s="57" t="s">
        <v>6</v>
      </c>
      <c r="D233" s="57" t="s">
        <v>328</v>
      </c>
      <c r="E233" s="57" t="s">
        <v>4</v>
      </c>
      <c r="F233" s="57" t="s">
        <v>954</v>
      </c>
      <c r="G233" s="57" t="s">
        <v>524</v>
      </c>
      <c r="H233" s="58"/>
      <c r="I233" s="151">
        <v>1.0</v>
      </c>
      <c r="J233" s="113">
        <v>6390.0</v>
      </c>
      <c r="K233" s="125"/>
      <c r="L233" s="104"/>
      <c r="M233" s="147"/>
      <c r="N233" s="148"/>
      <c r="O233" s="58"/>
      <c r="P233" s="57" t="s">
        <v>819</v>
      </c>
      <c r="Q233" s="63"/>
      <c r="R233" s="63"/>
      <c r="S233" s="152">
        <v>2690.0</v>
      </c>
      <c r="T233" s="156">
        <v>2556.0</v>
      </c>
      <c r="U233" s="63"/>
      <c r="V233" s="63">
        <f t="shared" si="1"/>
        <v>2556</v>
      </c>
      <c r="W233" s="63"/>
      <c r="X233" s="63"/>
      <c r="Y233" s="63"/>
      <c r="Z233" s="63"/>
      <c r="AA233" s="63"/>
      <c r="AB233" s="63"/>
      <c r="AC233" s="63"/>
      <c r="AD233" s="63"/>
      <c r="AE233" s="63"/>
    </row>
    <row r="234">
      <c r="A234" s="57" t="s">
        <v>315</v>
      </c>
      <c r="B234" s="57" t="s">
        <v>231</v>
      </c>
      <c r="C234" s="57" t="s">
        <v>6</v>
      </c>
      <c r="D234" s="57" t="s">
        <v>318</v>
      </c>
      <c r="E234" s="57" t="s">
        <v>4</v>
      </c>
      <c r="F234" s="57" t="s">
        <v>955</v>
      </c>
      <c r="G234" s="57" t="s">
        <v>524</v>
      </c>
      <c r="H234" s="58"/>
      <c r="I234" s="151">
        <v>1.0</v>
      </c>
      <c r="J234" s="113">
        <v>6390.0</v>
      </c>
      <c r="K234" s="125"/>
      <c r="L234" s="104"/>
      <c r="M234" s="147"/>
      <c r="N234" s="148"/>
      <c r="O234" s="58"/>
      <c r="P234" s="57" t="s">
        <v>819</v>
      </c>
      <c r="Q234" s="63"/>
      <c r="R234" s="63"/>
      <c r="S234" s="152">
        <v>2690.0</v>
      </c>
      <c r="T234" s="156">
        <v>2556.0</v>
      </c>
      <c r="U234" s="63"/>
      <c r="V234" s="63">
        <f t="shared" si="1"/>
        <v>2556</v>
      </c>
      <c r="W234" s="63"/>
      <c r="X234" s="63"/>
      <c r="Y234" s="63"/>
      <c r="Z234" s="63"/>
      <c r="AA234" s="63"/>
      <c r="AB234" s="63"/>
      <c r="AC234" s="63"/>
      <c r="AD234" s="63"/>
      <c r="AE234" s="63"/>
    </row>
    <row r="235">
      <c r="A235" s="57" t="s">
        <v>315</v>
      </c>
      <c r="B235" s="57" t="s">
        <v>231</v>
      </c>
      <c r="C235" s="57" t="s">
        <v>6</v>
      </c>
      <c r="D235" s="57" t="s">
        <v>328</v>
      </c>
      <c r="E235" s="57" t="s">
        <v>4</v>
      </c>
      <c r="F235" s="57" t="s">
        <v>955</v>
      </c>
      <c r="G235" s="57" t="s">
        <v>524</v>
      </c>
      <c r="H235" s="58"/>
      <c r="I235" s="151">
        <v>1.0</v>
      </c>
      <c r="J235" s="113">
        <v>6390.0</v>
      </c>
      <c r="K235" s="125"/>
      <c r="L235" s="104"/>
      <c r="M235" s="147"/>
      <c r="N235" s="148"/>
      <c r="O235" s="58"/>
      <c r="P235" s="57" t="s">
        <v>819</v>
      </c>
      <c r="Q235" s="63"/>
      <c r="R235" s="63"/>
      <c r="S235" s="152">
        <v>2690.0</v>
      </c>
      <c r="T235" s="156">
        <v>2556.0</v>
      </c>
      <c r="U235" s="63"/>
      <c r="V235" s="63">
        <f t="shared" si="1"/>
        <v>2556</v>
      </c>
      <c r="W235" s="63"/>
      <c r="X235" s="63"/>
      <c r="Y235" s="63"/>
      <c r="Z235" s="63"/>
      <c r="AA235" s="63"/>
      <c r="AB235" s="63"/>
      <c r="AC235" s="63"/>
      <c r="AD235" s="63"/>
      <c r="AE235" s="63"/>
    </row>
    <row r="236">
      <c r="A236" s="57" t="s">
        <v>315</v>
      </c>
      <c r="B236" s="57" t="s">
        <v>956</v>
      </c>
      <c r="C236" s="57" t="s">
        <v>6</v>
      </c>
      <c r="D236" s="57" t="s">
        <v>328</v>
      </c>
      <c r="E236" s="57" t="s">
        <v>4</v>
      </c>
      <c r="F236" s="57" t="s">
        <v>957</v>
      </c>
      <c r="G236" s="57" t="s">
        <v>524</v>
      </c>
      <c r="H236" s="58"/>
      <c r="I236" s="151">
        <v>1.0</v>
      </c>
      <c r="J236" s="113">
        <v>3190.0</v>
      </c>
      <c r="K236" s="125"/>
      <c r="L236" s="104"/>
      <c r="M236" s="147"/>
      <c r="N236" s="148"/>
      <c r="O236" s="58"/>
      <c r="P236" s="57" t="s">
        <v>819</v>
      </c>
      <c r="Q236" s="63"/>
      <c r="R236" s="63"/>
      <c r="S236" s="152">
        <v>1300.0</v>
      </c>
      <c r="T236" s="156">
        <v>1235.0</v>
      </c>
      <c r="U236" s="63"/>
      <c r="V236" s="63">
        <f t="shared" si="1"/>
        <v>1235</v>
      </c>
      <c r="W236" s="63"/>
      <c r="X236" s="63"/>
      <c r="Y236" s="63"/>
      <c r="Z236" s="63"/>
      <c r="AA236" s="63"/>
      <c r="AB236" s="63"/>
      <c r="AC236" s="63"/>
      <c r="AD236" s="63"/>
      <c r="AE236" s="63"/>
    </row>
    <row r="237">
      <c r="A237" s="57" t="s">
        <v>315</v>
      </c>
      <c r="B237" s="57" t="s">
        <v>956</v>
      </c>
      <c r="C237" s="57" t="s">
        <v>6</v>
      </c>
      <c r="D237" s="57" t="s">
        <v>318</v>
      </c>
      <c r="E237" s="57" t="s">
        <v>4</v>
      </c>
      <c r="F237" s="57" t="s">
        <v>957</v>
      </c>
      <c r="G237" s="57" t="s">
        <v>524</v>
      </c>
      <c r="H237" s="58"/>
      <c r="I237" s="151">
        <v>1.0</v>
      </c>
      <c r="J237" s="113">
        <v>3190.0</v>
      </c>
      <c r="K237" s="125"/>
      <c r="L237" s="104"/>
      <c r="M237" s="147"/>
      <c r="N237" s="148"/>
      <c r="O237" s="58"/>
      <c r="P237" s="57" t="s">
        <v>819</v>
      </c>
      <c r="Q237" s="63"/>
      <c r="R237" s="63"/>
      <c r="S237" s="152">
        <v>1300.0</v>
      </c>
      <c r="T237" s="156">
        <v>1235.0</v>
      </c>
      <c r="U237" s="63"/>
      <c r="V237" s="63">
        <f t="shared" si="1"/>
        <v>1235</v>
      </c>
      <c r="W237" s="63"/>
      <c r="X237" s="63"/>
      <c r="Y237" s="63"/>
      <c r="Z237" s="63"/>
      <c r="AA237" s="63"/>
      <c r="AB237" s="63"/>
      <c r="AC237" s="63"/>
      <c r="AD237" s="63"/>
      <c r="AE237" s="63"/>
    </row>
    <row r="238">
      <c r="A238" s="57" t="s">
        <v>315</v>
      </c>
      <c r="B238" s="57" t="s">
        <v>956</v>
      </c>
      <c r="C238" s="57" t="s">
        <v>6</v>
      </c>
      <c r="D238" s="57" t="s">
        <v>328</v>
      </c>
      <c r="E238" s="57" t="s">
        <v>4</v>
      </c>
      <c r="F238" s="57" t="s">
        <v>958</v>
      </c>
      <c r="G238" s="57" t="s">
        <v>524</v>
      </c>
      <c r="H238" s="58"/>
      <c r="I238" s="151">
        <v>1.0</v>
      </c>
      <c r="J238" s="113">
        <v>3190.0</v>
      </c>
      <c r="K238" s="125"/>
      <c r="L238" s="104"/>
      <c r="M238" s="147"/>
      <c r="N238" s="148"/>
      <c r="O238" s="58"/>
      <c r="P238" s="57" t="s">
        <v>819</v>
      </c>
      <c r="Q238" s="63"/>
      <c r="R238" s="63"/>
      <c r="S238" s="152">
        <v>1300.0</v>
      </c>
      <c r="T238" s="156">
        <v>1235.0</v>
      </c>
      <c r="U238" s="63"/>
      <c r="V238" s="63">
        <f t="shared" si="1"/>
        <v>1235</v>
      </c>
      <c r="W238" s="63"/>
      <c r="X238" s="63"/>
      <c r="Y238" s="63"/>
      <c r="Z238" s="63"/>
      <c r="AA238" s="63"/>
      <c r="AB238" s="63"/>
      <c r="AC238" s="63"/>
      <c r="AD238" s="63"/>
      <c r="AE238" s="63"/>
    </row>
    <row r="239">
      <c r="A239" s="57" t="s">
        <v>315</v>
      </c>
      <c r="B239" s="57" t="s">
        <v>956</v>
      </c>
      <c r="C239" s="57" t="s">
        <v>6</v>
      </c>
      <c r="D239" s="57" t="s">
        <v>318</v>
      </c>
      <c r="E239" s="57" t="s">
        <v>4</v>
      </c>
      <c r="F239" s="57" t="s">
        <v>958</v>
      </c>
      <c r="G239" s="57" t="s">
        <v>524</v>
      </c>
      <c r="H239" s="58"/>
      <c r="I239" s="151">
        <v>1.0</v>
      </c>
      <c r="J239" s="113">
        <v>3190.0</v>
      </c>
      <c r="K239" s="125"/>
      <c r="L239" s="104"/>
      <c r="M239" s="147"/>
      <c r="N239" s="148"/>
      <c r="O239" s="58"/>
      <c r="P239" s="57" t="s">
        <v>819</v>
      </c>
      <c r="Q239" s="63"/>
      <c r="R239" s="63"/>
      <c r="S239" s="152">
        <v>1300.0</v>
      </c>
      <c r="T239" s="156">
        <v>1235.0</v>
      </c>
      <c r="U239" s="63"/>
      <c r="V239" s="63">
        <f t="shared" si="1"/>
        <v>1235</v>
      </c>
      <c r="W239" s="63"/>
      <c r="X239" s="63"/>
      <c r="Y239" s="63"/>
      <c r="Z239" s="63"/>
      <c r="AA239" s="63"/>
      <c r="AB239" s="63"/>
      <c r="AC239" s="63"/>
      <c r="AD239" s="63"/>
      <c r="AE239" s="63"/>
    </row>
    <row r="240">
      <c r="A240" s="57" t="s">
        <v>315</v>
      </c>
      <c r="B240" s="57" t="s">
        <v>956</v>
      </c>
      <c r="C240" s="57" t="s">
        <v>6</v>
      </c>
      <c r="D240" s="57" t="s">
        <v>318</v>
      </c>
      <c r="E240" s="57" t="s">
        <v>4</v>
      </c>
      <c r="F240" s="57" t="s">
        <v>959</v>
      </c>
      <c r="G240" s="57" t="s">
        <v>524</v>
      </c>
      <c r="H240" s="58"/>
      <c r="I240" s="151">
        <v>1.0</v>
      </c>
      <c r="J240" s="113">
        <v>3190.0</v>
      </c>
      <c r="K240" s="125"/>
      <c r="L240" s="104"/>
      <c r="M240" s="147"/>
      <c r="N240" s="148"/>
      <c r="O240" s="58"/>
      <c r="P240" s="57" t="s">
        <v>819</v>
      </c>
      <c r="Q240" s="63"/>
      <c r="R240" s="63"/>
      <c r="S240" s="152">
        <v>1300.0</v>
      </c>
      <c r="T240" s="156">
        <v>1235.0</v>
      </c>
      <c r="U240" s="63"/>
      <c r="V240" s="63">
        <f t="shared" si="1"/>
        <v>1235</v>
      </c>
      <c r="W240" s="63"/>
      <c r="X240" s="63"/>
      <c r="Y240" s="63"/>
      <c r="Z240" s="63"/>
      <c r="AA240" s="63"/>
      <c r="AB240" s="63"/>
      <c r="AC240" s="63"/>
      <c r="AD240" s="63"/>
      <c r="AE240" s="63"/>
    </row>
    <row r="241">
      <c r="A241" s="57" t="s">
        <v>315</v>
      </c>
      <c r="B241" s="57" t="s">
        <v>956</v>
      </c>
      <c r="C241" s="57" t="s">
        <v>6</v>
      </c>
      <c r="D241" s="57" t="s">
        <v>324</v>
      </c>
      <c r="E241" s="57" t="s">
        <v>4</v>
      </c>
      <c r="F241" s="57" t="s">
        <v>959</v>
      </c>
      <c r="G241" s="57" t="s">
        <v>524</v>
      </c>
      <c r="H241" s="58"/>
      <c r="I241" s="151">
        <v>1.0</v>
      </c>
      <c r="J241" s="113">
        <v>3190.0</v>
      </c>
      <c r="K241" s="125"/>
      <c r="L241" s="104"/>
      <c r="M241" s="147"/>
      <c r="N241" s="148"/>
      <c r="O241" s="58"/>
      <c r="P241" s="57" t="s">
        <v>819</v>
      </c>
      <c r="Q241" s="63"/>
      <c r="R241" s="63"/>
      <c r="S241" s="152">
        <v>1300.0</v>
      </c>
      <c r="T241" s="156">
        <v>1235.0</v>
      </c>
      <c r="U241" s="63"/>
      <c r="V241" s="63">
        <f t="shared" si="1"/>
        <v>1235</v>
      </c>
      <c r="W241" s="63"/>
      <c r="X241" s="63"/>
      <c r="Y241" s="63"/>
      <c r="Z241" s="63"/>
      <c r="AA241" s="63"/>
      <c r="AB241" s="63"/>
      <c r="AC241" s="63"/>
      <c r="AD241" s="63"/>
      <c r="AE241" s="63"/>
    </row>
    <row r="242">
      <c r="A242" s="57" t="s">
        <v>315</v>
      </c>
      <c r="B242" s="57" t="s">
        <v>236</v>
      </c>
      <c r="C242" s="57" t="s">
        <v>6</v>
      </c>
      <c r="D242" s="57" t="s">
        <v>328</v>
      </c>
      <c r="E242" s="57" t="s">
        <v>4</v>
      </c>
      <c r="F242" s="57" t="s">
        <v>960</v>
      </c>
      <c r="G242" s="57" t="s">
        <v>524</v>
      </c>
      <c r="H242" s="58"/>
      <c r="I242" s="151">
        <v>1.0</v>
      </c>
      <c r="J242" s="113">
        <v>2590.0</v>
      </c>
      <c r="K242" s="125"/>
      <c r="L242" s="104"/>
      <c r="M242" s="147"/>
      <c r="N242" s="148"/>
      <c r="O242" s="58"/>
      <c r="P242" s="57" t="s">
        <v>819</v>
      </c>
      <c r="Q242" s="63"/>
      <c r="R242" s="63"/>
      <c r="S242" s="152">
        <v>997.0</v>
      </c>
      <c r="T242" s="156">
        <v>947.0</v>
      </c>
      <c r="U242" s="63"/>
      <c r="V242" s="63">
        <f t="shared" si="1"/>
        <v>947</v>
      </c>
      <c r="W242" s="63"/>
      <c r="X242" s="63"/>
      <c r="Y242" s="63"/>
      <c r="Z242" s="63"/>
      <c r="AA242" s="63"/>
      <c r="AB242" s="63"/>
      <c r="AC242" s="63"/>
      <c r="AD242" s="63"/>
      <c r="AE242" s="63"/>
    </row>
    <row r="243">
      <c r="A243" s="57" t="s">
        <v>315</v>
      </c>
      <c r="B243" s="57" t="s">
        <v>236</v>
      </c>
      <c r="C243" s="57" t="s">
        <v>6</v>
      </c>
      <c r="D243" s="57" t="s">
        <v>318</v>
      </c>
      <c r="E243" s="57" t="s">
        <v>4</v>
      </c>
      <c r="F243" s="57" t="s">
        <v>960</v>
      </c>
      <c r="G243" s="57" t="s">
        <v>524</v>
      </c>
      <c r="H243" s="58"/>
      <c r="I243" s="151">
        <v>1.0</v>
      </c>
      <c r="J243" s="113">
        <v>2590.0</v>
      </c>
      <c r="K243" s="125"/>
      <c r="L243" s="104"/>
      <c r="M243" s="147"/>
      <c r="N243" s="148"/>
      <c r="O243" s="58"/>
      <c r="P243" s="57" t="s">
        <v>819</v>
      </c>
      <c r="Q243" s="63"/>
      <c r="R243" s="63"/>
      <c r="S243" s="152">
        <v>997.0</v>
      </c>
      <c r="T243" s="156">
        <v>947.0</v>
      </c>
      <c r="U243" s="63"/>
      <c r="V243" s="63">
        <f t="shared" si="1"/>
        <v>947</v>
      </c>
      <c r="W243" s="63"/>
      <c r="X243" s="63"/>
      <c r="Y243" s="63"/>
      <c r="Z243" s="63"/>
      <c r="AA243" s="63"/>
      <c r="AB243" s="63"/>
      <c r="AC243" s="63"/>
      <c r="AD243" s="63"/>
      <c r="AE243" s="63"/>
    </row>
    <row r="244">
      <c r="A244" s="57" t="s">
        <v>315</v>
      </c>
      <c r="B244" s="57" t="s">
        <v>236</v>
      </c>
      <c r="C244" s="57" t="s">
        <v>22</v>
      </c>
      <c r="D244" s="57" t="s">
        <v>318</v>
      </c>
      <c r="E244" s="57" t="s">
        <v>4</v>
      </c>
      <c r="F244" s="57" t="s">
        <v>608</v>
      </c>
      <c r="G244" s="57" t="s">
        <v>524</v>
      </c>
      <c r="H244" s="58"/>
      <c r="I244" s="151">
        <v>2.0</v>
      </c>
      <c r="J244" s="113">
        <v>2790.0</v>
      </c>
      <c r="K244" s="125"/>
      <c r="L244" s="104"/>
      <c r="M244" s="147"/>
      <c r="N244" s="148"/>
      <c r="O244" s="58"/>
      <c r="P244" s="57" t="s">
        <v>819</v>
      </c>
      <c r="Q244" s="63"/>
      <c r="R244" s="63"/>
      <c r="S244" s="152">
        <v>1190.0</v>
      </c>
      <c r="T244" s="153">
        <v>1131.0</v>
      </c>
      <c r="U244" s="63"/>
      <c r="V244" s="63">
        <f t="shared" si="1"/>
        <v>2262</v>
      </c>
      <c r="W244" s="63"/>
      <c r="X244" s="63"/>
      <c r="Y244" s="63"/>
      <c r="Z244" s="63"/>
      <c r="AA244" s="63"/>
      <c r="AB244" s="63"/>
      <c r="AC244" s="63"/>
      <c r="AD244" s="63"/>
      <c r="AE244" s="63"/>
    </row>
    <row r="245">
      <c r="A245" s="57" t="s">
        <v>315</v>
      </c>
      <c r="B245" s="57" t="s">
        <v>236</v>
      </c>
      <c r="C245" s="57" t="s">
        <v>22</v>
      </c>
      <c r="D245" s="57" t="s">
        <v>328</v>
      </c>
      <c r="E245" s="57" t="s">
        <v>4</v>
      </c>
      <c r="F245" s="57" t="s">
        <v>608</v>
      </c>
      <c r="G245" s="57" t="s">
        <v>524</v>
      </c>
      <c r="H245" s="58"/>
      <c r="I245" s="151">
        <v>1.0</v>
      </c>
      <c r="J245" s="113">
        <v>2790.0</v>
      </c>
      <c r="K245" s="125"/>
      <c r="L245" s="104"/>
      <c r="M245" s="147"/>
      <c r="N245" s="148"/>
      <c r="O245" s="58"/>
      <c r="P245" s="57" t="s">
        <v>819</v>
      </c>
      <c r="Q245" s="63"/>
      <c r="R245" s="63"/>
      <c r="S245" s="152">
        <v>1190.0</v>
      </c>
      <c r="T245" s="153">
        <v>1131.0</v>
      </c>
      <c r="U245" s="63"/>
      <c r="V245" s="63">
        <f t="shared" si="1"/>
        <v>1131</v>
      </c>
      <c r="W245" s="63"/>
      <c r="X245" s="63"/>
      <c r="Y245" s="63"/>
      <c r="Z245" s="63"/>
      <c r="AA245" s="63"/>
      <c r="AB245" s="63"/>
      <c r="AC245" s="63"/>
      <c r="AD245" s="63"/>
      <c r="AE245" s="63"/>
    </row>
    <row r="246">
      <c r="A246" s="57" t="s">
        <v>315</v>
      </c>
      <c r="B246" s="57" t="s">
        <v>236</v>
      </c>
      <c r="C246" s="57" t="s">
        <v>22</v>
      </c>
      <c r="D246" s="57" t="s">
        <v>318</v>
      </c>
      <c r="E246" s="57" t="s">
        <v>4</v>
      </c>
      <c r="F246" s="57" t="s">
        <v>961</v>
      </c>
      <c r="G246" s="57" t="s">
        <v>524</v>
      </c>
      <c r="H246" s="58"/>
      <c r="I246" s="151">
        <v>2.0</v>
      </c>
      <c r="J246" s="113">
        <v>2790.0</v>
      </c>
      <c r="K246" s="125"/>
      <c r="L246" s="104"/>
      <c r="M246" s="147"/>
      <c r="N246" s="148"/>
      <c r="O246" s="58"/>
      <c r="P246" s="57" t="s">
        <v>819</v>
      </c>
      <c r="Q246" s="63"/>
      <c r="R246" s="63"/>
      <c r="S246" s="152">
        <v>1190.0</v>
      </c>
      <c r="T246" s="156">
        <v>1131.0</v>
      </c>
      <c r="U246" s="63"/>
      <c r="V246" s="63">
        <f t="shared" si="1"/>
        <v>2262</v>
      </c>
      <c r="W246" s="63"/>
      <c r="X246" s="63"/>
      <c r="Y246" s="63"/>
      <c r="Z246" s="63"/>
      <c r="AA246" s="63"/>
      <c r="AB246" s="63"/>
      <c r="AC246" s="63"/>
      <c r="AD246" s="63"/>
      <c r="AE246" s="63"/>
    </row>
    <row r="247">
      <c r="A247" s="57" t="s">
        <v>315</v>
      </c>
      <c r="B247" s="57" t="s">
        <v>236</v>
      </c>
      <c r="C247" s="57" t="s">
        <v>22</v>
      </c>
      <c r="D247" s="57" t="s">
        <v>328</v>
      </c>
      <c r="E247" s="57" t="s">
        <v>4</v>
      </c>
      <c r="F247" s="57" t="s">
        <v>961</v>
      </c>
      <c r="G247" s="57" t="s">
        <v>524</v>
      </c>
      <c r="H247" s="58"/>
      <c r="I247" s="151">
        <v>1.0</v>
      </c>
      <c r="J247" s="113">
        <v>2790.0</v>
      </c>
      <c r="K247" s="125"/>
      <c r="L247" s="104"/>
      <c r="M247" s="147"/>
      <c r="N247" s="148"/>
      <c r="O247" s="58"/>
      <c r="P247" s="57" t="s">
        <v>819</v>
      </c>
      <c r="Q247" s="63"/>
      <c r="R247" s="63"/>
      <c r="S247" s="152">
        <v>1190.0</v>
      </c>
      <c r="T247" s="156">
        <v>1131.0</v>
      </c>
      <c r="U247" s="63"/>
      <c r="V247" s="63">
        <f t="shared" si="1"/>
        <v>1131</v>
      </c>
      <c r="W247" s="63"/>
      <c r="X247" s="63"/>
      <c r="Y247" s="63"/>
      <c r="Z247" s="63"/>
      <c r="AA247" s="63"/>
      <c r="AB247" s="63"/>
      <c r="AC247" s="63"/>
      <c r="AD247" s="63"/>
      <c r="AE247" s="63"/>
    </row>
    <row r="248">
      <c r="A248" s="57" t="s">
        <v>315</v>
      </c>
      <c r="B248" s="57" t="s">
        <v>11</v>
      </c>
      <c r="C248" s="57" t="s">
        <v>6</v>
      </c>
      <c r="D248" s="57" t="s">
        <v>328</v>
      </c>
      <c r="E248" s="57" t="s">
        <v>4</v>
      </c>
      <c r="F248" s="57" t="s">
        <v>962</v>
      </c>
      <c r="G248" s="169" t="s">
        <v>933</v>
      </c>
      <c r="H248" s="58"/>
      <c r="I248" s="151">
        <v>1.0</v>
      </c>
      <c r="J248" s="113">
        <v>1590.0</v>
      </c>
      <c r="K248" s="125"/>
      <c r="L248" s="104"/>
      <c r="M248" s="147"/>
      <c r="N248" s="148"/>
      <c r="O248" s="58"/>
      <c r="P248" s="57" t="s">
        <v>819</v>
      </c>
      <c r="Q248" s="63"/>
      <c r="R248" s="63"/>
      <c r="S248" s="152">
        <v>660.0</v>
      </c>
      <c r="T248" s="153">
        <v>627.0</v>
      </c>
      <c r="U248" s="63"/>
      <c r="V248" s="63">
        <f t="shared" si="1"/>
        <v>627</v>
      </c>
      <c r="W248" s="63"/>
      <c r="X248" s="63"/>
      <c r="Y248" s="63"/>
      <c r="Z248" s="63"/>
      <c r="AA248" s="63"/>
      <c r="AB248" s="63"/>
      <c r="AC248" s="63"/>
      <c r="AD248" s="63"/>
      <c r="AE248" s="63"/>
    </row>
    <row r="249">
      <c r="A249" s="57" t="s">
        <v>315</v>
      </c>
      <c r="B249" s="57" t="s">
        <v>11</v>
      </c>
      <c r="C249" s="57" t="s">
        <v>6</v>
      </c>
      <c r="D249" s="57" t="s">
        <v>318</v>
      </c>
      <c r="E249" s="57" t="s">
        <v>4</v>
      </c>
      <c r="F249" s="57" t="s">
        <v>962</v>
      </c>
      <c r="G249" s="169" t="s">
        <v>933</v>
      </c>
      <c r="H249" s="58"/>
      <c r="I249" s="151">
        <v>1.0</v>
      </c>
      <c r="J249" s="113">
        <v>1590.0</v>
      </c>
      <c r="K249" s="125"/>
      <c r="L249" s="104"/>
      <c r="M249" s="147"/>
      <c r="N249" s="148"/>
      <c r="O249" s="58"/>
      <c r="P249" s="57" t="s">
        <v>819</v>
      </c>
      <c r="Q249" s="63"/>
      <c r="R249" s="63"/>
      <c r="S249" s="152">
        <v>660.0</v>
      </c>
      <c r="T249" s="153">
        <v>627.0</v>
      </c>
      <c r="U249" s="63"/>
      <c r="V249" s="63">
        <f t="shared" si="1"/>
        <v>627</v>
      </c>
      <c r="W249" s="63"/>
      <c r="X249" s="63"/>
      <c r="Y249" s="63"/>
      <c r="Z249" s="63"/>
      <c r="AA249" s="63"/>
      <c r="AB249" s="63"/>
      <c r="AC249" s="63"/>
      <c r="AD249" s="63"/>
      <c r="AE249" s="63"/>
    </row>
    <row r="250">
      <c r="A250" s="57" t="s">
        <v>315</v>
      </c>
      <c r="B250" s="57" t="s">
        <v>11</v>
      </c>
      <c r="C250" s="57" t="s">
        <v>6</v>
      </c>
      <c r="D250" s="57" t="s">
        <v>324</v>
      </c>
      <c r="E250" s="57" t="s">
        <v>4</v>
      </c>
      <c r="F250" s="57" t="s">
        <v>962</v>
      </c>
      <c r="G250" s="169" t="s">
        <v>933</v>
      </c>
      <c r="H250" s="58"/>
      <c r="I250" s="151">
        <v>1.0</v>
      </c>
      <c r="J250" s="113">
        <v>1590.0</v>
      </c>
      <c r="K250" s="125"/>
      <c r="L250" s="104"/>
      <c r="M250" s="147"/>
      <c r="N250" s="148"/>
      <c r="O250" s="58"/>
      <c r="P250" s="57" t="s">
        <v>819</v>
      </c>
      <c r="Q250" s="63"/>
      <c r="R250" s="63"/>
      <c r="S250" s="152">
        <v>660.0</v>
      </c>
      <c r="T250" s="153">
        <v>627.0</v>
      </c>
      <c r="U250" s="63"/>
      <c r="V250" s="63">
        <f t="shared" si="1"/>
        <v>627</v>
      </c>
      <c r="W250" s="63"/>
      <c r="X250" s="63"/>
      <c r="Y250" s="63"/>
      <c r="Z250" s="63"/>
      <c r="AA250" s="63"/>
      <c r="AB250" s="63"/>
      <c r="AC250" s="63"/>
      <c r="AD250" s="63"/>
      <c r="AE250" s="63"/>
    </row>
    <row r="251">
      <c r="A251" s="57" t="s">
        <v>315</v>
      </c>
      <c r="B251" s="57" t="s">
        <v>11</v>
      </c>
      <c r="C251" s="57" t="s">
        <v>6</v>
      </c>
      <c r="D251" s="57" t="s">
        <v>328</v>
      </c>
      <c r="E251" s="57" t="s">
        <v>4</v>
      </c>
      <c r="F251" s="57" t="s">
        <v>963</v>
      </c>
      <c r="G251" s="169" t="s">
        <v>933</v>
      </c>
      <c r="H251" s="58"/>
      <c r="I251" s="151">
        <v>1.0</v>
      </c>
      <c r="J251" s="113">
        <v>1590.0</v>
      </c>
      <c r="K251" s="125"/>
      <c r="L251" s="104"/>
      <c r="M251" s="147"/>
      <c r="N251" s="148"/>
      <c r="O251" s="58"/>
      <c r="P251" s="57" t="s">
        <v>819</v>
      </c>
      <c r="Q251" s="63"/>
      <c r="R251" s="63"/>
      <c r="S251" s="152">
        <v>660.0</v>
      </c>
      <c r="T251" s="153">
        <v>627.0</v>
      </c>
      <c r="U251" s="63"/>
      <c r="V251" s="63">
        <f t="shared" si="1"/>
        <v>627</v>
      </c>
      <c r="W251" s="63"/>
      <c r="X251" s="63"/>
      <c r="Y251" s="63"/>
      <c r="Z251" s="63"/>
      <c r="AA251" s="63"/>
      <c r="AB251" s="63"/>
      <c r="AC251" s="63"/>
      <c r="AD251" s="63"/>
      <c r="AE251" s="63"/>
    </row>
    <row r="252">
      <c r="A252" s="57" t="s">
        <v>315</v>
      </c>
      <c r="B252" s="57" t="s">
        <v>11</v>
      </c>
      <c r="C252" s="57" t="s">
        <v>6</v>
      </c>
      <c r="D252" s="57" t="s">
        <v>318</v>
      </c>
      <c r="E252" s="57" t="s">
        <v>4</v>
      </c>
      <c r="F252" s="57" t="s">
        <v>963</v>
      </c>
      <c r="G252" s="169" t="s">
        <v>933</v>
      </c>
      <c r="H252" s="58"/>
      <c r="I252" s="151">
        <v>1.0</v>
      </c>
      <c r="J252" s="113">
        <v>1590.0</v>
      </c>
      <c r="K252" s="125"/>
      <c r="L252" s="104"/>
      <c r="M252" s="147"/>
      <c r="N252" s="148"/>
      <c r="O252" s="58"/>
      <c r="P252" s="57" t="s">
        <v>819</v>
      </c>
      <c r="Q252" s="63"/>
      <c r="R252" s="63"/>
      <c r="S252" s="152">
        <v>660.0</v>
      </c>
      <c r="T252" s="153">
        <v>627.0</v>
      </c>
      <c r="U252" s="63"/>
      <c r="V252" s="63">
        <f t="shared" si="1"/>
        <v>627</v>
      </c>
      <c r="W252" s="63"/>
      <c r="X252" s="63"/>
      <c r="Y252" s="63"/>
      <c r="Z252" s="63"/>
      <c r="AA252" s="63"/>
      <c r="AB252" s="63"/>
      <c r="AC252" s="63"/>
      <c r="AD252" s="63"/>
      <c r="AE252" s="63"/>
    </row>
    <row r="253">
      <c r="A253" s="57" t="s">
        <v>315</v>
      </c>
      <c r="B253" s="57" t="s">
        <v>11</v>
      </c>
      <c r="C253" s="57" t="s">
        <v>6</v>
      </c>
      <c r="D253" s="57" t="s">
        <v>324</v>
      </c>
      <c r="E253" s="57" t="s">
        <v>4</v>
      </c>
      <c r="F253" s="57" t="s">
        <v>963</v>
      </c>
      <c r="G253" s="169" t="s">
        <v>933</v>
      </c>
      <c r="H253" s="58"/>
      <c r="I253" s="151">
        <v>1.0</v>
      </c>
      <c r="J253" s="113">
        <v>1590.0</v>
      </c>
      <c r="K253" s="125"/>
      <c r="L253" s="104"/>
      <c r="M253" s="147"/>
      <c r="N253" s="148"/>
      <c r="O253" s="58"/>
      <c r="P253" s="57" t="s">
        <v>819</v>
      </c>
      <c r="Q253" s="63"/>
      <c r="R253" s="63"/>
      <c r="S253" s="152">
        <v>660.0</v>
      </c>
      <c r="T253" s="153">
        <v>627.0</v>
      </c>
      <c r="U253" s="63"/>
      <c r="V253" s="63">
        <f t="shared" si="1"/>
        <v>627</v>
      </c>
      <c r="W253" s="63"/>
      <c r="X253" s="63"/>
      <c r="Y253" s="63"/>
      <c r="Z253" s="63"/>
      <c r="AA253" s="63"/>
      <c r="AB253" s="63"/>
      <c r="AC253" s="63"/>
      <c r="AD253" s="63"/>
      <c r="AE253" s="63"/>
    </row>
    <row r="254">
      <c r="A254" s="57" t="s">
        <v>315</v>
      </c>
      <c r="B254" s="57" t="s">
        <v>11</v>
      </c>
      <c r="C254" s="57" t="s">
        <v>6</v>
      </c>
      <c r="D254" s="57" t="s">
        <v>328</v>
      </c>
      <c r="E254" s="57" t="s">
        <v>4</v>
      </c>
      <c r="F254" s="57" t="s">
        <v>964</v>
      </c>
      <c r="G254" s="169" t="s">
        <v>933</v>
      </c>
      <c r="H254" s="58"/>
      <c r="I254" s="151">
        <v>1.0</v>
      </c>
      <c r="J254" s="113">
        <v>1590.0</v>
      </c>
      <c r="K254" s="125"/>
      <c r="L254" s="104"/>
      <c r="M254" s="147"/>
      <c r="N254" s="148"/>
      <c r="O254" s="58"/>
      <c r="P254" s="57" t="s">
        <v>819</v>
      </c>
      <c r="Q254" s="63"/>
      <c r="R254" s="63"/>
      <c r="S254" s="152">
        <v>660.0</v>
      </c>
      <c r="T254" s="153">
        <v>627.0</v>
      </c>
      <c r="U254" s="63"/>
      <c r="V254" s="63">
        <f t="shared" si="1"/>
        <v>627</v>
      </c>
      <c r="W254" s="63"/>
      <c r="X254" s="63"/>
      <c r="Y254" s="63"/>
      <c r="Z254" s="63"/>
      <c r="AA254" s="63"/>
      <c r="AB254" s="63"/>
      <c r="AC254" s="63"/>
      <c r="AD254" s="63"/>
      <c r="AE254" s="63"/>
    </row>
    <row r="255">
      <c r="A255" s="57" t="s">
        <v>315</v>
      </c>
      <c r="B255" s="57" t="s">
        <v>11</v>
      </c>
      <c r="C255" s="57" t="s">
        <v>6</v>
      </c>
      <c r="D255" s="57" t="s">
        <v>318</v>
      </c>
      <c r="E255" s="57" t="s">
        <v>4</v>
      </c>
      <c r="F255" s="57" t="s">
        <v>964</v>
      </c>
      <c r="G255" s="169" t="s">
        <v>933</v>
      </c>
      <c r="H255" s="58"/>
      <c r="I255" s="151">
        <v>1.0</v>
      </c>
      <c r="J255" s="113">
        <v>1590.0</v>
      </c>
      <c r="K255" s="125"/>
      <c r="L255" s="104"/>
      <c r="M255" s="147"/>
      <c r="N255" s="148"/>
      <c r="O255" s="58"/>
      <c r="P255" s="57" t="s">
        <v>819</v>
      </c>
      <c r="Q255" s="63"/>
      <c r="R255" s="63"/>
      <c r="S255" s="152">
        <v>660.0</v>
      </c>
      <c r="T255" s="153">
        <v>627.0</v>
      </c>
      <c r="U255" s="63"/>
      <c r="V255" s="63">
        <f t="shared" si="1"/>
        <v>627</v>
      </c>
      <c r="W255" s="63"/>
      <c r="X255" s="63"/>
      <c r="Y255" s="63"/>
      <c r="Z255" s="63"/>
      <c r="AA255" s="63"/>
      <c r="AB255" s="63"/>
      <c r="AC255" s="63"/>
      <c r="AD255" s="63"/>
      <c r="AE255" s="63"/>
    </row>
    <row r="256">
      <c r="A256" s="57" t="s">
        <v>315</v>
      </c>
      <c r="B256" s="57" t="s">
        <v>11</v>
      </c>
      <c r="C256" s="57" t="s">
        <v>6</v>
      </c>
      <c r="D256" s="57" t="s">
        <v>324</v>
      </c>
      <c r="E256" s="57" t="s">
        <v>4</v>
      </c>
      <c r="F256" s="57" t="s">
        <v>964</v>
      </c>
      <c r="G256" s="169" t="s">
        <v>933</v>
      </c>
      <c r="H256" s="58"/>
      <c r="I256" s="151">
        <v>1.0</v>
      </c>
      <c r="J256" s="113">
        <v>1590.0</v>
      </c>
      <c r="K256" s="125"/>
      <c r="L256" s="104"/>
      <c r="M256" s="147"/>
      <c r="N256" s="148"/>
      <c r="O256" s="58"/>
      <c r="P256" s="57" t="s">
        <v>819</v>
      </c>
      <c r="Q256" s="63"/>
      <c r="R256" s="63"/>
      <c r="S256" s="152">
        <v>660.0</v>
      </c>
      <c r="T256" s="153">
        <v>627.0</v>
      </c>
      <c r="U256" s="63"/>
      <c r="V256" s="63">
        <f t="shared" si="1"/>
        <v>627</v>
      </c>
      <c r="W256" s="63"/>
      <c r="X256" s="63"/>
      <c r="Y256" s="63"/>
      <c r="Z256" s="63"/>
      <c r="AA256" s="63"/>
      <c r="AB256" s="63"/>
      <c r="AC256" s="63"/>
      <c r="AD256" s="63"/>
      <c r="AE256" s="63"/>
    </row>
    <row r="257">
      <c r="A257" s="57" t="s">
        <v>315</v>
      </c>
      <c r="B257" s="57" t="s">
        <v>11</v>
      </c>
      <c r="C257" s="57" t="s">
        <v>6</v>
      </c>
      <c r="D257" s="57" t="s">
        <v>328</v>
      </c>
      <c r="E257" s="57" t="s">
        <v>4</v>
      </c>
      <c r="F257" s="57" t="s">
        <v>965</v>
      </c>
      <c r="G257" s="169" t="s">
        <v>933</v>
      </c>
      <c r="H257" s="58"/>
      <c r="I257" s="151">
        <v>1.0</v>
      </c>
      <c r="J257" s="113">
        <v>1590.0</v>
      </c>
      <c r="K257" s="125"/>
      <c r="L257" s="104"/>
      <c r="M257" s="147"/>
      <c r="N257" s="148"/>
      <c r="O257" s="58"/>
      <c r="P257" s="57" t="s">
        <v>819</v>
      </c>
      <c r="Q257" s="63"/>
      <c r="R257" s="63"/>
      <c r="S257" s="152">
        <v>660.0</v>
      </c>
      <c r="T257" s="153">
        <v>627.0</v>
      </c>
      <c r="U257" s="63"/>
      <c r="V257" s="63">
        <f t="shared" si="1"/>
        <v>627</v>
      </c>
      <c r="W257" s="63"/>
      <c r="X257" s="63"/>
      <c r="Y257" s="63"/>
      <c r="Z257" s="63"/>
      <c r="AA257" s="63"/>
      <c r="AB257" s="63"/>
      <c r="AC257" s="63"/>
      <c r="AD257" s="63"/>
      <c r="AE257" s="63"/>
    </row>
    <row r="258">
      <c r="A258" s="57" t="s">
        <v>315</v>
      </c>
      <c r="B258" s="57" t="s">
        <v>11</v>
      </c>
      <c r="C258" s="57" t="s">
        <v>6</v>
      </c>
      <c r="D258" s="57" t="s">
        <v>318</v>
      </c>
      <c r="E258" s="57" t="s">
        <v>4</v>
      </c>
      <c r="F258" s="57" t="s">
        <v>965</v>
      </c>
      <c r="G258" s="169" t="s">
        <v>933</v>
      </c>
      <c r="H258" s="58"/>
      <c r="I258" s="151">
        <v>1.0</v>
      </c>
      <c r="J258" s="113">
        <v>1590.0</v>
      </c>
      <c r="K258" s="125"/>
      <c r="L258" s="104"/>
      <c r="M258" s="147"/>
      <c r="N258" s="148"/>
      <c r="O258" s="58"/>
      <c r="P258" s="57" t="s">
        <v>819</v>
      </c>
      <c r="Q258" s="63"/>
      <c r="R258" s="63"/>
      <c r="S258" s="152">
        <v>660.0</v>
      </c>
      <c r="T258" s="153">
        <v>627.0</v>
      </c>
      <c r="U258" s="63"/>
      <c r="V258" s="63">
        <f t="shared" si="1"/>
        <v>627</v>
      </c>
      <c r="W258" s="63"/>
      <c r="X258" s="63"/>
      <c r="Y258" s="63"/>
      <c r="Z258" s="63"/>
      <c r="AA258" s="63"/>
      <c r="AB258" s="63"/>
      <c r="AC258" s="63"/>
      <c r="AD258" s="63"/>
      <c r="AE258" s="63"/>
    </row>
    <row r="259">
      <c r="A259" s="57" t="s">
        <v>315</v>
      </c>
      <c r="B259" s="57" t="s">
        <v>11</v>
      </c>
      <c r="C259" s="57" t="s">
        <v>6</v>
      </c>
      <c r="D259" s="57" t="s">
        <v>324</v>
      </c>
      <c r="E259" s="57" t="s">
        <v>4</v>
      </c>
      <c r="F259" s="57" t="s">
        <v>965</v>
      </c>
      <c r="G259" s="169" t="s">
        <v>933</v>
      </c>
      <c r="H259" s="58"/>
      <c r="I259" s="151">
        <v>1.0</v>
      </c>
      <c r="J259" s="113">
        <v>1590.0</v>
      </c>
      <c r="K259" s="125"/>
      <c r="L259" s="104"/>
      <c r="M259" s="147"/>
      <c r="N259" s="148"/>
      <c r="O259" s="58"/>
      <c r="P259" s="57" t="s">
        <v>819</v>
      </c>
      <c r="Q259" s="63"/>
      <c r="R259" s="63"/>
      <c r="S259" s="152">
        <v>660.0</v>
      </c>
      <c r="T259" s="153">
        <v>627.0</v>
      </c>
      <c r="U259" s="63"/>
      <c r="V259" s="63">
        <f t="shared" si="1"/>
        <v>627</v>
      </c>
      <c r="W259" s="63"/>
      <c r="X259" s="63"/>
      <c r="Y259" s="63"/>
      <c r="Z259" s="63"/>
      <c r="AA259" s="63"/>
      <c r="AB259" s="63"/>
      <c r="AC259" s="63"/>
      <c r="AD259" s="63"/>
      <c r="AE259" s="63"/>
    </row>
    <row r="260">
      <c r="A260" s="57" t="s">
        <v>315</v>
      </c>
      <c r="B260" s="57" t="s">
        <v>11</v>
      </c>
      <c r="C260" s="57" t="s">
        <v>6</v>
      </c>
      <c r="D260" s="57" t="s">
        <v>328</v>
      </c>
      <c r="E260" s="57" t="s">
        <v>4</v>
      </c>
      <c r="F260" s="57" t="s">
        <v>966</v>
      </c>
      <c r="G260" s="169" t="s">
        <v>933</v>
      </c>
      <c r="H260" s="58"/>
      <c r="I260" s="151">
        <v>1.0</v>
      </c>
      <c r="J260" s="113">
        <v>1590.0</v>
      </c>
      <c r="K260" s="125"/>
      <c r="L260" s="104"/>
      <c r="M260" s="147"/>
      <c r="N260" s="148"/>
      <c r="O260" s="58"/>
      <c r="P260" s="57" t="s">
        <v>819</v>
      </c>
      <c r="Q260" s="63"/>
      <c r="R260" s="63"/>
      <c r="S260" s="152">
        <v>660.0</v>
      </c>
      <c r="T260" s="153">
        <v>627.0</v>
      </c>
      <c r="U260" s="63"/>
      <c r="V260" s="63">
        <f t="shared" si="1"/>
        <v>627</v>
      </c>
      <c r="W260" s="63"/>
      <c r="X260" s="63"/>
      <c r="Y260" s="63"/>
      <c r="Z260" s="63"/>
      <c r="AA260" s="63"/>
      <c r="AB260" s="63"/>
      <c r="AC260" s="63"/>
      <c r="AD260" s="63"/>
      <c r="AE260" s="63"/>
    </row>
    <row r="261">
      <c r="A261" s="57" t="s">
        <v>315</v>
      </c>
      <c r="B261" s="57" t="s">
        <v>11</v>
      </c>
      <c r="C261" s="57" t="s">
        <v>6</v>
      </c>
      <c r="D261" s="57" t="s">
        <v>318</v>
      </c>
      <c r="E261" s="57" t="s">
        <v>4</v>
      </c>
      <c r="F261" s="57" t="s">
        <v>966</v>
      </c>
      <c r="G261" s="169" t="s">
        <v>933</v>
      </c>
      <c r="H261" s="58"/>
      <c r="I261" s="151">
        <v>1.0</v>
      </c>
      <c r="J261" s="113">
        <v>1590.0</v>
      </c>
      <c r="K261" s="125"/>
      <c r="L261" s="104"/>
      <c r="M261" s="147"/>
      <c r="N261" s="148"/>
      <c r="O261" s="58"/>
      <c r="P261" s="57" t="s">
        <v>819</v>
      </c>
      <c r="Q261" s="63"/>
      <c r="R261" s="63"/>
      <c r="S261" s="152">
        <v>660.0</v>
      </c>
      <c r="T261" s="153">
        <v>627.0</v>
      </c>
      <c r="U261" s="63"/>
      <c r="V261" s="63">
        <f t="shared" si="1"/>
        <v>627</v>
      </c>
      <c r="W261" s="63"/>
      <c r="X261" s="63"/>
      <c r="Y261" s="63"/>
      <c r="Z261" s="63"/>
      <c r="AA261" s="63"/>
      <c r="AB261" s="63"/>
      <c r="AC261" s="63"/>
      <c r="AD261" s="63"/>
      <c r="AE261" s="63"/>
    </row>
    <row r="262">
      <c r="A262" s="57" t="s">
        <v>315</v>
      </c>
      <c r="B262" s="57" t="s">
        <v>11</v>
      </c>
      <c r="C262" s="57" t="s">
        <v>6</v>
      </c>
      <c r="D262" s="57" t="s">
        <v>324</v>
      </c>
      <c r="E262" s="57" t="s">
        <v>4</v>
      </c>
      <c r="F262" s="57" t="s">
        <v>966</v>
      </c>
      <c r="G262" s="169" t="s">
        <v>933</v>
      </c>
      <c r="H262" s="58"/>
      <c r="I262" s="151">
        <v>1.0</v>
      </c>
      <c r="J262" s="113">
        <v>1590.0</v>
      </c>
      <c r="K262" s="125"/>
      <c r="L262" s="104"/>
      <c r="M262" s="147"/>
      <c r="N262" s="148"/>
      <c r="O262" s="58"/>
      <c r="P262" s="57" t="s">
        <v>819</v>
      </c>
      <c r="Q262" s="63"/>
      <c r="R262" s="63"/>
      <c r="S262" s="152">
        <v>660.0</v>
      </c>
      <c r="T262" s="153">
        <v>627.0</v>
      </c>
      <c r="U262" s="63"/>
      <c r="V262" s="63">
        <f t="shared" si="1"/>
        <v>627</v>
      </c>
      <c r="W262" s="63"/>
      <c r="X262" s="63"/>
      <c r="Y262" s="63"/>
      <c r="Z262" s="63"/>
      <c r="AA262" s="63"/>
      <c r="AB262" s="63"/>
      <c r="AC262" s="63"/>
      <c r="AD262" s="63"/>
      <c r="AE262" s="63"/>
    </row>
    <row r="263">
      <c r="A263" s="57" t="s">
        <v>315</v>
      </c>
      <c r="B263" s="57" t="s">
        <v>11</v>
      </c>
      <c r="C263" s="57" t="s">
        <v>6</v>
      </c>
      <c r="D263" s="57" t="s">
        <v>328</v>
      </c>
      <c r="E263" s="57" t="s">
        <v>4</v>
      </c>
      <c r="F263" s="57" t="s">
        <v>967</v>
      </c>
      <c r="G263" s="169" t="s">
        <v>933</v>
      </c>
      <c r="H263" s="58"/>
      <c r="I263" s="151">
        <v>1.0</v>
      </c>
      <c r="J263" s="113">
        <v>1590.0</v>
      </c>
      <c r="K263" s="125"/>
      <c r="L263" s="104"/>
      <c r="M263" s="147"/>
      <c r="N263" s="148"/>
      <c r="O263" s="58"/>
      <c r="P263" s="57" t="s">
        <v>819</v>
      </c>
      <c r="Q263" s="63"/>
      <c r="R263" s="63"/>
      <c r="S263" s="152">
        <v>660.0</v>
      </c>
      <c r="T263" s="153">
        <v>627.0</v>
      </c>
      <c r="U263" s="63"/>
      <c r="V263" s="63">
        <f t="shared" si="1"/>
        <v>627</v>
      </c>
      <c r="W263" s="63"/>
      <c r="X263" s="63"/>
      <c r="Y263" s="63"/>
      <c r="Z263" s="63"/>
      <c r="AA263" s="63"/>
      <c r="AB263" s="63"/>
      <c r="AC263" s="63"/>
      <c r="AD263" s="63"/>
      <c r="AE263" s="63"/>
    </row>
    <row r="264">
      <c r="A264" s="57" t="s">
        <v>315</v>
      </c>
      <c r="B264" s="57" t="s">
        <v>11</v>
      </c>
      <c r="C264" s="57" t="s">
        <v>6</v>
      </c>
      <c r="D264" s="57" t="s">
        <v>318</v>
      </c>
      <c r="E264" s="57" t="s">
        <v>4</v>
      </c>
      <c r="F264" s="57" t="s">
        <v>967</v>
      </c>
      <c r="G264" s="169" t="s">
        <v>933</v>
      </c>
      <c r="H264" s="58"/>
      <c r="I264" s="151">
        <v>1.0</v>
      </c>
      <c r="J264" s="113">
        <v>1590.0</v>
      </c>
      <c r="K264" s="125"/>
      <c r="L264" s="104"/>
      <c r="M264" s="147"/>
      <c r="N264" s="148"/>
      <c r="O264" s="58"/>
      <c r="P264" s="57" t="s">
        <v>819</v>
      </c>
      <c r="Q264" s="63"/>
      <c r="R264" s="63"/>
      <c r="S264" s="152">
        <v>660.0</v>
      </c>
      <c r="T264" s="153">
        <v>627.0</v>
      </c>
      <c r="U264" s="63"/>
      <c r="V264" s="63">
        <f t="shared" si="1"/>
        <v>627</v>
      </c>
      <c r="W264" s="63"/>
      <c r="X264" s="63"/>
      <c r="Y264" s="63"/>
      <c r="Z264" s="63"/>
      <c r="AA264" s="63"/>
      <c r="AB264" s="63"/>
      <c r="AC264" s="63"/>
      <c r="AD264" s="63"/>
      <c r="AE264" s="63"/>
    </row>
    <row r="265">
      <c r="A265" s="57" t="s">
        <v>315</v>
      </c>
      <c r="B265" s="57" t="s">
        <v>11</v>
      </c>
      <c r="C265" s="57" t="s">
        <v>6</v>
      </c>
      <c r="D265" s="57" t="s">
        <v>324</v>
      </c>
      <c r="E265" s="57" t="s">
        <v>4</v>
      </c>
      <c r="F265" s="57" t="s">
        <v>967</v>
      </c>
      <c r="G265" s="169" t="s">
        <v>933</v>
      </c>
      <c r="H265" s="58"/>
      <c r="I265" s="151">
        <v>1.0</v>
      </c>
      <c r="J265" s="113">
        <v>1590.0</v>
      </c>
      <c r="K265" s="125"/>
      <c r="L265" s="104"/>
      <c r="M265" s="147"/>
      <c r="N265" s="148"/>
      <c r="O265" s="58"/>
      <c r="P265" s="57" t="s">
        <v>819</v>
      </c>
      <c r="Q265" s="63"/>
      <c r="R265" s="63"/>
      <c r="S265" s="152">
        <v>660.0</v>
      </c>
      <c r="T265" s="153">
        <v>627.0</v>
      </c>
      <c r="U265" s="63"/>
      <c r="V265" s="63">
        <f t="shared" si="1"/>
        <v>627</v>
      </c>
      <c r="W265" s="63"/>
      <c r="X265" s="63"/>
      <c r="Y265" s="63"/>
      <c r="Z265" s="63"/>
      <c r="AA265" s="63"/>
      <c r="AB265" s="63"/>
      <c r="AC265" s="63"/>
      <c r="AD265" s="63"/>
      <c r="AE265" s="63"/>
    </row>
    <row r="266">
      <c r="A266" s="57" t="s">
        <v>315</v>
      </c>
      <c r="B266" s="57" t="s">
        <v>11</v>
      </c>
      <c r="C266" s="57" t="s">
        <v>6</v>
      </c>
      <c r="D266" s="57" t="s">
        <v>328</v>
      </c>
      <c r="E266" s="57" t="s">
        <v>4</v>
      </c>
      <c r="F266" s="57" t="s">
        <v>968</v>
      </c>
      <c r="G266" s="169" t="s">
        <v>933</v>
      </c>
      <c r="H266" s="58"/>
      <c r="I266" s="151">
        <v>1.0</v>
      </c>
      <c r="J266" s="113">
        <v>1590.0</v>
      </c>
      <c r="K266" s="125"/>
      <c r="L266" s="104"/>
      <c r="M266" s="147"/>
      <c r="N266" s="148"/>
      <c r="O266" s="58"/>
      <c r="P266" s="57" t="s">
        <v>819</v>
      </c>
      <c r="Q266" s="63"/>
      <c r="R266" s="63"/>
      <c r="S266" s="152">
        <v>660.0</v>
      </c>
      <c r="T266" s="153">
        <v>627.0</v>
      </c>
      <c r="U266" s="63"/>
      <c r="V266" s="63">
        <f t="shared" si="1"/>
        <v>627</v>
      </c>
      <c r="W266" s="63"/>
      <c r="X266" s="63"/>
      <c r="Y266" s="63"/>
      <c r="Z266" s="63"/>
      <c r="AA266" s="63"/>
      <c r="AB266" s="63"/>
      <c r="AC266" s="63"/>
      <c r="AD266" s="63"/>
      <c r="AE266" s="63"/>
    </row>
    <row r="267">
      <c r="A267" s="57" t="s">
        <v>315</v>
      </c>
      <c r="B267" s="57" t="s">
        <v>11</v>
      </c>
      <c r="C267" s="57" t="s">
        <v>6</v>
      </c>
      <c r="D267" s="57" t="s">
        <v>318</v>
      </c>
      <c r="E267" s="57" t="s">
        <v>4</v>
      </c>
      <c r="F267" s="57" t="s">
        <v>968</v>
      </c>
      <c r="G267" s="169" t="s">
        <v>933</v>
      </c>
      <c r="H267" s="58"/>
      <c r="I267" s="151">
        <v>1.0</v>
      </c>
      <c r="J267" s="113">
        <v>1590.0</v>
      </c>
      <c r="K267" s="125"/>
      <c r="L267" s="104"/>
      <c r="M267" s="147"/>
      <c r="N267" s="148"/>
      <c r="O267" s="58"/>
      <c r="P267" s="57" t="s">
        <v>819</v>
      </c>
      <c r="Q267" s="63"/>
      <c r="R267" s="63"/>
      <c r="S267" s="152">
        <v>660.0</v>
      </c>
      <c r="T267" s="153">
        <v>627.0</v>
      </c>
      <c r="U267" s="63"/>
      <c r="V267" s="63">
        <f t="shared" si="1"/>
        <v>627</v>
      </c>
      <c r="W267" s="63"/>
      <c r="X267" s="63"/>
      <c r="Y267" s="63"/>
      <c r="Z267" s="63"/>
      <c r="AA267" s="63"/>
      <c r="AB267" s="63"/>
      <c r="AC267" s="63"/>
      <c r="AD267" s="63"/>
      <c r="AE267" s="63"/>
    </row>
    <row r="268">
      <c r="A268" s="57" t="s">
        <v>315</v>
      </c>
      <c r="B268" s="57" t="s">
        <v>11</v>
      </c>
      <c r="C268" s="57" t="s">
        <v>6</v>
      </c>
      <c r="D268" s="57" t="s">
        <v>324</v>
      </c>
      <c r="E268" s="57" t="s">
        <v>4</v>
      </c>
      <c r="F268" s="57" t="s">
        <v>968</v>
      </c>
      <c r="G268" s="169" t="s">
        <v>933</v>
      </c>
      <c r="H268" s="58"/>
      <c r="I268" s="151">
        <v>1.0</v>
      </c>
      <c r="J268" s="113">
        <v>1590.0</v>
      </c>
      <c r="K268" s="125"/>
      <c r="L268" s="104"/>
      <c r="M268" s="147"/>
      <c r="N268" s="148"/>
      <c r="O268" s="58"/>
      <c r="P268" s="57" t="s">
        <v>819</v>
      </c>
      <c r="Q268" s="63"/>
      <c r="R268" s="63"/>
      <c r="S268" s="152">
        <v>660.0</v>
      </c>
      <c r="T268" s="153">
        <v>627.0</v>
      </c>
      <c r="U268" s="63"/>
      <c r="V268" s="63">
        <f t="shared" si="1"/>
        <v>627</v>
      </c>
      <c r="W268" s="63"/>
      <c r="X268" s="63"/>
      <c r="Y268" s="63"/>
      <c r="Z268" s="63"/>
      <c r="AA268" s="63"/>
      <c r="AB268" s="63"/>
      <c r="AC268" s="63"/>
      <c r="AD268" s="63"/>
      <c r="AE268" s="63"/>
    </row>
    <row r="269">
      <c r="A269" s="57" t="s">
        <v>315</v>
      </c>
      <c r="B269" s="57" t="s">
        <v>11</v>
      </c>
      <c r="C269" s="57" t="s">
        <v>6</v>
      </c>
      <c r="D269" s="57" t="s">
        <v>328</v>
      </c>
      <c r="E269" s="57" t="s">
        <v>4</v>
      </c>
      <c r="F269" s="57" t="s">
        <v>969</v>
      </c>
      <c r="G269" s="169" t="s">
        <v>933</v>
      </c>
      <c r="H269" s="58"/>
      <c r="I269" s="151">
        <v>1.0</v>
      </c>
      <c r="J269" s="113">
        <v>1590.0</v>
      </c>
      <c r="K269" s="125"/>
      <c r="L269" s="104"/>
      <c r="M269" s="147"/>
      <c r="N269" s="148"/>
      <c r="O269" s="58"/>
      <c r="P269" s="57" t="s">
        <v>819</v>
      </c>
      <c r="Q269" s="63"/>
      <c r="R269" s="63"/>
      <c r="S269" s="152">
        <v>660.0</v>
      </c>
      <c r="T269" s="153">
        <v>627.0</v>
      </c>
      <c r="U269" s="63"/>
      <c r="V269" s="63">
        <f t="shared" si="1"/>
        <v>627</v>
      </c>
      <c r="W269" s="63"/>
      <c r="X269" s="63"/>
      <c r="Y269" s="63"/>
      <c r="Z269" s="63"/>
      <c r="AA269" s="63"/>
      <c r="AB269" s="63"/>
      <c r="AC269" s="63"/>
      <c r="AD269" s="63"/>
      <c r="AE269" s="63"/>
    </row>
    <row r="270">
      <c r="A270" s="57" t="s">
        <v>315</v>
      </c>
      <c r="B270" s="57" t="s">
        <v>11</v>
      </c>
      <c r="C270" s="57" t="s">
        <v>6</v>
      </c>
      <c r="D270" s="57" t="s">
        <v>318</v>
      </c>
      <c r="E270" s="57" t="s">
        <v>4</v>
      </c>
      <c r="F270" s="57" t="s">
        <v>969</v>
      </c>
      <c r="G270" s="169" t="s">
        <v>933</v>
      </c>
      <c r="H270" s="58"/>
      <c r="I270" s="151">
        <v>1.0</v>
      </c>
      <c r="J270" s="113">
        <v>1590.0</v>
      </c>
      <c r="K270" s="125"/>
      <c r="L270" s="104"/>
      <c r="M270" s="147"/>
      <c r="N270" s="148"/>
      <c r="O270" s="58"/>
      <c r="P270" s="57" t="s">
        <v>819</v>
      </c>
      <c r="Q270" s="63"/>
      <c r="R270" s="63"/>
      <c r="S270" s="152">
        <v>660.0</v>
      </c>
      <c r="T270" s="153">
        <v>627.0</v>
      </c>
      <c r="U270" s="63"/>
      <c r="V270" s="63">
        <f t="shared" si="1"/>
        <v>627</v>
      </c>
      <c r="W270" s="63"/>
      <c r="X270" s="63"/>
      <c r="Y270" s="63"/>
      <c r="Z270" s="63"/>
      <c r="AA270" s="63"/>
      <c r="AB270" s="63"/>
      <c r="AC270" s="63"/>
      <c r="AD270" s="63"/>
      <c r="AE270" s="63"/>
    </row>
    <row r="271">
      <c r="A271" s="57" t="s">
        <v>315</v>
      </c>
      <c r="B271" s="57" t="s">
        <v>11</v>
      </c>
      <c r="C271" s="57" t="s">
        <v>6</v>
      </c>
      <c r="D271" s="57" t="s">
        <v>324</v>
      </c>
      <c r="E271" s="57" t="s">
        <v>4</v>
      </c>
      <c r="F271" s="57" t="s">
        <v>969</v>
      </c>
      <c r="G271" s="169" t="s">
        <v>933</v>
      </c>
      <c r="H271" s="58"/>
      <c r="I271" s="151">
        <v>1.0</v>
      </c>
      <c r="J271" s="113">
        <v>1590.0</v>
      </c>
      <c r="K271" s="125"/>
      <c r="L271" s="104"/>
      <c r="M271" s="147"/>
      <c r="N271" s="148"/>
      <c r="O271" s="58"/>
      <c r="P271" s="57" t="s">
        <v>819</v>
      </c>
      <c r="Q271" s="63"/>
      <c r="R271" s="63"/>
      <c r="S271" s="152">
        <v>660.0</v>
      </c>
      <c r="T271" s="153">
        <v>627.0</v>
      </c>
      <c r="U271" s="63"/>
      <c r="V271" s="63">
        <f t="shared" si="1"/>
        <v>627</v>
      </c>
      <c r="W271" s="63"/>
      <c r="X271" s="63"/>
      <c r="Y271" s="63"/>
      <c r="Z271" s="63"/>
      <c r="AA271" s="63"/>
      <c r="AB271" s="63"/>
      <c r="AC271" s="63"/>
      <c r="AD271" s="63"/>
      <c r="AE271" s="63"/>
    </row>
    <row r="272">
      <c r="A272" s="57" t="s">
        <v>315</v>
      </c>
      <c r="B272" s="57" t="s">
        <v>11</v>
      </c>
      <c r="C272" s="57" t="s">
        <v>6</v>
      </c>
      <c r="D272" s="57" t="s">
        <v>328</v>
      </c>
      <c r="E272" s="57" t="s">
        <v>4</v>
      </c>
      <c r="F272" s="57" t="s">
        <v>970</v>
      </c>
      <c r="G272" s="169" t="s">
        <v>933</v>
      </c>
      <c r="H272" s="58"/>
      <c r="I272" s="151">
        <v>1.0</v>
      </c>
      <c r="J272" s="113">
        <v>1590.0</v>
      </c>
      <c r="K272" s="125"/>
      <c r="L272" s="104"/>
      <c r="M272" s="147"/>
      <c r="N272" s="148"/>
      <c r="O272" s="58"/>
      <c r="P272" s="57" t="s">
        <v>819</v>
      </c>
      <c r="Q272" s="63"/>
      <c r="R272" s="63"/>
      <c r="S272" s="152">
        <v>660.0</v>
      </c>
      <c r="T272" s="153">
        <v>627.0</v>
      </c>
      <c r="U272" s="63"/>
      <c r="V272" s="63">
        <f t="shared" si="1"/>
        <v>627</v>
      </c>
      <c r="W272" s="63"/>
      <c r="X272" s="63"/>
      <c r="Y272" s="63"/>
      <c r="Z272" s="63"/>
      <c r="AA272" s="63"/>
      <c r="AB272" s="63"/>
      <c r="AC272" s="63"/>
      <c r="AD272" s="63"/>
      <c r="AE272" s="63"/>
    </row>
    <row r="273">
      <c r="A273" s="57" t="s">
        <v>315</v>
      </c>
      <c r="B273" s="57" t="s">
        <v>11</v>
      </c>
      <c r="C273" s="57" t="s">
        <v>6</v>
      </c>
      <c r="D273" s="57" t="s">
        <v>318</v>
      </c>
      <c r="E273" s="57" t="s">
        <v>4</v>
      </c>
      <c r="F273" s="57" t="s">
        <v>970</v>
      </c>
      <c r="G273" s="169" t="s">
        <v>933</v>
      </c>
      <c r="H273" s="58"/>
      <c r="I273" s="151">
        <v>1.0</v>
      </c>
      <c r="J273" s="113">
        <v>1590.0</v>
      </c>
      <c r="K273" s="125"/>
      <c r="L273" s="104"/>
      <c r="M273" s="147"/>
      <c r="N273" s="148"/>
      <c r="O273" s="58"/>
      <c r="P273" s="57" t="s">
        <v>819</v>
      </c>
      <c r="Q273" s="63"/>
      <c r="R273" s="63"/>
      <c r="S273" s="152">
        <v>660.0</v>
      </c>
      <c r="T273" s="153">
        <v>627.0</v>
      </c>
      <c r="U273" s="63"/>
      <c r="V273" s="63">
        <f t="shared" si="1"/>
        <v>627</v>
      </c>
      <c r="W273" s="63"/>
      <c r="X273" s="63"/>
      <c r="Y273" s="63"/>
      <c r="Z273" s="63"/>
      <c r="AA273" s="63"/>
      <c r="AB273" s="63"/>
      <c r="AC273" s="63"/>
      <c r="AD273" s="63"/>
      <c r="AE273" s="63"/>
    </row>
    <row r="274">
      <c r="A274" s="57" t="s">
        <v>315</v>
      </c>
      <c r="B274" s="57" t="s">
        <v>11</v>
      </c>
      <c r="C274" s="57" t="s">
        <v>6</v>
      </c>
      <c r="D274" s="57" t="s">
        <v>324</v>
      </c>
      <c r="E274" s="57" t="s">
        <v>4</v>
      </c>
      <c r="F274" s="57" t="s">
        <v>970</v>
      </c>
      <c r="G274" s="169" t="s">
        <v>933</v>
      </c>
      <c r="H274" s="58"/>
      <c r="I274" s="151">
        <v>1.0</v>
      </c>
      <c r="J274" s="113">
        <v>1590.0</v>
      </c>
      <c r="K274" s="125"/>
      <c r="L274" s="104"/>
      <c r="M274" s="147"/>
      <c r="N274" s="148"/>
      <c r="O274" s="58"/>
      <c r="P274" s="57" t="s">
        <v>819</v>
      </c>
      <c r="Q274" s="63"/>
      <c r="R274" s="63"/>
      <c r="S274" s="152">
        <v>660.0</v>
      </c>
      <c r="T274" s="153">
        <v>627.0</v>
      </c>
      <c r="U274" s="63"/>
      <c r="V274" s="63">
        <f t="shared" si="1"/>
        <v>627</v>
      </c>
      <c r="W274" s="63"/>
      <c r="X274" s="63"/>
      <c r="Y274" s="63"/>
      <c r="Z274" s="63"/>
      <c r="AA274" s="63"/>
      <c r="AB274" s="63"/>
      <c r="AC274" s="63"/>
      <c r="AD274" s="63"/>
      <c r="AE274" s="63"/>
    </row>
    <row r="275">
      <c r="A275" s="57" t="s">
        <v>315</v>
      </c>
      <c r="B275" s="57" t="s">
        <v>11</v>
      </c>
      <c r="C275" s="57" t="s">
        <v>6</v>
      </c>
      <c r="D275" s="57" t="s">
        <v>328</v>
      </c>
      <c r="E275" s="57" t="s">
        <v>4</v>
      </c>
      <c r="F275" s="57" t="s">
        <v>971</v>
      </c>
      <c r="G275" s="169" t="s">
        <v>933</v>
      </c>
      <c r="H275" s="58"/>
      <c r="I275" s="151">
        <v>1.0</v>
      </c>
      <c r="J275" s="113">
        <v>1790.0</v>
      </c>
      <c r="K275" s="125"/>
      <c r="L275" s="104"/>
      <c r="M275" s="147"/>
      <c r="N275" s="148"/>
      <c r="O275" s="58"/>
      <c r="P275" s="57" t="s">
        <v>819</v>
      </c>
      <c r="Q275" s="63"/>
      <c r="R275" s="63"/>
      <c r="S275" s="152">
        <v>760.0</v>
      </c>
      <c r="T275" s="153">
        <v>722.0</v>
      </c>
      <c r="U275" s="63"/>
      <c r="V275" s="63">
        <f t="shared" si="1"/>
        <v>722</v>
      </c>
      <c r="W275" s="63"/>
      <c r="X275" s="63"/>
      <c r="Y275" s="63"/>
      <c r="Z275" s="63"/>
      <c r="AA275" s="63"/>
      <c r="AB275" s="63"/>
      <c r="AC275" s="63"/>
      <c r="AD275" s="63"/>
      <c r="AE275" s="63"/>
    </row>
    <row r="276">
      <c r="A276" s="57" t="s">
        <v>315</v>
      </c>
      <c r="B276" s="57" t="s">
        <v>11</v>
      </c>
      <c r="C276" s="57" t="s">
        <v>6</v>
      </c>
      <c r="D276" s="57" t="s">
        <v>318</v>
      </c>
      <c r="E276" s="57" t="s">
        <v>4</v>
      </c>
      <c r="F276" s="57" t="s">
        <v>971</v>
      </c>
      <c r="G276" s="169" t="s">
        <v>933</v>
      </c>
      <c r="H276" s="58"/>
      <c r="I276" s="151">
        <v>1.0</v>
      </c>
      <c r="J276" s="113">
        <v>1790.0</v>
      </c>
      <c r="K276" s="125"/>
      <c r="L276" s="104"/>
      <c r="M276" s="147"/>
      <c r="N276" s="148"/>
      <c r="O276" s="58"/>
      <c r="P276" s="57" t="s">
        <v>819</v>
      </c>
      <c r="Q276" s="63"/>
      <c r="R276" s="63"/>
      <c r="S276" s="152">
        <v>760.0</v>
      </c>
      <c r="T276" s="153">
        <v>722.0</v>
      </c>
      <c r="U276" s="63"/>
      <c r="V276" s="63">
        <f t="shared" si="1"/>
        <v>722</v>
      </c>
      <c r="W276" s="63"/>
      <c r="X276" s="63"/>
      <c r="Y276" s="63"/>
      <c r="Z276" s="63"/>
      <c r="AA276" s="63"/>
      <c r="AB276" s="63"/>
      <c r="AC276" s="63"/>
      <c r="AD276" s="63"/>
      <c r="AE276" s="63"/>
    </row>
    <row r="277">
      <c r="A277" s="57" t="s">
        <v>315</v>
      </c>
      <c r="B277" s="57" t="s">
        <v>11</v>
      </c>
      <c r="C277" s="57" t="s">
        <v>6</v>
      </c>
      <c r="D277" s="57" t="s">
        <v>328</v>
      </c>
      <c r="E277" s="57" t="s">
        <v>4</v>
      </c>
      <c r="F277" s="57" t="s">
        <v>972</v>
      </c>
      <c r="G277" s="169" t="s">
        <v>973</v>
      </c>
      <c r="H277" s="58"/>
      <c r="I277" s="151">
        <v>1.0</v>
      </c>
      <c r="J277" s="113">
        <v>1790.0</v>
      </c>
      <c r="K277" s="125"/>
      <c r="L277" s="104"/>
      <c r="M277" s="147"/>
      <c r="N277" s="148"/>
      <c r="O277" s="58"/>
      <c r="P277" s="57" t="s">
        <v>819</v>
      </c>
      <c r="Q277" s="63"/>
      <c r="R277" s="63"/>
      <c r="S277" s="152">
        <v>760.0</v>
      </c>
      <c r="T277" s="153">
        <v>722.0</v>
      </c>
      <c r="U277" s="63"/>
      <c r="V277" s="63">
        <f t="shared" si="1"/>
        <v>722</v>
      </c>
      <c r="W277" s="63"/>
      <c r="X277" s="63"/>
      <c r="Y277" s="63"/>
      <c r="Z277" s="63"/>
      <c r="AA277" s="63"/>
      <c r="AB277" s="63"/>
      <c r="AC277" s="63"/>
      <c r="AD277" s="63"/>
      <c r="AE277" s="63"/>
    </row>
    <row r="278">
      <c r="A278" s="57" t="s">
        <v>315</v>
      </c>
      <c r="B278" s="57" t="s">
        <v>11</v>
      </c>
      <c r="C278" s="57" t="s">
        <v>6</v>
      </c>
      <c r="D278" s="57" t="s">
        <v>318</v>
      </c>
      <c r="E278" s="57" t="s">
        <v>4</v>
      </c>
      <c r="F278" s="57" t="s">
        <v>972</v>
      </c>
      <c r="G278" s="169" t="s">
        <v>973</v>
      </c>
      <c r="H278" s="58"/>
      <c r="I278" s="151">
        <v>1.0</v>
      </c>
      <c r="J278" s="113">
        <v>1790.0</v>
      </c>
      <c r="K278" s="125"/>
      <c r="L278" s="104"/>
      <c r="M278" s="147"/>
      <c r="N278" s="148"/>
      <c r="O278" s="58"/>
      <c r="P278" s="57" t="s">
        <v>819</v>
      </c>
      <c r="Q278" s="63"/>
      <c r="R278" s="63"/>
      <c r="S278" s="152">
        <v>760.0</v>
      </c>
      <c r="T278" s="153">
        <v>722.0</v>
      </c>
      <c r="U278" s="63"/>
      <c r="V278" s="63">
        <f t="shared" si="1"/>
        <v>722</v>
      </c>
      <c r="W278" s="63"/>
      <c r="X278" s="63"/>
      <c r="Y278" s="63"/>
      <c r="Z278" s="63"/>
      <c r="AA278" s="63"/>
      <c r="AB278" s="63"/>
      <c r="AC278" s="63"/>
      <c r="AD278" s="63"/>
      <c r="AE278" s="63"/>
    </row>
    <row r="279">
      <c r="A279" s="57" t="s">
        <v>315</v>
      </c>
      <c r="B279" s="57" t="s">
        <v>11</v>
      </c>
      <c r="C279" s="57" t="s">
        <v>6</v>
      </c>
      <c r="D279" s="57" t="s">
        <v>324</v>
      </c>
      <c r="E279" s="57" t="s">
        <v>4</v>
      </c>
      <c r="F279" s="57" t="s">
        <v>972</v>
      </c>
      <c r="G279" s="169" t="s">
        <v>973</v>
      </c>
      <c r="H279" s="58"/>
      <c r="I279" s="151">
        <v>1.0</v>
      </c>
      <c r="J279" s="113">
        <v>1790.0</v>
      </c>
      <c r="K279" s="125"/>
      <c r="L279" s="104"/>
      <c r="M279" s="147"/>
      <c r="N279" s="148"/>
      <c r="O279" s="58"/>
      <c r="P279" s="57" t="s">
        <v>819</v>
      </c>
      <c r="Q279" s="63"/>
      <c r="R279" s="63"/>
      <c r="S279" s="152">
        <v>760.0</v>
      </c>
      <c r="T279" s="153">
        <v>722.0</v>
      </c>
      <c r="U279" s="63"/>
      <c r="V279" s="63">
        <f t="shared" si="1"/>
        <v>722</v>
      </c>
      <c r="W279" s="63"/>
      <c r="X279" s="63"/>
      <c r="Y279" s="63"/>
      <c r="Z279" s="63"/>
      <c r="AA279" s="63"/>
      <c r="AB279" s="63"/>
      <c r="AC279" s="63"/>
      <c r="AD279" s="63"/>
      <c r="AE279" s="63"/>
    </row>
    <row r="280">
      <c r="A280" s="57" t="s">
        <v>315</v>
      </c>
      <c r="B280" s="57" t="s">
        <v>5</v>
      </c>
      <c r="C280" s="57" t="s">
        <v>6</v>
      </c>
      <c r="D280" s="57" t="s">
        <v>328</v>
      </c>
      <c r="E280" s="57" t="s">
        <v>361</v>
      </c>
      <c r="F280" s="57" t="s">
        <v>974</v>
      </c>
      <c r="G280" s="57" t="s">
        <v>975</v>
      </c>
      <c r="H280" s="58"/>
      <c r="I280" s="151">
        <v>2.0</v>
      </c>
      <c r="J280" s="113">
        <v>6590.0</v>
      </c>
      <c r="K280" s="132">
        <v>4990.0</v>
      </c>
      <c r="L280" s="104"/>
      <c r="M280" s="147"/>
      <c r="N280" s="148"/>
      <c r="O280" s="58"/>
      <c r="P280" s="57" t="s">
        <v>819</v>
      </c>
      <c r="Q280" s="63"/>
      <c r="R280" s="63"/>
      <c r="S280" s="152">
        <v>2900.0</v>
      </c>
      <c r="T280" s="153">
        <v>2175.0</v>
      </c>
      <c r="U280" s="63"/>
      <c r="V280" s="63">
        <f t="shared" si="1"/>
        <v>4350</v>
      </c>
      <c r="W280" s="63"/>
      <c r="X280" s="63"/>
      <c r="Y280" s="63"/>
      <c r="Z280" s="63"/>
      <c r="AA280" s="63"/>
      <c r="AB280" s="63"/>
      <c r="AC280" s="63"/>
      <c r="AD280" s="63"/>
      <c r="AE280" s="63"/>
    </row>
    <row r="281">
      <c r="A281" s="57" t="s">
        <v>315</v>
      </c>
      <c r="B281" s="57" t="s">
        <v>5</v>
      </c>
      <c r="C281" s="57" t="s">
        <v>6</v>
      </c>
      <c r="D281" s="57" t="s">
        <v>324</v>
      </c>
      <c r="E281" s="57" t="s">
        <v>361</v>
      </c>
      <c r="F281" s="57" t="s">
        <v>974</v>
      </c>
      <c r="G281" s="57" t="s">
        <v>975</v>
      </c>
      <c r="H281" s="58"/>
      <c r="I281" s="151">
        <v>1.0</v>
      </c>
      <c r="J281" s="113">
        <v>6590.0</v>
      </c>
      <c r="K281" s="132">
        <v>4990.0</v>
      </c>
      <c r="L281" s="104"/>
      <c r="M281" s="147"/>
      <c r="N281" s="148"/>
      <c r="O281" s="58"/>
      <c r="P281" s="57" t="s">
        <v>819</v>
      </c>
      <c r="Q281" s="63"/>
      <c r="R281" s="63"/>
      <c r="S281" s="152">
        <v>2900.0</v>
      </c>
      <c r="T281" s="153">
        <v>2175.0</v>
      </c>
      <c r="U281" s="63"/>
      <c r="V281" s="63">
        <f t="shared" si="1"/>
        <v>2175</v>
      </c>
      <c r="W281" s="63"/>
      <c r="X281" s="63"/>
      <c r="Y281" s="63"/>
      <c r="Z281" s="63"/>
      <c r="AA281" s="63"/>
      <c r="AB281" s="63"/>
      <c r="AC281" s="63"/>
      <c r="AD281" s="63"/>
      <c r="AE281" s="63"/>
    </row>
    <row r="282">
      <c r="A282" s="57" t="s">
        <v>315</v>
      </c>
      <c r="B282" s="57" t="s">
        <v>5</v>
      </c>
      <c r="C282" s="57" t="s">
        <v>6</v>
      </c>
      <c r="D282" s="57" t="s">
        <v>328</v>
      </c>
      <c r="E282" s="57" t="s">
        <v>361</v>
      </c>
      <c r="F282" s="57" t="s">
        <v>976</v>
      </c>
      <c r="G282" s="57" t="s">
        <v>975</v>
      </c>
      <c r="H282" s="58"/>
      <c r="I282" s="151">
        <v>2.0</v>
      </c>
      <c r="J282" s="113">
        <v>6590.0</v>
      </c>
      <c r="K282" s="132">
        <v>4990.0</v>
      </c>
      <c r="L282" s="104"/>
      <c r="M282" s="147"/>
      <c r="N282" s="148"/>
      <c r="O282" s="58"/>
      <c r="P282" s="57" t="s">
        <v>819</v>
      </c>
      <c r="Q282" s="63"/>
      <c r="R282" s="63"/>
      <c r="S282" s="152">
        <v>2900.0</v>
      </c>
      <c r="T282" s="153">
        <v>2175.0</v>
      </c>
      <c r="U282" s="63"/>
      <c r="V282" s="63">
        <f t="shared" si="1"/>
        <v>4350</v>
      </c>
      <c r="W282" s="63"/>
      <c r="X282" s="63"/>
      <c r="Y282" s="63"/>
      <c r="Z282" s="63"/>
      <c r="AA282" s="63"/>
      <c r="AB282" s="63"/>
      <c r="AC282" s="63"/>
      <c r="AD282" s="63"/>
      <c r="AE282" s="63"/>
    </row>
    <row r="283">
      <c r="A283" s="57" t="s">
        <v>315</v>
      </c>
      <c r="B283" s="57" t="s">
        <v>5</v>
      </c>
      <c r="C283" s="57" t="s">
        <v>6</v>
      </c>
      <c r="D283" s="57" t="s">
        <v>318</v>
      </c>
      <c r="E283" s="57" t="s">
        <v>361</v>
      </c>
      <c r="F283" s="57" t="s">
        <v>976</v>
      </c>
      <c r="G283" s="57" t="s">
        <v>975</v>
      </c>
      <c r="H283" s="58"/>
      <c r="I283" s="151">
        <v>1.0</v>
      </c>
      <c r="J283" s="113">
        <v>6590.0</v>
      </c>
      <c r="K283" s="132">
        <v>4990.0</v>
      </c>
      <c r="L283" s="104"/>
      <c r="M283" s="147"/>
      <c r="N283" s="148"/>
      <c r="O283" s="58"/>
      <c r="P283" s="57" t="s">
        <v>819</v>
      </c>
      <c r="Q283" s="63"/>
      <c r="R283" s="63"/>
      <c r="S283" s="152">
        <v>2900.0</v>
      </c>
      <c r="T283" s="153">
        <v>2175.0</v>
      </c>
      <c r="U283" s="63"/>
      <c r="V283" s="63">
        <f t="shared" si="1"/>
        <v>2175</v>
      </c>
      <c r="W283" s="63"/>
      <c r="X283" s="63"/>
      <c r="Y283" s="63"/>
      <c r="Z283" s="63"/>
      <c r="AA283" s="63"/>
      <c r="AB283" s="63"/>
      <c r="AC283" s="63"/>
      <c r="AD283" s="63"/>
      <c r="AE283" s="63"/>
    </row>
    <row r="284">
      <c r="A284" s="57" t="s">
        <v>315</v>
      </c>
      <c r="B284" s="57" t="s">
        <v>5</v>
      </c>
      <c r="C284" s="57" t="s">
        <v>6</v>
      </c>
      <c r="D284" s="57" t="s">
        <v>328</v>
      </c>
      <c r="E284" s="57" t="s">
        <v>361</v>
      </c>
      <c r="F284" s="57" t="s">
        <v>977</v>
      </c>
      <c r="G284" s="169" t="s">
        <v>928</v>
      </c>
      <c r="H284" s="58"/>
      <c r="I284" s="151">
        <v>2.0</v>
      </c>
      <c r="J284" s="113">
        <v>6590.0</v>
      </c>
      <c r="K284" s="132">
        <v>4990.0</v>
      </c>
      <c r="L284" s="104"/>
      <c r="M284" s="147"/>
      <c r="N284" s="148"/>
      <c r="O284" s="58"/>
      <c r="P284" s="57" t="s">
        <v>819</v>
      </c>
      <c r="Q284" s="63"/>
      <c r="R284" s="63"/>
      <c r="S284" s="152">
        <v>2900.0</v>
      </c>
      <c r="T284" s="153">
        <v>2175.0</v>
      </c>
      <c r="U284" s="63"/>
      <c r="V284" s="63">
        <f t="shared" si="1"/>
        <v>4350</v>
      </c>
      <c r="W284" s="63"/>
      <c r="X284" s="63"/>
      <c r="Y284" s="63"/>
      <c r="Z284" s="63"/>
      <c r="AA284" s="63"/>
      <c r="AB284" s="63"/>
      <c r="AC284" s="63"/>
      <c r="AD284" s="63"/>
      <c r="AE284" s="63"/>
    </row>
    <row r="285">
      <c r="A285" s="57" t="s">
        <v>315</v>
      </c>
      <c r="B285" s="57" t="s">
        <v>5</v>
      </c>
      <c r="C285" s="57" t="s">
        <v>6</v>
      </c>
      <c r="D285" s="57" t="s">
        <v>324</v>
      </c>
      <c r="E285" s="57" t="s">
        <v>361</v>
      </c>
      <c r="F285" s="57" t="s">
        <v>977</v>
      </c>
      <c r="G285" s="169" t="s">
        <v>928</v>
      </c>
      <c r="H285" s="58"/>
      <c r="I285" s="151">
        <v>1.0</v>
      </c>
      <c r="J285" s="113">
        <v>6590.0</v>
      </c>
      <c r="K285" s="132">
        <v>4990.0</v>
      </c>
      <c r="L285" s="104"/>
      <c r="M285" s="147"/>
      <c r="N285" s="148"/>
      <c r="O285" s="58"/>
      <c r="P285" s="57" t="s">
        <v>819</v>
      </c>
      <c r="Q285" s="63"/>
      <c r="R285" s="63"/>
      <c r="S285" s="152">
        <v>2900.0</v>
      </c>
      <c r="T285" s="153">
        <v>2175.0</v>
      </c>
      <c r="U285" s="63"/>
      <c r="V285" s="63">
        <f t="shared" si="1"/>
        <v>2175</v>
      </c>
      <c r="W285" s="63"/>
      <c r="X285" s="63"/>
      <c r="Y285" s="63"/>
      <c r="Z285" s="63"/>
      <c r="AA285" s="63"/>
      <c r="AB285" s="63"/>
      <c r="AC285" s="63"/>
      <c r="AD285" s="63"/>
      <c r="AE285" s="63"/>
    </row>
    <row r="286">
      <c r="A286" s="57" t="s">
        <v>315</v>
      </c>
      <c r="B286" s="57" t="s">
        <v>5</v>
      </c>
      <c r="C286" s="57" t="s">
        <v>6</v>
      </c>
      <c r="D286" s="57" t="s">
        <v>328</v>
      </c>
      <c r="E286" s="57" t="s">
        <v>361</v>
      </c>
      <c r="F286" s="57" t="s">
        <v>978</v>
      </c>
      <c r="G286" s="169" t="s">
        <v>928</v>
      </c>
      <c r="H286" s="58"/>
      <c r="I286" s="151">
        <v>2.0</v>
      </c>
      <c r="J286" s="113">
        <v>6590.0</v>
      </c>
      <c r="K286" s="132">
        <v>4990.0</v>
      </c>
      <c r="L286" s="104"/>
      <c r="M286" s="147"/>
      <c r="N286" s="148"/>
      <c r="O286" s="58"/>
      <c r="P286" s="57" t="s">
        <v>819</v>
      </c>
      <c r="Q286" s="63"/>
      <c r="R286" s="63"/>
      <c r="S286" s="152">
        <v>2900.0</v>
      </c>
      <c r="T286" s="153">
        <v>2175.0</v>
      </c>
      <c r="U286" s="63"/>
      <c r="V286" s="63">
        <f t="shared" si="1"/>
        <v>4350</v>
      </c>
      <c r="W286" s="63"/>
      <c r="X286" s="63"/>
      <c r="Y286" s="63"/>
      <c r="Z286" s="63"/>
      <c r="AA286" s="63"/>
      <c r="AB286" s="63"/>
      <c r="AC286" s="63"/>
      <c r="AD286" s="63"/>
      <c r="AE286" s="63"/>
    </row>
    <row r="287">
      <c r="A287" s="57" t="s">
        <v>315</v>
      </c>
      <c r="B287" s="57" t="s">
        <v>5</v>
      </c>
      <c r="C287" s="57" t="s">
        <v>6</v>
      </c>
      <c r="D287" s="57" t="s">
        <v>324</v>
      </c>
      <c r="E287" s="57" t="s">
        <v>361</v>
      </c>
      <c r="F287" s="57" t="s">
        <v>978</v>
      </c>
      <c r="G287" s="169" t="s">
        <v>928</v>
      </c>
      <c r="H287" s="58"/>
      <c r="I287" s="151">
        <v>1.0</v>
      </c>
      <c r="J287" s="113">
        <v>6590.0</v>
      </c>
      <c r="K287" s="132">
        <v>4990.0</v>
      </c>
      <c r="L287" s="104"/>
      <c r="M287" s="147"/>
      <c r="N287" s="148"/>
      <c r="O287" s="58"/>
      <c r="P287" s="57" t="s">
        <v>819</v>
      </c>
      <c r="Q287" s="63"/>
      <c r="R287" s="63"/>
      <c r="S287" s="152">
        <v>2900.0</v>
      </c>
      <c r="T287" s="153">
        <v>2175.0</v>
      </c>
      <c r="U287" s="63"/>
      <c r="V287" s="63">
        <f t="shared" si="1"/>
        <v>2175</v>
      </c>
      <c r="W287" s="63"/>
      <c r="X287" s="63"/>
      <c r="Y287" s="63"/>
      <c r="Z287" s="63"/>
      <c r="AA287" s="63"/>
      <c r="AB287" s="63"/>
      <c r="AC287" s="63"/>
      <c r="AD287" s="63"/>
      <c r="AE287" s="63"/>
    </row>
    <row r="288">
      <c r="A288" s="57" t="s">
        <v>315</v>
      </c>
      <c r="B288" s="57" t="s">
        <v>5</v>
      </c>
      <c r="C288" s="57" t="s">
        <v>6</v>
      </c>
      <c r="D288" s="57" t="s">
        <v>328</v>
      </c>
      <c r="E288" s="57" t="s">
        <v>361</v>
      </c>
      <c r="F288" s="57" t="s">
        <v>979</v>
      </c>
      <c r="G288" s="169" t="s">
        <v>928</v>
      </c>
      <c r="H288" s="58"/>
      <c r="I288" s="151">
        <v>2.0</v>
      </c>
      <c r="J288" s="113">
        <v>6590.0</v>
      </c>
      <c r="K288" s="132">
        <v>4990.0</v>
      </c>
      <c r="L288" s="104"/>
      <c r="M288" s="147"/>
      <c r="N288" s="148"/>
      <c r="O288" s="58"/>
      <c r="P288" s="57" t="s">
        <v>819</v>
      </c>
      <c r="Q288" s="63"/>
      <c r="R288" s="63"/>
      <c r="S288" s="152">
        <v>2900.0</v>
      </c>
      <c r="T288" s="153">
        <v>2175.0</v>
      </c>
      <c r="U288" s="63"/>
      <c r="V288" s="63">
        <f t="shared" si="1"/>
        <v>4350</v>
      </c>
      <c r="W288" s="63"/>
      <c r="X288" s="63"/>
      <c r="Y288" s="63"/>
      <c r="Z288" s="63"/>
      <c r="AA288" s="63"/>
      <c r="AB288" s="63"/>
      <c r="AC288" s="63"/>
      <c r="AD288" s="63"/>
      <c r="AE288" s="63"/>
    </row>
    <row r="289">
      <c r="A289" s="57" t="s">
        <v>315</v>
      </c>
      <c r="B289" s="57" t="s">
        <v>5</v>
      </c>
      <c r="C289" s="57" t="s">
        <v>6</v>
      </c>
      <c r="D289" s="57" t="s">
        <v>324</v>
      </c>
      <c r="E289" s="57" t="s">
        <v>361</v>
      </c>
      <c r="F289" s="57" t="s">
        <v>979</v>
      </c>
      <c r="G289" s="169" t="s">
        <v>928</v>
      </c>
      <c r="H289" s="58"/>
      <c r="I289" s="151">
        <v>1.0</v>
      </c>
      <c r="J289" s="113">
        <v>6590.0</v>
      </c>
      <c r="K289" s="132">
        <v>4990.0</v>
      </c>
      <c r="L289" s="104"/>
      <c r="M289" s="147"/>
      <c r="N289" s="148"/>
      <c r="O289" s="58"/>
      <c r="P289" s="57" t="s">
        <v>819</v>
      </c>
      <c r="Q289" s="63"/>
      <c r="R289" s="63"/>
      <c r="S289" s="152">
        <v>2900.0</v>
      </c>
      <c r="T289" s="153">
        <v>2175.0</v>
      </c>
      <c r="U289" s="63"/>
      <c r="V289" s="63">
        <f t="shared" si="1"/>
        <v>2175</v>
      </c>
      <c r="W289" s="63"/>
      <c r="X289" s="63"/>
      <c r="Y289" s="63"/>
      <c r="Z289" s="63"/>
      <c r="AA289" s="63"/>
      <c r="AB289" s="63"/>
      <c r="AC289" s="63"/>
      <c r="AD289" s="63"/>
      <c r="AE289" s="63"/>
    </row>
    <row r="290">
      <c r="A290" s="57" t="s">
        <v>315</v>
      </c>
      <c r="B290" s="57" t="s">
        <v>5</v>
      </c>
      <c r="C290" s="57" t="s">
        <v>6</v>
      </c>
      <c r="D290" s="57" t="s">
        <v>318</v>
      </c>
      <c r="E290" s="57" t="s">
        <v>361</v>
      </c>
      <c r="F290" s="57" t="s">
        <v>980</v>
      </c>
      <c r="G290" s="169" t="s">
        <v>928</v>
      </c>
      <c r="H290" s="58"/>
      <c r="I290" s="151">
        <v>1.0</v>
      </c>
      <c r="J290" s="113">
        <v>6590.0</v>
      </c>
      <c r="K290" s="132">
        <v>4990.0</v>
      </c>
      <c r="L290" s="104"/>
      <c r="M290" s="147"/>
      <c r="N290" s="148"/>
      <c r="O290" s="58"/>
      <c r="P290" s="57" t="s">
        <v>819</v>
      </c>
      <c r="Q290" s="63"/>
      <c r="R290" s="63"/>
      <c r="S290" s="152">
        <v>2900.0</v>
      </c>
      <c r="T290" s="153">
        <v>2175.0</v>
      </c>
      <c r="U290" s="63"/>
      <c r="V290" s="63">
        <f t="shared" si="1"/>
        <v>2175</v>
      </c>
      <c r="W290" s="63"/>
      <c r="X290" s="63"/>
      <c r="Y290" s="63"/>
      <c r="Z290" s="63"/>
      <c r="AA290" s="63"/>
      <c r="AB290" s="63"/>
      <c r="AC290" s="63"/>
      <c r="AD290" s="63"/>
      <c r="AE290" s="63"/>
    </row>
    <row r="291">
      <c r="A291" s="57" t="s">
        <v>315</v>
      </c>
      <c r="B291" s="57" t="s">
        <v>5</v>
      </c>
      <c r="C291" s="57" t="s">
        <v>6</v>
      </c>
      <c r="D291" s="57" t="s">
        <v>324</v>
      </c>
      <c r="E291" s="57" t="s">
        <v>361</v>
      </c>
      <c r="F291" s="57" t="s">
        <v>980</v>
      </c>
      <c r="G291" s="169" t="s">
        <v>928</v>
      </c>
      <c r="H291" s="58"/>
      <c r="I291" s="151">
        <v>2.0</v>
      </c>
      <c r="J291" s="113">
        <v>6590.0</v>
      </c>
      <c r="K291" s="132">
        <v>4990.0</v>
      </c>
      <c r="L291" s="104"/>
      <c r="M291" s="147"/>
      <c r="N291" s="148"/>
      <c r="O291" s="58"/>
      <c r="P291" s="57" t="s">
        <v>819</v>
      </c>
      <c r="Q291" s="63"/>
      <c r="R291" s="63"/>
      <c r="S291" s="152">
        <v>2900.0</v>
      </c>
      <c r="T291" s="153">
        <v>2175.0</v>
      </c>
      <c r="U291" s="63"/>
      <c r="V291" s="63">
        <f t="shared" si="1"/>
        <v>4350</v>
      </c>
      <c r="W291" s="63"/>
      <c r="X291" s="63"/>
      <c r="Y291" s="63"/>
      <c r="Z291" s="63"/>
      <c r="AA291" s="63"/>
      <c r="AB291" s="63"/>
      <c r="AC291" s="63"/>
      <c r="AD291" s="63"/>
      <c r="AE291" s="63"/>
    </row>
    <row r="292">
      <c r="A292" s="57" t="s">
        <v>315</v>
      </c>
      <c r="B292" s="57" t="s">
        <v>5</v>
      </c>
      <c r="C292" s="57" t="s">
        <v>6</v>
      </c>
      <c r="D292" s="57" t="s">
        <v>328</v>
      </c>
      <c r="E292" s="57" t="s">
        <v>361</v>
      </c>
      <c r="F292" s="57" t="s">
        <v>981</v>
      </c>
      <c r="G292" s="169" t="s">
        <v>928</v>
      </c>
      <c r="H292" s="58"/>
      <c r="I292" s="151">
        <v>1.0</v>
      </c>
      <c r="J292" s="113">
        <v>6590.0</v>
      </c>
      <c r="K292" s="132">
        <v>4990.0</v>
      </c>
      <c r="L292" s="104"/>
      <c r="M292" s="147"/>
      <c r="N292" s="148"/>
      <c r="O292" s="58"/>
      <c r="P292" s="57" t="s">
        <v>819</v>
      </c>
      <c r="Q292" s="63"/>
      <c r="R292" s="63"/>
      <c r="S292" s="152">
        <v>2900.0</v>
      </c>
      <c r="T292" s="153">
        <v>2175.0</v>
      </c>
      <c r="U292" s="63"/>
      <c r="V292" s="63">
        <f t="shared" si="1"/>
        <v>2175</v>
      </c>
      <c r="W292" s="63"/>
      <c r="X292" s="63"/>
      <c r="Y292" s="63"/>
      <c r="Z292" s="63"/>
      <c r="AA292" s="63"/>
      <c r="AB292" s="63"/>
      <c r="AC292" s="63"/>
      <c r="AD292" s="63"/>
      <c r="AE292" s="63"/>
    </row>
    <row r="293">
      <c r="A293" s="57" t="s">
        <v>315</v>
      </c>
      <c r="B293" s="57" t="s">
        <v>5</v>
      </c>
      <c r="C293" s="57" t="s">
        <v>6</v>
      </c>
      <c r="D293" s="57" t="s">
        <v>318</v>
      </c>
      <c r="E293" s="57" t="s">
        <v>361</v>
      </c>
      <c r="F293" s="57" t="s">
        <v>981</v>
      </c>
      <c r="G293" s="169" t="s">
        <v>928</v>
      </c>
      <c r="H293" s="58"/>
      <c r="I293" s="151">
        <v>1.0</v>
      </c>
      <c r="J293" s="113">
        <v>6590.0</v>
      </c>
      <c r="K293" s="132">
        <v>4990.0</v>
      </c>
      <c r="L293" s="104"/>
      <c r="M293" s="147"/>
      <c r="N293" s="148"/>
      <c r="O293" s="58"/>
      <c r="P293" s="57" t="s">
        <v>819</v>
      </c>
      <c r="Q293" s="63"/>
      <c r="R293" s="63"/>
      <c r="S293" s="152">
        <v>2900.0</v>
      </c>
      <c r="T293" s="153">
        <v>2175.0</v>
      </c>
      <c r="U293" s="63"/>
      <c r="V293" s="63">
        <f t="shared" si="1"/>
        <v>2175</v>
      </c>
      <c r="W293" s="63"/>
      <c r="X293" s="63"/>
      <c r="Y293" s="63"/>
      <c r="Z293" s="63"/>
      <c r="AA293" s="63"/>
      <c r="AB293" s="63"/>
      <c r="AC293" s="63"/>
      <c r="AD293" s="63"/>
      <c r="AE293" s="63"/>
    </row>
    <row r="294">
      <c r="A294" s="57" t="s">
        <v>315</v>
      </c>
      <c r="B294" s="57" t="s">
        <v>5</v>
      </c>
      <c r="C294" s="57" t="s">
        <v>6</v>
      </c>
      <c r="D294" s="57" t="s">
        <v>324</v>
      </c>
      <c r="E294" s="57" t="s">
        <v>361</v>
      </c>
      <c r="F294" s="57" t="s">
        <v>981</v>
      </c>
      <c r="G294" s="169" t="s">
        <v>928</v>
      </c>
      <c r="H294" s="58"/>
      <c r="I294" s="151">
        <v>1.0</v>
      </c>
      <c r="J294" s="113">
        <v>6590.0</v>
      </c>
      <c r="K294" s="132">
        <v>4990.0</v>
      </c>
      <c r="L294" s="104"/>
      <c r="M294" s="147"/>
      <c r="N294" s="148"/>
      <c r="O294" s="58"/>
      <c r="P294" s="57" t="s">
        <v>819</v>
      </c>
      <c r="Q294" s="63"/>
      <c r="R294" s="63"/>
      <c r="S294" s="152">
        <v>2900.0</v>
      </c>
      <c r="T294" s="153">
        <v>2175.0</v>
      </c>
      <c r="U294" s="63"/>
      <c r="V294" s="63">
        <f t="shared" si="1"/>
        <v>2175</v>
      </c>
      <c r="W294" s="63"/>
      <c r="X294" s="63"/>
      <c r="Y294" s="63"/>
      <c r="Z294" s="63"/>
      <c r="AA294" s="63"/>
      <c r="AB294" s="63"/>
      <c r="AC294" s="63"/>
      <c r="AD294" s="63"/>
      <c r="AE294" s="63"/>
    </row>
    <row r="295">
      <c r="A295" s="57" t="s">
        <v>315</v>
      </c>
      <c r="B295" s="57" t="s">
        <v>5</v>
      </c>
      <c r="C295" s="57" t="s">
        <v>6</v>
      </c>
      <c r="D295" s="57" t="s">
        <v>328</v>
      </c>
      <c r="E295" s="57" t="s">
        <v>4</v>
      </c>
      <c r="F295" s="57" t="s">
        <v>982</v>
      </c>
      <c r="G295" s="57" t="s">
        <v>362</v>
      </c>
      <c r="H295" s="58"/>
      <c r="I295" s="151">
        <v>1.0</v>
      </c>
      <c r="J295" s="113">
        <v>5590.0</v>
      </c>
      <c r="K295" s="125"/>
      <c r="L295" s="104"/>
      <c r="M295" s="147"/>
      <c r="N295" s="148"/>
      <c r="O295" s="58"/>
      <c r="P295" s="57" t="s">
        <v>819</v>
      </c>
      <c r="Q295" s="63"/>
      <c r="R295" s="63"/>
      <c r="S295" s="152">
        <v>2350.0</v>
      </c>
      <c r="T295" s="155">
        <v>2233.0</v>
      </c>
      <c r="U295" s="63"/>
      <c r="V295" s="63">
        <f t="shared" si="1"/>
        <v>2233</v>
      </c>
      <c r="W295" s="63"/>
      <c r="X295" s="63"/>
      <c r="Y295" s="63"/>
      <c r="Z295" s="63"/>
      <c r="AA295" s="63"/>
      <c r="AB295" s="63"/>
      <c r="AC295" s="63"/>
      <c r="AD295" s="63"/>
      <c r="AE295" s="63"/>
    </row>
    <row r="296">
      <c r="A296" s="57" t="s">
        <v>315</v>
      </c>
      <c r="B296" s="57" t="s">
        <v>5</v>
      </c>
      <c r="C296" s="57" t="s">
        <v>6</v>
      </c>
      <c r="D296" s="57" t="s">
        <v>318</v>
      </c>
      <c r="E296" s="57" t="s">
        <v>4</v>
      </c>
      <c r="F296" s="57" t="s">
        <v>982</v>
      </c>
      <c r="G296" s="57" t="s">
        <v>362</v>
      </c>
      <c r="H296" s="58"/>
      <c r="I296" s="151">
        <v>1.0</v>
      </c>
      <c r="J296" s="113">
        <v>5590.0</v>
      </c>
      <c r="K296" s="125"/>
      <c r="L296" s="104"/>
      <c r="M296" s="147"/>
      <c r="N296" s="148"/>
      <c r="O296" s="58"/>
      <c r="P296" s="57" t="s">
        <v>819</v>
      </c>
      <c r="Q296" s="63"/>
      <c r="R296" s="63"/>
      <c r="S296" s="152">
        <v>2350.0</v>
      </c>
      <c r="T296" s="155">
        <v>2233.0</v>
      </c>
      <c r="U296" s="63"/>
      <c r="V296" s="63">
        <f t="shared" si="1"/>
        <v>2233</v>
      </c>
      <c r="W296" s="63"/>
      <c r="X296" s="63"/>
      <c r="Y296" s="63"/>
      <c r="Z296" s="63"/>
      <c r="AA296" s="63"/>
      <c r="AB296" s="63"/>
      <c r="AC296" s="63"/>
      <c r="AD296" s="63"/>
      <c r="AE296" s="63"/>
    </row>
    <row r="297">
      <c r="A297" s="57" t="s">
        <v>315</v>
      </c>
      <c r="B297" s="57" t="s">
        <v>5</v>
      </c>
      <c r="C297" s="57" t="s">
        <v>6</v>
      </c>
      <c r="D297" s="57" t="s">
        <v>328</v>
      </c>
      <c r="E297" s="57" t="s">
        <v>4</v>
      </c>
      <c r="F297" s="57" t="s">
        <v>983</v>
      </c>
      <c r="G297" s="57" t="s">
        <v>362</v>
      </c>
      <c r="H297" s="58"/>
      <c r="I297" s="151">
        <v>1.0</v>
      </c>
      <c r="J297" s="113">
        <v>5590.0</v>
      </c>
      <c r="K297" s="125"/>
      <c r="L297" s="104"/>
      <c r="M297" s="147"/>
      <c r="N297" s="148"/>
      <c r="O297" s="58"/>
      <c r="P297" s="57" t="s">
        <v>819</v>
      </c>
      <c r="Q297" s="63"/>
      <c r="R297" s="63"/>
      <c r="S297" s="152">
        <v>2350.0</v>
      </c>
      <c r="T297" s="155">
        <v>2233.0</v>
      </c>
      <c r="U297" s="63"/>
      <c r="V297" s="63">
        <f t="shared" si="1"/>
        <v>2233</v>
      </c>
      <c r="W297" s="63"/>
      <c r="X297" s="63"/>
      <c r="Y297" s="63"/>
      <c r="Z297" s="63"/>
      <c r="AA297" s="63"/>
      <c r="AB297" s="63"/>
      <c r="AC297" s="63"/>
      <c r="AD297" s="63"/>
      <c r="AE297" s="63"/>
    </row>
    <row r="298">
      <c r="A298" s="57" t="s">
        <v>315</v>
      </c>
      <c r="B298" s="57" t="s">
        <v>5</v>
      </c>
      <c r="C298" s="57" t="s">
        <v>6</v>
      </c>
      <c r="D298" s="57" t="s">
        <v>324</v>
      </c>
      <c r="E298" s="57" t="s">
        <v>4</v>
      </c>
      <c r="F298" s="57" t="s">
        <v>983</v>
      </c>
      <c r="G298" s="57" t="s">
        <v>362</v>
      </c>
      <c r="H298" s="58"/>
      <c r="I298" s="151">
        <v>1.0</v>
      </c>
      <c r="J298" s="113">
        <v>5590.0</v>
      </c>
      <c r="K298" s="125"/>
      <c r="L298" s="104"/>
      <c r="M298" s="147"/>
      <c r="N298" s="148"/>
      <c r="O298" s="58"/>
      <c r="P298" s="57" t="s">
        <v>819</v>
      </c>
      <c r="Q298" s="63"/>
      <c r="R298" s="63"/>
      <c r="S298" s="152">
        <v>2350.0</v>
      </c>
      <c r="T298" s="155">
        <v>2233.0</v>
      </c>
      <c r="U298" s="63"/>
      <c r="V298" s="63">
        <f t="shared" si="1"/>
        <v>2233</v>
      </c>
      <c r="W298" s="63"/>
      <c r="X298" s="63"/>
      <c r="Y298" s="63"/>
      <c r="Z298" s="63"/>
      <c r="AA298" s="63"/>
      <c r="AB298" s="63"/>
      <c r="AC298" s="63"/>
      <c r="AD298" s="63"/>
      <c r="AE298" s="63"/>
    </row>
    <row r="299">
      <c r="A299" s="57" t="s">
        <v>315</v>
      </c>
      <c r="B299" s="57" t="s">
        <v>5</v>
      </c>
      <c r="C299" s="57" t="s">
        <v>6</v>
      </c>
      <c r="D299" s="57" t="s">
        <v>328</v>
      </c>
      <c r="E299" s="57" t="s">
        <v>4</v>
      </c>
      <c r="F299" s="57" t="s">
        <v>984</v>
      </c>
      <c r="G299" s="57" t="s">
        <v>362</v>
      </c>
      <c r="H299" s="58"/>
      <c r="I299" s="151">
        <v>1.0</v>
      </c>
      <c r="J299" s="113">
        <v>5590.0</v>
      </c>
      <c r="K299" s="125"/>
      <c r="L299" s="104"/>
      <c r="M299" s="147"/>
      <c r="N299" s="148"/>
      <c r="O299" s="58"/>
      <c r="P299" s="57" t="s">
        <v>819</v>
      </c>
      <c r="Q299" s="63"/>
      <c r="R299" s="63"/>
      <c r="S299" s="152">
        <v>2350.0</v>
      </c>
      <c r="T299" s="155">
        <v>2233.0</v>
      </c>
      <c r="U299" s="63"/>
      <c r="V299" s="63">
        <f t="shared" si="1"/>
        <v>2233</v>
      </c>
      <c r="W299" s="63"/>
      <c r="X299" s="63"/>
      <c r="Y299" s="63"/>
      <c r="Z299" s="63"/>
      <c r="AA299" s="63"/>
      <c r="AB299" s="63"/>
      <c r="AC299" s="63"/>
      <c r="AD299" s="63"/>
      <c r="AE299" s="63"/>
    </row>
    <row r="300">
      <c r="A300" s="57" t="s">
        <v>315</v>
      </c>
      <c r="B300" s="57" t="s">
        <v>5</v>
      </c>
      <c r="C300" s="57" t="s">
        <v>6</v>
      </c>
      <c r="D300" s="57" t="s">
        <v>324</v>
      </c>
      <c r="E300" s="57" t="s">
        <v>4</v>
      </c>
      <c r="F300" s="57" t="s">
        <v>984</v>
      </c>
      <c r="G300" s="57" t="s">
        <v>362</v>
      </c>
      <c r="H300" s="58"/>
      <c r="I300" s="151">
        <v>1.0</v>
      </c>
      <c r="J300" s="113">
        <v>5590.0</v>
      </c>
      <c r="K300" s="125"/>
      <c r="L300" s="104"/>
      <c r="M300" s="147"/>
      <c r="N300" s="148"/>
      <c r="O300" s="58"/>
      <c r="P300" s="57" t="s">
        <v>819</v>
      </c>
      <c r="Q300" s="63"/>
      <c r="R300" s="63"/>
      <c r="S300" s="152">
        <v>2350.0</v>
      </c>
      <c r="T300" s="155">
        <v>2233.0</v>
      </c>
      <c r="U300" s="63"/>
      <c r="V300" s="63">
        <f t="shared" si="1"/>
        <v>2233</v>
      </c>
      <c r="W300" s="63"/>
      <c r="X300" s="63"/>
      <c r="Y300" s="63"/>
      <c r="Z300" s="63"/>
      <c r="AA300" s="63"/>
      <c r="AB300" s="63"/>
      <c r="AC300" s="63"/>
      <c r="AD300" s="63"/>
      <c r="AE300" s="63"/>
    </row>
    <row r="301">
      <c r="A301" s="57" t="s">
        <v>315</v>
      </c>
      <c r="B301" s="57" t="s">
        <v>5</v>
      </c>
      <c r="C301" s="57" t="s">
        <v>6</v>
      </c>
      <c r="D301" s="57" t="s">
        <v>328</v>
      </c>
      <c r="E301" s="57" t="s">
        <v>4</v>
      </c>
      <c r="F301" s="57" t="s">
        <v>985</v>
      </c>
      <c r="G301" s="57" t="s">
        <v>986</v>
      </c>
      <c r="H301" s="58"/>
      <c r="I301" s="151">
        <v>2.0</v>
      </c>
      <c r="J301" s="113">
        <v>2390.0</v>
      </c>
      <c r="K301" s="125"/>
      <c r="L301" s="104"/>
      <c r="M301" s="147"/>
      <c r="N301" s="148"/>
      <c r="O301" s="58"/>
      <c r="P301" s="57" t="s">
        <v>819</v>
      </c>
      <c r="Q301" s="63"/>
      <c r="R301" s="63"/>
      <c r="S301" s="152">
        <v>930.0</v>
      </c>
      <c r="T301" s="155">
        <v>884.0</v>
      </c>
      <c r="U301" s="63"/>
      <c r="V301" s="63">
        <f t="shared" si="1"/>
        <v>1768</v>
      </c>
      <c r="W301" s="63"/>
      <c r="X301" s="63"/>
      <c r="Y301" s="63"/>
      <c r="Z301" s="63"/>
      <c r="AA301" s="63"/>
      <c r="AB301" s="63"/>
      <c r="AC301" s="63"/>
      <c r="AD301" s="63"/>
      <c r="AE301" s="63"/>
    </row>
    <row r="302">
      <c r="A302" s="57" t="s">
        <v>315</v>
      </c>
      <c r="B302" s="57" t="s">
        <v>5</v>
      </c>
      <c r="C302" s="57" t="s">
        <v>6</v>
      </c>
      <c r="D302" s="57" t="s">
        <v>324</v>
      </c>
      <c r="E302" s="57" t="s">
        <v>4</v>
      </c>
      <c r="F302" s="57" t="s">
        <v>985</v>
      </c>
      <c r="G302" s="57" t="s">
        <v>986</v>
      </c>
      <c r="H302" s="58"/>
      <c r="I302" s="151">
        <v>1.0</v>
      </c>
      <c r="J302" s="113">
        <v>2390.0</v>
      </c>
      <c r="K302" s="125"/>
      <c r="L302" s="104"/>
      <c r="M302" s="147"/>
      <c r="N302" s="148"/>
      <c r="O302" s="58"/>
      <c r="P302" s="57" t="s">
        <v>819</v>
      </c>
      <c r="Q302" s="63"/>
      <c r="R302" s="63"/>
      <c r="S302" s="152">
        <v>930.0</v>
      </c>
      <c r="T302" s="155">
        <v>884.0</v>
      </c>
      <c r="U302" s="63"/>
      <c r="V302" s="63">
        <f t="shared" si="1"/>
        <v>884</v>
      </c>
      <c r="W302" s="63"/>
      <c r="X302" s="63"/>
      <c r="Y302" s="63"/>
      <c r="Z302" s="63"/>
      <c r="AA302" s="63"/>
      <c r="AB302" s="63"/>
      <c r="AC302" s="63"/>
      <c r="AD302" s="63"/>
      <c r="AE302" s="63"/>
    </row>
    <row r="303">
      <c r="A303" s="57" t="s">
        <v>315</v>
      </c>
      <c r="B303" s="57" t="s">
        <v>5</v>
      </c>
      <c r="C303" s="57" t="s">
        <v>6</v>
      </c>
      <c r="D303" s="57" t="s">
        <v>328</v>
      </c>
      <c r="E303" s="57" t="s">
        <v>4</v>
      </c>
      <c r="F303" s="57" t="s">
        <v>987</v>
      </c>
      <c r="G303" s="57" t="s">
        <v>986</v>
      </c>
      <c r="H303" s="58"/>
      <c r="I303" s="151">
        <v>1.0</v>
      </c>
      <c r="J303" s="113">
        <v>2390.0</v>
      </c>
      <c r="K303" s="125"/>
      <c r="L303" s="104"/>
      <c r="M303" s="147"/>
      <c r="N303" s="148"/>
      <c r="O303" s="58"/>
      <c r="P303" s="57" t="s">
        <v>819</v>
      </c>
      <c r="Q303" s="63"/>
      <c r="R303" s="63"/>
      <c r="S303" s="152">
        <v>930.0</v>
      </c>
      <c r="T303" s="155">
        <v>884.0</v>
      </c>
      <c r="U303" s="63"/>
      <c r="V303" s="63">
        <f t="shared" si="1"/>
        <v>884</v>
      </c>
      <c r="W303" s="63"/>
      <c r="X303" s="63"/>
      <c r="Y303" s="63"/>
      <c r="Z303" s="63"/>
      <c r="AA303" s="63"/>
      <c r="AB303" s="63"/>
      <c r="AC303" s="63"/>
      <c r="AD303" s="63"/>
      <c r="AE303" s="63"/>
    </row>
    <row r="304">
      <c r="A304" s="57" t="s">
        <v>315</v>
      </c>
      <c r="B304" s="57" t="s">
        <v>5</v>
      </c>
      <c r="C304" s="57" t="s">
        <v>6</v>
      </c>
      <c r="D304" s="57" t="s">
        <v>318</v>
      </c>
      <c r="E304" s="57" t="s">
        <v>4</v>
      </c>
      <c r="F304" s="57" t="s">
        <v>987</v>
      </c>
      <c r="G304" s="57" t="s">
        <v>986</v>
      </c>
      <c r="H304" s="58"/>
      <c r="I304" s="151">
        <v>1.0</v>
      </c>
      <c r="J304" s="113">
        <v>2390.0</v>
      </c>
      <c r="K304" s="125"/>
      <c r="L304" s="104"/>
      <c r="M304" s="147"/>
      <c r="N304" s="148"/>
      <c r="O304" s="58"/>
      <c r="P304" s="57" t="s">
        <v>819</v>
      </c>
      <c r="Q304" s="63"/>
      <c r="R304" s="63"/>
      <c r="S304" s="152">
        <v>930.0</v>
      </c>
      <c r="T304" s="155">
        <v>884.0</v>
      </c>
      <c r="U304" s="63"/>
      <c r="V304" s="63">
        <f t="shared" si="1"/>
        <v>884</v>
      </c>
      <c r="W304" s="63"/>
      <c r="X304" s="63"/>
      <c r="Y304" s="63"/>
      <c r="Z304" s="63"/>
      <c r="AA304" s="63"/>
      <c r="AB304" s="63"/>
      <c r="AC304" s="63"/>
      <c r="AD304" s="63"/>
      <c r="AE304" s="63"/>
    </row>
    <row r="305">
      <c r="A305" s="57" t="s">
        <v>315</v>
      </c>
      <c r="B305" s="57" t="s">
        <v>5</v>
      </c>
      <c r="C305" s="57" t="s">
        <v>6</v>
      </c>
      <c r="D305" s="57" t="s">
        <v>324</v>
      </c>
      <c r="E305" s="57" t="s">
        <v>4</v>
      </c>
      <c r="F305" s="57" t="s">
        <v>987</v>
      </c>
      <c r="G305" s="57" t="s">
        <v>986</v>
      </c>
      <c r="H305" s="58"/>
      <c r="I305" s="151">
        <v>1.0</v>
      </c>
      <c r="J305" s="113">
        <v>2390.0</v>
      </c>
      <c r="K305" s="125"/>
      <c r="L305" s="104"/>
      <c r="M305" s="147"/>
      <c r="N305" s="148"/>
      <c r="O305" s="58"/>
      <c r="P305" s="57" t="s">
        <v>819</v>
      </c>
      <c r="Q305" s="63"/>
      <c r="R305" s="63"/>
      <c r="S305" s="152">
        <v>930.0</v>
      </c>
      <c r="T305" s="155">
        <v>884.0</v>
      </c>
      <c r="U305" s="63"/>
      <c r="V305" s="63">
        <f t="shared" si="1"/>
        <v>884</v>
      </c>
      <c r="W305" s="63"/>
      <c r="X305" s="63"/>
      <c r="Y305" s="63"/>
      <c r="Z305" s="63"/>
      <c r="AA305" s="63"/>
      <c r="AB305" s="63"/>
      <c r="AC305" s="63"/>
      <c r="AD305" s="63"/>
      <c r="AE305" s="63"/>
    </row>
    <row r="306">
      <c r="A306" s="57" t="s">
        <v>315</v>
      </c>
      <c r="B306" s="57" t="s">
        <v>5</v>
      </c>
      <c r="C306" s="57" t="s">
        <v>6</v>
      </c>
      <c r="D306" s="57" t="s">
        <v>324</v>
      </c>
      <c r="E306" s="57" t="s">
        <v>4</v>
      </c>
      <c r="F306" s="57" t="s">
        <v>988</v>
      </c>
      <c r="G306" s="57" t="s">
        <v>986</v>
      </c>
      <c r="H306" s="58"/>
      <c r="I306" s="151">
        <v>1.0</v>
      </c>
      <c r="J306" s="113">
        <v>2390.0</v>
      </c>
      <c r="K306" s="125"/>
      <c r="L306" s="104"/>
      <c r="M306" s="147"/>
      <c r="N306" s="148"/>
      <c r="O306" s="58"/>
      <c r="P306" s="57" t="s">
        <v>819</v>
      </c>
      <c r="Q306" s="63"/>
      <c r="R306" s="63"/>
      <c r="S306" s="152">
        <v>930.0</v>
      </c>
      <c r="T306" s="155">
        <v>884.0</v>
      </c>
      <c r="U306" s="63"/>
      <c r="V306" s="63">
        <f t="shared" si="1"/>
        <v>884</v>
      </c>
      <c r="W306" s="63"/>
      <c r="X306" s="63"/>
      <c r="Y306" s="63"/>
      <c r="Z306" s="63"/>
      <c r="AA306" s="63"/>
      <c r="AB306" s="63"/>
      <c r="AC306" s="63"/>
      <c r="AD306" s="63"/>
      <c r="AE306" s="63"/>
    </row>
    <row r="307">
      <c r="A307" s="57" t="s">
        <v>315</v>
      </c>
      <c r="B307" s="57" t="s">
        <v>5</v>
      </c>
      <c r="C307" s="57" t="s">
        <v>6</v>
      </c>
      <c r="D307" s="57" t="s">
        <v>328</v>
      </c>
      <c r="E307" s="57" t="s">
        <v>4</v>
      </c>
      <c r="F307" s="57" t="s">
        <v>988</v>
      </c>
      <c r="G307" s="57" t="s">
        <v>986</v>
      </c>
      <c r="H307" s="58"/>
      <c r="I307" s="151">
        <v>2.0</v>
      </c>
      <c r="J307" s="113">
        <v>2390.0</v>
      </c>
      <c r="K307" s="125"/>
      <c r="L307" s="104"/>
      <c r="M307" s="147"/>
      <c r="N307" s="148"/>
      <c r="O307" s="58"/>
      <c r="P307" s="57" t="s">
        <v>819</v>
      </c>
      <c r="Q307" s="63"/>
      <c r="R307" s="63"/>
      <c r="S307" s="152">
        <v>930.0</v>
      </c>
      <c r="T307" s="155">
        <v>884.0</v>
      </c>
      <c r="U307" s="63"/>
      <c r="V307" s="63">
        <f t="shared" si="1"/>
        <v>1768</v>
      </c>
      <c r="W307" s="63"/>
      <c r="X307" s="63"/>
      <c r="Y307" s="63"/>
      <c r="Z307" s="63"/>
      <c r="AA307" s="63"/>
      <c r="AB307" s="63"/>
      <c r="AC307" s="63"/>
      <c r="AD307" s="63"/>
      <c r="AE307" s="63"/>
    </row>
    <row r="308">
      <c r="A308" s="57" t="s">
        <v>315</v>
      </c>
      <c r="B308" s="57" t="s">
        <v>5</v>
      </c>
      <c r="C308" s="57" t="s">
        <v>6</v>
      </c>
      <c r="D308" s="57" t="s">
        <v>328</v>
      </c>
      <c r="E308" s="57" t="s">
        <v>4</v>
      </c>
      <c r="F308" s="57" t="s">
        <v>989</v>
      </c>
      <c r="G308" s="57" t="s">
        <v>986</v>
      </c>
      <c r="H308" s="58"/>
      <c r="I308" s="151">
        <v>1.0</v>
      </c>
      <c r="J308" s="113">
        <v>2390.0</v>
      </c>
      <c r="K308" s="125"/>
      <c r="L308" s="104"/>
      <c r="M308" s="147"/>
      <c r="N308" s="148"/>
      <c r="O308" s="58"/>
      <c r="P308" s="57" t="s">
        <v>819</v>
      </c>
      <c r="Q308" s="63"/>
      <c r="R308" s="63"/>
      <c r="S308" s="152">
        <v>930.0</v>
      </c>
      <c r="T308" s="155">
        <v>884.0</v>
      </c>
      <c r="U308" s="63"/>
      <c r="V308" s="63">
        <f t="shared" si="1"/>
        <v>884</v>
      </c>
      <c r="W308" s="63"/>
      <c r="X308" s="63"/>
      <c r="Y308" s="63"/>
      <c r="Z308" s="63"/>
      <c r="AA308" s="63"/>
      <c r="AB308" s="63"/>
      <c r="AC308" s="63"/>
      <c r="AD308" s="63"/>
      <c r="AE308" s="63"/>
    </row>
    <row r="309">
      <c r="A309" s="57" t="s">
        <v>315</v>
      </c>
      <c r="B309" s="57" t="s">
        <v>5</v>
      </c>
      <c r="C309" s="57" t="s">
        <v>6</v>
      </c>
      <c r="D309" s="57" t="s">
        <v>318</v>
      </c>
      <c r="E309" s="57" t="s">
        <v>4</v>
      </c>
      <c r="F309" s="57" t="s">
        <v>989</v>
      </c>
      <c r="G309" s="57" t="s">
        <v>986</v>
      </c>
      <c r="H309" s="58"/>
      <c r="I309" s="151">
        <v>1.0</v>
      </c>
      <c r="J309" s="113">
        <v>2390.0</v>
      </c>
      <c r="K309" s="125"/>
      <c r="L309" s="104"/>
      <c r="M309" s="147"/>
      <c r="N309" s="148"/>
      <c r="O309" s="58"/>
      <c r="P309" s="57" t="s">
        <v>819</v>
      </c>
      <c r="Q309" s="63"/>
      <c r="R309" s="63"/>
      <c r="S309" s="152">
        <v>930.0</v>
      </c>
      <c r="T309" s="155">
        <v>884.0</v>
      </c>
      <c r="U309" s="63"/>
      <c r="V309" s="63">
        <f t="shared" si="1"/>
        <v>884</v>
      </c>
      <c r="W309" s="63"/>
      <c r="X309" s="63"/>
      <c r="Y309" s="63"/>
      <c r="Z309" s="63"/>
      <c r="AA309" s="63"/>
      <c r="AB309" s="63"/>
      <c r="AC309" s="63"/>
      <c r="AD309" s="63"/>
      <c r="AE309" s="63"/>
    </row>
    <row r="310">
      <c r="A310" s="57" t="s">
        <v>315</v>
      </c>
      <c r="B310" s="57" t="s">
        <v>5</v>
      </c>
      <c r="C310" s="57" t="s">
        <v>6</v>
      </c>
      <c r="D310" s="57" t="s">
        <v>324</v>
      </c>
      <c r="E310" s="57" t="s">
        <v>4</v>
      </c>
      <c r="F310" s="57" t="s">
        <v>989</v>
      </c>
      <c r="G310" s="57" t="s">
        <v>986</v>
      </c>
      <c r="H310" s="58"/>
      <c r="I310" s="151">
        <v>1.0</v>
      </c>
      <c r="J310" s="113">
        <v>2390.0</v>
      </c>
      <c r="K310" s="125"/>
      <c r="L310" s="104"/>
      <c r="M310" s="147"/>
      <c r="N310" s="148"/>
      <c r="O310" s="58"/>
      <c r="P310" s="57" t="s">
        <v>819</v>
      </c>
      <c r="Q310" s="63"/>
      <c r="R310" s="63"/>
      <c r="S310" s="152">
        <v>930.0</v>
      </c>
      <c r="T310" s="155">
        <v>884.0</v>
      </c>
      <c r="U310" s="63"/>
      <c r="V310" s="63">
        <f t="shared" si="1"/>
        <v>884</v>
      </c>
      <c r="W310" s="63"/>
      <c r="X310" s="63"/>
      <c r="Y310" s="63"/>
      <c r="Z310" s="63"/>
      <c r="AA310" s="63"/>
      <c r="AB310" s="63"/>
      <c r="AC310" s="63"/>
      <c r="AD310" s="63"/>
      <c r="AE310" s="63"/>
    </row>
    <row r="311">
      <c r="A311" s="57" t="s">
        <v>315</v>
      </c>
      <c r="B311" s="57" t="s">
        <v>5</v>
      </c>
      <c r="C311" s="57" t="s">
        <v>6</v>
      </c>
      <c r="D311" s="57" t="s">
        <v>328</v>
      </c>
      <c r="E311" s="57" t="s">
        <v>4</v>
      </c>
      <c r="F311" s="57" t="s">
        <v>990</v>
      </c>
      <c r="G311" s="57" t="s">
        <v>986</v>
      </c>
      <c r="H311" s="58"/>
      <c r="I311" s="151">
        <v>1.0</v>
      </c>
      <c r="J311" s="113">
        <v>2390.0</v>
      </c>
      <c r="K311" s="125"/>
      <c r="L311" s="104"/>
      <c r="M311" s="147"/>
      <c r="N311" s="148"/>
      <c r="O311" s="58"/>
      <c r="P311" s="57" t="s">
        <v>819</v>
      </c>
      <c r="Q311" s="63"/>
      <c r="R311" s="63"/>
      <c r="S311" s="152">
        <v>930.0</v>
      </c>
      <c r="T311" s="155">
        <v>884.0</v>
      </c>
      <c r="U311" s="63"/>
      <c r="V311" s="63">
        <f t="shared" si="1"/>
        <v>884</v>
      </c>
      <c r="W311" s="63"/>
      <c r="X311" s="63"/>
      <c r="Y311" s="63"/>
      <c r="Z311" s="63"/>
      <c r="AA311" s="63"/>
      <c r="AB311" s="63"/>
      <c r="AC311" s="63"/>
      <c r="AD311" s="63"/>
      <c r="AE311" s="63"/>
    </row>
    <row r="312">
      <c r="A312" s="57" t="s">
        <v>315</v>
      </c>
      <c r="B312" s="57" t="s">
        <v>5</v>
      </c>
      <c r="C312" s="57" t="s">
        <v>6</v>
      </c>
      <c r="D312" s="57" t="s">
        <v>318</v>
      </c>
      <c r="E312" s="57" t="s">
        <v>4</v>
      </c>
      <c r="F312" s="57" t="s">
        <v>990</v>
      </c>
      <c r="G312" s="57" t="s">
        <v>986</v>
      </c>
      <c r="H312" s="58"/>
      <c r="I312" s="151">
        <v>1.0</v>
      </c>
      <c r="J312" s="113">
        <v>2390.0</v>
      </c>
      <c r="K312" s="125"/>
      <c r="L312" s="104"/>
      <c r="M312" s="147"/>
      <c r="N312" s="148"/>
      <c r="O312" s="58"/>
      <c r="P312" s="57" t="s">
        <v>819</v>
      </c>
      <c r="Q312" s="63"/>
      <c r="R312" s="63"/>
      <c r="S312" s="152">
        <v>930.0</v>
      </c>
      <c r="T312" s="155">
        <v>884.0</v>
      </c>
      <c r="U312" s="63"/>
      <c r="V312" s="63">
        <f t="shared" si="1"/>
        <v>884</v>
      </c>
      <c r="W312" s="63"/>
      <c r="X312" s="63"/>
      <c r="Y312" s="63"/>
      <c r="Z312" s="63"/>
      <c r="AA312" s="63"/>
      <c r="AB312" s="63"/>
      <c r="AC312" s="63"/>
      <c r="AD312" s="63"/>
      <c r="AE312" s="63"/>
    </row>
    <row r="313">
      <c r="A313" s="57" t="s">
        <v>315</v>
      </c>
      <c r="B313" s="57" t="s">
        <v>5</v>
      </c>
      <c r="C313" s="57" t="s">
        <v>6</v>
      </c>
      <c r="D313" s="57" t="s">
        <v>324</v>
      </c>
      <c r="E313" s="57" t="s">
        <v>4</v>
      </c>
      <c r="F313" s="57" t="s">
        <v>990</v>
      </c>
      <c r="G313" s="57" t="s">
        <v>986</v>
      </c>
      <c r="H313" s="58"/>
      <c r="I313" s="151">
        <v>1.0</v>
      </c>
      <c r="J313" s="113">
        <v>2390.0</v>
      </c>
      <c r="K313" s="125"/>
      <c r="L313" s="104"/>
      <c r="M313" s="147"/>
      <c r="N313" s="148"/>
      <c r="O313" s="58"/>
      <c r="P313" s="57" t="s">
        <v>819</v>
      </c>
      <c r="Q313" s="63"/>
      <c r="R313" s="63"/>
      <c r="S313" s="152">
        <v>930.0</v>
      </c>
      <c r="T313" s="155">
        <v>884.0</v>
      </c>
      <c r="U313" s="63"/>
      <c r="V313" s="63">
        <f t="shared" si="1"/>
        <v>884</v>
      </c>
      <c r="W313" s="63"/>
      <c r="X313" s="63"/>
      <c r="Y313" s="63"/>
      <c r="Z313" s="63"/>
      <c r="AA313" s="63"/>
      <c r="AB313" s="63"/>
      <c r="AC313" s="63"/>
      <c r="AD313" s="63"/>
      <c r="AE313" s="63"/>
    </row>
    <row r="314">
      <c r="A314" s="57" t="s">
        <v>315</v>
      </c>
      <c r="B314" s="57" t="s">
        <v>5</v>
      </c>
      <c r="C314" s="57" t="s">
        <v>6</v>
      </c>
      <c r="D314" s="57" t="s">
        <v>328</v>
      </c>
      <c r="E314" s="57" t="s">
        <v>4</v>
      </c>
      <c r="F314" s="57" t="s">
        <v>991</v>
      </c>
      <c r="G314" s="57" t="s">
        <v>986</v>
      </c>
      <c r="H314" s="58"/>
      <c r="I314" s="151">
        <v>2.0</v>
      </c>
      <c r="J314" s="113">
        <v>2390.0</v>
      </c>
      <c r="K314" s="125"/>
      <c r="L314" s="104"/>
      <c r="M314" s="147"/>
      <c r="N314" s="148"/>
      <c r="O314" s="58"/>
      <c r="P314" s="57" t="s">
        <v>819</v>
      </c>
      <c r="Q314" s="63"/>
      <c r="R314" s="63"/>
      <c r="S314" s="152">
        <v>930.0</v>
      </c>
      <c r="T314" s="155">
        <v>884.0</v>
      </c>
      <c r="U314" s="63"/>
      <c r="V314" s="63">
        <f t="shared" si="1"/>
        <v>1768</v>
      </c>
      <c r="W314" s="63"/>
      <c r="X314" s="63"/>
      <c r="Y314" s="63"/>
      <c r="Z314" s="63"/>
      <c r="AA314" s="63"/>
      <c r="AB314" s="63"/>
      <c r="AC314" s="63"/>
      <c r="AD314" s="63"/>
      <c r="AE314" s="63"/>
    </row>
    <row r="315">
      <c r="A315" s="57" t="s">
        <v>315</v>
      </c>
      <c r="B315" s="57" t="s">
        <v>5</v>
      </c>
      <c r="C315" s="57" t="s">
        <v>6</v>
      </c>
      <c r="D315" s="57" t="s">
        <v>324</v>
      </c>
      <c r="E315" s="57" t="s">
        <v>4</v>
      </c>
      <c r="F315" s="57" t="s">
        <v>991</v>
      </c>
      <c r="G315" s="57" t="s">
        <v>986</v>
      </c>
      <c r="H315" s="58"/>
      <c r="I315" s="151">
        <v>1.0</v>
      </c>
      <c r="J315" s="113">
        <v>2390.0</v>
      </c>
      <c r="K315" s="125"/>
      <c r="L315" s="104"/>
      <c r="M315" s="147"/>
      <c r="N315" s="148"/>
      <c r="O315" s="58"/>
      <c r="P315" s="57" t="s">
        <v>819</v>
      </c>
      <c r="Q315" s="63"/>
      <c r="R315" s="63"/>
      <c r="S315" s="152">
        <v>930.0</v>
      </c>
      <c r="T315" s="155">
        <v>884.0</v>
      </c>
      <c r="U315" s="63"/>
      <c r="V315" s="63">
        <f t="shared" si="1"/>
        <v>884</v>
      </c>
      <c r="W315" s="63"/>
      <c r="X315" s="63"/>
      <c r="Y315" s="63"/>
      <c r="Z315" s="63"/>
      <c r="AA315" s="63"/>
      <c r="AB315" s="63"/>
      <c r="AC315" s="63"/>
      <c r="AD315" s="63"/>
      <c r="AE315" s="63"/>
    </row>
    <row r="316">
      <c r="A316" s="57" t="s">
        <v>315</v>
      </c>
      <c r="B316" s="57" t="s">
        <v>5</v>
      </c>
      <c r="C316" s="57" t="s">
        <v>6</v>
      </c>
      <c r="D316" s="57" t="s">
        <v>328</v>
      </c>
      <c r="E316" s="57" t="s">
        <v>4</v>
      </c>
      <c r="F316" s="57" t="s">
        <v>992</v>
      </c>
      <c r="G316" s="57" t="s">
        <v>986</v>
      </c>
      <c r="H316" s="58"/>
      <c r="I316" s="151">
        <v>2.0</v>
      </c>
      <c r="J316" s="113">
        <v>2390.0</v>
      </c>
      <c r="K316" s="125"/>
      <c r="L316" s="104"/>
      <c r="M316" s="147"/>
      <c r="N316" s="148"/>
      <c r="O316" s="58"/>
      <c r="P316" s="57" t="s">
        <v>819</v>
      </c>
      <c r="Q316" s="63"/>
      <c r="R316" s="63"/>
      <c r="S316" s="152">
        <v>930.0</v>
      </c>
      <c r="T316" s="155">
        <v>884.0</v>
      </c>
      <c r="U316" s="63"/>
      <c r="V316" s="63">
        <f t="shared" si="1"/>
        <v>1768</v>
      </c>
      <c r="W316" s="63"/>
      <c r="X316" s="63"/>
      <c r="Y316" s="63"/>
      <c r="Z316" s="63"/>
      <c r="AA316" s="63"/>
      <c r="AB316" s="63"/>
      <c r="AC316" s="63"/>
      <c r="AD316" s="63"/>
      <c r="AE316" s="63"/>
    </row>
    <row r="317">
      <c r="A317" s="57" t="s">
        <v>315</v>
      </c>
      <c r="B317" s="57" t="s">
        <v>5</v>
      </c>
      <c r="C317" s="57" t="s">
        <v>6</v>
      </c>
      <c r="D317" s="57" t="s">
        <v>318</v>
      </c>
      <c r="E317" s="57" t="s">
        <v>4</v>
      </c>
      <c r="F317" s="57" t="s">
        <v>992</v>
      </c>
      <c r="G317" s="57" t="s">
        <v>986</v>
      </c>
      <c r="H317" s="58"/>
      <c r="I317" s="151">
        <v>1.0</v>
      </c>
      <c r="J317" s="113">
        <v>2390.0</v>
      </c>
      <c r="K317" s="125"/>
      <c r="L317" s="104"/>
      <c r="M317" s="147"/>
      <c r="N317" s="148"/>
      <c r="O317" s="58"/>
      <c r="P317" s="57" t="s">
        <v>819</v>
      </c>
      <c r="Q317" s="63"/>
      <c r="R317" s="63"/>
      <c r="S317" s="152">
        <v>930.0</v>
      </c>
      <c r="T317" s="155">
        <v>884.0</v>
      </c>
      <c r="U317" s="63"/>
      <c r="V317" s="63">
        <f t="shared" si="1"/>
        <v>884</v>
      </c>
      <c r="W317" s="63"/>
      <c r="X317" s="63"/>
      <c r="Y317" s="63"/>
      <c r="Z317" s="63"/>
      <c r="AA317" s="63"/>
      <c r="AB317" s="63"/>
      <c r="AC317" s="63"/>
      <c r="AD317" s="63"/>
      <c r="AE317" s="63"/>
    </row>
    <row r="318">
      <c r="A318" s="57" t="s">
        <v>315</v>
      </c>
      <c r="B318" s="57" t="s">
        <v>5</v>
      </c>
      <c r="C318" s="57" t="s">
        <v>6</v>
      </c>
      <c r="D318" s="57" t="s">
        <v>328</v>
      </c>
      <c r="E318" s="57" t="s">
        <v>4</v>
      </c>
      <c r="F318" s="57" t="s">
        <v>993</v>
      </c>
      <c r="G318" s="57" t="s">
        <v>986</v>
      </c>
      <c r="H318" s="58"/>
      <c r="I318" s="151">
        <v>2.0</v>
      </c>
      <c r="J318" s="113">
        <v>2390.0</v>
      </c>
      <c r="K318" s="125"/>
      <c r="L318" s="104"/>
      <c r="M318" s="147"/>
      <c r="N318" s="148"/>
      <c r="O318" s="58"/>
      <c r="P318" s="57" t="s">
        <v>819</v>
      </c>
      <c r="Q318" s="63"/>
      <c r="R318" s="63"/>
      <c r="S318" s="152">
        <v>930.0</v>
      </c>
      <c r="T318" s="155">
        <v>884.0</v>
      </c>
      <c r="U318" s="63"/>
      <c r="V318" s="63">
        <f t="shared" si="1"/>
        <v>1768</v>
      </c>
      <c r="W318" s="63"/>
      <c r="X318" s="63"/>
      <c r="Y318" s="63"/>
      <c r="Z318" s="63"/>
      <c r="AA318" s="63"/>
      <c r="AB318" s="63"/>
      <c r="AC318" s="63"/>
      <c r="AD318" s="63"/>
      <c r="AE318" s="63"/>
    </row>
    <row r="319">
      <c r="A319" s="57" t="s">
        <v>315</v>
      </c>
      <c r="B319" s="57" t="s">
        <v>5</v>
      </c>
      <c r="C319" s="57" t="s">
        <v>6</v>
      </c>
      <c r="D319" s="57" t="s">
        <v>324</v>
      </c>
      <c r="E319" s="57" t="s">
        <v>4</v>
      </c>
      <c r="F319" s="57" t="s">
        <v>993</v>
      </c>
      <c r="G319" s="57" t="s">
        <v>986</v>
      </c>
      <c r="H319" s="58"/>
      <c r="I319" s="151">
        <v>1.0</v>
      </c>
      <c r="J319" s="113">
        <v>2390.0</v>
      </c>
      <c r="K319" s="125"/>
      <c r="L319" s="104"/>
      <c r="M319" s="147"/>
      <c r="N319" s="148"/>
      <c r="O319" s="58"/>
      <c r="P319" s="57" t="s">
        <v>819</v>
      </c>
      <c r="Q319" s="63"/>
      <c r="R319" s="63"/>
      <c r="S319" s="152">
        <v>930.0</v>
      </c>
      <c r="T319" s="155">
        <v>884.0</v>
      </c>
      <c r="U319" s="63"/>
      <c r="V319" s="63">
        <f t="shared" si="1"/>
        <v>884</v>
      </c>
      <c r="W319" s="63"/>
      <c r="X319" s="63"/>
      <c r="Y319" s="63"/>
      <c r="Z319" s="63"/>
      <c r="AA319" s="63"/>
      <c r="AB319" s="63"/>
      <c r="AC319" s="63"/>
      <c r="AD319" s="63"/>
      <c r="AE319" s="63"/>
    </row>
    <row r="320">
      <c r="A320" s="57" t="s">
        <v>315</v>
      </c>
      <c r="B320" s="57" t="s">
        <v>5</v>
      </c>
      <c r="C320" s="57" t="s">
        <v>6</v>
      </c>
      <c r="D320" s="57" t="s">
        <v>328</v>
      </c>
      <c r="E320" s="57" t="s">
        <v>4</v>
      </c>
      <c r="F320" s="57" t="s">
        <v>994</v>
      </c>
      <c r="G320" s="57" t="s">
        <v>986</v>
      </c>
      <c r="H320" s="58"/>
      <c r="I320" s="151">
        <v>1.0</v>
      </c>
      <c r="J320" s="113">
        <v>2390.0</v>
      </c>
      <c r="K320" s="125"/>
      <c r="L320" s="104"/>
      <c r="M320" s="147"/>
      <c r="N320" s="148"/>
      <c r="O320" s="58"/>
      <c r="P320" s="57" t="s">
        <v>819</v>
      </c>
      <c r="Q320" s="63"/>
      <c r="R320" s="63"/>
      <c r="S320" s="152">
        <v>930.0</v>
      </c>
      <c r="T320" s="155">
        <v>884.0</v>
      </c>
      <c r="U320" s="63"/>
      <c r="V320" s="63">
        <f t="shared" si="1"/>
        <v>884</v>
      </c>
      <c r="W320" s="63"/>
      <c r="X320" s="63"/>
      <c r="Y320" s="63"/>
      <c r="Z320" s="63"/>
      <c r="AA320" s="63"/>
      <c r="AB320" s="63"/>
      <c r="AC320" s="63"/>
      <c r="AD320" s="63"/>
      <c r="AE320" s="63"/>
    </row>
    <row r="321">
      <c r="A321" s="57" t="s">
        <v>315</v>
      </c>
      <c r="B321" s="57" t="s">
        <v>5</v>
      </c>
      <c r="C321" s="57" t="s">
        <v>6</v>
      </c>
      <c r="D321" s="57" t="s">
        <v>318</v>
      </c>
      <c r="E321" s="57" t="s">
        <v>4</v>
      </c>
      <c r="F321" s="57" t="s">
        <v>994</v>
      </c>
      <c r="G321" s="57" t="s">
        <v>986</v>
      </c>
      <c r="H321" s="58"/>
      <c r="I321" s="151">
        <v>1.0</v>
      </c>
      <c r="J321" s="113">
        <v>2390.0</v>
      </c>
      <c r="K321" s="125"/>
      <c r="L321" s="104"/>
      <c r="M321" s="147"/>
      <c r="N321" s="148"/>
      <c r="O321" s="58"/>
      <c r="P321" s="57" t="s">
        <v>819</v>
      </c>
      <c r="Q321" s="63"/>
      <c r="R321" s="63"/>
      <c r="S321" s="152">
        <v>930.0</v>
      </c>
      <c r="T321" s="155">
        <v>884.0</v>
      </c>
      <c r="U321" s="63"/>
      <c r="V321" s="63">
        <f t="shared" si="1"/>
        <v>884</v>
      </c>
      <c r="W321" s="63"/>
      <c r="X321" s="63"/>
      <c r="Y321" s="63"/>
      <c r="Z321" s="63"/>
      <c r="AA321" s="63"/>
      <c r="AB321" s="63"/>
      <c r="AC321" s="63"/>
      <c r="AD321" s="63"/>
      <c r="AE321" s="63"/>
    </row>
    <row r="322">
      <c r="A322" s="57" t="s">
        <v>315</v>
      </c>
      <c r="B322" s="57" t="s">
        <v>5</v>
      </c>
      <c r="C322" s="57" t="s">
        <v>6</v>
      </c>
      <c r="D322" s="57" t="s">
        <v>324</v>
      </c>
      <c r="E322" s="57" t="s">
        <v>4</v>
      </c>
      <c r="F322" s="57" t="s">
        <v>994</v>
      </c>
      <c r="G322" s="57" t="s">
        <v>986</v>
      </c>
      <c r="H322" s="58"/>
      <c r="I322" s="151">
        <v>1.0</v>
      </c>
      <c r="J322" s="113">
        <v>2390.0</v>
      </c>
      <c r="K322" s="125"/>
      <c r="L322" s="104"/>
      <c r="M322" s="147"/>
      <c r="N322" s="148"/>
      <c r="O322" s="58"/>
      <c r="P322" s="57" t="s">
        <v>819</v>
      </c>
      <c r="Q322" s="63"/>
      <c r="R322" s="63"/>
      <c r="S322" s="152">
        <v>930.0</v>
      </c>
      <c r="T322" s="155">
        <v>884.0</v>
      </c>
      <c r="U322" s="63"/>
      <c r="V322" s="63">
        <f t="shared" si="1"/>
        <v>884</v>
      </c>
      <c r="W322" s="63"/>
      <c r="X322" s="63"/>
      <c r="Y322" s="63"/>
      <c r="Z322" s="63"/>
      <c r="AA322" s="63"/>
      <c r="AB322" s="63"/>
      <c r="AC322" s="63"/>
      <c r="AD322" s="63"/>
      <c r="AE322" s="63"/>
    </row>
    <row r="323">
      <c r="A323" s="57" t="s">
        <v>315</v>
      </c>
      <c r="B323" s="57" t="s">
        <v>5</v>
      </c>
      <c r="C323" s="57" t="s">
        <v>6</v>
      </c>
      <c r="D323" s="57" t="s">
        <v>328</v>
      </c>
      <c r="E323" s="57" t="s">
        <v>4</v>
      </c>
      <c r="F323" s="57" t="s">
        <v>995</v>
      </c>
      <c r="G323" s="57" t="s">
        <v>986</v>
      </c>
      <c r="H323" s="58"/>
      <c r="I323" s="151">
        <v>2.0</v>
      </c>
      <c r="J323" s="113">
        <v>2390.0</v>
      </c>
      <c r="K323" s="125"/>
      <c r="L323" s="104"/>
      <c r="M323" s="147"/>
      <c r="N323" s="148"/>
      <c r="O323" s="58"/>
      <c r="P323" s="57" t="s">
        <v>819</v>
      </c>
      <c r="Q323" s="63"/>
      <c r="R323" s="63"/>
      <c r="S323" s="152">
        <v>930.0</v>
      </c>
      <c r="T323" s="155">
        <v>884.0</v>
      </c>
      <c r="U323" s="63"/>
      <c r="V323" s="63">
        <f t="shared" si="1"/>
        <v>1768</v>
      </c>
      <c r="W323" s="63"/>
      <c r="X323" s="63"/>
      <c r="Y323" s="63"/>
      <c r="Z323" s="63"/>
      <c r="AA323" s="63"/>
      <c r="AB323" s="63"/>
      <c r="AC323" s="63"/>
      <c r="AD323" s="63"/>
      <c r="AE323" s="63"/>
    </row>
    <row r="324">
      <c r="A324" s="57" t="s">
        <v>315</v>
      </c>
      <c r="B324" s="57" t="s">
        <v>5</v>
      </c>
      <c r="C324" s="57" t="s">
        <v>6</v>
      </c>
      <c r="D324" s="57" t="s">
        <v>318</v>
      </c>
      <c r="E324" s="57" t="s">
        <v>4</v>
      </c>
      <c r="F324" s="57" t="s">
        <v>995</v>
      </c>
      <c r="G324" s="57" t="s">
        <v>986</v>
      </c>
      <c r="H324" s="58"/>
      <c r="I324" s="151">
        <v>1.0</v>
      </c>
      <c r="J324" s="113">
        <v>2390.0</v>
      </c>
      <c r="K324" s="125"/>
      <c r="L324" s="104"/>
      <c r="M324" s="147"/>
      <c r="N324" s="148"/>
      <c r="O324" s="58"/>
      <c r="P324" s="57" t="s">
        <v>819</v>
      </c>
      <c r="Q324" s="63"/>
      <c r="R324" s="63"/>
      <c r="S324" s="152">
        <v>930.0</v>
      </c>
      <c r="T324" s="155">
        <v>884.0</v>
      </c>
      <c r="U324" s="63"/>
      <c r="V324" s="63">
        <f t="shared" si="1"/>
        <v>884</v>
      </c>
      <c r="W324" s="63"/>
      <c r="X324" s="63"/>
      <c r="Y324" s="63"/>
      <c r="Z324" s="63"/>
      <c r="AA324" s="63"/>
      <c r="AB324" s="63"/>
      <c r="AC324" s="63"/>
      <c r="AD324" s="63"/>
      <c r="AE324" s="63"/>
    </row>
    <row r="325">
      <c r="A325" s="57" t="s">
        <v>315</v>
      </c>
      <c r="B325" s="57" t="s">
        <v>5</v>
      </c>
      <c r="C325" s="57" t="s">
        <v>6</v>
      </c>
      <c r="D325" s="57" t="s">
        <v>328</v>
      </c>
      <c r="E325" s="57" t="s">
        <v>4</v>
      </c>
      <c r="F325" s="57" t="s">
        <v>996</v>
      </c>
      <c r="G325" s="57" t="s">
        <v>986</v>
      </c>
      <c r="H325" s="58"/>
      <c r="I325" s="151">
        <v>2.0</v>
      </c>
      <c r="J325" s="113">
        <v>2390.0</v>
      </c>
      <c r="K325" s="125"/>
      <c r="L325" s="104"/>
      <c r="M325" s="147"/>
      <c r="N325" s="148"/>
      <c r="O325" s="58"/>
      <c r="P325" s="57" t="s">
        <v>819</v>
      </c>
      <c r="Q325" s="63"/>
      <c r="R325" s="63"/>
      <c r="S325" s="152">
        <v>930.0</v>
      </c>
      <c r="T325" s="155">
        <v>884.0</v>
      </c>
      <c r="U325" s="63"/>
      <c r="V325" s="63">
        <f t="shared" si="1"/>
        <v>1768</v>
      </c>
      <c r="W325" s="63"/>
      <c r="X325" s="63"/>
      <c r="Y325" s="63"/>
      <c r="Z325" s="63"/>
      <c r="AA325" s="63"/>
      <c r="AB325" s="63"/>
      <c r="AC325" s="63"/>
      <c r="AD325" s="63"/>
      <c r="AE325" s="63"/>
    </row>
    <row r="326">
      <c r="A326" s="57" t="s">
        <v>315</v>
      </c>
      <c r="B326" s="57" t="s">
        <v>5</v>
      </c>
      <c r="C326" s="57" t="s">
        <v>6</v>
      </c>
      <c r="D326" s="57" t="s">
        <v>324</v>
      </c>
      <c r="E326" s="57" t="s">
        <v>4</v>
      </c>
      <c r="F326" s="57" t="s">
        <v>996</v>
      </c>
      <c r="G326" s="57" t="s">
        <v>986</v>
      </c>
      <c r="H326" s="58"/>
      <c r="I326" s="151">
        <v>1.0</v>
      </c>
      <c r="J326" s="113">
        <v>2390.0</v>
      </c>
      <c r="K326" s="125"/>
      <c r="L326" s="104"/>
      <c r="M326" s="147"/>
      <c r="N326" s="148"/>
      <c r="O326" s="58"/>
      <c r="P326" s="57" t="s">
        <v>819</v>
      </c>
      <c r="Q326" s="63"/>
      <c r="R326" s="63"/>
      <c r="S326" s="152">
        <v>930.0</v>
      </c>
      <c r="T326" s="155">
        <v>884.0</v>
      </c>
      <c r="U326" s="63"/>
      <c r="V326" s="63">
        <f t="shared" si="1"/>
        <v>884</v>
      </c>
      <c r="W326" s="63"/>
      <c r="X326" s="63"/>
      <c r="Y326" s="63"/>
      <c r="Z326" s="63"/>
      <c r="AA326" s="63"/>
      <c r="AB326" s="63"/>
      <c r="AC326" s="63"/>
      <c r="AD326" s="63"/>
      <c r="AE326" s="63"/>
    </row>
    <row r="327">
      <c r="A327" s="57" t="s">
        <v>315</v>
      </c>
      <c r="B327" s="57" t="s">
        <v>37</v>
      </c>
      <c r="C327" s="57" t="s">
        <v>6</v>
      </c>
      <c r="D327" s="57" t="s">
        <v>324</v>
      </c>
      <c r="E327" s="57" t="s">
        <v>4</v>
      </c>
      <c r="F327" s="57" t="s">
        <v>997</v>
      </c>
      <c r="G327" s="57" t="s">
        <v>824</v>
      </c>
      <c r="H327" s="58"/>
      <c r="I327" s="151">
        <v>1.0</v>
      </c>
      <c r="J327" s="113">
        <v>6390.0</v>
      </c>
      <c r="K327" s="132">
        <v>4990.0</v>
      </c>
      <c r="L327" s="104"/>
      <c r="M327" s="147"/>
      <c r="N327" s="148"/>
      <c r="O327" s="58"/>
      <c r="P327" s="57" t="s">
        <v>819</v>
      </c>
      <c r="Q327" s="63"/>
      <c r="R327" s="63"/>
      <c r="S327" s="152">
        <v>2330.0</v>
      </c>
      <c r="T327" s="153">
        <v>1864.0</v>
      </c>
      <c r="U327" s="63"/>
      <c r="V327" s="63">
        <f t="shared" si="1"/>
        <v>1864</v>
      </c>
      <c r="W327" s="63"/>
      <c r="X327" s="63"/>
      <c r="Y327" s="63"/>
      <c r="Z327" s="63"/>
      <c r="AA327" s="63"/>
      <c r="AB327" s="63"/>
      <c r="AC327" s="63"/>
      <c r="AD327" s="63"/>
      <c r="AE327" s="63"/>
    </row>
    <row r="328">
      <c r="A328" s="57" t="s">
        <v>315</v>
      </c>
      <c r="B328" s="57" t="s">
        <v>37</v>
      </c>
      <c r="C328" s="57" t="s">
        <v>6</v>
      </c>
      <c r="D328" s="57" t="s">
        <v>328</v>
      </c>
      <c r="E328" s="57" t="s">
        <v>4</v>
      </c>
      <c r="F328" s="57" t="s">
        <v>998</v>
      </c>
      <c r="G328" s="57" t="s">
        <v>824</v>
      </c>
      <c r="H328" s="58"/>
      <c r="I328" s="151">
        <v>1.0</v>
      </c>
      <c r="J328" s="113">
        <v>6390.0</v>
      </c>
      <c r="K328" s="132">
        <v>4990.0</v>
      </c>
      <c r="L328" s="104"/>
      <c r="M328" s="147"/>
      <c r="N328" s="148"/>
      <c r="O328" s="58"/>
      <c r="P328" s="57" t="s">
        <v>819</v>
      </c>
      <c r="Q328" s="63"/>
      <c r="R328" s="63"/>
      <c r="S328" s="152">
        <v>2330.0</v>
      </c>
      <c r="T328" s="153">
        <v>1864.0</v>
      </c>
      <c r="U328" s="63"/>
      <c r="V328" s="63">
        <f t="shared" si="1"/>
        <v>1864</v>
      </c>
      <c r="W328" s="63"/>
      <c r="X328" s="63"/>
      <c r="Y328" s="63"/>
      <c r="Z328" s="63"/>
      <c r="AA328" s="63"/>
      <c r="AB328" s="63"/>
      <c r="AC328" s="63"/>
      <c r="AD328" s="63"/>
      <c r="AE328" s="63"/>
    </row>
    <row r="329">
      <c r="A329" s="57" t="s">
        <v>315</v>
      </c>
      <c r="B329" s="57" t="s">
        <v>37</v>
      </c>
      <c r="C329" s="57" t="s">
        <v>6</v>
      </c>
      <c r="D329" s="57" t="s">
        <v>328</v>
      </c>
      <c r="E329" s="57" t="s">
        <v>4</v>
      </c>
      <c r="F329" s="57" t="s">
        <v>999</v>
      </c>
      <c r="G329" s="57" t="s">
        <v>824</v>
      </c>
      <c r="H329" s="58"/>
      <c r="I329" s="151">
        <v>1.0</v>
      </c>
      <c r="J329" s="113">
        <v>6390.0</v>
      </c>
      <c r="K329" s="132">
        <v>4990.0</v>
      </c>
      <c r="L329" s="104"/>
      <c r="M329" s="147"/>
      <c r="N329" s="148"/>
      <c r="O329" s="58"/>
      <c r="P329" s="57" t="s">
        <v>819</v>
      </c>
      <c r="Q329" s="63"/>
      <c r="R329" s="63"/>
      <c r="S329" s="152">
        <v>2330.0</v>
      </c>
      <c r="T329" s="153">
        <v>1864.0</v>
      </c>
      <c r="U329" s="63"/>
      <c r="V329" s="63">
        <f t="shared" si="1"/>
        <v>1864</v>
      </c>
      <c r="W329" s="63"/>
      <c r="X329" s="63"/>
      <c r="Y329" s="63"/>
      <c r="Z329" s="63"/>
      <c r="AA329" s="63"/>
      <c r="AB329" s="63"/>
      <c r="AC329" s="63"/>
      <c r="AD329" s="63"/>
      <c r="AE329" s="63"/>
    </row>
    <row r="330">
      <c r="A330" s="57" t="s">
        <v>315</v>
      </c>
      <c r="B330" s="57" t="s">
        <v>37</v>
      </c>
      <c r="C330" s="57" t="s">
        <v>6</v>
      </c>
      <c r="D330" s="57" t="s">
        <v>328</v>
      </c>
      <c r="E330" s="57" t="s">
        <v>4</v>
      </c>
      <c r="F330" s="57" t="s">
        <v>1000</v>
      </c>
      <c r="G330" s="57" t="s">
        <v>824</v>
      </c>
      <c r="H330" s="58"/>
      <c r="I330" s="151">
        <v>1.0</v>
      </c>
      <c r="J330" s="113">
        <v>6390.0</v>
      </c>
      <c r="K330" s="132">
        <v>4990.0</v>
      </c>
      <c r="L330" s="104"/>
      <c r="M330" s="147"/>
      <c r="N330" s="148"/>
      <c r="O330" s="58"/>
      <c r="P330" s="57" t="s">
        <v>819</v>
      </c>
      <c r="Q330" s="63"/>
      <c r="R330" s="63"/>
      <c r="S330" s="152">
        <v>2330.0</v>
      </c>
      <c r="T330" s="153">
        <v>1864.0</v>
      </c>
      <c r="U330" s="63"/>
      <c r="V330" s="63">
        <f t="shared" si="1"/>
        <v>1864</v>
      </c>
      <c r="W330" s="63"/>
      <c r="X330" s="63"/>
      <c r="Y330" s="63"/>
      <c r="Z330" s="63"/>
      <c r="AA330" s="63"/>
      <c r="AB330" s="63"/>
      <c r="AC330" s="63"/>
      <c r="AD330" s="63"/>
      <c r="AE330" s="63"/>
    </row>
    <row r="331">
      <c r="A331" s="57" t="s">
        <v>315</v>
      </c>
      <c r="B331" s="57" t="s">
        <v>5</v>
      </c>
      <c r="C331" s="57" t="s">
        <v>6</v>
      </c>
      <c r="D331" s="57" t="s">
        <v>318</v>
      </c>
      <c r="E331" s="57" t="s">
        <v>4</v>
      </c>
      <c r="F331" s="57" t="s">
        <v>1001</v>
      </c>
      <c r="G331" s="57" t="s">
        <v>362</v>
      </c>
      <c r="H331" s="58"/>
      <c r="I331" s="151">
        <v>1.0</v>
      </c>
      <c r="J331" s="113">
        <v>5990.0</v>
      </c>
      <c r="K331" s="125"/>
      <c r="L331" s="104"/>
      <c r="M331" s="147"/>
      <c r="N331" s="148"/>
      <c r="O331" s="58"/>
      <c r="P331" s="57" t="s">
        <v>819</v>
      </c>
      <c r="Q331" s="63"/>
      <c r="R331" s="63"/>
      <c r="S331" s="152">
        <v>2550.0</v>
      </c>
      <c r="T331" s="155">
        <v>2423.0</v>
      </c>
      <c r="U331" s="63"/>
      <c r="V331" s="63">
        <f t="shared" si="1"/>
        <v>2423</v>
      </c>
      <c r="W331" s="63"/>
      <c r="X331" s="63"/>
      <c r="Y331" s="63"/>
      <c r="Z331" s="63"/>
      <c r="AA331" s="63"/>
      <c r="AB331" s="63"/>
      <c r="AC331" s="63"/>
      <c r="AD331" s="63"/>
      <c r="AE331" s="63"/>
    </row>
    <row r="332">
      <c r="A332" s="57" t="s">
        <v>315</v>
      </c>
      <c r="B332" s="57" t="s">
        <v>5</v>
      </c>
      <c r="C332" s="57" t="s">
        <v>6</v>
      </c>
      <c r="D332" s="57" t="s">
        <v>328</v>
      </c>
      <c r="E332" s="57" t="s">
        <v>4</v>
      </c>
      <c r="F332" s="57" t="s">
        <v>1001</v>
      </c>
      <c r="G332" s="57" t="s">
        <v>362</v>
      </c>
      <c r="H332" s="58"/>
      <c r="I332" s="38">
        <v>1.0</v>
      </c>
      <c r="J332" s="113">
        <v>5990.0</v>
      </c>
      <c r="K332" s="125"/>
      <c r="L332" s="104"/>
      <c r="M332" s="147"/>
      <c r="N332" s="148"/>
      <c r="O332" s="58"/>
      <c r="P332" s="57" t="s">
        <v>819</v>
      </c>
      <c r="Q332" s="63"/>
      <c r="R332" s="63"/>
      <c r="S332" s="149">
        <v>2550.0</v>
      </c>
      <c r="T332" s="172">
        <v>2423.0</v>
      </c>
      <c r="U332" s="63"/>
      <c r="V332" s="63">
        <f t="shared" si="1"/>
        <v>2423</v>
      </c>
      <c r="W332" s="63"/>
      <c r="X332" s="63"/>
      <c r="Y332" s="63"/>
      <c r="Z332" s="63"/>
      <c r="AA332" s="63"/>
      <c r="AB332" s="63"/>
      <c r="AC332" s="63"/>
      <c r="AD332" s="63"/>
      <c r="AE332" s="63"/>
    </row>
    <row r="333">
      <c r="A333" s="57" t="s">
        <v>315</v>
      </c>
      <c r="B333" s="57" t="s">
        <v>5</v>
      </c>
      <c r="C333" s="57" t="s">
        <v>6</v>
      </c>
      <c r="D333" s="57" t="s">
        <v>318</v>
      </c>
      <c r="E333" s="57" t="s">
        <v>4</v>
      </c>
      <c r="F333" s="57" t="s">
        <v>1002</v>
      </c>
      <c r="G333" s="57" t="s">
        <v>362</v>
      </c>
      <c r="H333" s="58"/>
      <c r="I333" s="151">
        <v>1.0</v>
      </c>
      <c r="J333" s="113">
        <v>5990.0</v>
      </c>
      <c r="K333" s="125"/>
      <c r="L333" s="104"/>
      <c r="M333" s="147"/>
      <c r="N333" s="148"/>
      <c r="O333" s="58"/>
      <c r="P333" s="57" t="s">
        <v>819</v>
      </c>
      <c r="Q333" s="63"/>
      <c r="R333" s="63"/>
      <c r="S333" s="152">
        <v>2550.0</v>
      </c>
      <c r="T333" s="155">
        <v>2423.0</v>
      </c>
      <c r="U333" s="63"/>
      <c r="V333" s="63">
        <f t="shared" si="1"/>
        <v>2423</v>
      </c>
      <c r="W333" s="63"/>
      <c r="X333" s="63"/>
      <c r="Y333" s="63"/>
      <c r="Z333" s="63"/>
      <c r="AA333" s="63"/>
      <c r="AB333" s="63"/>
      <c r="AC333" s="63"/>
      <c r="AD333" s="63"/>
      <c r="AE333" s="63"/>
    </row>
    <row r="334">
      <c r="A334" s="57" t="s">
        <v>315</v>
      </c>
      <c r="B334" s="57" t="s">
        <v>5</v>
      </c>
      <c r="C334" s="57" t="s">
        <v>6</v>
      </c>
      <c r="D334" s="57" t="s">
        <v>328</v>
      </c>
      <c r="E334" s="57" t="s">
        <v>4</v>
      </c>
      <c r="F334" s="57" t="s">
        <v>1002</v>
      </c>
      <c r="G334" s="57" t="s">
        <v>362</v>
      </c>
      <c r="H334" s="58"/>
      <c r="I334" s="151">
        <v>1.0</v>
      </c>
      <c r="J334" s="113">
        <v>5990.0</v>
      </c>
      <c r="K334" s="125"/>
      <c r="L334" s="104"/>
      <c r="M334" s="147"/>
      <c r="N334" s="148"/>
      <c r="O334" s="58"/>
      <c r="P334" s="57" t="s">
        <v>819</v>
      </c>
      <c r="Q334" s="63"/>
      <c r="R334" s="63"/>
      <c r="S334" s="152">
        <v>2550.0</v>
      </c>
      <c r="T334" s="155">
        <v>2423.0</v>
      </c>
      <c r="U334" s="63"/>
      <c r="V334" s="63">
        <f t="shared" si="1"/>
        <v>2423</v>
      </c>
      <c r="W334" s="63"/>
      <c r="X334" s="63"/>
      <c r="Y334" s="63"/>
      <c r="Z334" s="63"/>
      <c r="AA334" s="63"/>
      <c r="AB334" s="63"/>
      <c r="AC334" s="63"/>
      <c r="AD334" s="63"/>
      <c r="AE334" s="63"/>
    </row>
    <row r="335">
      <c r="A335" s="57" t="s">
        <v>315</v>
      </c>
      <c r="B335" s="57" t="s">
        <v>5</v>
      </c>
      <c r="C335" s="57" t="s">
        <v>6</v>
      </c>
      <c r="D335" s="57" t="s">
        <v>328</v>
      </c>
      <c r="E335" s="57" t="s">
        <v>4</v>
      </c>
      <c r="F335" s="57" t="s">
        <v>1003</v>
      </c>
      <c r="G335" s="57" t="s">
        <v>362</v>
      </c>
      <c r="H335" s="58"/>
      <c r="I335" s="151">
        <v>1.0</v>
      </c>
      <c r="J335" s="113">
        <v>5990.0</v>
      </c>
      <c r="K335" s="125"/>
      <c r="L335" s="104"/>
      <c r="M335" s="147"/>
      <c r="N335" s="148"/>
      <c r="O335" s="58"/>
      <c r="P335" s="57" t="s">
        <v>819</v>
      </c>
      <c r="Q335" s="63"/>
      <c r="R335" s="63"/>
      <c r="S335" s="152">
        <v>2550.0</v>
      </c>
      <c r="T335" s="155">
        <v>2423.0</v>
      </c>
      <c r="U335" s="63"/>
      <c r="V335" s="63">
        <f t="shared" si="1"/>
        <v>2423</v>
      </c>
      <c r="W335" s="63"/>
      <c r="X335" s="63"/>
      <c r="Y335" s="63"/>
      <c r="Z335" s="63"/>
      <c r="AA335" s="63"/>
      <c r="AB335" s="63"/>
      <c r="AC335" s="63"/>
      <c r="AD335" s="63"/>
      <c r="AE335" s="63"/>
    </row>
    <row r="336">
      <c r="A336" s="57" t="s">
        <v>315</v>
      </c>
      <c r="B336" s="57" t="s">
        <v>5</v>
      </c>
      <c r="C336" s="57" t="s">
        <v>6</v>
      </c>
      <c r="D336" s="57" t="s">
        <v>324</v>
      </c>
      <c r="E336" s="57" t="s">
        <v>4</v>
      </c>
      <c r="F336" s="57" t="s">
        <v>1003</v>
      </c>
      <c r="G336" s="57" t="s">
        <v>362</v>
      </c>
      <c r="H336" s="58"/>
      <c r="I336" s="151">
        <v>1.0</v>
      </c>
      <c r="J336" s="113">
        <v>5990.0</v>
      </c>
      <c r="K336" s="125"/>
      <c r="L336" s="104"/>
      <c r="M336" s="147"/>
      <c r="N336" s="148"/>
      <c r="O336" s="58"/>
      <c r="P336" s="57" t="s">
        <v>819</v>
      </c>
      <c r="Q336" s="63"/>
      <c r="R336" s="63"/>
      <c r="S336" s="152">
        <v>2550.0</v>
      </c>
      <c r="T336" s="155">
        <v>2423.0</v>
      </c>
      <c r="U336" s="63"/>
      <c r="V336" s="63">
        <f t="shared" si="1"/>
        <v>2423</v>
      </c>
      <c r="W336" s="63"/>
      <c r="X336" s="63"/>
      <c r="Y336" s="63"/>
      <c r="Z336" s="63"/>
      <c r="AA336" s="63"/>
      <c r="AB336" s="63"/>
      <c r="AC336" s="63"/>
      <c r="AD336" s="63"/>
      <c r="AE336" s="63"/>
    </row>
    <row r="337">
      <c r="A337" s="57" t="s">
        <v>315</v>
      </c>
      <c r="B337" s="57" t="s">
        <v>5</v>
      </c>
      <c r="C337" s="57" t="s">
        <v>6</v>
      </c>
      <c r="D337" s="57" t="s">
        <v>328</v>
      </c>
      <c r="E337" s="57" t="s">
        <v>4</v>
      </c>
      <c r="F337" s="57" t="s">
        <v>1004</v>
      </c>
      <c r="G337" s="57" t="s">
        <v>362</v>
      </c>
      <c r="H337" s="58"/>
      <c r="I337" s="151">
        <v>1.0</v>
      </c>
      <c r="J337" s="113">
        <v>5990.0</v>
      </c>
      <c r="K337" s="125"/>
      <c r="L337" s="104"/>
      <c r="M337" s="147"/>
      <c r="N337" s="148"/>
      <c r="O337" s="58"/>
      <c r="P337" s="57" t="s">
        <v>819</v>
      </c>
      <c r="Q337" s="63"/>
      <c r="R337" s="63"/>
      <c r="S337" s="152">
        <v>2550.0</v>
      </c>
      <c r="T337" s="155">
        <v>2423.0</v>
      </c>
      <c r="U337" s="63"/>
      <c r="V337" s="63">
        <f t="shared" si="1"/>
        <v>2423</v>
      </c>
      <c r="W337" s="63"/>
      <c r="X337" s="63"/>
      <c r="Y337" s="63"/>
      <c r="Z337" s="63"/>
      <c r="AA337" s="63"/>
      <c r="AB337" s="63"/>
      <c r="AC337" s="63"/>
      <c r="AD337" s="63"/>
      <c r="AE337" s="63"/>
    </row>
    <row r="338">
      <c r="A338" s="57" t="s">
        <v>315</v>
      </c>
      <c r="B338" s="57" t="s">
        <v>5</v>
      </c>
      <c r="C338" s="57" t="s">
        <v>6</v>
      </c>
      <c r="D338" s="57" t="s">
        <v>324</v>
      </c>
      <c r="E338" s="57" t="s">
        <v>4</v>
      </c>
      <c r="F338" s="57" t="s">
        <v>1004</v>
      </c>
      <c r="G338" s="57" t="s">
        <v>362</v>
      </c>
      <c r="H338" s="58"/>
      <c r="I338" s="151">
        <v>1.0</v>
      </c>
      <c r="J338" s="113">
        <v>5990.0</v>
      </c>
      <c r="K338" s="125"/>
      <c r="L338" s="104"/>
      <c r="M338" s="147"/>
      <c r="N338" s="148"/>
      <c r="O338" s="58"/>
      <c r="P338" s="57" t="s">
        <v>819</v>
      </c>
      <c r="Q338" s="63"/>
      <c r="R338" s="63"/>
      <c r="S338" s="152">
        <v>2550.0</v>
      </c>
      <c r="T338" s="155">
        <v>2423.0</v>
      </c>
      <c r="U338" s="63"/>
      <c r="V338" s="63">
        <f t="shared" si="1"/>
        <v>2423</v>
      </c>
      <c r="W338" s="63"/>
      <c r="X338" s="63"/>
      <c r="Y338" s="63"/>
      <c r="Z338" s="63"/>
      <c r="AA338" s="63"/>
      <c r="AB338" s="63"/>
      <c r="AC338" s="63"/>
      <c r="AD338" s="63"/>
      <c r="AE338" s="63"/>
    </row>
    <row r="339">
      <c r="A339" s="57" t="s">
        <v>315</v>
      </c>
      <c r="B339" s="57" t="s">
        <v>5</v>
      </c>
      <c r="C339" s="57" t="s">
        <v>6</v>
      </c>
      <c r="D339" s="57" t="s">
        <v>328</v>
      </c>
      <c r="E339" s="57" t="s">
        <v>4</v>
      </c>
      <c r="F339" s="57" t="s">
        <v>1005</v>
      </c>
      <c r="G339" s="57" t="s">
        <v>362</v>
      </c>
      <c r="H339" s="58"/>
      <c r="I339" s="151">
        <v>1.0</v>
      </c>
      <c r="J339" s="113">
        <v>5990.0</v>
      </c>
      <c r="K339" s="125"/>
      <c r="L339" s="104"/>
      <c r="M339" s="147"/>
      <c r="N339" s="148"/>
      <c r="O339" s="58"/>
      <c r="P339" s="57" t="s">
        <v>819</v>
      </c>
      <c r="Q339" s="63"/>
      <c r="R339" s="63"/>
      <c r="S339" s="152">
        <v>2550.0</v>
      </c>
      <c r="T339" s="155">
        <v>2423.0</v>
      </c>
      <c r="U339" s="63"/>
      <c r="V339" s="63">
        <f t="shared" si="1"/>
        <v>2423</v>
      </c>
      <c r="W339" s="63"/>
      <c r="X339" s="63"/>
      <c r="Y339" s="63"/>
      <c r="Z339" s="63"/>
      <c r="AA339" s="63"/>
      <c r="AB339" s="63"/>
      <c r="AC339" s="63"/>
      <c r="AD339" s="63"/>
      <c r="AE339" s="63"/>
    </row>
    <row r="340">
      <c r="A340" s="57" t="s">
        <v>315</v>
      </c>
      <c r="B340" s="57" t="s">
        <v>5</v>
      </c>
      <c r="C340" s="57" t="s">
        <v>6</v>
      </c>
      <c r="D340" s="57" t="s">
        <v>324</v>
      </c>
      <c r="E340" s="57" t="s">
        <v>4</v>
      </c>
      <c r="F340" s="57" t="s">
        <v>1005</v>
      </c>
      <c r="G340" s="57" t="s">
        <v>362</v>
      </c>
      <c r="H340" s="58"/>
      <c r="I340" s="151">
        <v>1.0</v>
      </c>
      <c r="J340" s="113">
        <v>5990.0</v>
      </c>
      <c r="K340" s="125"/>
      <c r="L340" s="104"/>
      <c r="M340" s="147"/>
      <c r="N340" s="148"/>
      <c r="O340" s="58"/>
      <c r="P340" s="57" t="s">
        <v>819</v>
      </c>
      <c r="Q340" s="63"/>
      <c r="R340" s="63"/>
      <c r="S340" s="152">
        <v>2550.0</v>
      </c>
      <c r="T340" s="155">
        <v>2423.0</v>
      </c>
      <c r="U340" s="63"/>
      <c r="V340" s="63">
        <f t="shared" si="1"/>
        <v>2423</v>
      </c>
      <c r="W340" s="63"/>
      <c r="X340" s="63"/>
      <c r="Y340" s="63"/>
      <c r="Z340" s="63"/>
      <c r="AA340" s="63"/>
      <c r="AB340" s="63"/>
      <c r="AC340" s="63"/>
      <c r="AD340" s="63"/>
      <c r="AE340" s="63"/>
    </row>
    <row r="341">
      <c r="A341" s="57" t="s">
        <v>315</v>
      </c>
      <c r="B341" s="57" t="s">
        <v>5</v>
      </c>
      <c r="C341" s="57" t="s">
        <v>6</v>
      </c>
      <c r="D341" s="57" t="s">
        <v>318</v>
      </c>
      <c r="E341" s="57" t="s">
        <v>4</v>
      </c>
      <c r="F341" s="57" t="s">
        <v>1006</v>
      </c>
      <c r="G341" s="57" t="s">
        <v>362</v>
      </c>
      <c r="H341" s="58"/>
      <c r="I341" s="151">
        <v>1.0</v>
      </c>
      <c r="J341" s="113">
        <v>5990.0</v>
      </c>
      <c r="K341" s="125"/>
      <c r="L341" s="104"/>
      <c r="M341" s="147"/>
      <c r="N341" s="148"/>
      <c r="O341" s="58"/>
      <c r="P341" s="57" t="s">
        <v>819</v>
      </c>
      <c r="Q341" s="63"/>
      <c r="R341" s="63"/>
      <c r="S341" s="152">
        <v>2550.0</v>
      </c>
      <c r="T341" s="155">
        <v>2423.0</v>
      </c>
      <c r="U341" s="63"/>
      <c r="V341" s="63">
        <f t="shared" si="1"/>
        <v>2423</v>
      </c>
      <c r="W341" s="63"/>
      <c r="X341" s="63"/>
      <c r="Y341" s="63"/>
      <c r="Z341" s="63"/>
      <c r="AA341" s="63"/>
      <c r="AB341" s="63"/>
      <c r="AC341" s="63"/>
      <c r="AD341" s="63"/>
      <c r="AE341" s="63"/>
    </row>
    <row r="342">
      <c r="A342" s="57" t="s">
        <v>315</v>
      </c>
      <c r="B342" s="57" t="s">
        <v>5</v>
      </c>
      <c r="C342" s="57" t="s">
        <v>6</v>
      </c>
      <c r="D342" s="57" t="s">
        <v>324</v>
      </c>
      <c r="E342" s="57" t="s">
        <v>4</v>
      </c>
      <c r="F342" s="57" t="s">
        <v>1006</v>
      </c>
      <c r="G342" s="57" t="s">
        <v>362</v>
      </c>
      <c r="H342" s="58"/>
      <c r="I342" s="151">
        <v>1.0</v>
      </c>
      <c r="J342" s="113">
        <v>5990.0</v>
      </c>
      <c r="K342" s="125"/>
      <c r="L342" s="104"/>
      <c r="M342" s="147"/>
      <c r="N342" s="148"/>
      <c r="O342" s="58"/>
      <c r="P342" s="57" t="s">
        <v>819</v>
      </c>
      <c r="Q342" s="63"/>
      <c r="R342" s="63"/>
      <c r="S342" s="152">
        <v>2550.0</v>
      </c>
      <c r="T342" s="155">
        <v>2423.0</v>
      </c>
      <c r="U342" s="63"/>
      <c r="V342" s="63">
        <f t="shared" si="1"/>
        <v>2423</v>
      </c>
      <c r="W342" s="63"/>
      <c r="X342" s="63"/>
      <c r="Y342" s="63"/>
      <c r="Z342" s="63"/>
      <c r="AA342" s="63"/>
      <c r="AB342" s="63"/>
      <c r="AC342" s="63"/>
      <c r="AD342" s="63"/>
      <c r="AE342" s="63"/>
    </row>
    <row r="343">
      <c r="A343" s="57" t="s">
        <v>315</v>
      </c>
      <c r="B343" s="57" t="s">
        <v>5</v>
      </c>
      <c r="C343" s="57" t="s">
        <v>6</v>
      </c>
      <c r="D343" s="57" t="s">
        <v>328</v>
      </c>
      <c r="E343" s="57" t="s">
        <v>4</v>
      </c>
      <c r="F343" s="57" t="s">
        <v>1007</v>
      </c>
      <c r="G343" s="57" t="s">
        <v>362</v>
      </c>
      <c r="H343" s="58"/>
      <c r="I343" s="151">
        <v>2.0</v>
      </c>
      <c r="J343" s="113">
        <v>5990.0</v>
      </c>
      <c r="K343" s="125"/>
      <c r="L343" s="104"/>
      <c r="M343" s="147"/>
      <c r="N343" s="148"/>
      <c r="O343" s="58"/>
      <c r="P343" s="57" t="s">
        <v>819</v>
      </c>
      <c r="Q343" s="63"/>
      <c r="R343" s="63"/>
      <c r="S343" s="152">
        <v>2550.0</v>
      </c>
      <c r="T343" s="155">
        <v>2423.0</v>
      </c>
      <c r="U343" s="63"/>
      <c r="V343" s="63">
        <f t="shared" si="1"/>
        <v>4846</v>
      </c>
      <c r="W343" s="63"/>
      <c r="X343" s="63"/>
      <c r="Y343" s="63"/>
      <c r="Z343" s="63"/>
      <c r="AA343" s="63"/>
      <c r="AB343" s="63"/>
      <c r="AC343" s="63"/>
      <c r="AD343" s="63"/>
      <c r="AE343" s="63"/>
    </row>
    <row r="344">
      <c r="A344" s="57" t="s">
        <v>315</v>
      </c>
      <c r="B344" s="57" t="s">
        <v>5</v>
      </c>
      <c r="C344" s="57" t="s">
        <v>22</v>
      </c>
      <c r="D344" s="57" t="s">
        <v>324</v>
      </c>
      <c r="E344" s="57" t="s">
        <v>4</v>
      </c>
      <c r="F344" s="57" t="s">
        <v>1008</v>
      </c>
      <c r="G344" s="154" t="s">
        <v>1009</v>
      </c>
      <c r="H344" s="58"/>
      <c r="I344" s="151">
        <v>2.0</v>
      </c>
      <c r="J344" s="113">
        <v>2390.0</v>
      </c>
      <c r="K344" s="125"/>
      <c r="L344" s="104"/>
      <c r="M344" s="147"/>
      <c r="N344" s="148"/>
      <c r="O344" s="58"/>
      <c r="P344" s="57" t="s">
        <v>819</v>
      </c>
      <c r="Q344" s="63"/>
      <c r="R344" s="63"/>
      <c r="S344" s="152">
        <v>980.0</v>
      </c>
      <c r="T344" s="155">
        <v>931.0</v>
      </c>
      <c r="U344" s="63"/>
      <c r="V344" s="63">
        <f t="shared" si="1"/>
        <v>1862</v>
      </c>
      <c r="W344" s="63"/>
      <c r="X344" s="63"/>
      <c r="Y344" s="63"/>
      <c r="Z344" s="63"/>
      <c r="AA344" s="63"/>
      <c r="AB344" s="63"/>
      <c r="AC344" s="63"/>
      <c r="AD344" s="63"/>
      <c r="AE344" s="63"/>
    </row>
    <row r="345">
      <c r="A345" s="57" t="s">
        <v>315</v>
      </c>
      <c r="B345" s="57" t="s">
        <v>5</v>
      </c>
      <c r="C345" s="57" t="s">
        <v>22</v>
      </c>
      <c r="D345" s="57" t="s">
        <v>318</v>
      </c>
      <c r="E345" s="57" t="s">
        <v>4</v>
      </c>
      <c r="F345" s="57" t="s">
        <v>1008</v>
      </c>
      <c r="G345" s="154" t="s">
        <v>1009</v>
      </c>
      <c r="H345" s="58"/>
      <c r="I345" s="151">
        <v>1.0</v>
      </c>
      <c r="J345" s="113">
        <v>2390.0</v>
      </c>
      <c r="K345" s="125"/>
      <c r="L345" s="104"/>
      <c r="M345" s="147"/>
      <c r="N345" s="148"/>
      <c r="O345" s="58"/>
      <c r="P345" s="57" t="s">
        <v>819</v>
      </c>
      <c r="Q345" s="63"/>
      <c r="R345" s="63"/>
      <c r="S345" s="152">
        <v>980.0</v>
      </c>
      <c r="T345" s="155">
        <v>931.0</v>
      </c>
      <c r="U345" s="63"/>
      <c r="V345" s="63">
        <f t="shared" si="1"/>
        <v>931</v>
      </c>
      <c r="W345" s="63"/>
      <c r="X345" s="63"/>
      <c r="Y345" s="63"/>
      <c r="Z345" s="63"/>
      <c r="AA345" s="63"/>
      <c r="AB345" s="63"/>
      <c r="AC345" s="63"/>
      <c r="AD345" s="63"/>
      <c r="AE345" s="63"/>
    </row>
    <row r="346">
      <c r="A346" s="57" t="s">
        <v>315</v>
      </c>
      <c r="B346" s="57" t="s">
        <v>5</v>
      </c>
      <c r="C346" s="57" t="s">
        <v>22</v>
      </c>
      <c r="D346" s="57" t="s">
        <v>328</v>
      </c>
      <c r="E346" s="57" t="s">
        <v>4</v>
      </c>
      <c r="F346" s="57" t="s">
        <v>1010</v>
      </c>
      <c r="G346" s="57" t="s">
        <v>975</v>
      </c>
      <c r="H346" s="58"/>
      <c r="I346" s="151">
        <v>1.0</v>
      </c>
      <c r="J346" s="113">
        <v>3990.0</v>
      </c>
      <c r="K346" s="125"/>
      <c r="L346" s="104"/>
      <c r="M346" s="147"/>
      <c r="N346" s="148"/>
      <c r="O346" s="58"/>
      <c r="P346" s="57" t="s">
        <v>819</v>
      </c>
      <c r="Q346" s="63"/>
      <c r="R346" s="63"/>
      <c r="S346" s="152">
        <v>1690.0</v>
      </c>
      <c r="T346" s="155">
        <v>1606.0</v>
      </c>
      <c r="U346" s="63"/>
      <c r="V346" s="63">
        <f t="shared" si="1"/>
        <v>1606</v>
      </c>
      <c r="W346" s="63"/>
      <c r="X346" s="63"/>
      <c r="Y346" s="63"/>
      <c r="Z346" s="63"/>
      <c r="AA346" s="63"/>
      <c r="AB346" s="63"/>
      <c r="AC346" s="63"/>
      <c r="AD346" s="63"/>
      <c r="AE346" s="63"/>
    </row>
    <row r="347">
      <c r="A347" s="57" t="s">
        <v>315</v>
      </c>
      <c r="B347" s="57" t="s">
        <v>5</v>
      </c>
      <c r="C347" s="57" t="s">
        <v>22</v>
      </c>
      <c r="D347" s="57" t="s">
        <v>318</v>
      </c>
      <c r="E347" s="57" t="s">
        <v>4</v>
      </c>
      <c r="F347" s="57" t="s">
        <v>1010</v>
      </c>
      <c r="G347" s="57" t="s">
        <v>975</v>
      </c>
      <c r="H347" s="58"/>
      <c r="I347" s="151">
        <v>1.0</v>
      </c>
      <c r="J347" s="113">
        <v>3990.0</v>
      </c>
      <c r="K347" s="125"/>
      <c r="L347" s="104"/>
      <c r="M347" s="147"/>
      <c r="N347" s="148"/>
      <c r="O347" s="58"/>
      <c r="P347" s="57" t="s">
        <v>819</v>
      </c>
      <c r="Q347" s="63"/>
      <c r="R347" s="63"/>
      <c r="S347" s="152">
        <v>1690.0</v>
      </c>
      <c r="T347" s="155">
        <v>1606.0</v>
      </c>
      <c r="U347" s="63"/>
      <c r="V347" s="63">
        <f t="shared" si="1"/>
        <v>1606</v>
      </c>
      <c r="W347" s="63"/>
      <c r="X347" s="63"/>
      <c r="Y347" s="63"/>
      <c r="Z347" s="63"/>
      <c r="AA347" s="63"/>
      <c r="AB347" s="63"/>
      <c r="AC347" s="63"/>
      <c r="AD347" s="63"/>
      <c r="AE347" s="63"/>
    </row>
    <row r="348">
      <c r="A348" s="57" t="s">
        <v>315</v>
      </c>
      <c r="B348" s="57" t="s">
        <v>5</v>
      </c>
      <c r="C348" s="57" t="s">
        <v>22</v>
      </c>
      <c r="D348" s="57" t="s">
        <v>324</v>
      </c>
      <c r="E348" s="57" t="s">
        <v>4</v>
      </c>
      <c r="F348" s="57" t="s">
        <v>1010</v>
      </c>
      <c r="G348" s="57" t="s">
        <v>975</v>
      </c>
      <c r="H348" s="58"/>
      <c r="I348" s="151">
        <v>1.0</v>
      </c>
      <c r="J348" s="113">
        <v>3990.0</v>
      </c>
      <c r="K348" s="125"/>
      <c r="L348" s="104"/>
      <c r="M348" s="147"/>
      <c r="N348" s="148"/>
      <c r="O348" s="58"/>
      <c r="P348" s="57" t="s">
        <v>819</v>
      </c>
      <c r="Q348" s="63"/>
      <c r="R348" s="63"/>
      <c r="S348" s="152">
        <v>1690.0</v>
      </c>
      <c r="T348" s="155">
        <v>1606.0</v>
      </c>
      <c r="U348" s="63"/>
      <c r="V348" s="63">
        <f t="shared" si="1"/>
        <v>1606</v>
      </c>
      <c r="W348" s="63"/>
      <c r="X348" s="63"/>
      <c r="Y348" s="63"/>
      <c r="Z348" s="63"/>
      <c r="AA348" s="63"/>
      <c r="AB348" s="63"/>
      <c r="AC348" s="63"/>
      <c r="AD348" s="63"/>
      <c r="AE348" s="63"/>
    </row>
    <row r="349">
      <c r="A349" s="57" t="s">
        <v>315</v>
      </c>
      <c r="B349" s="57" t="s">
        <v>5</v>
      </c>
      <c r="C349" s="57" t="s">
        <v>22</v>
      </c>
      <c r="D349" s="57" t="s">
        <v>328</v>
      </c>
      <c r="E349" s="57" t="s">
        <v>4</v>
      </c>
      <c r="F349" s="57" t="s">
        <v>1011</v>
      </c>
      <c r="G349" s="57" t="s">
        <v>975</v>
      </c>
      <c r="H349" s="58"/>
      <c r="I349" s="151">
        <v>1.0</v>
      </c>
      <c r="J349" s="113">
        <v>3990.0</v>
      </c>
      <c r="K349" s="125"/>
      <c r="L349" s="104"/>
      <c r="M349" s="147"/>
      <c r="N349" s="148"/>
      <c r="O349" s="58"/>
      <c r="P349" s="57" t="s">
        <v>819</v>
      </c>
      <c r="Q349" s="63"/>
      <c r="R349" s="63"/>
      <c r="S349" s="152">
        <v>1690.0</v>
      </c>
      <c r="T349" s="155">
        <v>1606.0</v>
      </c>
      <c r="U349" s="63"/>
      <c r="V349" s="63">
        <f t="shared" si="1"/>
        <v>1606</v>
      </c>
      <c r="W349" s="63"/>
      <c r="X349" s="63"/>
      <c r="Y349" s="63"/>
      <c r="Z349" s="63"/>
      <c r="AA349" s="63"/>
      <c r="AB349" s="63"/>
      <c r="AC349" s="63"/>
      <c r="AD349" s="63"/>
      <c r="AE349" s="63"/>
    </row>
    <row r="350">
      <c r="A350" s="57" t="s">
        <v>315</v>
      </c>
      <c r="B350" s="57" t="s">
        <v>5</v>
      </c>
      <c r="C350" s="57" t="s">
        <v>22</v>
      </c>
      <c r="D350" s="57" t="s">
        <v>318</v>
      </c>
      <c r="E350" s="57" t="s">
        <v>4</v>
      </c>
      <c r="F350" s="57" t="s">
        <v>1011</v>
      </c>
      <c r="G350" s="57" t="s">
        <v>975</v>
      </c>
      <c r="H350" s="58"/>
      <c r="I350" s="151">
        <v>1.0</v>
      </c>
      <c r="J350" s="113">
        <v>3990.0</v>
      </c>
      <c r="K350" s="125"/>
      <c r="L350" s="104"/>
      <c r="M350" s="147"/>
      <c r="N350" s="148"/>
      <c r="O350" s="58"/>
      <c r="P350" s="57" t="s">
        <v>819</v>
      </c>
      <c r="Q350" s="63"/>
      <c r="R350" s="63"/>
      <c r="S350" s="152">
        <v>1690.0</v>
      </c>
      <c r="T350" s="155">
        <v>1606.0</v>
      </c>
      <c r="U350" s="63"/>
      <c r="V350" s="63">
        <f t="shared" si="1"/>
        <v>1606</v>
      </c>
      <c r="W350" s="63"/>
      <c r="X350" s="63"/>
      <c r="Y350" s="63"/>
      <c r="Z350" s="63"/>
      <c r="AA350" s="63"/>
      <c r="AB350" s="63"/>
      <c r="AC350" s="63"/>
      <c r="AD350" s="63"/>
      <c r="AE350" s="63"/>
    </row>
    <row r="351">
      <c r="A351" s="57" t="s">
        <v>315</v>
      </c>
      <c r="B351" s="57" t="s">
        <v>5</v>
      </c>
      <c r="C351" s="57" t="s">
        <v>22</v>
      </c>
      <c r="D351" s="57" t="s">
        <v>324</v>
      </c>
      <c r="E351" s="57" t="s">
        <v>4</v>
      </c>
      <c r="F351" s="57" t="s">
        <v>1011</v>
      </c>
      <c r="G351" s="57" t="s">
        <v>975</v>
      </c>
      <c r="H351" s="58"/>
      <c r="I351" s="151">
        <v>1.0</v>
      </c>
      <c r="J351" s="113">
        <v>3990.0</v>
      </c>
      <c r="K351" s="125"/>
      <c r="L351" s="104"/>
      <c r="M351" s="147"/>
      <c r="N351" s="148"/>
      <c r="O351" s="58"/>
      <c r="P351" s="57" t="s">
        <v>819</v>
      </c>
      <c r="Q351" s="63"/>
      <c r="R351" s="63"/>
      <c r="S351" s="152">
        <v>1690.0</v>
      </c>
      <c r="T351" s="155">
        <v>1606.0</v>
      </c>
      <c r="U351" s="63"/>
      <c r="V351" s="63">
        <f t="shared" si="1"/>
        <v>1606</v>
      </c>
      <c r="W351" s="63"/>
      <c r="X351" s="63"/>
      <c r="Y351" s="63"/>
      <c r="Z351" s="63"/>
      <c r="AA351" s="63"/>
      <c r="AB351" s="63"/>
      <c r="AC351" s="63"/>
      <c r="AD351" s="63"/>
      <c r="AE351" s="63"/>
    </row>
    <row r="352">
      <c r="A352" s="57" t="s">
        <v>315</v>
      </c>
      <c r="B352" s="57" t="s">
        <v>5</v>
      </c>
      <c r="C352" s="57" t="s">
        <v>22</v>
      </c>
      <c r="D352" s="57" t="s">
        <v>328</v>
      </c>
      <c r="E352" s="57" t="s">
        <v>4</v>
      </c>
      <c r="F352" s="57" t="s">
        <v>1012</v>
      </c>
      <c r="G352" s="57" t="s">
        <v>975</v>
      </c>
      <c r="H352" s="58"/>
      <c r="I352" s="151">
        <v>1.0</v>
      </c>
      <c r="J352" s="113">
        <v>3990.0</v>
      </c>
      <c r="K352" s="125"/>
      <c r="L352" s="104"/>
      <c r="M352" s="147"/>
      <c r="N352" s="148"/>
      <c r="O352" s="58"/>
      <c r="P352" s="57" t="s">
        <v>819</v>
      </c>
      <c r="Q352" s="63"/>
      <c r="R352" s="63"/>
      <c r="S352" s="152">
        <v>1690.0</v>
      </c>
      <c r="T352" s="155">
        <v>1606.0</v>
      </c>
      <c r="U352" s="63"/>
      <c r="V352" s="63">
        <f t="shared" si="1"/>
        <v>1606</v>
      </c>
      <c r="W352" s="63"/>
      <c r="X352" s="63"/>
      <c r="Y352" s="63"/>
      <c r="Z352" s="63"/>
      <c r="AA352" s="63"/>
      <c r="AB352" s="63"/>
      <c r="AC352" s="63"/>
      <c r="AD352" s="63"/>
      <c r="AE352" s="63"/>
    </row>
    <row r="353">
      <c r="A353" s="57" t="s">
        <v>315</v>
      </c>
      <c r="B353" s="57" t="s">
        <v>5</v>
      </c>
      <c r="C353" s="57" t="s">
        <v>22</v>
      </c>
      <c r="D353" s="57" t="s">
        <v>318</v>
      </c>
      <c r="E353" s="57" t="s">
        <v>4</v>
      </c>
      <c r="F353" s="57" t="s">
        <v>1012</v>
      </c>
      <c r="G353" s="57" t="s">
        <v>975</v>
      </c>
      <c r="H353" s="58"/>
      <c r="I353" s="151">
        <v>1.0</v>
      </c>
      <c r="J353" s="113">
        <v>3990.0</v>
      </c>
      <c r="K353" s="125"/>
      <c r="L353" s="104"/>
      <c r="M353" s="147"/>
      <c r="N353" s="148"/>
      <c r="O353" s="58"/>
      <c r="P353" s="57" t="s">
        <v>819</v>
      </c>
      <c r="Q353" s="63"/>
      <c r="R353" s="63"/>
      <c r="S353" s="152">
        <v>1690.0</v>
      </c>
      <c r="T353" s="155">
        <v>1606.0</v>
      </c>
      <c r="U353" s="63"/>
      <c r="V353" s="63">
        <f t="shared" si="1"/>
        <v>1606</v>
      </c>
      <c r="W353" s="63"/>
      <c r="X353" s="63"/>
      <c r="Y353" s="63"/>
      <c r="Z353" s="63"/>
      <c r="AA353" s="63"/>
      <c r="AB353" s="63"/>
      <c r="AC353" s="63"/>
      <c r="AD353" s="63"/>
      <c r="AE353" s="63"/>
    </row>
    <row r="354">
      <c r="A354" s="57" t="s">
        <v>315</v>
      </c>
      <c r="B354" s="57" t="s">
        <v>5</v>
      </c>
      <c r="C354" s="57" t="s">
        <v>22</v>
      </c>
      <c r="D354" s="57" t="s">
        <v>324</v>
      </c>
      <c r="E354" s="57" t="s">
        <v>4</v>
      </c>
      <c r="F354" s="57" t="s">
        <v>1012</v>
      </c>
      <c r="G354" s="57" t="s">
        <v>975</v>
      </c>
      <c r="H354" s="58"/>
      <c r="I354" s="151">
        <v>1.0</v>
      </c>
      <c r="J354" s="113">
        <v>3990.0</v>
      </c>
      <c r="K354" s="125"/>
      <c r="L354" s="104"/>
      <c r="M354" s="147"/>
      <c r="N354" s="148"/>
      <c r="O354" s="58"/>
      <c r="P354" s="57" t="s">
        <v>819</v>
      </c>
      <c r="Q354" s="63"/>
      <c r="R354" s="63"/>
      <c r="S354" s="152">
        <v>1690.0</v>
      </c>
      <c r="T354" s="155">
        <v>1606.0</v>
      </c>
      <c r="U354" s="63"/>
      <c r="V354" s="63">
        <f t="shared" si="1"/>
        <v>1606</v>
      </c>
      <c r="W354" s="63"/>
      <c r="X354" s="63"/>
      <c r="Y354" s="63"/>
      <c r="Z354" s="63"/>
      <c r="AA354" s="63"/>
      <c r="AB354" s="63"/>
      <c r="AC354" s="63"/>
      <c r="AD354" s="63"/>
      <c r="AE354" s="63"/>
    </row>
    <row r="355">
      <c r="A355" s="57" t="s">
        <v>315</v>
      </c>
      <c r="B355" s="57" t="s">
        <v>5</v>
      </c>
      <c r="C355" s="57" t="s">
        <v>22</v>
      </c>
      <c r="D355" s="57" t="s">
        <v>324</v>
      </c>
      <c r="E355" s="57" t="s">
        <v>4</v>
      </c>
      <c r="F355" s="57" t="s">
        <v>1013</v>
      </c>
      <c r="G355" s="57" t="s">
        <v>975</v>
      </c>
      <c r="H355" s="58"/>
      <c r="I355" s="151">
        <v>2.0</v>
      </c>
      <c r="J355" s="113">
        <v>2990.0</v>
      </c>
      <c r="K355" s="125"/>
      <c r="L355" s="104"/>
      <c r="M355" s="147"/>
      <c r="N355" s="148"/>
      <c r="O355" s="58"/>
      <c r="P355" s="57" t="s">
        <v>819</v>
      </c>
      <c r="Q355" s="63"/>
      <c r="R355" s="63"/>
      <c r="S355" s="152">
        <v>1080.0</v>
      </c>
      <c r="T355" s="155">
        <v>1026.0</v>
      </c>
      <c r="U355" s="63"/>
      <c r="V355" s="63">
        <f t="shared" si="1"/>
        <v>2052</v>
      </c>
      <c r="W355" s="63"/>
      <c r="X355" s="63"/>
      <c r="Y355" s="63"/>
      <c r="Z355" s="63"/>
      <c r="AA355" s="63"/>
      <c r="AB355" s="63"/>
      <c r="AC355" s="63"/>
      <c r="AD355" s="63"/>
      <c r="AE355" s="63"/>
    </row>
    <row r="356">
      <c r="A356" s="57" t="s">
        <v>315</v>
      </c>
      <c r="B356" s="57" t="s">
        <v>5</v>
      </c>
      <c r="C356" s="57" t="s">
        <v>22</v>
      </c>
      <c r="D356" s="57" t="s">
        <v>318</v>
      </c>
      <c r="E356" s="57" t="s">
        <v>4</v>
      </c>
      <c r="F356" s="57" t="s">
        <v>1013</v>
      </c>
      <c r="G356" s="57" t="s">
        <v>975</v>
      </c>
      <c r="H356" s="58"/>
      <c r="I356" s="151">
        <v>1.0</v>
      </c>
      <c r="J356" s="113">
        <v>2990.0</v>
      </c>
      <c r="K356" s="125"/>
      <c r="L356" s="104"/>
      <c r="M356" s="147"/>
      <c r="N356" s="148"/>
      <c r="O356" s="58"/>
      <c r="P356" s="57" t="s">
        <v>819</v>
      </c>
      <c r="Q356" s="63"/>
      <c r="R356" s="63"/>
      <c r="S356" s="152">
        <v>1080.0</v>
      </c>
      <c r="T356" s="155">
        <v>1026.0</v>
      </c>
      <c r="U356" s="63"/>
      <c r="V356" s="63">
        <f t="shared" si="1"/>
        <v>1026</v>
      </c>
      <c r="W356" s="63"/>
      <c r="X356" s="63"/>
      <c r="Y356" s="63"/>
      <c r="Z356" s="63"/>
      <c r="AA356" s="63"/>
      <c r="AB356" s="63"/>
      <c r="AC356" s="63"/>
      <c r="AD356" s="63"/>
      <c r="AE356" s="63"/>
    </row>
    <row r="357">
      <c r="A357" s="57" t="s">
        <v>315</v>
      </c>
      <c r="B357" s="57" t="s">
        <v>5</v>
      </c>
      <c r="C357" s="57" t="s">
        <v>22</v>
      </c>
      <c r="D357" s="57" t="s">
        <v>328</v>
      </c>
      <c r="E357" s="57" t="s">
        <v>4</v>
      </c>
      <c r="F357" s="57" t="s">
        <v>1014</v>
      </c>
      <c r="G357" s="57" t="s">
        <v>975</v>
      </c>
      <c r="H357" s="58"/>
      <c r="I357" s="151">
        <v>1.0</v>
      </c>
      <c r="J357" s="113">
        <v>2990.0</v>
      </c>
      <c r="K357" s="125"/>
      <c r="L357" s="104"/>
      <c r="M357" s="147"/>
      <c r="N357" s="148"/>
      <c r="O357" s="58"/>
      <c r="P357" s="57" t="s">
        <v>819</v>
      </c>
      <c r="Q357" s="63"/>
      <c r="R357" s="63"/>
      <c r="S357" s="152">
        <v>1080.0</v>
      </c>
      <c r="T357" s="155">
        <v>1026.0</v>
      </c>
      <c r="U357" s="63"/>
      <c r="V357" s="63">
        <f t="shared" si="1"/>
        <v>1026</v>
      </c>
      <c r="W357" s="63"/>
      <c r="X357" s="63"/>
      <c r="Y357" s="63"/>
      <c r="Z357" s="63"/>
      <c r="AA357" s="63"/>
      <c r="AB357" s="63"/>
      <c r="AC357" s="63"/>
      <c r="AD357" s="63"/>
      <c r="AE357" s="63"/>
    </row>
    <row r="358">
      <c r="A358" s="57" t="s">
        <v>315</v>
      </c>
      <c r="B358" s="57" t="s">
        <v>5</v>
      </c>
      <c r="C358" s="57" t="s">
        <v>22</v>
      </c>
      <c r="D358" s="57" t="s">
        <v>318</v>
      </c>
      <c r="E358" s="57" t="s">
        <v>4</v>
      </c>
      <c r="F358" s="57" t="s">
        <v>1014</v>
      </c>
      <c r="G358" s="57" t="s">
        <v>975</v>
      </c>
      <c r="H358" s="58"/>
      <c r="I358" s="151">
        <v>1.0</v>
      </c>
      <c r="J358" s="113">
        <v>2990.0</v>
      </c>
      <c r="K358" s="125"/>
      <c r="L358" s="104"/>
      <c r="M358" s="147"/>
      <c r="N358" s="148"/>
      <c r="O358" s="58"/>
      <c r="P358" s="57" t="s">
        <v>819</v>
      </c>
      <c r="Q358" s="63"/>
      <c r="R358" s="63"/>
      <c r="S358" s="152">
        <v>1080.0</v>
      </c>
      <c r="T358" s="155">
        <v>1026.0</v>
      </c>
      <c r="U358" s="63"/>
      <c r="V358" s="63">
        <f t="shared" si="1"/>
        <v>1026</v>
      </c>
      <c r="W358" s="63"/>
      <c r="X358" s="63"/>
      <c r="Y358" s="63"/>
      <c r="Z358" s="63"/>
      <c r="AA358" s="63"/>
      <c r="AB358" s="63"/>
      <c r="AC358" s="63"/>
      <c r="AD358" s="63"/>
      <c r="AE358" s="63"/>
    </row>
    <row r="359">
      <c r="A359" s="57" t="s">
        <v>315</v>
      </c>
      <c r="B359" s="57" t="s">
        <v>5</v>
      </c>
      <c r="C359" s="57" t="s">
        <v>22</v>
      </c>
      <c r="D359" s="57" t="s">
        <v>324</v>
      </c>
      <c r="E359" s="57" t="s">
        <v>4</v>
      </c>
      <c r="F359" s="57" t="s">
        <v>1014</v>
      </c>
      <c r="G359" s="57" t="s">
        <v>975</v>
      </c>
      <c r="H359" s="58"/>
      <c r="I359" s="151">
        <v>1.0</v>
      </c>
      <c r="J359" s="113">
        <v>2990.0</v>
      </c>
      <c r="K359" s="125"/>
      <c r="L359" s="104"/>
      <c r="M359" s="147"/>
      <c r="N359" s="148"/>
      <c r="O359" s="58"/>
      <c r="P359" s="57" t="s">
        <v>819</v>
      </c>
      <c r="Q359" s="63"/>
      <c r="R359" s="63"/>
      <c r="S359" s="152">
        <v>1080.0</v>
      </c>
      <c r="T359" s="155">
        <v>1026.0</v>
      </c>
      <c r="U359" s="63"/>
      <c r="V359" s="63">
        <f t="shared" si="1"/>
        <v>1026</v>
      </c>
      <c r="W359" s="63"/>
      <c r="X359" s="63"/>
      <c r="Y359" s="63"/>
      <c r="Z359" s="63"/>
      <c r="AA359" s="63"/>
      <c r="AB359" s="63"/>
      <c r="AC359" s="63"/>
      <c r="AD359" s="63"/>
      <c r="AE359" s="63"/>
    </row>
    <row r="360">
      <c r="A360" s="57" t="s">
        <v>315</v>
      </c>
      <c r="B360" s="57" t="s">
        <v>5</v>
      </c>
      <c r="C360" s="57" t="s">
        <v>22</v>
      </c>
      <c r="D360" s="57" t="s">
        <v>328</v>
      </c>
      <c r="E360" s="57" t="s">
        <v>4</v>
      </c>
      <c r="F360" s="57" t="s">
        <v>1015</v>
      </c>
      <c r="G360" s="57" t="s">
        <v>975</v>
      </c>
      <c r="H360" s="58"/>
      <c r="I360" s="151">
        <v>1.0</v>
      </c>
      <c r="J360" s="113">
        <v>2990.0</v>
      </c>
      <c r="K360" s="125"/>
      <c r="L360" s="104"/>
      <c r="M360" s="147"/>
      <c r="N360" s="148"/>
      <c r="O360" s="58"/>
      <c r="P360" s="57" t="s">
        <v>819</v>
      </c>
      <c r="Q360" s="63"/>
      <c r="R360" s="63"/>
      <c r="S360" s="152">
        <v>1080.0</v>
      </c>
      <c r="T360" s="155">
        <v>1026.0</v>
      </c>
      <c r="U360" s="63"/>
      <c r="V360" s="63">
        <f t="shared" si="1"/>
        <v>1026</v>
      </c>
      <c r="W360" s="63"/>
      <c r="X360" s="63"/>
      <c r="Y360" s="63"/>
      <c r="Z360" s="63"/>
      <c r="AA360" s="63"/>
      <c r="AB360" s="63"/>
      <c r="AC360" s="63"/>
      <c r="AD360" s="63"/>
      <c r="AE360" s="63"/>
    </row>
    <row r="361">
      <c r="A361" s="57" t="s">
        <v>315</v>
      </c>
      <c r="B361" s="57" t="s">
        <v>5</v>
      </c>
      <c r="C361" s="57" t="s">
        <v>22</v>
      </c>
      <c r="D361" s="57" t="s">
        <v>318</v>
      </c>
      <c r="E361" s="57" t="s">
        <v>4</v>
      </c>
      <c r="F361" s="57" t="s">
        <v>1015</v>
      </c>
      <c r="G361" s="57" t="s">
        <v>975</v>
      </c>
      <c r="H361" s="58"/>
      <c r="I361" s="151">
        <v>1.0</v>
      </c>
      <c r="J361" s="113">
        <v>2990.0</v>
      </c>
      <c r="K361" s="125"/>
      <c r="L361" s="104"/>
      <c r="M361" s="147"/>
      <c r="N361" s="148"/>
      <c r="O361" s="58"/>
      <c r="P361" s="57" t="s">
        <v>819</v>
      </c>
      <c r="Q361" s="63"/>
      <c r="R361" s="63"/>
      <c r="S361" s="152">
        <v>1080.0</v>
      </c>
      <c r="T361" s="155">
        <v>1026.0</v>
      </c>
      <c r="U361" s="63"/>
      <c r="V361" s="63">
        <f t="shared" si="1"/>
        <v>1026</v>
      </c>
      <c r="W361" s="63"/>
      <c r="X361" s="63"/>
      <c r="Y361" s="63"/>
      <c r="Z361" s="63"/>
      <c r="AA361" s="63"/>
      <c r="AB361" s="63"/>
      <c r="AC361" s="63"/>
      <c r="AD361" s="63"/>
      <c r="AE361" s="63"/>
    </row>
    <row r="362">
      <c r="A362" s="57" t="s">
        <v>315</v>
      </c>
      <c r="B362" s="57" t="s">
        <v>5</v>
      </c>
      <c r="C362" s="57" t="s">
        <v>22</v>
      </c>
      <c r="D362" s="57" t="s">
        <v>324</v>
      </c>
      <c r="E362" s="57" t="s">
        <v>4</v>
      </c>
      <c r="F362" s="57" t="s">
        <v>1015</v>
      </c>
      <c r="G362" s="57" t="s">
        <v>975</v>
      </c>
      <c r="H362" s="58"/>
      <c r="I362" s="151">
        <v>1.0</v>
      </c>
      <c r="J362" s="113">
        <v>2990.0</v>
      </c>
      <c r="K362" s="125"/>
      <c r="L362" s="104"/>
      <c r="M362" s="147"/>
      <c r="N362" s="148"/>
      <c r="O362" s="58"/>
      <c r="P362" s="57" t="s">
        <v>819</v>
      </c>
      <c r="Q362" s="63"/>
      <c r="R362" s="63"/>
      <c r="S362" s="152">
        <v>1080.0</v>
      </c>
      <c r="T362" s="155">
        <v>1026.0</v>
      </c>
      <c r="U362" s="63"/>
      <c r="V362" s="63">
        <f t="shared" si="1"/>
        <v>1026</v>
      </c>
      <c r="W362" s="63"/>
      <c r="X362" s="63"/>
      <c r="Y362" s="63"/>
      <c r="Z362" s="63"/>
      <c r="AA362" s="63"/>
      <c r="AB362" s="63"/>
      <c r="AC362" s="63"/>
      <c r="AD362" s="63"/>
      <c r="AE362" s="63"/>
    </row>
    <row r="363">
      <c r="A363" s="57" t="s">
        <v>315</v>
      </c>
      <c r="B363" s="57" t="s">
        <v>5</v>
      </c>
      <c r="C363" s="57" t="s">
        <v>22</v>
      </c>
      <c r="D363" s="57" t="s">
        <v>324</v>
      </c>
      <c r="E363" s="57" t="s">
        <v>4</v>
      </c>
      <c r="F363" s="57" t="s">
        <v>1016</v>
      </c>
      <c r="G363" s="57" t="s">
        <v>1017</v>
      </c>
      <c r="H363" s="58"/>
      <c r="I363" s="151">
        <v>2.0</v>
      </c>
      <c r="J363" s="113">
        <v>1990.0</v>
      </c>
      <c r="K363" s="125"/>
      <c r="L363" s="104"/>
      <c r="M363" s="147"/>
      <c r="N363" s="148"/>
      <c r="O363" s="58"/>
      <c r="P363" s="57" t="s">
        <v>819</v>
      </c>
      <c r="Q363" s="63"/>
      <c r="R363" s="63"/>
      <c r="S363" s="152">
        <v>780.0</v>
      </c>
      <c r="T363" s="155">
        <v>741.0</v>
      </c>
      <c r="U363" s="63"/>
      <c r="V363" s="63">
        <f t="shared" si="1"/>
        <v>1482</v>
      </c>
      <c r="W363" s="63"/>
      <c r="X363" s="63"/>
      <c r="Y363" s="63"/>
      <c r="Z363" s="63"/>
      <c r="AA363" s="63"/>
      <c r="AB363" s="63"/>
      <c r="AC363" s="63"/>
      <c r="AD363" s="63"/>
      <c r="AE363" s="63"/>
    </row>
    <row r="364">
      <c r="A364" s="57" t="s">
        <v>315</v>
      </c>
      <c r="B364" s="57" t="s">
        <v>5</v>
      </c>
      <c r="C364" s="57" t="s">
        <v>22</v>
      </c>
      <c r="D364" s="57" t="s">
        <v>318</v>
      </c>
      <c r="E364" s="57" t="s">
        <v>4</v>
      </c>
      <c r="F364" s="57" t="s">
        <v>1016</v>
      </c>
      <c r="G364" s="57" t="s">
        <v>1017</v>
      </c>
      <c r="H364" s="58"/>
      <c r="I364" s="151">
        <v>1.0</v>
      </c>
      <c r="J364" s="113">
        <v>1990.0</v>
      </c>
      <c r="K364" s="125"/>
      <c r="L364" s="104"/>
      <c r="M364" s="147"/>
      <c r="N364" s="148"/>
      <c r="O364" s="58"/>
      <c r="P364" s="57" t="s">
        <v>819</v>
      </c>
      <c r="Q364" s="63"/>
      <c r="R364" s="63"/>
      <c r="S364" s="152">
        <v>780.0</v>
      </c>
      <c r="T364" s="155">
        <v>741.0</v>
      </c>
      <c r="U364" s="63"/>
      <c r="V364" s="63">
        <f t="shared" si="1"/>
        <v>741</v>
      </c>
      <c r="W364" s="63"/>
      <c r="X364" s="63"/>
      <c r="Y364" s="63"/>
      <c r="Z364" s="63"/>
      <c r="AA364" s="63"/>
      <c r="AB364" s="63"/>
      <c r="AC364" s="63"/>
      <c r="AD364" s="63"/>
      <c r="AE364" s="63"/>
    </row>
    <row r="365">
      <c r="A365" s="57" t="s">
        <v>315</v>
      </c>
      <c r="B365" s="57" t="s">
        <v>5</v>
      </c>
      <c r="C365" s="57" t="s">
        <v>22</v>
      </c>
      <c r="D365" s="57" t="s">
        <v>324</v>
      </c>
      <c r="E365" s="57" t="s">
        <v>4</v>
      </c>
      <c r="F365" s="57" t="s">
        <v>1018</v>
      </c>
      <c r="G365" s="57" t="s">
        <v>375</v>
      </c>
      <c r="H365" s="58"/>
      <c r="I365" s="151">
        <v>2.0</v>
      </c>
      <c r="J365" s="113">
        <v>1790.0</v>
      </c>
      <c r="K365" s="125"/>
      <c r="L365" s="104"/>
      <c r="M365" s="147"/>
      <c r="N365" s="148"/>
      <c r="O365" s="58"/>
      <c r="P365" s="57" t="s">
        <v>819</v>
      </c>
      <c r="Q365" s="63"/>
      <c r="R365" s="63"/>
      <c r="S365" s="152">
        <v>697.0</v>
      </c>
      <c r="T365" s="153">
        <v>558.0</v>
      </c>
      <c r="U365" s="63"/>
      <c r="V365" s="63">
        <f t="shared" si="1"/>
        <v>1116</v>
      </c>
      <c r="W365" s="63"/>
      <c r="X365" s="63"/>
      <c r="Y365" s="63"/>
      <c r="Z365" s="63"/>
      <c r="AA365" s="63"/>
      <c r="AB365" s="63"/>
      <c r="AC365" s="63"/>
      <c r="AD365" s="63"/>
      <c r="AE365" s="63"/>
    </row>
    <row r="366">
      <c r="A366" s="57" t="s">
        <v>315</v>
      </c>
      <c r="B366" s="57" t="s">
        <v>5</v>
      </c>
      <c r="C366" s="57" t="s">
        <v>22</v>
      </c>
      <c r="D366" s="57" t="s">
        <v>318</v>
      </c>
      <c r="E366" s="57" t="s">
        <v>4</v>
      </c>
      <c r="F366" s="57" t="s">
        <v>1018</v>
      </c>
      <c r="G366" s="57" t="s">
        <v>375</v>
      </c>
      <c r="H366" s="58"/>
      <c r="I366" s="151">
        <v>1.0</v>
      </c>
      <c r="J366" s="113">
        <v>1790.0</v>
      </c>
      <c r="K366" s="125"/>
      <c r="L366" s="104"/>
      <c r="M366" s="147"/>
      <c r="N366" s="148"/>
      <c r="O366" s="58"/>
      <c r="P366" s="57" t="s">
        <v>819</v>
      </c>
      <c r="Q366" s="63"/>
      <c r="R366" s="63"/>
      <c r="S366" s="152">
        <v>697.0</v>
      </c>
      <c r="T366" s="153">
        <v>558.0</v>
      </c>
      <c r="U366" s="63"/>
      <c r="V366" s="63">
        <f t="shared" si="1"/>
        <v>558</v>
      </c>
      <c r="W366" s="63"/>
      <c r="X366" s="63"/>
      <c r="Y366" s="63"/>
      <c r="Z366" s="63"/>
      <c r="AA366" s="63"/>
      <c r="AB366" s="63"/>
      <c r="AC366" s="63"/>
      <c r="AD366" s="63"/>
      <c r="AE366" s="63"/>
    </row>
    <row r="367">
      <c r="A367" s="57" t="s">
        <v>315</v>
      </c>
      <c r="B367" s="57" t="s">
        <v>5</v>
      </c>
      <c r="C367" s="57" t="s">
        <v>22</v>
      </c>
      <c r="D367" s="57" t="s">
        <v>324</v>
      </c>
      <c r="E367" s="57" t="s">
        <v>4</v>
      </c>
      <c r="F367" s="57" t="s">
        <v>1019</v>
      </c>
      <c r="G367" s="57" t="s">
        <v>375</v>
      </c>
      <c r="H367" s="58"/>
      <c r="I367" s="151">
        <v>2.0</v>
      </c>
      <c r="J367" s="113">
        <v>1790.0</v>
      </c>
      <c r="K367" s="125"/>
      <c r="L367" s="104"/>
      <c r="M367" s="147"/>
      <c r="N367" s="148"/>
      <c r="O367" s="58"/>
      <c r="P367" s="57" t="s">
        <v>819</v>
      </c>
      <c r="Q367" s="63"/>
      <c r="R367" s="63"/>
      <c r="S367" s="152">
        <v>697.0</v>
      </c>
      <c r="T367" s="153">
        <v>558.0</v>
      </c>
      <c r="U367" s="63"/>
      <c r="V367" s="63">
        <f t="shared" si="1"/>
        <v>1116</v>
      </c>
      <c r="W367" s="63"/>
      <c r="X367" s="63"/>
      <c r="Y367" s="63"/>
      <c r="Z367" s="63"/>
      <c r="AA367" s="63"/>
      <c r="AB367" s="63"/>
      <c r="AC367" s="63"/>
      <c r="AD367" s="63"/>
      <c r="AE367" s="63"/>
    </row>
    <row r="368">
      <c r="A368" s="57" t="s">
        <v>315</v>
      </c>
      <c r="B368" s="57" t="s">
        <v>5</v>
      </c>
      <c r="C368" s="57" t="s">
        <v>22</v>
      </c>
      <c r="D368" s="57" t="s">
        <v>318</v>
      </c>
      <c r="E368" s="57" t="s">
        <v>4</v>
      </c>
      <c r="F368" s="57" t="s">
        <v>1019</v>
      </c>
      <c r="G368" s="57" t="s">
        <v>375</v>
      </c>
      <c r="H368" s="58"/>
      <c r="I368" s="151">
        <v>1.0</v>
      </c>
      <c r="J368" s="113">
        <v>1790.0</v>
      </c>
      <c r="K368" s="125"/>
      <c r="L368" s="104"/>
      <c r="M368" s="147"/>
      <c r="N368" s="148"/>
      <c r="O368" s="58"/>
      <c r="P368" s="57" t="s">
        <v>819</v>
      </c>
      <c r="Q368" s="63"/>
      <c r="R368" s="63"/>
      <c r="S368" s="152">
        <v>697.0</v>
      </c>
      <c r="T368" s="153">
        <v>558.0</v>
      </c>
      <c r="U368" s="63"/>
      <c r="V368" s="63">
        <f t="shared" si="1"/>
        <v>558</v>
      </c>
      <c r="W368" s="63"/>
      <c r="X368" s="63"/>
      <c r="Y368" s="63"/>
      <c r="Z368" s="63"/>
      <c r="AA368" s="63"/>
      <c r="AB368" s="63"/>
      <c r="AC368" s="63"/>
      <c r="AD368" s="63"/>
      <c r="AE368" s="63"/>
    </row>
    <row r="369">
      <c r="A369" s="57" t="s">
        <v>315</v>
      </c>
      <c r="B369" s="57" t="s">
        <v>5</v>
      </c>
      <c r="C369" s="57" t="s">
        <v>22</v>
      </c>
      <c r="D369" s="57" t="s">
        <v>324</v>
      </c>
      <c r="E369" s="57" t="s">
        <v>4</v>
      </c>
      <c r="F369" s="57" t="s">
        <v>1020</v>
      </c>
      <c r="G369" s="57" t="s">
        <v>375</v>
      </c>
      <c r="H369" s="58"/>
      <c r="I369" s="151">
        <v>2.0</v>
      </c>
      <c r="J369" s="113">
        <v>1790.0</v>
      </c>
      <c r="K369" s="125"/>
      <c r="L369" s="104"/>
      <c r="M369" s="147"/>
      <c r="N369" s="148"/>
      <c r="O369" s="58"/>
      <c r="P369" s="57" t="s">
        <v>819</v>
      </c>
      <c r="Q369" s="63"/>
      <c r="R369" s="63"/>
      <c r="S369" s="152">
        <v>697.0</v>
      </c>
      <c r="T369" s="153">
        <v>558.0</v>
      </c>
      <c r="U369" s="63"/>
      <c r="V369" s="63">
        <f t="shared" si="1"/>
        <v>1116</v>
      </c>
      <c r="W369" s="63"/>
      <c r="X369" s="63"/>
      <c r="Y369" s="63"/>
      <c r="Z369" s="63"/>
      <c r="AA369" s="63"/>
      <c r="AB369" s="63"/>
      <c r="AC369" s="63"/>
      <c r="AD369" s="63"/>
      <c r="AE369" s="63"/>
    </row>
    <row r="370">
      <c r="A370" s="57" t="s">
        <v>315</v>
      </c>
      <c r="B370" s="57" t="s">
        <v>5</v>
      </c>
      <c r="C370" s="57" t="s">
        <v>22</v>
      </c>
      <c r="D370" s="57" t="s">
        <v>318</v>
      </c>
      <c r="E370" s="57" t="s">
        <v>4</v>
      </c>
      <c r="F370" s="57" t="s">
        <v>1020</v>
      </c>
      <c r="G370" s="57" t="s">
        <v>375</v>
      </c>
      <c r="H370" s="58"/>
      <c r="I370" s="151">
        <v>1.0</v>
      </c>
      <c r="J370" s="113">
        <v>1790.0</v>
      </c>
      <c r="K370" s="125"/>
      <c r="L370" s="104"/>
      <c r="M370" s="147"/>
      <c r="N370" s="148"/>
      <c r="O370" s="58"/>
      <c r="P370" s="57" t="s">
        <v>819</v>
      </c>
      <c r="Q370" s="63"/>
      <c r="R370" s="63"/>
      <c r="S370" s="152">
        <v>697.0</v>
      </c>
      <c r="T370" s="153">
        <v>558.0</v>
      </c>
      <c r="U370" s="63"/>
      <c r="V370" s="63">
        <f t="shared" si="1"/>
        <v>558</v>
      </c>
      <c r="W370" s="63"/>
      <c r="X370" s="63"/>
      <c r="Y370" s="63"/>
      <c r="Z370" s="63"/>
      <c r="AA370" s="63"/>
      <c r="AB370" s="63"/>
      <c r="AC370" s="63"/>
      <c r="AD370" s="63"/>
      <c r="AE370" s="63"/>
    </row>
    <row r="371">
      <c r="A371" s="57" t="s">
        <v>315</v>
      </c>
      <c r="B371" s="57" t="s">
        <v>5</v>
      </c>
      <c r="C371" s="57" t="s">
        <v>22</v>
      </c>
      <c r="D371" s="57" t="s">
        <v>324</v>
      </c>
      <c r="E371" s="57" t="s">
        <v>4</v>
      </c>
      <c r="F371" s="57" t="s">
        <v>1021</v>
      </c>
      <c r="G371" s="57" t="s">
        <v>1022</v>
      </c>
      <c r="H371" s="58"/>
      <c r="I371" s="151">
        <v>2.0</v>
      </c>
      <c r="J371" s="113">
        <v>1790.0</v>
      </c>
      <c r="K371" s="125"/>
      <c r="L371" s="104"/>
      <c r="M371" s="147"/>
      <c r="N371" s="148"/>
      <c r="O371" s="58"/>
      <c r="P371" s="57" t="s">
        <v>819</v>
      </c>
      <c r="Q371" s="63"/>
      <c r="R371" s="63"/>
      <c r="S371" s="152">
        <v>720.0</v>
      </c>
      <c r="T371" s="153">
        <v>576.0</v>
      </c>
      <c r="U371" s="63"/>
      <c r="V371" s="63">
        <f t="shared" si="1"/>
        <v>1152</v>
      </c>
      <c r="W371" s="63"/>
      <c r="X371" s="63"/>
      <c r="Y371" s="63"/>
      <c r="Z371" s="63"/>
      <c r="AA371" s="63"/>
      <c r="AB371" s="63"/>
      <c r="AC371" s="63"/>
      <c r="AD371" s="63"/>
      <c r="AE371" s="63"/>
    </row>
    <row r="372">
      <c r="A372" s="57" t="s">
        <v>315</v>
      </c>
      <c r="B372" s="57" t="s">
        <v>5</v>
      </c>
      <c r="C372" s="57" t="s">
        <v>22</v>
      </c>
      <c r="D372" s="57" t="s">
        <v>318</v>
      </c>
      <c r="E372" s="57" t="s">
        <v>4</v>
      </c>
      <c r="F372" s="57" t="s">
        <v>1021</v>
      </c>
      <c r="G372" s="57" t="s">
        <v>1022</v>
      </c>
      <c r="H372" s="58"/>
      <c r="I372" s="151">
        <v>1.0</v>
      </c>
      <c r="J372" s="113">
        <v>1790.0</v>
      </c>
      <c r="K372" s="125"/>
      <c r="L372" s="104"/>
      <c r="M372" s="147"/>
      <c r="N372" s="148"/>
      <c r="O372" s="58"/>
      <c r="P372" s="57" t="s">
        <v>819</v>
      </c>
      <c r="Q372" s="63"/>
      <c r="R372" s="63"/>
      <c r="S372" s="152">
        <v>720.0</v>
      </c>
      <c r="T372" s="153">
        <v>576.0</v>
      </c>
      <c r="U372" s="63"/>
      <c r="V372" s="63">
        <f t="shared" si="1"/>
        <v>576</v>
      </c>
      <c r="W372" s="63"/>
      <c r="X372" s="63"/>
      <c r="Y372" s="63"/>
      <c r="Z372" s="63"/>
      <c r="AA372" s="63"/>
      <c r="AB372" s="63"/>
      <c r="AC372" s="63"/>
      <c r="AD372" s="63"/>
      <c r="AE372" s="63"/>
    </row>
    <row r="373">
      <c r="A373" s="57" t="s">
        <v>315</v>
      </c>
      <c r="B373" s="57" t="s">
        <v>5</v>
      </c>
      <c r="C373" s="57" t="s">
        <v>22</v>
      </c>
      <c r="D373" s="57" t="s">
        <v>324</v>
      </c>
      <c r="E373" s="57" t="s">
        <v>4</v>
      </c>
      <c r="F373" s="57" t="s">
        <v>1023</v>
      </c>
      <c r="G373" s="57" t="s">
        <v>1022</v>
      </c>
      <c r="H373" s="58"/>
      <c r="I373" s="151">
        <v>2.0</v>
      </c>
      <c r="J373" s="113">
        <v>1790.0</v>
      </c>
      <c r="K373" s="125"/>
      <c r="L373" s="104"/>
      <c r="M373" s="147"/>
      <c r="N373" s="148"/>
      <c r="O373" s="58"/>
      <c r="P373" s="57" t="s">
        <v>819</v>
      </c>
      <c r="Q373" s="63"/>
      <c r="R373" s="63"/>
      <c r="S373" s="152">
        <v>720.0</v>
      </c>
      <c r="T373" s="153">
        <v>576.0</v>
      </c>
      <c r="U373" s="63"/>
      <c r="V373" s="63">
        <f t="shared" si="1"/>
        <v>1152</v>
      </c>
      <c r="W373" s="63"/>
      <c r="X373" s="63"/>
      <c r="Y373" s="63"/>
      <c r="Z373" s="63"/>
      <c r="AA373" s="63"/>
      <c r="AB373" s="63"/>
      <c r="AC373" s="63"/>
      <c r="AD373" s="63"/>
      <c r="AE373" s="63"/>
    </row>
    <row r="374">
      <c r="A374" s="57" t="s">
        <v>315</v>
      </c>
      <c r="B374" s="57" t="s">
        <v>5</v>
      </c>
      <c r="C374" s="57" t="s">
        <v>22</v>
      </c>
      <c r="D374" s="57" t="s">
        <v>318</v>
      </c>
      <c r="E374" s="57" t="s">
        <v>4</v>
      </c>
      <c r="F374" s="57" t="s">
        <v>1023</v>
      </c>
      <c r="G374" s="57" t="s">
        <v>1022</v>
      </c>
      <c r="H374" s="58"/>
      <c r="I374" s="151">
        <v>1.0</v>
      </c>
      <c r="J374" s="113">
        <v>1790.0</v>
      </c>
      <c r="K374" s="125"/>
      <c r="L374" s="104"/>
      <c r="M374" s="147"/>
      <c r="N374" s="148"/>
      <c r="O374" s="58"/>
      <c r="P374" s="57" t="s">
        <v>819</v>
      </c>
      <c r="Q374" s="63"/>
      <c r="R374" s="63"/>
      <c r="S374" s="152">
        <v>720.0</v>
      </c>
      <c r="T374" s="153">
        <v>576.0</v>
      </c>
      <c r="U374" s="63"/>
      <c r="V374" s="63">
        <f t="shared" si="1"/>
        <v>576</v>
      </c>
      <c r="W374" s="63"/>
      <c r="X374" s="63"/>
      <c r="Y374" s="63"/>
      <c r="Z374" s="63"/>
      <c r="AA374" s="63"/>
      <c r="AB374" s="63"/>
      <c r="AC374" s="63"/>
      <c r="AD374" s="63"/>
      <c r="AE374" s="63"/>
    </row>
    <row r="375">
      <c r="A375" s="57" t="s">
        <v>315</v>
      </c>
      <c r="B375" s="57" t="s">
        <v>5</v>
      </c>
      <c r="C375" s="57" t="s">
        <v>22</v>
      </c>
      <c r="D375" s="57" t="s">
        <v>324</v>
      </c>
      <c r="E375" s="57" t="s">
        <v>4</v>
      </c>
      <c r="F375" s="57" t="s">
        <v>1024</v>
      </c>
      <c r="G375" s="57" t="s">
        <v>1022</v>
      </c>
      <c r="H375" s="58"/>
      <c r="I375" s="151">
        <v>2.0</v>
      </c>
      <c r="J375" s="113">
        <v>1790.0</v>
      </c>
      <c r="K375" s="125"/>
      <c r="L375" s="104"/>
      <c r="M375" s="147"/>
      <c r="N375" s="148"/>
      <c r="O375" s="58"/>
      <c r="P375" s="57" t="s">
        <v>819</v>
      </c>
      <c r="Q375" s="63"/>
      <c r="R375" s="63"/>
      <c r="S375" s="152">
        <v>720.0</v>
      </c>
      <c r="T375" s="153">
        <v>576.0</v>
      </c>
      <c r="U375" s="63"/>
      <c r="V375" s="63">
        <f t="shared" si="1"/>
        <v>1152</v>
      </c>
      <c r="W375" s="63"/>
      <c r="X375" s="63"/>
      <c r="Y375" s="63"/>
      <c r="Z375" s="63"/>
      <c r="AA375" s="63"/>
      <c r="AB375" s="63"/>
      <c r="AC375" s="63"/>
      <c r="AD375" s="63"/>
      <c r="AE375" s="63"/>
    </row>
    <row r="376">
      <c r="A376" s="57" t="s">
        <v>315</v>
      </c>
      <c r="B376" s="57" t="s">
        <v>5</v>
      </c>
      <c r="C376" s="57" t="s">
        <v>22</v>
      </c>
      <c r="D376" s="57" t="s">
        <v>318</v>
      </c>
      <c r="E376" s="57" t="s">
        <v>4</v>
      </c>
      <c r="F376" s="57" t="s">
        <v>1024</v>
      </c>
      <c r="G376" s="57" t="s">
        <v>1022</v>
      </c>
      <c r="H376" s="58"/>
      <c r="I376" s="151">
        <v>1.0</v>
      </c>
      <c r="J376" s="113">
        <v>1790.0</v>
      </c>
      <c r="K376" s="125"/>
      <c r="L376" s="104"/>
      <c r="M376" s="147"/>
      <c r="N376" s="148"/>
      <c r="O376" s="58"/>
      <c r="P376" s="57" t="s">
        <v>819</v>
      </c>
      <c r="Q376" s="63"/>
      <c r="R376" s="63"/>
      <c r="S376" s="152">
        <v>720.0</v>
      </c>
      <c r="T376" s="153">
        <v>576.0</v>
      </c>
      <c r="U376" s="63"/>
      <c r="V376" s="63">
        <f t="shared" si="1"/>
        <v>576</v>
      </c>
      <c r="W376" s="63"/>
      <c r="X376" s="63"/>
      <c r="Y376" s="63"/>
      <c r="Z376" s="63"/>
      <c r="AA376" s="63"/>
      <c r="AB376" s="63"/>
      <c r="AC376" s="63"/>
      <c r="AD376" s="63"/>
      <c r="AE376" s="63"/>
    </row>
    <row r="377">
      <c r="A377" s="57" t="s">
        <v>315</v>
      </c>
      <c r="B377" s="57" t="s">
        <v>5</v>
      </c>
      <c r="C377" s="57" t="s">
        <v>22</v>
      </c>
      <c r="D377" s="57" t="s">
        <v>324</v>
      </c>
      <c r="E377" s="57" t="s">
        <v>4</v>
      </c>
      <c r="F377" s="57" t="s">
        <v>1025</v>
      </c>
      <c r="G377" s="57" t="s">
        <v>375</v>
      </c>
      <c r="H377" s="58"/>
      <c r="I377" s="151">
        <v>2.0</v>
      </c>
      <c r="J377" s="113">
        <v>2390.0</v>
      </c>
      <c r="K377" s="125"/>
      <c r="L377" s="104"/>
      <c r="M377" s="147"/>
      <c r="N377" s="148"/>
      <c r="O377" s="58"/>
      <c r="P377" s="57" t="s">
        <v>819</v>
      </c>
      <c r="Q377" s="63"/>
      <c r="R377" s="63"/>
      <c r="S377" s="152">
        <v>880.0</v>
      </c>
      <c r="T377" s="155">
        <v>836.0</v>
      </c>
      <c r="U377" s="63"/>
      <c r="V377" s="63">
        <f t="shared" si="1"/>
        <v>1672</v>
      </c>
      <c r="W377" s="63"/>
      <c r="X377" s="63"/>
      <c r="Y377" s="63"/>
      <c r="Z377" s="63"/>
      <c r="AA377" s="63"/>
      <c r="AB377" s="63"/>
      <c r="AC377" s="63"/>
      <c r="AD377" s="63"/>
      <c r="AE377" s="63"/>
    </row>
    <row r="378">
      <c r="A378" s="57" t="s">
        <v>315</v>
      </c>
      <c r="B378" s="57" t="s">
        <v>5</v>
      </c>
      <c r="C378" s="57" t="s">
        <v>22</v>
      </c>
      <c r="D378" s="57" t="s">
        <v>318</v>
      </c>
      <c r="E378" s="57" t="s">
        <v>4</v>
      </c>
      <c r="F378" s="57" t="s">
        <v>1025</v>
      </c>
      <c r="G378" s="57" t="s">
        <v>375</v>
      </c>
      <c r="H378" s="58"/>
      <c r="I378" s="151">
        <v>1.0</v>
      </c>
      <c r="J378" s="113">
        <v>2390.0</v>
      </c>
      <c r="K378" s="125"/>
      <c r="L378" s="104"/>
      <c r="M378" s="147"/>
      <c r="N378" s="148"/>
      <c r="O378" s="58"/>
      <c r="P378" s="57" t="s">
        <v>819</v>
      </c>
      <c r="Q378" s="63"/>
      <c r="R378" s="63"/>
      <c r="S378" s="152">
        <v>880.0</v>
      </c>
      <c r="T378" s="155">
        <v>836.0</v>
      </c>
      <c r="U378" s="63"/>
      <c r="V378" s="63">
        <f t="shared" si="1"/>
        <v>836</v>
      </c>
      <c r="W378" s="63"/>
      <c r="X378" s="63"/>
      <c r="Y378" s="63"/>
      <c r="Z378" s="63"/>
      <c r="AA378" s="63"/>
      <c r="AB378" s="63"/>
      <c r="AC378" s="63"/>
      <c r="AD378" s="63"/>
      <c r="AE378" s="63"/>
    </row>
    <row r="379">
      <c r="A379" s="57" t="s">
        <v>315</v>
      </c>
      <c r="B379" s="57" t="s">
        <v>5</v>
      </c>
      <c r="C379" s="57" t="s">
        <v>22</v>
      </c>
      <c r="D379" s="57" t="s">
        <v>324</v>
      </c>
      <c r="E379" s="57" t="s">
        <v>4</v>
      </c>
      <c r="F379" s="57" t="s">
        <v>1026</v>
      </c>
      <c r="G379" s="57" t="s">
        <v>375</v>
      </c>
      <c r="H379" s="58"/>
      <c r="I379" s="151">
        <v>2.0</v>
      </c>
      <c r="J379" s="113">
        <v>2390.0</v>
      </c>
      <c r="K379" s="125"/>
      <c r="L379" s="104"/>
      <c r="M379" s="147"/>
      <c r="N379" s="148"/>
      <c r="O379" s="58"/>
      <c r="P379" s="57" t="s">
        <v>819</v>
      </c>
      <c r="Q379" s="63"/>
      <c r="R379" s="63"/>
      <c r="S379" s="152">
        <v>880.0</v>
      </c>
      <c r="T379" s="155">
        <v>836.0</v>
      </c>
      <c r="U379" s="63"/>
      <c r="V379" s="63">
        <f t="shared" si="1"/>
        <v>1672</v>
      </c>
      <c r="W379" s="63"/>
      <c r="X379" s="63"/>
      <c r="Y379" s="63"/>
      <c r="Z379" s="63"/>
      <c r="AA379" s="63"/>
      <c r="AB379" s="63"/>
      <c r="AC379" s="63"/>
      <c r="AD379" s="63"/>
      <c r="AE379" s="63"/>
    </row>
    <row r="380">
      <c r="A380" s="57" t="s">
        <v>315</v>
      </c>
      <c r="B380" s="57" t="s">
        <v>5</v>
      </c>
      <c r="C380" s="57" t="s">
        <v>22</v>
      </c>
      <c r="D380" s="57" t="s">
        <v>318</v>
      </c>
      <c r="E380" s="57" t="s">
        <v>4</v>
      </c>
      <c r="F380" s="57" t="s">
        <v>1026</v>
      </c>
      <c r="G380" s="57" t="s">
        <v>375</v>
      </c>
      <c r="H380" s="58"/>
      <c r="I380" s="151">
        <v>1.0</v>
      </c>
      <c r="J380" s="113">
        <v>2390.0</v>
      </c>
      <c r="K380" s="125"/>
      <c r="L380" s="104"/>
      <c r="M380" s="147"/>
      <c r="N380" s="148"/>
      <c r="O380" s="58"/>
      <c r="P380" s="57" t="s">
        <v>819</v>
      </c>
      <c r="Q380" s="63"/>
      <c r="R380" s="63"/>
      <c r="S380" s="152">
        <v>880.0</v>
      </c>
      <c r="T380" s="155">
        <v>836.0</v>
      </c>
      <c r="U380" s="63"/>
      <c r="V380" s="63">
        <f t="shared" si="1"/>
        <v>836</v>
      </c>
      <c r="W380" s="63"/>
      <c r="X380" s="63"/>
      <c r="Y380" s="63"/>
      <c r="Z380" s="63"/>
      <c r="AA380" s="63"/>
      <c r="AB380" s="63"/>
      <c r="AC380" s="63"/>
      <c r="AD380" s="63"/>
      <c r="AE380" s="63"/>
    </row>
    <row r="381">
      <c r="A381" s="57" t="s">
        <v>315</v>
      </c>
      <c r="B381" s="57" t="s">
        <v>5</v>
      </c>
      <c r="C381" s="57" t="s">
        <v>22</v>
      </c>
      <c r="D381" s="57" t="s">
        <v>324</v>
      </c>
      <c r="E381" s="57" t="s">
        <v>4</v>
      </c>
      <c r="F381" s="57" t="s">
        <v>1027</v>
      </c>
      <c r="G381" s="57" t="s">
        <v>375</v>
      </c>
      <c r="H381" s="58"/>
      <c r="I381" s="151">
        <v>2.0</v>
      </c>
      <c r="J381" s="113">
        <v>2390.0</v>
      </c>
      <c r="K381" s="125"/>
      <c r="L381" s="104"/>
      <c r="M381" s="147"/>
      <c r="N381" s="148"/>
      <c r="O381" s="58"/>
      <c r="P381" s="57" t="s">
        <v>819</v>
      </c>
      <c r="Q381" s="63"/>
      <c r="R381" s="63"/>
      <c r="S381" s="152">
        <v>880.0</v>
      </c>
      <c r="T381" s="155">
        <v>836.0</v>
      </c>
      <c r="U381" s="63"/>
      <c r="V381" s="63">
        <f t="shared" si="1"/>
        <v>1672</v>
      </c>
      <c r="W381" s="63"/>
      <c r="X381" s="63"/>
      <c r="Y381" s="63"/>
      <c r="Z381" s="63"/>
      <c r="AA381" s="63"/>
      <c r="AB381" s="63"/>
      <c r="AC381" s="63"/>
      <c r="AD381" s="63"/>
      <c r="AE381" s="63"/>
    </row>
    <row r="382">
      <c r="A382" s="57" t="s">
        <v>315</v>
      </c>
      <c r="B382" s="57" t="s">
        <v>5</v>
      </c>
      <c r="C382" s="57" t="s">
        <v>22</v>
      </c>
      <c r="D382" s="57" t="s">
        <v>318</v>
      </c>
      <c r="E382" s="57" t="s">
        <v>4</v>
      </c>
      <c r="F382" s="57" t="s">
        <v>1027</v>
      </c>
      <c r="G382" s="57" t="s">
        <v>375</v>
      </c>
      <c r="H382" s="58"/>
      <c r="I382" s="151">
        <v>1.0</v>
      </c>
      <c r="J382" s="113">
        <v>2390.0</v>
      </c>
      <c r="K382" s="125"/>
      <c r="L382" s="104"/>
      <c r="M382" s="147"/>
      <c r="N382" s="148"/>
      <c r="O382" s="58"/>
      <c r="P382" s="57" t="s">
        <v>819</v>
      </c>
      <c r="Q382" s="63"/>
      <c r="R382" s="63"/>
      <c r="S382" s="152">
        <v>880.0</v>
      </c>
      <c r="T382" s="155">
        <v>836.0</v>
      </c>
      <c r="U382" s="63"/>
      <c r="V382" s="63">
        <f t="shared" si="1"/>
        <v>836</v>
      </c>
      <c r="W382" s="63"/>
      <c r="X382" s="63"/>
      <c r="Y382" s="63"/>
      <c r="Z382" s="63"/>
      <c r="AA382" s="63"/>
      <c r="AB382" s="63"/>
      <c r="AC382" s="63"/>
      <c r="AD382" s="63"/>
      <c r="AE382" s="63"/>
    </row>
    <row r="383">
      <c r="A383" s="57" t="s">
        <v>315</v>
      </c>
      <c r="B383" s="57" t="s">
        <v>5</v>
      </c>
      <c r="C383" s="57" t="s">
        <v>22</v>
      </c>
      <c r="D383" s="57" t="s">
        <v>324</v>
      </c>
      <c r="E383" s="57" t="s">
        <v>4</v>
      </c>
      <c r="F383" s="57" t="s">
        <v>1028</v>
      </c>
      <c r="G383" s="57" t="s">
        <v>375</v>
      </c>
      <c r="H383" s="58"/>
      <c r="I383" s="151">
        <v>2.0</v>
      </c>
      <c r="J383" s="113">
        <v>2390.0</v>
      </c>
      <c r="K383" s="125"/>
      <c r="L383" s="104"/>
      <c r="M383" s="147"/>
      <c r="N383" s="148"/>
      <c r="O383" s="58"/>
      <c r="P383" s="57" t="s">
        <v>819</v>
      </c>
      <c r="Q383" s="63"/>
      <c r="R383" s="63"/>
      <c r="S383" s="152">
        <v>880.0</v>
      </c>
      <c r="T383" s="155">
        <v>836.0</v>
      </c>
      <c r="U383" s="63"/>
      <c r="V383" s="63">
        <f t="shared" si="1"/>
        <v>1672</v>
      </c>
      <c r="W383" s="63"/>
      <c r="X383" s="63"/>
      <c r="Y383" s="63"/>
      <c r="Z383" s="63"/>
      <c r="AA383" s="63"/>
      <c r="AB383" s="63"/>
      <c r="AC383" s="63"/>
      <c r="AD383" s="63"/>
      <c r="AE383" s="63"/>
    </row>
    <row r="384">
      <c r="A384" s="57" t="s">
        <v>315</v>
      </c>
      <c r="B384" s="57" t="s">
        <v>5</v>
      </c>
      <c r="C384" s="57" t="s">
        <v>22</v>
      </c>
      <c r="D384" s="57" t="s">
        <v>318</v>
      </c>
      <c r="E384" s="57" t="s">
        <v>4</v>
      </c>
      <c r="F384" s="57" t="s">
        <v>1028</v>
      </c>
      <c r="G384" s="57" t="s">
        <v>375</v>
      </c>
      <c r="H384" s="58"/>
      <c r="I384" s="151">
        <v>1.0</v>
      </c>
      <c r="J384" s="113">
        <v>2390.0</v>
      </c>
      <c r="K384" s="125"/>
      <c r="L384" s="104"/>
      <c r="M384" s="147"/>
      <c r="N384" s="148"/>
      <c r="O384" s="58"/>
      <c r="P384" s="57" t="s">
        <v>819</v>
      </c>
      <c r="Q384" s="63"/>
      <c r="R384" s="63"/>
      <c r="S384" s="152">
        <v>880.0</v>
      </c>
      <c r="T384" s="155">
        <v>836.0</v>
      </c>
      <c r="U384" s="63"/>
      <c r="V384" s="63">
        <f t="shared" si="1"/>
        <v>836</v>
      </c>
      <c r="W384" s="63"/>
      <c r="X384" s="63"/>
      <c r="Y384" s="63"/>
      <c r="Z384" s="63"/>
      <c r="AA384" s="63"/>
      <c r="AB384" s="63"/>
      <c r="AC384" s="63"/>
      <c r="AD384" s="63"/>
      <c r="AE384" s="63"/>
    </row>
    <row r="385">
      <c r="A385" s="57" t="s">
        <v>315</v>
      </c>
      <c r="B385" s="57" t="s">
        <v>5</v>
      </c>
      <c r="C385" s="57" t="s">
        <v>22</v>
      </c>
      <c r="D385" s="57" t="s">
        <v>328</v>
      </c>
      <c r="E385" s="57" t="s">
        <v>361</v>
      </c>
      <c r="F385" s="57" t="s">
        <v>1029</v>
      </c>
      <c r="G385" s="169" t="s">
        <v>1030</v>
      </c>
      <c r="H385" s="58"/>
      <c r="I385" s="151">
        <v>1.0</v>
      </c>
      <c r="J385" s="113">
        <v>2990.0</v>
      </c>
      <c r="K385" s="125"/>
      <c r="L385" s="104"/>
      <c r="M385" s="147"/>
      <c r="N385" s="148"/>
      <c r="O385" s="58"/>
      <c r="P385" s="57" t="s">
        <v>819</v>
      </c>
      <c r="Q385" s="63"/>
      <c r="R385" s="63"/>
      <c r="S385" s="152">
        <v>970.0</v>
      </c>
      <c r="T385" s="153">
        <v>776.0</v>
      </c>
      <c r="U385" s="63"/>
      <c r="V385" s="63">
        <f t="shared" si="1"/>
        <v>776</v>
      </c>
      <c r="W385" s="63"/>
      <c r="X385" s="63"/>
      <c r="Y385" s="63"/>
      <c r="Z385" s="63"/>
      <c r="AA385" s="63"/>
      <c r="AB385" s="63"/>
      <c r="AC385" s="63"/>
      <c r="AD385" s="63"/>
      <c r="AE385" s="63"/>
    </row>
    <row r="386">
      <c r="A386" s="57" t="s">
        <v>315</v>
      </c>
      <c r="B386" s="57" t="s">
        <v>5</v>
      </c>
      <c r="C386" s="57" t="s">
        <v>22</v>
      </c>
      <c r="D386" s="57" t="s">
        <v>318</v>
      </c>
      <c r="E386" s="57" t="s">
        <v>361</v>
      </c>
      <c r="F386" s="57" t="s">
        <v>1029</v>
      </c>
      <c r="G386" s="169" t="s">
        <v>1030</v>
      </c>
      <c r="H386" s="58"/>
      <c r="I386" s="151">
        <v>1.0</v>
      </c>
      <c r="J386" s="113">
        <v>2990.0</v>
      </c>
      <c r="K386" s="125"/>
      <c r="L386" s="104"/>
      <c r="M386" s="147"/>
      <c r="N386" s="148"/>
      <c r="O386" s="58"/>
      <c r="P386" s="57" t="s">
        <v>819</v>
      </c>
      <c r="Q386" s="63"/>
      <c r="R386" s="63"/>
      <c r="S386" s="152">
        <v>970.0</v>
      </c>
      <c r="T386" s="153">
        <v>776.0</v>
      </c>
      <c r="U386" s="63"/>
      <c r="V386" s="63">
        <f t="shared" si="1"/>
        <v>776</v>
      </c>
      <c r="W386" s="63"/>
      <c r="X386" s="63"/>
      <c r="Y386" s="63"/>
      <c r="Z386" s="63"/>
      <c r="AA386" s="63"/>
      <c r="AB386" s="63"/>
      <c r="AC386" s="63"/>
      <c r="AD386" s="63"/>
      <c r="AE386" s="63"/>
    </row>
    <row r="387">
      <c r="A387" s="57" t="s">
        <v>315</v>
      </c>
      <c r="B387" s="57" t="s">
        <v>5</v>
      </c>
      <c r="C387" s="57" t="s">
        <v>22</v>
      </c>
      <c r="D387" s="57" t="s">
        <v>324</v>
      </c>
      <c r="E387" s="57" t="s">
        <v>361</v>
      </c>
      <c r="F387" s="57" t="s">
        <v>1029</v>
      </c>
      <c r="G387" s="169" t="s">
        <v>1030</v>
      </c>
      <c r="H387" s="58"/>
      <c r="I387" s="151">
        <v>1.0</v>
      </c>
      <c r="J387" s="113">
        <v>2990.0</v>
      </c>
      <c r="K387" s="125"/>
      <c r="L387" s="104"/>
      <c r="M387" s="147"/>
      <c r="N387" s="148"/>
      <c r="O387" s="58"/>
      <c r="P387" s="57" t="s">
        <v>819</v>
      </c>
      <c r="Q387" s="63"/>
      <c r="R387" s="63"/>
      <c r="S387" s="152">
        <v>970.0</v>
      </c>
      <c r="T387" s="153">
        <v>776.0</v>
      </c>
      <c r="U387" s="63"/>
      <c r="V387" s="63">
        <f t="shared" si="1"/>
        <v>776</v>
      </c>
      <c r="W387" s="63"/>
      <c r="X387" s="63"/>
      <c r="Y387" s="63"/>
      <c r="Z387" s="63"/>
      <c r="AA387" s="63"/>
      <c r="AB387" s="63"/>
      <c r="AC387" s="63"/>
      <c r="AD387" s="63"/>
      <c r="AE387" s="63"/>
    </row>
    <row r="388">
      <c r="A388" s="57" t="s">
        <v>315</v>
      </c>
      <c r="B388" s="57" t="s">
        <v>5</v>
      </c>
      <c r="C388" s="57" t="s">
        <v>22</v>
      </c>
      <c r="D388" s="57" t="s">
        <v>328</v>
      </c>
      <c r="E388" s="57" t="s">
        <v>361</v>
      </c>
      <c r="F388" s="57" t="s">
        <v>1031</v>
      </c>
      <c r="G388" s="169" t="s">
        <v>1030</v>
      </c>
      <c r="H388" s="58"/>
      <c r="I388" s="151">
        <v>1.0</v>
      </c>
      <c r="J388" s="113">
        <v>2990.0</v>
      </c>
      <c r="K388" s="125"/>
      <c r="L388" s="104"/>
      <c r="M388" s="147"/>
      <c r="N388" s="148"/>
      <c r="O388" s="58"/>
      <c r="P388" s="57" t="s">
        <v>819</v>
      </c>
      <c r="Q388" s="63"/>
      <c r="R388" s="63"/>
      <c r="S388" s="152">
        <v>970.0</v>
      </c>
      <c r="T388" s="153">
        <v>776.0</v>
      </c>
      <c r="U388" s="63"/>
      <c r="V388" s="63">
        <f t="shared" si="1"/>
        <v>776</v>
      </c>
      <c r="W388" s="63"/>
      <c r="X388" s="63"/>
      <c r="Y388" s="63"/>
      <c r="Z388" s="63"/>
      <c r="AA388" s="63"/>
      <c r="AB388" s="63"/>
      <c r="AC388" s="63"/>
      <c r="AD388" s="63"/>
      <c r="AE388" s="63"/>
    </row>
    <row r="389">
      <c r="A389" s="57" t="s">
        <v>315</v>
      </c>
      <c r="B389" s="57" t="s">
        <v>5</v>
      </c>
      <c r="C389" s="57" t="s">
        <v>22</v>
      </c>
      <c r="D389" s="57" t="s">
        <v>318</v>
      </c>
      <c r="E389" s="57" t="s">
        <v>361</v>
      </c>
      <c r="F389" s="57" t="s">
        <v>1031</v>
      </c>
      <c r="G389" s="169" t="s">
        <v>1030</v>
      </c>
      <c r="H389" s="58"/>
      <c r="I389" s="151">
        <v>1.0</v>
      </c>
      <c r="J389" s="113">
        <v>2990.0</v>
      </c>
      <c r="K389" s="125"/>
      <c r="L389" s="104"/>
      <c r="M389" s="147"/>
      <c r="N389" s="148"/>
      <c r="O389" s="58"/>
      <c r="P389" s="57" t="s">
        <v>819</v>
      </c>
      <c r="Q389" s="63"/>
      <c r="R389" s="63"/>
      <c r="S389" s="152">
        <v>970.0</v>
      </c>
      <c r="T389" s="153">
        <v>776.0</v>
      </c>
      <c r="U389" s="63"/>
      <c r="V389" s="63">
        <f t="shared" si="1"/>
        <v>776</v>
      </c>
      <c r="W389" s="63"/>
      <c r="X389" s="63"/>
      <c r="Y389" s="63"/>
      <c r="Z389" s="63"/>
      <c r="AA389" s="63"/>
      <c r="AB389" s="63"/>
      <c r="AC389" s="63"/>
      <c r="AD389" s="63"/>
      <c r="AE389" s="63"/>
    </row>
    <row r="390">
      <c r="A390" s="57" t="s">
        <v>315</v>
      </c>
      <c r="B390" s="57" t="s">
        <v>5</v>
      </c>
      <c r="C390" s="57" t="s">
        <v>22</v>
      </c>
      <c r="D390" s="57" t="s">
        <v>324</v>
      </c>
      <c r="E390" s="57" t="s">
        <v>361</v>
      </c>
      <c r="F390" s="57" t="s">
        <v>1031</v>
      </c>
      <c r="G390" s="169" t="s">
        <v>1030</v>
      </c>
      <c r="H390" s="58"/>
      <c r="I390" s="151">
        <v>1.0</v>
      </c>
      <c r="J390" s="113">
        <v>2990.0</v>
      </c>
      <c r="K390" s="125"/>
      <c r="L390" s="104"/>
      <c r="M390" s="147"/>
      <c r="N390" s="148"/>
      <c r="O390" s="58"/>
      <c r="P390" s="57" t="s">
        <v>819</v>
      </c>
      <c r="Q390" s="63"/>
      <c r="R390" s="63"/>
      <c r="S390" s="152">
        <v>970.0</v>
      </c>
      <c r="T390" s="153">
        <v>776.0</v>
      </c>
      <c r="U390" s="63"/>
      <c r="V390" s="63">
        <f t="shared" si="1"/>
        <v>776</v>
      </c>
      <c r="W390" s="63"/>
      <c r="X390" s="63"/>
      <c r="Y390" s="63"/>
      <c r="Z390" s="63"/>
      <c r="AA390" s="63"/>
      <c r="AB390" s="63"/>
      <c r="AC390" s="63"/>
      <c r="AD390" s="63"/>
      <c r="AE390" s="63"/>
    </row>
    <row r="391">
      <c r="A391" s="57" t="s">
        <v>315</v>
      </c>
      <c r="B391" s="57" t="s">
        <v>5</v>
      </c>
      <c r="C391" s="57" t="s">
        <v>22</v>
      </c>
      <c r="D391" s="57" t="s">
        <v>324</v>
      </c>
      <c r="E391" s="57" t="s">
        <v>361</v>
      </c>
      <c r="F391" s="57" t="s">
        <v>1032</v>
      </c>
      <c r="G391" s="169" t="s">
        <v>1030</v>
      </c>
      <c r="H391" s="58"/>
      <c r="I391" s="151">
        <v>2.0</v>
      </c>
      <c r="J391" s="113">
        <v>2990.0</v>
      </c>
      <c r="K391" s="125"/>
      <c r="L391" s="104"/>
      <c r="M391" s="147"/>
      <c r="N391" s="148"/>
      <c r="O391" s="58"/>
      <c r="P391" s="57" t="s">
        <v>819</v>
      </c>
      <c r="Q391" s="63"/>
      <c r="R391" s="63"/>
      <c r="S391" s="152">
        <v>970.0</v>
      </c>
      <c r="T391" s="153">
        <v>776.0</v>
      </c>
      <c r="U391" s="63"/>
      <c r="V391" s="63">
        <f t="shared" si="1"/>
        <v>1552</v>
      </c>
      <c r="W391" s="63"/>
      <c r="X391" s="63"/>
      <c r="Y391" s="63"/>
      <c r="Z391" s="63"/>
      <c r="AA391" s="63"/>
      <c r="AB391" s="63"/>
      <c r="AC391" s="63"/>
      <c r="AD391" s="63"/>
      <c r="AE391" s="63"/>
    </row>
    <row r="392">
      <c r="A392" s="57" t="s">
        <v>315</v>
      </c>
      <c r="B392" s="57" t="s">
        <v>5</v>
      </c>
      <c r="C392" s="57" t="s">
        <v>22</v>
      </c>
      <c r="D392" s="57" t="s">
        <v>318</v>
      </c>
      <c r="E392" s="57" t="s">
        <v>361</v>
      </c>
      <c r="F392" s="57" t="s">
        <v>1032</v>
      </c>
      <c r="G392" s="169" t="s">
        <v>1030</v>
      </c>
      <c r="H392" s="58"/>
      <c r="I392" s="151">
        <v>1.0</v>
      </c>
      <c r="J392" s="113">
        <v>2990.0</v>
      </c>
      <c r="K392" s="125"/>
      <c r="L392" s="104"/>
      <c r="M392" s="147"/>
      <c r="N392" s="148"/>
      <c r="O392" s="58"/>
      <c r="P392" s="57" t="s">
        <v>819</v>
      </c>
      <c r="Q392" s="63"/>
      <c r="R392" s="63"/>
      <c r="S392" s="152">
        <v>970.0</v>
      </c>
      <c r="T392" s="153">
        <v>776.0</v>
      </c>
      <c r="U392" s="63"/>
      <c r="V392" s="63">
        <f t="shared" si="1"/>
        <v>776</v>
      </c>
      <c r="W392" s="63"/>
      <c r="X392" s="63"/>
      <c r="Y392" s="63"/>
      <c r="Z392" s="63"/>
      <c r="AA392" s="63"/>
      <c r="AB392" s="63"/>
      <c r="AC392" s="63"/>
      <c r="AD392" s="63"/>
      <c r="AE392" s="63"/>
    </row>
    <row r="393">
      <c r="A393" s="57" t="s">
        <v>315</v>
      </c>
      <c r="B393" s="57" t="s">
        <v>5</v>
      </c>
      <c r="C393" s="57" t="s">
        <v>22</v>
      </c>
      <c r="D393" s="57" t="s">
        <v>328</v>
      </c>
      <c r="E393" s="57" t="s">
        <v>4</v>
      </c>
      <c r="F393" s="57" t="s">
        <v>1033</v>
      </c>
      <c r="G393" s="57" t="s">
        <v>335</v>
      </c>
      <c r="H393" s="58"/>
      <c r="I393" s="151">
        <v>1.0</v>
      </c>
      <c r="J393" s="113">
        <v>1790.0</v>
      </c>
      <c r="K393" s="125"/>
      <c r="L393" s="104"/>
      <c r="M393" s="147"/>
      <c r="N393" s="148"/>
      <c r="O393" s="58"/>
      <c r="P393" s="57" t="s">
        <v>819</v>
      </c>
      <c r="Q393" s="63"/>
      <c r="R393" s="63"/>
      <c r="S393" s="152">
        <v>697.0</v>
      </c>
      <c r="T393" s="153">
        <v>558.0</v>
      </c>
      <c r="U393" s="63"/>
      <c r="V393" s="63">
        <f t="shared" si="1"/>
        <v>558</v>
      </c>
      <c r="W393" s="63"/>
      <c r="X393" s="63"/>
      <c r="Y393" s="63"/>
      <c r="Z393" s="63"/>
      <c r="AA393" s="63"/>
      <c r="AB393" s="63"/>
      <c r="AC393" s="63"/>
      <c r="AD393" s="63"/>
      <c r="AE393" s="63"/>
    </row>
    <row r="394">
      <c r="A394" s="57" t="s">
        <v>315</v>
      </c>
      <c r="B394" s="57" t="s">
        <v>5</v>
      </c>
      <c r="C394" s="57" t="s">
        <v>22</v>
      </c>
      <c r="D394" s="57" t="s">
        <v>318</v>
      </c>
      <c r="E394" s="57" t="s">
        <v>4</v>
      </c>
      <c r="F394" s="57" t="s">
        <v>1033</v>
      </c>
      <c r="G394" s="57" t="s">
        <v>335</v>
      </c>
      <c r="H394" s="58"/>
      <c r="I394" s="151">
        <v>1.0</v>
      </c>
      <c r="J394" s="113">
        <v>1790.0</v>
      </c>
      <c r="K394" s="125"/>
      <c r="L394" s="104"/>
      <c r="M394" s="147"/>
      <c r="N394" s="148"/>
      <c r="O394" s="58"/>
      <c r="P394" s="57" t="s">
        <v>819</v>
      </c>
      <c r="Q394" s="63"/>
      <c r="R394" s="63"/>
      <c r="S394" s="152">
        <v>697.0</v>
      </c>
      <c r="T394" s="153">
        <v>558.0</v>
      </c>
      <c r="U394" s="63"/>
      <c r="V394" s="63">
        <f t="shared" si="1"/>
        <v>558</v>
      </c>
      <c r="W394" s="63"/>
      <c r="X394" s="63"/>
      <c r="Y394" s="63"/>
      <c r="Z394" s="63"/>
      <c r="AA394" s="63"/>
      <c r="AB394" s="63"/>
      <c r="AC394" s="63"/>
      <c r="AD394" s="63"/>
      <c r="AE394" s="63"/>
    </row>
    <row r="395">
      <c r="A395" s="57" t="s">
        <v>315</v>
      </c>
      <c r="B395" s="57" t="s">
        <v>5</v>
      </c>
      <c r="C395" s="57" t="s">
        <v>22</v>
      </c>
      <c r="D395" s="57" t="s">
        <v>324</v>
      </c>
      <c r="E395" s="57" t="s">
        <v>4</v>
      </c>
      <c r="F395" s="57" t="s">
        <v>1033</v>
      </c>
      <c r="G395" s="57" t="s">
        <v>335</v>
      </c>
      <c r="H395" s="58"/>
      <c r="I395" s="151">
        <v>1.0</v>
      </c>
      <c r="J395" s="113">
        <v>1790.0</v>
      </c>
      <c r="K395" s="125"/>
      <c r="L395" s="104"/>
      <c r="M395" s="147"/>
      <c r="N395" s="148"/>
      <c r="O395" s="58"/>
      <c r="P395" s="57" t="s">
        <v>819</v>
      </c>
      <c r="Q395" s="63"/>
      <c r="R395" s="63"/>
      <c r="S395" s="152">
        <v>697.0</v>
      </c>
      <c r="T395" s="153">
        <v>558.0</v>
      </c>
      <c r="U395" s="63"/>
      <c r="V395" s="63">
        <f t="shared" si="1"/>
        <v>558</v>
      </c>
      <c r="W395" s="63"/>
      <c r="X395" s="63"/>
      <c r="Y395" s="63"/>
      <c r="Z395" s="63"/>
      <c r="AA395" s="63"/>
      <c r="AB395" s="63"/>
      <c r="AC395" s="63"/>
      <c r="AD395" s="63"/>
      <c r="AE395" s="63"/>
    </row>
    <row r="396">
      <c r="A396" s="57" t="s">
        <v>315</v>
      </c>
      <c r="B396" s="57" t="s">
        <v>5</v>
      </c>
      <c r="C396" s="57" t="s">
        <v>22</v>
      </c>
      <c r="D396" s="57" t="s">
        <v>328</v>
      </c>
      <c r="E396" s="57" t="s">
        <v>4</v>
      </c>
      <c r="F396" s="57" t="s">
        <v>1034</v>
      </c>
      <c r="G396" s="57" t="s">
        <v>335</v>
      </c>
      <c r="H396" s="58"/>
      <c r="I396" s="151">
        <v>1.0</v>
      </c>
      <c r="J396" s="113">
        <v>1790.0</v>
      </c>
      <c r="K396" s="125"/>
      <c r="L396" s="104"/>
      <c r="M396" s="147"/>
      <c r="N396" s="148"/>
      <c r="O396" s="58"/>
      <c r="P396" s="57" t="s">
        <v>819</v>
      </c>
      <c r="Q396" s="63"/>
      <c r="R396" s="63"/>
      <c r="S396" s="152">
        <v>697.0</v>
      </c>
      <c r="T396" s="153">
        <v>558.0</v>
      </c>
      <c r="U396" s="63"/>
      <c r="V396" s="63">
        <f t="shared" si="1"/>
        <v>558</v>
      </c>
      <c r="W396" s="63"/>
      <c r="X396" s="63"/>
      <c r="Y396" s="63"/>
      <c r="Z396" s="63"/>
      <c r="AA396" s="63"/>
      <c r="AB396" s="63"/>
      <c r="AC396" s="63"/>
      <c r="AD396" s="63"/>
      <c r="AE396" s="63"/>
    </row>
    <row r="397">
      <c r="A397" s="57" t="s">
        <v>315</v>
      </c>
      <c r="B397" s="57" t="s">
        <v>5</v>
      </c>
      <c r="C397" s="57" t="s">
        <v>22</v>
      </c>
      <c r="D397" s="57" t="s">
        <v>318</v>
      </c>
      <c r="E397" s="57" t="s">
        <v>4</v>
      </c>
      <c r="F397" s="57" t="s">
        <v>1034</v>
      </c>
      <c r="G397" s="57" t="s">
        <v>335</v>
      </c>
      <c r="H397" s="58"/>
      <c r="I397" s="151">
        <v>1.0</v>
      </c>
      <c r="J397" s="113">
        <v>1790.0</v>
      </c>
      <c r="K397" s="125"/>
      <c r="L397" s="104"/>
      <c r="M397" s="147"/>
      <c r="N397" s="148"/>
      <c r="O397" s="58"/>
      <c r="P397" s="57" t="s">
        <v>819</v>
      </c>
      <c r="Q397" s="63"/>
      <c r="R397" s="63"/>
      <c r="S397" s="152">
        <v>697.0</v>
      </c>
      <c r="T397" s="153">
        <v>558.0</v>
      </c>
      <c r="U397" s="63"/>
      <c r="V397" s="63">
        <f t="shared" si="1"/>
        <v>558</v>
      </c>
      <c r="W397" s="63"/>
      <c r="X397" s="63"/>
      <c r="Y397" s="63"/>
      <c r="Z397" s="63"/>
      <c r="AA397" s="63"/>
      <c r="AB397" s="63"/>
      <c r="AC397" s="63"/>
      <c r="AD397" s="63"/>
      <c r="AE397" s="63"/>
    </row>
    <row r="398">
      <c r="A398" s="57" t="s">
        <v>315</v>
      </c>
      <c r="B398" s="57" t="s">
        <v>5</v>
      </c>
      <c r="C398" s="57" t="s">
        <v>22</v>
      </c>
      <c r="D398" s="57" t="s">
        <v>324</v>
      </c>
      <c r="E398" s="57" t="s">
        <v>4</v>
      </c>
      <c r="F398" s="57" t="s">
        <v>1034</v>
      </c>
      <c r="G398" s="57" t="s">
        <v>335</v>
      </c>
      <c r="H398" s="58"/>
      <c r="I398" s="151">
        <v>1.0</v>
      </c>
      <c r="J398" s="113">
        <v>1790.0</v>
      </c>
      <c r="K398" s="125"/>
      <c r="L398" s="104"/>
      <c r="M398" s="147"/>
      <c r="N398" s="148"/>
      <c r="O398" s="58"/>
      <c r="P398" s="57" t="s">
        <v>819</v>
      </c>
      <c r="Q398" s="63"/>
      <c r="R398" s="63"/>
      <c r="S398" s="152">
        <v>697.0</v>
      </c>
      <c r="T398" s="153">
        <v>558.0</v>
      </c>
      <c r="U398" s="63"/>
      <c r="V398" s="63">
        <f t="shared" si="1"/>
        <v>558</v>
      </c>
      <c r="W398" s="63"/>
      <c r="X398" s="63"/>
      <c r="Y398" s="63"/>
      <c r="Z398" s="63"/>
      <c r="AA398" s="63"/>
      <c r="AB398" s="63"/>
      <c r="AC398" s="63"/>
      <c r="AD398" s="63"/>
      <c r="AE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128"/>
      <c r="K399" s="129"/>
      <c r="L399" s="114"/>
      <c r="M399" s="144"/>
      <c r="N399" s="145"/>
      <c r="O399" s="63"/>
      <c r="P399" s="63"/>
      <c r="Q399" s="63"/>
      <c r="R399" s="63"/>
      <c r="S399" s="17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128"/>
      <c r="K400" s="129"/>
      <c r="L400" s="114"/>
      <c r="M400" s="144"/>
      <c r="N400" s="145"/>
      <c r="O400" s="63"/>
      <c r="P400" s="63"/>
      <c r="Q400" s="63"/>
      <c r="R400" s="63"/>
      <c r="S400" s="17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128"/>
      <c r="K401" s="129"/>
      <c r="L401" s="114"/>
      <c r="M401" s="144"/>
      <c r="N401" s="145"/>
      <c r="O401" s="63"/>
      <c r="P401" s="63"/>
      <c r="Q401" s="63"/>
      <c r="R401" s="63"/>
      <c r="S401" s="17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128"/>
      <c r="K402" s="129"/>
      <c r="L402" s="114"/>
      <c r="M402" s="144"/>
      <c r="N402" s="145"/>
      <c r="O402" s="63"/>
      <c r="P402" s="63"/>
      <c r="Q402" s="63"/>
      <c r="R402" s="63"/>
      <c r="S402" s="17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128"/>
      <c r="K403" s="129"/>
      <c r="L403" s="114"/>
      <c r="M403" s="144"/>
      <c r="N403" s="145"/>
      <c r="O403" s="63"/>
      <c r="P403" s="63"/>
      <c r="Q403" s="63"/>
      <c r="R403" s="63"/>
      <c r="S403" s="17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128"/>
      <c r="K404" s="129"/>
      <c r="L404" s="114"/>
      <c r="M404" s="144"/>
      <c r="N404" s="145"/>
      <c r="O404" s="63"/>
      <c r="P404" s="63"/>
      <c r="Q404" s="63"/>
      <c r="R404" s="63"/>
      <c r="S404" s="17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128"/>
      <c r="K405" s="129"/>
      <c r="L405" s="114"/>
      <c r="M405" s="144"/>
      <c r="N405" s="145"/>
      <c r="O405" s="63"/>
      <c r="P405" s="63"/>
      <c r="Q405" s="63"/>
      <c r="R405" s="63"/>
      <c r="S405" s="17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128"/>
      <c r="K406" s="129"/>
      <c r="L406" s="114"/>
      <c r="M406" s="144"/>
      <c r="N406" s="145"/>
      <c r="O406" s="63"/>
      <c r="P406" s="63"/>
      <c r="Q406" s="63"/>
      <c r="R406" s="63"/>
      <c r="S406" s="17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128"/>
      <c r="K407" s="129"/>
      <c r="L407" s="114"/>
      <c r="M407" s="144"/>
      <c r="N407" s="145"/>
      <c r="O407" s="63"/>
      <c r="P407" s="63"/>
      <c r="Q407" s="63"/>
      <c r="R407" s="63"/>
      <c r="S407" s="17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128"/>
      <c r="K408" s="129"/>
      <c r="L408" s="114"/>
      <c r="M408" s="144"/>
      <c r="N408" s="145"/>
      <c r="O408" s="63"/>
      <c r="P408" s="63"/>
      <c r="Q408" s="63"/>
      <c r="R408" s="63"/>
      <c r="S408" s="17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128"/>
      <c r="K409" s="129"/>
      <c r="L409" s="114"/>
      <c r="M409" s="144"/>
      <c r="N409" s="145"/>
      <c r="O409" s="63"/>
      <c r="P409" s="63"/>
      <c r="Q409" s="63"/>
      <c r="R409" s="63"/>
      <c r="S409" s="17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128"/>
      <c r="K410" s="129"/>
      <c r="L410" s="114"/>
      <c r="M410" s="144"/>
      <c r="N410" s="145"/>
      <c r="O410" s="63"/>
      <c r="P410" s="63"/>
      <c r="Q410" s="63"/>
      <c r="R410" s="63"/>
      <c r="S410" s="17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128"/>
      <c r="K411" s="129"/>
      <c r="L411" s="114"/>
      <c r="M411" s="144"/>
      <c r="N411" s="145"/>
      <c r="O411" s="63"/>
      <c r="P411" s="63"/>
      <c r="Q411" s="63"/>
      <c r="R411" s="63"/>
      <c r="S411" s="17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128"/>
      <c r="K412" s="129"/>
      <c r="L412" s="114"/>
      <c r="M412" s="144"/>
      <c r="N412" s="145"/>
      <c r="O412" s="63"/>
      <c r="P412" s="63"/>
      <c r="Q412" s="63"/>
      <c r="R412" s="63"/>
      <c r="S412" s="17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128"/>
      <c r="K413" s="129"/>
      <c r="L413" s="114"/>
      <c r="M413" s="144"/>
      <c r="N413" s="145"/>
      <c r="O413" s="63"/>
      <c r="P413" s="63"/>
      <c r="Q413" s="63"/>
      <c r="R413" s="63"/>
      <c r="S413" s="17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128"/>
      <c r="K414" s="129"/>
      <c r="L414" s="114"/>
      <c r="M414" s="144"/>
      <c r="N414" s="145"/>
      <c r="O414" s="63"/>
      <c r="P414" s="63"/>
      <c r="Q414" s="63"/>
      <c r="R414" s="63"/>
      <c r="S414" s="17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128"/>
      <c r="K415" s="129"/>
      <c r="L415" s="114"/>
      <c r="M415" s="144"/>
      <c r="N415" s="145"/>
      <c r="O415" s="63"/>
      <c r="P415" s="63"/>
      <c r="Q415" s="63"/>
      <c r="R415" s="63"/>
      <c r="S415" s="17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128"/>
      <c r="K416" s="129"/>
      <c r="L416" s="114"/>
      <c r="M416" s="144"/>
      <c r="N416" s="145"/>
      <c r="O416" s="63"/>
      <c r="P416" s="63"/>
      <c r="Q416" s="63"/>
      <c r="R416" s="63"/>
      <c r="S416" s="17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128"/>
      <c r="K417" s="129"/>
      <c r="L417" s="114"/>
      <c r="M417" s="144"/>
      <c r="N417" s="145"/>
      <c r="O417" s="63"/>
      <c r="P417" s="63"/>
      <c r="Q417" s="63"/>
      <c r="R417" s="63"/>
      <c r="S417" s="17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128"/>
      <c r="K418" s="129"/>
      <c r="L418" s="114"/>
      <c r="M418" s="144"/>
      <c r="N418" s="145"/>
      <c r="O418" s="63"/>
      <c r="P418" s="63"/>
      <c r="Q418" s="63"/>
      <c r="R418" s="63"/>
      <c r="S418" s="17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128"/>
      <c r="K419" s="129"/>
      <c r="L419" s="114"/>
      <c r="M419" s="144"/>
      <c r="N419" s="145"/>
      <c r="O419" s="63"/>
      <c r="P419" s="63"/>
      <c r="Q419" s="63"/>
      <c r="R419" s="63"/>
      <c r="S419" s="17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128"/>
      <c r="K420" s="129"/>
      <c r="L420" s="114"/>
      <c r="M420" s="144"/>
      <c r="N420" s="145"/>
      <c r="O420" s="63"/>
      <c r="P420" s="63"/>
      <c r="Q420" s="63"/>
      <c r="R420" s="63"/>
      <c r="S420" s="17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128"/>
      <c r="K421" s="129"/>
      <c r="L421" s="114"/>
      <c r="M421" s="144"/>
      <c r="N421" s="145"/>
      <c r="O421" s="63"/>
      <c r="P421" s="63"/>
      <c r="Q421" s="63"/>
      <c r="R421" s="63"/>
      <c r="S421" s="17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128"/>
      <c r="K422" s="129"/>
      <c r="L422" s="114"/>
      <c r="M422" s="144"/>
      <c r="N422" s="145"/>
      <c r="O422" s="63"/>
      <c r="P422" s="63"/>
      <c r="Q422" s="63"/>
      <c r="R422" s="63"/>
      <c r="S422" s="17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128"/>
      <c r="K423" s="129"/>
      <c r="L423" s="114"/>
      <c r="M423" s="144"/>
      <c r="N423" s="145"/>
      <c r="O423" s="63"/>
      <c r="P423" s="63"/>
      <c r="Q423" s="63"/>
      <c r="R423" s="63"/>
      <c r="S423" s="17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128"/>
      <c r="K424" s="129"/>
      <c r="L424" s="114"/>
      <c r="M424" s="144"/>
      <c r="N424" s="145"/>
      <c r="O424" s="63"/>
      <c r="P424" s="63"/>
      <c r="Q424" s="63"/>
      <c r="R424" s="63"/>
      <c r="S424" s="17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128"/>
      <c r="K425" s="129"/>
      <c r="L425" s="114"/>
      <c r="M425" s="144"/>
      <c r="N425" s="145"/>
      <c r="O425" s="63"/>
      <c r="P425" s="63"/>
      <c r="Q425" s="63"/>
      <c r="R425" s="63"/>
      <c r="S425" s="17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128"/>
      <c r="K426" s="129"/>
      <c r="L426" s="114"/>
      <c r="M426" s="144"/>
      <c r="N426" s="145"/>
      <c r="O426" s="63"/>
      <c r="P426" s="63"/>
      <c r="Q426" s="63"/>
      <c r="R426" s="63"/>
      <c r="S426" s="17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128"/>
      <c r="K427" s="129"/>
      <c r="L427" s="114"/>
      <c r="M427" s="144"/>
      <c r="N427" s="145"/>
      <c r="O427" s="63"/>
      <c r="P427" s="63"/>
      <c r="Q427" s="63"/>
      <c r="R427" s="63"/>
      <c r="S427" s="17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128"/>
      <c r="K428" s="129"/>
      <c r="L428" s="114"/>
      <c r="M428" s="144"/>
      <c r="N428" s="145"/>
      <c r="O428" s="63"/>
      <c r="P428" s="63"/>
      <c r="Q428" s="63"/>
      <c r="R428" s="63"/>
      <c r="S428" s="17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128"/>
      <c r="K429" s="129"/>
      <c r="L429" s="114"/>
      <c r="M429" s="144"/>
      <c r="N429" s="145"/>
      <c r="O429" s="63"/>
      <c r="P429" s="63"/>
      <c r="Q429" s="63"/>
      <c r="R429" s="63"/>
      <c r="S429" s="17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128"/>
      <c r="K430" s="129"/>
      <c r="L430" s="114"/>
      <c r="M430" s="144"/>
      <c r="N430" s="145"/>
      <c r="O430" s="63"/>
      <c r="P430" s="63"/>
      <c r="Q430" s="63"/>
      <c r="R430" s="63"/>
      <c r="S430" s="17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128"/>
      <c r="K431" s="129"/>
      <c r="L431" s="114"/>
      <c r="M431" s="144"/>
      <c r="N431" s="145"/>
      <c r="O431" s="63"/>
      <c r="P431" s="63"/>
      <c r="Q431" s="63"/>
      <c r="R431" s="63"/>
      <c r="S431" s="17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128"/>
      <c r="K432" s="129"/>
      <c r="L432" s="114"/>
      <c r="M432" s="144"/>
      <c r="N432" s="145"/>
      <c r="O432" s="63"/>
      <c r="P432" s="63"/>
      <c r="Q432" s="63"/>
      <c r="R432" s="63"/>
      <c r="S432" s="17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128"/>
      <c r="K433" s="129"/>
      <c r="L433" s="114"/>
      <c r="M433" s="144"/>
      <c r="N433" s="145"/>
      <c r="O433" s="63"/>
      <c r="P433" s="63"/>
      <c r="Q433" s="63"/>
      <c r="R433" s="63"/>
      <c r="S433" s="17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128"/>
      <c r="K434" s="129"/>
      <c r="L434" s="114"/>
      <c r="M434" s="144"/>
      <c r="N434" s="145"/>
      <c r="O434" s="63"/>
      <c r="P434" s="63"/>
      <c r="Q434" s="63"/>
      <c r="R434" s="63"/>
      <c r="S434" s="17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128"/>
      <c r="K435" s="129"/>
      <c r="L435" s="114"/>
      <c r="M435" s="144"/>
      <c r="N435" s="145"/>
      <c r="O435" s="63"/>
      <c r="P435" s="63"/>
      <c r="Q435" s="63"/>
      <c r="R435" s="63"/>
      <c r="S435" s="17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128"/>
      <c r="K436" s="129"/>
      <c r="L436" s="114"/>
      <c r="M436" s="144"/>
      <c r="N436" s="145"/>
      <c r="O436" s="63"/>
      <c r="P436" s="63"/>
      <c r="Q436" s="63"/>
      <c r="R436" s="63"/>
      <c r="S436" s="17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128"/>
      <c r="K437" s="129"/>
      <c r="L437" s="114"/>
      <c r="M437" s="144"/>
      <c r="N437" s="145"/>
      <c r="O437" s="63"/>
      <c r="P437" s="63"/>
      <c r="Q437" s="63"/>
      <c r="R437" s="63"/>
      <c r="S437" s="17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128"/>
      <c r="K438" s="129"/>
      <c r="L438" s="114"/>
      <c r="M438" s="144"/>
      <c r="N438" s="145"/>
      <c r="O438" s="63"/>
      <c r="P438" s="63"/>
      <c r="Q438" s="63"/>
      <c r="R438" s="63"/>
      <c r="S438" s="17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128"/>
      <c r="K439" s="129"/>
      <c r="L439" s="114"/>
      <c r="M439" s="144"/>
      <c r="N439" s="145"/>
      <c r="O439" s="63"/>
      <c r="P439" s="63"/>
      <c r="Q439" s="63"/>
      <c r="R439" s="63"/>
      <c r="S439" s="17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128"/>
      <c r="K440" s="129"/>
      <c r="L440" s="114"/>
      <c r="M440" s="144"/>
      <c r="N440" s="145"/>
      <c r="O440" s="63"/>
      <c r="P440" s="63"/>
      <c r="Q440" s="63"/>
      <c r="R440" s="63"/>
      <c r="S440" s="17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128"/>
      <c r="K441" s="129"/>
      <c r="L441" s="114"/>
      <c r="M441" s="144"/>
      <c r="N441" s="145"/>
      <c r="O441" s="63"/>
      <c r="P441" s="63"/>
      <c r="Q441" s="63"/>
      <c r="R441" s="63"/>
      <c r="S441" s="17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128"/>
      <c r="K442" s="129"/>
      <c r="L442" s="114"/>
      <c r="M442" s="144"/>
      <c r="N442" s="145"/>
      <c r="O442" s="63"/>
      <c r="P442" s="63"/>
      <c r="Q442" s="63"/>
      <c r="R442" s="63"/>
      <c r="S442" s="17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128"/>
      <c r="K443" s="129"/>
      <c r="L443" s="114"/>
      <c r="M443" s="144"/>
      <c r="N443" s="145"/>
      <c r="O443" s="63"/>
      <c r="P443" s="63"/>
      <c r="Q443" s="63"/>
      <c r="R443" s="63"/>
      <c r="S443" s="17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128"/>
      <c r="K444" s="129"/>
      <c r="L444" s="114"/>
      <c r="M444" s="144"/>
      <c r="N444" s="145"/>
      <c r="O444" s="63"/>
      <c r="P444" s="63"/>
      <c r="Q444" s="63"/>
      <c r="R444" s="63"/>
      <c r="S444" s="17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128"/>
      <c r="K445" s="129"/>
      <c r="L445" s="114"/>
      <c r="M445" s="144"/>
      <c r="N445" s="145"/>
      <c r="O445" s="63"/>
      <c r="P445" s="63"/>
      <c r="Q445" s="63"/>
      <c r="R445" s="63"/>
      <c r="S445" s="17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128"/>
      <c r="K446" s="129"/>
      <c r="L446" s="114"/>
      <c r="M446" s="144"/>
      <c r="N446" s="145"/>
      <c r="O446" s="63"/>
      <c r="P446" s="63"/>
      <c r="Q446" s="63"/>
      <c r="R446" s="63"/>
      <c r="S446" s="17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128"/>
      <c r="K447" s="129"/>
      <c r="L447" s="114"/>
      <c r="M447" s="144"/>
      <c r="N447" s="145"/>
      <c r="O447" s="63"/>
      <c r="P447" s="63"/>
      <c r="Q447" s="63"/>
      <c r="R447" s="63"/>
      <c r="S447" s="17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128"/>
      <c r="K448" s="129"/>
      <c r="L448" s="114"/>
      <c r="M448" s="144"/>
      <c r="N448" s="145"/>
      <c r="O448" s="63"/>
      <c r="P448" s="63"/>
      <c r="Q448" s="63"/>
      <c r="R448" s="63"/>
      <c r="S448" s="17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128"/>
      <c r="K449" s="129"/>
      <c r="L449" s="114"/>
      <c r="M449" s="144"/>
      <c r="N449" s="145"/>
      <c r="O449" s="63"/>
      <c r="P449" s="63"/>
      <c r="Q449" s="63"/>
      <c r="R449" s="63"/>
      <c r="S449" s="17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128"/>
      <c r="K450" s="129"/>
      <c r="L450" s="114"/>
      <c r="M450" s="144"/>
      <c r="N450" s="145"/>
      <c r="O450" s="63"/>
      <c r="P450" s="63"/>
      <c r="Q450" s="63"/>
      <c r="R450" s="63"/>
      <c r="S450" s="17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128"/>
      <c r="K451" s="129"/>
      <c r="L451" s="114"/>
      <c r="M451" s="144"/>
      <c r="N451" s="145"/>
      <c r="O451" s="63"/>
      <c r="P451" s="63"/>
      <c r="Q451" s="63"/>
      <c r="R451" s="63"/>
      <c r="S451" s="17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128"/>
      <c r="K452" s="129"/>
      <c r="L452" s="114"/>
      <c r="M452" s="144"/>
      <c r="N452" s="145"/>
      <c r="O452" s="63"/>
      <c r="P452" s="63"/>
      <c r="Q452" s="63"/>
      <c r="R452" s="63"/>
      <c r="S452" s="17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128"/>
      <c r="K453" s="129"/>
      <c r="L453" s="114"/>
      <c r="M453" s="144"/>
      <c r="N453" s="145"/>
      <c r="O453" s="63"/>
      <c r="P453" s="63"/>
      <c r="Q453" s="63"/>
      <c r="R453" s="63"/>
      <c r="S453" s="17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128"/>
      <c r="K454" s="129"/>
      <c r="L454" s="114"/>
      <c r="M454" s="144"/>
      <c r="N454" s="145"/>
      <c r="O454" s="63"/>
      <c r="P454" s="63"/>
      <c r="Q454" s="63"/>
      <c r="R454" s="63"/>
      <c r="S454" s="17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128"/>
      <c r="K455" s="129"/>
      <c r="L455" s="114"/>
      <c r="M455" s="144"/>
      <c r="N455" s="145"/>
      <c r="O455" s="63"/>
      <c r="P455" s="63"/>
      <c r="Q455" s="63"/>
      <c r="R455" s="63"/>
      <c r="S455" s="17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128"/>
      <c r="K456" s="129"/>
      <c r="L456" s="114"/>
      <c r="M456" s="144"/>
      <c r="N456" s="145"/>
      <c r="O456" s="63"/>
      <c r="P456" s="63"/>
      <c r="Q456" s="63"/>
      <c r="R456" s="63"/>
      <c r="S456" s="17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128"/>
      <c r="K457" s="129"/>
      <c r="L457" s="114"/>
      <c r="M457" s="144"/>
      <c r="N457" s="145"/>
      <c r="O457" s="63"/>
      <c r="P457" s="63"/>
      <c r="Q457" s="63"/>
      <c r="R457" s="63"/>
      <c r="S457" s="17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128"/>
      <c r="K458" s="129"/>
      <c r="L458" s="114"/>
      <c r="M458" s="144"/>
      <c r="N458" s="145"/>
      <c r="O458" s="63"/>
      <c r="P458" s="63"/>
      <c r="Q458" s="63"/>
      <c r="R458" s="63"/>
      <c r="S458" s="17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128"/>
      <c r="K459" s="129"/>
      <c r="L459" s="114"/>
      <c r="M459" s="144"/>
      <c r="N459" s="145"/>
      <c r="O459" s="63"/>
      <c r="P459" s="63"/>
      <c r="Q459" s="63"/>
      <c r="R459" s="63"/>
      <c r="S459" s="17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128"/>
      <c r="K460" s="129"/>
      <c r="L460" s="114"/>
      <c r="M460" s="144"/>
      <c r="N460" s="145"/>
      <c r="O460" s="63"/>
      <c r="P460" s="63"/>
      <c r="Q460" s="63"/>
      <c r="R460" s="63"/>
      <c r="S460" s="17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128"/>
      <c r="K461" s="129"/>
      <c r="L461" s="114"/>
      <c r="M461" s="144"/>
      <c r="N461" s="145"/>
      <c r="O461" s="63"/>
      <c r="P461" s="63"/>
      <c r="Q461" s="63"/>
      <c r="R461" s="63"/>
      <c r="S461" s="17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128"/>
      <c r="K462" s="129"/>
      <c r="L462" s="114"/>
      <c r="M462" s="144"/>
      <c r="N462" s="145"/>
      <c r="O462" s="63"/>
      <c r="P462" s="63"/>
      <c r="Q462" s="63"/>
      <c r="R462" s="63"/>
      <c r="S462" s="17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128"/>
      <c r="K463" s="129"/>
      <c r="L463" s="114"/>
      <c r="M463" s="144"/>
      <c r="N463" s="145"/>
      <c r="O463" s="63"/>
      <c r="P463" s="63"/>
      <c r="Q463" s="63"/>
      <c r="R463" s="63"/>
      <c r="S463" s="17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128"/>
      <c r="K464" s="129"/>
      <c r="L464" s="114"/>
      <c r="M464" s="144"/>
      <c r="N464" s="145"/>
      <c r="O464" s="63"/>
      <c r="P464" s="63"/>
      <c r="Q464" s="63"/>
      <c r="R464" s="63"/>
      <c r="S464" s="17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128"/>
      <c r="K465" s="129"/>
      <c r="L465" s="114"/>
      <c r="M465" s="144"/>
      <c r="N465" s="145"/>
      <c r="O465" s="63"/>
      <c r="P465" s="63"/>
      <c r="Q465" s="63"/>
      <c r="R465" s="63"/>
      <c r="S465" s="17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128"/>
      <c r="K466" s="129"/>
      <c r="L466" s="114"/>
      <c r="M466" s="144"/>
      <c r="N466" s="145"/>
      <c r="O466" s="63"/>
      <c r="P466" s="63"/>
      <c r="Q466" s="63"/>
      <c r="R466" s="63"/>
      <c r="S466" s="17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128"/>
      <c r="K467" s="129"/>
      <c r="L467" s="114"/>
      <c r="M467" s="144"/>
      <c r="N467" s="145"/>
      <c r="O467" s="63"/>
      <c r="P467" s="63"/>
      <c r="Q467" s="63"/>
      <c r="R467" s="63"/>
      <c r="S467" s="17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128"/>
      <c r="K468" s="129"/>
      <c r="L468" s="114"/>
      <c r="M468" s="144"/>
      <c r="N468" s="145"/>
      <c r="O468" s="63"/>
      <c r="P468" s="63"/>
      <c r="Q468" s="63"/>
      <c r="R468" s="63"/>
      <c r="S468" s="17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128"/>
      <c r="K469" s="129"/>
      <c r="L469" s="114"/>
      <c r="M469" s="144"/>
      <c r="N469" s="145"/>
      <c r="O469" s="63"/>
      <c r="P469" s="63"/>
      <c r="Q469" s="63"/>
      <c r="R469" s="63"/>
      <c r="S469" s="17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128"/>
      <c r="K470" s="129"/>
      <c r="L470" s="114"/>
      <c r="M470" s="144"/>
      <c r="N470" s="145"/>
      <c r="O470" s="63"/>
      <c r="P470" s="63"/>
      <c r="Q470" s="63"/>
      <c r="R470" s="63"/>
      <c r="S470" s="17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128"/>
      <c r="K471" s="129"/>
      <c r="L471" s="114"/>
      <c r="M471" s="144"/>
      <c r="N471" s="145"/>
      <c r="O471" s="63"/>
      <c r="P471" s="63"/>
      <c r="Q471" s="63"/>
      <c r="R471" s="63"/>
      <c r="S471" s="17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128"/>
      <c r="K472" s="129"/>
      <c r="L472" s="114"/>
      <c r="M472" s="144"/>
      <c r="N472" s="145"/>
      <c r="O472" s="63"/>
      <c r="P472" s="63"/>
      <c r="Q472" s="63"/>
      <c r="R472" s="63"/>
      <c r="S472" s="17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128"/>
      <c r="K473" s="129"/>
      <c r="L473" s="114"/>
      <c r="M473" s="144"/>
      <c r="N473" s="145"/>
      <c r="O473" s="63"/>
      <c r="P473" s="63"/>
      <c r="Q473" s="63"/>
      <c r="R473" s="63"/>
      <c r="S473" s="17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128"/>
      <c r="K474" s="129"/>
      <c r="L474" s="114"/>
      <c r="M474" s="144"/>
      <c r="N474" s="145"/>
      <c r="O474" s="63"/>
      <c r="P474" s="63"/>
      <c r="Q474" s="63"/>
      <c r="R474" s="63"/>
      <c r="S474" s="17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128"/>
      <c r="K475" s="129"/>
      <c r="L475" s="114"/>
      <c r="M475" s="144"/>
      <c r="N475" s="145"/>
      <c r="O475" s="63"/>
      <c r="P475" s="63"/>
      <c r="Q475" s="63"/>
      <c r="R475" s="63"/>
      <c r="S475" s="17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128"/>
      <c r="K476" s="129"/>
      <c r="L476" s="114"/>
      <c r="M476" s="144"/>
      <c r="N476" s="145"/>
      <c r="O476" s="63"/>
      <c r="P476" s="63"/>
      <c r="Q476" s="63"/>
      <c r="R476" s="63"/>
      <c r="S476" s="17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128"/>
      <c r="K477" s="129"/>
      <c r="L477" s="114"/>
      <c r="M477" s="144"/>
      <c r="N477" s="145"/>
      <c r="O477" s="63"/>
      <c r="P477" s="63"/>
      <c r="Q477" s="63"/>
      <c r="R477" s="63"/>
      <c r="S477" s="17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128"/>
      <c r="K478" s="129"/>
      <c r="L478" s="114"/>
      <c r="M478" s="144"/>
      <c r="N478" s="145"/>
      <c r="O478" s="63"/>
      <c r="P478" s="63"/>
      <c r="Q478" s="63"/>
      <c r="R478" s="63"/>
      <c r="S478" s="17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128"/>
      <c r="K479" s="129"/>
      <c r="L479" s="114"/>
      <c r="M479" s="144"/>
      <c r="N479" s="145"/>
      <c r="O479" s="63"/>
      <c r="P479" s="63"/>
      <c r="Q479" s="63"/>
      <c r="R479" s="63"/>
      <c r="S479" s="17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128"/>
      <c r="K480" s="129"/>
      <c r="L480" s="114"/>
      <c r="M480" s="144"/>
      <c r="N480" s="145"/>
      <c r="O480" s="63"/>
      <c r="P480" s="63"/>
      <c r="Q480" s="63"/>
      <c r="R480" s="63"/>
      <c r="S480" s="17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128"/>
      <c r="K481" s="129"/>
      <c r="L481" s="114"/>
      <c r="M481" s="144"/>
      <c r="N481" s="145"/>
      <c r="O481" s="63"/>
      <c r="P481" s="63"/>
      <c r="Q481" s="63"/>
      <c r="R481" s="63"/>
      <c r="S481" s="17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128"/>
      <c r="K482" s="129"/>
      <c r="L482" s="114"/>
      <c r="M482" s="144"/>
      <c r="N482" s="145"/>
      <c r="O482" s="63"/>
      <c r="P482" s="63"/>
      <c r="Q482" s="63"/>
      <c r="R482" s="63"/>
      <c r="S482" s="17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128"/>
      <c r="K483" s="129"/>
      <c r="L483" s="114"/>
      <c r="M483" s="144"/>
      <c r="N483" s="145"/>
      <c r="O483" s="63"/>
      <c r="P483" s="63"/>
      <c r="Q483" s="63"/>
      <c r="R483" s="63"/>
      <c r="S483" s="17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128"/>
      <c r="K484" s="129"/>
      <c r="L484" s="114"/>
      <c r="M484" s="144"/>
      <c r="N484" s="145"/>
      <c r="O484" s="63"/>
      <c r="P484" s="63"/>
      <c r="Q484" s="63"/>
      <c r="R484" s="63"/>
      <c r="S484" s="17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128"/>
      <c r="K485" s="129"/>
      <c r="L485" s="114"/>
      <c r="M485" s="144"/>
      <c r="N485" s="145"/>
      <c r="O485" s="63"/>
      <c r="P485" s="63"/>
      <c r="Q485" s="63"/>
      <c r="R485" s="63"/>
      <c r="S485" s="17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128"/>
      <c r="K486" s="129"/>
      <c r="L486" s="114"/>
      <c r="M486" s="144"/>
      <c r="N486" s="145"/>
      <c r="O486" s="63"/>
      <c r="P486" s="63"/>
      <c r="Q486" s="63"/>
      <c r="R486" s="63"/>
      <c r="S486" s="17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128"/>
      <c r="K487" s="129"/>
      <c r="L487" s="114"/>
      <c r="M487" s="144"/>
      <c r="N487" s="145"/>
      <c r="O487" s="63"/>
      <c r="P487" s="63"/>
      <c r="Q487" s="63"/>
      <c r="R487" s="63"/>
      <c r="S487" s="17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128"/>
      <c r="K488" s="129"/>
      <c r="L488" s="114"/>
      <c r="M488" s="144"/>
      <c r="N488" s="145"/>
      <c r="O488" s="63"/>
      <c r="P488" s="63"/>
      <c r="Q488" s="63"/>
      <c r="R488" s="63"/>
      <c r="S488" s="17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128"/>
      <c r="K489" s="129"/>
      <c r="L489" s="114"/>
      <c r="M489" s="144"/>
      <c r="N489" s="145"/>
      <c r="O489" s="63"/>
      <c r="P489" s="63"/>
      <c r="Q489" s="63"/>
      <c r="R489" s="63"/>
      <c r="S489" s="17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128"/>
      <c r="K490" s="129"/>
      <c r="L490" s="114"/>
      <c r="M490" s="144"/>
      <c r="N490" s="145"/>
      <c r="O490" s="63"/>
      <c r="P490" s="63"/>
      <c r="Q490" s="63"/>
      <c r="R490" s="63"/>
      <c r="S490" s="17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128"/>
      <c r="K491" s="129"/>
      <c r="L491" s="114"/>
      <c r="M491" s="144"/>
      <c r="N491" s="145"/>
      <c r="O491" s="63"/>
      <c r="P491" s="63"/>
      <c r="Q491" s="63"/>
      <c r="R491" s="63"/>
      <c r="S491" s="17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128"/>
      <c r="K492" s="129"/>
      <c r="L492" s="114"/>
      <c r="M492" s="144"/>
      <c r="N492" s="145"/>
      <c r="O492" s="63"/>
      <c r="P492" s="63"/>
      <c r="Q492" s="63"/>
      <c r="R492" s="63"/>
      <c r="S492" s="17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128"/>
      <c r="K493" s="129"/>
      <c r="L493" s="114"/>
      <c r="M493" s="144"/>
      <c r="N493" s="145"/>
      <c r="O493" s="63"/>
      <c r="P493" s="63"/>
      <c r="Q493" s="63"/>
      <c r="R493" s="63"/>
      <c r="S493" s="17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128"/>
      <c r="K494" s="129"/>
      <c r="L494" s="114"/>
      <c r="M494" s="144"/>
      <c r="N494" s="145"/>
      <c r="O494" s="63"/>
      <c r="P494" s="63"/>
      <c r="Q494" s="63"/>
      <c r="R494" s="63"/>
      <c r="S494" s="17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128"/>
      <c r="K495" s="129"/>
      <c r="L495" s="114"/>
      <c r="M495" s="144"/>
      <c r="N495" s="145"/>
      <c r="O495" s="63"/>
      <c r="P495" s="63"/>
      <c r="Q495" s="63"/>
      <c r="R495" s="63"/>
      <c r="S495" s="17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128"/>
      <c r="K496" s="129"/>
      <c r="L496" s="114"/>
      <c r="M496" s="144"/>
      <c r="N496" s="145"/>
      <c r="O496" s="63"/>
      <c r="P496" s="63"/>
      <c r="Q496" s="63"/>
      <c r="R496" s="63"/>
      <c r="S496" s="17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128"/>
      <c r="K497" s="129"/>
      <c r="L497" s="114"/>
      <c r="M497" s="144"/>
      <c r="N497" s="145"/>
      <c r="O497" s="63"/>
      <c r="P497" s="63"/>
      <c r="Q497" s="63"/>
      <c r="R497" s="63"/>
      <c r="S497" s="17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128"/>
      <c r="K498" s="129"/>
      <c r="L498" s="114"/>
      <c r="M498" s="144"/>
      <c r="N498" s="145"/>
      <c r="O498" s="63"/>
      <c r="P498" s="63"/>
      <c r="Q498" s="63"/>
      <c r="R498" s="63"/>
      <c r="S498" s="17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128"/>
      <c r="K499" s="129"/>
      <c r="L499" s="114"/>
      <c r="M499" s="144"/>
      <c r="N499" s="145"/>
      <c r="O499" s="63"/>
      <c r="P499" s="63"/>
      <c r="Q499" s="63"/>
      <c r="R499" s="63"/>
      <c r="S499" s="17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128"/>
      <c r="K500" s="129"/>
      <c r="L500" s="114"/>
      <c r="M500" s="144"/>
      <c r="N500" s="145"/>
      <c r="O500" s="63"/>
      <c r="P500" s="63"/>
      <c r="Q500" s="63"/>
      <c r="R500" s="63"/>
      <c r="S500" s="17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128"/>
      <c r="K501" s="129"/>
      <c r="L501" s="114"/>
      <c r="M501" s="144"/>
      <c r="N501" s="145"/>
      <c r="O501" s="63"/>
      <c r="P501" s="63"/>
      <c r="Q501" s="63"/>
      <c r="R501" s="63"/>
      <c r="S501" s="17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128"/>
      <c r="K502" s="129"/>
      <c r="L502" s="114"/>
      <c r="M502" s="144"/>
      <c r="N502" s="145"/>
      <c r="O502" s="63"/>
      <c r="P502" s="63"/>
      <c r="Q502" s="63"/>
      <c r="R502" s="63"/>
      <c r="S502" s="17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128"/>
      <c r="K503" s="129"/>
      <c r="L503" s="114"/>
      <c r="M503" s="144"/>
      <c r="N503" s="145"/>
      <c r="O503" s="63"/>
      <c r="P503" s="63"/>
      <c r="Q503" s="63"/>
      <c r="R503" s="63"/>
      <c r="S503" s="17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128"/>
      <c r="K504" s="129"/>
      <c r="L504" s="114"/>
      <c r="M504" s="144"/>
      <c r="N504" s="145"/>
      <c r="O504" s="63"/>
      <c r="P504" s="63"/>
      <c r="Q504" s="63"/>
      <c r="R504" s="63"/>
      <c r="S504" s="17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128"/>
      <c r="K505" s="129"/>
      <c r="L505" s="114"/>
      <c r="M505" s="144"/>
      <c r="N505" s="145"/>
      <c r="O505" s="63"/>
      <c r="P505" s="63"/>
      <c r="Q505" s="63"/>
      <c r="R505" s="63"/>
      <c r="S505" s="17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128"/>
      <c r="K506" s="129"/>
      <c r="L506" s="114"/>
      <c r="M506" s="144"/>
      <c r="N506" s="145"/>
      <c r="O506" s="63"/>
      <c r="P506" s="63"/>
      <c r="Q506" s="63"/>
      <c r="R506" s="63"/>
      <c r="S506" s="17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128"/>
      <c r="K507" s="129"/>
      <c r="L507" s="114"/>
      <c r="M507" s="144"/>
      <c r="N507" s="145"/>
      <c r="O507" s="63"/>
      <c r="P507" s="63"/>
      <c r="Q507" s="63"/>
      <c r="R507" s="63"/>
      <c r="S507" s="17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128"/>
      <c r="K508" s="129"/>
      <c r="L508" s="114"/>
      <c r="M508" s="144"/>
      <c r="N508" s="145"/>
      <c r="O508" s="63"/>
      <c r="P508" s="63"/>
      <c r="Q508" s="63"/>
      <c r="R508" s="63"/>
      <c r="S508" s="17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128"/>
      <c r="K509" s="129"/>
      <c r="L509" s="114"/>
      <c r="M509" s="144"/>
      <c r="N509" s="145"/>
      <c r="O509" s="63"/>
      <c r="P509" s="63"/>
      <c r="Q509" s="63"/>
      <c r="R509" s="63"/>
      <c r="S509" s="17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128"/>
      <c r="K510" s="129"/>
      <c r="L510" s="114"/>
      <c r="M510" s="144"/>
      <c r="N510" s="145"/>
      <c r="O510" s="63"/>
      <c r="P510" s="63"/>
      <c r="Q510" s="63"/>
      <c r="R510" s="63"/>
      <c r="S510" s="17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128"/>
      <c r="K511" s="129"/>
      <c r="L511" s="114"/>
      <c r="M511" s="144"/>
      <c r="N511" s="145"/>
      <c r="O511" s="63"/>
      <c r="P511" s="63"/>
      <c r="Q511" s="63"/>
      <c r="R511" s="63"/>
      <c r="S511" s="17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128"/>
      <c r="K512" s="129"/>
      <c r="L512" s="114"/>
      <c r="M512" s="144"/>
      <c r="N512" s="145"/>
      <c r="O512" s="63"/>
      <c r="P512" s="63"/>
      <c r="Q512" s="63"/>
      <c r="R512" s="63"/>
      <c r="S512" s="17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128"/>
      <c r="K513" s="129"/>
      <c r="L513" s="114"/>
      <c r="M513" s="144"/>
      <c r="N513" s="145"/>
      <c r="O513" s="63"/>
      <c r="P513" s="63"/>
      <c r="Q513" s="63"/>
      <c r="R513" s="63"/>
      <c r="S513" s="17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128"/>
      <c r="K514" s="129"/>
      <c r="L514" s="114"/>
      <c r="M514" s="144"/>
      <c r="N514" s="145"/>
      <c r="O514" s="63"/>
      <c r="P514" s="63"/>
      <c r="Q514" s="63"/>
      <c r="R514" s="63"/>
      <c r="S514" s="17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128"/>
      <c r="K515" s="129"/>
      <c r="L515" s="114"/>
      <c r="M515" s="144"/>
      <c r="N515" s="145"/>
      <c r="O515" s="63"/>
      <c r="P515" s="63"/>
      <c r="Q515" s="63"/>
      <c r="R515" s="63"/>
      <c r="S515" s="17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128"/>
      <c r="K516" s="129"/>
      <c r="L516" s="114"/>
      <c r="M516" s="144"/>
      <c r="N516" s="145"/>
      <c r="O516" s="63"/>
      <c r="P516" s="63"/>
      <c r="Q516" s="63"/>
      <c r="R516" s="63"/>
      <c r="S516" s="17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128"/>
      <c r="K517" s="129"/>
      <c r="L517" s="114"/>
      <c r="M517" s="144"/>
      <c r="N517" s="145"/>
      <c r="O517" s="63"/>
      <c r="P517" s="63"/>
      <c r="Q517" s="63"/>
      <c r="R517" s="63"/>
      <c r="S517" s="17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128"/>
      <c r="K518" s="129"/>
      <c r="L518" s="114"/>
      <c r="M518" s="144"/>
      <c r="N518" s="145"/>
      <c r="O518" s="63"/>
      <c r="P518" s="63"/>
      <c r="Q518" s="63"/>
      <c r="R518" s="63"/>
      <c r="S518" s="17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128"/>
      <c r="K519" s="129"/>
      <c r="L519" s="114"/>
      <c r="M519" s="144"/>
      <c r="N519" s="145"/>
      <c r="O519" s="63"/>
      <c r="P519" s="63"/>
      <c r="Q519" s="63"/>
      <c r="R519" s="63"/>
      <c r="S519" s="17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128"/>
      <c r="K520" s="129"/>
      <c r="L520" s="114"/>
      <c r="M520" s="144"/>
      <c r="N520" s="145"/>
      <c r="O520" s="63"/>
      <c r="P520" s="63"/>
      <c r="Q520" s="63"/>
      <c r="R520" s="63"/>
      <c r="S520" s="17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128"/>
      <c r="K521" s="129"/>
      <c r="L521" s="114"/>
      <c r="M521" s="144"/>
      <c r="N521" s="145"/>
      <c r="O521" s="63"/>
      <c r="P521" s="63"/>
      <c r="Q521" s="63"/>
      <c r="R521" s="63"/>
      <c r="S521" s="17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128"/>
      <c r="K522" s="129"/>
      <c r="L522" s="114"/>
      <c r="M522" s="144"/>
      <c r="N522" s="145"/>
      <c r="O522" s="63"/>
      <c r="P522" s="63"/>
      <c r="Q522" s="63"/>
      <c r="R522" s="63"/>
      <c r="S522" s="17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128"/>
      <c r="K523" s="129"/>
      <c r="L523" s="114"/>
      <c r="M523" s="144"/>
      <c r="N523" s="145"/>
      <c r="O523" s="63"/>
      <c r="P523" s="63"/>
      <c r="Q523" s="63"/>
      <c r="R523" s="63"/>
      <c r="S523" s="17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128"/>
      <c r="K524" s="129"/>
      <c r="L524" s="114"/>
      <c r="M524" s="144"/>
      <c r="N524" s="145"/>
      <c r="O524" s="63"/>
      <c r="P524" s="63"/>
      <c r="Q524" s="63"/>
      <c r="R524" s="63"/>
      <c r="S524" s="17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128"/>
      <c r="K525" s="129"/>
      <c r="L525" s="114"/>
      <c r="M525" s="144"/>
      <c r="N525" s="145"/>
      <c r="O525" s="63"/>
      <c r="P525" s="63"/>
      <c r="Q525" s="63"/>
      <c r="R525" s="63"/>
      <c r="S525" s="17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128"/>
      <c r="K526" s="129"/>
      <c r="L526" s="114"/>
      <c r="M526" s="144"/>
      <c r="N526" s="145"/>
      <c r="O526" s="63"/>
      <c r="P526" s="63"/>
      <c r="Q526" s="63"/>
      <c r="R526" s="63"/>
      <c r="S526" s="17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128"/>
      <c r="K527" s="129"/>
      <c r="L527" s="114"/>
      <c r="M527" s="144"/>
      <c r="N527" s="145"/>
      <c r="O527" s="63"/>
      <c r="P527" s="63"/>
      <c r="Q527" s="63"/>
      <c r="R527" s="63"/>
      <c r="S527" s="17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128"/>
      <c r="K528" s="129"/>
      <c r="L528" s="114"/>
      <c r="M528" s="144"/>
      <c r="N528" s="145"/>
      <c r="O528" s="63"/>
      <c r="P528" s="63"/>
      <c r="Q528" s="63"/>
      <c r="R528" s="63"/>
      <c r="S528" s="17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128"/>
      <c r="K529" s="129"/>
      <c r="L529" s="114"/>
      <c r="M529" s="144"/>
      <c r="N529" s="145"/>
      <c r="O529" s="63"/>
      <c r="P529" s="63"/>
      <c r="Q529" s="63"/>
      <c r="R529" s="63"/>
      <c r="S529" s="17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128"/>
      <c r="K530" s="129"/>
      <c r="L530" s="114"/>
      <c r="M530" s="144"/>
      <c r="N530" s="145"/>
      <c r="O530" s="63"/>
      <c r="P530" s="63"/>
      <c r="Q530" s="63"/>
      <c r="R530" s="63"/>
      <c r="S530" s="17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128"/>
      <c r="K531" s="129"/>
      <c r="L531" s="114"/>
      <c r="M531" s="144"/>
      <c r="N531" s="145"/>
      <c r="O531" s="63"/>
      <c r="P531" s="63"/>
      <c r="Q531" s="63"/>
      <c r="R531" s="63"/>
      <c r="S531" s="17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128"/>
      <c r="K532" s="129"/>
      <c r="L532" s="114"/>
      <c r="M532" s="144"/>
      <c r="N532" s="145"/>
      <c r="O532" s="63"/>
      <c r="P532" s="63"/>
      <c r="Q532" s="63"/>
      <c r="R532" s="63"/>
      <c r="S532" s="17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128"/>
      <c r="K533" s="129"/>
      <c r="L533" s="114"/>
      <c r="M533" s="144"/>
      <c r="N533" s="145"/>
      <c r="O533" s="63"/>
      <c r="P533" s="63"/>
      <c r="Q533" s="63"/>
      <c r="R533" s="63"/>
      <c r="S533" s="17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128"/>
      <c r="K534" s="129"/>
      <c r="L534" s="114"/>
      <c r="M534" s="144"/>
      <c r="N534" s="145"/>
      <c r="O534" s="63"/>
      <c r="P534" s="63"/>
      <c r="Q534" s="63"/>
      <c r="R534" s="63"/>
      <c r="S534" s="17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128"/>
      <c r="K535" s="129"/>
      <c r="L535" s="114"/>
      <c r="M535" s="144"/>
      <c r="N535" s="145"/>
      <c r="O535" s="63"/>
      <c r="P535" s="63"/>
      <c r="Q535" s="63"/>
      <c r="R535" s="63"/>
      <c r="S535" s="17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128"/>
      <c r="K536" s="129"/>
      <c r="L536" s="114"/>
      <c r="M536" s="144"/>
      <c r="N536" s="145"/>
      <c r="O536" s="63"/>
      <c r="P536" s="63"/>
      <c r="Q536" s="63"/>
      <c r="R536" s="63"/>
      <c r="S536" s="17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128"/>
      <c r="K537" s="129"/>
      <c r="L537" s="114"/>
      <c r="M537" s="144"/>
      <c r="N537" s="145"/>
      <c r="O537" s="63"/>
      <c r="P537" s="63"/>
      <c r="Q537" s="63"/>
      <c r="R537" s="63"/>
      <c r="S537" s="17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128"/>
      <c r="K538" s="129"/>
      <c r="L538" s="114"/>
      <c r="M538" s="144"/>
      <c r="N538" s="145"/>
      <c r="O538" s="63"/>
      <c r="P538" s="63"/>
      <c r="Q538" s="63"/>
      <c r="R538" s="63"/>
      <c r="S538" s="17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128"/>
      <c r="K539" s="129"/>
      <c r="L539" s="114"/>
      <c r="M539" s="144"/>
      <c r="N539" s="145"/>
      <c r="O539" s="63"/>
      <c r="P539" s="63"/>
      <c r="Q539" s="63"/>
      <c r="R539" s="63"/>
      <c r="S539" s="17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128"/>
      <c r="K540" s="129"/>
      <c r="L540" s="114"/>
      <c r="M540" s="144"/>
      <c r="N540" s="145"/>
      <c r="O540" s="63"/>
      <c r="P540" s="63"/>
      <c r="Q540" s="63"/>
      <c r="R540" s="63"/>
      <c r="S540" s="17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128"/>
      <c r="K541" s="129"/>
      <c r="L541" s="114"/>
      <c r="M541" s="144"/>
      <c r="N541" s="145"/>
      <c r="O541" s="63"/>
      <c r="P541" s="63"/>
      <c r="Q541" s="63"/>
      <c r="R541" s="63"/>
      <c r="S541" s="17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128"/>
      <c r="K542" s="129"/>
      <c r="L542" s="114"/>
      <c r="M542" s="144"/>
      <c r="N542" s="145"/>
      <c r="O542" s="63"/>
      <c r="P542" s="63"/>
      <c r="Q542" s="63"/>
      <c r="R542" s="63"/>
      <c r="S542" s="17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128"/>
      <c r="K543" s="129"/>
      <c r="L543" s="114"/>
      <c r="M543" s="144"/>
      <c r="N543" s="145"/>
      <c r="O543" s="63"/>
      <c r="P543" s="63"/>
      <c r="Q543" s="63"/>
      <c r="R543" s="63"/>
      <c r="S543" s="17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128"/>
      <c r="K544" s="129"/>
      <c r="L544" s="114"/>
      <c r="M544" s="144"/>
      <c r="N544" s="145"/>
      <c r="O544" s="63"/>
      <c r="P544" s="63"/>
      <c r="Q544" s="63"/>
      <c r="R544" s="63"/>
      <c r="S544" s="17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128"/>
      <c r="K545" s="129"/>
      <c r="L545" s="114"/>
      <c r="M545" s="144"/>
      <c r="N545" s="145"/>
      <c r="O545" s="63"/>
      <c r="P545" s="63"/>
      <c r="Q545" s="63"/>
      <c r="R545" s="63"/>
      <c r="S545" s="17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128"/>
      <c r="K546" s="129"/>
      <c r="L546" s="114"/>
      <c r="M546" s="144"/>
      <c r="N546" s="145"/>
      <c r="O546" s="63"/>
      <c r="P546" s="63"/>
      <c r="Q546" s="63"/>
      <c r="R546" s="63"/>
      <c r="S546" s="17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128"/>
      <c r="K547" s="129"/>
      <c r="L547" s="114"/>
      <c r="M547" s="144"/>
      <c r="N547" s="145"/>
      <c r="O547" s="63"/>
      <c r="P547" s="63"/>
      <c r="Q547" s="63"/>
      <c r="R547" s="63"/>
      <c r="S547" s="17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128"/>
      <c r="K548" s="129"/>
      <c r="L548" s="114"/>
      <c r="M548" s="144"/>
      <c r="N548" s="145"/>
      <c r="O548" s="63"/>
      <c r="P548" s="63"/>
      <c r="Q548" s="63"/>
      <c r="R548" s="63"/>
      <c r="S548" s="17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128"/>
      <c r="K549" s="129"/>
      <c r="L549" s="114"/>
      <c r="M549" s="144"/>
      <c r="N549" s="145"/>
      <c r="O549" s="63"/>
      <c r="P549" s="63"/>
      <c r="Q549" s="63"/>
      <c r="R549" s="63"/>
      <c r="S549" s="17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128"/>
      <c r="K550" s="129"/>
      <c r="L550" s="114"/>
      <c r="M550" s="144"/>
      <c r="N550" s="145"/>
      <c r="O550" s="63"/>
      <c r="P550" s="63"/>
      <c r="Q550" s="63"/>
      <c r="R550" s="63"/>
      <c r="S550" s="17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128"/>
      <c r="K551" s="129"/>
      <c r="L551" s="114"/>
      <c r="M551" s="144"/>
      <c r="N551" s="145"/>
      <c r="O551" s="63"/>
      <c r="P551" s="63"/>
      <c r="Q551" s="63"/>
      <c r="R551" s="63"/>
      <c r="S551" s="17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128"/>
      <c r="K552" s="129"/>
      <c r="L552" s="114"/>
      <c r="M552" s="144"/>
      <c r="N552" s="145"/>
      <c r="O552" s="63"/>
      <c r="P552" s="63"/>
      <c r="Q552" s="63"/>
      <c r="R552" s="63"/>
      <c r="S552" s="17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128"/>
      <c r="K553" s="129"/>
      <c r="L553" s="114"/>
      <c r="M553" s="144"/>
      <c r="N553" s="145"/>
      <c r="O553" s="63"/>
      <c r="P553" s="63"/>
      <c r="Q553" s="63"/>
      <c r="R553" s="63"/>
      <c r="S553" s="17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128"/>
      <c r="K554" s="129"/>
      <c r="L554" s="114"/>
      <c r="M554" s="144"/>
      <c r="N554" s="145"/>
      <c r="O554" s="63"/>
      <c r="P554" s="63"/>
      <c r="Q554" s="63"/>
      <c r="R554" s="63"/>
      <c r="S554" s="17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128"/>
      <c r="K555" s="129"/>
      <c r="L555" s="114"/>
      <c r="M555" s="144"/>
      <c r="N555" s="145"/>
      <c r="O555" s="63"/>
      <c r="P555" s="63"/>
      <c r="Q555" s="63"/>
      <c r="R555" s="63"/>
      <c r="S555" s="17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128"/>
      <c r="K556" s="129"/>
      <c r="L556" s="114"/>
      <c r="M556" s="144"/>
      <c r="N556" s="145"/>
      <c r="O556" s="63"/>
      <c r="P556" s="63"/>
      <c r="Q556" s="63"/>
      <c r="R556" s="63"/>
      <c r="S556" s="17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128"/>
      <c r="K557" s="129"/>
      <c r="L557" s="114"/>
      <c r="M557" s="144"/>
      <c r="N557" s="145"/>
      <c r="O557" s="63"/>
      <c r="P557" s="63"/>
      <c r="Q557" s="63"/>
      <c r="R557" s="63"/>
      <c r="S557" s="17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128"/>
      <c r="K558" s="129"/>
      <c r="L558" s="114"/>
      <c r="M558" s="144"/>
      <c r="N558" s="145"/>
      <c r="O558" s="63"/>
      <c r="P558" s="63"/>
      <c r="Q558" s="63"/>
      <c r="R558" s="63"/>
      <c r="S558" s="17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128"/>
      <c r="K559" s="129"/>
      <c r="L559" s="114"/>
      <c r="M559" s="144"/>
      <c r="N559" s="145"/>
      <c r="O559" s="63"/>
      <c r="P559" s="63"/>
      <c r="Q559" s="63"/>
      <c r="R559" s="63"/>
      <c r="S559" s="17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128"/>
      <c r="K560" s="129"/>
      <c r="L560" s="114"/>
      <c r="M560" s="144"/>
      <c r="N560" s="145"/>
      <c r="O560" s="63"/>
      <c r="P560" s="63"/>
      <c r="Q560" s="63"/>
      <c r="R560" s="63"/>
      <c r="S560" s="17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128"/>
      <c r="K561" s="129"/>
      <c r="L561" s="114"/>
      <c r="M561" s="144"/>
      <c r="N561" s="145"/>
      <c r="O561" s="63"/>
      <c r="P561" s="63"/>
      <c r="Q561" s="63"/>
      <c r="R561" s="63"/>
      <c r="S561" s="17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128"/>
      <c r="K562" s="129"/>
      <c r="L562" s="114"/>
      <c r="M562" s="144"/>
      <c r="N562" s="145"/>
      <c r="O562" s="63"/>
      <c r="P562" s="63"/>
      <c r="Q562" s="63"/>
      <c r="R562" s="63"/>
      <c r="S562" s="17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128"/>
      <c r="K563" s="129"/>
      <c r="L563" s="114"/>
      <c r="M563" s="144"/>
      <c r="N563" s="145"/>
      <c r="O563" s="63"/>
      <c r="P563" s="63"/>
      <c r="Q563" s="63"/>
      <c r="R563" s="63"/>
      <c r="S563" s="17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128"/>
      <c r="K564" s="129"/>
      <c r="L564" s="114"/>
      <c r="M564" s="144"/>
      <c r="N564" s="145"/>
      <c r="O564" s="63"/>
      <c r="P564" s="63"/>
      <c r="Q564" s="63"/>
      <c r="R564" s="63"/>
      <c r="S564" s="17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128"/>
      <c r="K565" s="129"/>
      <c r="L565" s="114"/>
      <c r="M565" s="144"/>
      <c r="N565" s="145"/>
      <c r="O565" s="63"/>
      <c r="P565" s="63"/>
      <c r="Q565" s="63"/>
      <c r="R565" s="63"/>
      <c r="S565" s="17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128"/>
      <c r="K566" s="129"/>
      <c r="L566" s="114"/>
      <c r="M566" s="144"/>
      <c r="N566" s="145"/>
      <c r="O566" s="63"/>
      <c r="P566" s="63"/>
      <c r="Q566" s="63"/>
      <c r="R566" s="63"/>
      <c r="S566" s="17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128"/>
      <c r="K567" s="129"/>
      <c r="L567" s="114"/>
      <c r="M567" s="144"/>
      <c r="N567" s="145"/>
      <c r="O567" s="63"/>
      <c r="P567" s="63"/>
      <c r="Q567" s="63"/>
      <c r="R567" s="63"/>
      <c r="S567" s="17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128"/>
      <c r="K568" s="129"/>
      <c r="L568" s="114"/>
      <c r="M568" s="144"/>
      <c r="N568" s="145"/>
      <c r="O568" s="63"/>
      <c r="P568" s="63"/>
      <c r="Q568" s="63"/>
      <c r="R568" s="63"/>
      <c r="S568" s="17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128"/>
      <c r="K569" s="129"/>
      <c r="L569" s="114"/>
      <c r="M569" s="144"/>
      <c r="N569" s="145"/>
      <c r="O569" s="63"/>
      <c r="P569" s="63"/>
      <c r="Q569" s="63"/>
      <c r="R569" s="63"/>
      <c r="S569" s="17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128"/>
      <c r="K570" s="129"/>
      <c r="L570" s="114"/>
      <c r="M570" s="144"/>
      <c r="N570" s="145"/>
      <c r="O570" s="63"/>
      <c r="P570" s="63"/>
      <c r="Q570" s="63"/>
      <c r="R570" s="63"/>
      <c r="S570" s="17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128"/>
      <c r="K571" s="129"/>
      <c r="L571" s="114"/>
      <c r="M571" s="144"/>
      <c r="N571" s="145"/>
      <c r="O571" s="63"/>
      <c r="P571" s="63"/>
      <c r="Q571" s="63"/>
      <c r="R571" s="63"/>
      <c r="S571" s="17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128"/>
      <c r="K572" s="129"/>
      <c r="L572" s="114"/>
      <c r="M572" s="144"/>
      <c r="N572" s="145"/>
      <c r="O572" s="63"/>
      <c r="P572" s="63"/>
      <c r="Q572" s="63"/>
      <c r="R572" s="63"/>
      <c r="S572" s="17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128"/>
      <c r="K573" s="129"/>
      <c r="L573" s="114"/>
      <c r="M573" s="144"/>
      <c r="N573" s="145"/>
      <c r="O573" s="63"/>
      <c r="P573" s="63"/>
      <c r="Q573" s="63"/>
      <c r="R573" s="63"/>
      <c r="S573" s="17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128"/>
      <c r="K574" s="129"/>
      <c r="L574" s="114"/>
      <c r="M574" s="144"/>
      <c r="N574" s="145"/>
      <c r="O574" s="63"/>
      <c r="P574" s="63"/>
      <c r="Q574" s="63"/>
      <c r="R574" s="63"/>
      <c r="S574" s="17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128"/>
      <c r="K575" s="129"/>
      <c r="L575" s="114"/>
      <c r="M575" s="144"/>
      <c r="N575" s="145"/>
      <c r="O575" s="63"/>
      <c r="P575" s="63"/>
      <c r="Q575" s="63"/>
      <c r="R575" s="63"/>
      <c r="S575" s="17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128"/>
      <c r="K576" s="129"/>
      <c r="L576" s="114"/>
      <c r="M576" s="144"/>
      <c r="N576" s="145"/>
      <c r="O576" s="63"/>
      <c r="P576" s="63"/>
      <c r="Q576" s="63"/>
      <c r="R576" s="63"/>
      <c r="S576" s="17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128"/>
      <c r="K577" s="129"/>
      <c r="L577" s="114"/>
      <c r="M577" s="144"/>
      <c r="N577" s="145"/>
      <c r="O577" s="63"/>
      <c r="P577" s="63"/>
      <c r="Q577" s="63"/>
      <c r="R577" s="63"/>
      <c r="S577" s="17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128"/>
      <c r="K578" s="129"/>
      <c r="L578" s="114"/>
      <c r="M578" s="144"/>
      <c r="N578" s="145"/>
      <c r="O578" s="63"/>
      <c r="P578" s="63"/>
      <c r="Q578" s="63"/>
      <c r="R578" s="63"/>
      <c r="S578" s="17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128"/>
      <c r="K579" s="129"/>
      <c r="L579" s="114"/>
      <c r="M579" s="144"/>
      <c r="N579" s="145"/>
      <c r="O579" s="63"/>
      <c r="P579" s="63"/>
      <c r="Q579" s="63"/>
      <c r="R579" s="63"/>
      <c r="S579" s="17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128"/>
      <c r="K580" s="129"/>
      <c r="L580" s="114"/>
      <c r="M580" s="144"/>
      <c r="N580" s="145"/>
      <c r="O580" s="63"/>
      <c r="P580" s="63"/>
      <c r="Q580" s="63"/>
      <c r="R580" s="63"/>
      <c r="S580" s="17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128"/>
      <c r="K581" s="129"/>
      <c r="L581" s="114"/>
      <c r="M581" s="144"/>
      <c r="N581" s="145"/>
      <c r="O581" s="63"/>
      <c r="P581" s="63"/>
      <c r="Q581" s="63"/>
      <c r="R581" s="63"/>
      <c r="S581" s="17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128"/>
      <c r="K582" s="129"/>
      <c r="L582" s="114"/>
      <c r="M582" s="144"/>
      <c r="N582" s="145"/>
      <c r="O582" s="63"/>
      <c r="P582" s="63"/>
      <c r="Q582" s="63"/>
      <c r="R582" s="63"/>
      <c r="S582" s="17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128"/>
      <c r="K583" s="129"/>
      <c r="L583" s="114"/>
      <c r="M583" s="144"/>
      <c r="N583" s="145"/>
      <c r="O583" s="63"/>
      <c r="P583" s="63"/>
      <c r="Q583" s="63"/>
      <c r="R583" s="63"/>
      <c r="S583" s="17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128"/>
      <c r="K584" s="129"/>
      <c r="L584" s="114"/>
      <c r="M584" s="144"/>
      <c r="N584" s="145"/>
      <c r="O584" s="63"/>
      <c r="P584" s="63"/>
      <c r="Q584" s="63"/>
      <c r="R584" s="63"/>
      <c r="S584" s="17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128"/>
      <c r="K585" s="129"/>
      <c r="L585" s="114"/>
      <c r="M585" s="144"/>
      <c r="N585" s="145"/>
      <c r="O585" s="63"/>
      <c r="P585" s="63"/>
      <c r="Q585" s="63"/>
      <c r="R585" s="63"/>
      <c r="S585" s="17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128"/>
      <c r="K586" s="129"/>
      <c r="L586" s="114"/>
      <c r="M586" s="144"/>
      <c r="N586" s="145"/>
      <c r="O586" s="63"/>
      <c r="P586" s="63"/>
      <c r="Q586" s="63"/>
      <c r="R586" s="63"/>
      <c r="S586" s="17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128"/>
      <c r="K587" s="129"/>
      <c r="L587" s="114"/>
      <c r="M587" s="144"/>
      <c r="N587" s="145"/>
      <c r="O587" s="63"/>
      <c r="P587" s="63"/>
      <c r="Q587" s="63"/>
      <c r="R587" s="63"/>
      <c r="S587" s="17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128"/>
      <c r="K588" s="129"/>
      <c r="L588" s="114"/>
      <c r="M588" s="144"/>
      <c r="N588" s="145"/>
      <c r="O588" s="63"/>
      <c r="P588" s="63"/>
      <c r="Q588" s="63"/>
      <c r="R588" s="63"/>
      <c r="S588" s="17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128"/>
      <c r="K589" s="129"/>
      <c r="L589" s="114"/>
      <c r="M589" s="144"/>
      <c r="N589" s="145"/>
      <c r="O589" s="63"/>
      <c r="P589" s="63"/>
      <c r="Q589" s="63"/>
      <c r="R589" s="63"/>
      <c r="S589" s="17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128"/>
      <c r="K590" s="129"/>
      <c r="L590" s="114"/>
      <c r="M590" s="144"/>
      <c r="N590" s="145"/>
      <c r="O590" s="63"/>
      <c r="P590" s="63"/>
      <c r="Q590" s="63"/>
      <c r="R590" s="63"/>
      <c r="S590" s="17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128"/>
      <c r="K591" s="129"/>
      <c r="L591" s="114"/>
      <c r="M591" s="144"/>
      <c r="N591" s="145"/>
      <c r="O591" s="63"/>
      <c r="P591" s="63"/>
      <c r="Q591" s="63"/>
      <c r="R591" s="63"/>
      <c r="S591" s="17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128"/>
      <c r="K592" s="129"/>
      <c r="L592" s="114"/>
      <c r="M592" s="144"/>
      <c r="N592" s="145"/>
      <c r="O592" s="63"/>
      <c r="P592" s="63"/>
      <c r="Q592" s="63"/>
      <c r="R592" s="63"/>
      <c r="S592" s="17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128"/>
      <c r="K593" s="129"/>
      <c r="L593" s="114"/>
      <c r="M593" s="144"/>
      <c r="N593" s="145"/>
      <c r="O593" s="63"/>
      <c r="P593" s="63"/>
      <c r="Q593" s="63"/>
      <c r="R593" s="63"/>
      <c r="S593" s="17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128"/>
      <c r="K594" s="129"/>
      <c r="L594" s="114"/>
      <c r="M594" s="144"/>
      <c r="N594" s="145"/>
      <c r="O594" s="63"/>
      <c r="P594" s="63"/>
      <c r="Q594" s="63"/>
      <c r="R594" s="63"/>
      <c r="S594" s="17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128"/>
      <c r="K595" s="129"/>
      <c r="L595" s="114"/>
      <c r="M595" s="144"/>
      <c r="N595" s="145"/>
      <c r="O595" s="63"/>
      <c r="P595" s="63"/>
      <c r="Q595" s="63"/>
      <c r="R595" s="63"/>
      <c r="S595" s="17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128"/>
      <c r="K596" s="129"/>
      <c r="L596" s="114"/>
      <c r="M596" s="144"/>
      <c r="N596" s="145"/>
      <c r="O596" s="63"/>
      <c r="P596" s="63"/>
      <c r="Q596" s="63"/>
      <c r="R596" s="63"/>
      <c r="S596" s="17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128"/>
      <c r="K597" s="129"/>
      <c r="L597" s="114"/>
      <c r="M597" s="144"/>
      <c r="N597" s="145"/>
      <c r="O597" s="63"/>
      <c r="P597" s="63"/>
      <c r="Q597" s="63"/>
      <c r="R597" s="63"/>
      <c r="S597" s="17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128"/>
      <c r="K598" s="129"/>
      <c r="L598" s="114"/>
      <c r="M598" s="144"/>
      <c r="N598" s="145"/>
      <c r="O598" s="63"/>
      <c r="P598" s="63"/>
      <c r="Q598" s="63"/>
      <c r="R598" s="63"/>
      <c r="S598" s="17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128"/>
      <c r="K599" s="129"/>
      <c r="L599" s="114"/>
      <c r="M599" s="144"/>
      <c r="N599" s="145"/>
      <c r="O599" s="63"/>
      <c r="P599" s="63"/>
      <c r="Q599" s="63"/>
      <c r="R599" s="63"/>
      <c r="S599" s="17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128"/>
      <c r="K600" s="129"/>
      <c r="L600" s="114"/>
      <c r="M600" s="144"/>
      <c r="N600" s="145"/>
      <c r="O600" s="63"/>
      <c r="P600" s="63"/>
      <c r="Q600" s="63"/>
      <c r="R600" s="63"/>
      <c r="S600" s="17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128"/>
      <c r="K601" s="129"/>
      <c r="L601" s="114"/>
      <c r="M601" s="144"/>
      <c r="N601" s="145"/>
      <c r="O601" s="63"/>
      <c r="P601" s="63"/>
      <c r="Q601" s="63"/>
      <c r="R601" s="63"/>
      <c r="S601" s="17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128"/>
      <c r="K602" s="129"/>
      <c r="L602" s="114"/>
      <c r="M602" s="144"/>
      <c r="N602" s="145"/>
      <c r="O602" s="63"/>
      <c r="P602" s="63"/>
      <c r="Q602" s="63"/>
      <c r="R602" s="63"/>
      <c r="S602" s="17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128"/>
      <c r="K603" s="129"/>
      <c r="L603" s="114"/>
      <c r="M603" s="144"/>
      <c r="N603" s="145"/>
      <c r="O603" s="63"/>
      <c r="P603" s="63"/>
      <c r="Q603" s="63"/>
      <c r="R603" s="63"/>
      <c r="S603" s="17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128"/>
      <c r="K604" s="129"/>
      <c r="L604" s="114"/>
      <c r="M604" s="144"/>
      <c r="N604" s="145"/>
      <c r="O604" s="63"/>
      <c r="P604" s="63"/>
      <c r="Q604" s="63"/>
      <c r="R604" s="63"/>
      <c r="S604" s="17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128"/>
      <c r="K605" s="129"/>
      <c r="L605" s="114"/>
      <c r="M605" s="144"/>
      <c r="N605" s="145"/>
      <c r="O605" s="63"/>
      <c r="P605" s="63"/>
      <c r="Q605" s="63"/>
      <c r="R605" s="63"/>
      <c r="S605" s="17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128"/>
      <c r="K606" s="129"/>
      <c r="L606" s="114"/>
      <c r="M606" s="144"/>
      <c r="N606" s="145"/>
      <c r="O606" s="63"/>
      <c r="P606" s="63"/>
      <c r="Q606" s="63"/>
      <c r="R606" s="63"/>
      <c r="S606" s="17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128"/>
      <c r="K607" s="129"/>
      <c r="L607" s="114"/>
      <c r="M607" s="144"/>
      <c r="N607" s="145"/>
      <c r="O607" s="63"/>
      <c r="P607" s="63"/>
      <c r="Q607" s="63"/>
      <c r="R607" s="63"/>
      <c r="S607" s="17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128"/>
      <c r="K608" s="129"/>
      <c r="L608" s="114"/>
      <c r="M608" s="144"/>
      <c r="N608" s="145"/>
      <c r="O608" s="63"/>
      <c r="P608" s="63"/>
      <c r="Q608" s="63"/>
      <c r="R608" s="63"/>
      <c r="S608" s="17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128"/>
      <c r="K609" s="129"/>
      <c r="L609" s="114"/>
      <c r="M609" s="144"/>
      <c r="N609" s="145"/>
      <c r="O609" s="63"/>
      <c r="P609" s="63"/>
      <c r="Q609" s="63"/>
      <c r="R609" s="63"/>
      <c r="S609" s="17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128"/>
      <c r="K610" s="129"/>
      <c r="L610" s="114"/>
      <c r="M610" s="144"/>
      <c r="N610" s="145"/>
      <c r="O610" s="63"/>
      <c r="P610" s="63"/>
      <c r="Q610" s="63"/>
      <c r="R610" s="63"/>
      <c r="S610" s="17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128"/>
      <c r="K611" s="129"/>
      <c r="L611" s="114"/>
      <c r="M611" s="144"/>
      <c r="N611" s="145"/>
      <c r="O611" s="63"/>
      <c r="P611" s="63"/>
      <c r="Q611" s="63"/>
      <c r="R611" s="63"/>
      <c r="S611" s="17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128"/>
      <c r="K612" s="129"/>
      <c r="L612" s="114"/>
      <c r="M612" s="144"/>
      <c r="N612" s="145"/>
      <c r="O612" s="63"/>
      <c r="P612" s="63"/>
      <c r="Q612" s="63"/>
      <c r="R612" s="63"/>
      <c r="S612" s="17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128"/>
      <c r="K613" s="129"/>
      <c r="L613" s="114"/>
      <c r="M613" s="144"/>
      <c r="N613" s="145"/>
      <c r="O613" s="63"/>
      <c r="P613" s="63"/>
      <c r="Q613" s="63"/>
      <c r="R613" s="63"/>
      <c r="S613" s="17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128"/>
      <c r="K614" s="129"/>
      <c r="L614" s="114"/>
      <c r="M614" s="144"/>
      <c r="N614" s="145"/>
      <c r="O614" s="63"/>
      <c r="P614" s="63"/>
      <c r="Q614" s="63"/>
      <c r="R614" s="63"/>
      <c r="S614" s="17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128"/>
      <c r="K615" s="129"/>
      <c r="L615" s="114"/>
      <c r="M615" s="144"/>
      <c r="N615" s="145"/>
      <c r="O615" s="63"/>
      <c r="P615" s="63"/>
      <c r="Q615" s="63"/>
      <c r="R615" s="63"/>
      <c r="S615" s="17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128"/>
      <c r="K616" s="129"/>
      <c r="L616" s="114"/>
      <c r="M616" s="144"/>
      <c r="N616" s="145"/>
      <c r="O616" s="63"/>
      <c r="P616" s="63"/>
      <c r="Q616" s="63"/>
      <c r="R616" s="63"/>
      <c r="S616" s="17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128"/>
      <c r="K617" s="129"/>
      <c r="L617" s="114"/>
      <c r="M617" s="144"/>
      <c r="N617" s="145"/>
      <c r="O617" s="63"/>
      <c r="P617" s="63"/>
      <c r="Q617" s="63"/>
      <c r="R617" s="63"/>
      <c r="S617" s="17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128"/>
      <c r="K618" s="129"/>
      <c r="L618" s="114"/>
      <c r="M618" s="144"/>
      <c r="N618" s="145"/>
      <c r="O618" s="63"/>
      <c r="P618" s="63"/>
      <c r="Q618" s="63"/>
      <c r="R618" s="63"/>
      <c r="S618" s="17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128"/>
      <c r="K619" s="129"/>
      <c r="L619" s="114"/>
      <c r="M619" s="144"/>
      <c r="N619" s="145"/>
      <c r="O619" s="63"/>
      <c r="P619" s="63"/>
      <c r="Q619" s="63"/>
      <c r="R619" s="63"/>
      <c r="S619" s="17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128"/>
      <c r="K620" s="129"/>
      <c r="L620" s="114"/>
      <c r="M620" s="144"/>
      <c r="N620" s="145"/>
      <c r="O620" s="63"/>
      <c r="P620" s="63"/>
      <c r="Q620" s="63"/>
      <c r="R620" s="63"/>
      <c r="S620" s="17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128"/>
      <c r="K621" s="129"/>
      <c r="L621" s="114"/>
      <c r="M621" s="144"/>
      <c r="N621" s="145"/>
      <c r="O621" s="63"/>
      <c r="P621" s="63"/>
      <c r="Q621" s="63"/>
      <c r="R621" s="63"/>
      <c r="S621" s="17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128"/>
      <c r="K622" s="129"/>
      <c r="L622" s="114"/>
      <c r="M622" s="144"/>
      <c r="N622" s="145"/>
      <c r="O622" s="63"/>
      <c r="P622" s="63"/>
      <c r="Q622" s="63"/>
      <c r="R622" s="63"/>
      <c r="S622" s="17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128"/>
      <c r="K623" s="129"/>
      <c r="L623" s="114"/>
      <c r="M623" s="144"/>
      <c r="N623" s="145"/>
      <c r="O623" s="63"/>
      <c r="P623" s="63"/>
      <c r="Q623" s="63"/>
      <c r="R623" s="63"/>
      <c r="S623" s="17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128"/>
      <c r="K624" s="129"/>
      <c r="L624" s="114"/>
      <c r="M624" s="144"/>
      <c r="N624" s="145"/>
      <c r="O624" s="63"/>
      <c r="P624" s="63"/>
      <c r="Q624" s="63"/>
      <c r="R624" s="63"/>
      <c r="S624" s="17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128"/>
      <c r="K625" s="129"/>
      <c r="L625" s="114"/>
      <c r="M625" s="144"/>
      <c r="N625" s="145"/>
      <c r="O625" s="63"/>
      <c r="P625" s="63"/>
      <c r="Q625" s="63"/>
      <c r="R625" s="63"/>
      <c r="S625" s="17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128"/>
      <c r="K626" s="129"/>
      <c r="L626" s="114"/>
      <c r="M626" s="144"/>
      <c r="N626" s="145"/>
      <c r="O626" s="63"/>
      <c r="P626" s="63"/>
      <c r="Q626" s="63"/>
      <c r="R626" s="63"/>
      <c r="S626" s="17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128"/>
      <c r="K627" s="129"/>
      <c r="L627" s="114"/>
      <c r="M627" s="144"/>
      <c r="N627" s="145"/>
      <c r="O627" s="63"/>
      <c r="P627" s="63"/>
      <c r="Q627" s="63"/>
      <c r="R627" s="63"/>
      <c r="S627" s="17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128"/>
      <c r="K628" s="129"/>
      <c r="L628" s="114"/>
      <c r="M628" s="144"/>
      <c r="N628" s="145"/>
      <c r="O628" s="63"/>
      <c r="P628" s="63"/>
      <c r="Q628" s="63"/>
      <c r="R628" s="63"/>
      <c r="S628" s="17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128"/>
      <c r="K629" s="129"/>
      <c r="L629" s="114"/>
      <c r="M629" s="144"/>
      <c r="N629" s="145"/>
      <c r="O629" s="63"/>
      <c r="P629" s="63"/>
      <c r="Q629" s="63"/>
      <c r="R629" s="63"/>
      <c r="S629" s="17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128"/>
      <c r="K630" s="129"/>
      <c r="L630" s="114"/>
      <c r="M630" s="144"/>
      <c r="N630" s="145"/>
      <c r="O630" s="63"/>
      <c r="P630" s="63"/>
      <c r="Q630" s="63"/>
      <c r="R630" s="63"/>
      <c r="S630" s="17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128"/>
      <c r="K631" s="129"/>
      <c r="L631" s="114"/>
      <c r="M631" s="144"/>
      <c r="N631" s="145"/>
      <c r="O631" s="63"/>
      <c r="P631" s="63"/>
      <c r="Q631" s="63"/>
      <c r="R631" s="63"/>
      <c r="S631" s="17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128"/>
      <c r="K632" s="129"/>
      <c r="L632" s="114"/>
      <c r="M632" s="144"/>
      <c r="N632" s="145"/>
      <c r="O632" s="63"/>
      <c r="P632" s="63"/>
      <c r="Q632" s="63"/>
      <c r="R632" s="63"/>
      <c r="S632" s="17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128"/>
      <c r="K633" s="129"/>
      <c r="L633" s="114"/>
      <c r="M633" s="144"/>
      <c r="N633" s="145"/>
      <c r="O633" s="63"/>
      <c r="P633" s="63"/>
      <c r="Q633" s="63"/>
      <c r="R633" s="63"/>
      <c r="S633" s="17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128"/>
      <c r="K634" s="129"/>
      <c r="L634" s="114"/>
      <c r="M634" s="144"/>
      <c r="N634" s="145"/>
      <c r="O634" s="63"/>
      <c r="P634" s="63"/>
      <c r="Q634" s="63"/>
      <c r="R634" s="63"/>
      <c r="S634" s="17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128"/>
      <c r="K635" s="129"/>
      <c r="L635" s="114"/>
      <c r="M635" s="144"/>
      <c r="N635" s="145"/>
      <c r="O635" s="63"/>
      <c r="P635" s="63"/>
      <c r="Q635" s="63"/>
      <c r="R635" s="63"/>
      <c r="S635" s="17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128"/>
      <c r="K636" s="129"/>
      <c r="L636" s="114"/>
      <c r="M636" s="144"/>
      <c r="N636" s="145"/>
      <c r="O636" s="63"/>
      <c r="P636" s="63"/>
      <c r="Q636" s="63"/>
      <c r="R636" s="63"/>
      <c r="S636" s="17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128"/>
      <c r="K637" s="129"/>
      <c r="L637" s="114"/>
      <c r="M637" s="144"/>
      <c r="N637" s="145"/>
      <c r="O637" s="63"/>
      <c r="P637" s="63"/>
      <c r="Q637" s="63"/>
      <c r="R637" s="63"/>
      <c r="S637" s="17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128"/>
      <c r="K638" s="129"/>
      <c r="L638" s="114"/>
      <c r="M638" s="144"/>
      <c r="N638" s="145"/>
      <c r="O638" s="63"/>
      <c r="P638" s="63"/>
      <c r="Q638" s="63"/>
      <c r="R638" s="63"/>
      <c r="S638" s="17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128"/>
      <c r="K639" s="129"/>
      <c r="L639" s="114"/>
      <c r="M639" s="144"/>
      <c r="N639" s="145"/>
      <c r="O639" s="63"/>
      <c r="P639" s="63"/>
      <c r="Q639" s="63"/>
      <c r="R639" s="63"/>
      <c r="S639" s="17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128"/>
      <c r="K640" s="129"/>
      <c r="L640" s="114"/>
      <c r="M640" s="144"/>
      <c r="N640" s="145"/>
      <c r="O640" s="63"/>
      <c r="P640" s="63"/>
      <c r="Q640" s="63"/>
      <c r="R640" s="63"/>
      <c r="S640" s="17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128"/>
      <c r="K641" s="129"/>
      <c r="L641" s="114"/>
      <c r="M641" s="144"/>
      <c r="N641" s="145"/>
      <c r="O641" s="63"/>
      <c r="P641" s="63"/>
      <c r="Q641" s="63"/>
      <c r="R641" s="63"/>
      <c r="S641" s="17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128"/>
      <c r="K642" s="129"/>
      <c r="L642" s="114"/>
      <c r="M642" s="144"/>
      <c r="N642" s="145"/>
      <c r="O642" s="63"/>
      <c r="P642" s="63"/>
      <c r="Q642" s="63"/>
      <c r="R642" s="63"/>
      <c r="S642" s="17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128"/>
      <c r="K643" s="129"/>
      <c r="L643" s="114"/>
      <c r="M643" s="144"/>
      <c r="N643" s="145"/>
      <c r="O643" s="63"/>
      <c r="P643" s="63"/>
      <c r="Q643" s="63"/>
      <c r="R643" s="63"/>
      <c r="S643" s="17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128"/>
      <c r="K644" s="129"/>
      <c r="L644" s="114"/>
      <c r="M644" s="144"/>
      <c r="N644" s="145"/>
      <c r="O644" s="63"/>
      <c r="P644" s="63"/>
      <c r="Q644" s="63"/>
      <c r="R644" s="63"/>
      <c r="S644" s="17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128"/>
      <c r="K645" s="129"/>
      <c r="L645" s="114"/>
      <c r="M645" s="144"/>
      <c r="N645" s="145"/>
      <c r="O645" s="63"/>
      <c r="P645" s="63"/>
      <c r="Q645" s="63"/>
      <c r="R645" s="63"/>
      <c r="S645" s="17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128"/>
      <c r="K646" s="129"/>
      <c r="L646" s="114"/>
      <c r="M646" s="144"/>
      <c r="N646" s="145"/>
      <c r="O646" s="63"/>
      <c r="P646" s="63"/>
      <c r="Q646" s="63"/>
      <c r="R646" s="63"/>
      <c r="S646" s="17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128"/>
      <c r="K647" s="129"/>
      <c r="L647" s="114"/>
      <c r="M647" s="144"/>
      <c r="N647" s="145"/>
      <c r="O647" s="63"/>
      <c r="P647" s="63"/>
      <c r="Q647" s="63"/>
      <c r="R647" s="63"/>
      <c r="S647" s="17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128"/>
      <c r="K648" s="129"/>
      <c r="L648" s="114"/>
      <c r="M648" s="144"/>
      <c r="N648" s="145"/>
      <c r="O648" s="63"/>
      <c r="P648" s="63"/>
      <c r="Q648" s="63"/>
      <c r="R648" s="63"/>
      <c r="S648" s="17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128"/>
      <c r="K649" s="129"/>
      <c r="L649" s="114"/>
      <c r="M649" s="144"/>
      <c r="N649" s="145"/>
      <c r="O649" s="63"/>
      <c r="P649" s="63"/>
      <c r="Q649" s="63"/>
      <c r="R649" s="63"/>
      <c r="S649" s="17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128"/>
      <c r="K650" s="129"/>
      <c r="L650" s="114"/>
      <c r="M650" s="144"/>
      <c r="N650" s="145"/>
      <c r="O650" s="63"/>
      <c r="P650" s="63"/>
      <c r="Q650" s="63"/>
      <c r="R650" s="63"/>
      <c r="S650" s="17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128"/>
      <c r="K651" s="129"/>
      <c r="L651" s="114"/>
      <c r="M651" s="144"/>
      <c r="N651" s="145"/>
      <c r="O651" s="63"/>
      <c r="P651" s="63"/>
      <c r="Q651" s="63"/>
      <c r="R651" s="63"/>
      <c r="S651" s="17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128"/>
      <c r="K652" s="129"/>
      <c r="L652" s="114"/>
      <c r="M652" s="144"/>
      <c r="N652" s="145"/>
      <c r="O652" s="63"/>
      <c r="P652" s="63"/>
      <c r="Q652" s="63"/>
      <c r="R652" s="63"/>
      <c r="S652" s="17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128"/>
      <c r="K653" s="129"/>
      <c r="L653" s="114"/>
      <c r="M653" s="144"/>
      <c r="N653" s="145"/>
      <c r="O653" s="63"/>
      <c r="P653" s="63"/>
      <c r="Q653" s="63"/>
      <c r="R653" s="63"/>
      <c r="S653" s="17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128"/>
      <c r="K654" s="129"/>
      <c r="L654" s="114"/>
      <c r="M654" s="144"/>
      <c r="N654" s="145"/>
      <c r="O654" s="63"/>
      <c r="P654" s="63"/>
      <c r="Q654" s="63"/>
      <c r="R654" s="63"/>
      <c r="S654" s="17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128"/>
      <c r="K655" s="129"/>
      <c r="L655" s="114"/>
      <c r="M655" s="144"/>
      <c r="N655" s="145"/>
      <c r="O655" s="63"/>
      <c r="P655" s="63"/>
      <c r="Q655" s="63"/>
      <c r="R655" s="63"/>
      <c r="S655" s="17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128"/>
      <c r="K656" s="129"/>
      <c r="L656" s="114"/>
      <c r="M656" s="144"/>
      <c r="N656" s="145"/>
      <c r="O656" s="63"/>
      <c r="P656" s="63"/>
      <c r="Q656" s="63"/>
      <c r="R656" s="63"/>
      <c r="S656" s="17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128"/>
      <c r="K657" s="129"/>
      <c r="L657" s="114"/>
      <c r="M657" s="144"/>
      <c r="N657" s="145"/>
      <c r="O657" s="63"/>
      <c r="P657" s="63"/>
      <c r="Q657" s="63"/>
      <c r="R657" s="63"/>
      <c r="S657" s="17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128"/>
      <c r="K658" s="129"/>
      <c r="L658" s="114"/>
      <c r="M658" s="144"/>
      <c r="N658" s="145"/>
      <c r="O658" s="63"/>
      <c r="P658" s="63"/>
      <c r="Q658" s="63"/>
      <c r="R658" s="63"/>
      <c r="S658" s="17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128"/>
      <c r="K659" s="129"/>
      <c r="L659" s="114"/>
      <c r="M659" s="144"/>
      <c r="N659" s="145"/>
      <c r="O659" s="63"/>
      <c r="P659" s="63"/>
      <c r="Q659" s="63"/>
      <c r="R659" s="63"/>
      <c r="S659" s="17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128"/>
      <c r="K660" s="129"/>
      <c r="L660" s="114"/>
      <c r="M660" s="144"/>
      <c r="N660" s="145"/>
      <c r="O660" s="63"/>
      <c r="P660" s="63"/>
      <c r="Q660" s="63"/>
      <c r="R660" s="63"/>
      <c r="S660" s="17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128"/>
      <c r="K661" s="129"/>
      <c r="L661" s="114"/>
      <c r="M661" s="144"/>
      <c r="N661" s="145"/>
      <c r="O661" s="63"/>
      <c r="P661" s="63"/>
      <c r="Q661" s="63"/>
      <c r="R661" s="63"/>
      <c r="S661" s="17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128"/>
      <c r="K662" s="129"/>
      <c r="L662" s="114"/>
      <c r="M662" s="144"/>
      <c r="N662" s="145"/>
      <c r="O662" s="63"/>
      <c r="P662" s="63"/>
      <c r="Q662" s="63"/>
      <c r="R662" s="63"/>
      <c r="S662" s="17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128"/>
      <c r="K663" s="129"/>
      <c r="L663" s="114"/>
      <c r="M663" s="144"/>
      <c r="N663" s="145"/>
      <c r="O663" s="63"/>
      <c r="P663" s="63"/>
      <c r="Q663" s="63"/>
      <c r="R663" s="63"/>
      <c r="S663" s="17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128"/>
      <c r="K664" s="129"/>
      <c r="L664" s="114"/>
      <c r="M664" s="144"/>
      <c r="N664" s="145"/>
      <c r="O664" s="63"/>
      <c r="P664" s="63"/>
      <c r="Q664" s="63"/>
      <c r="R664" s="63"/>
      <c r="S664" s="17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128"/>
      <c r="K665" s="129"/>
      <c r="L665" s="114"/>
      <c r="M665" s="144"/>
      <c r="N665" s="145"/>
      <c r="O665" s="63"/>
      <c r="P665" s="63"/>
      <c r="Q665" s="63"/>
      <c r="R665" s="63"/>
      <c r="S665" s="17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128"/>
      <c r="K666" s="129"/>
      <c r="L666" s="114"/>
      <c r="M666" s="144"/>
      <c r="N666" s="145"/>
      <c r="O666" s="63"/>
      <c r="P666" s="63"/>
      <c r="Q666" s="63"/>
      <c r="R666" s="63"/>
      <c r="S666" s="17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128"/>
      <c r="K667" s="129"/>
      <c r="L667" s="114"/>
      <c r="M667" s="144"/>
      <c r="N667" s="145"/>
      <c r="O667" s="63"/>
      <c r="P667" s="63"/>
      <c r="Q667" s="63"/>
      <c r="R667" s="63"/>
      <c r="S667" s="17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128"/>
      <c r="K668" s="129"/>
      <c r="L668" s="114"/>
      <c r="M668" s="144"/>
      <c r="N668" s="145"/>
      <c r="O668" s="63"/>
      <c r="P668" s="63"/>
      <c r="Q668" s="63"/>
      <c r="R668" s="63"/>
      <c r="S668" s="17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128"/>
      <c r="K669" s="129"/>
      <c r="L669" s="114"/>
      <c r="M669" s="144"/>
      <c r="N669" s="145"/>
      <c r="O669" s="63"/>
      <c r="P669" s="63"/>
      <c r="Q669" s="63"/>
      <c r="R669" s="63"/>
      <c r="S669" s="17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128"/>
      <c r="K670" s="129"/>
      <c r="L670" s="114"/>
      <c r="M670" s="144"/>
      <c r="N670" s="145"/>
      <c r="O670" s="63"/>
      <c r="P670" s="63"/>
      <c r="Q670" s="63"/>
      <c r="R670" s="63"/>
      <c r="S670" s="17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128"/>
      <c r="K671" s="129"/>
      <c r="L671" s="114"/>
      <c r="M671" s="144"/>
      <c r="N671" s="145"/>
      <c r="O671" s="63"/>
      <c r="P671" s="63"/>
      <c r="Q671" s="63"/>
      <c r="R671" s="63"/>
      <c r="S671" s="17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128"/>
      <c r="K672" s="129"/>
      <c r="L672" s="114"/>
      <c r="M672" s="144"/>
      <c r="N672" s="145"/>
      <c r="O672" s="63"/>
      <c r="P672" s="63"/>
      <c r="Q672" s="63"/>
      <c r="R672" s="63"/>
      <c r="S672" s="17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128"/>
      <c r="K673" s="129"/>
      <c r="L673" s="114"/>
      <c r="M673" s="144"/>
      <c r="N673" s="145"/>
      <c r="O673" s="63"/>
      <c r="P673" s="63"/>
      <c r="Q673" s="63"/>
      <c r="R673" s="63"/>
      <c r="S673" s="17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128"/>
      <c r="K674" s="129"/>
      <c r="L674" s="114"/>
      <c r="M674" s="144"/>
      <c r="N674" s="145"/>
      <c r="O674" s="63"/>
      <c r="P674" s="63"/>
      <c r="Q674" s="63"/>
      <c r="R674" s="63"/>
      <c r="S674" s="17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128"/>
      <c r="K675" s="129"/>
      <c r="L675" s="114"/>
      <c r="M675" s="144"/>
      <c r="N675" s="145"/>
      <c r="O675" s="63"/>
      <c r="P675" s="63"/>
      <c r="Q675" s="63"/>
      <c r="R675" s="63"/>
      <c r="S675" s="17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128"/>
      <c r="K676" s="129"/>
      <c r="L676" s="114"/>
      <c r="M676" s="144"/>
      <c r="N676" s="145"/>
      <c r="O676" s="63"/>
      <c r="P676" s="63"/>
      <c r="Q676" s="63"/>
      <c r="R676" s="63"/>
      <c r="S676" s="17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128"/>
      <c r="K677" s="129"/>
      <c r="L677" s="114"/>
      <c r="M677" s="144"/>
      <c r="N677" s="145"/>
      <c r="O677" s="63"/>
      <c r="P677" s="63"/>
      <c r="Q677" s="63"/>
      <c r="R677" s="63"/>
      <c r="S677" s="17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128"/>
      <c r="K678" s="129"/>
      <c r="L678" s="114"/>
      <c r="M678" s="144"/>
      <c r="N678" s="145"/>
      <c r="O678" s="63"/>
      <c r="P678" s="63"/>
      <c r="Q678" s="63"/>
      <c r="R678" s="63"/>
      <c r="S678" s="17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128"/>
      <c r="K679" s="129"/>
      <c r="L679" s="114"/>
      <c r="M679" s="144"/>
      <c r="N679" s="145"/>
      <c r="O679" s="63"/>
      <c r="P679" s="63"/>
      <c r="Q679" s="63"/>
      <c r="R679" s="63"/>
      <c r="S679" s="17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128"/>
      <c r="K680" s="129"/>
      <c r="L680" s="114"/>
      <c r="M680" s="144"/>
      <c r="N680" s="145"/>
      <c r="O680" s="63"/>
      <c r="P680" s="63"/>
      <c r="Q680" s="63"/>
      <c r="R680" s="63"/>
      <c r="S680" s="17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128"/>
      <c r="K681" s="129"/>
      <c r="L681" s="114"/>
      <c r="M681" s="144"/>
      <c r="N681" s="145"/>
      <c r="O681" s="63"/>
      <c r="P681" s="63"/>
      <c r="Q681" s="63"/>
      <c r="R681" s="63"/>
      <c r="S681" s="17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128"/>
      <c r="K682" s="129"/>
      <c r="L682" s="114"/>
      <c r="M682" s="144"/>
      <c r="N682" s="145"/>
      <c r="O682" s="63"/>
      <c r="P682" s="63"/>
      <c r="Q682" s="63"/>
      <c r="R682" s="63"/>
      <c r="S682" s="17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128"/>
      <c r="K683" s="129"/>
      <c r="L683" s="114"/>
      <c r="M683" s="144"/>
      <c r="N683" s="145"/>
      <c r="O683" s="63"/>
      <c r="P683" s="63"/>
      <c r="Q683" s="63"/>
      <c r="R683" s="63"/>
      <c r="S683" s="17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128"/>
      <c r="K684" s="129"/>
      <c r="L684" s="114"/>
      <c r="M684" s="144"/>
      <c r="N684" s="145"/>
      <c r="O684" s="63"/>
      <c r="P684" s="63"/>
      <c r="Q684" s="63"/>
      <c r="R684" s="63"/>
      <c r="S684" s="17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128"/>
      <c r="K685" s="129"/>
      <c r="L685" s="114"/>
      <c r="M685" s="144"/>
      <c r="N685" s="145"/>
      <c r="O685" s="63"/>
      <c r="P685" s="63"/>
      <c r="Q685" s="63"/>
      <c r="R685" s="63"/>
      <c r="S685" s="17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128"/>
      <c r="K686" s="129"/>
      <c r="L686" s="114"/>
      <c r="M686" s="144"/>
      <c r="N686" s="145"/>
      <c r="O686" s="63"/>
      <c r="P686" s="63"/>
      <c r="Q686" s="63"/>
      <c r="R686" s="63"/>
      <c r="S686" s="17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128"/>
      <c r="K687" s="129"/>
      <c r="L687" s="114"/>
      <c r="M687" s="144"/>
      <c r="N687" s="145"/>
      <c r="O687" s="63"/>
      <c r="P687" s="63"/>
      <c r="Q687" s="63"/>
      <c r="R687" s="63"/>
      <c r="S687" s="17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128"/>
      <c r="K688" s="129"/>
      <c r="L688" s="114"/>
      <c r="M688" s="144"/>
      <c r="N688" s="145"/>
      <c r="O688" s="63"/>
      <c r="P688" s="63"/>
      <c r="Q688" s="63"/>
      <c r="R688" s="63"/>
      <c r="S688" s="17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128"/>
      <c r="K689" s="129"/>
      <c r="L689" s="114"/>
      <c r="M689" s="144"/>
      <c r="N689" s="145"/>
      <c r="O689" s="63"/>
      <c r="P689" s="63"/>
      <c r="Q689" s="63"/>
      <c r="R689" s="63"/>
      <c r="S689" s="17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128"/>
      <c r="K690" s="129"/>
      <c r="L690" s="114"/>
      <c r="M690" s="144"/>
      <c r="N690" s="145"/>
      <c r="O690" s="63"/>
      <c r="P690" s="63"/>
      <c r="Q690" s="63"/>
      <c r="R690" s="63"/>
      <c r="S690" s="17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128"/>
      <c r="K691" s="129"/>
      <c r="L691" s="114"/>
      <c r="M691" s="144"/>
      <c r="N691" s="145"/>
      <c r="O691" s="63"/>
      <c r="P691" s="63"/>
      <c r="Q691" s="63"/>
      <c r="R691" s="63"/>
      <c r="S691" s="17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128"/>
      <c r="K692" s="129"/>
      <c r="L692" s="114"/>
      <c r="M692" s="144"/>
      <c r="N692" s="145"/>
      <c r="O692" s="63"/>
      <c r="P692" s="63"/>
      <c r="Q692" s="63"/>
      <c r="R692" s="63"/>
      <c r="S692" s="17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128"/>
      <c r="K693" s="129"/>
      <c r="L693" s="114"/>
      <c r="M693" s="144"/>
      <c r="N693" s="145"/>
      <c r="O693" s="63"/>
      <c r="P693" s="63"/>
      <c r="Q693" s="63"/>
      <c r="R693" s="63"/>
      <c r="S693" s="17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128"/>
      <c r="K694" s="129"/>
      <c r="L694" s="114"/>
      <c r="M694" s="144"/>
      <c r="N694" s="145"/>
      <c r="O694" s="63"/>
      <c r="P694" s="63"/>
      <c r="Q694" s="63"/>
      <c r="R694" s="63"/>
      <c r="S694" s="17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128"/>
      <c r="K695" s="129"/>
      <c r="L695" s="114"/>
      <c r="M695" s="144"/>
      <c r="N695" s="145"/>
      <c r="O695" s="63"/>
      <c r="P695" s="63"/>
      <c r="Q695" s="63"/>
      <c r="R695" s="63"/>
      <c r="S695" s="17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128"/>
      <c r="K696" s="129"/>
      <c r="L696" s="114"/>
      <c r="M696" s="144"/>
      <c r="N696" s="145"/>
      <c r="O696" s="63"/>
      <c r="P696" s="63"/>
      <c r="Q696" s="63"/>
      <c r="R696" s="63"/>
      <c r="S696" s="17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128"/>
      <c r="K697" s="129"/>
      <c r="L697" s="114"/>
      <c r="M697" s="144"/>
      <c r="N697" s="145"/>
      <c r="O697" s="63"/>
      <c r="P697" s="63"/>
      <c r="Q697" s="63"/>
      <c r="R697" s="63"/>
      <c r="S697" s="17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</row>
  </sheetData>
  <autoFilter ref="$A$1:$AE$398">
    <sortState ref="A1:AE398">
      <sortCondition ref="F1:F398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8.25"/>
    <col customWidth="1" min="3" max="3" width="4.38"/>
    <col customWidth="1" min="4" max="4" width="7.25"/>
    <col customWidth="1" min="5" max="5" width="9.88"/>
    <col customWidth="1" min="6" max="6" width="11.5"/>
    <col customWidth="1" min="7" max="7" width="43.63"/>
    <col customWidth="1" min="8" max="8" width="4.25"/>
    <col customWidth="1" min="9" max="9" width="2.88"/>
    <col customWidth="1" min="10" max="11" width="4.75"/>
    <col customWidth="1" min="12" max="12" width="3.75"/>
    <col customWidth="1" min="13" max="13" width="4.75"/>
    <col customWidth="1" min="14" max="14" width="6.13"/>
    <col customWidth="1" min="15" max="15" width="17.5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74"/>
      <c r="M1" s="99"/>
      <c r="N1" s="175"/>
      <c r="O1" s="100"/>
      <c r="P1" s="99"/>
      <c r="Q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</row>
    <row r="2">
      <c r="A2" s="57" t="s">
        <v>315</v>
      </c>
      <c r="B2" s="57" t="s">
        <v>316</v>
      </c>
      <c r="C2" s="58"/>
      <c r="D2" s="57" t="s">
        <v>324</v>
      </c>
      <c r="E2" s="57" t="s">
        <v>4</v>
      </c>
      <c r="F2" s="57" t="s">
        <v>758</v>
      </c>
      <c r="G2" s="57" t="s">
        <v>335</v>
      </c>
      <c r="H2" s="58"/>
      <c r="I2" s="151">
        <v>2.0</v>
      </c>
      <c r="J2" s="113">
        <v>3190.0</v>
      </c>
      <c r="K2" s="132">
        <v>2790.0</v>
      </c>
      <c r="L2" s="176">
        <v>1330.0</v>
      </c>
      <c r="M2" s="151">
        <v>1131.0</v>
      </c>
      <c r="N2" s="175">
        <f t="shared" ref="N2:N88" si="1">M2*I2</f>
        <v>2262</v>
      </c>
      <c r="O2" s="57" t="s">
        <v>1035</v>
      </c>
      <c r="P2" s="58"/>
      <c r="Q2" s="58"/>
      <c r="T2" s="63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</row>
    <row r="3">
      <c r="A3" s="57" t="s">
        <v>315</v>
      </c>
      <c r="B3" s="57" t="s">
        <v>316</v>
      </c>
      <c r="C3" s="58"/>
      <c r="D3" s="57" t="s">
        <v>324</v>
      </c>
      <c r="E3" s="57" t="s">
        <v>4</v>
      </c>
      <c r="F3" s="57" t="s">
        <v>759</v>
      </c>
      <c r="G3" s="57" t="s">
        <v>335</v>
      </c>
      <c r="H3" s="58"/>
      <c r="I3" s="151">
        <v>2.0</v>
      </c>
      <c r="J3" s="113">
        <v>3190.0</v>
      </c>
      <c r="K3" s="132">
        <v>2790.0</v>
      </c>
      <c r="L3" s="176">
        <v>1330.0</v>
      </c>
      <c r="M3" s="151">
        <v>1131.0</v>
      </c>
      <c r="N3" s="175">
        <f t="shared" si="1"/>
        <v>2262</v>
      </c>
      <c r="O3" s="57" t="s">
        <v>1035</v>
      </c>
      <c r="P3" s="58"/>
      <c r="Q3" s="58"/>
      <c r="T3" s="63"/>
      <c r="U3" s="177"/>
      <c r="V3" s="177"/>
      <c r="W3" s="177"/>
      <c r="X3" s="177"/>
      <c r="Y3" s="177"/>
      <c r="Z3" s="177"/>
      <c r="AA3" s="177"/>
      <c r="AB3" s="177"/>
      <c r="AC3" s="177"/>
      <c r="AD3" s="177"/>
      <c r="AE3" s="177"/>
      <c r="AF3" s="177"/>
      <c r="AG3" s="177"/>
      <c r="AH3" s="177"/>
      <c r="AI3" s="177"/>
    </row>
    <row r="4">
      <c r="A4" s="57" t="s">
        <v>315</v>
      </c>
      <c r="B4" s="57" t="s">
        <v>116</v>
      </c>
      <c r="C4" s="57" t="s">
        <v>22</v>
      </c>
      <c r="D4" s="57" t="s">
        <v>324</v>
      </c>
      <c r="E4" s="57" t="s">
        <v>4</v>
      </c>
      <c r="F4" s="57" t="s">
        <v>847</v>
      </c>
      <c r="G4" s="57" t="s">
        <v>1036</v>
      </c>
      <c r="H4" s="58"/>
      <c r="I4" s="151">
        <v>1.0</v>
      </c>
      <c r="J4" s="113">
        <v>1990.0</v>
      </c>
      <c r="K4" s="125"/>
      <c r="L4" s="178">
        <v>863.0</v>
      </c>
      <c r="M4" s="151">
        <v>734.0</v>
      </c>
      <c r="N4" s="175">
        <f t="shared" si="1"/>
        <v>734</v>
      </c>
      <c r="O4" s="57" t="s">
        <v>1037</v>
      </c>
      <c r="P4" s="58"/>
      <c r="Q4" s="58"/>
      <c r="T4" s="6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</row>
    <row r="5">
      <c r="A5" s="57" t="s">
        <v>315</v>
      </c>
      <c r="B5" s="57" t="s">
        <v>116</v>
      </c>
      <c r="C5" s="57" t="s">
        <v>6</v>
      </c>
      <c r="D5" s="57" t="s">
        <v>324</v>
      </c>
      <c r="E5" s="57" t="s">
        <v>4</v>
      </c>
      <c r="F5" s="57" t="s">
        <v>1038</v>
      </c>
      <c r="G5" s="57" t="s">
        <v>1039</v>
      </c>
      <c r="H5" s="58"/>
      <c r="I5" s="151">
        <v>1.0</v>
      </c>
      <c r="J5" s="113">
        <v>1790.0</v>
      </c>
      <c r="K5" s="125"/>
      <c r="L5" s="178">
        <v>763.0</v>
      </c>
      <c r="M5" s="151">
        <v>649.0</v>
      </c>
      <c r="N5" s="175">
        <f t="shared" si="1"/>
        <v>649</v>
      </c>
      <c r="O5" s="57" t="s">
        <v>1037</v>
      </c>
      <c r="P5" s="58"/>
      <c r="Q5" s="58"/>
      <c r="T5" s="6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</row>
    <row r="6">
      <c r="A6" s="57" t="s">
        <v>315</v>
      </c>
      <c r="B6" s="57" t="s">
        <v>116</v>
      </c>
      <c r="C6" s="57" t="s">
        <v>6</v>
      </c>
      <c r="D6" s="57" t="s">
        <v>324</v>
      </c>
      <c r="E6" s="57" t="s">
        <v>4</v>
      </c>
      <c r="F6" s="57" t="s">
        <v>1040</v>
      </c>
      <c r="G6" s="57" t="s">
        <v>1041</v>
      </c>
      <c r="H6" s="58"/>
      <c r="I6" s="151">
        <v>1.0</v>
      </c>
      <c r="J6" s="113">
        <v>1790.0</v>
      </c>
      <c r="K6" s="125"/>
      <c r="L6" s="178">
        <v>760.0</v>
      </c>
      <c r="M6" s="151">
        <v>646.0</v>
      </c>
      <c r="N6" s="175">
        <f t="shared" si="1"/>
        <v>646</v>
      </c>
      <c r="O6" s="57" t="s">
        <v>1037</v>
      </c>
      <c r="P6" s="58"/>
      <c r="Q6" s="58"/>
      <c r="T6" s="6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</row>
    <row r="7">
      <c r="A7" s="57" t="s">
        <v>315</v>
      </c>
      <c r="B7" s="57" t="s">
        <v>116</v>
      </c>
      <c r="C7" s="57" t="s">
        <v>6</v>
      </c>
      <c r="D7" s="57" t="s">
        <v>324</v>
      </c>
      <c r="E7" s="57" t="s">
        <v>4</v>
      </c>
      <c r="F7" s="57" t="s">
        <v>1042</v>
      </c>
      <c r="G7" s="57" t="s">
        <v>1041</v>
      </c>
      <c r="H7" s="58"/>
      <c r="I7" s="151">
        <v>1.0</v>
      </c>
      <c r="J7" s="113">
        <v>1790.0</v>
      </c>
      <c r="K7" s="125"/>
      <c r="L7" s="178">
        <v>760.0</v>
      </c>
      <c r="M7" s="151">
        <v>646.0</v>
      </c>
      <c r="N7" s="175">
        <f t="shared" si="1"/>
        <v>646</v>
      </c>
      <c r="O7" s="57" t="s">
        <v>1037</v>
      </c>
      <c r="P7" s="58"/>
      <c r="Q7" s="58"/>
      <c r="T7" s="6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</row>
    <row r="8">
      <c r="A8" s="57" t="s">
        <v>315</v>
      </c>
      <c r="B8" s="57" t="s">
        <v>116</v>
      </c>
      <c r="C8" s="57" t="s">
        <v>6</v>
      </c>
      <c r="D8" s="57" t="s">
        <v>775</v>
      </c>
      <c r="E8" s="57" t="s">
        <v>4</v>
      </c>
      <c r="F8" s="57" t="s">
        <v>1043</v>
      </c>
      <c r="G8" s="57" t="s">
        <v>1044</v>
      </c>
      <c r="H8" s="58"/>
      <c r="I8" s="151">
        <v>1.0</v>
      </c>
      <c r="J8" s="113">
        <v>2190.0</v>
      </c>
      <c r="K8" s="125"/>
      <c r="L8" s="178">
        <v>930.0</v>
      </c>
      <c r="M8" s="151">
        <v>791.0</v>
      </c>
      <c r="N8" s="175">
        <f t="shared" si="1"/>
        <v>791</v>
      </c>
      <c r="O8" s="57" t="s">
        <v>1037</v>
      </c>
      <c r="P8" s="63"/>
      <c r="Q8" s="63"/>
      <c r="T8" s="6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</row>
    <row r="9">
      <c r="A9" s="57" t="s">
        <v>315</v>
      </c>
      <c r="B9" s="57" t="s">
        <v>116</v>
      </c>
      <c r="C9" s="57" t="s">
        <v>6</v>
      </c>
      <c r="D9" s="57" t="s">
        <v>324</v>
      </c>
      <c r="E9" s="57" t="s">
        <v>4</v>
      </c>
      <c r="F9" s="57" t="s">
        <v>1045</v>
      </c>
      <c r="G9" s="57" t="s">
        <v>1046</v>
      </c>
      <c r="H9" s="58"/>
      <c r="I9" s="151">
        <v>1.0</v>
      </c>
      <c r="J9" s="113">
        <v>1590.0</v>
      </c>
      <c r="K9" s="125"/>
      <c r="L9" s="178">
        <v>620.0</v>
      </c>
      <c r="M9" s="151">
        <v>527.0</v>
      </c>
      <c r="N9" s="175">
        <f t="shared" si="1"/>
        <v>527</v>
      </c>
      <c r="O9" s="57" t="s">
        <v>1037</v>
      </c>
      <c r="P9" s="63"/>
      <c r="Q9" s="63"/>
      <c r="T9" s="6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</row>
    <row r="10">
      <c r="A10" s="57" t="s">
        <v>315</v>
      </c>
      <c r="B10" s="57" t="s">
        <v>116</v>
      </c>
      <c r="C10" s="57" t="s">
        <v>6</v>
      </c>
      <c r="D10" s="57" t="s">
        <v>324</v>
      </c>
      <c r="E10" s="57" t="s">
        <v>4</v>
      </c>
      <c r="F10" s="57" t="s">
        <v>1047</v>
      </c>
      <c r="G10" s="57" t="s">
        <v>1046</v>
      </c>
      <c r="H10" s="58"/>
      <c r="I10" s="151">
        <v>1.0</v>
      </c>
      <c r="J10" s="113">
        <v>1590.0</v>
      </c>
      <c r="K10" s="125"/>
      <c r="L10" s="178">
        <v>660.0</v>
      </c>
      <c r="M10" s="151">
        <v>561.0</v>
      </c>
      <c r="N10" s="175">
        <f t="shared" si="1"/>
        <v>561</v>
      </c>
      <c r="O10" s="57" t="s">
        <v>1037</v>
      </c>
      <c r="P10" s="63"/>
      <c r="Q10" s="63"/>
      <c r="T10" s="6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</row>
    <row r="11">
      <c r="A11" s="57" t="s">
        <v>315</v>
      </c>
      <c r="B11" s="57" t="s">
        <v>116</v>
      </c>
      <c r="C11" s="57" t="s">
        <v>6</v>
      </c>
      <c r="D11" s="57" t="s">
        <v>324</v>
      </c>
      <c r="E11" s="57" t="s">
        <v>4</v>
      </c>
      <c r="F11" s="57" t="s">
        <v>857</v>
      </c>
      <c r="G11" s="57" t="s">
        <v>1046</v>
      </c>
      <c r="H11" s="58"/>
      <c r="I11" s="38">
        <v>1.0</v>
      </c>
      <c r="J11" s="113">
        <v>1590.0</v>
      </c>
      <c r="K11" s="125"/>
      <c r="L11" s="179">
        <v>660.0</v>
      </c>
      <c r="M11" s="38">
        <v>561.0</v>
      </c>
      <c r="N11" s="175">
        <f t="shared" si="1"/>
        <v>561</v>
      </c>
      <c r="O11" s="57" t="s">
        <v>1037</v>
      </c>
      <c r="P11" s="58"/>
      <c r="Q11" s="58"/>
      <c r="T11" s="6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</row>
    <row r="12">
      <c r="A12" s="57" t="s">
        <v>315</v>
      </c>
      <c r="B12" s="57" t="s">
        <v>160</v>
      </c>
      <c r="C12" s="57" t="s">
        <v>6</v>
      </c>
      <c r="D12" s="57" t="s">
        <v>1048</v>
      </c>
      <c r="E12" s="57" t="s">
        <v>4</v>
      </c>
      <c r="F12" s="57" t="s">
        <v>1049</v>
      </c>
      <c r="G12" s="57" t="s">
        <v>975</v>
      </c>
      <c r="H12" s="58"/>
      <c r="I12" s="38">
        <v>1.0</v>
      </c>
      <c r="J12" s="113">
        <v>3790.0</v>
      </c>
      <c r="K12" s="125"/>
      <c r="L12" s="179">
        <v>1630.0</v>
      </c>
      <c r="M12" s="38">
        <v>1386.0</v>
      </c>
      <c r="N12" s="175">
        <f t="shared" si="1"/>
        <v>1386</v>
      </c>
      <c r="O12" s="57" t="s">
        <v>1037</v>
      </c>
      <c r="P12" s="58"/>
      <c r="Q12" s="58"/>
      <c r="T12" s="6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</row>
    <row r="13">
      <c r="A13" s="57" t="s">
        <v>315</v>
      </c>
      <c r="B13" s="57" t="s">
        <v>11</v>
      </c>
      <c r="C13" s="57" t="s">
        <v>6</v>
      </c>
      <c r="D13" s="57" t="s">
        <v>328</v>
      </c>
      <c r="E13" s="57" t="s">
        <v>4</v>
      </c>
      <c r="F13" s="57" t="s">
        <v>1050</v>
      </c>
      <c r="G13" s="57" t="s">
        <v>524</v>
      </c>
      <c r="H13" s="57">
        <v>8.5</v>
      </c>
      <c r="I13" s="38">
        <v>1.0</v>
      </c>
      <c r="J13" s="113">
        <v>3190.0</v>
      </c>
      <c r="K13" s="125"/>
      <c r="L13" s="179">
        <v>1390.0</v>
      </c>
      <c r="M13" s="38">
        <v>1112.0</v>
      </c>
      <c r="N13" s="175">
        <f t="shared" si="1"/>
        <v>1112</v>
      </c>
      <c r="O13" s="57" t="s">
        <v>1035</v>
      </c>
      <c r="P13" s="58"/>
      <c r="Q13" s="58"/>
      <c r="T13" s="63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7"/>
      <c r="AH13" s="177"/>
      <c r="AI13" s="177"/>
    </row>
    <row r="14">
      <c r="A14" s="57" t="s">
        <v>315</v>
      </c>
      <c r="B14" s="57" t="s">
        <v>11</v>
      </c>
      <c r="C14" s="57" t="s">
        <v>6</v>
      </c>
      <c r="D14" s="57" t="s">
        <v>318</v>
      </c>
      <c r="E14" s="57" t="s">
        <v>4</v>
      </c>
      <c r="F14" s="57" t="s">
        <v>1050</v>
      </c>
      <c r="G14" s="57" t="s">
        <v>524</v>
      </c>
      <c r="H14" s="57">
        <v>8.5</v>
      </c>
      <c r="I14" s="38">
        <v>1.0</v>
      </c>
      <c r="J14" s="113">
        <v>3190.0</v>
      </c>
      <c r="K14" s="125"/>
      <c r="L14" s="179">
        <v>1390.0</v>
      </c>
      <c r="M14" s="38">
        <v>1112.0</v>
      </c>
      <c r="N14" s="175">
        <f t="shared" si="1"/>
        <v>1112</v>
      </c>
      <c r="O14" s="57" t="s">
        <v>1035</v>
      </c>
      <c r="P14" s="58"/>
      <c r="Q14" s="58"/>
      <c r="T14" s="6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>
      <c r="A15" s="57" t="s">
        <v>315</v>
      </c>
      <c r="B15" s="57" t="s">
        <v>11</v>
      </c>
      <c r="C15" s="57" t="s">
        <v>6</v>
      </c>
      <c r="D15" s="57" t="s">
        <v>328</v>
      </c>
      <c r="E15" s="57" t="s">
        <v>4</v>
      </c>
      <c r="F15" s="57" t="s">
        <v>1051</v>
      </c>
      <c r="G15" s="57" t="s">
        <v>524</v>
      </c>
      <c r="H15" s="57">
        <v>7.5</v>
      </c>
      <c r="I15" s="38">
        <v>1.0</v>
      </c>
      <c r="J15" s="113">
        <v>3190.0</v>
      </c>
      <c r="K15" s="125"/>
      <c r="L15" s="179">
        <v>1390.0</v>
      </c>
      <c r="M15" s="38">
        <v>1112.0</v>
      </c>
      <c r="N15" s="175">
        <f t="shared" si="1"/>
        <v>1112</v>
      </c>
      <c r="O15" s="57" t="s">
        <v>1035</v>
      </c>
      <c r="P15" s="58"/>
      <c r="Q15" s="58"/>
      <c r="T15" s="6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>
      <c r="A16" s="57" t="s">
        <v>315</v>
      </c>
      <c r="B16" s="57" t="s">
        <v>11</v>
      </c>
      <c r="C16" s="57" t="s">
        <v>6</v>
      </c>
      <c r="D16" s="57" t="s">
        <v>318</v>
      </c>
      <c r="E16" s="57" t="s">
        <v>4</v>
      </c>
      <c r="F16" s="57" t="s">
        <v>1051</v>
      </c>
      <c r="G16" s="57" t="s">
        <v>524</v>
      </c>
      <c r="H16" s="57">
        <v>7.5</v>
      </c>
      <c r="I16" s="151">
        <v>1.0</v>
      </c>
      <c r="J16" s="113">
        <v>3190.0</v>
      </c>
      <c r="K16" s="125"/>
      <c r="L16" s="179">
        <v>1390.0</v>
      </c>
      <c r="M16" s="38">
        <v>1112.0</v>
      </c>
      <c r="N16" s="175">
        <f t="shared" si="1"/>
        <v>1112</v>
      </c>
      <c r="O16" s="57" t="s">
        <v>1035</v>
      </c>
      <c r="P16" s="58"/>
      <c r="Q16" s="58"/>
      <c r="T16" s="6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>
      <c r="A17" s="57" t="s">
        <v>315</v>
      </c>
      <c r="B17" s="57" t="s">
        <v>11</v>
      </c>
      <c r="C17" s="57" t="s">
        <v>6</v>
      </c>
      <c r="D17" s="57" t="s">
        <v>324</v>
      </c>
      <c r="E17" s="57" t="s">
        <v>4</v>
      </c>
      <c r="F17" s="57" t="s">
        <v>895</v>
      </c>
      <c r="G17" s="57" t="s">
        <v>524</v>
      </c>
      <c r="H17" s="57">
        <v>7.5</v>
      </c>
      <c r="I17" s="151">
        <v>1.0</v>
      </c>
      <c r="J17" s="113">
        <v>3590.0</v>
      </c>
      <c r="K17" s="125"/>
      <c r="L17" s="179">
        <v>1390.0</v>
      </c>
      <c r="M17" s="38">
        <v>1321.0</v>
      </c>
      <c r="N17" s="175">
        <f t="shared" si="1"/>
        <v>1321</v>
      </c>
      <c r="O17" s="57" t="s">
        <v>819</v>
      </c>
      <c r="P17" s="58"/>
      <c r="Q17" s="58"/>
      <c r="T17" s="63"/>
      <c r="U17" s="180"/>
      <c r="V17" s="180"/>
      <c r="W17" s="180"/>
      <c r="X17" s="180"/>
      <c r="Y17" s="180"/>
      <c r="Z17" s="180"/>
      <c r="AA17" s="180"/>
      <c r="AB17" s="180"/>
      <c r="AC17" s="180"/>
      <c r="AD17" s="180"/>
      <c r="AE17" s="180"/>
      <c r="AF17" s="180"/>
      <c r="AG17" s="180"/>
      <c r="AH17" s="180"/>
      <c r="AI17" s="180"/>
      <c r="AJ17" s="63"/>
      <c r="AK17" s="63"/>
    </row>
    <row r="18">
      <c r="A18" s="57" t="s">
        <v>315</v>
      </c>
      <c r="B18" s="57" t="s">
        <v>11</v>
      </c>
      <c r="C18" s="57" t="s">
        <v>6</v>
      </c>
      <c r="D18" s="57" t="s">
        <v>318</v>
      </c>
      <c r="E18" s="57" t="s">
        <v>4</v>
      </c>
      <c r="F18" s="57" t="s">
        <v>895</v>
      </c>
      <c r="G18" s="57" t="s">
        <v>524</v>
      </c>
      <c r="H18" s="57">
        <v>7.5</v>
      </c>
      <c r="I18" s="151">
        <v>2.0</v>
      </c>
      <c r="J18" s="113">
        <v>3590.0</v>
      </c>
      <c r="K18" s="125"/>
      <c r="L18" s="178">
        <v>1390.0</v>
      </c>
      <c r="M18" s="151">
        <v>1321.0</v>
      </c>
      <c r="N18" s="175">
        <f t="shared" si="1"/>
        <v>2642</v>
      </c>
      <c r="O18" s="57" t="s">
        <v>819</v>
      </c>
      <c r="P18" s="58"/>
      <c r="Q18" s="58"/>
      <c r="T18" s="63"/>
      <c r="U18" s="180"/>
      <c r="V18" s="180"/>
      <c r="W18" s="180"/>
      <c r="X18" s="180"/>
      <c r="Y18" s="180"/>
      <c r="Z18" s="180"/>
      <c r="AA18" s="180"/>
      <c r="AB18" s="180"/>
      <c r="AC18" s="180"/>
      <c r="AD18" s="180"/>
      <c r="AE18" s="180"/>
      <c r="AF18" s="180"/>
      <c r="AG18" s="180"/>
      <c r="AH18" s="180"/>
      <c r="AI18" s="180"/>
      <c r="AJ18" s="63"/>
      <c r="AK18" s="63"/>
    </row>
    <row r="19">
      <c r="A19" s="57" t="s">
        <v>315</v>
      </c>
      <c r="B19" s="57" t="s">
        <v>11</v>
      </c>
      <c r="C19" s="57" t="s">
        <v>6</v>
      </c>
      <c r="D19" s="57" t="s">
        <v>328</v>
      </c>
      <c r="E19" s="57" t="s">
        <v>4</v>
      </c>
      <c r="F19" s="57" t="s">
        <v>895</v>
      </c>
      <c r="G19" s="57" t="s">
        <v>524</v>
      </c>
      <c r="H19" s="57">
        <v>7.5</v>
      </c>
      <c r="I19" s="151">
        <v>1.0</v>
      </c>
      <c r="J19" s="113">
        <v>3590.0</v>
      </c>
      <c r="K19" s="125"/>
      <c r="L19" s="178">
        <v>1390.0</v>
      </c>
      <c r="M19" s="151">
        <v>1321.0</v>
      </c>
      <c r="N19" s="175">
        <f t="shared" si="1"/>
        <v>1321</v>
      </c>
      <c r="O19" s="57" t="s">
        <v>819</v>
      </c>
      <c r="P19" s="58"/>
      <c r="Q19" s="58"/>
      <c r="T19" s="63"/>
      <c r="U19" s="180"/>
      <c r="V19" s="180"/>
      <c r="W19" s="180"/>
      <c r="X19" s="180"/>
      <c r="Y19" s="180"/>
      <c r="Z19" s="180"/>
      <c r="AA19" s="180"/>
      <c r="AB19" s="180"/>
      <c r="AC19" s="180"/>
      <c r="AD19" s="180"/>
      <c r="AE19" s="180"/>
      <c r="AF19" s="180"/>
      <c r="AG19" s="180"/>
      <c r="AH19" s="180"/>
      <c r="AI19" s="180"/>
      <c r="AJ19" s="63"/>
      <c r="AK19" s="63"/>
    </row>
    <row r="20">
      <c r="A20" s="57" t="s">
        <v>315</v>
      </c>
      <c r="B20" s="57" t="s">
        <v>11</v>
      </c>
      <c r="C20" s="57" t="s">
        <v>6</v>
      </c>
      <c r="D20" s="57" t="s">
        <v>318</v>
      </c>
      <c r="E20" s="57" t="s">
        <v>4</v>
      </c>
      <c r="F20" s="57" t="s">
        <v>895</v>
      </c>
      <c r="G20" s="57" t="s">
        <v>524</v>
      </c>
      <c r="H20" s="57">
        <v>8.0</v>
      </c>
      <c r="I20" s="151">
        <v>1.0</v>
      </c>
      <c r="J20" s="113">
        <v>3590.0</v>
      </c>
      <c r="K20" s="125"/>
      <c r="L20" s="178">
        <v>1390.0</v>
      </c>
      <c r="M20" s="151">
        <v>1321.0</v>
      </c>
      <c r="N20" s="175">
        <f t="shared" si="1"/>
        <v>1321</v>
      </c>
      <c r="O20" s="57" t="s">
        <v>819</v>
      </c>
      <c r="P20" s="58"/>
      <c r="Q20" s="58"/>
      <c r="T20" s="63"/>
      <c r="U20" s="180"/>
      <c r="V20" s="180"/>
      <c r="W20" s="180"/>
      <c r="X20" s="180"/>
      <c r="Y20" s="180"/>
      <c r="Z20" s="180"/>
      <c r="AA20" s="180"/>
      <c r="AB20" s="180"/>
      <c r="AC20" s="180"/>
      <c r="AD20" s="180"/>
      <c r="AE20" s="180"/>
      <c r="AF20" s="180"/>
      <c r="AG20" s="180"/>
      <c r="AH20" s="180"/>
      <c r="AI20" s="180"/>
      <c r="AJ20" s="63"/>
      <c r="AK20" s="63"/>
    </row>
    <row r="21">
      <c r="A21" s="57" t="s">
        <v>315</v>
      </c>
      <c r="B21" s="57" t="s">
        <v>11</v>
      </c>
      <c r="C21" s="57" t="s">
        <v>6</v>
      </c>
      <c r="D21" s="57" t="s">
        <v>324</v>
      </c>
      <c r="E21" s="57" t="s">
        <v>4</v>
      </c>
      <c r="F21" s="57" t="s">
        <v>895</v>
      </c>
      <c r="G21" s="57" t="s">
        <v>524</v>
      </c>
      <c r="H21" s="57">
        <v>8.0</v>
      </c>
      <c r="I21" s="151">
        <v>1.0</v>
      </c>
      <c r="J21" s="113">
        <v>3590.0</v>
      </c>
      <c r="K21" s="125"/>
      <c r="L21" s="178">
        <v>1390.0</v>
      </c>
      <c r="M21" s="151">
        <v>1321.0</v>
      </c>
      <c r="N21" s="175">
        <f t="shared" si="1"/>
        <v>1321</v>
      </c>
      <c r="O21" s="57" t="s">
        <v>819</v>
      </c>
      <c r="P21" s="58"/>
      <c r="Q21" s="58"/>
      <c r="T21" s="63"/>
      <c r="U21" s="180"/>
      <c r="V21" s="180"/>
      <c r="W21" s="180"/>
      <c r="X21" s="180"/>
      <c r="Y21" s="180"/>
      <c r="Z21" s="180"/>
      <c r="AA21" s="180"/>
      <c r="AB21" s="180"/>
      <c r="AC21" s="180"/>
      <c r="AD21" s="180"/>
      <c r="AE21" s="180"/>
      <c r="AF21" s="180"/>
      <c r="AG21" s="180"/>
      <c r="AH21" s="180"/>
      <c r="AI21" s="180"/>
      <c r="AJ21" s="63"/>
      <c r="AK21" s="63"/>
    </row>
    <row r="22">
      <c r="A22" s="57" t="s">
        <v>315</v>
      </c>
      <c r="B22" s="57" t="s">
        <v>11</v>
      </c>
      <c r="C22" s="57" t="s">
        <v>6</v>
      </c>
      <c r="D22" s="57" t="s">
        <v>328</v>
      </c>
      <c r="E22" s="57" t="s">
        <v>4</v>
      </c>
      <c r="F22" s="57" t="s">
        <v>895</v>
      </c>
      <c r="G22" s="57" t="s">
        <v>524</v>
      </c>
      <c r="H22" s="57">
        <v>8.0</v>
      </c>
      <c r="I22" s="151">
        <v>2.0</v>
      </c>
      <c r="J22" s="113">
        <v>3590.0</v>
      </c>
      <c r="K22" s="125"/>
      <c r="L22" s="178">
        <v>1390.0</v>
      </c>
      <c r="M22" s="151">
        <v>1321.0</v>
      </c>
      <c r="N22" s="175">
        <f t="shared" si="1"/>
        <v>2642</v>
      </c>
      <c r="O22" s="57" t="s">
        <v>819</v>
      </c>
      <c r="P22" s="58"/>
      <c r="Q22" s="58"/>
      <c r="T22" s="63"/>
      <c r="U22" s="180"/>
      <c r="V22" s="180"/>
      <c r="W22" s="180"/>
      <c r="X22" s="180"/>
      <c r="Y22" s="180"/>
      <c r="Z22" s="180"/>
      <c r="AA22" s="180"/>
      <c r="AB22" s="180"/>
      <c r="AC22" s="180"/>
      <c r="AD22" s="180"/>
      <c r="AE22" s="180"/>
      <c r="AF22" s="180"/>
      <c r="AG22" s="180"/>
      <c r="AH22" s="180"/>
      <c r="AI22" s="180"/>
      <c r="AJ22" s="63"/>
      <c r="AK22" s="63"/>
    </row>
    <row r="23">
      <c r="A23" s="57" t="s">
        <v>315</v>
      </c>
      <c r="B23" s="57" t="s">
        <v>316</v>
      </c>
      <c r="C23" s="57" t="s">
        <v>6</v>
      </c>
      <c r="D23" s="57" t="s">
        <v>328</v>
      </c>
      <c r="E23" s="57" t="s">
        <v>4</v>
      </c>
      <c r="F23" s="57" t="s">
        <v>1052</v>
      </c>
      <c r="G23" s="57" t="s">
        <v>1053</v>
      </c>
      <c r="H23" s="58"/>
      <c r="I23" s="151">
        <v>1.0</v>
      </c>
      <c r="J23" s="113">
        <v>6190.0</v>
      </c>
      <c r="K23" s="125"/>
      <c r="L23" s="178">
        <v>2660.0</v>
      </c>
      <c r="M23" s="151">
        <v>2261.0</v>
      </c>
      <c r="N23" s="175">
        <f t="shared" si="1"/>
        <v>2261</v>
      </c>
      <c r="O23" s="57" t="s">
        <v>1037</v>
      </c>
      <c r="P23" s="58"/>
      <c r="Q23" s="58"/>
      <c r="T23" s="63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>
      <c r="A24" s="57" t="s">
        <v>315</v>
      </c>
      <c r="B24" s="57" t="s">
        <v>316</v>
      </c>
      <c r="C24" s="57" t="s">
        <v>6</v>
      </c>
      <c r="D24" s="57" t="s">
        <v>318</v>
      </c>
      <c r="E24" s="57" t="s">
        <v>4</v>
      </c>
      <c r="F24" s="57" t="s">
        <v>1052</v>
      </c>
      <c r="G24" s="57" t="s">
        <v>1053</v>
      </c>
      <c r="H24" s="58"/>
      <c r="I24" s="151">
        <v>1.0</v>
      </c>
      <c r="J24" s="113">
        <v>6190.0</v>
      </c>
      <c r="K24" s="125"/>
      <c r="L24" s="178">
        <v>2660.0</v>
      </c>
      <c r="M24" s="151">
        <v>2261.0</v>
      </c>
      <c r="N24" s="175">
        <f t="shared" si="1"/>
        <v>2261</v>
      </c>
      <c r="O24" s="57" t="s">
        <v>1037</v>
      </c>
      <c r="P24" s="58"/>
      <c r="Q24" s="58"/>
      <c r="T24" s="63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>
      <c r="A25" s="57" t="s">
        <v>315</v>
      </c>
      <c r="B25" s="57" t="s">
        <v>316</v>
      </c>
      <c r="C25" s="57" t="s">
        <v>6</v>
      </c>
      <c r="D25" s="57" t="s">
        <v>328</v>
      </c>
      <c r="E25" s="57" t="s">
        <v>4</v>
      </c>
      <c r="F25" s="57" t="s">
        <v>1054</v>
      </c>
      <c r="G25" s="57" t="s">
        <v>583</v>
      </c>
      <c r="H25" s="58"/>
      <c r="I25" s="151">
        <v>1.0</v>
      </c>
      <c r="J25" s="113">
        <v>6790.0</v>
      </c>
      <c r="K25" s="125"/>
      <c r="L25" s="178">
        <v>2850.0</v>
      </c>
      <c r="M25" s="151">
        <v>2423.0</v>
      </c>
      <c r="N25" s="175">
        <f t="shared" si="1"/>
        <v>2423</v>
      </c>
      <c r="O25" s="57" t="s">
        <v>1037</v>
      </c>
      <c r="P25" s="58"/>
      <c r="Q25" s="58"/>
      <c r="T25" s="63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>
      <c r="A26" s="57" t="s">
        <v>315</v>
      </c>
      <c r="B26" s="57" t="s">
        <v>316</v>
      </c>
      <c r="C26" s="57" t="s">
        <v>6</v>
      </c>
      <c r="D26" s="57" t="s">
        <v>318</v>
      </c>
      <c r="E26" s="57" t="s">
        <v>4</v>
      </c>
      <c r="F26" s="57" t="s">
        <v>1054</v>
      </c>
      <c r="G26" s="57" t="s">
        <v>583</v>
      </c>
      <c r="H26" s="58"/>
      <c r="I26" s="151">
        <v>1.0</v>
      </c>
      <c r="J26" s="113">
        <v>6790.0</v>
      </c>
      <c r="K26" s="125"/>
      <c r="L26" s="178">
        <v>2850.0</v>
      </c>
      <c r="M26" s="151">
        <v>2423.0</v>
      </c>
      <c r="N26" s="175">
        <f t="shared" si="1"/>
        <v>2423</v>
      </c>
      <c r="O26" s="57" t="s">
        <v>1037</v>
      </c>
      <c r="P26" s="58"/>
      <c r="Q26" s="58"/>
      <c r="T26" s="63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>
      <c r="A27" s="57" t="s">
        <v>315</v>
      </c>
      <c r="B27" s="57" t="s">
        <v>316</v>
      </c>
      <c r="C27" s="57" t="s">
        <v>6</v>
      </c>
      <c r="D27" s="57" t="s">
        <v>328</v>
      </c>
      <c r="E27" s="57" t="s">
        <v>4</v>
      </c>
      <c r="F27" s="57" t="s">
        <v>1055</v>
      </c>
      <c r="G27" s="57" t="s">
        <v>583</v>
      </c>
      <c r="H27" s="58"/>
      <c r="I27" s="151">
        <v>1.0</v>
      </c>
      <c r="J27" s="113">
        <v>6790.0</v>
      </c>
      <c r="K27" s="125"/>
      <c r="L27" s="178">
        <v>2850.0</v>
      </c>
      <c r="M27" s="151">
        <v>2423.0</v>
      </c>
      <c r="N27" s="175">
        <f t="shared" si="1"/>
        <v>2423</v>
      </c>
      <c r="O27" s="57" t="s">
        <v>1037</v>
      </c>
      <c r="P27" s="58"/>
      <c r="Q27" s="58"/>
      <c r="T27" s="63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>
      <c r="A28" s="57" t="s">
        <v>315</v>
      </c>
      <c r="B28" s="57" t="s">
        <v>316</v>
      </c>
      <c r="C28" s="57" t="s">
        <v>6</v>
      </c>
      <c r="D28" s="57" t="s">
        <v>318</v>
      </c>
      <c r="E28" s="57" t="s">
        <v>4</v>
      </c>
      <c r="F28" s="57" t="s">
        <v>1055</v>
      </c>
      <c r="G28" s="57" t="s">
        <v>583</v>
      </c>
      <c r="H28" s="58"/>
      <c r="I28" s="151">
        <v>1.0</v>
      </c>
      <c r="J28" s="113">
        <v>6790.0</v>
      </c>
      <c r="K28" s="125"/>
      <c r="L28" s="178">
        <v>2850.0</v>
      </c>
      <c r="M28" s="151">
        <v>2423.0</v>
      </c>
      <c r="N28" s="175">
        <f t="shared" si="1"/>
        <v>2423</v>
      </c>
      <c r="O28" s="57" t="s">
        <v>1037</v>
      </c>
      <c r="P28" s="58"/>
      <c r="Q28" s="58"/>
      <c r="T28" s="63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>
      <c r="A29" s="57" t="s">
        <v>315</v>
      </c>
      <c r="B29" s="57" t="s">
        <v>316</v>
      </c>
      <c r="C29" s="57" t="s">
        <v>6</v>
      </c>
      <c r="D29" s="57" t="s">
        <v>328</v>
      </c>
      <c r="E29" s="57" t="s">
        <v>4</v>
      </c>
      <c r="F29" s="57" t="s">
        <v>1056</v>
      </c>
      <c r="G29" s="57" t="s">
        <v>583</v>
      </c>
      <c r="H29" s="58"/>
      <c r="I29" s="151">
        <v>1.0</v>
      </c>
      <c r="J29" s="113">
        <v>7190.0</v>
      </c>
      <c r="K29" s="125"/>
      <c r="L29" s="178">
        <v>3090.0</v>
      </c>
      <c r="M29" s="151">
        <v>2627.0</v>
      </c>
      <c r="N29" s="175">
        <f t="shared" si="1"/>
        <v>2627</v>
      </c>
      <c r="O29" s="57" t="s">
        <v>1037</v>
      </c>
      <c r="P29" s="58"/>
      <c r="Q29" s="58"/>
      <c r="T29" s="63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>
      <c r="A30" s="57" t="s">
        <v>315</v>
      </c>
      <c r="B30" s="57" t="s">
        <v>316</v>
      </c>
      <c r="C30" s="57" t="s">
        <v>6</v>
      </c>
      <c r="D30" s="57" t="s">
        <v>318</v>
      </c>
      <c r="E30" s="57" t="s">
        <v>4</v>
      </c>
      <c r="F30" s="57" t="s">
        <v>1056</v>
      </c>
      <c r="G30" s="57" t="s">
        <v>583</v>
      </c>
      <c r="H30" s="58"/>
      <c r="I30" s="151">
        <v>1.0</v>
      </c>
      <c r="J30" s="113">
        <v>7190.0</v>
      </c>
      <c r="K30" s="125"/>
      <c r="L30" s="178">
        <v>3090.0</v>
      </c>
      <c r="M30" s="151">
        <v>2627.0</v>
      </c>
      <c r="N30" s="175">
        <f t="shared" si="1"/>
        <v>2627</v>
      </c>
      <c r="O30" s="57" t="s">
        <v>1037</v>
      </c>
      <c r="P30" s="58"/>
      <c r="Q30" s="58"/>
      <c r="T30" s="63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>
      <c r="A31" s="57" t="s">
        <v>315</v>
      </c>
      <c r="B31" s="57" t="s">
        <v>316</v>
      </c>
      <c r="C31" s="57" t="s">
        <v>6</v>
      </c>
      <c r="D31" s="57" t="s">
        <v>328</v>
      </c>
      <c r="E31" s="57" t="s">
        <v>4</v>
      </c>
      <c r="F31" s="57" t="s">
        <v>1057</v>
      </c>
      <c r="G31" s="57" t="s">
        <v>583</v>
      </c>
      <c r="H31" s="58"/>
      <c r="I31" s="151">
        <v>1.0</v>
      </c>
      <c r="J31" s="113">
        <v>7190.0</v>
      </c>
      <c r="K31" s="125"/>
      <c r="L31" s="178">
        <v>3090.0</v>
      </c>
      <c r="M31" s="151">
        <v>2627.0</v>
      </c>
      <c r="N31" s="175">
        <f t="shared" si="1"/>
        <v>2627</v>
      </c>
      <c r="O31" s="57" t="s">
        <v>1037</v>
      </c>
      <c r="P31" s="58"/>
      <c r="Q31" s="58"/>
      <c r="T31" s="63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>
      <c r="A32" s="57" t="s">
        <v>315</v>
      </c>
      <c r="B32" s="57" t="s">
        <v>316</v>
      </c>
      <c r="C32" s="57" t="s">
        <v>6</v>
      </c>
      <c r="D32" s="57" t="s">
        <v>318</v>
      </c>
      <c r="E32" s="57" t="s">
        <v>4</v>
      </c>
      <c r="F32" s="57" t="s">
        <v>1057</v>
      </c>
      <c r="G32" s="57" t="s">
        <v>583</v>
      </c>
      <c r="H32" s="58"/>
      <c r="I32" s="151">
        <v>1.0</v>
      </c>
      <c r="J32" s="113">
        <v>7190.0</v>
      </c>
      <c r="K32" s="125"/>
      <c r="L32" s="178">
        <v>3090.0</v>
      </c>
      <c r="M32" s="151">
        <v>2627.0</v>
      </c>
      <c r="N32" s="175">
        <f t="shared" si="1"/>
        <v>2627</v>
      </c>
      <c r="O32" s="57" t="s">
        <v>1037</v>
      </c>
      <c r="P32" s="58"/>
      <c r="Q32" s="58"/>
      <c r="T32" s="63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>
      <c r="A33" s="57" t="s">
        <v>315</v>
      </c>
      <c r="B33" s="57" t="s">
        <v>316</v>
      </c>
      <c r="C33" s="57" t="s">
        <v>6</v>
      </c>
      <c r="D33" s="57" t="s">
        <v>328</v>
      </c>
      <c r="E33" s="57" t="s">
        <v>4</v>
      </c>
      <c r="F33" s="57" t="s">
        <v>1058</v>
      </c>
      <c r="G33" s="57" t="s">
        <v>583</v>
      </c>
      <c r="H33" s="58"/>
      <c r="I33" s="151">
        <v>1.0</v>
      </c>
      <c r="J33" s="113">
        <v>7190.0</v>
      </c>
      <c r="K33" s="125"/>
      <c r="L33" s="178">
        <v>3090.0</v>
      </c>
      <c r="M33" s="151">
        <v>2627.0</v>
      </c>
      <c r="N33" s="175">
        <f t="shared" si="1"/>
        <v>2627</v>
      </c>
      <c r="O33" s="57" t="s">
        <v>1037</v>
      </c>
      <c r="P33" s="58"/>
      <c r="Q33" s="58"/>
      <c r="T33" s="63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>
      <c r="A34" s="57" t="s">
        <v>315</v>
      </c>
      <c r="B34" s="57" t="s">
        <v>316</v>
      </c>
      <c r="C34" s="57" t="s">
        <v>6</v>
      </c>
      <c r="D34" s="57" t="s">
        <v>318</v>
      </c>
      <c r="E34" s="57" t="s">
        <v>4</v>
      </c>
      <c r="F34" s="57" t="s">
        <v>1058</v>
      </c>
      <c r="G34" s="57" t="s">
        <v>583</v>
      </c>
      <c r="H34" s="58"/>
      <c r="I34" s="151">
        <v>1.0</v>
      </c>
      <c r="J34" s="113">
        <v>7190.0</v>
      </c>
      <c r="K34" s="125"/>
      <c r="L34" s="178">
        <v>3090.0</v>
      </c>
      <c r="M34" s="151">
        <v>2627.0</v>
      </c>
      <c r="N34" s="175">
        <f t="shared" si="1"/>
        <v>2627</v>
      </c>
      <c r="O34" s="57" t="s">
        <v>1037</v>
      </c>
      <c r="P34" s="58"/>
      <c r="Q34" s="58"/>
      <c r="T34" s="63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>
      <c r="A35" s="57" t="s">
        <v>315</v>
      </c>
      <c r="B35" s="57" t="s">
        <v>316</v>
      </c>
      <c r="C35" s="57" t="s">
        <v>6</v>
      </c>
      <c r="D35" s="57" t="s">
        <v>328</v>
      </c>
      <c r="E35" s="57" t="s">
        <v>4</v>
      </c>
      <c r="F35" s="57" t="s">
        <v>1059</v>
      </c>
      <c r="G35" s="57" t="s">
        <v>583</v>
      </c>
      <c r="H35" s="58"/>
      <c r="I35" s="151">
        <v>1.0</v>
      </c>
      <c r="J35" s="113">
        <v>6990.0</v>
      </c>
      <c r="K35" s="125"/>
      <c r="L35" s="178">
        <v>2950.0</v>
      </c>
      <c r="M35" s="151">
        <v>2508.0</v>
      </c>
      <c r="N35" s="175">
        <f t="shared" si="1"/>
        <v>2508</v>
      </c>
      <c r="O35" s="57" t="s">
        <v>1037</v>
      </c>
      <c r="P35" s="58"/>
      <c r="Q35" s="58"/>
      <c r="T35" s="63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>
      <c r="A36" s="57" t="s">
        <v>315</v>
      </c>
      <c r="B36" s="57" t="s">
        <v>316</v>
      </c>
      <c r="C36" s="57" t="s">
        <v>6</v>
      </c>
      <c r="D36" s="57" t="s">
        <v>318</v>
      </c>
      <c r="E36" s="57" t="s">
        <v>4</v>
      </c>
      <c r="F36" s="57" t="s">
        <v>1059</v>
      </c>
      <c r="G36" s="57" t="s">
        <v>583</v>
      </c>
      <c r="H36" s="58"/>
      <c r="I36" s="151">
        <v>1.0</v>
      </c>
      <c r="J36" s="113">
        <v>6990.0</v>
      </c>
      <c r="K36" s="125"/>
      <c r="L36" s="178">
        <v>2950.0</v>
      </c>
      <c r="M36" s="151">
        <v>2508.0</v>
      </c>
      <c r="N36" s="175">
        <f t="shared" si="1"/>
        <v>2508</v>
      </c>
      <c r="O36" s="57" t="s">
        <v>1037</v>
      </c>
      <c r="P36" s="58"/>
      <c r="Q36" s="58"/>
      <c r="T36" s="63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>
      <c r="A37" s="57" t="s">
        <v>315</v>
      </c>
      <c r="B37" s="57" t="s">
        <v>316</v>
      </c>
      <c r="C37" s="57" t="s">
        <v>6</v>
      </c>
      <c r="D37" s="57" t="s">
        <v>328</v>
      </c>
      <c r="E37" s="57" t="s">
        <v>4</v>
      </c>
      <c r="F37" s="57" t="s">
        <v>1060</v>
      </c>
      <c r="G37" s="57" t="s">
        <v>583</v>
      </c>
      <c r="H37" s="58"/>
      <c r="I37" s="151">
        <v>1.0</v>
      </c>
      <c r="J37" s="113">
        <v>6990.0</v>
      </c>
      <c r="K37" s="125"/>
      <c r="L37" s="178">
        <v>2950.0</v>
      </c>
      <c r="M37" s="151">
        <v>2508.0</v>
      </c>
      <c r="N37" s="175">
        <f t="shared" si="1"/>
        <v>2508</v>
      </c>
      <c r="O37" s="57" t="s">
        <v>1037</v>
      </c>
      <c r="P37" s="58"/>
      <c r="Q37" s="58"/>
      <c r="T37" s="63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>
      <c r="A38" s="57" t="s">
        <v>315</v>
      </c>
      <c r="B38" s="57" t="s">
        <v>316</v>
      </c>
      <c r="C38" s="57" t="s">
        <v>6</v>
      </c>
      <c r="D38" s="57" t="s">
        <v>318</v>
      </c>
      <c r="E38" s="57" t="s">
        <v>4</v>
      </c>
      <c r="F38" s="57" t="s">
        <v>1060</v>
      </c>
      <c r="G38" s="57" t="s">
        <v>583</v>
      </c>
      <c r="H38" s="58"/>
      <c r="I38" s="151">
        <v>1.0</v>
      </c>
      <c r="J38" s="113">
        <v>6990.0</v>
      </c>
      <c r="K38" s="125"/>
      <c r="L38" s="178">
        <v>2950.0</v>
      </c>
      <c r="M38" s="151">
        <v>2508.0</v>
      </c>
      <c r="N38" s="175">
        <f t="shared" si="1"/>
        <v>2508</v>
      </c>
      <c r="O38" s="57" t="s">
        <v>1037</v>
      </c>
      <c r="P38" s="58"/>
      <c r="Q38" s="58"/>
      <c r="T38" s="63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ht="15.75" customHeight="1">
      <c r="A39" s="57" t="s">
        <v>315</v>
      </c>
      <c r="B39" s="57" t="s">
        <v>316</v>
      </c>
      <c r="C39" s="57" t="s">
        <v>6</v>
      </c>
      <c r="D39" s="57" t="s">
        <v>328</v>
      </c>
      <c r="E39" s="57" t="s">
        <v>4</v>
      </c>
      <c r="F39" s="57" t="s">
        <v>1061</v>
      </c>
      <c r="G39" s="57" t="s">
        <v>583</v>
      </c>
      <c r="H39" s="58"/>
      <c r="I39" s="151">
        <v>1.0</v>
      </c>
      <c r="J39" s="113">
        <v>6790.0</v>
      </c>
      <c r="K39" s="125"/>
      <c r="L39" s="178">
        <v>2850.0</v>
      </c>
      <c r="M39" s="151">
        <v>2423.0</v>
      </c>
      <c r="N39" s="175">
        <f t="shared" si="1"/>
        <v>2423</v>
      </c>
      <c r="O39" s="57" t="s">
        <v>1037</v>
      </c>
      <c r="P39" s="58"/>
      <c r="Q39" s="58"/>
      <c r="T39" s="63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>
      <c r="A40" s="57" t="s">
        <v>315</v>
      </c>
      <c r="B40" s="57" t="s">
        <v>316</v>
      </c>
      <c r="C40" s="57" t="s">
        <v>6</v>
      </c>
      <c r="D40" s="57" t="s">
        <v>318</v>
      </c>
      <c r="E40" s="57" t="s">
        <v>4</v>
      </c>
      <c r="F40" s="57" t="s">
        <v>1061</v>
      </c>
      <c r="G40" s="57" t="s">
        <v>583</v>
      </c>
      <c r="H40" s="58"/>
      <c r="I40" s="38">
        <v>1.0</v>
      </c>
      <c r="J40" s="113">
        <v>6790.0</v>
      </c>
      <c r="K40" s="125"/>
      <c r="L40" s="179">
        <v>2850.0</v>
      </c>
      <c r="M40" s="38">
        <v>2423.0</v>
      </c>
      <c r="N40" s="175">
        <f t="shared" si="1"/>
        <v>2423</v>
      </c>
      <c r="O40" s="57" t="s">
        <v>1037</v>
      </c>
      <c r="P40" s="58"/>
      <c r="Q40" s="58"/>
      <c r="T40" s="63"/>
      <c r="U40" s="56"/>
      <c r="V40" s="56"/>
      <c r="W40" s="56"/>
      <c r="X40" s="56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</row>
    <row r="41">
      <c r="A41" s="57" t="s">
        <v>315</v>
      </c>
      <c r="B41" s="57" t="s">
        <v>11</v>
      </c>
      <c r="C41" s="57" t="s">
        <v>6</v>
      </c>
      <c r="D41" s="57" t="s">
        <v>318</v>
      </c>
      <c r="E41" s="57" t="s">
        <v>4</v>
      </c>
      <c r="F41" s="57" t="s">
        <v>1062</v>
      </c>
      <c r="G41" s="57" t="s">
        <v>524</v>
      </c>
      <c r="H41" s="57">
        <v>7.0</v>
      </c>
      <c r="I41" s="151">
        <v>1.0</v>
      </c>
      <c r="J41" s="113">
        <v>3590.0</v>
      </c>
      <c r="K41" s="125"/>
      <c r="L41" s="176">
        <v>1590.0</v>
      </c>
      <c r="M41" s="151">
        <v>1272.0</v>
      </c>
      <c r="N41" s="175">
        <f t="shared" si="1"/>
        <v>1272</v>
      </c>
      <c r="O41" s="57" t="s">
        <v>1035</v>
      </c>
      <c r="P41" s="58"/>
      <c r="Q41" s="58"/>
      <c r="T41" s="6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>
      <c r="A42" s="57" t="s">
        <v>315</v>
      </c>
      <c r="B42" s="57" t="s">
        <v>11</v>
      </c>
      <c r="C42" s="57" t="s">
        <v>6</v>
      </c>
      <c r="D42" s="57" t="s">
        <v>318</v>
      </c>
      <c r="E42" s="57" t="s">
        <v>4</v>
      </c>
      <c r="F42" s="57" t="s">
        <v>1062</v>
      </c>
      <c r="G42" s="57" t="s">
        <v>524</v>
      </c>
      <c r="H42" s="57">
        <v>7.5</v>
      </c>
      <c r="I42" s="151">
        <v>1.0</v>
      </c>
      <c r="J42" s="113">
        <v>3590.0</v>
      </c>
      <c r="K42" s="125"/>
      <c r="L42" s="176">
        <v>1590.0</v>
      </c>
      <c r="M42" s="151">
        <v>1272.0</v>
      </c>
      <c r="N42" s="175">
        <f t="shared" si="1"/>
        <v>1272</v>
      </c>
      <c r="O42" s="57" t="s">
        <v>1035</v>
      </c>
      <c r="P42" s="58"/>
      <c r="Q42" s="58"/>
      <c r="T42" s="6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>
      <c r="A43" s="57" t="s">
        <v>315</v>
      </c>
      <c r="B43" s="57" t="s">
        <v>11</v>
      </c>
      <c r="C43" s="57" t="s">
        <v>6</v>
      </c>
      <c r="D43" s="57" t="s">
        <v>318</v>
      </c>
      <c r="E43" s="57" t="s">
        <v>4</v>
      </c>
      <c r="F43" s="57" t="s">
        <v>1062</v>
      </c>
      <c r="G43" s="57" t="s">
        <v>524</v>
      </c>
      <c r="H43" s="57">
        <v>8.0</v>
      </c>
      <c r="I43" s="151">
        <v>1.0</v>
      </c>
      <c r="J43" s="113">
        <v>3590.0</v>
      </c>
      <c r="K43" s="125"/>
      <c r="L43" s="176">
        <v>1590.0</v>
      </c>
      <c r="M43" s="151">
        <v>1272.0</v>
      </c>
      <c r="N43" s="175">
        <f t="shared" si="1"/>
        <v>1272</v>
      </c>
      <c r="O43" s="57" t="s">
        <v>1035</v>
      </c>
      <c r="P43" s="58"/>
      <c r="Q43" s="58"/>
      <c r="T43" s="6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>
      <c r="A44" s="57" t="s">
        <v>315</v>
      </c>
      <c r="B44" s="57" t="s">
        <v>11</v>
      </c>
      <c r="C44" s="57" t="s">
        <v>6</v>
      </c>
      <c r="D44" s="57" t="s">
        <v>318</v>
      </c>
      <c r="E44" s="57" t="s">
        <v>4</v>
      </c>
      <c r="F44" s="57" t="s">
        <v>1063</v>
      </c>
      <c r="G44" s="57" t="s">
        <v>524</v>
      </c>
      <c r="H44" s="57">
        <v>7.0</v>
      </c>
      <c r="I44" s="151">
        <v>1.0</v>
      </c>
      <c r="J44" s="113">
        <v>3390.0</v>
      </c>
      <c r="K44" s="125"/>
      <c r="L44" s="176">
        <v>1490.0</v>
      </c>
      <c r="M44" s="151">
        <v>745.0</v>
      </c>
      <c r="N44" s="175">
        <f t="shared" si="1"/>
        <v>745</v>
      </c>
      <c r="O44" s="57" t="s">
        <v>1035</v>
      </c>
      <c r="P44" s="58"/>
      <c r="Q44" s="58"/>
      <c r="T44" s="6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>
      <c r="A45" s="57" t="s">
        <v>315</v>
      </c>
      <c r="B45" s="57" t="s">
        <v>11</v>
      </c>
      <c r="C45" s="57" t="s">
        <v>6</v>
      </c>
      <c r="D45" s="57" t="s">
        <v>318</v>
      </c>
      <c r="E45" s="57" t="s">
        <v>4</v>
      </c>
      <c r="F45" s="57" t="s">
        <v>1063</v>
      </c>
      <c r="G45" s="57" t="s">
        <v>524</v>
      </c>
      <c r="H45" s="57">
        <v>7.5</v>
      </c>
      <c r="I45" s="151">
        <v>1.0</v>
      </c>
      <c r="J45" s="113">
        <v>3390.0</v>
      </c>
      <c r="K45" s="125"/>
      <c r="L45" s="176">
        <v>1490.0</v>
      </c>
      <c r="M45" s="151">
        <v>745.0</v>
      </c>
      <c r="N45" s="175">
        <f t="shared" si="1"/>
        <v>745</v>
      </c>
      <c r="O45" s="57" t="s">
        <v>1035</v>
      </c>
      <c r="P45" s="58"/>
      <c r="Q45" s="58"/>
      <c r="T45" s="6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>
      <c r="A46" s="57" t="s">
        <v>315</v>
      </c>
      <c r="B46" s="57" t="s">
        <v>11</v>
      </c>
      <c r="C46" s="57" t="s">
        <v>6</v>
      </c>
      <c r="D46" s="57" t="s">
        <v>328</v>
      </c>
      <c r="E46" s="57" t="s">
        <v>4</v>
      </c>
      <c r="F46" s="57" t="s">
        <v>1064</v>
      </c>
      <c r="G46" s="57" t="s">
        <v>524</v>
      </c>
      <c r="H46" s="57">
        <v>7.5</v>
      </c>
      <c r="I46" s="151">
        <v>1.0</v>
      </c>
      <c r="J46" s="113">
        <v>4790.0</v>
      </c>
      <c r="K46" s="125"/>
      <c r="L46" s="176">
        <v>2190.0</v>
      </c>
      <c r="M46" s="151">
        <v>1752.0</v>
      </c>
      <c r="N46" s="175">
        <f t="shared" si="1"/>
        <v>1752</v>
      </c>
      <c r="O46" s="57" t="s">
        <v>1035</v>
      </c>
      <c r="P46" s="58"/>
      <c r="Q46" s="58"/>
      <c r="T46" s="6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>
      <c r="A47" s="57" t="s">
        <v>315</v>
      </c>
      <c r="B47" s="57" t="s">
        <v>11</v>
      </c>
      <c r="C47" s="57" t="s">
        <v>6</v>
      </c>
      <c r="D47" s="57" t="s">
        <v>318</v>
      </c>
      <c r="E47" s="57" t="s">
        <v>4</v>
      </c>
      <c r="F47" s="57" t="s">
        <v>1064</v>
      </c>
      <c r="G47" s="57" t="s">
        <v>524</v>
      </c>
      <c r="H47" s="57">
        <v>7.5</v>
      </c>
      <c r="I47" s="151">
        <v>1.0</v>
      </c>
      <c r="J47" s="113">
        <v>4790.0</v>
      </c>
      <c r="K47" s="125"/>
      <c r="L47" s="176">
        <v>2190.0</v>
      </c>
      <c r="M47" s="151">
        <v>1752.0</v>
      </c>
      <c r="N47" s="175">
        <f t="shared" si="1"/>
        <v>1752</v>
      </c>
      <c r="O47" s="57" t="s">
        <v>1035</v>
      </c>
      <c r="P47" s="58"/>
      <c r="Q47" s="58"/>
      <c r="T47" s="6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>
      <c r="A48" s="57" t="s">
        <v>315</v>
      </c>
      <c r="B48" s="57" t="s">
        <v>11</v>
      </c>
      <c r="C48" s="57" t="s">
        <v>6</v>
      </c>
      <c r="D48" s="57" t="s">
        <v>328</v>
      </c>
      <c r="E48" s="57" t="s">
        <v>4</v>
      </c>
      <c r="F48" s="57" t="s">
        <v>1064</v>
      </c>
      <c r="G48" s="57" t="s">
        <v>524</v>
      </c>
      <c r="H48" s="57">
        <v>8.0</v>
      </c>
      <c r="I48" s="151">
        <v>1.0</v>
      </c>
      <c r="J48" s="113">
        <v>4790.0</v>
      </c>
      <c r="K48" s="125"/>
      <c r="L48" s="176">
        <v>2190.0</v>
      </c>
      <c r="M48" s="151">
        <v>1752.0</v>
      </c>
      <c r="N48" s="175">
        <f t="shared" si="1"/>
        <v>1752</v>
      </c>
      <c r="O48" s="57" t="s">
        <v>1035</v>
      </c>
      <c r="P48" s="58"/>
      <c r="Q48" s="58"/>
      <c r="T48" s="6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>
      <c r="A49" s="57" t="s">
        <v>315</v>
      </c>
      <c r="B49" s="57" t="s">
        <v>11</v>
      </c>
      <c r="C49" s="57" t="s">
        <v>6</v>
      </c>
      <c r="D49" s="57" t="s">
        <v>318</v>
      </c>
      <c r="E49" s="57" t="s">
        <v>4</v>
      </c>
      <c r="F49" s="57" t="s">
        <v>1064</v>
      </c>
      <c r="G49" s="57" t="s">
        <v>524</v>
      </c>
      <c r="H49" s="57">
        <v>8.0</v>
      </c>
      <c r="I49" s="151">
        <v>1.0</v>
      </c>
      <c r="J49" s="113">
        <v>4790.0</v>
      </c>
      <c r="K49" s="125"/>
      <c r="L49" s="176">
        <v>2190.0</v>
      </c>
      <c r="M49" s="151">
        <v>1752.0</v>
      </c>
      <c r="N49" s="175">
        <f t="shared" si="1"/>
        <v>1752</v>
      </c>
      <c r="O49" s="57" t="s">
        <v>1035</v>
      </c>
      <c r="P49" s="58"/>
      <c r="Q49" s="58"/>
      <c r="T49" s="6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>
      <c r="A50" s="57" t="s">
        <v>315</v>
      </c>
      <c r="B50" s="57" t="s">
        <v>11</v>
      </c>
      <c r="C50" s="57" t="s">
        <v>6</v>
      </c>
      <c r="D50" s="57" t="s">
        <v>318</v>
      </c>
      <c r="E50" s="57" t="s">
        <v>4</v>
      </c>
      <c r="F50" s="57" t="s">
        <v>1065</v>
      </c>
      <c r="G50" s="57" t="s">
        <v>524</v>
      </c>
      <c r="H50" s="57">
        <v>7.0</v>
      </c>
      <c r="I50" s="151">
        <v>1.0</v>
      </c>
      <c r="J50" s="113">
        <v>4190.0</v>
      </c>
      <c r="K50" s="125"/>
      <c r="L50" s="176">
        <v>1830.0</v>
      </c>
      <c r="M50" s="151">
        <v>1464.0</v>
      </c>
      <c r="N50" s="175">
        <f t="shared" si="1"/>
        <v>1464</v>
      </c>
      <c r="O50" s="57" t="s">
        <v>1035</v>
      </c>
      <c r="P50" s="58"/>
      <c r="Q50" s="58"/>
      <c r="T50" s="6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>
      <c r="A51" s="57" t="s">
        <v>315</v>
      </c>
      <c r="B51" s="57" t="s">
        <v>11</v>
      </c>
      <c r="C51" s="57" t="s">
        <v>6</v>
      </c>
      <c r="D51" s="57" t="s">
        <v>318</v>
      </c>
      <c r="E51" s="57" t="s">
        <v>4</v>
      </c>
      <c r="F51" s="57" t="s">
        <v>1065</v>
      </c>
      <c r="G51" s="57" t="s">
        <v>524</v>
      </c>
      <c r="H51" s="57">
        <v>7.5</v>
      </c>
      <c r="I51" s="151">
        <v>1.0</v>
      </c>
      <c r="J51" s="113">
        <v>4190.0</v>
      </c>
      <c r="K51" s="125"/>
      <c r="L51" s="176">
        <v>1830.0</v>
      </c>
      <c r="M51" s="151">
        <v>1464.0</v>
      </c>
      <c r="N51" s="175">
        <f t="shared" si="1"/>
        <v>1464</v>
      </c>
      <c r="O51" s="57" t="s">
        <v>1035</v>
      </c>
      <c r="P51" s="58"/>
      <c r="Q51" s="58"/>
      <c r="T51" s="6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>
      <c r="A52" s="57" t="s">
        <v>315</v>
      </c>
      <c r="B52" s="57" t="s">
        <v>11</v>
      </c>
      <c r="C52" s="57" t="s">
        <v>22</v>
      </c>
      <c r="D52" s="57" t="s">
        <v>318</v>
      </c>
      <c r="E52" s="57" t="s">
        <v>4</v>
      </c>
      <c r="F52" s="57" t="s">
        <v>921</v>
      </c>
      <c r="G52" s="57" t="s">
        <v>524</v>
      </c>
      <c r="H52" s="57">
        <v>10.0</v>
      </c>
      <c r="I52" s="151">
        <v>1.0</v>
      </c>
      <c r="J52" s="113">
        <v>5390.0</v>
      </c>
      <c r="K52" s="125"/>
      <c r="L52" s="178">
        <v>2330.0</v>
      </c>
      <c r="M52" s="151">
        <v>2214.0</v>
      </c>
      <c r="N52" s="175">
        <f t="shared" si="1"/>
        <v>2214</v>
      </c>
      <c r="O52" s="57" t="s">
        <v>819</v>
      </c>
      <c r="P52" s="58"/>
      <c r="Q52" s="58"/>
      <c r="T52" s="63"/>
      <c r="U52" s="180"/>
      <c r="V52" s="180"/>
      <c r="W52" s="180"/>
      <c r="X52" s="180"/>
      <c r="Y52" s="180"/>
      <c r="Z52" s="180"/>
      <c r="AA52" s="180"/>
      <c r="AB52" s="180"/>
      <c r="AC52" s="180"/>
      <c r="AD52" s="180"/>
      <c r="AE52" s="180"/>
      <c r="AF52" s="180"/>
      <c r="AG52" s="180"/>
      <c r="AH52" s="180"/>
      <c r="AI52" s="180"/>
      <c r="AJ52" s="63"/>
      <c r="AK52" s="63"/>
    </row>
    <row r="53">
      <c r="A53" s="57" t="s">
        <v>315</v>
      </c>
      <c r="B53" s="57" t="s">
        <v>11</v>
      </c>
      <c r="C53" s="57" t="s">
        <v>22</v>
      </c>
      <c r="D53" s="57" t="s">
        <v>328</v>
      </c>
      <c r="E53" s="57" t="s">
        <v>4</v>
      </c>
      <c r="F53" s="57" t="s">
        <v>921</v>
      </c>
      <c r="G53" s="57" t="s">
        <v>524</v>
      </c>
      <c r="H53" s="57">
        <v>10.0</v>
      </c>
      <c r="I53" s="151">
        <v>1.0</v>
      </c>
      <c r="J53" s="113">
        <v>5390.0</v>
      </c>
      <c r="K53" s="125"/>
      <c r="L53" s="178">
        <v>2330.0</v>
      </c>
      <c r="M53" s="151">
        <v>2214.0</v>
      </c>
      <c r="N53" s="175">
        <f t="shared" si="1"/>
        <v>2214</v>
      </c>
      <c r="O53" s="57" t="s">
        <v>819</v>
      </c>
      <c r="P53" s="58"/>
      <c r="Q53" s="58"/>
      <c r="T53" s="63"/>
      <c r="U53" s="180"/>
      <c r="V53" s="180"/>
      <c r="W53" s="180"/>
      <c r="X53" s="180"/>
      <c r="Y53" s="180"/>
      <c r="Z53" s="180"/>
      <c r="AA53" s="180"/>
      <c r="AB53" s="180"/>
      <c r="AC53" s="180"/>
      <c r="AD53" s="180"/>
      <c r="AE53" s="180"/>
      <c r="AF53" s="180"/>
      <c r="AG53" s="180"/>
      <c r="AH53" s="180"/>
      <c r="AI53" s="180"/>
      <c r="AJ53" s="63"/>
      <c r="AK53" s="63"/>
    </row>
    <row r="54">
      <c r="A54" s="57" t="s">
        <v>315</v>
      </c>
      <c r="B54" s="57" t="s">
        <v>11</v>
      </c>
      <c r="C54" s="57" t="s">
        <v>22</v>
      </c>
      <c r="D54" s="57" t="s">
        <v>324</v>
      </c>
      <c r="E54" s="57" t="s">
        <v>4</v>
      </c>
      <c r="F54" s="57" t="s">
        <v>921</v>
      </c>
      <c r="G54" s="57" t="s">
        <v>524</v>
      </c>
      <c r="H54" s="57">
        <v>10.5</v>
      </c>
      <c r="I54" s="151">
        <v>1.0</v>
      </c>
      <c r="J54" s="113">
        <v>5390.0</v>
      </c>
      <c r="K54" s="125"/>
      <c r="L54" s="178">
        <v>2330.0</v>
      </c>
      <c r="M54" s="151">
        <v>2214.0</v>
      </c>
      <c r="N54" s="175">
        <f t="shared" si="1"/>
        <v>2214</v>
      </c>
      <c r="O54" s="57" t="s">
        <v>819</v>
      </c>
      <c r="P54" s="58"/>
      <c r="Q54" s="58"/>
      <c r="T54" s="63"/>
      <c r="U54" s="180"/>
      <c r="V54" s="180"/>
      <c r="W54" s="180"/>
      <c r="X54" s="180"/>
      <c r="Y54" s="180"/>
      <c r="Z54" s="180"/>
      <c r="AA54" s="180"/>
      <c r="AB54" s="180"/>
      <c r="AC54" s="180"/>
      <c r="AD54" s="180"/>
      <c r="AE54" s="180"/>
      <c r="AF54" s="180"/>
      <c r="AG54" s="180"/>
      <c r="AH54" s="180"/>
      <c r="AI54" s="180"/>
      <c r="AJ54" s="63"/>
      <c r="AK54" s="63"/>
    </row>
    <row r="55">
      <c r="A55" s="57" t="s">
        <v>315</v>
      </c>
      <c r="B55" s="57" t="s">
        <v>11</v>
      </c>
      <c r="C55" s="57" t="s">
        <v>22</v>
      </c>
      <c r="D55" s="57" t="s">
        <v>318</v>
      </c>
      <c r="E55" s="57" t="s">
        <v>4</v>
      </c>
      <c r="F55" s="57" t="s">
        <v>921</v>
      </c>
      <c r="G55" s="57" t="s">
        <v>524</v>
      </c>
      <c r="H55" s="57">
        <v>10.5</v>
      </c>
      <c r="I55" s="151">
        <v>1.0</v>
      </c>
      <c r="J55" s="113">
        <v>5390.0</v>
      </c>
      <c r="K55" s="125"/>
      <c r="L55" s="178">
        <v>2330.0</v>
      </c>
      <c r="M55" s="151">
        <v>2214.0</v>
      </c>
      <c r="N55" s="175">
        <f t="shared" si="1"/>
        <v>2214</v>
      </c>
      <c r="O55" s="57" t="s">
        <v>819</v>
      </c>
      <c r="P55" s="58"/>
      <c r="Q55" s="58"/>
      <c r="T55" s="63"/>
      <c r="U55" s="180"/>
      <c r="V55" s="180"/>
      <c r="W55" s="180"/>
      <c r="X55" s="180"/>
      <c r="Y55" s="180"/>
      <c r="Z55" s="180"/>
      <c r="AA55" s="180"/>
      <c r="AB55" s="180"/>
      <c r="AC55" s="180"/>
      <c r="AD55" s="180"/>
      <c r="AE55" s="180"/>
      <c r="AF55" s="180"/>
      <c r="AG55" s="180"/>
      <c r="AH55" s="180"/>
      <c r="AI55" s="180"/>
      <c r="AJ55" s="63"/>
      <c r="AK55" s="63"/>
    </row>
    <row r="56">
      <c r="A56" s="57" t="s">
        <v>315</v>
      </c>
      <c r="B56" s="57" t="s">
        <v>11</v>
      </c>
      <c r="C56" s="57" t="s">
        <v>22</v>
      </c>
      <c r="D56" s="57" t="s">
        <v>324</v>
      </c>
      <c r="E56" s="57" t="s">
        <v>4</v>
      </c>
      <c r="F56" s="57" t="s">
        <v>921</v>
      </c>
      <c r="G56" s="57" t="s">
        <v>524</v>
      </c>
      <c r="H56" s="57">
        <v>9.5</v>
      </c>
      <c r="I56" s="151">
        <v>1.0</v>
      </c>
      <c r="J56" s="113">
        <v>5390.0</v>
      </c>
      <c r="K56" s="125"/>
      <c r="L56" s="178">
        <v>2330.0</v>
      </c>
      <c r="M56" s="151">
        <v>2214.0</v>
      </c>
      <c r="N56" s="175">
        <f t="shared" si="1"/>
        <v>2214</v>
      </c>
      <c r="O56" s="57" t="s">
        <v>819</v>
      </c>
      <c r="P56" s="58"/>
      <c r="Q56" s="58"/>
      <c r="T56" s="63"/>
      <c r="U56" s="180"/>
      <c r="V56" s="180"/>
      <c r="W56" s="180"/>
      <c r="X56" s="180"/>
      <c r="Y56" s="180"/>
      <c r="Z56" s="180"/>
      <c r="AA56" s="180"/>
      <c r="AB56" s="180"/>
      <c r="AC56" s="180"/>
      <c r="AD56" s="180"/>
      <c r="AE56" s="180"/>
      <c r="AF56" s="180"/>
      <c r="AG56" s="180"/>
      <c r="AH56" s="180"/>
      <c r="AI56" s="180"/>
      <c r="AJ56" s="63"/>
      <c r="AK56" s="63"/>
    </row>
    <row r="57">
      <c r="A57" s="57" t="s">
        <v>315</v>
      </c>
      <c r="B57" s="57" t="s">
        <v>11</v>
      </c>
      <c r="C57" s="57" t="s">
        <v>22</v>
      </c>
      <c r="D57" s="57" t="s">
        <v>318</v>
      </c>
      <c r="E57" s="57" t="s">
        <v>4</v>
      </c>
      <c r="F57" s="57" t="s">
        <v>921</v>
      </c>
      <c r="G57" s="57" t="s">
        <v>524</v>
      </c>
      <c r="H57" s="57">
        <v>9.5</v>
      </c>
      <c r="I57" s="151">
        <v>1.0</v>
      </c>
      <c r="J57" s="113">
        <v>5390.0</v>
      </c>
      <c r="K57" s="125"/>
      <c r="L57" s="178">
        <v>2330.0</v>
      </c>
      <c r="M57" s="151">
        <v>2214.0</v>
      </c>
      <c r="N57" s="175">
        <f t="shared" si="1"/>
        <v>2214</v>
      </c>
      <c r="O57" s="57" t="s">
        <v>819</v>
      </c>
      <c r="P57" s="58"/>
      <c r="Q57" s="58"/>
      <c r="T57" s="63"/>
      <c r="U57" s="180"/>
      <c r="V57" s="180"/>
      <c r="W57" s="180"/>
      <c r="X57" s="180"/>
      <c r="Y57" s="180"/>
      <c r="Z57" s="180"/>
      <c r="AA57" s="180"/>
      <c r="AB57" s="180"/>
      <c r="AC57" s="180"/>
      <c r="AD57" s="180"/>
      <c r="AE57" s="180"/>
      <c r="AF57" s="180"/>
      <c r="AG57" s="180"/>
      <c r="AH57" s="180"/>
      <c r="AI57" s="180"/>
      <c r="AJ57" s="63"/>
      <c r="AK57" s="63"/>
    </row>
    <row r="58">
      <c r="A58" s="57" t="s">
        <v>315</v>
      </c>
      <c r="B58" s="57" t="s">
        <v>5</v>
      </c>
      <c r="C58" s="57" t="s">
        <v>6</v>
      </c>
      <c r="D58" s="57" t="s">
        <v>775</v>
      </c>
      <c r="E58" s="57" t="s">
        <v>4</v>
      </c>
      <c r="F58" s="57" t="s">
        <v>1066</v>
      </c>
      <c r="G58" s="57" t="s">
        <v>335</v>
      </c>
      <c r="H58" s="58"/>
      <c r="I58" s="151">
        <v>1.0</v>
      </c>
      <c r="J58" s="113">
        <v>1590.0</v>
      </c>
      <c r="K58" s="125"/>
      <c r="L58" s="176">
        <v>725.0</v>
      </c>
      <c r="M58" s="151">
        <v>544.0</v>
      </c>
      <c r="N58" s="175">
        <f t="shared" si="1"/>
        <v>544</v>
      </c>
      <c r="O58" s="57" t="s">
        <v>1035</v>
      </c>
      <c r="P58" s="58"/>
      <c r="Q58" s="58"/>
      <c r="T58" s="6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>
      <c r="A59" s="57" t="s">
        <v>315</v>
      </c>
      <c r="B59" s="57" t="s">
        <v>5</v>
      </c>
      <c r="C59" s="57" t="s">
        <v>6</v>
      </c>
      <c r="D59" s="57" t="s">
        <v>1067</v>
      </c>
      <c r="E59" s="57" t="s">
        <v>4</v>
      </c>
      <c r="F59" s="57" t="s">
        <v>1068</v>
      </c>
      <c r="G59" s="57" t="s">
        <v>335</v>
      </c>
      <c r="H59" s="58"/>
      <c r="I59" s="151">
        <v>1.0</v>
      </c>
      <c r="J59" s="113">
        <v>1590.0</v>
      </c>
      <c r="K59" s="125"/>
      <c r="L59" s="176">
        <v>725.0</v>
      </c>
      <c r="M59" s="151">
        <v>544.0</v>
      </c>
      <c r="N59" s="175">
        <f t="shared" si="1"/>
        <v>544</v>
      </c>
      <c r="O59" s="57" t="s">
        <v>1035</v>
      </c>
      <c r="P59" s="58"/>
      <c r="Q59" s="58"/>
      <c r="T59" s="6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>
      <c r="A60" s="57" t="s">
        <v>315</v>
      </c>
      <c r="B60" s="57" t="s">
        <v>5</v>
      </c>
      <c r="C60" s="57" t="s">
        <v>6</v>
      </c>
      <c r="D60" s="57" t="s">
        <v>328</v>
      </c>
      <c r="E60" s="57" t="s">
        <v>361</v>
      </c>
      <c r="F60" s="57" t="s">
        <v>978</v>
      </c>
      <c r="G60" s="57" t="s">
        <v>484</v>
      </c>
      <c r="H60" s="58"/>
      <c r="I60" s="151">
        <v>2.0</v>
      </c>
      <c r="J60" s="113">
        <v>6590.0</v>
      </c>
      <c r="K60" s="132">
        <v>4990.0</v>
      </c>
      <c r="L60" s="178">
        <v>2900.0</v>
      </c>
      <c r="M60" s="151">
        <v>2175.0</v>
      </c>
      <c r="N60" s="175">
        <f t="shared" si="1"/>
        <v>4350</v>
      </c>
      <c r="O60" s="57" t="s">
        <v>1037</v>
      </c>
      <c r="P60" s="58"/>
      <c r="Q60" s="58"/>
      <c r="T60" s="63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>
      <c r="A61" s="57" t="s">
        <v>315</v>
      </c>
      <c r="B61" s="57" t="s">
        <v>5</v>
      </c>
      <c r="C61" s="57" t="s">
        <v>6</v>
      </c>
      <c r="D61" s="57" t="s">
        <v>328</v>
      </c>
      <c r="E61" s="57" t="s">
        <v>4</v>
      </c>
      <c r="F61" s="57" t="s">
        <v>1069</v>
      </c>
      <c r="G61" s="57" t="s">
        <v>335</v>
      </c>
      <c r="H61" s="58"/>
      <c r="I61" s="151">
        <v>1.0</v>
      </c>
      <c r="J61" s="113">
        <v>1590.0</v>
      </c>
      <c r="K61" s="125"/>
      <c r="L61" s="178">
        <v>663.0</v>
      </c>
      <c r="M61" s="151">
        <v>530.0</v>
      </c>
      <c r="N61" s="175">
        <f t="shared" si="1"/>
        <v>530</v>
      </c>
      <c r="O61" s="57" t="s">
        <v>1037</v>
      </c>
      <c r="P61" s="58"/>
      <c r="Q61" s="58"/>
      <c r="T61" s="63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>
      <c r="A62" s="57" t="s">
        <v>315</v>
      </c>
      <c r="B62" s="57" t="s">
        <v>5</v>
      </c>
      <c r="C62" s="57" t="s">
        <v>6</v>
      </c>
      <c r="D62" s="57" t="s">
        <v>328</v>
      </c>
      <c r="E62" s="57" t="s">
        <v>4</v>
      </c>
      <c r="F62" s="57" t="s">
        <v>1070</v>
      </c>
      <c r="G62" s="57" t="s">
        <v>335</v>
      </c>
      <c r="H62" s="58"/>
      <c r="I62" s="151">
        <v>2.0</v>
      </c>
      <c r="J62" s="113">
        <v>1790.0</v>
      </c>
      <c r="K62" s="125"/>
      <c r="L62" s="176">
        <v>730.0</v>
      </c>
      <c r="M62" s="151">
        <v>584.0</v>
      </c>
      <c r="N62" s="175">
        <f t="shared" si="1"/>
        <v>1168</v>
      </c>
      <c r="O62" s="57" t="s">
        <v>1035</v>
      </c>
      <c r="P62" s="58"/>
      <c r="Q62" s="58"/>
      <c r="T62" s="6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>
      <c r="A63" s="57" t="s">
        <v>315</v>
      </c>
      <c r="B63" s="57" t="s">
        <v>5</v>
      </c>
      <c r="C63" s="57" t="s">
        <v>6</v>
      </c>
      <c r="D63" s="57" t="s">
        <v>328</v>
      </c>
      <c r="E63" s="57" t="s">
        <v>4</v>
      </c>
      <c r="F63" s="57" t="s">
        <v>1071</v>
      </c>
      <c r="G63" s="57" t="s">
        <v>335</v>
      </c>
      <c r="H63" s="58"/>
      <c r="I63" s="151">
        <v>1.0</v>
      </c>
      <c r="J63" s="113">
        <v>1790.0</v>
      </c>
      <c r="K63" s="125"/>
      <c r="L63" s="176">
        <v>730.0</v>
      </c>
      <c r="M63" s="151">
        <v>584.0</v>
      </c>
      <c r="N63" s="175">
        <f t="shared" si="1"/>
        <v>584</v>
      </c>
      <c r="O63" s="57" t="s">
        <v>1035</v>
      </c>
      <c r="P63" s="58"/>
      <c r="Q63" s="58"/>
      <c r="T63" s="6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>
      <c r="A64" s="57" t="s">
        <v>315</v>
      </c>
      <c r="B64" s="57" t="s">
        <v>5</v>
      </c>
      <c r="C64" s="57" t="s">
        <v>6</v>
      </c>
      <c r="D64" s="57" t="s">
        <v>328</v>
      </c>
      <c r="E64" s="57" t="s">
        <v>4</v>
      </c>
      <c r="F64" s="57" t="s">
        <v>1072</v>
      </c>
      <c r="G64" s="57" t="s">
        <v>1073</v>
      </c>
      <c r="H64" s="58"/>
      <c r="I64" s="151">
        <v>1.0</v>
      </c>
      <c r="J64" s="113">
        <v>2990.0</v>
      </c>
      <c r="K64" s="125"/>
      <c r="L64" s="178">
        <v>1290.0</v>
      </c>
      <c r="M64" s="151">
        <v>1097.0</v>
      </c>
      <c r="N64" s="175">
        <f t="shared" si="1"/>
        <v>1097</v>
      </c>
      <c r="O64" s="57" t="s">
        <v>1037</v>
      </c>
      <c r="P64" s="58"/>
      <c r="Q64" s="58"/>
      <c r="T64" s="63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>
      <c r="A65" s="57" t="s">
        <v>315</v>
      </c>
      <c r="B65" s="57" t="s">
        <v>5</v>
      </c>
      <c r="C65" s="57" t="s">
        <v>6</v>
      </c>
      <c r="D65" s="57" t="s">
        <v>328</v>
      </c>
      <c r="E65" s="57" t="s">
        <v>4</v>
      </c>
      <c r="F65" s="57" t="s">
        <v>1074</v>
      </c>
      <c r="G65" s="57" t="s">
        <v>335</v>
      </c>
      <c r="H65" s="58"/>
      <c r="I65" s="151">
        <v>1.0</v>
      </c>
      <c r="J65" s="113">
        <v>1590.0</v>
      </c>
      <c r="K65" s="125"/>
      <c r="L65" s="178">
        <v>663.0</v>
      </c>
      <c r="M65" s="151">
        <v>530.0</v>
      </c>
      <c r="N65" s="175">
        <f t="shared" si="1"/>
        <v>530</v>
      </c>
      <c r="O65" s="57" t="s">
        <v>1037</v>
      </c>
      <c r="P65" s="58"/>
      <c r="Q65" s="58"/>
      <c r="T65" s="63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>
      <c r="A66" s="57" t="s">
        <v>315</v>
      </c>
      <c r="B66" s="57" t="s">
        <v>5</v>
      </c>
      <c r="C66" s="57" t="s">
        <v>6</v>
      </c>
      <c r="D66" s="57" t="s">
        <v>328</v>
      </c>
      <c r="E66" s="57" t="s">
        <v>4</v>
      </c>
      <c r="F66" s="57" t="s">
        <v>1075</v>
      </c>
      <c r="G66" s="57" t="s">
        <v>986</v>
      </c>
      <c r="H66" s="58"/>
      <c r="I66" s="151">
        <v>1.0</v>
      </c>
      <c r="J66" s="113">
        <v>2390.0</v>
      </c>
      <c r="K66" s="125"/>
      <c r="L66" s="178">
        <v>930.0</v>
      </c>
      <c r="M66" s="151">
        <v>791.0</v>
      </c>
      <c r="N66" s="175">
        <f t="shared" si="1"/>
        <v>791</v>
      </c>
      <c r="O66" s="57" t="s">
        <v>1037</v>
      </c>
      <c r="P66" s="58"/>
      <c r="Q66" s="58"/>
      <c r="T66" s="63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>
      <c r="A67" s="57" t="s">
        <v>315</v>
      </c>
      <c r="B67" s="57" t="s">
        <v>5</v>
      </c>
      <c r="C67" s="57" t="s">
        <v>6</v>
      </c>
      <c r="D67" s="57" t="s">
        <v>328</v>
      </c>
      <c r="E67" s="57" t="s">
        <v>4</v>
      </c>
      <c r="F67" s="57" t="s">
        <v>1076</v>
      </c>
      <c r="G67" s="57" t="s">
        <v>986</v>
      </c>
      <c r="H67" s="58"/>
      <c r="I67" s="151">
        <v>1.0</v>
      </c>
      <c r="J67" s="113">
        <v>2390.0</v>
      </c>
      <c r="K67" s="125"/>
      <c r="L67" s="178">
        <v>930.0</v>
      </c>
      <c r="M67" s="151">
        <v>791.0</v>
      </c>
      <c r="N67" s="175">
        <f t="shared" si="1"/>
        <v>791</v>
      </c>
      <c r="O67" s="57" t="s">
        <v>1037</v>
      </c>
      <c r="P67" s="58"/>
      <c r="Q67" s="58"/>
      <c r="T67" s="63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>
      <c r="A68" s="57" t="s">
        <v>315</v>
      </c>
      <c r="B68" s="57" t="s">
        <v>5</v>
      </c>
      <c r="C68" s="57" t="s">
        <v>6</v>
      </c>
      <c r="D68" s="57" t="s">
        <v>1077</v>
      </c>
      <c r="E68" s="57" t="s">
        <v>4</v>
      </c>
      <c r="F68" s="57" t="s">
        <v>1078</v>
      </c>
      <c r="G68" s="57" t="s">
        <v>1079</v>
      </c>
      <c r="H68" s="58"/>
      <c r="I68" s="151">
        <v>1.0</v>
      </c>
      <c r="J68" s="113">
        <v>2390.0</v>
      </c>
      <c r="K68" s="125"/>
      <c r="L68" s="178">
        <v>980.0</v>
      </c>
      <c r="M68" s="151">
        <v>833.0</v>
      </c>
      <c r="N68" s="175">
        <f t="shared" si="1"/>
        <v>833</v>
      </c>
      <c r="O68" s="57" t="s">
        <v>1037</v>
      </c>
      <c r="P68" s="58"/>
      <c r="Q68" s="58"/>
      <c r="T68" s="63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>
      <c r="A69" s="57" t="s">
        <v>315</v>
      </c>
      <c r="B69" s="57" t="s">
        <v>5</v>
      </c>
      <c r="C69" s="57" t="s">
        <v>6</v>
      </c>
      <c r="D69" s="57" t="s">
        <v>1077</v>
      </c>
      <c r="E69" s="57" t="s">
        <v>4</v>
      </c>
      <c r="F69" s="57" t="s">
        <v>1080</v>
      </c>
      <c r="G69" s="57" t="s">
        <v>1079</v>
      </c>
      <c r="H69" s="58"/>
      <c r="I69" s="151">
        <v>1.0</v>
      </c>
      <c r="J69" s="113">
        <v>2390.0</v>
      </c>
      <c r="K69" s="125"/>
      <c r="L69" s="178">
        <v>980.0</v>
      </c>
      <c r="M69" s="151">
        <v>833.0</v>
      </c>
      <c r="N69" s="175">
        <f t="shared" si="1"/>
        <v>833</v>
      </c>
      <c r="O69" s="57" t="s">
        <v>1037</v>
      </c>
      <c r="P69" s="58"/>
      <c r="Q69" s="58"/>
      <c r="T69" s="63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>
      <c r="A70" s="57" t="s">
        <v>315</v>
      </c>
      <c r="B70" s="57" t="s">
        <v>5</v>
      </c>
      <c r="C70" s="57" t="s">
        <v>6</v>
      </c>
      <c r="D70" s="57" t="s">
        <v>370</v>
      </c>
      <c r="E70" s="57" t="s">
        <v>4</v>
      </c>
      <c r="F70" s="57" t="s">
        <v>1080</v>
      </c>
      <c r="G70" s="57" t="s">
        <v>1079</v>
      </c>
      <c r="H70" s="58"/>
      <c r="I70" s="151">
        <v>1.0</v>
      </c>
      <c r="J70" s="113">
        <v>2390.0</v>
      </c>
      <c r="K70" s="125"/>
      <c r="L70" s="178">
        <v>980.0</v>
      </c>
      <c r="M70" s="151">
        <v>833.0</v>
      </c>
      <c r="N70" s="175">
        <f t="shared" si="1"/>
        <v>833</v>
      </c>
      <c r="O70" s="57" t="s">
        <v>1037</v>
      </c>
      <c r="P70" s="58"/>
      <c r="Q70" s="58"/>
      <c r="T70" s="63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>
      <c r="A71" s="57" t="s">
        <v>315</v>
      </c>
      <c r="B71" s="57" t="s">
        <v>5</v>
      </c>
      <c r="C71" s="57" t="s">
        <v>6</v>
      </c>
      <c r="D71" s="57" t="s">
        <v>1077</v>
      </c>
      <c r="E71" s="57" t="s">
        <v>4</v>
      </c>
      <c r="F71" s="57" t="s">
        <v>1081</v>
      </c>
      <c r="G71" s="57" t="s">
        <v>1079</v>
      </c>
      <c r="H71" s="58"/>
      <c r="I71" s="151">
        <v>1.0</v>
      </c>
      <c r="J71" s="113">
        <v>2390.0</v>
      </c>
      <c r="K71" s="125"/>
      <c r="L71" s="178">
        <v>980.0</v>
      </c>
      <c r="M71" s="151">
        <v>833.0</v>
      </c>
      <c r="N71" s="175">
        <f t="shared" si="1"/>
        <v>833</v>
      </c>
      <c r="O71" s="57" t="s">
        <v>1037</v>
      </c>
      <c r="P71" s="58"/>
      <c r="Q71" s="58"/>
      <c r="T71" s="63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>
      <c r="A72" s="57" t="s">
        <v>315</v>
      </c>
      <c r="B72" s="57" t="s">
        <v>5</v>
      </c>
      <c r="C72" s="57" t="s">
        <v>6</v>
      </c>
      <c r="D72" s="57" t="s">
        <v>1077</v>
      </c>
      <c r="E72" s="57" t="s">
        <v>4</v>
      </c>
      <c r="F72" s="57" t="s">
        <v>1082</v>
      </c>
      <c r="G72" s="57" t="s">
        <v>1079</v>
      </c>
      <c r="H72" s="58"/>
      <c r="I72" s="151">
        <v>1.0</v>
      </c>
      <c r="J72" s="113">
        <v>2390.0</v>
      </c>
      <c r="K72" s="125"/>
      <c r="L72" s="178">
        <v>980.0</v>
      </c>
      <c r="M72" s="151">
        <v>833.0</v>
      </c>
      <c r="N72" s="175">
        <f t="shared" si="1"/>
        <v>833</v>
      </c>
      <c r="O72" s="57" t="s">
        <v>1037</v>
      </c>
      <c r="P72" s="58"/>
      <c r="Q72" s="58"/>
      <c r="T72" s="63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>
      <c r="A73" s="57" t="s">
        <v>315</v>
      </c>
      <c r="B73" s="57" t="s">
        <v>5</v>
      </c>
      <c r="C73" s="57" t="s">
        <v>6</v>
      </c>
      <c r="D73" s="57" t="s">
        <v>328</v>
      </c>
      <c r="E73" s="57" t="s">
        <v>4</v>
      </c>
      <c r="F73" s="57" t="s">
        <v>723</v>
      </c>
      <c r="G73" s="57" t="s">
        <v>724</v>
      </c>
      <c r="H73" s="58"/>
      <c r="I73" s="151">
        <v>1.0</v>
      </c>
      <c r="J73" s="113">
        <v>1790.0</v>
      </c>
      <c r="K73" s="125"/>
      <c r="L73" s="178">
        <v>830.0</v>
      </c>
      <c r="M73" s="151">
        <v>664.0</v>
      </c>
      <c r="N73" s="175">
        <f t="shared" si="1"/>
        <v>664</v>
      </c>
      <c r="O73" s="57" t="s">
        <v>1037</v>
      </c>
      <c r="P73" s="58"/>
      <c r="Q73" s="58"/>
      <c r="T73" s="63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>
      <c r="A74" s="57" t="s">
        <v>315</v>
      </c>
      <c r="B74" s="57" t="s">
        <v>5</v>
      </c>
      <c r="C74" s="57" t="s">
        <v>6</v>
      </c>
      <c r="D74" s="57" t="s">
        <v>328</v>
      </c>
      <c r="E74" s="57" t="s">
        <v>4</v>
      </c>
      <c r="F74" s="57" t="s">
        <v>723</v>
      </c>
      <c r="G74" s="57" t="s">
        <v>724</v>
      </c>
      <c r="H74" s="58"/>
      <c r="I74" s="151">
        <v>1.0</v>
      </c>
      <c r="J74" s="113">
        <v>1790.0</v>
      </c>
      <c r="K74" s="125"/>
      <c r="L74" s="178">
        <v>830.0</v>
      </c>
      <c r="M74" s="151">
        <v>664.0</v>
      </c>
      <c r="N74" s="175">
        <f t="shared" si="1"/>
        <v>664</v>
      </c>
      <c r="O74" s="57" t="s">
        <v>1035</v>
      </c>
      <c r="P74" s="58"/>
      <c r="Q74" s="58"/>
      <c r="T74" s="63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>
      <c r="A75" s="57" t="s">
        <v>315</v>
      </c>
      <c r="B75" s="57" t="s">
        <v>5</v>
      </c>
      <c r="C75" s="57" t="s">
        <v>6</v>
      </c>
      <c r="D75" s="57" t="s">
        <v>328</v>
      </c>
      <c r="E75" s="57" t="s">
        <v>4</v>
      </c>
      <c r="F75" s="57" t="s">
        <v>725</v>
      </c>
      <c r="G75" s="57" t="s">
        <v>724</v>
      </c>
      <c r="H75" s="58"/>
      <c r="I75" s="151">
        <v>1.0</v>
      </c>
      <c r="J75" s="113">
        <v>1790.0</v>
      </c>
      <c r="K75" s="125"/>
      <c r="L75" s="178">
        <v>830.0</v>
      </c>
      <c r="M75" s="151">
        <v>664.0</v>
      </c>
      <c r="N75" s="175">
        <f t="shared" si="1"/>
        <v>664</v>
      </c>
      <c r="O75" s="57" t="s">
        <v>1037</v>
      </c>
      <c r="P75" s="58"/>
      <c r="Q75" s="58"/>
      <c r="T75" s="63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>
      <c r="A76" s="57" t="s">
        <v>315</v>
      </c>
      <c r="B76" s="57" t="s">
        <v>5</v>
      </c>
      <c r="C76" s="57" t="s">
        <v>6</v>
      </c>
      <c r="D76" s="57" t="s">
        <v>328</v>
      </c>
      <c r="E76" s="57" t="s">
        <v>4</v>
      </c>
      <c r="F76" s="57" t="s">
        <v>1083</v>
      </c>
      <c r="G76" s="57" t="s">
        <v>362</v>
      </c>
      <c r="H76" s="58"/>
      <c r="I76" s="151">
        <v>1.0</v>
      </c>
      <c r="J76" s="113">
        <v>5990.0</v>
      </c>
      <c r="K76" s="125"/>
      <c r="L76" s="178">
        <v>2550.0</v>
      </c>
      <c r="M76" s="151">
        <v>2168.0</v>
      </c>
      <c r="N76" s="175">
        <f t="shared" si="1"/>
        <v>2168</v>
      </c>
      <c r="O76" s="57" t="s">
        <v>1037</v>
      </c>
      <c r="P76" s="58"/>
      <c r="Q76" s="58"/>
      <c r="T76" s="63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>
      <c r="A77" s="57" t="s">
        <v>315</v>
      </c>
      <c r="B77" s="57" t="s">
        <v>5</v>
      </c>
      <c r="C77" s="57" t="s">
        <v>6</v>
      </c>
      <c r="D77" s="57" t="s">
        <v>328</v>
      </c>
      <c r="E77" s="57" t="s">
        <v>4</v>
      </c>
      <c r="F77" s="57" t="s">
        <v>1084</v>
      </c>
      <c r="G77" s="57" t="s">
        <v>362</v>
      </c>
      <c r="H77" s="58"/>
      <c r="I77" s="151">
        <v>1.0</v>
      </c>
      <c r="J77" s="113">
        <v>5990.0</v>
      </c>
      <c r="K77" s="125"/>
      <c r="L77" s="178">
        <v>2550.0</v>
      </c>
      <c r="M77" s="151">
        <v>2168.0</v>
      </c>
      <c r="N77" s="175">
        <f t="shared" si="1"/>
        <v>2168</v>
      </c>
      <c r="O77" s="57" t="s">
        <v>1037</v>
      </c>
      <c r="P77" s="58"/>
      <c r="Q77" s="58"/>
      <c r="T77" s="63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>
      <c r="A78" s="57" t="s">
        <v>315</v>
      </c>
      <c r="B78" s="57" t="s">
        <v>5</v>
      </c>
      <c r="C78" s="57" t="s">
        <v>6</v>
      </c>
      <c r="D78" s="57" t="s">
        <v>328</v>
      </c>
      <c r="E78" s="57" t="s">
        <v>4</v>
      </c>
      <c r="F78" s="57" t="s">
        <v>1001</v>
      </c>
      <c r="G78" s="57" t="s">
        <v>362</v>
      </c>
      <c r="H78" s="58"/>
      <c r="I78" s="151">
        <v>1.0</v>
      </c>
      <c r="J78" s="113">
        <v>5990.0</v>
      </c>
      <c r="K78" s="125"/>
      <c r="L78" s="178">
        <v>2550.0</v>
      </c>
      <c r="M78" s="151">
        <v>2168.0</v>
      </c>
      <c r="N78" s="175">
        <f t="shared" si="1"/>
        <v>2168</v>
      </c>
      <c r="O78" s="57" t="s">
        <v>1037</v>
      </c>
      <c r="P78" s="58"/>
      <c r="Q78" s="58"/>
      <c r="T78" s="63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>
      <c r="A79" s="57" t="s">
        <v>315</v>
      </c>
      <c r="B79" s="57" t="s">
        <v>5</v>
      </c>
      <c r="C79" s="57" t="s">
        <v>6</v>
      </c>
      <c r="D79" s="57" t="s">
        <v>328</v>
      </c>
      <c r="E79" s="57" t="s">
        <v>4</v>
      </c>
      <c r="F79" s="57" t="s">
        <v>1002</v>
      </c>
      <c r="G79" s="57" t="s">
        <v>362</v>
      </c>
      <c r="H79" s="58"/>
      <c r="I79" s="151">
        <v>1.0</v>
      </c>
      <c r="J79" s="113">
        <v>5990.0</v>
      </c>
      <c r="K79" s="125"/>
      <c r="L79" s="178">
        <v>2550.0</v>
      </c>
      <c r="M79" s="151">
        <v>2168.0</v>
      </c>
      <c r="N79" s="175">
        <f t="shared" si="1"/>
        <v>2168</v>
      </c>
      <c r="O79" s="57" t="s">
        <v>1037</v>
      </c>
      <c r="P79" s="58"/>
      <c r="Q79" s="58"/>
      <c r="T79" s="63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>
      <c r="A80" s="57" t="s">
        <v>315</v>
      </c>
      <c r="B80" s="57" t="s">
        <v>5</v>
      </c>
      <c r="C80" s="57" t="s">
        <v>6</v>
      </c>
      <c r="D80" s="57" t="s">
        <v>328</v>
      </c>
      <c r="E80" s="57" t="s">
        <v>4</v>
      </c>
      <c r="F80" s="57" t="s">
        <v>1004</v>
      </c>
      <c r="G80" s="57" t="s">
        <v>362</v>
      </c>
      <c r="H80" s="58"/>
      <c r="I80" s="151">
        <v>1.0</v>
      </c>
      <c r="J80" s="113">
        <v>5990.0</v>
      </c>
      <c r="K80" s="125"/>
      <c r="L80" s="178">
        <v>2550.0</v>
      </c>
      <c r="M80" s="151">
        <v>2168.0</v>
      </c>
      <c r="N80" s="175">
        <f t="shared" si="1"/>
        <v>2168</v>
      </c>
      <c r="O80" s="57" t="s">
        <v>1037</v>
      </c>
      <c r="P80" s="58"/>
      <c r="Q80" s="58"/>
      <c r="T80" s="63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>
      <c r="A81" s="57" t="s">
        <v>315</v>
      </c>
      <c r="B81" s="57" t="s">
        <v>5</v>
      </c>
      <c r="C81" s="57" t="s">
        <v>6</v>
      </c>
      <c r="D81" s="57" t="s">
        <v>324</v>
      </c>
      <c r="E81" s="57" t="s">
        <v>4</v>
      </c>
      <c r="F81" s="57" t="s">
        <v>1085</v>
      </c>
      <c r="G81" s="57" t="s">
        <v>335</v>
      </c>
      <c r="H81" s="58"/>
      <c r="I81" s="151">
        <v>1.0</v>
      </c>
      <c r="J81" s="113">
        <v>1590.0</v>
      </c>
      <c r="K81" s="125"/>
      <c r="L81" s="176">
        <v>725.0</v>
      </c>
      <c r="M81" s="151">
        <v>544.0</v>
      </c>
      <c r="N81" s="175">
        <f t="shared" si="1"/>
        <v>544</v>
      </c>
      <c r="O81" s="57" t="s">
        <v>1035</v>
      </c>
      <c r="P81" s="58"/>
      <c r="Q81" s="58"/>
      <c r="T81" s="6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>
      <c r="A82" s="57" t="s">
        <v>315</v>
      </c>
      <c r="B82" s="57" t="s">
        <v>5</v>
      </c>
      <c r="C82" s="57" t="s">
        <v>6</v>
      </c>
      <c r="D82" s="57" t="s">
        <v>328</v>
      </c>
      <c r="E82" s="57" t="s">
        <v>4</v>
      </c>
      <c r="F82" s="57" t="s">
        <v>1085</v>
      </c>
      <c r="G82" s="57" t="s">
        <v>335</v>
      </c>
      <c r="H82" s="58"/>
      <c r="I82" s="151">
        <v>1.0</v>
      </c>
      <c r="J82" s="113">
        <v>1590.0</v>
      </c>
      <c r="K82" s="125"/>
      <c r="L82" s="176">
        <v>725.0</v>
      </c>
      <c r="M82" s="151">
        <v>544.0</v>
      </c>
      <c r="N82" s="175">
        <f t="shared" si="1"/>
        <v>544</v>
      </c>
      <c r="O82" s="57" t="s">
        <v>1035</v>
      </c>
      <c r="P82" s="58"/>
      <c r="Q82" s="58"/>
      <c r="T82" s="6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>
      <c r="A83" s="57" t="s">
        <v>315</v>
      </c>
      <c r="B83" s="57" t="s">
        <v>5</v>
      </c>
      <c r="C83" s="57" t="s">
        <v>6</v>
      </c>
      <c r="D83" s="57" t="s">
        <v>324</v>
      </c>
      <c r="E83" s="57" t="s">
        <v>4</v>
      </c>
      <c r="F83" s="57" t="s">
        <v>1086</v>
      </c>
      <c r="G83" s="57" t="s">
        <v>335</v>
      </c>
      <c r="H83" s="58"/>
      <c r="I83" s="151">
        <v>1.0</v>
      </c>
      <c r="J83" s="113">
        <v>1990.0</v>
      </c>
      <c r="K83" s="125"/>
      <c r="L83" s="176">
        <v>846.0</v>
      </c>
      <c r="M83" s="151">
        <v>635.0</v>
      </c>
      <c r="N83" s="175">
        <f t="shared" si="1"/>
        <v>635</v>
      </c>
      <c r="O83" s="57" t="s">
        <v>1035</v>
      </c>
      <c r="P83" s="58"/>
      <c r="Q83" s="58"/>
      <c r="T83" s="6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>
      <c r="A84" s="57" t="s">
        <v>315</v>
      </c>
      <c r="B84" s="57" t="s">
        <v>5</v>
      </c>
      <c r="C84" s="57" t="s">
        <v>6</v>
      </c>
      <c r="D84" s="57" t="s">
        <v>328</v>
      </c>
      <c r="E84" s="57" t="s">
        <v>4</v>
      </c>
      <c r="F84" s="57" t="s">
        <v>1087</v>
      </c>
      <c r="G84" s="57" t="s">
        <v>335</v>
      </c>
      <c r="H84" s="58"/>
      <c r="I84" s="151">
        <v>1.0</v>
      </c>
      <c r="J84" s="113">
        <v>1590.0</v>
      </c>
      <c r="K84" s="125"/>
      <c r="L84" s="176">
        <v>663.0</v>
      </c>
      <c r="M84" s="151">
        <v>530.0</v>
      </c>
      <c r="N84" s="175">
        <f t="shared" si="1"/>
        <v>530</v>
      </c>
      <c r="O84" s="57" t="s">
        <v>1035</v>
      </c>
      <c r="P84" s="58"/>
      <c r="Q84" s="58"/>
      <c r="T84" s="6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>
      <c r="A85" s="57" t="s">
        <v>315</v>
      </c>
      <c r="B85" s="57" t="s">
        <v>5</v>
      </c>
      <c r="C85" s="57" t="s">
        <v>6</v>
      </c>
      <c r="D85" s="57" t="s">
        <v>328</v>
      </c>
      <c r="E85" s="57" t="s">
        <v>4</v>
      </c>
      <c r="F85" s="57" t="s">
        <v>1087</v>
      </c>
      <c r="G85" s="57" t="s">
        <v>335</v>
      </c>
      <c r="H85" s="58"/>
      <c r="I85" s="151">
        <v>1.0</v>
      </c>
      <c r="J85" s="113">
        <v>1590.0</v>
      </c>
      <c r="K85" s="125"/>
      <c r="L85" s="176">
        <v>663.0</v>
      </c>
      <c r="M85" s="151">
        <v>530.0</v>
      </c>
      <c r="N85" s="175">
        <f t="shared" si="1"/>
        <v>530</v>
      </c>
      <c r="O85" s="57" t="s">
        <v>1037</v>
      </c>
      <c r="P85" s="58"/>
      <c r="Q85" s="58"/>
      <c r="T85" s="63"/>
      <c r="U85" s="56"/>
      <c r="V85" s="56"/>
      <c r="W85" s="56"/>
      <c r="X85" s="56"/>
      <c r="Y85" s="181"/>
      <c r="Z85" s="181"/>
      <c r="AA85" s="181"/>
      <c r="AB85" s="181"/>
      <c r="AC85" s="181"/>
      <c r="AD85" s="181"/>
      <c r="AE85" s="181"/>
      <c r="AF85" s="181"/>
      <c r="AG85" s="181"/>
      <c r="AH85" s="181"/>
      <c r="AI85" s="181"/>
    </row>
    <row r="86">
      <c r="A86" s="57" t="s">
        <v>315</v>
      </c>
      <c r="B86" s="57" t="s">
        <v>5</v>
      </c>
      <c r="C86" s="57" t="s">
        <v>6</v>
      </c>
      <c r="D86" s="57" t="s">
        <v>328</v>
      </c>
      <c r="E86" s="57" t="s">
        <v>4</v>
      </c>
      <c r="F86" s="57" t="s">
        <v>1088</v>
      </c>
      <c r="G86" s="57" t="s">
        <v>335</v>
      </c>
      <c r="H86" s="58"/>
      <c r="I86" s="151">
        <v>2.0</v>
      </c>
      <c r="J86" s="113">
        <v>1290.0</v>
      </c>
      <c r="K86" s="125"/>
      <c r="L86" s="178">
        <v>497.0</v>
      </c>
      <c r="M86" s="151">
        <v>348.0</v>
      </c>
      <c r="N86" s="175">
        <f t="shared" si="1"/>
        <v>696</v>
      </c>
      <c r="O86" s="57" t="s">
        <v>1037</v>
      </c>
      <c r="P86" s="58"/>
      <c r="Q86" s="58"/>
      <c r="T86" s="63"/>
      <c r="U86" s="56"/>
      <c r="V86" s="56"/>
      <c r="W86" s="56"/>
      <c r="X86" s="56"/>
      <c r="Y86" s="181"/>
      <c r="Z86" s="181"/>
      <c r="AA86" s="181"/>
      <c r="AB86" s="181"/>
      <c r="AC86" s="181"/>
      <c r="AD86" s="181"/>
      <c r="AE86" s="181"/>
      <c r="AF86" s="181"/>
      <c r="AG86" s="181"/>
      <c r="AH86" s="181"/>
      <c r="AI86" s="181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128"/>
      <c r="K87" s="129"/>
      <c r="L87" s="182"/>
      <c r="M87" s="63"/>
      <c r="N87" s="175">
        <f t="shared" si="1"/>
        <v>0</v>
      </c>
      <c r="O87" s="63"/>
      <c r="P87" s="63"/>
      <c r="Q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>
      <c r="A88" s="63"/>
      <c r="B88" s="63"/>
      <c r="C88" s="63"/>
      <c r="D88" s="63"/>
      <c r="E88" s="63"/>
      <c r="F88" s="63"/>
      <c r="G88" s="64" t="s">
        <v>1089</v>
      </c>
      <c r="H88" s="63"/>
      <c r="I88" s="64">
        <v>1.0</v>
      </c>
      <c r="J88" s="128"/>
      <c r="K88" s="129"/>
      <c r="L88" s="182"/>
      <c r="M88" s="64">
        <v>2950.0</v>
      </c>
      <c r="N88" s="175">
        <f t="shared" si="1"/>
        <v>2950</v>
      </c>
      <c r="O88" s="63"/>
      <c r="P88" s="63"/>
      <c r="Q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128"/>
      <c r="K89" s="129"/>
      <c r="L89" s="182"/>
      <c r="M89" s="63"/>
      <c r="N89" s="175"/>
      <c r="O89" s="63"/>
      <c r="P89" s="63"/>
      <c r="Q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128"/>
      <c r="K90" s="129"/>
      <c r="L90" s="182"/>
      <c r="M90" s="63"/>
      <c r="N90" s="175"/>
      <c r="O90" s="63"/>
      <c r="P90" s="63"/>
      <c r="Q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</row>
    <row r="91">
      <c r="A91" s="63"/>
      <c r="B91" s="57" t="s">
        <v>316</v>
      </c>
      <c r="C91" s="58"/>
      <c r="D91" s="57" t="s">
        <v>324</v>
      </c>
      <c r="E91" s="57" t="s">
        <v>4</v>
      </c>
      <c r="F91" s="57" t="s">
        <v>758</v>
      </c>
      <c r="G91" s="57" t="s">
        <v>335</v>
      </c>
      <c r="H91" s="58"/>
      <c r="I91" s="151">
        <v>2.0</v>
      </c>
      <c r="J91" s="113">
        <v>3190.0</v>
      </c>
      <c r="K91" s="132">
        <v>2790.0</v>
      </c>
      <c r="L91" s="182"/>
      <c r="M91" s="63"/>
      <c r="N91" s="175"/>
      <c r="O91" s="63"/>
      <c r="P91" s="63"/>
      <c r="Q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</row>
    <row r="92">
      <c r="A92" s="63"/>
      <c r="B92" s="57" t="s">
        <v>316</v>
      </c>
      <c r="C92" s="58"/>
      <c r="D92" s="57" t="s">
        <v>324</v>
      </c>
      <c r="E92" s="57" t="s">
        <v>4</v>
      </c>
      <c r="F92" s="57" t="s">
        <v>759</v>
      </c>
      <c r="G92" s="57" t="s">
        <v>335</v>
      </c>
      <c r="H92" s="58"/>
      <c r="I92" s="151">
        <v>2.0</v>
      </c>
      <c r="J92" s="113">
        <v>3190.0</v>
      </c>
      <c r="K92" s="132">
        <v>2790.0</v>
      </c>
      <c r="L92" s="182"/>
      <c r="M92" s="63"/>
      <c r="N92" s="175"/>
      <c r="O92" s="63"/>
      <c r="P92" s="63"/>
      <c r="Q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</row>
    <row r="93">
      <c r="A93" s="63"/>
      <c r="B93" s="57" t="s">
        <v>116</v>
      </c>
      <c r="C93" s="57" t="s">
        <v>22</v>
      </c>
      <c r="D93" s="57" t="s">
        <v>324</v>
      </c>
      <c r="E93" s="57" t="s">
        <v>4</v>
      </c>
      <c r="F93" s="57" t="s">
        <v>847</v>
      </c>
      <c r="G93" s="57" t="s">
        <v>1036</v>
      </c>
      <c r="H93" s="58"/>
      <c r="I93" s="151">
        <v>1.0</v>
      </c>
      <c r="J93" s="113">
        <v>1990.0</v>
      </c>
      <c r="K93" s="125"/>
      <c r="L93" s="182"/>
      <c r="M93" s="63"/>
      <c r="N93" s="175"/>
      <c r="O93" s="63"/>
      <c r="P93" s="63"/>
      <c r="Q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</row>
    <row r="94">
      <c r="A94" s="63"/>
      <c r="B94" s="57" t="s">
        <v>116</v>
      </c>
      <c r="C94" s="57" t="s">
        <v>6</v>
      </c>
      <c r="D94" s="57" t="s">
        <v>324</v>
      </c>
      <c r="E94" s="57" t="s">
        <v>4</v>
      </c>
      <c r="F94" s="57" t="s">
        <v>1038</v>
      </c>
      <c r="G94" s="57" t="s">
        <v>1039</v>
      </c>
      <c r="H94" s="58"/>
      <c r="I94" s="151">
        <v>1.0</v>
      </c>
      <c r="J94" s="113">
        <v>1790.0</v>
      </c>
      <c r="K94" s="125"/>
      <c r="L94" s="182"/>
      <c r="M94" s="63"/>
      <c r="N94" s="175"/>
      <c r="O94" s="63"/>
      <c r="P94" s="63"/>
      <c r="Q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</row>
    <row r="95">
      <c r="A95" s="63"/>
      <c r="B95" s="57" t="s">
        <v>116</v>
      </c>
      <c r="C95" s="57" t="s">
        <v>6</v>
      </c>
      <c r="D95" s="57" t="s">
        <v>324</v>
      </c>
      <c r="E95" s="57" t="s">
        <v>4</v>
      </c>
      <c r="F95" s="57" t="s">
        <v>1040</v>
      </c>
      <c r="G95" s="57" t="s">
        <v>1041</v>
      </c>
      <c r="H95" s="58"/>
      <c r="I95" s="151">
        <v>1.0</v>
      </c>
      <c r="J95" s="113">
        <v>1790.0</v>
      </c>
      <c r="K95" s="125"/>
      <c r="L95" s="182"/>
      <c r="M95" s="63"/>
      <c r="N95" s="175"/>
      <c r="O95" s="63"/>
      <c r="P95" s="63"/>
      <c r="Q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</row>
    <row r="96">
      <c r="A96" s="63"/>
      <c r="B96" s="57" t="s">
        <v>116</v>
      </c>
      <c r="C96" s="57" t="s">
        <v>6</v>
      </c>
      <c r="D96" s="57" t="s">
        <v>324</v>
      </c>
      <c r="E96" s="57" t="s">
        <v>4</v>
      </c>
      <c r="F96" s="57" t="s">
        <v>1042</v>
      </c>
      <c r="G96" s="57" t="s">
        <v>1041</v>
      </c>
      <c r="H96" s="58"/>
      <c r="I96" s="151">
        <v>1.0</v>
      </c>
      <c r="J96" s="113">
        <v>1790.0</v>
      </c>
      <c r="K96" s="125"/>
      <c r="L96" s="182"/>
      <c r="M96" s="63"/>
      <c r="N96" s="175"/>
      <c r="O96" s="63"/>
      <c r="P96" s="63"/>
      <c r="Q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</row>
    <row r="97">
      <c r="A97" s="63"/>
      <c r="B97" s="57" t="s">
        <v>116</v>
      </c>
      <c r="C97" s="57" t="s">
        <v>6</v>
      </c>
      <c r="D97" s="57" t="s">
        <v>324</v>
      </c>
      <c r="E97" s="57" t="s">
        <v>4</v>
      </c>
      <c r="F97" s="57" t="s">
        <v>1045</v>
      </c>
      <c r="G97" s="57" t="s">
        <v>1046</v>
      </c>
      <c r="H97" s="58"/>
      <c r="I97" s="151">
        <v>1.0</v>
      </c>
      <c r="J97" s="113">
        <v>1590.0</v>
      </c>
      <c r="K97" s="125"/>
      <c r="L97" s="182"/>
      <c r="M97" s="63"/>
      <c r="N97" s="175"/>
      <c r="O97" s="63"/>
      <c r="P97" s="63"/>
      <c r="Q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</row>
    <row r="98">
      <c r="A98" s="63"/>
      <c r="B98" s="57" t="s">
        <v>116</v>
      </c>
      <c r="C98" s="57" t="s">
        <v>6</v>
      </c>
      <c r="D98" s="57" t="s">
        <v>324</v>
      </c>
      <c r="E98" s="57" t="s">
        <v>4</v>
      </c>
      <c r="F98" s="57" t="s">
        <v>1047</v>
      </c>
      <c r="G98" s="57" t="s">
        <v>1046</v>
      </c>
      <c r="H98" s="58"/>
      <c r="I98" s="151">
        <v>1.0</v>
      </c>
      <c r="J98" s="113">
        <v>1590.0</v>
      </c>
      <c r="K98" s="125"/>
      <c r="L98" s="182"/>
      <c r="M98" s="63"/>
      <c r="N98" s="175"/>
      <c r="O98" s="63"/>
      <c r="P98" s="63"/>
      <c r="Q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</row>
    <row r="99">
      <c r="A99" s="63"/>
      <c r="B99" s="57" t="s">
        <v>116</v>
      </c>
      <c r="C99" s="57" t="s">
        <v>6</v>
      </c>
      <c r="D99" s="57" t="s">
        <v>324</v>
      </c>
      <c r="E99" s="57" t="s">
        <v>4</v>
      </c>
      <c r="F99" s="57" t="s">
        <v>857</v>
      </c>
      <c r="G99" s="57" t="s">
        <v>1046</v>
      </c>
      <c r="H99" s="58"/>
      <c r="I99" s="38">
        <v>1.0</v>
      </c>
      <c r="J99" s="113">
        <v>1590.0</v>
      </c>
      <c r="K99" s="125"/>
      <c r="L99" s="182"/>
      <c r="M99" s="63"/>
      <c r="N99" s="175"/>
      <c r="O99" s="63"/>
      <c r="P99" s="63"/>
      <c r="Q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</row>
    <row r="100">
      <c r="A100" s="63"/>
      <c r="B100" s="57" t="s">
        <v>11</v>
      </c>
      <c r="C100" s="57" t="s">
        <v>6</v>
      </c>
      <c r="D100" s="57" t="s">
        <v>324</v>
      </c>
      <c r="E100" s="57" t="s">
        <v>4</v>
      </c>
      <c r="F100" s="57" t="s">
        <v>895</v>
      </c>
      <c r="G100" s="57" t="s">
        <v>524</v>
      </c>
      <c r="H100" s="57">
        <v>7.5</v>
      </c>
      <c r="I100" s="151">
        <v>1.0</v>
      </c>
      <c r="J100" s="113">
        <v>3590.0</v>
      </c>
      <c r="K100" s="125"/>
      <c r="L100" s="182"/>
      <c r="M100" s="63"/>
      <c r="N100" s="175"/>
      <c r="O100" s="63"/>
      <c r="P100" s="63"/>
      <c r="Q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</row>
    <row r="101">
      <c r="A101" s="63"/>
      <c r="B101" s="57" t="s">
        <v>11</v>
      </c>
      <c r="C101" s="57" t="s">
        <v>6</v>
      </c>
      <c r="D101" s="57" t="s">
        <v>324</v>
      </c>
      <c r="E101" s="57" t="s">
        <v>4</v>
      </c>
      <c r="F101" s="57" t="s">
        <v>895</v>
      </c>
      <c r="G101" s="57" t="s">
        <v>524</v>
      </c>
      <c r="H101" s="57">
        <v>8.0</v>
      </c>
      <c r="I101" s="151">
        <v>1.0</v>
      </c>
      <c r="J101" s="113">
        <v>3590.0</v>
      </c>
      <c r="K101" s="125"/>
      <c r="L101" s="182"/>
      <c r="M101" s="63"/>
      <c r="N101" s="175"/>
      <c r="O101" s="63"/>
      <c r="P101" s="63"/>
      <c r="Q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</row>
    <row r="102">
      <c r="A102" s="63"/>
      <c r="B102" s="57" t="s">
        <v>11</v>
      </c>
      <c r="C102" s="57" t="s">
        <v>22</v>
      </c>
      <c r="D102" s="57" t="s">
        <v>324</v>
      </c>
      <c r="E102" s="57" t="s">
        <v>4</v>
      </c>
      <c r="F102" s="57" t="s">
        <v>921</v>
      </c>
      <c r="G102" s="57" t="s">
        <v>524</v>
      </c>
      <c r="H102" s="57">
        <v>10.5</v>
      </c>
      <c r="I102" s="151">
        <v>1.0</v>
      </c>
      <c r="J102" s="113">
        <v>5390.0</v>
      </c>
      <c r="K102" s="125"/>
      <c r="L102" s="182"/>
      <c r="M102" s="63"/>
      <c r="N102" s="175"/>
      <c r="O102" s="63"/>
      <c r="P102" s="63"/>
      <c r="Q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</row>
    <row r="103">
      <c r="A103" s="63"/>
      <c r="B103" s="57" t="s">
        <v>11</v>
      </c>
      <c r="C103" s="57" t="s">
        <v>22</v>
      </c>
      <c r="D103" s="57" t="s">
        <v>324</v>
      </c>
      <c r="E103" s="57" t="s">
        <v>4</v>
      </c>
      <c r="F103" s="57" t="s">
        <v>921</v>
      </c>
      <c r="G103" s="57" t="s">
        <v>524</v>
      </c>
      <c r="H103" s="57">
        <v>9.5</v>
      </c>
      <c r="I103" s="151">
        <v>1.0</v>
      </c>
      <c r="J103" s="113">
        <v>5390.0</v>
      </c>
      <c r="K103" s="125"/>
      <c r="L103" s="182"/>
      <c r="M103" s="63"/>
      <c r="N103" s="175"/>
      <c r="O103" s="63"/>
      <c r="P103" s="63"/>
      <c r="Q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</row>
    <row r="104">
      <c r="A104" s="63"/>
      <c r="B104" s="57" t="s">
        <v>5</v>
      </c>
      <c r="C104" s="57" t="s">
        <v>6</v>
      </c>
      <c r="D104" s="57" t="s">
        <v>1077</v>
      </c>
      <c r="E104" s="57" t="s">
        <v>4</v>
      </c>
      <c r="F104" s="57" t="s">
        <v>1078</v>
      </c>
      <c r="G104" s="57" t="s">
        <v>1079</v>
      </c>
      <c r="H104" s="58"/>
      <c r="I104" s="151">
        <v>1.0</v>
      </c>
      <c r="J104" s="113">
        <v>2390.0</v>
      </c>
      <c r="K104" s="125"/>
      <c r="L104" s="182"/>
      <c r="M104" s="63"/>
      <c r="N104" s="175"/>
      <c r="O104" s="63"/>
      <c r="P104" s="63"/>
      <c r="Q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>
      <c r="A105" s="63"/>
      <c r="B105" s="57" t="s">
        <v>5</v>
      </c>
      <c r="C105" s="57" t="s">
        <v>6</v>
      </c>
      <c r="D105" s="57" t="s">
        <v>1077</v>
      </c>
      <c r="E105" s="57" t="s">
        <v>4</v>
      </c>
      <c r="F105" s="57" t="s">
        <v>1080</v>
      </c>
      <c r="G105" s="57" t="s">
        <v>1079</v>
      </c>
      <c r="H105" s="58"/>
      <c r="I105" s="151">
        <v>1.0</v>
      </c>
      <c r="J105" s="113">
        <v>2390.0</v>
      </c>
      <c r="K105" s="125"/>
      <c r="L105" s="182"/>
      <c r="M105" s="63"/>
      <c r="N105" s="175"/>
      <c r="O105" s="63"/>
      <c r="P105" s="63"/>
      <c r="Q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</row>
    <row r="106">
      <c r="A106" s="63"/>
      <c r="B106" s="57" t="s">
        <v>5</v>
      </c>
      <c r="C106" s="57" t="s">
        <v>6</v>
      </c>
      <c r="D106" s="57" t="s">
        <v>1077</v>
      </c>
      <c r="E106" s="57" t="s">
        <v>4</v>
      </c>
      <c r="F106" s="57" t="s">
        <v>1081</v>
      </c>
      <c r="G106" s="57" t="s">
        <v>1079</v>
      </c>
      <c r="H106" s="58"/>
      <c r="I106" s="151">
        <v>1.0</v>
      </c>
      <c r="J106" s="113">
        <v>2390.0</v>
      </c>
      <c r="K106" s="125"/>
      <c r="L106" s="182"/>
      <c r="M106" s="63"/>
      <c r="N106" s="175"/>
      <c r="O106" s="63"/>
      <c r="P106" s="63"/>
      <c r="Q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</row>
    <row r="107">
      <c r="A107" s="63"/>
      <c r="B107" s="57" t="s">
        <v>5</v>
      </c>
      <c r="C107" s="57" t="s">
        <v>6</v>
      </c>
      <c r="D107" s="57" t="s">
        <v>1077</v>
      </c>
      <c r="E107" s="57" t="s">
        <v>4</v>
      </c>
      <c r="F107" s="57" t="s">
        <v>1082</v>
      </c>
      <c r="G107" s="57" t="s">
        <v>1079</v>
      </c>
      <c r="H107" s="58"/>
      <c r="I107" s="151">
        <v>1.0</v>
      </c>
      <c r="J107" s="113">
        <v>2390.0</v>
      </c>
      <c r="K107" s="125"/>
      <c r="L107" s="182"/>
      <c r="M107" s="63"/>
      <c r="N107" s="175"/>
      <c r="O107" s="63"/>
      <c r="P107" s="63"/>
      <c r="Q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</row>
    <row r="108">
      <c r="A108" s="63"/>
      <c r="B108" s="57" t="s">
        <v>5</v>
      </c>
      <c r="C108" s="57" t="s">
        <v>6</v>
      </c>
      <c r="D108" s="57" t="s">
        <v>324</v>
      </c>
      <c r="E108" s="57" t="s">
        <v>4</v>
      </c>
      <c r="F108" s="57" t="s">
        <v>1085</v>
      </c>
      <c r="G108" s="57" t="s">
        <v>335</v>
      </c>
      <c r="H108" s="58"/>
      <c r="I108" s="151">
        <v>1.0</v>
      </c>
      <c r="J108" s="113">
        <v>1590.0</v>
      </c>
      <c r="K108" s="125"/>
      <c r="L108" s="182"/>
      <c r="M108" s="63"/>
      <c r="N108" s="175"/>
      <c r="O108" s="63"/>
      <c r="P108" s="63"/>
      <c r="Q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</row>
    <row r="109">
      <c r="A109" s="63"/>
      <c r="B109" s="57" t="s">
        <v>5</v>
      </c>
      <c r="C109" s="57" t="s">
        <v>6</v>
      </c>
      <c r="D109" s="57" t="s">
        <v>324</v>
      </c>
      <c r="E109" s="57" t="s">
        <v>4</v>
      </c>
      <c r="F109" s="57" t="s">
        <v>1086</v>
      </c>
      <c r="G109" s="57" t="s">
        <v>335</v>
      </c>
      <c r="H109" s="58"/>
      <c r="I109" s="151">
        <v>1.0</v>
      </c>
      <c r="J109" s="113">
        <v>1990.0</v>
      </c>
      <c r="K109" s="125"/>
      <c r="L109" s="182"/>
      <c r="M109" s="63"/>
      <c r="N109" s="175"/>
      <c r="O109" s="63"/>
      <c r="P109" s="63"/>
      <c r="Q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>
        <f>SUM(I91:I109)</f>
        <v>21</v>
      </c>
      <c r="J110" s="128"/>
      <c r="K110" s="129"/>
      <c r="L110" s="182"/>
      <c r="M110" s="63"/>
      <c r="N110" s="175"/>
      <c r="O110" s="63"/>
      <c r="P110" s="63"/>
      <c r="Q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</row>
    <row r="111">
      <c r="A111" s="63"/>
      <c r="B111" s="57" t="s">
        <v>1090</v>
      </c>
      <c r="C111" s="57">
        <v>4.0</v>
      </c>
      <c r="D111" s="63"/>
      <c r="E111" s="63"/>
      <c r="F111" s="63"/>
      <c r="G111" s="63"/>
      <c r="H111" s="63"/>
      <c r="J111" s="128"/>
      <c r="K111" s="129"/>
      <c r="L111" s="182"/>
      <c r="M111" s="63"/>
      <c r="N111" s="175"/>
      <c r="O111" s="63"/>
      <c r="P111" s="63"/>
      <c r="Q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</row>
    <row r="112">
      <c r="A112" s="63"/>
      <c r="B112" s="57" t="s">
        <v>1091</v>
      </c>
      <c r="C112" s="57">
        <v>6.0</v>
      </c>
      <c r="D112" s="63"/>
      <c r="E112" s="63"/>
      <c r="F112" s="63"/>
      <c r="G112" s="63"/>
      <c r="H112" s="63"/>
      <c r="I112" s="63"/>
      <c r="J112" s="128"/>
      <c r="K112" s="129"/>
      <c r="L112" s="182"/>
      <c r="M112" s="63"/>
      <c r="N112" s="175"/>
      <c r="O112" s="63"/>
      <c r="P112" s="63"/>
      <c r="Q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</row>
    <row r="113">
      <c r="A113" s="63"/>
      <c r="B113" s="57" t="s">
        <v>1092</v>
      </c>
      <c r="C113" s="57">
        <v>7.0</v>
      </c>
      <c r="D113" s="63"/>
      <c r="E113" s="63"/>
      <c r="F113" s="63"/>
      <c r="G113" s="63"/>
      <c r="H113" s="63"/>
      <c r="I113" s="63"/>
      <c r="J113" s="128"/>
      <c r="K113" s="129"/>
      <c r="L113" s="182"/>
      <c r="M113" s="63"/>
      <c r="N113" s="175"/>
      <c r="O113" s="63"/>
      <c r="P113" s="63"/>
      <c r="Q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</row>
    <row r="114">
      <c r="A114" s="63"/>
      <c r="B114" s="57" t="s">
        <v>1093</v>
      </c>
      <c r="C114" s="57">
        <v>4.0</v>
      </c>
      <c r="D114" s="63"/>
      <c r="E114" s="63"/>
      <c r="F114" s="63"/>
      <c r="G114" s="63"/>
      <c r="H114" s="63"/>
      <c r="I114" s="63"/>
      <c r="J114" s="128"/>
      <c r="K114" s="129"/>
      <c r="L114" s="182"/>
      <c r="M114" s="63"/>
      <c r="N114" s="175"/>
      <c r="O114" s="63"/>
      <c r="P114" s="63"/>
      <c r="Q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128"/>
      <c r="K115" s="129"/>
      <c r="L115" s="182"/>
      <c r="M115" s="63"/>
      <c r="N115" s="175"/>
      <c r="O115" s="63"/>
      <c r="P115" s="63"/>
      <c r="Q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128"/>
      <c r="K116" s="129"/>
      <c r="L116" s="182"/>
      <c r="M116" s="63"/>
      <c r="N116" s="175"/>
      <c r="O116" s="63"/>
      <c r="P116" s="63"/>
      <c r="Q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</row>
    <row r="117">
      <c r="A117" s="63"/>
      <c r="B117" s="57" t="s">
        <v>11</v>
      </c>
      <c r="C117" s="57" t="s">
        <v>6</v>
      </c>
      <c r="D117" s="57" t="s">
        <v>318</v>
      </c>
      <c r="E117" s="57" t="s">
        <v>4</v>
      </c>
      <c r="F117" s="57" t="s">
        <v>1050</v>
      </c>
      <c r="G117" s="57" t="s">
        <v>524</v>
      </c>
      <c r="H117" s="57">
        <v>8.5</v>
      </c>
      <c r="I117" s="38">
        <v>1.0</v>
      </c>
      <c r="J117" s="113">
        <v>3190.0</v>
      </c>
      <c r="K117" s="129"/>
      <c r="L117" s="182"/>
      <c r="M117" s="63"/>
      <c r="N117" s="175"/>
      <c r="O117" s="63"/>
      <c r="P117" s="63"/>
      <c r="Q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</row>
    <row r="118">
      <c r="A118" s="63"/>
      <c r="B118" s="57" t="s">
        <v>11</v>
      </c>
      <c r="C118" s="57" t="s">
        <v>6</v>
      </c>
      <c r="D118" s="57" t="s">
        <v>318</v>
      </c>
      <c r="E118" s="57" t="s">
        <v>4</v>
      </c>
      <c r="F118" s="57" t="s">
        <v>1051</v>
      </c>
      <c r="G118" s="57" t="s">
        <v>524</v>
      </c>
      <c r="H118" s="57">
        <v>7.5</v>
      </c>
      <c r="I118" s="151">
        <v>1.0</v>
      </c>
      <c r="J118" s="113">
        <v>3190.0</v>
      </c>
      <c r="K118" s="129"/>
      <c r="L118" s="182"/>
      <c r="M118" s="63"/>
      <c r="N118" s="175"/>
      <c r="O118" s="63"/>
      <c r="P118" s="63"/>
      <c r="Q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</row>
    <row r="119">
      <c r="A119" s="63"/>
      <c r="B119" s="57" t="s">
        <v>11</v>
      </c>
      <c r="C119" s="57" t="s">
        <v>6</v>
      </c>
      <c r="D119" s="57" t="s">
        <v>318</v>
      </c>
      <c r="E119" s="57" t="s">
        <v>4</v>
      </c>
      <c r="F119" s="57" t="s">
        <v>895</v>
      </c>
      <c r="G119" s="57" t="s">
        <v>524</v>
      </c>
      <c r="H119" s="57">
        <v>7.5</v>
      </c>
      <c r="I119" s="151">
        <v>2.0</v>
      </c>
      <c r="J119" s="113">
        <v>3590.0</v>
      </c>
      <c r="K119" s="129"/>
      <c r="L119" s="182"/>
      <c r="M119" s="63"/>
      <c r="N119" s="175"/>
      <c r="O119" s="63"/>
      <c r="P119" s="63"/>
      <c r="Q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</row>
    <row r="120">
      <c r="A120" s="63"/>
      <c r="B120" s="57" t="s">
        <v>11</v>
      </c>
      <c r="C120" s="57" t="s">
        <v>6</v>
      </c>
      <c r="D120" s="57" t="s">
        <v>318</v>
      </c>
      <c r="E120" s="57" t="s">
        <v>4</v>
      </c>
      <c r="F120" s="57" t="s">
        <v>895</v>
      </c>
      <c r="G120" s="57" t="s">
        <v>524</v>
      </c>
      <c r="H120" s="57">
        <v>8.0</v>
      </c>
      <c r="I120" s="151">
        <v>1.0</v>
      </c>
      <c r="J120" s="113">
        <v>3590.0</v>
      </c>
      <c r="K120" s="129"/>
      <c r="L120" s="182"/>
      <c r="M120" s="63"/>
      <c r="N120" s="175"/>
      <c r="O120" s="63"/>
      <c r="P120" s="63"/>
      <c r="Q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</row>
    <row r="121">
      <c r="A121" s="63"/>
      <c r="B121" s="57" t="s">
        <v>316</v>
      </c>
      <c r="C121" s="57" t="s">
        <v>6</v>
      </c>
      <c r="D121" s="57" t="s">
        <v>318</v>
      </c>
      <c r="E121" s="57" t="s">
        <v>4</v>
      </c>
      <c r="F121" s="57" t="s">
        <v>1052</v>
      </c>
      <c r="G121" s="57" t="s">
        <v>1053</v>
      </c>
      <c r="H121" s="58"/>
      <c r="I121" s="151">
        <v>1.0</v>
      </c>
      <c r="J121" s="113">
        <v>6190.0</v>
      </c>
      <c r="K121" s="129"/>
      <c r="L121" s="182"/>
      <c r="M121" s="63"/>
      <c r="N121" s="175"/>
      <c r="O121" s="63"/>
      <c r="P121" s="63"/>
      <c r="Q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</row>
    <row r="122">
      <c r="A122" s="63"/>
      <c r="B122" s="57" t="s">
        <v>316</v>
      </c>
      <c r="C122" s="57" t="s">
        <v>6</v>
      </c>
      <c r="D122" s="57" t="s">
        <v>318</v>
      </c>
      <c r="E122" s="57" t="s">
        <v>4</v>
      </c>
      <c r="F122" s="57" t="s">
        <v>1054</v>
      </c>
      <c r="G122" s="57" t="s">
        <v>583</v>
      </c>
      <c r="H122" s="58"/>
      <c r="I122" s="151">
        <v>1.0</v>
      </c>
      <c r="J122" s="113">
        <v>6790.0</v>
      </c>
      <c r="K122" s="129"/>
      <c r="L122" s="182"/>
      <c r="M122" s="63"/>
      <c r="N122" s="175"/>
      <c r="O122" s="63"/>
      <c r="P122" s="63"/>
      <c r="Q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</row>
    <row r="123">
      <c r="A123" s="63"/>
      <c r="B123" s="57" t="s">
        <v>316</v>
      </c>
      <c r="C123" s="57" t="s">
        <v>6</v>
      </c>
      <c r="D123" s="57" t="s">
        <v>318</v>
      </c>
      <c r="E123" s="57" t="s">
        <v>4</v>
      </c>
      <c r="F123" s="57" t="s">
        <v>1055</v>
      </c>
      <c r="G123" s="57" t="s">
        <v>583</v>
      </c>
      <c r="H123" s="58"/>
      <c r="I123" s="151">
        <v>1.0</v>
      </c>
      <c r="J123" s="113">
        <v>6790.0</v>
      </c>
      <c r="K123" s="129"/>
      <c r="L123" s="182"/>
      <c r="M123" s="63"/>
      <c r="N123" s="175"/>
      <c r="O123" s="63"/>
      <c r="P123" s="63"/>
      <c r="Q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</row>
    <row r="124">
      <c r="A124" s="63"/>
      <c r="B124" s="57" t="s">
        <v>316</v>
      </c>
      <c r="C124" s="57" t="s">
        <v>6</v>
      </c>
      <c r="D124" s="57" t="s">
        <v>318</v>
      </c>
      <c r="E124" s="57" t="s">
        <v>4</v>
      </c>
      <c r="F124" s="57" t="s">
        <v>1056</v>
      </c>
      <c r="G124" s="57" t="s">
        <v>583</v>
      </c>
      <c r="H124" s="58"/>
      <c r="I124" s="151">
        <v>1.0</v>
      </c>
      <c r="J124" s="113">
        <v>7190.0</v>
      </c>
      <c r="K124" s="129"/>
      <c r="L124" s="182"/>
      <c r="M124" s="63"/>
      <c r="N124" s="175"/>
      <c r="O124" s="63"/>
      <c r="P124" s="63"/>
      <c r="Q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</row>
    <row r="125">
      <c r="A125" s="63"/>
      <c r="B125" s="57" t="s">
        <v>316</v>
      </c>
      <c r="C125" s="57" t="s">
        <v>6</v>
      </c>
      <c r="D125" s="57" t="s">
        <v>318</v>
      </c>
      <c r="E125" s="57" t="s">
        <v>4</v>
      </c>
      <c r="F125" s="57" t="s">
        <v>1057</v>
      </c>
      <c r="G125" s="57" t="s">
        <v>583</v>
      </c>
      <c r="H125" s="58"/>
      <c r="I125" s="151">
        <v>1.0</v>
      </c>
      <c r="J125" s="113">
        <v>7190.0</v>
      </c>
      <c r="K125" s="129"/>
      <c r="L125" s="182"/>
      <c r="M125" s="63"/>
      <c r="N125" s="175"/>
      <c r="O125" s="63"/>
      <c r="P125" s="63"/>
      <c r="Q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</row>
    <row r="126">
      <c r="A126" s="63"/>
      <c r="B126" s="57" t="s">
        <v>316</v>
      </c>
      <c r="C126" s="57" t="s">
        <v>6</v>
      </c>
      <c r="D126" s="57" t="s">
        <v>318</v>
      </c>
      <c r="E126" s="57" t="s">
        <v>4</v>
      </c>
      <c r="F126" s="57" t="s">
        <v>1058</v>
      </c>
      <c r="G126" s="57" t="s">
        <v>583</v>
      </c>
      <c r="H126" s="58"/>
      <c r="I126" s="151">
        <v>1.0</v>
      </c>
      <c r="J126" s="113">
        <v>7190.0</v>
      </c>
      <c r="K126" s="129"/>
      <c r="L126" s="182"/>
      <c r="M126" s="63"/>
      <c r="N126" s="175"/>
      <c r="O126" s="63"/>
      <c r="P126" s="63"/>
      <c r="Q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</row>
    <row r="127">
      <c r="A127" s="63"/>
      <c r="B127" s="57" t="s">
        <v>316</v>
      </c>
      <c r="C127" s="57" t="s">
        <v>6</v>
      </c>
      <c r="D127" s="57" t="s">
        <v>318</v>
      </c>
      <c r="E127" s="57" t="s">
        <v>4</v>
      </c>
      <c r="F127" s="57" t="s">
        <v>1059</v>
      </c>
      <c r="G127" s="57" t="s">
        <v>583</v>
      </c>
      <c r="H127" s="58"/>
      <c r="I127" s="151">
        <v>1.0</v>
      </c>
      <c r="J127" s="113">
        <v>6990.0</v>
      </c>
      <c r="K127" s="129"/>
      <c r="L127" s="182"/>
      <c r="M127" s="63"/>
      <c r="N127" s="175"/>
      <c r="O127" s="63"/>
      <c r="P127" s="63"/>
      <c r="Q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</row>
    <row r="128">
      <c r="A128" s="63"/>
      <c r="B128" s="57" t="s">
        <v>316</v>
      </c>
      <c r="C128" s="57" t="s">
        <v>6</v>
      </c>
      <c r="D128" s="57" t="s">
        <v>318</v>
      </c>
      <c r="E128" s="57" t="s">
        <v>4</v>
      </c>
      <c r="F128" s="57" t="s">
        <v>1060</v>
      </c>
      <c r="G128" s="57" t="s">
        <v>583</v>
      </c>
      <c r="H128" s="58"/>
      <c r="I128" s="151">
        <v>1.0</v>
      </c>
      <c r="J128" s="113">
        <v>6990.0</v>
      </c>
      <c r="K128" s="129"/>
      <c r="L128" s="182"/>
      <c r="M128" s="63"/>
      <c r="N128" s="175"/>
      <c r="O128" s="63"/>
      <c r="P128" s="63"/>
      <c r="Q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</row>
    <row r="129">
      <c r="A129" s="63"/>
      <c r="B129" s="57" t="s">
        <v>316</v>
      </c>
      <c r="C129" s="57" t="s">
        <v>6</v>
      </c>
      <c r="D129" s="57" t="s">
        <v>318</v>
      </c>
      <c r="E129" s="57" t="s">
        <v>4</v>
      </c>
      <c r="F129" s="57" t="s">
        <v>1061</v>
      </c>
      <c r="G129" s="57" t="s">
        <v>583</v>
      </c>
      <c r="H129" s="58"/>
      <c r="I129" s="38">
        <v>1.0</v>
      </c>
      <c r="J129" s="113">
        <v>6790.0</v>
      </c>
      <c r="K129" s="129"/>
      <c r="L129" s="182"/>
      <c r="M129" s="63"/>
      <c r="N129" s="175"/>
      <c r="O129" s="63"/>
      <c r="P129" s="63"/>
      <c r="Q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</row>
    <row r="130">
      <c r="A130" s="63"/>
      <c r="B130" s="57" t="s">
        <v>11</v>
      </c>
      <c r="C130" s="57" t="s">
        <v>6</v>
      </c>
      <c r="D130" s="57" t="s">
        <v>318</v>
      </c>
      <c r="E130" s="57" t="s">
        <v>4</v>
      </c>
      <c r="F130" s="57" t="s">
        <v>1062</v>
      </c>
      <c r="G130" s="57" t="s">
        <v>524</v>
      </c>
      <c r="H130" s="57">
        <v>7.0</v>
      </c>
      <c r="I130" s="151">
        <v>1.0</v>
      </c>
      <c r="J130" s="113">
        <v>3590.0</v>
      </c>
      <c r="K130" s="129"/>
      <c r="L130" s="182"/>
      <c r="M130" s="63"/>
      <c r="N130" s="175"/>
      <c r="O130" s="63"/>
      <c r="P130" s="63"/>
      <c r="Q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</row>
    <row r="131">
      <c r="A131" s="63"/>
      <c r="B131" s="57" t="s">
        <v>11</v>
      </c>
      <c r="C131" s="57" t="s">
        <v>6</v>
      </c>
      <c r="D131" s="57" t="s">
        <v>318</v>
      </c>
      <c r="E131" s="57" t="s">
        <v>4</v>
      </c>
      <c r="F131" s="57" t="s">
        <v>1062</v>
      </c>
      <c r="G131" s="57" t="s">
        <v>524</v>
      </c>
      <c r="H131" s="57">
        <v>7.5</v>
      </c>
      <c r="I131" s="151">
        <v>1.0</v>
      </c>
      <c r="J131" s="113">
        <v>3590.0</v>
      </c>
      <c r="K131" s="129"/>
      <c r="L131" s="182"/>
      <c r="M131" s="63"/>
      <c r="N131" s="175"/>
      <c r="O131" s="63"/>
      <c r="P131" s="63"/>
      <c r="Q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</row>
    <row r="132">
      <c r="A132" s="63"/>
      <c r="B132" s="57" t="s">
        <v>11</v>
      </c>
      <c r="C132" s="57" t="s">
        <v>6</v>
      </c>
      <c r="D132" s="57" t="s">
        <v>318</v>
      </c>
      <c r="E132" s="57" t="s">
        <v>4</v>
      </c>
      <c r="F132" s="57" t="s">
        <v>1062</v>
      </c>
      <c r="G132" s="57" t="s">
        <v>524</v>
      </c>
      <c r="H132" s="57">
        <v>8.0</v>
      </c>
      <c r="I132" s="151">
        <v>1.0</v>
      </c>
      <c r="J132" s="113">
        <v>3590.0</v>
      </c>
      <c r="K132" s="129"/>
      <c r="L132" s="182"/>
      <c r="M132" s="63"/>
      <c r="N132" s="175"/>
      <c r="O132" s="63"/>
      <c r="P132" s="63"/>
      <c r="Q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>
      <c r="A133" s="63"/>
      <c r="B133" s="57" t="s">
        <v>11</v>
      </c>
      <c r="C133" s="57" t="s">
        <v>6</v>
      </c>
      <c r="D133" s="57" t="s">
        <v>318</v>
      </c>
      <c r="E133" s="57" t="s">
        <v>4</v>
      </c>
      <c r="F133" s="57" t="s">
        <v>1063</v>
      </c>
      <c r="G133" s="57" t="s">
        <v>524</v>
      </c>
      <c r="H133" s="57">
        <v>7.0</v>
      </c>
      <c r="I133" s="151">
        <v>1.0</v>
      </c>
      <c r="J133" s="113">
        <v>3390.0</v>
      </c>
      <c r="K133" s="129"/>
      <c r="L133" s="182"/>
      <c r="M133" s="63"/>
      <c r="N133" s="175"/>
      <c r="O133" s="63"/>
      <c r="P133" s="63"/>
      <c r="Q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</row>
    <row r="134">
      <c r="A134" s="63"/>
      <c r="B134" s="57" t="s">
        <v>11</v>
      </c>
      <c r="C134" s="57" t="s">
        <v>6</v>
      </c>
      <c r="D134" s="57" t="s">
        <v>318</v>
      </c>
      <c r="E134" s="57" t="s">
        <v>4</v>
      </c>
      <c r="F134" s="57" t="s">
        <v>1063</v>
      </c>
      <c r="G134" s="57" t="s">
        <v>524</v>
      </c>
      <c r="H134" s="57">
        <v>7.5</v>
      </c>
      <c r="I134" s="151">
        <v>1.0</v>
      </c>
      <c r="J134" s="113">
        <v>3390.0</v>
      </c>
      <c r="K134" s="129"/>
      <c r="L134" s="182"/>
      <c r="M134" s="63"/>
      <c r="N134" s="175"/>
      <c r="O134" s="63"/>
      <c r="P134" s="63"/>
      <c r="Q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>
      <c r="A135" s="63"/>
      <c r="B135" s="57" t="s">
        <v>11</v>
      </c>
      <c r="C135" s="57" t="s">
        <v>6</v>
      </c>
      <c r="D135" s="57" t="s">
        <v>318</v>
      </c>
      <c r="E135" s="57" t="s">
        <v>4</v>
      </c>
      <c r="F135" s="57" t="s">
        <v>1064</v>
      </c>
      <c r="G135" s="57" t="s">
        <v>524</v>
      </c>
      <c r="H135" s="57">
        <v>7.5</v>
      </c>
      <c r="I135" s="151">
        <v>1.0</v>
      </c>
      <c r="J135" s="113">
        <v>4790.0</v>
      </c>
      <c r="K135" s="129"/>
      <c r="L135" s="182"/>
      <c r="M135" s="63"/>
      <c r="N135" s="175"/>
      <c r="O135" s="63"/>
      <c r="P135" s="63"/>
      <c r="Q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>
      <c r="A136" s="63"/>
      <c r="B136" s="57" t="s">
        <v>11</v>
      </c>
      <c r="C136" s="57" t="s">
        <v>6</v>
      </c>
      <c r="D136" s="57" t="s">
        <v>318</v>
      </c>
      <c r="E136" s="57" t="s">
        <v>4</v>
      </c>
      <c r="F136" s="57" t="s">
        <v>1064</v>
      </c>
      <c r="G136" s="57" t="s">
        <v>524</v>
      </c>
      <c r="H136" s="57">
        <v>8.0</v>
      </c>
      <c r="I136" s="151">
        <v>1.0</v>
      </c>
      <c r="J136" s="113">
        <v>4790.0</v>
      </c>
      <c r="K136" s="129"/>
      <c r="L136" s="182"/>
      <c r="M136" s="63"/>
      <c r="N136" s="175"/>
      <c r="O136" s="63"/>
      <c r="P136" s="63"/>
      <c r="Q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</row>
    <row r="137">
      <c r="A137" s="63"/>
      <c r="B137" s="57" t="s">
        <v>11</v>
      </c>
      <c r="C137" s="57" t="s">
        <v>6</v>
      </c>
      <c r="D137" s="57" t="s">
        <v>318</v>
      </c>
      <c r="E137" s="57" t="s">
        <v>4</v>
      </c>
      <c r="F137" s="57" t="s">
        <v>1065</v>
      </c>
      <c r="G137" s="57" t="s">
        <v>524</v>
      </c>
      <c r="H137" s="57">
        <v>7.0</v>
      </c>
      <c r="I137" s="151">
        <v>1.0</v>
      </c>
      <c r="J137" s="113">
        <v>4190.0</v>
      </c>
      <c r="K137" s="129"/>
      <c r="L137" s="182"/>
      <c r="M137" s="63"/>
      <c r="N137" s="175"/>
      <c r="O137" s="63"/>
      <c r="P137" s="63"/>
      <c r="Q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>
      <c r="A138" s="63"/>
      <c r="B138" s="57" t="s">
        <v>11</v>
      </c>
      <c r="C138" s="57" t="s">
        <v>6</v>
      </c>
      <c r="D138" s="57" t="s">
        <v>318</v>
      </c>
      <c r="E138" s="57" t="s">
        <v>4</v>
      </c>
      <c r="F138" s="57" t="s">
        <v>1065</v>
      </c>
      <c r="G138" s="57" t="s">
        <v>524</v>
      </c>
      <c r="H138" s="57">
        <v>7.5</v>
      </c>
      <c r="I138" s="151">
        <v>1.0</v>
      </c>
      <c r="J138" s="113">
        <v>4190.0</v>
      </c>
      <c r="K138" s="129"/>
      <c r="L138" s="182"/>
      <c r="M138" s="63"/>
      <c r="N138" s="175"/>
      <c r="O138" s="63"/>
      <c r="P138" s="63"/>
      <c r="Q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>
      <c r="A139" s="63"/>
      <c r="B139" s="57" t="s">
        <v>11</v>
      </c>
      <c r="C139" s="57" t="s">
        <v>22</v>
      </c>
      <c r="D139" s="57" t="s">
        <v>318</v>
      </c>
      <c r="E139" s="57" t="s">
        <v>4</v>
      </c>
      <c r="F139" s="57" t="s">
        <v>921</v>
      </c>
      <c r="G139" s="57" t="s">
        <v>524</v>
      </c>
      <c r="H139" s="57">
        <v>10.0</v>
      </c>
      <c r="I139" s="151">
        <v>1.0</v>
      </c>
      <c r="J139" s="113">
        <v>5390.0</v>
      </c>
      <c r="K139" s="129"/>
      <c r="L139" s="182"/>
      <c r="M139" s="63"/>
      <c r="N139" s="175"/>
      <c r="O139" s="63"/>
      <c r="P139" s="63"/>
      <c r="Q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</row>
    <row r="140">
      <c r="A140" s="63"/>
      <c r="B140" s="57" t="s">
        <v>11</v>
      </c>
      <c r="C140" s="57" t="s">
        <v>22</v>
      </c>
      <c r="D140" s="57" t="s">
        <v>318</v>
      </c>
      <c r="E140" s="57" t="s">
        <v>4</v>
      </c>
      <c r="F140" s="57" t="s">
        <v>921</v>
      </c>
      <c r="G140" s="57" t="s">
        <v>524</v>
      </c>
      <c r="H140" s="57">
        <v>10.5</v>
      </c>
      <c r="I140" s="151">
        <v>1.0</v>
      </c>
      <c r="J140" s="113">
        <v>5390.0</v>
      </c>
      <c r="K140" s="129"/>
      <c r="L140" s="182"/>
      <c r="M140" s="63"/>
      <c r="N140" s="175"/>
      <c r="O140" s="63"/>
      <c r="P140" s="63"/>
      <c r="Q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>
      <c r="A141" s="63"/>
      <c r="B141" s="57" t="s">
        <v>11</v>
      </c>
      <c r="C141" s="57" t="s">
        <v>22</v>
      </c>
      <c r="D141" s="57" t="s">
        <v>318</v>
      </c>
      <c r="E141" s="57" t="s">
        <v>4</v>
      </c>
      <c r="F141" s="57" t="s">
        <v>921</v>
      </c>
      <c r="G141" s="57" t="s">
        <v>524</v>
      </c>
      <c r="H141" s="57">
        <v>9.5</v>
      </c>
      <c r="I141" s="151">
        <v>1.0</v>
      </c>
      <c r="J141" s="113">
        <v>5390.0</v>
      </c>
      <c r="K141" s="129"/>
      <c r="L141" s="182"/>
      <c r="M141" s="63"/>
      <c r="N141" s="175"/>
      <c r="O141" s="63"/>
      <c r="P141" s="63"/>
      <c r="Q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>
        <f>SUM(I117:I141)</f>
        <v>26</v>
      </c>
      <c r="J142" s="128"/>
      <c r="K142" s="129"/>
      <c r="L142" s="182"/>
      <c r="M142" s="63"/>
      <c r="N142" s="175"/>
      <c r="O142" s="63"/>
      <c r="P142" s="63"/>
      <c r="Q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>
      <c r="A143" s="63"/>
      <c r="B143" s="57" t="s">
        <v>1090</v>
      </c>
      <c r="C143" s="57">
        <v>17.0</v>
      </c>
      <c r="D143" s="63"/>
      <c r="E143" s="63"/>
      <c r="F143" s="63"/>
      <c r="G143" s="63"/>
      <c r="H143" s="63"/>
      <c r="I143" s="63"/>
      <c r="J143" s="128"/>
      <c r="K143" s="129"/>
      <c r="L143" s="182"/>
      <c r="M143" s="63"/>
      <c r="N143" s="175"/>
      <c r="O143" s="63"/>
      <c r="P143" s="63"/>
      <c r="Q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</row>
    <row r="144">
      <c r="A144" s="63"/>
      <c r="B144" s="57" t="s">
        <v>1093</v>
      </c>
      <c r="C144" s="57">
        <v>9.0</v>
      </c>
      <c r="D144" s="63"/>
      <c r="E144" s="63"/>
      <c r="F144" s="63"/>
      <c r="G144" s="63"/>
      <c r="H144" s="63"/>
      <c r="I144" s="63"/>
      <c r="J144" s="128"/>
      <c r="K144" s="129"/>
      <c r="L144" s="182"/>
      <c r="M144" s="63"/>
      <c r="N144" s="175"/>
      <c r="O144" s="63"/>
      <c r="P144" s="63"/>
      <c r="Q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128"/>
      <c r="K145" s="129"/>
      <c r="L145" s="182"/>
      <c r="M145" s="63"/>
      <c r="N145" s="175"/>
      <c r="O145" s="63"/>
      <c r="P145" s="63"/>
      <c r="Q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128"/>
      <c r="K146" s="129"/>
      <c r="L146" s="182"/>
      <c r="M146" s="63"/>
      <c r="N146" s="175"/>
      <c r="O146" s="63"/>
      <c r="P146" s="63"/>
      <c r="Q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128"/>
      <c r="K147" s="129"/>
      <c r="L147" s="182"/>
      <c r="M147" s="63"/>
      <c r="N147" s="175"/>
      <c r="O147" s="63"/>
      <c r="P147" s="63"/>
      <c r="Q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</row>
    <row r="148">
      <c r="A148" s="63"/>
      <c r="B148" s="57" t="s">
        <v>11</v>
      </c>
      <c r="C148" s="57" t="s">
        <v>6</v>
      </c>
      <c r="D148" s="57" t="s">
        <v>328</v>
      </c>
      <c r="E148" s="57" t="s">
        <v>4</v>
      </c>
      <c r="F148" s="57" t="s">
        <v>1050</v>
      </c>
      <c r="G148" s="57" t="s">
        <v>524</v>
      </c>
      <c r="H148" s="57">
        <v>8.5</v>
      </c>
      <c r="I148" s="38">
        <v>1.0</v>
      </c>
      <c r="J148" s="113">
        <v>3190.0</v>
      </c>
      <c r="K148" s="125"/>
      <c r="L148" s="182"/>
      <c r="M148" s="63"/>
      <c r="N148" s="175"/>
      <c r="O148" s="63"/>
      <c r="P148" s="63"/>
      <c r="Q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</row>
    <row r="149">
      <c r="A149" s="63"/>
      <c r="B149" s="57" t="s">
        <v>11</v>
      </c>
      <c r="C149" s="57" t="s">
        <v>6</v>
      </c>
      <c r="D149" s="57" t="s">
        <v>328</v>
      </c>
      <c r="E149" s="57" t="s">
        <v>4</v>
      </c>
      <c r="F149" s="57" t="s">
        <v>1051</v>
      </c>
      <c r="G149" s="57" t="s">
        <v>524</v>
      </c>
      <c r="H149" s="57">
        <v>7.5</v>
      </c>
      <c r="I149" s="38">
        <v>1.0</v>
      </c>
      <c r="J149" s="113">
        <v>3190.0</v>
      </c>
      <c r="K149" s="125"/>
      <c r="L149" s="182"/>
      <c r="M149" s="63"/>
      <c r="N149" s="175"/>
      <c r="O149" s="63"/>
      <c r="P149" s="63"/>
      <c r="Q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>
      <c r="A150" s="63"/>
      <c r="B150" s="57" t="s">
        <v>11</v>
      </c>
      <c r="C150" s="57" t="s">
        <v>6</v>
      </c>
      <c r="D150" s="57" t="s">
        <v>328</v>
      </c>
      <c r="E150" s="57" t="s">
        <v>4</v>
      </c>
      <c r="F150" s="57" t="s">
        <v>895</v>
      </c>
      <c r="G150" s="57" t="s">
        <v>524</v>
      </c>
      <c r="H150" s="57">
        <v>7.5</v>
      </c>
      <c r="I150" s="151">
        <v>1.0</v>
      </c>
      <c r="J150" s="113">
        <v>3590.0</v>
      </c>
      <c r="K150" s="125"/>
      <c r="L150" s="182"/>
      <c r="M150" s="63"/>
      <c r="N150" s="175"/>
      <c r="O150" s="63"/>
      <c r="P150" s="63"/>
      <c r="Q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</row>
    <row r="151">
      <c r="A151" s="63"/>
      <c r="B151" s="57" t="s">
        <v>11</v>
      </c>
      <c r="C151" s="57" t="s">
        <v>6</v>
      </c>
      <c r="D151" s="57" t="s">
        <v>328</v>
      </c>
      <c r="E151" s="57" t="s">
        <v>4</v>
      </c>
      <c r="F151" s="57" t="s">
        <v>895</v>
      </c>
      <c r="G151" s="57" t="s">
        <v>524</v>
      </c>
      <c r="H151" s="57">
        <v>8.0</v>
      </c>
      <c r="I151" s="151">
        <v>2.0</v>
      </c>
      <c r="J151" s="113">
        <v>3590.0</v>
      </c>
      <c r="K151" s="125"/>
      <c r="L151" s="182"/>
      <c r="M151" s="63"/>
      <c r="N151" s="175"/>
      <c r="O151" s="63"/>
      <c r="P151" s="63"/>
      <c r="Q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</row>
    <row r="152">
      <c r="A152" s="63"/>
      <c r="B152" s="57" t="s">
        <v>316</v>
      </c>
      <c r="C152" s="57" t="s">
        <v>6</v>
      </c>
      <c r="D152" s="57" t="s">
        <v>328</v>
      </c>
      <c r="E152" s="57" t="s">
        <v>4</v>
      </c>
      <c r="F152" s="57" t="s">
        <v>1052</v>
      </c>
      <c r="G152" s="57" t="s">
        <v>1053</v>
      </c>
      <c r="H152" s="58"/>
      <c r="I152" s="151">
        <v>1.0</v>
      </c>
      <c r="J152" s="113">
        <v>6190.0</v>
      </c>
      <c r="K152" s="125"/>
      <c r="L152" s="182"/>
      <c r="M152" s="63"/>
      <c r="N152" s="175"/>
      <c r="O152" s="63"/>
      <c r="P152" s="63"/>
      <c r="Q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>
      <c r="A153" s="63"/>
      <c r="B153" s="57" t="s">
        <v>316</v>
      </c>
      <c r="C153" s="57" t="s">
        <v>6</v>
      </c>
      <c r="D153" s="57" t="s">
        <v>328</v>
      </c>
      <c r="E153" s="57" t="s">
        <v>4</v>
      </c>
      <c r="F153" s="57" t="s">
        <v>1054</v>
      </c>
      <c r="G153" s="57" t="s">
        <v>583</v>
      </c>
      <c r="H153" s="58"/>
      <c r="I153" s="151">
        <v>1.0</v>
      </c>
      <c r="J153" s="113">
        <v>6790.0</v>
      </c>
      <c r="K153" s="125"/>
      <c r="L153" s="182"/>
      <c r="M153" s="63"/>
      <c r="N153" s="175"/>
      <c r="O153" s="63"/>
      <c r="P153" s="63"/>
      <c r="Q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>
      <c r="A154" s="63"/>
      <c r="B154" s="57" t="s">
        <v>316</v>
      </c>
      <c r="C154" s="57" t="s">
        <v>6</v>
      </c>
      <c r="D154" s="57" t="s">
        <v>328</v>
      </c>
      <c r="E154" s="57" t="s">
        <v>4</v>
      </c>
      <c r="F154" s="57" t="s">
        <v>1055</v>
      </c>
      <c r="G154" s="57" t="s">
        <v>583</v>
      </c>
      <c r="H154" s="58"/>
      <c r="I154" s="151">
        <v>1.0</v>
      </c>
      <c r="J154" s="113">
        <v>6790.0</v>
      </c>
      <c r="K154" s="125"/>
      <c r="L154" s="182"/>
      <c r="M154" s="63"/>
      <c r="N154" s="175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>
      <c r="A155" s="63"/>
      <c r="B155" s="57" t="s">
        <v>316</v>
      </c>
      <c r="C155" s="57" t="s">
        <v>6</v>
      </c>
      <c r="D155" s="57" t="s">
        <v>328</v>
      </c>
      <c r="E155" s="57" t="s">
        <v>4</v>
      </c>
      <c r="F155" s="57" t="s">
        <v>1056</v>
      </c>
      <c r="G155" s="57" t="s">
        <v>583</v>
      </c>
      <c r="H155" s="58"/>
      <c r="I155" s="151">
        <v>1.0</v>
      </c>
      <c r="J155" s="113">
        <v>7190.0</v>
      </c>
      <c r="K155" s="125"/>
      <c r="L155" s="182"/>
      <c r="M155" s="63"/>
      <c r="N155" s="175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</row>
    <row r="156">
      <c r="A156" s="63"/>
      <c r="B156" s="57" t="s">
        <v>316</v>
      </c>
      <c r="C156" s="57" t="s">
        <v>6</v>
      </c>
      <c r="D156" s="57" t="s">
        <v>328</v>
      </c>
      <c r="E156" s="57" t="s">
        <v>4</v>
      </c>
      <c r="F156" s="57" t="s">
        <v>1057</v>
      </c>
      <c r="G156" s="57" t="s">
        <v>583</v>
      </c>
      <c r="H156" s="58"/>
      <c r="I156" s="151">
        <v>1.0</v>
      </c>
      <c r="J156" s="113">
        <v>7190.0</v>
      </c>
      <c r="K156" s="125"/>
      <c r="L156" s="182"/>
      <c r="M156" s="63"/>
      <c r="N156" s="175"/>
      <c r="O156" s="63"/>
      <c r="P156" s="63"/>
      <c r="Q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</row>
    <row r="157">
      <c r="A157" s="63"/>
      <c r="B157" s="57" t="s">
        <v>316</v>
      </c>
      <c r="C157" s="57" t="s">
        <v>6</v>
      </c>
      <c r="D157" s="57" t="s">
        <v>328</v>
      </c>
      <c r="E157" s="57" t="s">
        <v>4</v>
      </c>
      <c r="F157" s="57" t="s">
        <v>1058</v>
      </c>
      <c r="G157" s="57" t="s">
        <v>583</v>
      </c>
      <c r="H157" s="58"/>
      <c r="I157" s="151">
        <v>1.0</v>
      </c>
      <c r="J157" s="113">
        <v>7190.0</v>
      </c>
      <c r="K157" s="125"/>
      <c r="L157" s="182"/>
      <c r="M157" s="63"/>
      <c r="N157" s="175"/>
      <c r="O157" s="63"/>
      <c r="P157" s="63"/>
      <c r="Q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</row>
    <row r="158">
      <c r="A158" s="63"/>
      <c r="B158" s="57" t="s">
        <v>316</v>
      </c>
      <c r="C158" s="57" t="s">
        <v>6</v>
      </c>
      <c r="D158" s="57" t="s">
        <v>328</v>
      </c>
      <c r="E158" s="57" t="s">
        <v>4</v>
      </c>
      <c r="F158" s="57" t="s">
        <v>1059</v>
      </c>
      <c r="G158" s="57" t="s">
        <v>583</v>
      </c>
      <c r="H158" s="58"/>
      <c r="I158" s="151">
        <v>1.0</v>
      </c>
      <c r="J158" s="113">
        <v>6990.0</v>
      </c>
      <c r="K158" s="125"/>
      <c r="L158" s="182"/>
      <c r="M158" s="63"/>
      <c r="N158" s="175"/>
      <c r="O158" s="63"/>
      <c r="P158" s="63"/>
      <c r="Q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</row>
    <row r="159">
      <c r="A159" s="63"/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1060</v>
      </c>
      <c r="G159" s="57" t="s">
        <v>583</v>
      </c>
      <c r="H159" s="58"/>
      <c r="I159" s="151">
        <v>1.0</v>
      </c>
      <c r="J159" s="113">
        <v>6990.0</v>
      </c>
      <c r="K159" s="125"/>
      <c r="L159" s="182"/>
      <c r="M159" s="63"/>
      <c r="N159" s="175"/>
      <c r="O159" s="63"/>
      <c r="P159" s="63"/>
      <c r="Q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</row>
    <row r="160">
      <c r="A160" s="63"/>
      <c r="B160" s="57" t="s">
        <v>316</v>
      </c>
      <c r="C160" s="57" t="s">
        <v>6</v>
      </c>
      <c r="D160" s="57" t="s">
        <v>328</v>
      </c>
      <c r="E160" s="57" t="s">
        <v>4</v>
      </c>
      <c r="F160" s="57" t="s">
        <v>1061</v>
      </c>
      <c r="G160" s="57" t="s">
        <v>583</v>
      </c>
      <c r="H160" s="58"/>
      <c r="I160" s="151">
        <v>1.0</v>
      </c>
      <c r="J160" s="113">
        <v>6790.0</v>
      </c>
      <c r="K160" s="125"/>
      <c r="L160" s="182"/>
      <c r="M160" s="63"/>
      <c r="N160" s="175"/>
      <c r="O160" s="63"/>
      <c r="P160" s="63"/>
      <c r="Q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</row>
    <row r="161">
      <c r="A161" s="63"/>
      <c r="B161" s="57" t="s">
        <v>11</v>
      </c>
      <c r="C161" s="57" t="s">
        <v>6</v>
      </c>
      <c r="D161" s="57" t="s">
        <v>328</v>
      </c>
      <c r="E161" s="57" t="s">
        <v>4</v>
      </c>
      <c r="F161" s="57" t="s">
        <v>1064</v>
      </c>
      <c r="G161" s="57" t="s">
        <v>524</v>
      </c>
      <c r="H161" s="57">
        <v>7.5</v>
      </c>
      <c r="I161" s="151">
        <v>1.0</v>
      </c>
      <c r="J161" s="113">
        <v>4790.0</v>
      </c>
      <c r="K161" s="125"/>
      <c r="L161" s="182"/>
      <c r="M161" s="63"/>
      <c r="N161" s="175"/>
      <c r="O161" s="63"/>
      <c r="P161" s="63"/>
      <c r="Q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</row>
    <row r="162">
      <c r="A162" s="63"/>
      <c r="B162" s="57" t="s">
        <v>11</v>
      </c>
      <c r="C162" s="57" t="s">
        <v>6</v>
      </c>
      <c r="D162" s="57" t="s">
        <v>328</v>
      </c>
      <c r="E162" s="57" t="s">
        <v>4</v>
      </c>
      <c r="F162" s="57" t="s">
        <v>1064</v>
      </c>
      <c r="G162" s="57" t="s">
        <v>524</v>
      </c>
      <c r="H162" s="57">
        <v>8.0</v>
      </c>
      <c r="I162" s="151">
        <v>1.0</v>
      </c>
      <c r="J162" s="113">
        <v>4790.0</v>
      </c>
      <c r="K162" s="125"/>
      <c r="L162" s="182"/>
      <c r="M162" s="63"/>
      <c r="N162" s="175"/>
      <c r="O162" s="63"/>
      <c r="P162" s="63"/>
      <c r="Q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</row>
    <row r="163">
      <c r="A163" s="63"/>
      <c r="B163" s="57" t="s">
        <v>11</v>
      </c>
      <c r="C163" s="57" t="s">
        <v>22</v>
      </c>
      <c r="D163" s="57" t="s">
        <v>328</v>
      </c>
      <c r="E163" s="57" t="s">
        <v>4</v>
      </c>
      <c r="F163" s="57" t="s">
        <v>921</v>
      </c>
      <c r="G163" s="57" t="s">
        <v>524</v>
      </c>
      <c r="H163" s="57">
        <v>10.0</v>
      </c>
      <c r="I163" s="151">
        <v>1.0</v>
      </c>
      <c r="J163" s="113">
        <v>5390.0</v>
      </c>
      <c r="K163" s="125"/>
      <c r="L163" s="182"/>
      <c r="M163" s="63"/>
      <c r="N163" s="175"/>
      <c r="O163" s="63"/>
      <c r="P163" s="63"/>
      <c r="Q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</row>
    <row r="164">
      <c r="A164" s="63"/>
      <c r="B164" s="57" t="s">
        <v>5</v>
      </c>
      <c r="C164" s="57" t="s">
        <v>6</v>
      </c>
      <c r="D164" s="57" t="s">
        <v>328</v>
      </c>
      <c r="E164" s="57" t="s">
        <v>361</v>
      </c>
      <c r="F164" s="57" t="s">
        <v>978</v>
      </c>
      <c r="G164" s="57" t="s">
        <v>484</v>
      </c>
      <c r="H164" s="58"/>
      <c r="I164" s="183">
        <v>2.0</v>
      </c>
      <c r="J164" s="113">
        <v>6590.0</v>
      </c>
      <c r="K164" s="132">
        <v>4990.0</v>
      </c>
      <c r="L164" s="182"/>
      <c r="M164" s="63"/>
      <c r="N164" s="175"/>
      <c r="O164" s="63"/>
      <c r="P164" s="63"/>
      <c r="Q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</row>
    <row r="165">
      <c r="A165" s="63"/>
      <c r="B165" s="57" t="s">
        <v>5</v>
      </c>
      <c r="C165" s="57" t="s">
        <v>6</v>
      </c>
      <c r="D165" s="57" t="s">
        <v>328</v>
      </c>
      <c r="E165" s="57" t="s">
        <v>4</v>
      </c>
      <c r="F165" s="57" t="s">
        <v>1069</v>
      </c>
      <c r="G165" s="57" t="s">
        <v>335</v>
      </c>
      <c r="H165" s="58"/>
      <c r="I165" s="183">
        <v>1.0</v>
      </c>
      <c r="J165" s="113">
        <v>1590.0</v>
      </c>
      <c r="K165" s="125"/>
      <c r="L165" s="182"/>
      <c r="M165" s="63"/>
      <c r="N165" s="175"/>
      <c r="O165" s="63"/>
      <c r="P165" s="63"/>
      <c r="Q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</row>
    <row r="166">
      <c r="A166" s="63"/>
      <c r="B166" s="57" t="s">
        <v>5</v>
      </c>
      <c r="C166" s="57" t="s">
        <v>6</v>
      </c>
      <c r="D166" s="57" t="s">
        <v>328</v>
      </c>
      <c r="E166" s="57" t="s">
        <v>4</v>
      </c>
      <c r="F166" s="57" t="s">
        <v>1070</v>
      </c>
      <c r="G166" s="57" t="s">
        <v>335</v>
      </c>
      <c r="H166" s="58"/>
      <c r="I166" s="183">
        <v>2.0</v>
      </c>
      <c r="J166" s="113">
        <v>1790.0</v>
      </c>
      <c r="K166" s="125"/>
      <c r="L166" s="182"/>
      <c r="M166" s="63"/>
      <c r="N166" s="175"/>
      <c r="O166" s="63"/>
      <c r="P166" s="63"/>
      <c r="Q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</row>
    <row r="167">
      <c r="A167" s="63"/>
      <c r="B167" s="57" t="s">
        <v>5</v>
      </c>
      <c r="C167" s="57" t="s">
        <v>6</v>
      </c>
      <c r="D167" s="57" t="s">
        <v>328</v>
      </c>
      <c r="E167" s="57" t="s">
        <v>4</v>
      </c>
      <c r="F167" s="57" t="s">
        <v>1071</v>
      </c>
      <c r="G167" s="57" t="s">
        <v>335</v>
      </c>
      <c r="H167" s="58"/>
      <c r="I167" s="183">
        <v>1.0</v>
      </c>
      <c r="J167" s="113">
        <v>1790.0</v>
      </c>
      <c r="K167" s="125"/>
      <c r="L167" s="182"/>
      <c r="M167" s="63"/>
      <c r="N167" s="175"/>
      <c r="O167" s="63"/>
      <c r="P167" s="63"/>
      <c r="Q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</row>
    <row r="168">
      <c r="A168" s="63"/>
      <c r="B168" s="57" t="s">
        <v>5</v>
      </c>
      <c r="C168" s="57" t="s">
        <v>6</v>
      </c>
      <c r="D168" s="57" t="s">
        <v>328</v>
      </c>
      <c r="E168" s="57" t="s">
        <v>4</v>
      </c>
      <c r="F168" s="57" t="s">
        <v>1072</v>
      </c>
      <c r="G168" s="57" t="s">
        <v>1073</v>
      </c>
      <c r="H168" s="58"/>
      <c r="I168" s="183">
        <v>1.0</v>
      </c>
      <c r="J168" s="113">
        <v>2990.0</v>
      </c>
      <c r="K168" s="125"/>
      <c r="L168" s="182"/>
      <c r="M168" s="63"/>
      <c r="N168" s="175"/>
      <c r="O168" s="63"/>
      <c r="P168" s="63"/>
      <c r="Q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</row>
    <row r="169">
      <c r="A169" s="63"/>
      <c r="B169" s="57" t="s">
        <v>5</v>
      </c>
      <c r="C169" s="57" t="s">
        <v>6</v>
      </c>
      <c r="D169" s="57" t="s">
        <v>328</v>
      </c>
      <c r="E169" s="57" t="s">
        <v>4</v>
      </c>
      <c r="F169" s="57" t="s">
        <v>1074</v>
      </c>
      <c r="G169" s="57" t="s">
        <v>335</v>
      </c>
      <c r="H169" s="58"/>
      <c r="I169" s="183">
        <v>1.0</v>
      </c>
      <c r="J169" s="113">
        <v>1590.0</v>
      </c>
      <c r="K169" s="125"/>
      <c r="L169" s="182"/>
      <c r="M169" s="63"/>
      <c r="N169" s="175"/>
      <c r="O169" s="63"/>
      <c r="P169" s="63"/>
      <c r="Q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</row>
    <row r="170">
      <c r="A170" s="63"/>
      <c r="B170" s="57" t="s">
        <v>5</v>
      </c>
      <c r="C170" s="57" t="s">
        <v>6</v>
      </c>
      <c r="D170" s="57" t="s">
        <v>328</v>
      </c>
      <c r="E170" s="57" t="s">
        <v>4</v>
      </c>
      <c r="F170" s="57" t="s">
        <v>1075</v>
      </c>
      <c r="G170" s="57" t="s">
        <v>986</v>
      </c>
      <c r="H170" s="58"/>
      <c r="I170" s="183">
        <v>1.0</v>
      </c>
      <c r="J170" s="113">
        <v>2390.0</v>
      </c>
      <c r="K170" s="125"/>
      <c r="L170" s="182"/>
      <c r="M170" s="63"/>
      <c r="N170" s="175"/>
      <c r="O170" s="63"/>
      <c r="P170" s="63"/>
      <c r="Q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</row>
    <row r="171">
      <c r="A171" s="63"/>
      <c r="B171" s="57" t="s">
        <v>5</v>
      </c>
      <c r="C171" s="57" t="s">
        <v>6</v>
      </c>
      <c r="D171" s="57" t="s">
        <v>328</v>
      </c>
      <c r="E171" s="57" t="s">
        <v>4</v>
      </c>
      <c r="F171" s="57" t="s">
        <v>1076</v>
      </c>
      <c r="G171" s="57" t="s">
        <v>986</v>
      </c>
      <c r="H171" s="58"/>
      <c r="I171" s="183">
        <v>1.0</v>
      </c>
      <c r="J171" s="113">
        <v>2390.0</v>
      </c>
      <c r="K171" s="125"/>
      <c r="L171" s="182"/>
      <c r="M171" s="63"/>
      <c r="N171" s="175"/>
      <c r="O171" s="63"/>
      <c r="P171" s="63"/>
      <c r="Q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</row>
    <row r="172">
      <c r="A172" s="63"/>
      <c r="B172" s="57" t="s">
        <v>5</v>
      </c>
      <c r="C172" s="57" t="s">
        <v>6</v>
      </c>
      <c r="D172" s="57" t="s">
        <v>370</v>
      </c>
      <c r="E172" s="57" t="s">
        <v>4</v>
      </c>
      <c r="F172" s="57" t="s">
        <v>1080</v>
      </c>
      <c r="G172" s="57" t="s">
        <v>1079</v>
      </c>
      <c r="H172" s="58"/>
      <c r="I172" s="183">
        <v>1.0</v>
      </c>
      <c r="J172" s="113">
        <v>2390.0</v>
      </c>
      <c r="K172" s="125"/>
      <c r="L172" s="182"/>
      <c r="M172" s="63"/>
      <c r="N172" s="175"/>
      <c r="O172" s="63"/>
      <c r="P172" s="63"/>
      <c r="Q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</row>
    <row r="173">
      <c r="A173" s="63"/>
      <c r="B173" s="57" t="s">
        <v>5</v>
      </c>
      <c r="C173" s="57" t="s">
        <v>6</v>
      </c>
      <c r="D173" s="57" t="s">
        <v>328</v>
      </c>
      <c r="E173" s="57" t="s">
        <v>4</v>
      </c>
      <c r="F173" s="57" t="s">
        <v>723</v>
      </c>
      <c r="G173" s="57" t="s">
        <v>724</v>
      </c>
      <c r="H173" s="58"/>
      <c r="I173" s="183">
        <v>2.0</v>
      </c>
      <c r="J173" s="113">
        <v>1790.0</v>
      </c>
      <c r="K173" s="125"/>
      <c r="L173" s="182"/>
      <c r="M173" s="63"/>
      <c r="N173" s="175"/>
      <c r="O173" s="63"/>
      <c r="P173" s="63"/>
      <c r="Q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</row>
    <row r="174">
      <c r="A174" s="63"/>
      <c r="B174" s="57" t="s">
        <v>5</v>
      </c>
      <c r="C174" s="57" t="s">
        <v>6</v>
      </c>
      <c r="D174" s="57" t="s">
        <v>328</v>
      </c>
      <c r="E174" s="57" t="s">
        <v>4</v>
      </c>
      <c r="F174" s="57" t="s">
        <v>725</v>
      </c>
      <c r="G174" s="57" t="s">
        <v>724</v>
      </c>
      <c r="H174" s="58"/>
      <c r="I174" s="183">
        <v>1.0</v>
      </c>
      <c r="J174" s="113">
        <v>1790.0</v>
      </c>
      <c r="K174" s="125"/>
      <c r="L174" s="182"/>
      <c r="M174" s="63"/>
      <c r="N174" s="175"/>
      <c r="O174" s="63"/>
      <c r="P174" s="63"/>
      <c r="Q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</row>
    <row r="175">
      <c r="A175" s="63"/>
      <c r="B175" s="57" t="s">
        <v>5</v>
      </c>
      <c r="C175" s="57" t="s">
        <v>6</v>
      </c>
      <c r="D175" s="57" t="s">
        <v>328</v>
      </c>
      <c r="E175" s="57" t="s">
        <v>4</v>
      </c>
      <c r="F175" s="57" t="s">
        <v>1083</v>
      </c>
      <c r="G175" s="57" t="s">
        <v>362</v>
      </c>
      <c r="H175" s="58"/>
      <c r="I175" s="183">
        <v>1.0</v>
      </c>
      <c r="J175" s="113">
        <v>5990.0</v>
      </c>
      <c r="K175" s="125"/>
      <c r="L175" s="182"/>
      <c r="M175" s="63"/>
      <c r="N175" s="175"/>
      <c r="O175" s="63"/>
      <c r="P175" s="63"/>
      <c r="Q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</row>
    <row r="176">
      <c r="A176" s="63"/>
      <c r="B176" s="57" t="s">
        <v>5</v>
      </c>
      <c r="C176" s="57" t="s">
        <v>6</v>
      </c>
      <c r="D176" s="57" t="s">
        <v>328</v>
      </c>
      <c r="E176" s="57" t="s">
        <v>4</v>
      </c>
      <c r="F176" s="57" t="s">
        <v>1084</v>
      </c>
      <c r="G176" s="57" t="s">
        <v>362</v>
      </c>
      <c r="H176" s="58"/>
      <c r="I176" s="183">
        <v>1.0</v>
      </c>
      <c r="J176" s="113">
        <v>5990.0</v>
      </c>
      <c r="K176" s="125"/>
      <c r="L176" s="182"/>
      <c r="M176" s="63"/>
      <c r="N176" s="175"/>
      <c r="O176" s="63"/>
      <c r="P176" s="63"/>
      <c r="Q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</row>
    <row r="177">
      <c r="A177" s="63"/>
      <c r="B177" s="57" t="s">
        <v>5</v>
      </c>
      <c r="C177" s="57" t="s">
        <v>6</v>
      </c>
      <c r="D177" s="57" t="s">
        <v>328</v>
      </c>
      <c r="E177" s="57" t="s">
        <v>4</v>
      </c>
      <c r="F177" s="57" t="s">
        <v>1001</v>
      </c>
      <c r="G177" s="57" t="s">
        <v>362</v>
      </c>
      <c r="H177" s="58"/>
      <c r="I177" s="183">
        <v>1.0</v>
      </c>
      <c r="J177" s="113">
        <v>5990.0</v>
      </c>
      <c r="K177" s="125"/>
      <c r="L177" s="182"/>
      <c r="M177" s="63"/>
      <c r="N177" s="175"/>
      <c r="O177" s="63"/>
      <c r="P177" s="63"/>
      <c r="Q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</row>
    <row r="178">
      <c r="A178" s="63"/>
      <c r="B178" s="57" t="s">
        <v>5</v>
      </c>
      <c r="C178" s="57" t="s">
        <v>6</v>
      </c>
      <c r="D178" s="57" t="s">
        <v>328</v>
      </c>
      <c r="E178" s="57" t="s">
        <v>4</v>
      </c>
      <c r="F178" s="57" t="s">
        <v>1002</v>
      </c>
      <c r="G178" s="57" t="s">
        <v>362</v>
      </c>
      <c r="H178" s="58"/>
      <c r="I178" s="183">
        <v>1.0</v>
      </c>
      <c r="J178" s="113">
        <v>5990.0</v>
      </c>
      <c r="K178" s="125"/>
      <c r="L178" s="182"/>
      <c r="M178" s="63"/>
      <c r="N178" s="175"/>
      <c r="O178" s="63"/>
      <c r="P178" s="63"/>
      <c r="Q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</row>
    <row r="179">
      <c r="A179" s="63"/>
      <c r="B179" s="57" t="s">
        <v>5</v>
      </c>
      <c r="C179" s="57" t="s">
        <v>6</v>
      </c>
      <c r="D179" s="57" t="s">
        <v>328</v>
      </c>
      <c r="E179" s="57" t="s">
        <v>4</v>
      </c>
      <c r="F179" s="57" t="s">
        <v>1004</v>
      </c>
      <c r="G179" s="57" t="s">
        <v>362</v>
      </c>
      <c r="H179" s="58"/>
      <c r="I179" s="183">
        <v>1.0</v>
      </c>
      <c r="J179" s="113">
        <v>5990.0</v>
      </c>
      <c r="K179" s="125"/>
      <c r="L179" s="182"/>
      <c r="M179" s="63"/>
      <c r="N179" s="175"/>
      <c r="O179" s="63"/>
      <c r="P179" s="63"/>
      <c r="Q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</row>
    <row r="180">
      <c r="A180" s="63"/>
      <c r="B180" s="57" t="s">
        <v>5</v>
      </c>
      <c r="C180" s="57" t="s">
        <v>6</v>
      </c>
      <c r="D180" s="57" t="s">
        <v>328</v>
      </c>
      <c r="E180" s="57" t="s">
        <v>4</v>
      </c>
      <c r="F180" s="57" t="s">
        <v>1085</v>
      </c>
      <c r="G180" s="57" t="s">
        <v>335</v>
      </c>
      <c r="H180" s="58"/>
      <c r="I180" s="183">
        <v>1.0</v>
      </c>
      <c r="J180" s="113">
        <v>1590.0</v>
      </c>
      <c r="K180" s="125"/>
      <c r="L180" s="182"/>
      <c r="M180" s="63"/>
      <c r="N180" s="175"/>
      <c r="O180" s="63"/>
      <c r="P180" s="63"/>
      <c r="Q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</row>
    <row r="181">
      <c r="A181" s="63"/>
      <c r="B181" s="57" t="s">
        <v>5</v>
      </c>
      <c r="C181" s="57" t="s">
        <v>6</v>
      </c>
      <c r="D181" s="57" t="s">
        <v>328</v>
      </c>
      <c r="E181" s="57" t="s">
        <v>4</v>
      </c>
      <c r="F181" s="57" t="s">
        <v>1087</v>
      </c>
      <c r="G181" s="57" t="s">
        <v>335</v>
      </c>
      <c r="H181" s="58"/>
      <c r="I181" s="183">
        <v>2.0</v>
      </c>
      <c r="J181" s="113">
        <v>1590.0</v>
      </c>
      <c r="K181" s="125"/>
      <c r="L181" s="182"/>
      <c r="M181" s="63"/>
      <c r="N181" s="175"/>
      <c r="O181" s="63"/>
      <c r="P181" s="63"/>
      <c r="Q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</row>
    <row r="182">
      <c r="A182" s="63"/>
      <c r="B182" s="57" t="s">
        <v>5</v>
      </c>
      <c r="C182" s="57" t="s">
        <v>6</v>
      </c>
      <c r="D182" s="57" t="s">
        <v>328</v>
      </c>
      <c r="E182" s="57" t="s">
        <v>4</v>
      </c>
      <c r="F182" s="57" t="s">
        <v>1088</v>
      </c>
      <c r="G182" s="57" t="s">
        <v>335</v>
      </c>
      <c r="H182" s="58"/>
      <c r="I182" s="183">
        <v>2.0</v>
      </c>
      <c r="J182" s="113">
        <v>1290.0</v>
      </c>
      <c r="K182" s="125"/>
      <c r="L182" s="182"/>
      <c r="M182" s="63"/>
      <c r="N182" s="175"/>
      <c r="O182" s="63"/>
      <c r="P182" s="63"/>
      <c r="Q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>
        <f>SUM(I148:I182)</f>
        <v>41</v>
      </c>
      <c r="J183" s="128"/>
      <c r="K183" s="129"/>
      <c r="L183" s="182"/>
      <c r="M183" s="63"/>
      <c r="N183" s="175"/>
      <c r="O183" s="63"/>
      <c r="P183" s="63"/>
      <c r="Q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</row>
    <row r="184">
      <c r="A184" s="63"/>
      <c r="B184" s="57" t="s">
        <v>1090</v>
      </c>
      <c r="C184" s="57">
        <v>8.0</v>
      </c>
      <c r="D184" s="63"/>
      <c r="E184" s="63"/>
      <c r="F184" s="63"/>
      <c r="G184" s="63"/>
      <c r="H184" s="63"/>
      <c r="I184" s="63"/>
      <c r="J184" s="128"/>
      <c r="K184" s="129"/>
      <c r="L184" s="182"/>
      <c r="M184" s="63"/>
      <c r="N184" s="175"/>
      <c r="O184" s="63"/>
      <c r="P184" s="63"/>
      <c r="Q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</row>
    <row r="185">
      <c r="A185" s="63"/>
      <c r="B185" s="57" t="s">
        <v>1093</v>
      </c>
      <c r="C185" s="57">
        <v>9.0</v>
      </c>
      <c r="D185" s="63"/>
      <c r="E185" s="63"/>
      <c r="F185" s="63"/>
      <c r="G185" s="63"/>
      <c r="H185" s="63"/>
      <c r="I185" s="63"/>
      <c r="J185" s="128"/>
      <c r="K185" s="129"/>
      <c r="L185" s="182"/>
      <c r="M185" s="63"/>
      <c r="N185" s="175"/>
      <c r="O185" s="63"/>
      <c r="P185" s="63"/>
      <c r="Q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</row>
    <row r="186">
      <c r="A186" s="63"/>
      <c r="B186" s="57" t="s">
        <v>1091</v>
      </c>
      <c r="C186" s="57">
        <v>24.0</v>
      </c>
      <c r="D186" s="63"/>
      <c r="E186" s="63"/>
      <c r="F186" s="63"/>
      <c r="G186" s="63"/>
      <c r="H186" s="63"/>
      <c r="I186" s="63"/>
      <c r="J186" s="128"/>
      <c r="K186" s="129"/>
      <c r="L186" s="182"/>
      <c r="M186" s="63"/>
      <c r="N186" s="175"/>
      <c r="O186" s="63"/>
      <c r="P186" s="63"/>
      <c r="Q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128"/>
      <c r="K187" s="129"/>
      <c r="L187" s="182"/>
      <c r="M187" s="63"/>
      <c r="N187" s="175"/>
      <c r="O187" s="63"/>
      <c r="P187" s="63"/>
      <c r="Q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128"/>
      <c r="K188" s="129"/>
      <c r="L188" s="182"/>
      <c r="M188" s="63"/>
      <c r="N188" s="175"/>
      <c r="O188" s="63"/>
      <c r="P188" s="63"/>
      <c r="Q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128"/>
      <c r="K189" s="129"/>
      <c r="L189" s="182"/>
      <c r="M189" s="63"/>
      <c r="N189" s="175"/>
      <c r="O189" s="63"/>
      <c r="P189" s="63"/>
      <c r="Q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128"/>
      <c r="K190" s="129"/>
      <c r="L190" s="182"/>
      <c r="M190" s="63"/>
      <c r="N190" s="175"/>
      <c r="O190" s="63"/>
      <c r="P190" s="63"/>
      <c r="Q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128"/>
      <c r="K191" s="129"/>
      <c r="L191" s="182"/>
      <c r="M191" s="63"/>
      <c r="N191" s="175"/>
      <c r="O191" s="63"/>
      <c r="P191" s="63"/>
      <c r="Q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128"/>
      <c r="K192" s="129"/>
      <c r="L192" s="182"/>
      <c r="M192" s="63"/>
      <c r="N192" s="175"/>
      <c r="O192" s="63"/>
      <c r="P192" s="63"/>
      <c r="Q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128"/>
      <c r="K193" s="129"/>
      <c r="L193" s="182"/>
      <c r="M193" s="63"/>
      <c r="N193" s="175"/>
      <c r="O193" s="63"/>
      <c r="P193" s="63"/>
      <c r="Q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128"/>
      <c r="K194" s="129"/>
      <c r="L194" s="182"/>
      <c r="M194" s="63"/>
      <c r="N194" s="175"/>
      <c r="O194" s="63"/>
      <c r="P194" s="63"/>
      <c r="Q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128"/>
      <c r="K195" s="129"/>
      <c r="L195" s="182"/>
      <c r="M195" s="63"/>
      <c r="N195" s="175"/>
      <c r="O195" s="63"/>
      <c r="P195" s="63"/>
      <c r="Q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128"/>
      <c r="K196" s="129"/>
      <c r="L196" s="182"/>
      <c r="M196" s="63"/>
      <c r="N196" s="175"/>
      <c r="O196" s="63"/>
      <c r="P196" s="63"/>
      <c r="Q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128"/>
      <c r="K197" s="129"/>
      <c r="L197" s="182"/>
      <c r="M197" s="63"/>
      <c r="N197" s="175"/>
      <c r="O197" s="63"/>
      <c r="P197" s="63"/>
      <c r="Q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128"/>
      <c r="K198" s="129"/>
      <c r="L198" s="182"/>
      <c r="M198" s="63"/>
      <c r="N198" s="175"/>
      <c r="O198" s="63"/>
      <c r="P198" s="63"/>
      <c r="Q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128"/>
      <c r="K199" s="129"/>
      <c r="L199" s="182"/>
      <c r="M199" s="63"/>
      <c r="N199" s="175"/>
      <c r="O199" s="63"/>
      <c r="P199" s="63"/>
      <c r="Q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128"/>
      <c r="K200" s="129"/>
      <c r="L200" s="182"/>
      <c r="M200" s="63"/>
      <c r="N200" s="175"/>
      <c r="O200" s="63"/>
      <c r="P200" s="63"/>
      <c r="Q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128"/>
      <c r="K201" s="129"/>
      <c r="L201" s="182"/>
      <c r="M201" s="63"/>
      <c r="N201" s="175"/>
      <c r="O201" s="63"/>
      <c r="P201" s="63"/>
      <c r="Q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128"/>
      <c r="K202" s="129"/>
      <c r="L202" s="182"/>
      <c r="M202" s="63"/>
      <c r="N202" s="175"/>
      <c r="O202" s="63"/>
      <c r="P202" s="63"/>
      <c r="Q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128"/>
      <c r="K203" s="129"/>
      <c r="L203" s="182"/>
      <c r="M203" s="63"/>
      <c r="N203" s="175"/>
      <c r="O203" s="63"/>
      <c r="P203" s="63"/>
      <c r="Q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128"/>
      <c r="K204" s="129"/>
      <c r="L204" s="182"/>
      <c r="M204" s="63"/>
      <c r="N204" s="175"/>
      <c r="O204" s="63"/>
      <c r="P204" s="63"/>
      <c r="Q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128"/>
      <c r="K205" s="129"/>
      <c r="L205" s="182"/>
      <c r="M205" s="63"/>
      <c r="N205" s="175"/>
      <c r="O205" s="63"/>
      <c r="P205" s="63"/>
      <c r="Q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128"/>
      <c r="K206" s="129"/>
      <c r="L206" s="182"/>
      <c r="M206" s="63"/>
      <c r="N206" s="175"/>
      <c r="O206" s="63"/>
      <c r="P206" s="63"/>
      <c r="Q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128"/>
      <c r="K207" s="129"/>
      <c r="L207" s="182"/>
      <c r="M207" s="63"/>
      <c r="N207" s="175"/>
      <c r="O207" s="63"/>
      <c r="P207" s="63"/>
      <c r="Q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128"/>
      <c r="K208" s="129"/>
      <c r="L208" s="182"/>
      <c r="M208" s="63"/>
      <c r="N208" s="175"/>
      <c r="O208" s="63"/>
      <c r="P208" s="63"/>
      <c r="Q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128"/>
      <c r="K209" s="129"/>
      <c r="L209" s="182"/>
      <c r="M209" s="63"/>
      <c r="N209" s="175"/>
      <c r="O209" s="63"/>
      <c r="P209" s="63"/>
      <c r="Q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128"/>
      <c r="K210" s="129"/>
      <c r="L210" s="182"/>
      <c r="M210" s="63"/>
      <c r="N210" s="175"/>
      <c r="O210" s="63"/>
      <c r="P210" s="63"/>
      <c r="Q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128"/>
      <c r="K211" s="129"/>
      <c r="L211" s="182"/>
      <c r="M211" s="63"/>
      <c r="N211" s="175"/>
      <c r="O211" s="63"/>
      <c r="P211" s="63"/>
      <c r="Q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128"/>
      <c r="K212" s="129"/>
      <c r="L212" s="182"/>
      <c r="M212" s="63"/>
      <c r="N212" s="175"/>
      <c r="O212" s="63"/>
      <c r="P212" s="63"/>
      <c r="Q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128"/>
      <c r="K213" s="129"/>
      <c r="L213" s="182"/>
      <c r="M213" s="63"/>
      <c r="N213" s="175"/>
      <c r="O213" s="63"/>
      <c r="P213" s="63"/>
      <c r="Q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128"/>
      <c r="K214" s="129"/>
      <c r="L214" s="182"/>
      <c r="M214" s="63"/>
      <c r="N214" s="175"/>
      <c r="O214" s="63"/>
      <c r="P214" s="63"/>
      <c r="Q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128"/>
      <c r="K215" s="129"/>
      <c r="L215" s="182"/>
      <c r="M215" s="63"/>
      <c r="N215" s="175"/>
      <c r="O215" s="63"/>
      <c r="P215" s="63"/>
      <c r="Q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128"/>
      <c r="K216" s="129"/>
      <c r="L216" s="182"/>
      <c r="M216" s="63"/>
      <c r="N216" s="175"/>
      <c r="O216" s="63"/>
      <c r="P216" s="63"/>
      <c r="Q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128"/>
      <c r="K217" s="129"/>
      <c r="L217" s="182"/>
      <c r="M217" s="63"/>
      <c r="N217" s="175"/>
      <c r="O217" s="63"/>
      <c r="P217" s="63"/>
      <c r="Q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128"/>
      <c r="K218" s="129"/>
      <c r="L218" s="182"/>
      <c r="M218" s="63"/>
      <c r="N218" s="175"/>
      <c r="O218" s="63"/>
      <c r="P218" s="63"/>
      <c r="Q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128"/>
      <c r="K219" s="129"/>
      <c r="L219" s="182"/>
      <c r="M219" s="63"/>
      <c r="N219" s="175"/>
      <c r="O219" s="63"/>
      <c r="P219" s="63"/>
      <c r="Q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128"/>
      <c r="K220" s="129"/>
      <c r="L220" s="182"/>
      <c r="M220" s="63"/>
      <c r="N220" s="175"/>
      <c r="O220" s="63"/>
      <c r="P220" s="63"/>
      <c r="Q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128"/>
      <c r="K221" s="129"/>
      <c r="L221" s="182"/>
      <c r="M221" s="63"/>
      <c r="N221" s="175"/>
      <c r="O221" s="63"/>
      <c r="P221" s="63"/>
      <c r="Q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128"/>
      <c r="K222" s="129"/>
      <c r="L222" s="182"/>
      <c r="M222" s="63"/>
      <c r="N222" s="175"/>
      <c r="O222" s="63"/>
      <c r="P222" s="63"/>
      <c r="Q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128"/>
      <c r="K223" s="129"/>
      <c r="L223" s="182"/>
      <c r="M223" s="63"/>
      <c r="N223" s="175"/>
      <c r="O223" s="63"/>
      <c r="P223" s="63"/>
      <c r="Q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128"/>
      <c r="K224" s="129"/>
      <c r="L224" s="182"/>
      <c r="M224" s="63"/>
      <c r="N224" s="175"/>
      <c r="O224" s="63"/>
      <c r="P224" s="63"/>
      <c r="Q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128"/>
      <c r="K225" s="129"/>
      <c r="L225" s="182"/>
      <c r="M225" s="63"/>
      <c r="N225" s="175"/>
      <c r="O225" s="63"/>
      <c r="P225" s="63"/>
      <c r="Q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128"/>
      <c r="K226" s="129"/>
      <c r="L226" s="182"/>
      <c r="M226" s="63"/>
      <c r="N226" s="175"/>
      <c r="O226" s="63"/>
      <c r="P226" s="63"/>
      <c r="Q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128"/>
      <c r="K227" s="129"/>
      <c r="L227" s="182"/>
      <c r="M227" s="63"/>
      <c r="N227" s="175"/>
      <c r="O227" s="63"/>
      <c r="P227" s="63"/>
      <c r="Q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128"/>
      <c r="K228" s="129"/>
      <c r="L228" s="182"/>
      <c r="M228" s="63"/>
      <c r="N228" s="175"/>
      <c r="O228" s="63"/>
      <c r="P228" s="63"/>
      <c r="Q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128"/>
      <c r="K229" s="129"/>
      <c r="L229" s="182"/>
      <c r="M229" s="63"/>
      <c r="N229" s="175"/>
      <c r="O229" s="63"/>
      <c r="P229" s="63"/>
      <c r="Q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128"/>
      <c r="K230" s="129"/>
      <c r="L230" s="182"/>
      <c r="M230" s="63"/>
      <c r="N230" s="175"/>
      <c r="O230" s="63"/>
      <c r="P230" s="63"/>
      <c r="Q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128"/>
      <c r="K231" s="129"/>
      <c r="L231" s="182"/>
      <c r="M231" s="63"/>
      <c r="N231" s="175"/>
      <c r="O231" s="63"/>
      <c r="P231" s="63"/>
      <c r="Q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128"/>
      <c r="K232" s="129"/>
      <c r="L232" s="182"/>
      <c r="M232" s="63"/>
      <c r="N232" s="175"/>
      <c r="O232" s="63"/>
      <c r="P232" s="63"/>
      <c r="Q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128"/>
      <c r="K233" s="129"/>
      <c r="L233" s="182"/>
      <c r="M233" s="63"/>
      <c r="N233" s="175"/>
      <c r="O233" s="63"/>
      <c r="P233" s="63"/>
      <c r="Q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128"/>
      <c r="K234" s="129"/>
      <c r="L234" s="182"/>
      <c r="M234" s="63"/>
      <c r="N234" s="175"/>
      <c r="O234" s="63"/>
      <c r="P234" s="63"/>
      <c r="Q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128"/>
      <c r="K235" s="129"/>
      <c r="L235" s="182"/>
      <c r="M235" s="63"/>
      <c r="N235" s="175"/>
      <c r="O235" s="63"/>
      <c r="P235" s="63"/>
      <c r="Q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128"/>
      <c r="K236" s="129"/>
      <c r="L236" s="182"/>
      <c r="M236" s="63"/>
      <c r="N236" s="175"/>
      <c r="O236" s="63"/>
      <c r="P236" s="63"/>
      <c r="Q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128"/>
      <c r="K237" s="129"/>
      <c r="L237" s="182"/>
      <c r="M237" s="63"/>
      <c r="N237" s="175"/>
      <c r="O237" s="63"/>
      <c r="P237" s="63"/>
      <c r="Q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128"/>
      <c r="K238" s="129"/>
      <c r="L238" s="182"/>
      <c r="M238" s="63"/>
      <c r="N238" s="175"/>
      <c r="O238" s="63"/>
      <c r="P238" s="63"/>
      <c r="Q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128"/>
      <c r="K239" s="129"/>
      <c r="L239" s="182"/>
      <c r="M239" s="63"/>
      <c r="N239" s="175"/>
      <c r="O239" s="63"/>
      <c r="P239" s="63"/>
      <c r="Q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128"/>
      <c r="K240" s="129"/>
      <c r="L240" s="182"/>
      <c r="M240" s="63"/>
      <c r="N240" s="175"/>
      <c r="O240" s="63"/>
      <c r="P240" s="63"/>
      <c r="Q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128"/>
      <c r="K241" s="129"/>
      <c r="L241" s="182"/>
      <c r="M241" s="63"/>
      <c r="N241" s="175"/>
      <c r="O241" s="63"/>
      <c r="P241" s="63"/>
      <c r="Q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128"/>
      <c r="K242" s="129"/>
      <c r="L242" s="182"/>
      <c r="M242" s="63"/>
      <c r="N242" s="175"/>
      <c r="O242" s="63"/>
      <c r="P242" s="63"/>
      <c r="Q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128"/>
      <c r="K243" s="129"/>
      <c r="L243" s="182"/>
      <c r="M243" s="63"/>
      <c r="N243" s="175"/>
      <c r="O243" s="63"/>
      <c r="P243" s="63"/>
      <c r="Q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128"/>
      <c r="K244" s="129"/>
      <c r="L244" s="182"/>
      <c r="M244" s="63"/>
      <c r="N244" s="175"/>
      <c r="O244" s="63"/>
      <c r="P244" s="63"/>
      <c r="Q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128"/>
      <c r="K245" s="129"/>
      <c r="L245" s="182"/>
      <c r="M245" s="63"/>
      <c r="N245" s="175"/>
      <c r="O245" s="63"/>
      <c r="P245" s="63"/>
      <c r="Q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128"/>
      <c r="K246" s="129"/>
      <c r="L246" s="182"/>
      <c r="M246" s="63"/>
      <c r="N246" s="175"/>
      <c r="O246" s="63"/>
      <c r="P246" s="63"/>
      <c r="Q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128"/>
      <c r="K247" s="129"/>
      <c r="L247" s="182"/>
      <c r="M247" s="63"/>
      <c r="N247" s="175"/>
      <c r="O247" s="63"/>
      <c r="P247" s="63"/>
      <c r="Q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128"/>
      <c r="K248" s="129"/>
      <c r="L248" s="182"/>
      <c r="M248" s="63"/>
      <c r="N248" s="175"/>
      <c r="O248" s="63"/>
      <c r="P248" s="63"/>
      <c r="Q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128"/>
      <c r="K249" s="129"/>
      <c r="L249" s="182"/>
      <c r="M249" s="63"/>
      <c r="N249" s="175"/>
      <c r="O249" s="63"/>
      <c r="P249" s="63"/>
      <c r="Q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128"/>
      <c r="K250" s="129"/>
      <c r="L250" s="182"/>
      <c r="M250" s="63"/>
      <c r="N250" s="175"/>
      <c r="O250" s="63"/>
      <c r="P250" s="63"/>
      <c r="Q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128"/>
      <c r="K251" s="129"/>
      <c r="L251" s="182"/>
      <c r="M251" s="63"/>
      <c r="N251" s="175"/>
      <c r="O251" s="63"/>
      <c r="P251" s="63"/>
      <c r="Q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128"/>
      <c r="K252" s="129"/>
      <c r="L252" s="182"/>
      <c r="M252" s="63"/>
      <c r="N252" s="175"/>
      <c r="O252" s="63"/>
      <c r="P252" s="63"/>
      <c r="Q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128"/>
      <c r="K253" s="129"/>
      <c r="L253" s="182"/>
      <c r="M253" s="63"/>
      <c r="N253" s="175"/>
      <c r="O253" s="63"/>
      <c r="P253" s="63"/>
      <c r="Q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128"/>
      <c r="K254" s="129"/>
      <c r="L254" s="182"/>
      <c r="M254" s="63"/>
      <c r="N254" s="175"/>
      <c r="O254" s="63"/>
      <c r="P254" s="63"/>
      <c r="Q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128"/>
      <c r="K255" s="129"/>
      <c r="L255" s="182"/>
      <c r="M255" s="63"/>
      <c r="N255" s="175"/>
      <c r="O255" s="63"/>
      <c r="P255" s="63"/>
      <c r="Q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128"/>
      <c r="K256" s="129"/>
      <c r="L256" s="182"/>
      <c r="M256" s="63"/>
      <c r="N256" s="175"/>
      <c r="O256" s="63"/>
      <c r="P256" s="63"/>
      <c r="Q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128"/>
      <c r="K257" s="129"/>
      <c r="L257" s="182"/>
      <c r="M257" s="63"/>
      <c r="N257" s="175"/>
      <c r="O257" s="63"/>
      <c r="P257" s="63"/>
      <c r="Q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128"/>
      <c r="K258" s="129"/>
      <c r="L258" s="182"/>
      <c r="M258" s="63"/>
      <c r="N258" s="175"/>
      <c r="O258" s="63"/>
      <c r="P258" s="63"/>
      <c r="Q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128"/>
      <c r="K259" s="129"/>
      <c r="L259" s="182"/>
      <c r="M259" s="63"/>
      <c r="N259" s="175"/>
      <c r="O259" s="63"/>
      <c r="P259" s="63"/>
      <c r="Q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128"/>
      <c r="K260" s="129"/>
      <c r="L260" s="182"/>
      <c r="M260" s="63"/>
      <c r="N260" s="175"/>
      <c r="O260" s="63"/>
      <c r="P260" s="63"/>
      <c r="Q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128"/>
      <c r="K261" s="129"/>
      <c r="L261" s="182"/>
      <c r="M261" s="63"/>
      <c r="N261" s="175"/>
      <c r="O261" s="63"/>
      <c r="P261" s="63"/>
      <c r="Q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128"/>
      <c r="K262" s="129"/>
      <c r="L262" s="182"/>
      <c r="M262" s="63"/>
      <c r="N262" s="175"/>
      <c r="O262" s="63"/>
      <c r="P262" s="63"/>
      <c r="Q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128"/>
      <c r="K263" s="129"/>
      <c r="L263" s="182"/>
      <c r="M263" s="63"/>
      <c r="N263" s="175"/>
      <c r="O263" s="63"/>
      <c r="P263" s="63"/>
      <c r="Q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128"/>
      <c r="K264" s="129"/>
      <c r="L264" s="182"/>
      <c r="M264" s="63"/>
      <c r="N264" s="175"/>
      <c r="O264" s="63"/>
      <c r="P264" s="63"/>
      <c r="Q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128"/>
      <c r="K265" s="129"/>
      <c r="L265" s="182"/>
      <c r="M265" s="63"/>
      <c r="N265" s="175"/>
      <c r="O265" s="63"/>
      <c r="P265" s="63"/>
      <c r="Q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128"/>
      <c r="K266" s="129"/>
      <c r="L266" s="182"/>
      <c r="M266" s="63"/>
      <c r="N266" s="175"/>
      <c r="O266" s="63"/>
      <c r="P266" s="63"/>
      <c r="Q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128"/>
      <c r="K267" s="129"/>
      <c r="L267" s="182"/>
      <c r="M267" s="63"/>
      <c r="N267" s="175"/>
      <c r="O267" s="63"/>
      <c r="P267" s="63"/>
      <c r="Q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128"/>
      <c r="K268" s="129"/>
      <c r="L268" s="182"/>
      <c r="M268" s="63"/>
      <c r="N268" s="175"/>
      <c r="O268" s="63"/>
      <c r="P268" s="63"/>
      <c r="Q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128"/>
      <c r="K269" s="129"/>
      <c r="L269" s="182"/>
      <c r="M269" s="63"/>
      <c r="N269" s="175"/>
      <c r="O269" s="63"/>
      <c r="P269" s="63"/>
      <c r="Q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128"/>
      <c r="K270" s="129"/>
      <c r="L270" s="182"/>
      <c r="M270" s="63"/>
      <c r="N270" s="175"/>
      <c r="O270" s="63"/>
      <c r="P270" s="63"/>
      <c r="Q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128"/>
      <c r="K271" s="129"/>
      <c r="L271" s="182"/>
      <c r="M271" s="63"/>
      <c r="N271" s="175"/>
      <c r="O271" s="63"/>
      <c r="P271" s="63"/>
      <c r="Q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128"/>
      <c r="K272" s="129"/>
      <c r="L272" s="182"/>
      <c r="M272" s="63"/>
      <c r="N272" s="175"/>
      <c r="O272" s="63"/>
      <c r="P272" s="63"/>
      <c r="Q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128"/>
      <c r="K273" s="129"/>
      <c r="L273" s="182"/>
      <c r="M273" s="63"/>
      <c r="N273" s="175"/>
      <c r="O273" s="63"/>
      <c r="P273" s="63"/>
      <c r="Q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128"/>
      <c r="K274" s="129"/>
      <c r="L274" s="182"/>
      <c r="M274" s="63"/>
      <c r="N274" s="175"/>
      <c r="O274" s="63"/>
      <c r="P274" s="63"/>
      <c r="Q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128"/>
      <c r="K275" s="129"/>
      <c r="L275" s="182"/>
      <c r="M275" s="63"/>
      <c r="N275" s="175"/>
      <c r="O275" s="63"/>
      <c r="P275" s="63"/>
      <c r="Q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128"/>
      <c r="K276" s="129"/>
      <c r="L276" s="182"/>
      <c r="M276" s="63"/>
      <c r="N276" s="175"/>
      <c r="O276" s="63"/>
      <c r="P276" s="63"/>
      <c r="Q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128"/>
      <c r="K277" s="129"/>
      <c r="L277" s="182"/>
      <c r="M277" s="63"/>
      <c r="N277" s="175"/>
      <c r="O277" s="63"/>
      <c r="P277" s="63"/>
      <c r="Q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128"/>
      <c r="K278" s="129"/>
      <c r="L278" s="182"/>
      <c r="M278" s="63"/>
      <c r="N278" s="175"/>
      <c r="O278" s="63"/>
      <c r="P278" s="63"/>
      <c r="Q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128"/>
      <c r="K279" s="129"/>
      <c r="L279" s="182"/>
      <c r="M279" s="63"/>
      <c r="N279" s="175"/>
      <c r="O279" s="63"/>
      <c r="P279" s="63"/>
      <c r="Q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128"/>
      <c r="K280" s="129"/>
      <c r="L280" s="182"/>
      <c r="M280" s="63"/>
      <c r="N280" s="175"/>
      <c r="O280" s="63"/>
      <c r="P280" s="63"/>
      <c r="Q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128"/>
      <c r="K281" s="129"/>
      <c r="L281" s="182"/>
      <c r="M281" s="63"/>
      <c r="N281" s="175"/>
      <c r="O281" s="63"/>
      <c r="P281" s="63"/>
      <c r="Q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128"/>
      <c r="K282" s="129"/>
      <c r="L282" s="182"/>
      <c r="M282" s="63"/>
      <c r="N282" s="175"/>
      <c r="O282" s="63"/>
      <c r="P282" s="63"/>
      <c r="Q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128"/>
      <c r="K283" s="129"/>
      <c r="L283" s="182"/>
      <c r="M283" s="63"/>
      <c r="N283" s="175"/>
      <c r="O283" s="63"/>
      <c r="P283" s="63"/>
      <c r="Q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128"/>
      <c r="K284" s="129"/>
      <c r="L284" s="182"/>
      <c r="M284" s="63"/>
      <c r="N284" s="175"/>
      <c r="O284" s="63"/>
      <c r="P284" s="63"/>
      <c r="Q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128"/>
      <c r="K285" s="129"/>
      <c r="L285" s="182"/>
      <c r="M285" s="63"/>
      <c r="N285" s="175"/>
      <c r="O285" s="63"/>
      <c r="P285" s="63"/>
      <c r="Q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128"/>
      <c r="K286" s="129"/>
      <c r="L286" s="182"/>
      <c r="M286" s="63"/>
      <c r="N286" s="175"/>
      <c r="O286" s="63"/>
      <c r="P286" s="63"/>
      <c r="Q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128"/>
      <c r="K287" s="129"/>
      <c r="L287" s="182"/>
      <c r="M287" s="63"/>
      <c r="N287" s="175"/>
      <c r="O287" s="63"/>
      <c r="P287" s="63"/>
      <c r="Q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128"/>
      <c r="K288" s="129"/>
      <c r="L288" s="182"/>
      <c r="M288" s="63"/>
      <c r="N288" s="175"/>
      <c r="O288" s="63"/>
      <c r="P288" s="63"/>
      <c r="Q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128"/>
      <c r="K289" s="129"/>
      <c r="L289" s="182"/>
      <c r="M289" s="63"/>
      <c r="N289" s="175"/>
      <c r="O289" s="63"/>
      <c r="P289" s="63"/>
      <c r="Q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128"/>
      <c r="K290" s="129"/>
      <c r="L290" s="182"/>
      <c r="M290" s="63"/>
      <c r="N290" s="175"/>
      <c r="O290" s="63"/>
      <c r="P290" s="63"/>
      <c r="Q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128"/>
      <c r="K291" s="129"/>
      <c r="L291" s="182"/>
      <c r="M291" s="63"/>
      <c r="N291" s="175"/>
      <c r="O291" s="63"/>
      <c r="P291" s="63"/>
      <c r="Q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128"/>
      <c r="K292" s="129"/>
      <c r="L292" s="182"/>
      <c r="M292" s="63"/>
      <c r="N292" s="175"/>
      <c r="O292" s="63"/>
      <c r="P292" s="63"/>
      <c r="Q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128"/>
      <c r="K293" s="129"/>
      <c r="L293" s="182"/>
      <c r="M293" s="63"/>
      <c r="N293" s="175"/>
      <c r="O293" s="63"/>
      <c r="P293" s="63"/>
      <c r="Q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128"/>
      <c r="K294" s="129"/>
      <c r="L294" s="182"/>
      <c r="M294" s="63"/>
      <c r="N294" s="175"/>
      <c r="O294" s="63"/>
      <c r="P294" s="63"/>
      <c r="Q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128"/>
      <c r="K295" s="129"/>
      <c r="L295" s="182"/>
      <c r="M295" s="63"/>
      <c r="N295" s="175"/>
      <c r="O295" s="63"/>
      <c r="P295" s="63"/>
      <c r="Q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128"/>
      <c r="K296" s="129"/>
      <c r="L296" s="182"/>
      <c r="M296" s="63"/>
      <c r="N296" s="175"/>
      <c r="O296" s="63"/>
      <c r="P296" s="63"/>
      <c r="Q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128"/>
      <c r="K297" s="129"/>
      <c r="L297" s="182"/>
      <c r="M297" s="63"/>
      <c r="N297" s="175"/>
      <c r="O297" s="63"/>
      <c r="P297" s="63"/>
      <c r="Q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128"/>
      <c r="K298" s="129"/>
      <c r="L298" s="182"/>
      <c r="M298" s="63"/>
      <c r="N298" s="175"/>
      <c r="O298" s="63"/>
      <c r="P298" s="63"/>
      <c r="Q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128"/>
      <c r="K299" s="129"/>
      <c r="L299" s="182"/>
      <c r="M299" s="63"/>
      <c r="N299" s="175"/>
      <c r="O299" s="63"/>
      <c r="P299" s="63"/>
      <c r="Q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128"/>
      <c r="K300" s="129"/>
      <c r="L300" s="182"/>
      <c r="M300" s="63"/>
      <c r="N300" s="175"/>
      <c r="O300" s="63"/>
      <c r="P300" s="63"/>
      <c r="Q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128"/>
      <c r="K301" s="129"/>
      <c r="L301" s="182"/>
      <c r="M301" s="63"/>
      <c r="N301" s="175"/>
      <c r="O301" s="63"/>
      <c r="P301" s="63"/>
      <c r="Q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128"/>
      <c r="K302" s="129"/>
      <c r="L302" s="182"/>
      <c r="M302" s="63"/>
      <c r="N302" s="175"/>
      <c r="O302" s="63"/>
      <c r="P302" s="63"/>
      <c r="Q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128"/>
      <c r="K303" s="129"/>
      <c r="L303" s="182"/>
      <c r="M303" s="63"/>
      <c r="N303" s="175"/>
      <c r="O303" s="63"/>
      <c r="P303" s="63"/>
      <c r="Q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128"/>
      <c r="K304" s="129"/>
      <c r="L304" s="182"/>
      <c r="M304" s="63"/>
      <c r="N304" s="175"/>
      <c r="O304" s="63"/>
      <c r="P304" s="63"/>
      <c r="Q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128"/>
      <c r="K305" s="129"/>
      <c r="L305" s="182"/>
      <c r="M305" s="63"/>
      <c r="N305" s="175"/>
      <c r="O305" s="63"/>
      <c r="P305" s="63"/>
      <c r="Q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128"/>
      <c r="K306" s="129"/>
      <c r="L306" s="182"/>
      <c r="M306" s="63"/>
      <c r="N306" s="175"/>
      <c r="O306" s="63"/>
      <c r="P306" s="63"/>
      <c r="Q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128"/>
      <c r="K307" s="129"/>
      <c r="L307" s="182"/>
      <c r="M307" s="63"/>
      <c r="N307" s="175"/>
      <c r="O307" s="63"/>
      <c r="P307" s="63"/>
      <c r="Q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128"/>
      <c r="K308" s="129"/>
      <c r="L308" s="182"/>
      <c r="M308" s="63"/>
      <c r="N308" s="175"/>
      <c r="O308" s="63"/>
      <c r="P308" s="63"/>
      <c r="Q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128"/>
      <c r="K309" s="129"/>
      <c r="L309" s="182"/>
      <c r="M309" s="63"/>
      <c r="N309" s="175"/>
      <c r="O309" s="63"/>
      <c r="P309" s="63"/>
      <c r="Q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128"/>
      <c r="K310" s="129"/>
      <c r="L310" s="182"/>
      <c r="M310" s="63"/>
      <c r="N310" s="175"/>
      <c r="O310" s="63"/>
      <c r="P310" s="63"/>
      <c r="Q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128"/>
      <c r="K311" s="129"/>
      <c r="L311" s="182"/>
      <c r="M311" s="63"/>
      <c r="N311" s="175"/>
      <c r="O311" s="63"/>
      <c r="P311" s="63"/>
      <c r="Q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128"/>
      <c r="K312" s="129"/>
      <c r="L312" s="182"/>
      <c r="M312" s="63"/>
      <c r="N312" s="175"/>
      <c r="O312" s="63"/>
      <c r="P312" s="63"/>
      <c r="Q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128"/>
      <c r="K313" s="129"/>
      <c r="L313" s="182"/>
      <c r="M313" s="63"/>
      <c r="N313" s="175"/>
      <c r="O313" s="63"/>
      <c r="P313" s="63"/>
      <c r="Q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128"/>
      <c r="K314" s="129"/>
      <c r="L314" s="182"/>
      <c r="M314" s="63"/>
      <c r="N314" s="175"/>
      <c r="O314" s="63"/>
      <c r="P314" s="63"/>
      <c r="Q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128"/>
      <c r="K315" s="129"/>
      <c r="L315" s="182"/>
      <c r="M315" s="63"/>
      <c r="N315" s="175"/>
      <c r="O315" s="63"/>
      <c r="P315" s="63"/>
      <c r="Q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128"/>
      <c r="K316" s="129"/>
      <c r="L316" s="182"/>
      <c r="M316" s="63"/>
      <c r="N316" s="175"/>
      <c r="O316" s="63"/>
      <c r="P316" s="63"/>
      <c r="Q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128"/>
      <c r="K317" s="129"/>
      <c r="L317" s="182"/>
      <c r="M317" s="63"/>
      <c r="N317" s="175"/>
      <c r="O317" s="63"/>
      <c r="P317" s="63"/>
      <c r="Q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128"/>
      <c r="K318" s="129"/>
      <c r="L318" s="182"/>
      <c r="M318" s="63"/>
      <c r="N318" s="175"/>
      <c r="O318" s="63"/>
      <c r="P318" s="63"/>
      <c r="Q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128"/>
      <c r="K319" s="129"/>
      <c r="L319" s="182"/>
      <c r="M319" s="63"/>
      <c r="N319" s="175"/>
      <c r="O319" s="63"/>
      <c r="P319" s="63"/>
      <c r="Q319" s="63"/>
      <c r="T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</row>
  </sheetData>
  <autoFilter ref="$A$1:$AK$88">
    <sortState ref="A1:AK88">
      <sortCondition ref="F1:F88"/>
    </sortState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9.0"/>
    <col customWidth="1" min="3" max="3" width="4.38"/>
    <col customWidth="1" min="4" max="4" width="7.25"/>
    <col customWidth="1" min="5" max="5" width="9.88"/>
    <col customWidth="1" min="6" max="6" width="12.63"/>
    <col customWidth="1" min="7" max="7" width="43.63"/>
    <col customWidth="1" min="8" max="8" width="4.25"/>
    <col customWidth="1" min="9" max="9" width="2.88"/>
    <col customWidth="1" min="10" max="11" width="5.63"/>
    <col customWidth="1" min="12" max="12" width="3.75"/>
    <col customWidth="1" min="13" max="13" width="6.13"/>
    <col customWidth="1" min="14" max="14" width="7.13"/>
    <col customWidth="1" min="15" max="15" width="17.5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74"/>
      <c r="M1" s="99"/>
      <c r="N1" s="175"/>
      <c r="O1" s="100"/>
      <c r="P1" s="99"/>
      <c r="Q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</row>
    <row r="2">
      <c r="A2" s="57" t="s">
        <v>315</v>
      </c>
      <c r="B2" s="57" t="s">
        <v>577</v>
      </c>
      <c r="C2" s="57"/>
      <c r="D2" s="57" t="s">
        <v>324</v>
      </c>
      <c r="E2" s="57" t="s">
        <v>4</v>
      </c>
      <c r="F2" s="58" t="s">
        <v>580</v>
      </c>
      <c r="G2" s="57" t="s">
        <v>1094</v>
      </c>
      <c r="H2" s="58"/>
      <c r="I2" s="77">
        <v>1.0</v>
      </c>
      <c r="J2" s="59">
        <v>13490.0</v>
      </c>
      <c r="K2" s="59">
        <v>10790.0</v>
      </c>
      <c r="L2" s="179">
        <v>5390.0</v>
      </c>
      <c r="M2" s="151">
        <v>3773.0</v>
      </c>
      <c r="N2" s="175">
        <f t="shared" ref="N2:N46" si="1">M2*I2</f>
        <v>3773</v>
      </c>
      <c r="O2" s="57" t="s">
        <v>1095</v>
      </c>
      <c r="P2" s="58"/>
      <c r="Q2" s="58"/>
      <c r="R2" s="184">
        <v>1.0</v>
      </c>
      <c r="S2" s="14"/>
      <c r="T2" s="14"/>
      <c r="U2" s="14"/>
      <c r="V2" s="16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>
      <c r="A3" s="57" t="s">
        <v>315</v>
      </c>
      <c r="B3" s="57" t="s">
        <v>577</v>
      </c>
      <c r="C3" s="57"/>
      <c r="D3" s="57" t="s">
        <v>324</v>
      </c>
      <c r="E3" s="57" t="s">
        <v>4</v>
      </c>
      <c r="F3" s="58" t="s">
        <v>1096</v>
      </c>
      <c r="G3" s="57" t="s">
        <v>1097</v>
      </c>
      <c r="H3" s="58"/>
      <c r="I3" s="77">
        <v>1.0</v>
      </c>
      <c r="J3" s="120">
        <v>14490.0</v>
      </c>
      <c r="K3" s="120">
        <v>11990.0</v>
      </c>
      <c r="L3" s="178">
        <v>5790.0</v>
      </c>
      <c r="M3" s="151">
        <v>5211.0</v>
      </c>
      <c r="N3" s="175">
        <f t="shared" si="1"/>
        <v>5211</v>
      </c>
      <c r="O3" s="57" t="s">
        <v>1095</v>
      </c>
      <c r="P3" s="58"/>
      <c r="Q3" s="58"/>
      <c r="R3" s="184">
        <v>1.0</v>
      </c>
      <c r="S3" s="14"/>
      <c r="T3" s="14"/>
      <c r="U3" s="14"/>
      <c r="V3" s="16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>
      <c r="A4" s="57" t="s">
        <v>315</v>
      </c>
      <c r="B4" s="57" t="s">
        <v>316</v>
      </c>
      <c r="C4" s="57"/>
      <c r="D4" s="57" t="s">
        <v>328</v>
      </c>
      <c r="E4" s="57" t="s">
        <v>4</v>
      </c>
      <c r="F4" s="58" t="s">
        <v>1098</v>
      </c>
      <c r="G4" s="57" t="s">
        <v>335</v>
      </c>
      <c r="H4" s="58"/>
      <c r="I4" s="77">
        <v>1.0</v>
      </c>
      <c r="J4" s="113">
        <v>3190.0</v>
      </c>
      <c r="K4" s="132">
        <v>2790.0</v>
      </c>
      <c r="L4" s="178">
        <v>1330.0</v>
      </c>
      <c r="M4" s="151">
        <v>1130.5</v>
      </c>
      <c r="N4" s="175">
        <f t="shared" si="1"/>
        <v>1130.5</v>
      </c>
      <c r="O4" s="57" t="s">
        <v>1095</v>
      </c>
      <c r="P4" s="58"/>
      <c r="Q4" s="58"/>
      <c r="R4" s="184">
        <v>1.0</v>
      </c>
      <c r="S4" s="14"/>
      <c r="T4" s="14"/>
      <c r="U4" s="14"/>
      <c r="V4" s="16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>
      <c r="A5" s="57" t="s">
        <v>315</v>
      </c>
      <c r="B5" s="57" t="s">
        <v>577</v>
      </c>
      <c r="C5" s="57"/>
      <c r="D5" s="57" t="s">
        <v>324</v>
      </c>
      <c r="E5" s="57" t="s">
        <v>4</v>
      </c>
      <c r="F5" s="58" t="s">
        <v>1099</v>
      </c>
      <c r="G5" s="57" t="s">
        <v>1100</v>
      </c>
      <c r="H5" s="58"/>
      <c r="I5" s="77">
        <v>1.0</v>
      </c>
      <c r="J5" s="113">
        <v>12190.0</v>
      </c>
      <c r="K5" s="132">
        <v>10970.0</v>
      </c>
      <c r="L5" s="178">
        <v>5290.0</v>
      </c>
      <c r="M5" s="151">
        <v>4761.0</v>
      </c>
      <c r="N5" s="175">
        <f t="shared" si="1"/>
        <v>4761</v>
      </c>
      <c r="O5" s="57" t="s">
        <v>1095</v>
      </c>
      <c r="P5" s="58"/>
      <c r="Q5" s="58"/>
      <c r="R5" s="184">
        <v>1.0</v>
      </c>
      <c r="S5" s="14"/>
      <c r="T5" s="14"/>
      <c r="U5" s="14"/>
      <c r="V5" s="16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>
      <c r="A6" s="57" t="s">
        <v>315</v>
      </c>
      <c r="B6" s="57" t="s">
        <v>577</v>
      </c>
      <c r="C6" s="57"/>
      <c r="D6" s="57" t="s">
        <v>324</v>
      </c>
      <c r="E6" s="57" t="s">
        <v>4</v>
      </c>
      <c r="F6" s="58" t="s">
        <v>1101</v>
      </c>
      <c r="G6" s="57" t="s">
        <v>1097</v>
      </c>
      <c r="H6" s="58"/>
      <c r="I6" s="77">
        <v>1.0</v>
      </c>
      <c r="J6" s="120">
        <v>14490.0</v>
      </c>
      <c r="K6" s="120">
        <v>11990.0</v>
      </c>
      <c r="L6" s="178">
        <v>5790.0</v>
      </c>
      <c r="M6" s="151">
        <v>5211.0</v>
      </c>
      <c r="N6" s="175">
        <f t="shared" si="1"/>
        <v>5211</v>
      </c>
      <c r="O6" s="57" t="s">
        <v>1095</v>
      </c>
      <c r="P6" s="63"/>
      <c r="Q6" s="63"/>
      <c r="R6" s="184">
        <v>1.0</v>
      </c>
      <c r="S6" s="14"/>
      <c r="T6" s="14"/>
      <c r="U6" s="14"/>
      <c r="V6" s="16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>
      <c r="A7" s="57" t="s">
        <v>315</v>
      </c>
      <c r="B7" s="57" t="s">
        <v>577</v>
      </c>
      <c r="C7" s="57"/>
      <c r="D7" s="57" t="s">
        <v>324</v>
      </c>
      <c r="E7" s="57" t="s">
        <v>4</v>
      </c>
      <c r="F7" s="58" t="s">
        <v>1102</v>
      </c>
      <c r="G7" s="57" t="s">
        <v>1094</v>
      </c>
      <c r="H7" s="58"/>
      <c r="I7" s="77">
        <v>1.0</v>
      </c>
      <c r="J7" s="59">
        <v>13490.0</v>
      </c>
      <c r="K7" s="59">
        <v>10790.0</v>
      </c>
      <c r="L7" s="178">
        <v>5390.0</v>
      </c>
      <c r="M7" s="151">
        <v>3773.0</v>
      </c>
      <c r="N7" s="175">
        <f t="shared" si="1"/>
        <v>3773</v>
      </c>
      <c r="O7" s="57" t="s">
        <v>1095</v>
      </c>
      <c r="P7" s="63"/>
      <c r="Q7" s="63"/>
      <c r="R7" s="184">
        <v>1.0</v>
      </c>
      <c r="S7" s="14"/>
      <c r="T7" s="14"/>
      <c r="U7" s="14"/>
      <c r="V7" s="16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>
      <c r="A8" s="57" t="s">
        <v>315</v>
      </c>
      <c r="B8" s="57" t="s">
        <v>316</v>
      </c>
      <c r="C8" s="57"/>
      <c r="D8" s="57" t="s">
        <v>328</v>
      </c>
      <c r="E8" s="57" t="s">
        <v>4</v>
      </c>
      <c r="F8" s="58" t="s">
        <v>1103</v>
      </c>
      <c r="G8" s="57" t="s">
        <v>335</v>
      </c>
      <c r="H8" s="58"/>
      <c r="I8" s="77">
        <v>1.0</v>
      </c>
      <c r="J8" s="113">
        <v>3590.0</v>
      </c>
      <c r="K8" s="125"/>
      <c r="L8" s="178">
        <v>1330.0</v>
      </c>
      <c r="M8" s="151">
        <v>1130.5</v>
      </c>
      <c r="N8" s="175">
        <f t="shared" si="1"/>
        <v>1130.5</v>
      </c>
      <c r="O8" s="57" t="s">
        <v>1095</v>
      </c>
      <c r="P8" s="63"/>
      <c r="Q8" s="63"/>
      <c r="R8" s="184">
        <v>1.0</v>
      </c>
      <c r="S8" s="14"/>
      <c r="T8" s="14"/>
      <c r="U8" s="14"/>
      <c r="V8" s="16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>
      <c r="A9" s="57" t="s">
        <v>315</v>
      </c>
      <c r="B9" s="57" t="s">
        <v>577</v>
      </c>
      <c r="C9" s="57"/>
      <c r="D9" s="57" t="s">
        <v>324</v>
      </c>
      <c r="E9" s="57" t="s">
        <v>4</v>
      </c>
      <c r="F9" s="58" t="s">
        <v>1104</v>
      </c>
      <c r="G9" s="57" t="s">
        <v>1097</v>
      </c>
      <c r="H9" s="58"/>
      <c r="I9" s="77">
        <v>1.0</v>
      </c>
      <c r="J9" s="120">
        <v>14490.0</v>
      </c>
      <c r="K9" s="120">
        <v>11990.0</v>
      </c>
      <c r="L9" s="178">
        <v>5790.0</v>
      </c>
      <c r="M9" s="38">
        <v>5211.0</v>
      </c>
      <c r="N9" s="175">
        <f t="shared" si="1"/>
        <v>5211</v>
      </c>
      <c r="O9" s="57" t="s">
        <v>1095</v>
      </c>
      <c r="P9" s="58"/>
      <c r="Q9" s="58"/>
      <c r="R9" s="184">
        <v>1.0</v>
      </c>
      <c r="S9" s="14"/>
      <c r="T9" s="14"/>
      <c r="U9" s="14"/>
      <c r="V9" s="16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>
      <c r="A10" s="57" t="s">
        <v>315</v>
      </c>
      <c r="B10" s="57" t="s">
        <v>316</v>
      </c>
      <c r="C10" s="57" t="s">
        <v>22</v>
      </c>
      <c r="D10" s="57"/>
      <c r="E10" s="57" t="s">
        <v>4</v>
      </c>
      <c r="F10" s="58" t="s">
        <v>1105</v>
      </c>
      <c r="G10" s="57" t="s">
        <v>524</v>
      </c>
      <c r="H10" s="58"/>
      <c r="I10" s="77">
        <v>1.0</v>
      </c>
      <c r="J10" s="113">
        <v>13990.0</v>
      </c>
      <c r="K10" s="125"/>
      <c r="L10" s="178">
        <v>6330.0</v>
      </c>
      <c r="M10" s="38">
        <v>6014.0</v>
      </c>
      <c r="N10" s="175">
        <f t="shared" si="1"/>
        <v>6014</v>
      </c>
      <c r="O10" s="57" t="s">
        <v>1095</v>
      </c>
      <c r="P10" s="58"/>
      <c r="Q10" s="58"/>
      <c r="R10" s="184">
        <v>1.0</v>
      </c>
      <c r="S10" s="14"/>
      <c r="T10" s="14"/>
      <c r="U10" s="14"/>
      <c r="V10" s="16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>
      <c r="A11" s="57" t="s">
        <v>315</v>
      </c>
      <c r="B11" s="57" t="s">
        <v>57</v>
      </c>
      <c r="C11" s="57" t="s">
        <v>1106</v>
      </c>
      <c r="D11" s="57" t="s">
        <v>328</v>
      </c>
      <c r="E11" s="57" t="s">
        <v>4</v>
      </c>
      <c r="F11" s="58" t="s">
        <v>1107</v>
      </c>
      <c r="G11" s="57"/>
      <c r="H11" s="57"/>
      <c r="I11" s="77">
        <v>1.0</v>
      </c>
      <c r="J11" s="113"/>
      <c r="K11" s="125"/>
      <c r="L11" s="178">
        <v>490.0</v>
      </c>
      <c r="M11" s="38">
        <v>466.0</v>
      </c>
      <c r="N11" s="175">
        <f t="shared" si="1"/>
        <v>466</v>
      </c>
      <c r="O11" s="57" t="s">
        <v>1095</v>
      </c>
      <c r="P11" s="58"/>
      <c r="Q11" s="58"/>
      <c r="R11" s="184">
        <v>1.0</v>
      </c>
      <c r="S11" s="14"/>
      <c r="T11" s="14"/>
      <c r="U11" s="14"/>
      <c r="V11" s="16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>
      <c r="A12" s="57" t="s">
        <v>315</v>
      </c>
      <c r="B12" s="57" t="s">
        <v>316</v>
      </c>
      <c r="C12" s="57"/>
      <c r="D12" s="57" t="s">
        <v>318</v>
      </c>
      <c r="E12" s="57" t="s">
        <v>4</v>
      </c>
      <c r="F12" s="58" t="s">
        <v>1108</v>
      </c>
      <c r="G12" s="57" t="s">
        <v>335</v>
      </c>
      <c r="H12" s="57"/>
      <c r="I12" s="77">
        <v>1.0</v>
      </c>
      <c r="J12" s="113">
        <v>3590.0</v>
      </c>
      <c r="K12" s="125"/>
      <c r="L12" s="178">
        <v>1330.0</v>
      </c>
      <c r="M12" s="38">
        <v>1130.5</v>
      </c>
      <c r="N12" s="175">
        <f t="shared" si="1"/>
        <v>1130.5</v>
      </c>
      <c r="O12" s="57" t="s">
        <v>1095</v>
      </c>
      <c r="P12" s="58"/>
      <c r="Q12" s="58"/>
      <c r="R12" s="184">
        <v>1.0</v>
      </c>
      <c r="S12" s="14"/>
      <c r="T12" s="14"/>
      <c r="U12" s="14"/>
      <c r="V12" s="16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>
      <c r="A13" s="57" t="s">
        <v>315</v>
      </c>
      <c r="B13" s="57" t="s">
        <v>316</v>
      </c>
      <c r="C13" s="57" t="s">
        <v>6</v>
      </c>
      <c r="D13" s="57" t="s">
        <v>328</v>
      </c>
      <c r="E13" s="57" t="s">
        <v>4</v>
      </c>
      <c r="F13" s="58" t="s">
        <v>1109</v>
      </c>
      <c r="G13" s="57" t="s">
        <v>524</v>
      </c>
      <c r="H13" s="57"/>
      <c r="I13" s="77">
        <v>1.0</v>
      </c>
      <c r="J13" s="113">
        <v>19390.0</v>
      </c>
      <c r="K13" s="132">
        <v>15390.0</v>
      </c>
      <c r="L13" s="178">
        <v>7663.0</v>
      </c>
      <c r="M13" s="38">
        <v>6897.0</v>
      </c>
      <c r="N13" s="175">
        <f t="shared" si="1"/>
        <v>6897</v>
      </c>
      <c r="O13" s="57" t="s">
        <v>1095</v>
      </c>
      <c r="P13" s="58"/>
      <c r="Q13" s="58"/>
      <c r="R13" s="184">
        <v>1.0</v>
      </c>
      <c r="S13" s="14"/>
      <c r="T13" s="14"/>
      <c r="U13" s="14"/>
      <c r="V13" s="16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>
      <c r="A14" s="57" t="s">
        <v>315</v>
      </c>
      <c r="B14" s="57" t="s">
        <v>316</v>
      </c>
      <c r="C14" s="57"/>
      <c r="D14" s="57" t="s">
        <v>328</v>
      </c>
      <c r="E14" s="57" t="s">
        <v>4</v>
      </c>
      <c r="F14" s="58" t="s">
        <v>1110</v>
      </c>
      <c r="G14" s="57" t="s">
        <v>335</v>
      </c>
      <c r="H14" s="57"/>
      <c r="I14" s="77">
        <v>1.0</v>
      </c>
      <c r="J14" s="113">
        <v>3190.0</v>
      </c>
      <c r="K14" s="132">
        <v>2790.0</v>
      </c>
      <c r="L14" s="178">
        <v>1330.0</v>
      </c>
      <c r="M14" s="38">
        <v>1130.5</v>
      </c>
      <c r="N14" s="175">
        <f t="shared" si="1"/>
        <v>1130.5</v>
      </c>
      <c r="O14" s="57" t="s">
        <v>1095</v>
      </c>
      <c r="P14" s="58"/>
      <c r="Q14" s="58"/>
      <c r="R14" s="184">
        <v>2.0</v>
      </c>
      <c r="S14" s="14"/>
      <c r="T14" s="14"/>
      <c r="U14" s="14"/>
      <c r="V14" s="16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>
      <c r="A15" s="57" t="s">
        <v>315</v>
      </c>
      <c r="B15" s="57" t="s">
        <v>316</v>
      </c>
      <c r="C15" s="57"/>
      <c r="D15" s="57" t="s">
        <v>318</v>
      </c>
      <c r="E15" s="57" t="s">
        <v>4</v>
      </c>
      <c r="F15" s="58" t="s">
        <v>1110</v>
      </c>
      <c r="G15" s="57" t="s">
        <v>335</v>
      </c>
      <c r="H15" s="57"/>
      <c r="I15" s="77">
        <v>1.0</v>
      </c>
      <c r="J15" s="113">
        <v>3190.0</v>
      </c>
      <c r="K15" s="132">
        <v>2790.0</v>
      </c>
      <c r="L15" s="178">
        <v>1330.0</v>
      </c>
      <c r="M15" s="38">
        <v>1130.5</v>
      </c>
      <c r="N15" s="175">
        <f t="shared" si="1"/>
        <v>1130.5</v>
      </c>
      <c r="O15" s="57" t="s">
        <v>1095</v>
      </c>
      <c r="P15" s="58"/>
      <c r="Q15" s="58"/>
      <c r="R15" s="184">
        <v>2.0</v>
      </c>
      <c r="S15" s="14"/>
      <c r="T15" s="14"/>
      <c r="U15" s="14"/>
      <c r="V15" s="16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>
      <c r="A16" s="57" t="s">
        <v>315</v>
      </c>
      <c r="B16" s="57" t="s">
        <v>316</v>
      </c>
      <c r="C16" s="57"/>
      <c r="D16" s="57" t="s">
        <v>328</v>
      </c>
      <c r="E16" s="57" t="s">
        <v>4</v>
      </c>
      <c r="F16" s="58" t="s">
        <v>759</v>
      </c>
      <c r="G16" s="57" t="s">
        <v>335</v>
      </c>
      <c r="H16" s="57"/>
      <c r="I16" s="77">
        <v>1.0</v>
      </c>
      <c r="J16" s="113">
        <v>3190.0</v>
      </c>
      <c r="K16" s="132">
        <v>2790.0</v>
      </c>
      <c r="L16" s="178">
        <v>1330.0</v>
      </c>
      <c r="M16" s="38">
        <v>1130.5</v>
      </c>
      <c r="N16" s="175">
        <f t="shared" si="1"/>
        <v>1130.5</v>
      </c>
      <c r="O16" s="57" t="s">
        <v>1095</v>
      </c>
      <c r="P16" s="58"/>
      <c r="Q16" s="58"/>
      <c r="R16" s="184">
        <v>2.0</v>
      </c>
      <c r="S16" s="14"/>
      <c r="T16" s="14"/>
      <c r="U16" s="14"/>
      <c r="V16" s="16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63"/>
    </row>
    <row r="17">
      <c r="A17" s="57" t="s">
        <v>315</v>
      </c>
      <c r="B17" s="57" t="s">
        <v>316</v>
      </c>
      <c r="C17" s="57"/>
      <c r="D17" s="57" t="s">
        <v>318</v>
      </c>
      <c r="E17" s="57" t="s">
        <v>4</v>
      </c>
      <c r="F17" s="58" t="s">
        <v>759</v>
      </c>
      <c r="G17" s="57" t="s">
        <v>335</v>
      </c>
      <c r="H17" s="57"/>
      <c r="I17" s="77">
        <v>1.0</v>
      </c>
      <c r="J17" s="113">
        <v>3190.0</v>
      </c>
      <c r="K17" s="132">
        <v>2790.0</v>
      </c>
      <c r="L17" s="178">
        <v>1330.0</v>
      </c>
      <c r="M17" s="38">
        <v>1130.5</v>
      </c>
      <c r="N17" s="175">
        <f t="shared" si="1"/>
        <v>1130.5</v>
      </c>
      <c r="O17" s="57" t="s">
        <v>1095</v>
      </c>
      <c r="P17" s="58"/>
      <c r="Q17" s="58"/>
      <c r="R17" s="184">
        <v>2.0</v>
      </c>
      <c r="S17" s="14"/>
      <c r="T17" s="14"/>
      <c r="U17" s="14"/>
      <c r="V17" s="16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63"/>
    </row>
    <row r="18">
      <c r="A18" s="57" t="s">
        <v>315</v>
      </c>
      <c r="B18" s="57" t="s">
        <v>316</v>
      </c>
      <c r="C18" s="57"/>
      <c r="D18" s="57" t="s">
        <v>328</v>
      </c>
      <c r="E18" s="57" t="s">
        <v>4</v>
      </c>
      <c r="F18" s="58" t="s">
        <v>758</v>
      </c>
      <c r="G18" s="57" t="s">
        <v>335</v>
      </c>
      <c r="H18" s="57"/>
      <c r="I18" s="77">
        <v>1.0</v>
      </c>
      <c r="J18" s="113">
        <v>3190.0</v>
      </c>
      <c r="K18" s="132">
        <v>2790.0</v>
      </c>
      <c r="L18" s="178">
        <v>1330.0</v>
      </c>
      <c r="M18" s="151">
        <v>1130.5</v>
      </c>
      <c r="N18" s="175">
        <f t="shared" si="1"/>
        <v>1130.5</v>
      </c>
      <c r="O18" s="57" t="s">
        <v>1095</v>
      </c>
      <c r="P18" s="58"/>
      <c r="Q18" s="58"/>
      <c r="R18" s="184">
        <v>1.0</v>
      </c>
      <c r="S18" s="14"/>
      <c r="T18" s="14"/>
      <c r="U18" s="14"/>
      <c r="V18" s="16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63"/>
    </row>
    <row r="19">
      <c r="A19" s="57" t="s">
        <v>315</v>
      </c>
      <c r="B19" s="57" t="s">
        <v>316</v>
      </c>
      <c r="C19" s="57" t="s">
        <v>22</v>
      </c>
      <c r="D19" s="57" t="s">
        <v>318</v>
      </c>
      <c r="E19" s="57" t="s">
        <v>4</v>
      </c>
      <c r="F19" s="58" t="s">
        <v>1111</v>
      </c>
      <c r="G19" s="57" t="s">
        <v>524</v>
      </c>
      <c r="H19" s="57"/>
      <c r="I19" s="77">
        <v>1.0</v>
      </c>
      <c r="J19" s="113">
        <v>23590.0</v>
      </c>
      <c r="K19" s="125"/>
      <c r="L19" s="178">
        <v>10163.0</v>
      </c>
      <c r="M19" s="151">
        <v>9655.0</v>
      </c>
      <c r="N19" s="175">
        <f t="shared" si="1"/>
        <v>9655</v>
      </c>
      <c r="O19" s="57" t="s">
        <v>1095</v>
      </c>
      <c r="P19" s="58"/>
      <c r="Q19" s="58"/>
      <c r="R19" s="184">
        <v>1.0</v>
      </c>
      <c r="S19" s="14"/>
      <c r="T19" s="14"/>
      <c r="U19" s="14"/>
      <c r="V19" s="16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63"/>
    </row>
    <row r="20">
      <c r="A20" s="57" t="s">
        <v>315</v>
      </c>
      <c r="B20" s="57" t="s">
        <v>316</v>
      </c>
      <c r="C20" s="57" t="s">
        <v>22</v>
      </c>
      <c r="D20" s="57" t="s">
        <v>318</v>
      </c>
      <c r="E20" s="57" t="s">
        <v>4</v>
      </c>
      <c r="F20" s="58" t="s">
        <v>1112</v>
      </c>
      <c r="G20" s="57" t="s">
        <v>524</v>
      </c>
      <c r="H20" s="57"/>
      <c r="I20" s="77">
        <v>1.0</v>
      </c>
      <c r="J20" s="113">
        <v>25390.0</v>
      </c>
      <c r="K20" s="125"/>
      <c r="L20" s="178">
        <v>10663.0</v>
      </c>
      <c r="M20" s="151">
        <v>10130.0</v>
      </c>
      <c r="N20" s="175">
        <f t="shared" si="1"/>
        <v>10130</v>
      </c>
      <c r="O20" s="57" t="s">
        <v>1095</v>
      </c>
      <c r="P20" s="58"/>
      <c r="Q20" s="58"/>
      <c r="R20" s="184">
        <v>1.0</v>
      </c>
      <c r="S20" s="14"/>
      <c r="T20" s="14"/>
      <c r="U20" s="14"/>
      <c r="V20" s="16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63"/>
    </row>
    <row r="21">
      <c r="A21" s="57" t="s">
        <v>315</v>
      </c>
      <c r="B21" s="57" t="s">
        <v>316</v>
      </c>
      <c r="C21" s="57" t="s">
        <v>22</v>
      </c>
      <c r="D21" s="57" t="s">
        <v>328</v>
      </c>
      <c r="E21" s="57" t="s">
        <v>4</v>
      </c>
      <c r="F21" s="58" t="s">
        <v>1113</v>
      </c>
      <c r="G21" s="57" t="s">
        <v>524</v>
      </c>
      <c r="H21" s="57"/>
      <c r="I21" s="77">
        <v>1.0</v>
      </c>
      <c r="J21" s="113">
        <v>13390.0</v>
      </c>
      <c r="K21" s="125"/>
      <c r="L21" s="178">
        <v>5330.0</v>
      </c>
      <c r="M21" s="151">
        <v>5064.0</v>
      </c>
      <c r="N21" s="175">
        <f t="shared" si="1"/>
        <v>5064</v>
      </c>
      <c r="O21" s="57" t="s">
        <v>1095</v>
      </c>
      <c r="P21" s="58"/>
      <c r="Q21" s="58"/>
      <c r="R21" s="184">
        <v>1.0</v>
      </c>
      <c r="S21" s="14"/>
      <c r="T21" s="14"/>
      <c r="U21" s="14"/>
      <c r="V21" s="16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63"/>
    </row>
    <row r="22">
      <c r="A22" s="57" t="s">
        <v>315</v>
      </c>
      <c r="B22" s="57" t="s">
        <v>316</v>
      </c>
      <c r="C22" s="57" t="s">
        <v>22</v>
      </c>
      <c r="D22" s="57" t="s">
        <v>328</v>
      </c>
      <c r="E22" s="57" t="s">
        <v>4</v>
      </c>
      <c r="F22" s="58" t="s">
        <v>1114</v>
      </c>
      <c r="G22" s="57" t="s">
        <v>524</v>
      </c>
      <c r="H22" s="57"/>
      <c r="I22" s="77">
        <v>1.0</v>
      </c>
      <c r="J22" s="113">
        <v>26790.0</v>
      </c>
      <c r="K22" s="125"/>
      <c r="L22" s="178">
        <v>11663.0</v>
      </c>
      <c r="M22" s="151">
        <v>11080.0</v>
      </c>
      <c r="N22" s="175">
        <f t="shared" si="1"/>
        <v>11080</v>
      </c>
      <c r="O22" s="57" t="s">
        <v>1095</v>
      </c>
      <c r="P22" s="58"/>
      <c r="Q22" s="58"/>
      <c r="R22" s="184">
        <v>1.0</v>
      </c>
      <c r="S22" s="14"/>
      <c r="T22" s="14"/>
      <c r="U22" s="14"/>
      <c r="V22" s="16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63"/>
    </row>
    <row r="23">
      <c r="A23" s="57" t="s">
        <v>315</v>
      </c>
      <c r="B23" s="57" t="s">
        <v>316</v>
      </c>
      <c r="C23" s="57" t="s">
        <v>6</v>
      </c>
      <c r="D23" s="57" t="s">
        <v>328</v>
      </c>
      <c r="E23" s="57" t="s">
        <v>4</v>
      </c>
      <c r="F23" s="58" t="s">
        <v>1115</v>
      </c>
      <c r="G23" s="57" t="s">
        <v>524</v>
      </c>
      <c r="H23" s="58"/>
      <c r="I23" s="77">
        <v>1.0</v>
      </c>
      <c r="J23" s="113">
        <v>15590.0</v>
      </c>
      <c r="K23" s="125"/>
      <c r="L23" s="178">
        <v>5500.0</v>
      </c>
      <c r="M23" s="151">
        <v>5225.0</v>
      </c>
      <c r="N23" s="175">
        <f t="shared" si="1"/>
        <v>5225</v>
      </c>
      <c r="O23" s="57" t="s">
        <v>1095</v>
      </c>
      <c r="P23" s="58"/>
      <c r="Q23" s="58"/>
      <c r="R23" s="184">
        <v>2.0</v>
      </c>
      <c r="S23" s="14"/>
      <c r="T23" s="14"/>
      <c r="U23" s="14"/>
      <c r="V23" s="16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</row>
    <row r="24">
      <c r="A24" s="57" t="s">
        <v>315</v>
      </c>
      <c r="B24" s="57" t="s">
        <v>316</v>
      </c>
      <c r="C24" s="57" t="s">
        <v>6</v>
      </c>
      <c r="D24" s="57" t="s">
        <v>318</v>
      </c>
      <c r="E24" s="57" t="s">
        <v>4</v>
      </c>
      <c r="F24" s="58" t="s">
        <v>1115</v>
      </c>
      <c r="G24" s="57" t="s">
        <v>524</v>
      </c>
      <c r="H24" s="58"/>
      <c r="I24" s="77">
        <v>1.0</v>
      </c>
      <c r="J24" s="113">
        <v>15590.0</v>
      </c>
      <c r="K24" s="125"/>
      <c r="L24" s="178">
        <v>5500.0</v>
      </c>
      <c r="M24" s="151">
        <v>5225.0</v>
      </c>
      <c r="N24" s="175">
        <f t="shared" si="1"/>
        <v>5225</v>
      </c>
      <c r="O24" s="57" t="s">
        <v>1095</v>
      </c>
      <c r="P24" s="58"/>
      <c r="Q24" s="58"/>
      <c r="R24" s="184">
        <v>2.0</v>
      </c>
      <c r="S24" s="14"/>
      <c r="T24" s="14"/>
      <c r="U24" s="14"/>
      <c r="V24" s="16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</row>
    <row r="25">
      <c r="A25" s="57" t="s">
        <v>315</v>
      </c>
      <c r="B25" s="57" t="s">
        <v>316</v>
      </c>
      <c r="C25" s="57" t="s">
        <v>6</v>
      </c>
      <c r="D25" s="57" t="s">
        <v>328</v>
      </c>
      <c r="E25" s="57" t="s">
        <v>4</v>
      </c>
      <c r="F25" s="58" t="s">
        <v>1116</v>
      </c>
      <c r="G25" s="57" t="s">
        <v>524</v>
      </c>
      <c r="H25" s="58"/>
      <c r="I25" s="77">
        <v>1.0</v>
      </c>
      <c r="J25" s="113">
        <v>15590.0</v>
      </c>
      <c r="K25" s="125"/>
      <c r="L25" s="178">
        <v>5500.0</v>
      </c>
      <c r="M25" s="151">
        <v>5225.0</v>
      </c>
      <c r="N25" s="175">
        <f t="shared" si="1"/>
        <v>5225</v>
      </c>
      <c r="O25" s="57" t="s">
        <v>1095</v>
      </c>
      <c r="P25" s="58"/>
      <c r="Q25" s="58"/>
      <c r="R25" s="184">
        <v>1.0</v>
      </c>
      <c r="S25" s="14"/>
      <c r="T25" s="14"/>
      <c r="U25" s="14"/>
      <c r="V25" s="16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</row>
    <row r="26">
      <c r="A26" s="57" t="s">
        <v>315</v>
      </c>
      <c r="B26" s="57" t="s">
        <v>316</v>
      </c>
      <c r="C26" s="57" t="s">
        <v>22</v>
      </c>
      <c r="D26" s="57" t="s">
        <v>318</v>
      </c>
      <c r="E26" s="57" t="s">
        <v>4</v>
      </c>
      <c r="F26" s="58" t="s">
        <v>1117</v>
      </c>
      <c r="G26" s="57" t="s">
        <v>524</v>
      </c>
      <c r="H26" s="58"/>
      <c r="I26" s="77">
        <v>1.0</v>
      </c>
      <c r="J26" s="113">
        <v>29790.0</v>
      </c>
      <c r="K26" s="125"/>
      <c r="L26" s="178">
        <v>12663.0</v>
      </c>
      <c r="M26" s="151">
        <v>12030.0</v>
      </c>
      <c r="N26" s="175">
        <f t="shared" si="1"/>
        <v>12030</v>
      </c>
      <c r="O26" s="57" t="s">
        <v>1095</v>
      </c>
      <c r="P26" s="58"/>
      <c r="Q26" s="58"/>
      <c r="R26" s="184">
        <v>1.0</v>
      </c>
      <c r="S26" s="14"/>
      <c r="T26" s="14"/>
      <c r="U26" s="14"/>
      <c r="V26" s="16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</row>
    <row r="27">
      <c r="A27" s="57" t="s">
        <v>315</v>
      </c>
      <c r="B27" s="57" t="s">
        <v>316</v>
      </c>
      <c r="C27" s="57" t="s">
        <v>22</v>
      </c>
      <c r="D27" s="57" t="s">
        <v>328</v>
      </c>
      <c r="E27" s="57" t="s">
        <v>4</v>
      </c>
      <c r="F27" s="58" t="s">
        <v>1118</v>
      </c>
      <c r="G27" s="57" t="s">
        <v>524</v>
      </c>
      <c r="H27" s="58"/>
      <c r="I27" s="77">
        <v>1.0</v>
      </c>
      <c r="J27" s="113">
        <v>24990.0</v>
      </c>
      <c r="K27" s="125"/>
      <c r="L27" s="178">
        <v>10430.0</v>
      </c>
      <c r="M27" s="151">
        <v>9909.0</v>
      </c>
      <c r="N27" s="175">
        <f t="shared" si="1"/>
        <v>9909</v>
      </c>
      <c r="O27" s="57" t="s">
        <v>1095</v>
      </c>
      <c r="P27" s="58"/>
      <c r="Q27" s="58"/>
      <c r="R27" s="184">
        <v>1.0</v>
      </c>
      <c r="S27" s="14"/>
      <c r="T27" s="14"/>
      <c r="U27" s="14"/>
      <c r="V27" s="16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>
      <c r="A28" s="57" t="s">
        <v>315</v>
      </c>
      <c r="B28" s="57" t="s">
        <v>231</v>
      </c>
      <c r="C28" s="57" t="s">
        <v>6</v>
      </c>
      <c r="D28" s="57" t="s">
        <v>318</v>
      </c>
      <c r="E28" s="57" t="s">
        <v>4</v>
      </c>
      <c r="F28" s="58" t="s">
        <v>1119</v>
      </c>
      <c r="G28" s="57" t="s">
        <v>524</v>
      </c>
      <c r="H28" s="58"/>
      <c r="I28" s="77">
        <v>1.0</v>
      </c>
      <c r="J28" s="113">
        <v>6590.0</v>
      </c>
      <c r="K28" s="125"/>
      <c r="L28" s="178">
        <v>2750.0</v>
      </c>
      <c r="M28" s="151">
        <v>2613.0</v>
      </c>
      <c r="N28" s="175">
        <f t="shared" si="1"/>
        <v>2613</v>
      </c>
      <c r="O28" s="57" t="s">
        <v>1095</v>
      </c>
      <c r="P28" s="58"/>
      <c r="Q28" s="58"/>
      <c r="R28" s="184">
        <v>1.0</v>
      </c>
      <c r="S28" s="14"/>
      <c r="T28" s="14"/>
      <c r="U28" s="14"/>
      <c r="V28" s="16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>
      <c r="A29" s="57" t="s">
        <v>315</v>
      </c>
      <c r="B29" s="57" t="s">
        <v>246</v>
      </c>
      <c r="C29" s="57" t="s">
        <v>6</v>
      </c>
      <c r="D29" s="57" t="s">
        <v>328</v>
      </c>
      <c r="E29" s="57" t="s">
        <v>4</v>
      </c>
      <c r="F29" s="58" t="s">
        <v>1120</v>
      </c>
      <c r="G29" s="57" t="s">
        <v>524</v>
      </c>
      <c r="H29" s="58"/>
      <c r="I29" s="77">
        <v>1.0</v>
      </c>
      <c r="J29" s="113">
        <v>2390.0</v>
      </c>
      <c r="K29" s="125"/>
      <c r="L29" s="178">
        <v>997.0</v>
      </c>
      <c r="M29" s="151">
        <v>947.0</v>
      </c>
      <c r="N29" s="175">
        <f t="shared" si="1"/>
        <v>947</v>
      </c>
      <c r="O29" s="57" t="s">
        <v>1095</v>
      </c>
      <c r="P29" s="58"/>
      <c r="Q29" s="58"/>
      <c r="R29" s="184">
        <v>2.0</v>
      </c>
      <c r="S29" s="14"/>
      <c r="T29" s="14"/>
      <c r="U29" s="14"/>
      <c r="V29" s="16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>
      <c r="A30" s="57" t="s">
        <v>315</v>
      </c>
      <c r="B30" s="57" t="s">
        <v>246</v>
      </c>
      <c r="C30" s="57" t="s">
        <v>6</v>
      </c>
      <c r="D30" s="57" t="s">
        <v>318</v>
      </c>
      <c r="E30" s="57" t="s">
        <v>4</v>
      </c>
      <c r="F30" s="58" t="s">
        <v>1120</v>
      </c>
      <c r="G30" s="57" t="s">
        <v>524</v>
      </c>
      <c r="H30" s="58"/>
      <c r="I30" s="77">
        <v>1.0</v>
      </c>
      <c r="J30" s="113">
        <v>2390.0</v>
      </c>
      <c r="K30" s="125"/>
      <c r="L30" s="178">
        <v>997.0</v>
      </c>
      <c r="M30" s="151">
        <v>947.0</v>
      </c>
      <c r="N30" s="175">
        <f t="shared" si="1"/>
        <v>947</v>
      </c>
      <c r="O30" s="57" t="s">
        <v>1095</v>
      </c>
      <c r="P30" s="58"/>
      <c r="Q30" s="58"/>
      <c r="R30" s="184">
        <v>2.0</v>
      </c>
      <c r="S30" s="14"/>
      <c r="T30" s="14"/>
      <c r="U30" s="14"/>
      <c r="V30" s="16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>
      <c r="A31" s="57" t="s">
        <v>315</v>
      </c>
      <c r="B31" s="57" t="s">
        <v>246</v>
      </c>
      <c r="C31" s="57" t="s">
        <v>6</v>
      </c>
      <c r="D31" s="57" t="s">
        <v>318</v>
      </c>
      <c r="E31" s="57" t="s">
        <v>4</v>
      </c>
      <c r="F31" s="58" t="s">
        <v>1121</v>
      </c>
      <c r="G31" s="57" t="s">
        <v>524</v>
      </c>
      <c r="H31" s="58"/>
      <c r="I31" s="77">
        <v>1.0</v>
      </c>
      <c r="J31" s="113">
        <v>2390.0</v>
      </c>
      <c r="K31" s="125"/>
      <c r="L31" s="178">
        <v>997.0</v>
      </c>
      <c r="M31" s="151">
        <v>947.0</v>
      </c>
      <c r="N31" s="175">
        <f t="shared" si="1"/>
        <v>947</v>
      </c>
      <c r="O31" s="57" t="s">
        <v>1095</v>
      </c>
      <c r="P31" s="58"/>
      <c r="Q31" s="58"/>
      <c r="R31" s="184">
        <v>2.0</v>
      </c>
      <c r="S31" s="14"/>
      <c r="T31" s="14"/>
      <c r="U31" s="14"/>
      <c r="V31" s="16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>
      <c r="A32" s="57" t="s">
        <v>315</v>
      </c>
      <c r="B32" s="57" t="s">
        <v>246</v>
      </c>
      <c r="C32" s="57" t="s">
        <v>6</v>
      </c>
      <c r="D32" s="57" t="s">
        <v>328</v>
      </c>
      <c r="E32" s="57" t="s">
        <v>4</v>
      </c>
      <c r="F32" s="58" t="s">
        <v>1121</v>
      </c>
      <c r="G32" s="57" t="s">
        <v>524</v>
      </c>
      <c r="H32" s="58"/>
      <c r="I32" s="77">
        <v>1.0</v>
      </c>
      <c r="J32" s="113">
        <v>2390.0</v>
      </c>
      <c r="K32" s="125"/>
      <c r="L32" s="178">
        <v>997.0</v>
      </c>
      <c r="M32" s="151">
        <v>947.0</v>
      </c>
      <c r="N32" s="175">
        <f t="shared" si="1"/>
        <v>947</v>
      </c>
      <c r="O32" s="57" t="s">
        <v>1095</v>
      </c>
      <c r="P32" s="58"/>
      <c r="Q32" s="58"/>
      <c r="R32" s="184">
        <v>2.0</v>
      </c>
      <c r="S32" s="14"/>
      <c r="T32" s="14"/>
      <c r="U32" s="14"/>
      <c r="V32" s="16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>
      <c r="A33" s="57" t="s">
        <v>315</v>
      </c>
      <c r="B33" s="57" t="s">
        <v>246</v>
      </c>
      <c r="C33" s="57" t="s">
        <v>6</v>
      </c>
      <c r="D33" s="57" t="s">
        <v>328</v>
      </c>
      <c r="E33" s="57" t="s">
        <v>4</v>
      </c>
      <c r="F33" s="58" t="s">
        <v>1122</v>
      </c>
      <c r="G33" s="57" t="s">
        <v>524</v>
      </c>
      <c r="H33" s="58"/>
      <c r="I33" s="77">
        <v>1.0</v>
      </c>
      <c r="J33" s="113">
        <v>2790.0</v>
      </c>
      <c r="K33" s="125"/>
      <c r="L33" s="178">
        <v>1190.0</v>
      </c>
      <c r="M33" s="151">
        <v>1131.0</v>
      </c>
      <c r="N33" s="175">
        <f t="shared" si="1"/>
        <v>1131</v>
      </c>
      <c r="O33" s="57" t="s">
        <v>1095</v>
      </c>
      <c r="P33" s="58"/>
      <c r="Q33" s="58"/>
      <c r="R33" s="184">
        <v>3.0</v>
      </c>
      <c r="S33" s="14"/>
      <c r="T33" s="14"/>
      <c r="U33" s="14"/>
      <c r="V33" s="16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>
      <c r="A34" s="57" t="s">
        <v>315</v>
      </c>
      <c r="B34" s="57" t="s">
        <v>246</v>
      </c>
      <c r="C34" s="57" t="s">
        <v>6</v>
      </c>
      <c r="D34" s="57" t="s">
        <v>318</v>
      </c>
      <c r="E34" s="57" t="s">
        <v>4</v>
      </c>
      <c r="F34" s="58" t="s">
        <v>1122</v>
      </c>
      <c r="G34" s="57" t="s">
        <v>524</v>
      </c>
      <c r="H34" s="58"/>
      <c r="I34" s="77">
        <v>2.0</v>
      </c>
      <c r="J34" s="113">
        <v>2790.0</v>
      </c>
      <c r="K34" s="125"/>
      <c r="L34" s="178">
        <v>1190.0</v>
      </c>
      <c r="M34" s="151">
        <v>1131.0</v>
      </c>
      <c r="N34" s="175">
        <f t="shared" si="1"/>
        <v>2262</v>
      </c>
      <c r="O34" s="57" t="s">
        <v>1095</v>
      </c>
      <c r="P34" s="58"/>
      <c r="Q34" s="58"/>
      <c r="R34" s="184">
        <v>3.0</v>
      </c>
      <c r="S34" s="14"/>
      <c r="T34" s="14"/>
      <c r="U34" s="14"/>
      <c r="V34" s="16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>
      <c r="A35" s="57" t="s">
        <v>315</v>
      </c>
      <c r="B35" s="57" t="s">
        <v>246</v>
      </c>
      <c r="C35" s="57" t="s">
        <v>6</v>
      </c>
      <c r="D35" s="57" t="s">
        <v>328</v>
      </c>
      <c r="E35" s="57" t="s">
        <v>4</v>
      </c>
      <c r="F35" s="58" t="s">
        <v>1123</v>
      </c>
      <c r="G35" s="57" t="s">
        <v>524</v>
      </c>
      <c r="H35" s="58"/>
      <c r="I35" s="77">
        <v>1.0</v>
      </c>
      <c r="J35" s="113">
        <v>2790.0</v>
      </c>
      <c r="K35" s="125"/>
      <c r="L35" s="178">
        <v>1190.0</v>
      </c>
      <c r="M35" s="151">
        <v>1131.0</v>
      </c>
      <c r="N35" s="175">
        <f t="shared" si="1"/>
        <v>1131</v>
      </c>
      <c r="O35" s="57" t="s">
        <v>1095</v>
      </c>
      <c r="P35" s="58"/>
      <c r="Q35" s="58"/>
      <c r="R35" s="184">
        <v>2.0</v>
      </c>
      <c r="S35" s="14"/>
      <c r="T35" s="14"/>
      <c r="U35" s="14"/>
      <c r="V35" s="16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>
      <c r="A36" s="57" t="s">
        <v>315</v>
      </c>
      <c r="B36" s="57" t="s">
        <v>246</v>
      </c>
      <c r="C36" s="57" t="s">
        <v>6</v>
      </c>
      <c r="D36" s="57" t="s">
        <v>318</v>
      </c>
      <c r="E36" s="57" t="s">
        <v>4</v>
      </c>
      <c r="F36" s="58" t="s">
        <v>1123</v>
      </c>
      <c r="G36" s="57" t="s">
        <v>524</v>
      </c>
      <c r="H36" s="58"/>
      <c r="I36" s="77">
        <v>1.0</v>
      </c>
      <c r="J36" s="113">
        <v>2790.0</v>
      </c>
      <c r="K36" s="125"/>
      <c r="L36" s="178">
        <v>1190.0</v>
      </c>
      <c r="M36" s="151">
        <v>1131.0</v>
      </c>
      <c r="N36" s="175">
        <f t="shared" si="1"/>
        <v>1131</v>
      </c>
      <c r="O36" s="57" t="s">
        <v>1095</v>
      </c>
      <c r="P36" s="58"/>
      <c r="Q36" s="58"/>
      <c r="R36" s="184">
        <v>2.0</v>
      </c>
      <c r="S36" s="14"/>
      <c r="T36" s="14"/>
      <c r="U36" s="14"/>
      <c r="V36" s="16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>
      <c r="A37" s="57" t="s">
        <v>315</v>
      </c>
      <c r="B37" s="57" t="s">
        <v>231</v>
      </c>
      <c r="C37" s="57" t="s">
        <v>6</v>
      </c>
      <c r="D37" s="57" t="s">
        <v>328</v>
      </c>
      <c r="E37" s="57" t="s">
        <v>4</v>
      </c>
      <c r="F37" s="58" t="s">
        <v>1124</v>
      </c>
      <c r="G37" s="57" t="s">
        <v>524</v>
      </c>
      <c r="H37" s="58"/>
      <c r="I37" s="77">
        <v>1.0</v>
      </c>
      <c r="J37" s="113">
        <v>6590.0</v>
      </c>
      <c r="K37" s="125"/>
      <c r="L37" s="178">
        <v>2730.0</v>
      </c>
      <c r="M37" s="151">
        <v>2594.0</v>
      </c>
      <c r="N37" s="175">
        <f t="shared" si="1"/>
        <v>2594</v>
      </c>
      <c r="O37" s="57" t="s">
        <v>1095</v>
      </c>
      <c r="P37" s="58"/>
      <c r="Q37" s="58"/>
      <c r="R37" s="184">
        <v>1.0</v>
      </c>
      <c r="S37" s="14"/>
      <c r="T37" s="14"/>
      <c r="U37" s="14"/>
      <c r="V37" s="16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>
      <c r="A38" s="57" t="s">
        <v>315</v>
      </c>
      <c r="B38" s="57" t="s">
        <v>231</v>
      </c>
      <c r="C38" s="57" t="s">
        <v>6</v>
      </c>
      <c r="D38" s="57" t="s">
        <v>328</v>
      </c>
      <c r="E38" s="57" t="s">
        <v>4</v>
      </c>
      <c r="F38" s="58" t="s">
        <v>1125</v>
      </c>
      <c r="G38" s="57" t="s">
        <v>524</v>
      </c>
      <c r="H38" s="58"/>
      <c r="I38" s="77">
        <v>1.0</v>
      </c>
      <c r="J38" s="113">
        <v>6590.0</v>
      </c>
      <c r="K38" s="125"/>
      <c r="L38" s="178">
        <v>2730.0</v>
      </c>
      <c r="M38" s="151">
        <v>2594.0</v>
      </c>
      <c r="N38" s="175">
        <f t="shared" si="1"/>
        <v>2594</v>
      </c>
      <c r="O38" s="57" t="s">
        <v>1095</v>
      </c>
      <c r="P38" s="58"/>
      <c r="Q38" s="58"/>
      <c r="R38" s="184">
        <v>2.0</v>
      </c>
      <c r="S38" s="14"/>
      <c r="T38" s="14"/>
      <c r="U38" s="14"/>
      <c r="V38" s="16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>
      <c r="A39" s="57" t="s">
        <v>315</v>
      </c>
      <c r="B39" s="57" t="s">
        <v>231</v>
      </c>
      <c r="C39" s="57" t="s">
        <v>6</v>
      </c>
      <c r="D39" s="57" t="s">
        <v>318</v>
      </c>
      <c r="E39" s="57" t="s">
        <v>4</v>
      </c>
      <c r="F39" s="58" t="s">
        <v>1125</v>
      </c>
      <c r="G39" s="57" t="s">
        <v>524</v>
      </c>
      <c r="H39" s="58"/>
      <c r="I39" s="77">
        <v>1.0</v>
      </c>
      <c r="J39" s="113">
        <v>6590.0</v>
      </c>
      <c r="K39" s="125"/>
      <c r="L39" s="178">
        <v>2730.0</v>
      </c>
      <c r="M39" s="151">
        <v>2594.0</v>
      </c>
      <c r="N39" s="175">
        <f t="shared" si="1"/>
        <v>2594</v>
      </c>
      <c r="O39" s="57" t="s">
        <v>1095</v>
      </c>
      <c r="P39" s="58"/>
      <c r="Q39" s="58"/>
      <c r="R39" s="184">
        <v>2.0</v>
      </c>
      <c r="S39" s="14"/>
      <c r="T39" s="14"/>
      <c r="U39" s="14"/>
      <c r="V39" s="16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>
      <c r="A40" s="57" t="s">
        <v>315</v>
      </c>
      <c r="B40" s="57" t="s">
        <v>57</v>
      </c>
      <c r="C40" s="57" t="s">
        <v>6</v>
      </c>
      <c r="D40" s="57" t="s">
        <v>328</v>
      </c>
      <c r="E40" s="57" t="s">
        <v>4</v>
      </c>
      <c r="F40" s="58" t="s">
        <v>1126</v>
      </c>
      <c r="G40" s="57" t="s">
        <v>524</v>
      </c>
      <c r="H40" s="57">
        <v>120.0</v>
      </c>
      <c r="I40" s="77">
        <v>1.0</v>
      </c>
      <c r="J40" s="113">
        <v>2590.0</v>
      </c>
      <c r="K40" s="125"/>
      <c r="L40" s="178">
        <v>1026.0</v>
      </c>
      <c r="M40" s="151">
        <v>975.0</v>
      </c>
      <c r="N40" s="175">
        <f t="shared" si="1"/>
        <v>975</v>
      </c>
      <c r="O40" s="57" t="s">
        <v>1095</v>
      </c>
      <c r="P40" s="58"/>
      <c r="Q40" s="58"/>
      <c r="R40" s="184">
        <v>1.0</v>
      </c>
      <c r="S40" s="14"/>
      <c r="T40" s="14"/>
      <c r="U40" s="14"/>
      <c r="V40" s="16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>
      <c r="A41" s="57" t="s">
        <v>315</v>
      </c>
      <c r="B41" s="57" t="s">
        <v>57</v>
      </c>
      <c r="C41" s="57" t="s">
        <v>6</v>
      </c>
      <c r="D41" s="57" t="s">
        <v>328</v>
      </c>
      <c r="E41" s="57" t="s">
        <v>4</v>
      </c>
      <c r="F41" s="58" t="s">
        <v>1127</v>
      </c>
      <c r="G41" s="57" t="s">
        <v>524</v>
      </c>
      <c r="H41" s="57">
        <v>120.0</v>
      </c>
      <c r="I41" s="77">
        <v>1.0</v>
      </c>
      <c r="J41" s="113">
        <v>2590.0</v>
      </c>
      <c r="K41" s="125"/>
      <c r="L41" s="178">
        <v>1026.0</v>
      </c>
      <c r="M41" s="151">
        <v>975.0</v>
      </c>
      <c r="N41" s="175">
        <f t="shared" si="1"/>
        <v>975</v>
      </c>
      <c r="O41" s="57" t="s">
        <v>1095</v>
      </c>
      <c r="P41" s="58"/>
      <c r="Q41" s="58"/>
      <c r="R41" s="184">
        <v>2.0</v>
      </c>
      <c r="S41" s="14"/>
      <c r="T41" s="14"/>
      <c r="U41" s="14"/>
      <c r="V41" s="16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>
      <c r="A42" s="57" t="s">
        <v>315</v>
      </c>
      <c r="B42" s="57" t="s">
        <v>57</v>
      </c>
      <c r="C42" s="57" t="s">
        <v>6</v>
      </c>
      <c r="D42" s="57" t="s">
        <v>324</v>
      </c>
      <c r="E42" s="57" t="s">
        <v>4</v>
      </c>
      <c r="F42" s="58" t="s">
        <v>1127</v>
      </c>
      <c r="G42" s="57" t="s">
        <v>524</v>
      </c>
      <c r="H42" s="57">
        <v>120.0</v>
      </c>
      <c r="I42" s="77">
        <v>1.0</v>
      </c>
      <c r="J42" s="113">
        <v>2590.0</v>
      </c>
      <c r="K42" s="125"/>
      <c r="L42" s="178">
        <v>1026.0</v>
      </c>
      <c r="M42" s="151">
        <v>975.0</v>
      </c>
      <c r="N42" s="175">
        <f t="shared" si="1"/>
        <v>975</v>
      </c>
      <c r="O42" s="57" t="s">
        <v>1095</v>
      </c>
      <c r="P42" s="58"/>
      <c r="Q42" s="58"/>
      <c r="R42" s="184">
        <v>2.0</v>
      </c>
      <c r="S42" s="14"/>
      <c r="T42" s="14"/>
      <c r="U42" s="14"/>
      <c r="V42" s="16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>
      <c r="A43" s="57" t="s">
        <v>315</v>
      </c>
      <c r="B43" s="57" t="s">
        <v>57</v>
      </c>
      <c r="C43" s="57" t="s">
        <v>6</v>
      </c>
      <c r="D43" s="57" t="s">
        <v>328</v>
      </c>
      <c r="E43" s="57" t="s">
        <v>4</v>
      </c>
      <c r="F43" s="58" t="s">
        <v>1128</v>
      </c>
      <c r="G43" s="57" t="s">
        <v>524</v>
      </c>
      <c r="H43" s="57">
        <v>120.0</v>
      </c>
      <c r="I43" s="77">
        <v>1.0</v>
      </c>
      <c r="J43" s="113">
        <v>2590.0</v>
      </c>
      <c r="K43" s="125"/>
      <c r="L43" s="178">
        <v>1026.0</v>
      </c>
      <c r="M43" s="151">
        <v>975.0</v>
      </c>
      <c r="N43" s="175">
        <f t="shared" si="1"/>
        <v>975</v>
      </c>
      <c r="O43" s="57" t="s">
        <v>1095</v>
      </c>
      <c r="P43" s="58"/>
      <c r="Q43" s="58"/>
      <c r="R43" s="184">
        <v>2.0</v>
      </c>
      <c r="S43" s="14"/>
      <c r="T43" s="14"/>
      <c r="U43" s="14"/>
      <c r="V43" s="16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>
      <c r="A44" s="57" t="s">
        <v>315</v>
      </c>
      <c r="B44" s="57" t="s">
        <v>57</v>
      </c>
      <c r="C44" s="57" t="s">
        <v>6</v>
      </c>
      <c r="D44" s="57" t="s">
        <v>324</v>
      </c>
      <c r="E44" s="57" t="s">
        <v>4</v>
      </c>
      <c r="F44" s="58" t="s">
        <v>1128</v>
      </c>
      <c r="G44" s="57" t="s">
        <v>524</v>
      </c>
      <c r="H44" s="57">
        <v>120.0</v>
      </c>
      <c r="I44" s="77">
        <v>1.0</v>
      </c>
      <c r="J44" s="113">
        <v>2590.0</v>
      </c>
      <c r="K44" s="125"/>
      <c r="L44" s="178">
        <v>1026.0</v>
      </c>
      <c r="M44" s="151">
        <v>975.0</v>
      </c>
      <c r="N44" s="175">
        <f t="shared" si="1"/>
        <v>975</v>
      </c>
      <c r="O44" s="57" t="s">
        <v>1095</v>
      </c>
      <c r="P44" s="58"/>
      <c r="Q44" s="58"/>
      <c r="R44" s="184">
        <v>2.0</v>
      </c>
      <c r="S44" s="14"/>
      <c r="T44" s="14"/>
      <c r="U44" s="14"/>
      <c r="V44" s="16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>
      <c r="A45" s="57" t="s">
        <v>315</v>
      </c>
      <c r="B45" s="57" t="s">
        <v>57</v>
      </c>
      <c r="C45" s="57" t="s">
        <v>6</v>
      </c>
      <c r="D45" s="57" t="s">
        <v>328</v>
      </c>
      <c r="E45" s="57" t="s">
        <v>4</v>
      </c>
      <c r="F45" s="58" t="s">
        <v>1129</v>
      </c>
      <c r="G45" s="57" t="s">
        <v>524</v>
      </c>
      <c r="H45" s="57">
        <v>120.0</v>
      </c>
      <c r="I45" s="77">
        <v>1.0</v>
      </c>
      <c r="J45" s="113">
        <v>2790.0</v>
      </c>
      <c r="K45" s="125"/>
      <c r="L45" s="178">
        <v>1102.0</v>
      </c>
      <c r="M45" s="151">
        <v>1047.0</v>
      </c>
      <c r="N45" s="175">
        <f t="shared" si="1"/>
        <v>1047</v>
      </c>
      <c r="O45" s="57" t="s">
        <v>1095</v>
      </c>
      <c r="P45" s="58"/>
      <c r="Q45" s="58"/>
      <c r="R45" s="184">
        <v>2.0</v>
      </c>
      <c r="S45" s="14"/>
      <c r="T45" s="14"/>
      <c r="U45" s="14"/>
      <c r="V45" s="16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>
      <c r="A46" s="57" t="s">
        <v>315</v>
      </c>
      <c r="B46" s="57" t="s">
        <v>57</v>
      </c>
      <c r="C46" s="57" t="s">
        <v>6</v>
      </c>
      <c r="D46" s="57" t="s">
        <v>324</v>
      </c>
      <c r="E46" s="57" t="s">
        <v>4</v>
      </c>
      <c r="F46" s="58" t="s">
        <v>1129</v>
      </c>
      <c r="G46" s="57" t="s">
        <v>524</v>
      </c>
      <c r="H46" s="57">
        <v>120.0</v>
      </c>
      <c r="I46" s="77">
        <v>1.0</v>
      </c>
      <c r="J46" s="113">
        <v>2790.0</v>
      </c>
      <c r="K46" s="125"/>
      <c r="L46" s="178">
        <v>1102.0</v>
      </c>
      <c r="M46" s="151">
        <v>1047.0</v>
      </c>
      <c r="N46" s="175">
        <f t="shared" si="1"/>
        <v>1047</v>
      </c>
      <c r="O46" s="57" t="s">
        <v>1095</v>
      </c>
      <c r="P46" s="58"/>
      <c r="Q46" s="58"/>
      <c r="R46" s="184">
        <v>2.0</v>
      </c>
      <c r="S46" s="14"/>
      <c r="T46" s="14"/>
      <c r="U46" s="14"/>
      <c r="V46" s="16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ht="15.75" customHeight="1">
      <c r="A47" s="57"/>
      <c r="B47" s="57"/>
      <c r="C47" s="57"/>
      <c r="D47" s="57"/>
      <c r="E47" s="57"/>
      <c r="F47" s="57"/>
      <c r="G47" s="57"/>
      <c r="H47" s="58"/>
      <c r="I47" s="151"/>
      <c r="J47" s="113"/>
      <c r="K47" s="125"/>
      <c r="L47" s="178"/>
      <c r="M47" s="151"/>
      <c r="N47" s="185"/>
      <c r="O47" s="57"/>
      <c r="P47" s="58"/>
      <c r="Q47" s="58"/>
      <c r="T47" s="63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>
      <c r="A48" s="63"/>
      <c r="B48" s="63"/>
      <c r="C48" s="63"/>
      <c r="D48" s="63"/>
      <c r="E48" s="63"/>
      <c r="F48" s="63"/>
      <c r="G48" s="64"/>
      <c r="H48" s="63"/>
      <c r="I48" s="64"/>
      <c r="J48" s="128"/>
      <c r="K48" s="129"/>
      <c r="L48" s="182"/>
      <c r="M48" s="64"/>
      <c r="N48" s="185"/>
      <c r="O48" s="63"/>
      <c r="P48" s="63"/>
      <c r="Q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128"/>
      <c r="K49" s="129"/>
      <c r="L49" s="182"/>
      <c r="M49" s="63"/>
      <c r="N49" s="185"/>
      <c r="O49" s="63"/>
      <c r="P49" s="63"/>
      <c r="Q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128"/>
      <c r="K50" s="129"/>
      <c r="L50" s="182"/>
      <c r="M50" s="63"/>
      <c r="N50" s="185"/>
      <c r="O50" s="63"/>
      <c r="P50" s="63"/>
      <c r="Q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>
      <c r="A51" s="63"/>
      <c r="B51" s="57" t="s">
        <v>577</v>
      </c>
      <c r="C51" s="57"/>
      <c r="D51" s="57" t="s">
        <v>324</v>
      </c>
      <c r="E51" s="57" t="s">
        <v>4</v>
      </c>
      <c r="F51" s="58" t="s">
        <v>580</v>
      </c>
      <c r="G51" s="57" t="s">
        <v>1094</v>
      </c>
      <c r="H51" s="58"/>
      <c r="I51" s="77">
        <v>1.0</v>
      </c>
      <c r="J51" s="59">
        <v>13490.0</v>
      </c>
      <c r="K51" s="59">
        <v>10790.0</v>
      </c>
      <c r="L51" s="182"/>
      <c r="M51" s="63"/>
      <c r="N51" s="185"/>
      <c r="O51" s="63"/>
      <c r="P51" s="63"/>
      <c r="Q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>
      <c r="A52" s="63"/>
      <c r="B52" s="57" t="s">
        <v>577</v>
      </c>
      <c r="C52" s="57"/>
      <c r="D52" s="57" t="s">
        <v>324</v>
      </c>
      <c r="E52" s="57" t="s">
        <v>4</v>
      </c>
      <c r="F52" s="58" t="s">
        <v>1096</v>
      </c>
      <c r="G52" s="57" t="s">
        <v>1097</v>
      </c>
      <c r="H52" s="58"/>
      <c r="I52" s="77">
        <v>1.0</v>
      </c>
      <c r="J52" s="120">
        <v>14490.0</v>
      </c>
      <c r="K52" s="120">
        <v>11990.0</v>
      </c>
      <c r="L52" s="182"/>
      <c r="M52" s="63"/>
      <c r="N52" s="185"/>
      <c r="O52" s="63"/>
      <c r="P52" s="63"/>
      <c r="Q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>
      <c r="A53" s="63"/>
      <c r="B53" s="57" t="s">
        <v>577</v>
      </c>
      <c r="C53" s="57"/>
      <c r="D53" s="57" t="s">
        <v>324</v>
      </c>
      <c r="E53" s="57" t="s">
        <v>4</v>
      </c>
      <c r="F53" s="58" t="s">
        <v>1099</v>
      </c>
      <c r="G53" s="57" t="s">
        <v>1100</v>
      </c>
      <c r="H53" s="58"/>
      <c r="I53" s="77">
        <v>1.0</v>
      </c>
      <c r="J53" s="113">
        <v>12190.0</v>
      </c>
      <c r="K53" s="132">
        <v>10970.0</v>
      </c>
      <c r="L53" s="182"/>
      <c r="M53" s="63"/>
      <c r="N53" s="185"/>
      <c r="O53" s="63"/>
      <c r="P53" s="63"/>
      <c r="Q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>
      <c r="A54" s="63"/>
      <c r="B54" s="57" t="s">
        <v>577</v>
      </c>
      <c r="C54" s="57"/>
      <c r="D54" s="57" t="s">
        <v>324</v>
      </c>
      <c r="E54" s="57" t="s">
        <v>4</v>
      </c>
      <c r="F54" s="58" t="s">
        <v>1101</v>
      </c>
      <c r="G54" s="57" t="s">
        <v>1097</v>
      </c>
      <c r="H54" s="58"/>
      <c r="I54" s="77">
        <v>1.0</v>
      </c>
      <c r="J54" s="120">
        <v>14490.0</v>
      </c>
      <c r="K54" s="120">
        <v>11990.0</v>
      </c>
      <c r="L54" s="182"/>
      <c r="M54" s="63"/>
      <c r="N54" s="185"/>
      <c r="O54" s="63"/>
      <c r="P54" s="63"/>
      <c r="Q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>
      <c r="A55" s="63"/>
      <c r="B55" s="57" t="s">
        <v>577</v>
      </c>
      <c r="C55" s="57"/>
      <c r="D55" s="57" t="s">
        <v>324</v>
      </c>
      <c r="E55" s="57" t="s">
        <v>4</v>
      </c>
      <c r="F55" s="58" t="s">
        <v>1102</v>
      </c>
      <c r="G55" s="57" t="s">
        <v>1094</v>
      </c>
      <c r="H55" s="58"/>
      <c r="I55" s="77">
        <v>1.0</v>
      </c>
      <c r="J55" s="59">
        <v>13490.0</v>
      </c>
      <c r="K55" s="59">
        <v>10790.0</v>
      </c>
      <c r="L55" s="182"/>
      <c r="M55" s="63"/>
      <c r="N55" s="185"/>
      <c r="O55" s="63"/>
      <c r="P55" s="63"/>
      <c r="Q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>
      <c r="A56" s="63"/>
      <c r="B56" s="57" t="s">
        <v>577</v>
      </c>
      <c r="C56" s="57"/>
      <c r="D56" s="57" t="s">
        <v>324</v>
      </c>
      <c r="E56" s="57" t="s">
        <v>4</v>
      </c>
      <c r="F56" s="58" t="s">
        <v>1104</v>
      </c>
      <c r="G56" s="57" t="s">
        <v>1097</v>
      </c>
      <c r="H56" s="58"/>
      <c r="I56" s="77">
        <v>1.0</v>
      </c>
      <c r="J56" s="120">
        <v>14490.0</v>
      </c>
      <c r="K56" s="120">
        <v>11990.0</v>
      </c>
      <c r="L56" s="182"/>
      <c r="M56" s="63"/>
      <c r="N56" s="185"/>
      <c r="O56" s="63"/>
      <c r="P56" s="63"/>
      <c r="Q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>
      <c r="A57" s="63"/>
      <c r="B57" s="57" t="s">
        <v>57</v>
      </c>
      <c r="C57" s="57" t="s">
        <v>6</v>
      </c>
      <c r="D57" s="57" t="s">
        <v>324</v>
      </c>
      <c r="E57" s="57" t="s">
        <v>4</v>
      </c>
      <c r="F57" s="58" t="s">
        <v>1127</v>
      </c>
      <c r="G57" s="57" t="s">
        <v>524</v>
      </c>
      <c r="H57" s="57">
        <v>120.0</v>
      </c>
      <c r="I57" s="77">
        <v>1.0</v>
      </c>
      <c r="J57" s="113">
        <v>2590.0</v>
      </c>
      <c r="K57" s="125"/>
      <c r="L57" s="182"/>
      <c r="M57" s="63"/>
      <c r="N57" s="185"/>
      <c r="O57" s="63"/>
      <c r="P57" s="63"/>
      <c r="Q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>
      <c r="A58" s="63"/>
      <c r="B58" s="57" t="s">
        <v>57</v>
      </c>
      <c r="C58" s="57" t="s">
        <v>6</v>
      </c>
      <c r="D58" s="57" t="s">
        <v>324</v>
      </c>
      <c r="E58" s="57" t="s">
        <v>4</v>
      </c>
      <c r="F58" s="58" t="s">
        <v>1128</v>
      </c>
      <c r="G58" s="57" t="s">
        <v>524</v>
      </c>
      <c r="H58" s="57">
        <v>120.0</v>
      </c>
      <c r="I58" s="77">
        <v>1.0</v>
      </c>
      <c r="J58" s="113">
        <v>2590.0</v>
      </c>
      <c r="K58" s="125"/>
      <c r="L58" s="182"/>
      <c r="M58" s="63"/>
      <c r="N58" s="185"/>
      <c r="O58" s="63"/>
      <c r="P58" s="63"/>
      <c r="Q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>
      <c r="A59" s="63"/>
      <c r="B59" s="57" t="s">
        <v>57</v>
      </c>
      <c r="C59" s="57" t="s">
        <v>6</v>
      </c>
      <c r="D59" s="57" t="s">
        <v>324</v>
      </c>
      <c r="E59" s="57" t="s">
        <v>4</v>
      </c>
      <c r="F59" s="58" t="s">
        <v>1129</v>
      </c>
      <c r="G59" s="57" t="s">
        <v>524</v>
      </c>
      <c r="H59" s="57">
        <v>120.0</v>
      </c>
      <c r="I59" s="77">
        <v>1.0</v>
      </c>
      <c r="J59" s="113">
        <v>2790.0</v>
      </c>
      <c r="K59" s="125"/>
      <c r="L59" s="182"/>
      <c r="M59" s="63"/>
      <c r="N59" s="185"/>
      <c r="O59" s="63"/>
      <c r="P59" s="63"/>
      <c r="Q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>
      <c r="A60" s="63"/>
      <c r="B60" s="57"/>
      <c r="C60" s="57"/>
      <c r="D60" s="57"/>
      <c r="E60" s="57"/>
      <c r="F60" s="57"/>
      <c r="G60" s="57"/>
      <c r="H60" s="57"/>
      <c r="I60" s="151">
        <f>SUM(I51:I59)</f>
        <v>9</v>
      </c>
      <c r="J60" s="113"/>
      <c r="K60" s="125"/>
      <c r="L60" s="182"/>
      <c r="M60" s="63"/>
      <c r="N60" s="185"/>
      <c r="O60" s="63"/>
      <c r="P60" s="63"/>
      <c r="Q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128"/>
      <c r="K61" s="129"/>
      <c r="L61" s="182"/>
      <c r="M61" s="63"/>
      <c r="N61" s="185"/>
      <c r="O61" s="63"/>
      <c r="P61" s="63"/>
      <c r="Q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>
      <c r="A62" s="63"/>
      <c r="B62" s="57" t="s">
        <v>1130</v>
      </c>
      <c r="C62" s="57">
        <v>6.0</v>
      </c>
      <c r="D62" s="63"/>
      <c r="E62" s="63"/>
      <c r="F62" s="63"/>
      <c r="G62" s="63"/>
      <c r="H62" s="63"/>
      <c r="I62" s="186"/>
      <c r="J62" s="128"/>
      <c r="K62" s="129"/>
      <c r="L62" s="182"/>
      <c r="M62" s="63"/>
      <c r="N62" s="185"/>
      <c r="O62" s="63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>
      <c r="A63" s="63"/>
      <c r="B63" s="57" t="s">
        <v>1131</v>
      </c>
      <c r="C63" s="57">
        <v>3.0</v>
      </c>
      <c r="D63" s="63"/>
      <c r="E63" s="63"/>
      <c r="F63" s="63"/>
      <c r="G63" s="63"/>
      <c r="H63" s="63"/>
      <c r="I63" s="63"/>
      <c r="J63" s="128"/>
      <c r="K63" s="129"/>
      <c r="L63" s="182"/>
      <c r="M63" s="63"/>
      <c r="N63" s="185"/>
      <c r="O63" s="63"/>
      <c r="P63" s="63"/>
      <c r="Q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128"/>
      <c r="K64" s="129"/>
      <c r="L64" s="182"/>
      <c r="M64" s="63"/>
      <c r="N64" s="185"/>
      <c r="O64" s="63"/>
      <c r="P64" s="63"/>
      <c r="Q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128"/>
      <c r="K65" s="129"/>
      <c r="L65" s="182"/>
      <c r="M65" s="63"/>
      <c r="N65" s="185"/>
      <c r="O65" s="63"/>
      <c r="P65" s="63"/>
      <c r="Q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>
      <c r="A66" s="63"/>
      <c r="B66" s="57" t="s">
        <v>316</v>
      </c>
      <c r="C66" s="57"/>
      <c r="D66" s="57" t="s">
        <v>318</v>
      </c>
      <c r="E66" s="57" t="s">
        <v>4</v>
      </c>
      <c r="F66" s="58" t="s">
        <v>1108</v>
      </c>
      <c r="G66" s="57" t="s">
        <v>335</v>
      </c>
      <c r="H66" s="57"/>
      <c r="I66" s="77">
        <v>1.0</v>
      </c>
      <c r="J66" s="113">
        <v>3590.0</v>
      </c>
      <c r="K66" s="125"/>
      <c r="L66" s="182"/>
      <c r="M66" s="63"/>
      <c r="N66" s="185"/>
      <c r="O66" s="63"/>
      <c r="P66" s="63"/>
      <c r="Q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>
      <c r="A67" s="63"/>
      <c r="B67" s="57" t="s">
        <v>316</v>
      </c>
      <c r="C67" s="57"/>
      <c r="D67" s="57" t="s">
        <v>318</v>
      </c>
      <c r="E67" s="57" t="s">
        <v>4</v>
      </c>
      <c r="F67" s="58" t="s">
        <v>1110</v>
      </c>
      <c r="G67" s="57" t="s">
        <v>335</v>
      </c>
      <c r="H67" s="57"/>
      <c r="I67" s="77">
        <v>1.0</v>
      </c>
      <c r="J67" s="113">
        <v>3190.0</v>
      </c>
      <c r="K67" s="132">
        <v>2790.0</v>
      </c>
      <c r="L67" s="182"/>
      <c r="M67" s="63"/>
      <c r="N67" s="185"/>
      <c r="O67" s="63"/>
      <c r="P67" s="63"/>
      <c r="Q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>
      <c r="A68" s="63"/>
      <c r="B68" s="57" t="s">
        <v>316</v>
      </c>
      <c r="C68" s="57"/>
      <c r="D68" s="57" t="s">
        <v>318</v>
      </c>
      <c r="E68" s="57" t="s">
        <v>4</v>
      </c>
      <c r="F68" s="58" t="s">
        <v>759</v>
      </c>
      <c r="G68" s="57" t="s">
        <v>335</v>
      </c>
      <c r="H68" s="57"/>
      <c r="I68" s="77">
        <v>1.0</v>
      </c>
      <c r="J68" s="113">
        <v>3190.0</v>
      </c>
      <c r="K68" s="132">
        <v>2790.0</v>
      </c>
      <c r="L68" s="182"/>
      <c r="M68" s="63"/>
      <c r="N68" s="185"/>
      <c r="O68" s="63"/>
      <c r="P68" s="63"/>
      <c r="Q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>
      <c r="A69" s="63"/>
      <c r="B69" s="57" t="s">
        <v>316</v>
      </c>
      <c r="C69" s="57" t="s">
        <v>22</v>
      </c>
      <c r="D69" s="57" t="s">
        <v>318</v>
      </c>
      <c r="E69" s="57" t="s">
        <v>4</v>
      </c>
      <c r="F69" s="58" t="s">
        <v>1111</v>
      </c>
      <c r="G69" s="57" t="s">
        <v>524</v>
      </c>
      <c r="H69" s="57"/>
      <c r="I69" s="77">
        <v>1.0</v>
      </c>
      <c r="J69" s="113">
        <v>23590.0</v>
      </c>
      <c r="K69" s="125"/>
      <c r="L69" s="182"/>
      <c r="M69" s="63"/>
      <c r="N69" s="185"/>
      <c r="O69" s="63"/>
      <c r="P69" s="63"/>
      <c r="Q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>
      <c r="A70" s="63"/>
      <c r="B70" s="57" t="s">
        <v>316</v>
      </c>
      <c r="C70" s="57" t="s">
        <v>22</v>
      </c>
      <c r="D70" s="57" t="s">
        <v>318</v>
      </c>
      <c r="E70" s="57" t="s">
        <v>4</v>
      </c>
      <c r="F70" s="58" t="s">
        <v>1112</v>
      </c>
      <c r="G70" s="57" t="s">
        <v>524</v>
      </c>
      <c r="H70" s="57"/>
      <c r="I70" s="77">
        <v>1.0</v>
      </c>
      <c r="J70" s="113">
        <v>25390.0</v>
      </c>
      <c r="K70" s="125"/>
      <c r="L70" s="182"/>
      <c r="M70" s="63"/>
      <c r="N70" s="185"/>
      <c r="O70" s="63"/>
      <c r="P70" s="63"/>
      <c r="Q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>
      <c r="A71" s="63"/>
      <c r="B71" s="57" t="s">
        <v>316</v>
      </c>
      <c r="C71" s="57" t="s">
        <v>6</v>
      </c>
      <c r="D71" s="57" t="s">
        <v>318</v>
      </c>
      <c r="E71" s="57" t="s">
        <v>4</v>
      </c>
      <c r="F71" s="58" t="s">
        <v>1115</v>
      </c>
      <c r="G71" s="57" t="s">
        <v>524</v>
      </c>
      <c r="H71" s="58"/>
      <c r="I71" s="77">
        <v>1.0</v>
      </c>
      <c r="J71" s="113">
        <v>15590.0</v>
      </c>
      <c r="K71" s="125"/>
      <c r="L71" s="182"/>
      <c r="M71" s="63"/>
      <c r="N71" s="185"/>
      <c r="O71" s="63"/>
      <c r="P71" s="63"/>
      <c r="Q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>
      <c r="A72" s="63"/>
      <c r="B72" s="57" t="s">
        <v>316</v>
      </c>
      <c r="C72" s="57" t="s">
        <v>22</v>
      </c>
      <c r="D72" s="57" t="s">
        <v>318</v>
      </c>
      <c r="E72" s="57" t="s">
        <v>4</v>
      </c>
      <c r="F72" s="58" t="s">
        <v>1117</v>
      </c>
      <c r="G72" s="57" t="s">
        <v>524</v>
      </c>
      <c r="H72" s="58"/>
      <c r="I72" s="77">
        <v>1.0</v>
      </c>
      <c r="J72" s="113">
        <v>29790.0</v>
      </c>
      <c r="K72" s="125"/>
      <c r="L72" s="182"/>
      <c r="M72" s="63"/>
      <c r="N72" s="185"/>
      <c r="O72" s="63"/>
      <c r="P72" s="63"/>
      <c r="Q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</row>
    <row r="73">
      <c r="A73" s="63"/>
      <c r="B73" s="57" t="s">
        <v>231</v>
      </c>
      <c r="C73" s="57" t="s">
        <v>6</v>
      </c>
      <c r="D73" s="57" t="s">
        <v>318</v>
      </c>
      <c r="E73" s="57" t="s">
        <v>4</v>
      </c>
      <c r="F73" s="58" t="s">
        <v>1119</v>
      </c>
      <c r="G73" s="57" t="s">
        <v>524</v>
      </c>
      <c r="H73" s="58"/>
      <c r="I73" s="77">
        <v>1.0</v>
      </c>
      <c r="J73" s="113">
        <v>6590.0</v>
      </c>
      <c r="K73" s="125"/>
      <c r="L73" s="182"/>
      <c r="M73" s="63"/>
      <c r="N73" s="185"/>
      <c r="O73" s="63"/>
      <c r="P73" s="63"/>
      <c r="Q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</row>
    <row r="74">
      <c r="A74" s="63"/>
      <c r="B74" s="57" t="s">
        <v>246</v>
      </c>
      <c r="C74" s="57" t="s">
        <v>6</v>
      </c>
      <c r="D74" s="57" t="s">
        <v>318</v>
      </c>
      <c r="E74" s="57" t="s">
        <v>4</v>
      </c>
      <c r="F74" s="58" t="s">
        <v>1120</v>
      </c>
      <c r="G74" s="57" t="s">
        <v>524</v>
      </c>
      <c r="H74" s="58"/>
      <c r="I74" s="77">
        <v>1.0</v>
      </c>
      <c r="J74" s="113">
        <v>2390.0</v>
      </c>
      <c r="K74" s="125"/>
      <c r="L74" s="182"/>
      <c r="M74" s="63"/>
      <c r="N74" s="185"/>
      <c r="O74" s="63"/>
      <c r="P74" s="63"/>
      <c r="Q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</row>
    <row r="75">
      <c r="A75" s="63"/>
      <c r="B75" s="57" t="s">
        <v>246</v>
      </c>
      <c r="C75" s="57" t="s">
        <v>6</v>
      </c>
      <c r="D75" s="57" t="s">
        <v>318</v>
      </c>
      <c r="E75" s="57" t="s">
        <v>4</v>
      </c>
      <c r="F75" s="58" t="s">
        <v>1121</v>
      </c>
      <c r="G75" s="57" t="s">
        <v>524</v>
      </c>
      <c r="H75" s="58"/>
      <c r="I75" s="77">
        <v>1.0</v>
      </c>
      <c r="J75" s="113">
        <v>2390.0</v>
      </c>
      <c r="K75" s="125"/>
      <c r="L75" s="182"/>
      <c r="M75" s="63"/>
      <c r="N75" s="185"/>
      <c r="O75" s="63"/>
      <c r="P75" s="63"/>
      <c r="Q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</row>
    <row r="76">
      <c r="A76" s="63"/>
      <c r="B76" s="57" t="s">
        <v>246</v>
      </c>
      <c r="C76" s="57" t="s">
        <v>6</v>
      </c>
      <c r="D76" s="57" t="s">
        <v>318</v>
      </c>
      <c r="E76" s="57" t="s">
        <v>4</v>
      </c>
      <c r="F76" s="58" t="s">
        <v>1122</v>
      </c>
      <c r="G76" s="57" t="s">
        <v>524</v>
      </c>
      <c r="H76" s="58"/>
      <c r="I76" s="77">
        <v>2.0</v>
      </c>
      <c r="J76" s="113">
        <v>2790.0</v>
      </c>
      <c r="K76" s="125"/>
      <c r="L76" s="182"/>
      <c r="M76" s="63"/>
      <c r="N76" s="185"/>
      <c r="O76" s="63"/>
      <c r="P76" s="63"/>
      <c r="Q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</row>
    <row r="77">
      <c r="A77" s="63"/>
      <c r="B77" s="57" t="s">
        <v>246</v>
      </c>
      <c r="C77" s="57" t="s">
        <v>6</v>
      </c>
      <c r="D77" s="57" t="s">
        <v>318</v>
      </c>
      <c r="E77" s="57" t="s">
        <v>4</v>
      </c>
      <c r="F77" s="58" t="s">
        <v>1123</v>
      </c>
      <c r="G77" s="57" t="s">
        <v>524</v>
      </c>
      <c r="H77" s="58"/>
      <c r="I77" s="77">
        <v>1.0</v>
      </c>
      <c r="J77" s="113">
        <v>2790.0</v>
      </c>
      <c r="K77" s="125"/>
      <c r="L77" s="182"/>
      <c r="M77" s="63"/>
      <c r="N77" s="185"/>
      <c r="O77" s="63"/>
      <c r="P77" s="63"/>
      <c r="Q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</row>
    <row r="78">
      <c r="A78" s="63"/>
      <c r="B78" s="57" t="s">
        <v>231</v>
      </c>
      <c r="C78" s="57" t="s">
        <v>6</v>
      </c>
      <c r="D78" s="57" t="s">
        <v>318</v>
      </c>
      <c r="E78" s="57" t="s">
        <v>4</v>
      </c>
      <c r="F78" s="58" t="s">
        <v>1125</v>
      </c>
      <c r="G78" s="57" t="s">
        <v>524</v>
      </c>
      <c r="H78" s="58"/>
      <c r="I78" s="77">
        <v>1.0</v>
      </c>
      <c r="J78" s="113">
        <v>6590.0</v>
      </c>
      <c r="K78" s="125"/>
      <c r="L78" s="182"/>
      <c r="M78" s="63"/>
      <c r="N78" s="185"/>
      <c r="O78" s="63"/>
      <c r="P78" s="63"/>
      <c r="Q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</row>
    <row r="79">
      <c r="A79" s="63"/>
      <c r="B79" s="57"/>
      <c r="C79" s="57"/>
      <c r="D79" s="57"/>
      <c r="E79" s="57"/>
      <c r="F79" s="57"/>
      <c r="G79" s="57"/>
      <c r="H79" s="57"/>
      <c r="I79" s="151">
        <f>SUM(I66:I78)</f>
        <v>14</v>
      </c>
      <c r="J79" s="113"/>
      <c r="K79" s="129"/>
      <c r="L79" s="182"/>
      <c r="M79" s="63"/>
      <c r="N79" s="185"/>
      <c r="O79" s="63"/>
      <c r="P79" s="63"/>
      <c r="Q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128"/>
      <c r="K80" s="129"/>
      <c r="L80" s="182"/>
      <c r="M80" s="63"/>
      <c r="N80" s="185"/>
      <c r="O80" s="63"/>
      <c r="P80" s="63"/>
      <c r="Q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</row>
    <row r="81">
      <c r="A81" s="63"/>
      <c r="B81" s="57" t="s">
        <v>1130</v>
      </c>
      <c r="C81" s="57">
        <v>7.0</v>
      </c>
      <c r="D81" s="63"/>
      <c r="E81" s="63"/>
      <c r="F81" s="63"/>
      <c r="G81" s="63"/>
      <c r="H81" s="63"/>
      <c r="I81" s="63"/>
      <c r="J81" s="128"/>
      <c r="K81" s="129"/>
      <c r="L81" s="182"/>
      <c r="M81" s="63"/>
      <c r="N81" s="185"/>
      <c r="O81" s="63"/>
      <c r="P81" s="63"/>
      <c r="Q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</row>
    <row r="82">
      <c r="A82" s="63"/>
      <c r="B82" s="57" t="s">
        <v>1132</v>
      </c>
      <c r="C82" s="57">
        <v>7.0</v>
      </c>
      <c r="D82" s="63"/>
      <c r="E82" s="63"/>
      <c r="F82" s="63"/>
      <c r="G82" s="63"/>
      <c r="H82" s="63"/>
      <c r="I82" s="63"/>
      <c r="J82" s="128"/>
      <c r="K82" s="129"/>
      <c r="L82" s="182"/>
      <c r="M82" s="63"/>
      <c r="N82" s="185"/>
      <c r="O82" s="63"/>
      <c r="P82" s="63"/>
      <c r="Q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128"/>
      <c r="K83" s="129"/>
      <c r="L83" s="182"/>
      <c r="M83" s="63"/>
      <c r="N83" s="185"/>
      <c r="O83" s="63"/>
      <c r="P83" s="63"/>
      <c r="Q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128"/>
      <c r="K84" s="129"/>
      <c r="L84" s="182"/>
      <c r="M84" s="63"/>
      <c r="N84" s="185"/>
      <c r="O84" s="63"/>
      <c r="P84" s="63"/>
      <c r="Q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128"/>
      <c r="K85" s="129"/>
      <c r="L85" s="182"/>
      <c r="M85" s="63"/>
      <c r="N85" s="185"/>
      <c r="O85" s="63"/>
      <c r="P85" s="63"/>
      <c r="Q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</row>
    <row r="86">
      <c r="A86" s="63"/>
      <c r="B86" s="57" t="s">
        <v>316</v>
      </c>
      <c r="C86" s="57"/>
      <c r="D86" s="57" t="s">
        <v>328</v>
      </c>
      <c r="E86" s="57" t="s">
        <v>4</v>
      </c>
      <c r="F86" s="58" t="s">
        <v>1098</v>
      </c>
      <c r="G86" s="57" t="s">
        <v>335</v>
      </c>
      <c r="H86" s="58"/>
      <c r="I86" s="77">
        <v>1.0</v>
      </c>
      <c r="J86" s="113">
        <v>3190.0</v>
      </c>
      <c r="K86" s="132">
        <v>2790.0</v>
      </c>
      <c r="L86" s="182"/>
      <c r="M86" s="63"/>
      <c r="N86" s="185"/>
      <c r="O86" s="63"/>
      <c r="P86" s="63"/>
      <c r="Q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</row>
    <row r="87">
      <c r="A87" s="63"/>
      <c r="B87" s="57" t="s">
        <v>316</v>
      </c>
      <c r="C87" s="57"/>
      <c r="D87" s="57" t="s">
        <v>328</v>
      </c>
      <c r="E87" s="57" t="s">
        <v>4</v>
      </c>
      <c r="F87" s="58" t="s">
        <v>1103</v>
      </c>
      <c r="G87" s="57" t="s">
        <v>335</v>
      </c>
      <c r="H87" s="58"/>
      <c r="I87" s="77">
        <v>1.0</v>
      </c>
      <c r="J87" s="113">
        <v>3590.0</v>
      </c>
      <c r="K87" s="125"/>
      <c r="L87" s="182"/>
      <c r="M87" s="63"/>
      <c r="N87" s="185"/>
      <c r="O87" s="63"/>
      <c r="P87" s="63"/>
      <c r="Q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>
      <c r="A88" s="63"/>
      <c r="B88" s="57" t="s">
        <v>57</v>
      </c>
      <c r="C88" s="57" t="s">
        <v>1106</v>
      </c>
      <c r="D88" s="57" t="s">
        <v>328</v>
      </c>
      <c r="E88" s="57" t="s">
        <v>4</v>
      </c>
      <c r="F88" s="58" t="s">
        <v>1107</v>
      </c>
      <c r="G88" s="57"/>
      <c r="H88" s="57"/>
      <c r="I88" s="77">
        <v>1.0</v>
      </c>
      <c r="J88" s="113"/>
      <c r="K88" s="125"/>
      <c r="L88" s="182"/>
      <c r="M88" s="63"/>
      <c r="N88" s="185"/>
      <c r="O88" s="63"/>
      <c r="P88" s="63"/>
      <c r="Q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>
      <c r="A89" s="63"/>
      <c r="B89" s="57" t="s">
        <v>316</v>
      </c>
      <c r="C89" s="57" t="s">
        <v>6</v>
      </c>
      <c r="D89" s="57" t="s">
        <v>328</v>
      </c>
      <c r="E89" s="57" t="s">
        <v>4</v>
      </c>
      <c r="F89" s="58" t="s">
        <v>1109</v>
      </c>
      <c r="G89" s="57" t="s">
        <v>524</v>
      </c>
      <c r="H89" s="57"/>
      <c r="I89" s="77">
        <v>1.0</v>
      </c>
      <c r="J89" s="113">
        <v>19390.0</v>
      </c>
      <c r="K89" s="132">
        <v>15390.0</v>
      </c>
      <c r="L89" s="182"/>
      <c r="M89" s="63"/>
      <c r="N89" s="185"/>
      <c r="O89" s="63"/>
      <c r="P89" s="63"/>
      <c r="Q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</row>
    <row r="90">
      <c r="A90" s="63"/>
      <c r="B90" s="57" t="s">
        <v>316</v>
      </c>
      <c r="C90" s="57"/>
      <c r="D90" s="57" t="s">
        <v>328</v>
      </c>
      <c r="E90" s="57" t="s">
        <v>4</v>
      </c>
      <c r="F90" s="58" t="s">
        <v>1110</v>
      </c>
      <c r="G90" s="57" t="s">
        <v>335</v>
      </c>
      <c r="H90" s="57"/>
      <c r="I90" s="77">
        <v>1.0</v>
      </c>
      <c r="J90" s="113">
        <v>3190.0</v>
      </c>
      <c r="K90" s="132">
        <v>2790.0</v>
      </c>
      <c r="L90" s="182"/>
      <c r="M90" s="63"/>
      <c r="N90" s="185"/>
      <c r="O90" s="63"/>
      <c r="P90" s="63"/>
      <c r="Q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</row>
    <row r="91">
      <c r="A91" s="63"/>
      <c r="B91" s="57" t="s">
        <v>316</v>
      </c>
      <c r="C91" s="57"/>
      <c r="D91" s="57" t="s">
        <v>328</v>
      </c>
      <c r="E91" s="57" t="s">
        <v>4</v>
      </c>
      <c r="F91" s="58" t="s">
        <v>759</v>
      </c>
      <c r="G91" s="57" t="s">
        <v>335</v>
      </c>
      <c r="H91" s="57"/>
      <c r="I91" s="77">
        <v>1.0</v>
      </c>
      <c r="J91" s="113">
        <v>3190.0</v>
      </c>
      <c r="K91" s="132">
        <v>2790.0</v>
      </c>
      <c r="L91" s="182"/>
      <c r="M91" s="63"/>
      <c r="N91" s="185"/>
      <c r="O91" s="63"/>
      <c r="P91" s="63"/>
      <c r="Q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</row>
    <row r="92">
      <c r="A92" s="63"/>
      <c r="B92" s="57" t="s">
        <v>316</v>
      </c>
      <c r="C92" s="57"/>
      <c r="D92" s="57" t="s">
        <v>328</v>
      </c>
      <c r="E92" s="57" t="s">
        <v>4</v>
      </c>
      <c r="F92" s="58" t="s">
        <v>758</v>
      </c>
      <c r="G92" s="57" t="s">
        <v>335</v>
      </c>
      <c r="H92" s="57"/>
      <c r="I92" s="77">
        <v>1.0</v>
      </c>
      <c r="J92" s="113">
        <v>3190.0</v>
      </c>
      <c r="K92" s="132">
        <v>2790.0</v>
      </c>
      <c r="L92" s="182"/>
      <c r="M92" s="63"/>
      <c r="N92" s="185"/>
      <c r="O92" s="63"/>
      <c r="P92" s="63"/>
      <c r="Q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</row>
    <row r="93">
      <c r="A93" s="63"/>
      <c r="B93" s="57" t="s">
        <v>316</v>
      </c>
      <c r="C93" s="57" t="s">
        <v>22</v>
      </c>
      <c r="D93" s="57" t="s">
        <v>328</v>
      </c>
      <c r="E93" s="57" t="s">
        <v>4</v>
      </c>
      <c r="F93" s="58" t="s">
        <v>1113</v>
      </c>
      <c r="G93" s="57" t="s">
        <v>524</v>
      </c>
      <c r="H93" s="57"/>
      <c r="I93" s="77">
        <v>1.0</v>
      </c>
      <c r="J93" s="113">
        <v>13390.0</v>
      </c>
      <c r="K93" s="125"/>
      <c r="L93" s="182"/>
      <c r="M93" s="63"/>
      <c r="N93" s="185"/>
      <c r="O93" s="63"/>
      <c r="P93" s="63"/>
      <c r="Q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</row>
    <row r="94">
      <c r="A94" s="63"/>
      <c r="B94" s="57" t="s">
        <v>316</v>
      </c>
      <c r="C94" s="57" t="s">
        <v>22</v>
      </c>
      <c r="D94" s="57" t="s">
        <v>328</v>
      </c>
      <c r="E94" s="57" t="s">
        <v>4</v>
      </c>
      <c r="F94" s="58" t="s">
        <v>1114</v>
      </c>
      <c r="G94" s="57" t="s">
        <v>524</v>
      </c>
      <c r="H94" s="57"/>
      <c r="I94" s="77">
        <v>1.0</v>
      </c>
      <c r="J94" s="113">
        <v>26790.0</v>
      </c>
      <c r="K94" s="125"/>
      <c r="L94" s="182"/>
      <c r="M94" s="63"/>
      <c r="N94" s="185"/>
      <c r="O94" s="63"/>
      <c r="P94" s="63"/>
      <c r="Q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</row>
    <row r="95">
      <c r="A95" s="63"/>
      <c r="B95" s="57" t="s">
        <v>316</v>
      </c>
      <c r="C95" s="57" t="s">
        <v>6</v>
      </c>
      <c r="D95" s="57" t="s">
        <v>328</v>
      </c>
      <c r="E95" s="57" t="s">
        <v>4</v>
      </c>
      <c r="F95" s="58" t="s">
        <v>1115</v>
      </c>
      <c r="G95" s="57" t="s">
        <v>524</v>
      </c>
      <c r="H95" s="58"/>
      <c r="I95" s="77">
        <v>1.0</v>
      </c>
      <c r="J95" s="113">
        <v>15590.0</v>
      </c>
      <c r="K95" s="125"/>
      <c r="L95" s="182"/>
      <c r="M95" s="63"/>
      <c r="N95" s="185"/>
      <c r="O95" s="63"/>
      <c r="P95" s="63"/>
      <c r="Q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</row>
    <row r="96">
      <c r="A96" s="63"/>
      <c r="B96" s="57" t="s">
        <v>316</v>
      </c>
      <c r="C96" s="57" t="s">
        <v>6</v>
      </c>
      <c r="D96" s="57" t="s">
        <v>328</v>
      </c>
      <c r="E96" s="57" t="s">
        <v>4</v>
      </c>
      <c r="F96" s="58" t="s">
        <v>1116</v>
      </c>
      <c r="G96" s="57" t="s">
        <v>524</v>
      </c>
      <c r="H96" s="58"/>
      <c r="I96" s="77">
        <v>1.0</v>
      </c>
      <c r="J96" s="113">
        <v>15590.0</v>
      </c>
      <c r="K96" s="125"/>
      <c r="L96" s="182"/>
      <c r="M96" s="63"/>
      <c r="N96" s="185"/>
      <c r="O96" s="63"/>
      <c r="P96" s="63"/>
      <c r="Q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</row>
    <row r="97">
      <c r="A97" s="63"/>
      <c r="B97" s="57" t="s">
        <v>316</v>
      </c>
      <c r="C97" s="57" t="s">
        <v>22</v>
      </c>
      <c r="D97" s="57" t="s">
        <v>328</v>
      </c>
      <c r="E97" s="57" t="s">
        <v>4</v>
      </c>
      <c r="F97" s="58" t="s">
        <v>1118</v>
      </c>
      <c r="G97" s="57" t="s">
        <v>524</v>
      </c>
      <c r="H97" s="58"/>
      <c r="I97" s="77">
        <v>1.0</v>
      </c>
      <c r="J97" s="113">
        <v>24990.0</v>
      </c>
      <c r="K97" s="125"/>
      <c r="L97" s="182"/>
      <c r="M97" s="63"/>
      <c r="N97" s="185"/>
      <c r="O97" s="63"/>
      <c r="P97" s="63"/>
      <c r="Q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</row>
    <row r="98">
      <c r="A98" s="63"/>
      <c r="B98" s="57" t="s">
        <v>246</v>
      </c>
      <c r="C98" s="57" t="s">
        <v>6</v>
      </c>
      <c r="D98" s="57" t="s">
        <v>328</v>
      </c>
      <c r="E98" s="57" t="s">
        <v>4</v>
      </c>
      <c r="F98" s="58" t="s">
        <v>1120</v>
      </c>
      <c r="G98" s="57" t="s">
        <v>524</v>
      </c>
      <c r="H98" s="58"/>
      <c r="I98" s="77">
        <v>1.0</v>
      </c>
      <c r="J98" s="113">
        <v>2390.0</v>
      </c>
      <c r="K98" s="125"/>
      <c r="L98" s="182"/>
      <c r="M98" s="63"/>
      <c r="N98" s="185"/>
      <c r="O98" s="63"/>
      <c r="P98" s="63"/>
      <c r="Q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</row>
    <row r="99">
      <c r="A99" s="63"/>
      <c r="B99" s="57" t="s">
        <v>246</v>
      </c>
      <c r="C99" s="57" t="s">
        <v>6</v>
      </c>
      <c r="D99" s="57" t="s">
        <v>328</v>
      </c>
      <c r="E99" s="57" t="s">
        <v>4</v>
      </c>
      <c r="F99" s="58" t="s">
        <v>1121</v>
      </c>
      <c r="G99" s="57" t="s">
        <v>524</v>
      </c>
      <c r="H99" s="58"/>
      <c r="I99" s="77">
        <v>1.0</v>
      </c>
      <c r="J99" s="113">
        <v>2390.0</v>
      </c>
      <c r="K99" s="125"/>
      <c r="L99" s="182"/>
      <c r="M99" s="63"/>
      <c r="N99" s="185"/>
      <c r="O99" s="63"/>
      <c r="P99" s="63"/>
      <c r="Q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</row>
    <row r="100">
      <c r="A100" s="63"/>
      <c r="B100" s="57" t="s">
        <v>246</v>
      </c>
      <c r="C100" s="57" t="s">
        <v>6</v>
      </c>
      <c r="D100" s="57" t="s">
        <v>328</v>
      </c>
      <c r="E100" s="57" t="s">
        <v>4</v>
      </c>
      <c r="F100" s="58" t="s">
        <v>1122</v>
      </c>
      <c r="G100" s="57" t="s">
        <v>524</v>
      </c>
      <c r="H100" s="58"/>
      <c r="I100" s="77">
        <v>1.0</v>
      </c>
      <c r="J100" s="113">
        <v>2790.0</v>
      </c>
      <c r="K100" s="125"/>
      <c r="L100" s="182"/>
      <c r="M100" s="63"/>
      <c r="N100" s="185"/>
      <c r="O100" s="63"/>
      <c r="P100" s="63"/>
      <c r="Q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</row>
    <row r="101">
      <c r="A101" s="63"/>
      <c r="B101" s="57" t="s">
        <v>246</v>
      </c>
      <c r="C101" s="57" t="s">
        <v>6</v>
      </c>
      <c r="D101" s="57" t="s">
        <v>328</v>
      </c>
      <c r="E101" s="57" t="s">
        <v>4</v>
      </c>
      <c r="F101" s="58" t="s">
        <v>1123</v>
      </c>
      <c r="G101" s="57" t="s">
        <v>524</v>
      </c>
      <c r="H101" s="58"/>
      <c r="I101" s="77">
        <v>1.0</v>
      </c>
      <c r="J101" s="113">
        <v>2790.0</v>
      </c>
      <c r="K101" s="125"/>
      <c r="L101" s="182"/>
      <c r="M101" s="63"/>
      <c r="N101" s="185"/>
      <c r="O101" s="63"/>
      <c r="P101" s="63"/>
      <c r="Q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</row>
    <row r="102">
      <c r="A102" s="63"/>
      <c r="B102" s="57" t="s">
        <v>231</v>
      </c>
      <c r="C102" s="57" t="s">
        <v>6</v>
      </c>
      <c r="D102" s="57" t="s">
        <v>328</v>
      </c>
      <c r="E102" s="57" t="s">
        <v>4</v>
      </c>
      <c r="F102" s="58" t="s">
        <v>1124</v>
      </c>
      <c r="G102" s="57" t="s">
        <v>524</v>
      </c>
      <c r="H102" s="58"/>
      <c r="I102" s="77">
        <v>1.0</v>
      </c>
      <c r="J102" s="113">
        <v>6590.0</v>
      </c>
      <c r="K102" s="125"/>
      <c r="L102" s="182"/>
      <c r="M102" s="63"/>
      <c r="N102" s="185"/>
      <c r="O102" s="63"/>
      <c r="P102" s="63"/>
      <c r="Q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</row>
    <row r="103">
      <c r="A103" s="63"/>
      <c r="B103" s="57" t="s">
        <v>231</v>
      </c>
      <c r="C103" s="57" t="s">
        <v>6</v>
      </c>
      <c r="D103" s="57" t="s">
        <v>328</v>
      </c>
      <c r="E103" s="57" t="s">
        <v>4</v>
      </c>
      <c r="F103" s="58" t="s">
        <v>1125</v>
      </c>
      <c r="G103" s="57" t="s">
        <v>524</v>
      </c>
      <c r="H103" s="58"/>
      <c r="I103" s="77">
        <v>1.0</v>
      </c>
      <c r="J103" s="113">
        <v>6590.0</v>
      </c>
      <c r="K103" s="125"/>
      <c r="L103" s="182"/>
      <c r="M103" s="63"/>
      <c r="N103" s="185"/>
      <c r="O103" s="63"/>
      <c r="P103" s="63"/>
      <c r="Q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</row>
    <row r="104">
      <c r="A104" s="63"/>
      <c r="B104" s="57" t="s">
        <v>57</v>
      </c>
      <c r="C104" s="57" t="s">
        <v>6</v>
      </c>
      <c r="D104" s="57" t="s">
        <v>328</v>
      </c>
      <c r="E104" s="57" t="s">
        <v>4</v>
      </c>
      <c r="F104" s="58" t="s">
        <v>1126</v>
      </c>
      <c r="G104" s="57" t="s">
        <v>524</v>
      </c>
      <c r="H104" s="57">
        <v>120.0</v>
      </c>
      <c r="I104" s="77">
        <v>1.0</v>
      </c>
      <c r="J104" s="113">
        <v>2590.0</v>
      </c>
      <c r="K104" s="125"/>
      <c r="L104" s="182"/>
      <c r="M104" s="63"/>
      <c r="N104" s="185"/>
      <c r="O104" s="63"/>
      <c r="P104" s="63"/>
      <c r="Q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>
      <c r="A105" s="63"/>
      <c r="B105" s="57" t="s">
        <v>57</v>
      </c>
      <c r="C105" s="57" t="s">
        <v>6</v>
      </c>
      <c r="D105" s="57" t="s">
        <v>328</v>
      </c>
      <c r="E105" s="57" t="s">
        <v>4</v>
      </c>
      <c r="F105" s="58" t="s">
        <v>1127</v>
      </c>
      <c r="G105" s="57" t="s">
        <v>524</v>
      </c>
      <c r="H105" s="57">
        <v>120.0</v>
      </c>
      <c r="I105" s="77">
        <v>1.0</v>
      </c>
      <c r="J105" s="113">
        <v>2590.0</v>
      </c>
      <c r="K105" s="125"/>
      <c r="L105" s="182"/>
      <c r="M105" s="63"/>
      <c r="N105" s="185"/>
      <c r="O105" s="63"/>
      <c r="P105" s="63"/>
      <c r="Q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</row>
    <row r="106">
      <c r="A106" s="63"/>
      <c r="B106" s="57" t="s">
        <v>57</v>
      </c>
      <c r="C106" s="57" t="s">
        <v>6</v>
      </c>
      <c r="D106" s="57" t="s">
        <v>328</v>
      </c>
      <c r="E106" s="57" t="s">
        <v>4</v>
      </c>
      <c r="F106" s="58" t="s">
        <v>1128</v>
      </c>
      <c r="G106" s="57" t="s">
        <v>524</v>
      </c>
      <c r="H106" s="57">
        <v>120.0</v>
      </c>
      <c r="I106" s="77">
        <v>1.0</v>
      </c>
      <c r="J106" s="113">
        <v>2590.0</v>
      </c>
      <c r="K106" s="125"/>
      <c r="L106" s="182"/>
      <c r="M106" s="63"/>
      <c r="N106" s="185"/>
      <c r="O106" s="63"/>
      <c r="P106" s="63"/>
      <c r="Q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</row>
    <row r="107">
      <c r="A107" s="63"/>
      <c r="B107" s="57" t="s">
        <v>57</v>
      </c>
      <c r="C107" s="57" t="s">
        <v>6</v>
      </c>
      <c r="D107" s="57" t="s">
        <v>328</v>
      </c>
      <c r="E107" s="57" t="s">
        <v>4</v>
      </c>
      <c r="F107" s="58" t="s">
        <v>1129</v>
      </c>
      <c r="G107" s="57" t="s">
        <v>524</v>
      </c>
      <c r="H107" s="57">
        <v>120.0</v>
      </c>
      <c r="I107" s="77">
        <v>1.0</v>
      </c>
      <c r="J107" s="113">
        <v>2790.0</v>
      </c>
      <c r="K107" s="125"/>
      <c r="L107" s="182"/>
      <c r="M107" s="63"/>
      <c r="N107" s="185"/>
      <c r="O107" s="63"/>
      <c r="P107" s="63"/>
      <c r="Q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</row>
    <row r="108">
      <c r="A108" s="63"/>
      <c r="B108" s="57"/>
      <c r="C108" s="57"/>
      <c r="D108" s="57"/>
      <c r="E108" s="57"/>
      <c r="F108" s="57"/>
      <c r="G108" s="57"/>
      <c r="H108" s="58"/>
      <c r="I108" s="151">
        <f>SUM(I86:I107)</f>
        <v>22</v>
      </c>
      <c r="J108" s="113"/>
      <c r="K108" s="125"/>
      <c r="L108" s="182"/>
      <c r="M108" s="63"/>
      <c r="N108" s="185"/>
      <c r="O108" s="63"/>
      <c r="P108" s="63"/>
      <c r="Q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128"/>
      <c r="K109" s="129"/>
      <c r="L109" s="182"/>
      <c r="M109" s="63"/>
      <c r="N109" s="185"/>
      <c r="O109" s="63"/>
      <c r="P109" s="63"/>
      <c r="Q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</row>
    <row r="110">
      <c r="A110" s="63"/>
      <c r="B110" s="57" t="s">
        <v>1130</v>
      </c>
      <c r="C110" s="57">
        <v>11.0</v>
      </c>
      <c r="D110" s="63"/>
      <c r="E110" s="63"/>
      <c r="F110" s="63"/>
      <c r="G110" s="63"/>
      <c r="H110" s="63"/>
      <c r="I110" s="63"/>
      <c r="J110" s="128"/>
      <c r="K110" s="129"/>
      <c r="L110" s="182"/>
      <c r="M110" s="63"/>
      <c r="N110" s="185"/>
      <c r="O110" s="63"/>
      <c r="P110" s="63"/>
      <c r="Q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</row>
    <row r="111">
      <c r="A111" s="63"/>
      <c r="B111" s="57" t="s">
        <v>1132</v>
      </c>
      <c r="C111" s="57">
        <v>6.0</v>
      </c>
      <c r="D111" s="63"/>
      <c r="E111" s="63"/>
      <c r="F111" s="63"/>
      <c r="G111" s="63"/>
      <c r="H111" s="63"/>
      <c r="I111" s="63"/>
      <c r="J111" s="128"/>
      <c r="K111" s="129"/>
      <c r="L111" s="182"/>
      <c r="M111" s="63"/>
      <c r="N111" s="185"/>
      <c r="O111" s="63"/>
      <c r="P111" s="63"/>
      <c r="Q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</row>
    <row r="112">
      <c r="A112" s="63"/>
      <c r="B112" s="57" t="s">
        <v>1131</v>
      </c>
      <c r="C112" s="57">
        <v>4.0</v>
      </c>
      <c r="D112" s="63"/>
      <c r="E112" s="63"/>
      <c r="F112" s="63"/>
      <c r="G112" s="63"/>
      <c r="H112" s="63"/>
      <c r="I112" s="63"/>
      <c r="J112" s="128"/>
      <c r="K112" s="129"/>
      <c r="L112" s="182"/>
      <c r="M112" s="63"/>
      <c r="N112" s="185"/>
      <c r="O112" s="63"/>
      <c r="P112" s="63"/>
      <c r="Q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128"/>
      <c r="K113" s="129"/>
      <c r="L113" s="182"/>
      <c r="M113" s="63"/>
      <c r="N113" s="185"/>
      <c r="O113" s="63"/>
      <c r="P113" s="63"/>
      <c r="Q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128"/>
      <c r="K114" s="129"/>
      <c r="L114" s="182"/>
      <c r="M114" s="63"/>
      <c r="N114" s="175"/>
      <c r="O114" s="63"/>
      <c r="P114" s="63"/>
      <c r="Q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128"/>
      <c r="K115" s="129"/>
      <c r="L115" s="182"/>
      <c r="M115" s="63"/>
      <c r="N115" s="175"/>
      <c r="O115" s="63"/>
      <c r="P115" s="63"/>
      <c r="Q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128"/>
      <c r="K116" s="129"/>
      <c r="L116" s="182"/>
      <c r="M116" s="63"/>
      <c r="N116" s="175"/>
      <c r="O116" s="63"/>
      <c r="P116" s="63"/>
      <c r="Q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128"/>
      <c r="K117" s="129"/>
      <c r="L117" s="182"/>
      <c r="M117" s="63"/>
      <c r="N117" s="175"/>
      <c r="O117" s="63"/>
      <c r="P117" s="63"/>
      <c r="Q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128"/>
      <c r="K118" s="129"/>
      <c r="L118" s="182"/>
      <c r="M118" s="63"/>
      <c r="N118" s="175"/>
      <c r="O118" s="63"/>
      <c r="P118" s="63"/>
      <c r="Q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128"/>
      <c r="K119" s="129"/>
      <c r="L119" s="182"/>
      <c r="M119" s="63"/>
      <c r="N119" s="175"/>
      <c r="O119" s="63"/>
      <c r="P119" s="63"/>
      <c r="Q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128"/>
      <c r="K120" s="129"/>
      <c r="L120" s="182"/>
      <c r="M120" s="63"/>
      <c r="N120" s="175"/>
      <c r="O120" s="63"/>
      <c r="P120" s="63"/>
      <c r="Q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128"/>
      <c r="K121" s="129"/>
      <c r="L121" s="182"/>
      <c r="M121" s="63"/>
      <c r="N121" s="175"/>
      <c r="O121" s="63"/>
      <c r="P121" s="63"/>
      <c r="Q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128"/>
      <c r="K122" s="129"/>
      <c r="L122" s="182"/>
      <c r="M122" s="63"/>
      <c r="N122" s="175"/>
      <c r="O122" s="63"/>
      <c r="P122" s="63"/>
      <c r="Q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128"/>
      <c r="K123" s="129"/>
      <c r="L123" s="182"/>
      <c r="M123" s="63"/>
      <c r="N123" s="175"/>
      <c r="O123" s="63"/>
      <c r="P123" s="63"/>
      <c r="Q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128"/>
      <c r="K124" s="129"/>
      <c r="L124" s="182"/>
      <c r="M124" s="63"/>
      <c r="N124" s="175"/>
      <c r="O124" s="63"/>
      <c r="P124" s="63"/>
      <c r="Q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128"/>
      <c r="K125" s="129"/>
      <c r="L125" s="182"/>
      <c r="M125" s="63"/>
      <c r="N125" s="175"/>
      <c r="O125" s="63"/>
      <c r="P125" s="63"/>
      <c r="Q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128"/>
      <c r="K126" s="129"/>
      <c r="L126" s="182"/>
      <c r="M126" s="63"/>
      <c r="N126" s="175"/>
      <c r="O126" s="63"/>
      <c r="P126" s="63"/>
      <c r="Q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128"/>
      <c r="K127" s="129"/>
      <c r="L127" s="182"/>
      <c r="M127" s="63"/>
      <c r="N127" s="175"/>
      <c r="O127" s="63"/>
      <c r="P127" s="63"/>
      <c r="Q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128"/>
      <c r="K128" s="129"/>
      <c r="L128" s="182"/>
      <c r="M128" s="63"/>
      <c r="N128" s="175"/>
      <c r="O128" s="63"/>
      <c r="P128" s="63"/>
      <c r="Q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128"/>
      <c r="K129" s="129"/>
      <c r="L129" s="182"/>
      <c r="M129" s="63"/>
      <c r="N129" s="175"/>
      <c r="O129" s="63"/>
      <c r="P129" s="63"/>
      <c r="Q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128"/>
      <c r="K130" s="129"/>
      <c r="L130" s="182"/>
      <c r="M130" s="63"/>
      <c r="N130" s="175"/>
      <c r="O130" s="63"/>
      <c r="P130" s="63"/>
      <c r="Q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128"/>
      <c r="K131" s="129"/>
      <c r="L131" s="182"/>
      <c r="M131" s="63"/>
      <c r="N131" s="175"/>
      <c r="O131" s="63"/>
      <c r="P131" s="63"/>
      <c r="Q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128"/>
      <c r="K132" s="129"/>
      <c r="L132" s="182"/>
      <c r="M132" s="63"/>
      <c r="N132" s="175"/>
      <c r="O132" s="63"/>
      <c r="P132" s="63"/>
      <c r="Q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128"/>
      <c r="K133" s="129"/>
      <c r="L133" s="182"/>
      <c r="M133" s="63"/>
      <c r="N133" s="175"/>
      <c r="O133" s="63"/>
      <c r="P133" s="63"/>
      <c r="Q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128"/>
      <c r="K134" s="129"/>
      <c r="L134" s="182"/>
      <c r="M134" s="63"/>
      <c r="N134" s="175"/>
      <c r="O134" s="63"/>
      <c r="P134" s="63"/>
      <c r="Q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128"/>
      <c r="K135" s="129"/>
      <c r="L135" s="182"/>
      <c r="M135" s="63"/>
      <c r="N135" s="175"/>
      <c r="O135" s="63"/>
      <c r="P135" s="63"/>
      <c r="Q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128"/>
      <c r="K136" s="129"/>
      <c r="L136" s="182"/>
      <c r="M136" s="63"/>
      <c r="N136" s="175"/>
      <c r="O136" s="63"/>
      <c r="P136" s="63"/>
      <c r="Q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128"/>
      <c r="K137" s="129"/>
      <c r="L137" s="182"/>
      <c r="M137" s="63"/>
      <c r="N137" s="175"/>
      <c r="O137" s="63"/>
      <c r="P137" s="63"/>
      <c r="Q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128"/>
      <c r="K138" s="129"/>
      <c r="L138" s="182"/>
      <c r="M138" s="63"/>
      <c r="N138" s="175"/>
      <c r="O138" s="63"/>
      <c r="P138" s="63"/>
      <c r="Q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128"/>
      <c r="K139" s="129"/>
      <c r="L139" s="182"/>
      <c r="M139" s="63"/>
      <c r="N139" s="175"/>
      <c r="O139" s="63"/>
      <c r="P139" s="63"/>
      <c r="Q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128"/>
      <c r="K140" s="129"/>
      <c r="L140" s="182"/>
      <c r="M140" s="63"/>
      <c r="N140" s="175"/>
      <c r="O140" s="63"/>
      <c r="P140" s="63"/>
      <c r="Q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128"/>
      <c r="K141" s="129"/>
      <c r="L141" s="182"/>
      <c r="M141" s="63"/>
      <c r="N141" s="175"/>
      <c r="O141" s="63"/>
      <c r="P141" s="63"/>
      <c r="Q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128"/>
      <c r="K142" s="129"/>
      <c r="L142" s="182"/>
      <c r="M142" s="63"/>
      <c r="N142" s="175"/>
      <c r="O142" s="63"/>
      <c r="P142" s="63"/>
      <c r="Q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128"/>
      <c r="K143" s="129"/>
      <c r="L143" s="182"/>
      <c r="M143" s="63"/>
      <c r="N143" s="175"/>
      <c r="O143" s="63"/>
      <c r="P143" s="63"/>
      <c r="Q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128"/>
      <c r="K144" s="129"/>
      <c r="L144" s="182"/>
      <c r="M144" s="63"/>
      <c r="N144" s="175"/>
      <c r="O144" s="63"/>
      <c r="P144" s="63"/>
      <c r="Q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128"/>
      <c r="K145" s="129"/>
      <c r="L145" s="182"/>
      <c r="M145" s="63"/>
      <c r="N145" s="175"/>
      <c r="O145" s="63"/>
      <c r="P145" s="63"/>
      <c r="Q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128"/>
      <c r="K146" s="129"/>
      <c r="L146" s="182"/>
      <c r="M146" s="63"/>
      <c r="N146" s="175"/>
      <c r="O146" s="63"/>
      <c r="P146" s="63"/>
      <c r="Q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128"/>
      <c r="K147" s="129"/>
      <c r="L147" s="182"/>
      <c r="M147" s="63"/>
      <c r="N147" s="175"/>
      <c r="O147" s="63"/>
      <c r="P147" s="63"/>
      <c r="Q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128"/>
      <c r="K148" s="129"/>
      <c r="L148" s="182"/>
      <c r="M148" s="63"/>
      <c r="N148" s="175"/>
      <c r="O148" s="63"/>
      <c r="P148" s="63"/>
      <c r="Q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128"/>
      <c r="K149" s="129"/>
      <c r="L149" s="182"/>
      <c r="M149" s="63"/>
      <c r="N149" s="175"/>
      <c r="O149" s="63"/>
      <c r="P149" s="63"/>
      <c r="Q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128"/>
      <c r="K150" s="129"/>
      <c r="L150" s="182"/>
      <c r="M150" s="63"/>
      <c r="N150" s="175"/>
      <c r="O150" s="63"/>
      <c r="P150" s="63"/>
      <c r="Q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128"/>
      <c r="K151" s="129"/>
      <c r="L151" s="182"/>
      <c r="M151" s="63"/>
      <c r="N151" s="175"/>
      <c r="O151" s="63"/>
      <c r="P151" s="63"/>
      <c r="Q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128"/>
      <c r="K152" s="129"/>
      <c r="L152" s="182"/>
      <c r="M152" s="63"/>
      <c r="N152" s="175"/>
      <c r="O152" s="63"/>
      <c r="P152" s="63"/>
      <c r="Q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128"/>
      <c r="K153" s="129"/>
      <c r="L153" s="182"/>
      <c r="M153" s="63"/>
      <c r="N153" s="175"/>
      <c r="O153" s="63"/>
      <c r="P153" s="63"/>
      <c r="Q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128"/>
      <c r="K154" s="129"/>
      <c r="L154" s="182"/>
      <c r="M154" s="63"/>
      <c r="N154" s="175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128"/>
      <c r="K155" s="129"/>
      <c r="L155" s="182"/>
      <c r="M155" s="63"/>
      <c r="N155" s="175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128"/>
      <c r="K156" s="129"/>
      <c r="L156" s="182"/>
      <c r="M156" s="63"/>
      <c r="N156" s="175"/>
      <c r="O156" s="63"/>
      <c r="P156" s="63"/>
      <c r="Q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128"/>
      <c r="K157" s="129"/>
      <c r="L157" s="182"/>
      <c r="M157" s="63"/>
      <c r="N157" s="175"/>
      <c r="O157" s="63"/>
      <c r="P157" s="63"/>
      <c r="Q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128"/>
      <c r="K158" s="129"/>
      <c r="L158" s="182"/>
      <c r="M158" s="63"/>
      <c r="N158" s="175"/>
      <c r="O158" s="63"/>
      <c r="P158" s="63"/>
      <c r="Q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128"/>
      <c r="K159" s="129"/>
      <c r="L159" s="182"/>
      <c r="M159" s="63"/>
      <c r="N159" s="175"/>
      <c r="O159" s="63"/>
      <c r="P159" s="63"/>
      <c r="Q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128"/>
      <c r="K160" s="129"/>
      <c r="L160" s="182"/>
      <c r="M160" s="63"/>
      <c r="N160" s="175"/>
      <c r="O160" s="63"/>
      <c r="P160" s="63"/>
      <c r="Q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128"/>
      <c r="K161" s="129"/>
      <c r="L161" s="182"/>
      <c r="M161" s="63"/>
      <c r="N161" s="175"/>
      <c r="O161" s="63"/>
      <c r="P161" s="63"/>
      <c r="Q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128"/>
      <c r="K162" s="129"/>
      <c r="L162" s="182"/>
      <c r="M162" s="63"/>
      <c r="N162" s="175"/>
      <c r="O162" s="63"/>
      <c r="P162" s="63"/>
      <c r="Q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128"/>
      <c r="K163" s="129"/>
      <c r="L163" s="182"/>
      <c r="M163" s="63"/>
      <c r="N163" s="175"/>
      <c r="O163" s="63"/>
      <c r="P163" s="63"/>
      <c r="Q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128"/>
      <c r="K164" s="129"/>
      <c r="L164" s="182"/>
      <c r="M164" s="63"/>
      <c r="N164" s="175"/>
      <c r="O164" s="63"/>
      <c r="P164" s="63"/>
      <c r="Q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128"/>
      <c r="K165" s="129"/>
      <c r="L165" s="182"/>
      <c r="M165" s="63"/>
      <c r="N165" s="175"/>
      <c r="O165" s="63"/>
      <c r="P165" s="63"/>
      <c r="Q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128"/>
      <c r="K166" s="129"/>
      <c r="L166" s="182"/>
      <c r="M166" s="63"/>
      <c r="N166" s="175"/>
      <c r="O166" s="63"/>
      <c r="P166" s="63"/>
      <c r="Q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128"/>
      <c r="K167" s="129"/>
      <c r="L167" s="182"/>
      <c r="M167" s="63"/>
      <c r="N167" s="175"/>
      <c r="O167" s="63"/>
      <c r="P167" s="63"/>
      <c r="Q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128"/>
      <c r="K168" s="129"/>
      <c r="L168" s="182"/>
      <c r="M168" s="63"/>
      <c r="N168" s="175"/>
      <c r="O168" s="63"/>
      <c r="P168" s="63"/>
      <c r="Q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128"/>
      <c r="K169" s="129"/>
      <c r="L169" s="182"/>
      <c r="M169" s="63"/>
      <c r="N169" s="175"/>
      <c r="O169" s="63"/>
      <c r="P169" s="63"/>
      <c r="Q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128"/>
      <c r="K170" s="129"/>
      <c r="L170" s="182"/>
      <c r="M170" s="63"/>
      <c r="N170" s="175"/>
      <c r="O170" s="63"/>
      <c r="P170" s="63"/>
      <c r="Q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128"/>
      <c r="K171" s="129"/>
      <c r="L171" s="182"/>
      <c r="M171" s="63"/>
      <c r="N171" s="175"/>
      <c r="O171" s="63"/>
      <c r="P171" s="63"/>
      <c r="Q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128"/>
      <c r="K172" s="129"/>
      <c r="L172" s="182"/>
      <c r="M172" s="63"/>
      <c r="N172" s="175"/>
      <c r="O172" s="63"/>
      <c r="P172" s="63"/>
      <c r="Q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128"/>
      <c r="K173" s="129"/>
      <c r="L173" s="182"/>
      <c r="M173" s="63"/>
      <c r="N173" s="175"/>
      <c r="O173" s="63"/>
      <c r="P173" s="63"/>
      <c r="Q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128"/>
      <c r="K174" s="129"/>
      <c r="L174" s="182"/>
      <c r="M174" s="63"/>
      <c r="N174" s="175"/>
      <c r="O174" s="63"/>
      <c r="P174" s="63"/>
      <c r="Q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128"/>
      <c r="K175" s="129"/>
      <c r="L175" s="182"/>
      <c r="M175" s="63"/>
      <c r="N175" s="175"/>
      <c r="O175" s="63"/>
      <c r="P175" s="63"/>
      <c r="Q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128"/>
      <c r="K176" s="129"/>
      <c r="L176" s="182"/>
      <c r="M176" s="63"/>
      <c r="N176" s="175"/>
      <c r="O176" s="63"/>
      <c r="P176" s="63"/>
      <c r="Q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128"/>
      <c r="K177" s="129"/>
      <c r="L177" s="182"/>
      <c r="M177" s="63"/>
      <c r="N177" s="175"/>
      <c r="O177" s="63"/>
      <c r="P177" s="63"/>
      <c r="Q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128"/>
      <c r="K178" s="129"/>
      <c r="L178" s="182"/>
      <c r="M178" s="63"/>
      <c r="N178" s="175"/>
      <c r="O178" s="63"/>
      <c r="P178" s="63"/>
      <c r="Q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128"/>
      <c r="K179" s="129"/>
      <c r="L179" s="182"/>
      <c r="M179" s="63"/>
      <c r="N179" s="175"/>
      <c r="O179" s="63"/>
      <c r="P179" s="63"/>
      <c r="Q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128"/>
      <c r="K180" s="129"/>
      <c r="L180" s="182"/>
      <c r="M180" s="63"/>
      <c r="N180" s="175"/>
      <c r="O180" s="63"/>
      <c r="P180" s="63"/>
      <c r="Q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128"/>
      <c r="K181" s="129"/>
      <c r="L181" s="182"/>
      <c r="M181" s="63"/>
      <c r="N181" s="175"/>
      <c r="O181" s="63"/>
      <c r="P181" s="63"/>
      <c r="Q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128"/>
      <c r="K182" s="129"/>
      <c r="L182" s="182"/>
      <c r="M182" s="63"/>
      <c r="N182" s="175"/>
      <c r="O182" s="63"/>
      <c r="P182" s="63"/>
      <c r="Q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128"/>
      <c r="K183" s="129"/>
      <c r="L183" s="182"/>
      <c r="M183" s="63"/>
      <c r="N183" s="175"/>
      <c r="O183" s="63"/>
      <c r="P183" s="63"/>
      <c r="Q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128"/>
      <c r="K184" s="129"/>
      <c r="L184" s="182"/>
      <c r="M184" s="63"/>
      <c r="N184" s="175"/>
      <c r="O184" s="63"/>
      <c r="P184" s="63"/>
      <c r="Q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128"/>
      <c r="K185" s="129"/>
      <c r="L185" s="182"/>
      <c r="M185" s="63"/>
      <c r="N185" s="175"/>
      <c r="O185" s="63"/>
      <c r="P185" s="63"/>
      <c r="Q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128"/>
      <c r="K186" s="129"/>
      <c r="L186" s="182"/>
      <c r="M186" s="63"/>
      <c r="N186" s="175"/>
      <c r="O186" s="63"/>
      <c r="P186" s="63"/>
      <c r="Q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128"/>
      <c r="K187" s="129"/>
      <c r="L187" s="182"/>
      <c r="M187" s="63"/>
      <c r="N187" s="175"/>
      <c r="O187" s="63"/>
      <c r="P187" s="63"/>
      <c r="Q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128"/>
      <c r="K188" s="129"/>
      <c r="L188" s="182"/>
      <c r="M188" s="63"/>
      <c r="N188" s="175"/>
      <c r="O188" s="63"/>
      <c r="P188" s="63"/>
      <c r="Q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128"/>
      <c r="K189" s="129"/>
      <c r="L189" s="182"/>
      <c r="M189" s="63"/>
      <c r="N189" s="175"/>
      <c r="O189" s="63"/>
      <c r="P189" s="63"/>
      <c r="Q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128"/>
      <c r="K190" s="129"/>
      <c r="L190" s="182"/>
      <c r="M190" s="63"/>
      <c r="N190" s="175"/>
      <c r="O190" s="63"/>
      <c r="P190" s="63"/>
      <c r="Q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128"/>
      <c r="K191" s="129"/>
      <c r="L191" s="182"/>
      <c r="M191" s="63"/>
      <c r="N191" s="175"/>
      <c r="O191" s="63"/>
      <c r="P191" s="63"/>
      <c r="Q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128"/>
      <c r="K192" s="129"/>
      <c r="L192" s="182"/>
      <c r="M192" s="63"/>
      <c r="N192" s="175"/>
      <c r="O192" s="63"/>
      <c r="P192" s="63"/>
      <c r="Q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128"/>
      <c r="K193" s="129"/>
      <c r="L193" s="182"/>
      <c r="M193" s="63"/>
      <c r="N193" s="175"/>
      <c r="O193" s="63"/>
      <c r="P193" s="63"/>
      <c r="Q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128"/>
      <c r="K194" s="129"/>
      <c r="L194" s="182"/>
      <c r="M194" s="63"/>
      <c r="N194" s="175"/>
      <c r="O194" s="63"/>
      <c r="P194" s="63"/>
      <c r="Q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128"/>
      <c r="K195" s="129"/>
      <c r="L195" s="182"/>
      <c r="M195" s="63"/>
      <c r="N195" s="175"/>
      <c r="O195" s="63"/>
      <c r="P195" s="63"/>
      <c r="Q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128"/>
      <c r="K196" s="129"/>
      <c r="L196" s="182"/>
      <c r="M196" s="63"/>
      <c r="N196" s="175"/>
      <c r="O196" s="63"/>
      <c r="P196" s="63"/>
      <c r="Q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128"/>
      <c r="K197" s="129"/>
      <c r="L197" s="182"/>
      <c r="M197" s="63"/>
      <c r="N197" s="175"/>
      <c r="O197" s="63"/>
      <c r="P197" s="63"/>
      <c r="Q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128"/>
      <c r="K198" s="129"/>
      <c r="L198" s="182"/>
      <c r="M198" s="63"/>
      <c r="N198" s="175"/>
      <c r="O198" s="63"/>
      <c r="P198" s="63"/>
      <c r="Q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128"/>
      <c r="K199" s="129"/>
      <c r="L199" s="182"/>
      <c r="M199" s="63"/>
      <c r="N199" s="175"/>
      <c r="O199" s="63"/>
      <c r="P199" s="63"/>
      <c r="Q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128"/>
      <c r="K200" s="129"/>
      <c r="L200" s="182"/>
      <c r="M200" s="63"/>
      <c r="N200" s="175"/>
      <c r="O200" s="63"/>
      <c r="P200" s="63"/>
      <c r="Q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128"/>
      <c r="K201" s="129"/>
      <c r="L201" s="182"/>
      <c r="M201" s="63"/>
      <c r="N201" s="175"/>
      <c r="O201" s="63"/>
      <c r="P201" s="63"/>
      <c r="Q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128"/>
      <c r="K202" s="129"/>
      <c r="L202" s="182"/>
      <c r="M202" s="63"/>
      <c r="N202" s="175"/>
      <c r="O202" s="63"/>
      <c r="P202" s="63"/>
      <c r="Q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128"/>
      <c r="K203" s="129"/>
      <c r="L203" s="182"/>
      <c r="M203" s="63"/>
      <c r="N203" s="175"/>
      <c r="O203" s="63"/>
      <c r="P203" s="63"/>
      <c r="Q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128"/>
      <c r="K204" s="129"/>
      <c r="L204" s="182"/>
      <c r="M204" s="63"/>
      <c r="N204" s="175"/>
      <c r="O204" s="63"/>
      <c r="P204" s="63"/>
      <c r="Q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128"/>
      <c r="K205" s="129"/>
      <c r="L205" s="182"/>
      <c r="M205" s="63"/>
      <c r="N205" s="175"/>
      <c r="O205" s="63"/>
      <c r="P205" s="63"/>
      <c r="Q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128"/>
      <c r="K206" s="129"/>
      <c r="L206" s="182"/>
      <c r="M206" s="63"/>
      <c r="N206" s="175"/>
      <c r="O206" s="63"/>
      <c r="P206" s="63"/>
      <c r="Q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128"/>
      <c r="K207" s="129"/>
      <c r="L207" s="182"/>
      <c r="M207" s="63"/>
      <c r="N207" s="175"/>
      <c r="O207" s="63"/>
      <c r="P207" s="63"/>
      <c r="Q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128"/>
      <c r="K208" s="129"/>
      <c r="L208" s="182"/>
      <c r="M208" s="63"/>
      <c r="N208" s="175"/>
      <c r="O208" s="63"/>
      <c r="P208" s="63"/>
      <c r="Q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128"/>
      <c r="K209" s="129"/>
      <c r="L209" s="182"/>
      <c r="M209" s="63"/>
      <c r="N209" s="175"/>
      <c r="O209" s="63"/>
      <c r="P209" s="63"/>
      <c r="Q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128"/>
      <c r="K210" s="129"/>
      <c r="L210" s="182"/>
      <c r="M210" s="63"/>
      <c r="N210" s="175"/>
      <c r="O210" s="63"/>
      <c r="P210" s="63"/>
      <c r="Q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128"/>
      <c r="K211" s="129"/>
      <c r="L211" s="182"/>
      <c r="M211" s="63"/>
      <c r="N211" s="175"/>
      <c r="O211" s="63"/>
      <c r="P211" s="63"/>
      <c r="Q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128"/>
      <c r="K212" s="129"/>
      <c r="L212" s="182"/>
      <c r="M212" s="63"/>
      <c r="N212" s="175"/>
      <c r="O212" s="63"/>
      <c r="P212" s="63"/>
      <c r="Q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128"/>
      <c r="K213" s="129"/>
      <c r="L213" s="182"/>
      <c r="M213" s="63"/>
      <c r="N213" s="175"/>
      <c r="O213" s="63"/>
      <c r="P213" s="63"/>
      <c r="Q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128"/>
      <c r="K214" s="129"/>
      <c r="L214" s="182"/>
      <c r="M214" s="63"/>
      <c r="N214" s="175"/>
      <c r="O214" s="63"/>
      <c r="P214" s="63"/>
      <c r="Q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128"/>
      <c r="K215" s="129"/>
      <c r="L215" s="182"/>
      <c r="M215" s="63"/>
      <c r="N215" s="175"/>
      <c r="O215" s="63"/>
      <c r="P215" s="63"/>
      <c r="Q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128"/>
      <c r="K216" s="129"/>
      <c r="L216" s="182"/>
      <c r="M216" s="63"/>
      <c r="N216" s="175"/>
      <c r="O216" s="63"/>
      <c r="P216" s="63"/>
      <c r="Q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128"/>
      <c r="K217" s="129"/>
      <c r="L217" s="182"/>
      <c r="M217" s="63"/>
      <c r="N217" s="175"/>
      <c r="O217" s="63"/>
      <c r="P217" s="63"/>
      <c r="Q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128"/>
      <c r="K218" s="129"/>
      <c r="L218" s="182"/>
      <c r="M218" s="63"/>
      <c r="N218" s="175"/>
      <c r="O218" s="63"/>
      <c r="P218" s="63"/>
      <c r="Q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128"/>
      <c r="K219" s="129"/>
      <c r="L219" s="182"/>
      <c r="M219" s="63"/>
      <c r="N219" s="175"/>
      <c r="O219" s="63"/>
      <c r="P219" s="63"/>
      <c r="Q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128"/>
      <c r="K220" s="129"/>
      <c r="L220" s="182"/>
      <c r="M220" s="63"/>
      <c r="N220" s="175"/>
      <c r="O220" s="63"/>
      <c r="P220" s="63"/>
      <c r="Q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128"/>
      <c r="K221" s="129"/>
      <c r="L221" s="182"/>
      <c r="M221" s="63"/>
      <c r="N221" s="175"/>
      <c r="O221" s="63"/>
      <c r="P221" s="63"/>
      <c r="Q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128"/>
      <c r="K222" s="129"/>
      <c r="L222" s="182"/>
      <c r="M222" s="63"/>
      <c r="N222" s="175"/>
      <c r="O222" s="63"/>
      <c r="P222" s="63"/>
      <c r="Q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128"/>
      <c r="K223" s="129"/>
      <c r="L223" s="182"/>
      <c r="M223" s="63"/>
      <c r="N223" s="175"/>
      <c r="O223" s="63"/>
      <c r="P223" s="63"/>
      <c r="Q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128"/>
      <c r="K224" s="129"/>
      <c r="L224" s="182"/>
      <c r="M224" s="63"/>
      <c r="N224" s="175"/>
      <c r="O224" s="63"/>
      <c r="P224" s="63"/>
      <c r="Q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128"/>
      <c r="K225" s="129"/>
      <c r="L225" s="182"/>
      <c r="M225" s="63"/>
      <c r="N225" s="175"/>
      <c r="O225" s="63"/>
      <c r="P225" s="63"/>
      <c r="Q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128"/>
      <c r="K226" s="129"/>
      <c r="L226" s="182"/>
      <c r="M226" s="63"/>
      <c r="N226" s="175"/>
      <c r="O226" s="63"/>
      <c r="P226" s="63"/>
      <c r="Q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128"/>
      <c r="K227" s="129"/>
      <c r="L227" s="182"/>
      <c r="M227" s="63"/>
      <c r="N227" s="175"/>
      <c r="O227" s="63"/>
      <c r="P227" s="63"/>
      <c r="Q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128"/>
      <c r="K228" s="129"/>
      <c r="L228" s="182"/>
      <c r="M228" s="63"/>
      <c r="N228" s="175"/>
      <c r="O228" s="63"/>
      <c r="P228" s="63"/>
      <c r="Q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128"/>
      <c r="K229" s="129"/>
      <c r="L229" s="182"/>
      <c r="M229" s="63"/>
      <c r="N229" s="175"/>
      <c r="O229" s="63"/>
      <c r="P229" s="63"/>
      <c r="Q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128"/>
      <c r="K230" s="129"/>
      <c r="L230" s="182"/>
      <c r="M230" s="63"/>
      <c r="N230" s="175"/>
      <c r="O230" s="63"/>
      <c r="P230" s="63"/>
      <c r="Q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128"/>
      <c r="K231" s="129"/>
      <c r="L231" s="182"/>
      <c r="M231" s="63"/>
      <c r="N231" s="175"/>
      <c r="O231" s="63"/>
      <c r="P231" s="63"/>
      <c r="Q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128"/>
      <c r="K232" s="129"/>
      <c r="L232" s="182"/>
      <c r="M232" s="63"/>
      <c r="N232" s="175"/>
      <c r="O232" s="63"/>
      <c r="P232" s="63"/>
      <c r="Q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128"/>
      <c r="K233" s="129"/>
      <c r="L233" s="182"/>
      <c r="M233" s="63"/>
      <c r="N233" s="175"/>
      <c r="O233" s="63"/>
      <c r="P233" s="63"/>
      <c r="Q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128"/>
      <c r="K234" s="129"/>
      <c r="L234" s="182"/>
      <c r="M234" s="63"/>
      <c r="N234" s="175"/>
      <c r="O234" s="63"/>
      <c r="P234" s="63"/>
      <c r="Q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128"/>
      <c r="K235" s="129"/>
      <c r="L235" s="182"/>
      <c r="M235" s="63"/>
      <c r="N235" s="175"/>
      <c r="O235" s="63"/>
      <c r="P235" s="63"/>
      <c r="Q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128"/>
      <c r="K236" s="129"/>
      <c r="L236" s="182"/>
      <c r="M236" s="63"/>
      <c r="N236" s="175"/>
      <c r="O236" s="63"/>
      <c r="P236" s="63"/>
      <c r="Q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128"/>
      <c r="K237" s="129"/>
      <c r="L237" s="182"/>
      <c r="M237" s="63"/>
      <c r="N237" s="175"/>
      <c r="O237" s="63"/>
      <c r="P237" s="63"/>
      <c r="Q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128"/>
      <c r="K238" s="129"/>
      <c r="L238" s="182"/>
      <c r="M238" s="63"/>
      <c r="N238" s="175"/>
      <c r="O238" s="63"/>
      <c r="P238" s="63"/>
      <c r="Q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128"/>
      <c r="K239" s="129"/>
      <c r="L239" s="182"/>
      <c r="M239" s="63"/>
      <c r="N239" s="175"/>
      <c r="O239" s="63"/>
      <c r="P239" s="63"/>
      <c r="Q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128"/>
      <c r="K240" s="129"/>
      <c r="L240" s="182"/>
      <c r="M240" s="63"/>
      <c r="N240" s="175"/>
      <c r="O240" s="63"/>
      <c r="P240" s="63"/>
      <c r="Q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128"/>
      <c r="K241" s="129"/>
      <c r="L241" s="182"/>
      <c r="M241" s="63"/>
      <c r="N241" s="175"/>
      <c r="O241" s="63"/>
      <c r="P241" s="63"/>
      <c r="Q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128"/>
      <c r="K242" s="129"/>
      <c r="L242" s="182"/>
      <c r="M242" s="63"/>
      <c r="N242" s="175"/>
      <c r="O242" s="63"/>
      <c r="P242" s="63"/>
      <c r="Q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128"/>
      <c r="K243" s="129"/>
      <c r="L243" s="182"/>
      <c r="M243" s="63"/>
      <c r="N243" s="175"/>
      <c r="O243" s="63"/>
      <c r="P243" s="63"/>
      <c r="Q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128"/>
      <c r="K244" s="129"/>
      <c r="L244" s="182"/>
      <c r="M244" s="63"/>
      <c r="N244" s="175"/>
      <c r="O244" s="63"/>
      <c r="P244" s="63"/>
      <c r="Q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128"/>
      <c r="K245" s="129"/>
      <c r="L245" s="182"/>
      <c r="M245" s="63"/>
      <c r="N245" s="175"/>
      <c r="O245" s="63"/>
      <c r="P245" s="63"/>
      <c r="Q245" s="63"/>
      <c r="T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</row>
  </sheetData>
  <autoFilter ref="$A$1:$AK$48">
    <sortState ref="A1:AK48">
      <sortCondition ref="F1:F48"/>
    </sortState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7.25"/>
    <col customWidth="1" min="5" max="5" width="9.88"/>
    <col customWidth="1" min="6" max="6" width="12.63"/>
    <col customWidth="1" min="7" max="7" width="20.13"/>
    <col customWidth="1" min="8" max="8" width="4.25"/>
    <col customWidth="1" min="9" max="9" width="2.88"/>
    <col customWidth="1" min="10" max="11" width="5.63"/>
    <col customWidth="1" min="12" max="12" width="4.75"/>
    <col customWidth="1" min="13" max="13" width="6.13"/>
    <col customWidth="1" min="14" max="14" width="7.13"/>
    <col customWidth="1" min="15" max="15" width="17.5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87"/>
      <c r="M1" s="99"/>
      <c r="N1" s="188"/>
      <c r="O1" s="100"/>
      <c r="P1" s="99"/>
      <c r="Q1" s="99"/>
      <c r="R1" s="63"/>
      <c r="S1" s="63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</row>
    <row r="2">
      <c r="A2" s="57" t="s">
        <v>315</v>
      </c>
      <c r="B2" s="57" t="s">
        <v>577</v>
      </c>
      <c r="C2" s="58"/>
      <c r="D2" s="57" t="s">
        <v>324</v>
      </c>
      <c r="E2" s="57" t="s">
        <v>4</v>
      </c>
      <c r="F2" s="58" t="s">
        <v>1133</v>
      </c>
      <c r="G2" s="57" t="s">
        <v>1097</v>
      </c>
      <c r="H2" s="58"/>
      <c r="I2" s="38">
        <v>1.0</v>
      </c>
      <c r="J2" s="120">
        <v>14490.0</v>
      </c>
      <c r="K2" s="120">
        <v>11590.0</v>
      </c>
      <c r="L2" s="179">
        <v>5790.0</v>
      </c>
      <c r="M2" s="38">
        <v>4921.5</v>
      </c>
      <c r="N2" s="189">
        <f t="shared" ref="N2:N77" si="1">M2*I2</f>
        <v>4921.5</v>
      </c>
      <c r="O2" s="57" t="s">
        <v>1134</v>
      </c>
      <c r="P2" s="58"/>
      <c r="Q2" s="63"/>
      <c r="R2" s="63"/>
      <c r="S2" s="190"/>
      <c r="T2" s="77"/>
      <c r="U2" s="191"/>
      <c r="V2" s="191"/>
      <c r="W2" s="191"/>
      <c r="X2" s="83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63"/>
      <c r="AJ2" s="63"/>
      <c r="AK2" s="63"/>
    </row>
    <row r="3">
      <c r="A3" s="57" t="s">
        <v>315</v>
      </c>
      <c r="B3" s="57" t="s">
        <v>577</v>
      </c>
      <c r="C3" s="58"/>
      <c r="D3" s="57" t="s">
        <v>324</v>
      </c>
      <c r="E3" s="57" t="s">
        <v>4</v>
      </c>
      <c r="F3" s="58" t="s">
        <v>1096</v>
      </c>
      <c r="G3" s="57" t="s">
        <v>1097</v>
      </c>
      <c r="H3" s="58"/>
      <c r="I3" s="38">
        <v>1.0</v>
      </c>
      <c r="J3" s="120">
        <v>14490.0</v>
      </c>
      <c r="K3" s="120">
        <v>11590.0</v>
      </c>
      <c r="L3" s="179">
        <v>5790.0</v>
      </c>
      <c r="M3" s="38">
        <v>4921.5</v>
      </c>
      <c r="N3" s="189">
        <f t="shared" si="1"/>
        <v>4921.5</v>
      </c>
      <c r="O3" s="57" t="s">
        <v>1134</v>
      </c>
      <c r="P3" s="58"/>
      <c r="Q3" s="63"/>
      <c r="R3" s="63"/>
      <c r="S3" s="190"/>
      <c r="T3" s="77"/>
      <c r="U3" s="191"/>
      <c r="V3" s="191"/>
      <c r="W3" s="191"/>
      <c r="X3" s="83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63"/>
      <c r="AJ3" s="63"/>
      <c r="AK3" s="63"/>
    </row>
    <row r="4">
      <c r="A4" s="57" t="s">
        <v>315</v>
      </c>
      <c r="B4" s="57" t="s">
        <v>577</v>
      </c>
      <c r="C4" s="58"/>
      <c r="D4" s="57" t="s">
        <v>324</v>
      </c>
      <c r="E4" s="57" t="s">
        <v>4</v>
      </c>
      <c r="F4" s="58" t="s">
        <v>1135</v>
      </c>
      <c r="G4" s="57" t="s">
        <v>1097</v>
      </c>
      <c r="H4" s="58"/>
      <c r="I4" s="38">
        <v>1.0</v>
      </c>
      <c r="J4" s="120">
        <v>14490.0</v>
      </c>
      <c r="K4" s="120">
        <v>11590.0</v>
      </c>
      <c r="L4" s="179">
        <v>5790.0</v>
      </c>
      <c r="M4" s="38">
        <v>4921.5</v>
      </c>
      <c r="N4" s="189">
        <f t="shared" si="1"/>
        <v>4921.5</v>
      </c>
      <c r="O4" s="57" t="s">
        <v>1134</v>
      </c>
      <c r="P4" s="58"/>
      <c r="Q4" s="63"/>
      <c r="R4" s="63"/>
      <c r="S4" s="190"/>
      <c r="T4" s="77"/>
      <c r="U4" s="191"/>
      <c r="V4" s="191"/>
      <c r="W4" s="191"/>
      <c r="X4" s="83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63"/>
      <c r="AJ4" s="63"/>
      <c r="AK4" s="63"/>
    </row>
    <row r="5">
      <c r="A5" s="57" t="s">
        <v>315</v>
      </c>
      <c r="B5" s="57" t="s">
        <v>577</v>
      </c>
      <c r="C5" s="58"/>
      <c r="D5" s="57" t="s">
        <v>328</v>
      </c>
      <c r="E5" s="57" t="s">
        <v>4</v>
      </c>
      <c r="F5" s="58" t="s">
        <v>654</v>
      </c>
      <c r="G5" s="57" t="s">
        <v>1097</v>
      </c>
      <c r="H5" s="58"/>
      <c r="I5" s="38">
        <v>1.0</v>
      </c>
      <c r="J5" s="120">
        <v>14490.0</v>
      </c>
      <c r="K5" s="120">
        <v>11590.0</v>
      </c>
      <c r="L5" s="179">
        <v>5790.0</v>
      </c>
      <c r="M5" s="38">
        <v>4921.5</v>
      </c>
      <c r="N5" s="189">
        <f t="shared" si="1"/>
        <v>4921.5</v>
      </c>
      <c r="O5" s="57" t="s">
        <v>1134</v>
      </c>
      <c r="P5" s="58"/>
      <c r="Q5" s="63"/>
      <c r="R5" s="63"/>
      <c r="S5" s="190"/>
      <c r="T5" s="77"/>
      <c r="U5" s="191"/>
      <c r="V5" s="191"/>
      <c r="W5" s="191"/>
      <c r="X5" s="83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63"/>
      <c r="AJ5" s="63"/>
      <c r="AK5" s="63"/>
    </row>
    <row r="6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1137</v>
      </c>
      <c r="G6" s="57" t="s">
        <v>1138</v>
      </c>
      <c r="H6" s="58"/>
      <c r="I6" s="38">
        <v>1.0</v>
      </c>
      <c r="J6" s="113">
        <v>590.0</v>
      </c>
      <c r="K6" s="125"/>
      <c r="L6" s="179">
        <v>230.0</v>
      </c>
      <c r="M6" s="38">
        <v>205.0</v>
      </c>
      <c r="N6" s="189">
        <f t="shared" si="1"/>
        <v>205</v>
      </c>
      <c r="O6" s="57" t="s">
        <v>1134</v>
      </c>
      <c r="P6" s="58"/>
      <c r="Q6" s="63"/>
      <c r="R6" s="63"/>
      <c r="S6" s="190"/>
      <c r="T6" s="77"/>
      <c r="U6" s="191"/>
      <c r="V6" s="191"/>
      <c r="W6" s="191"/>
      <c r="X6" s="83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63"/>
      <c r="AJ6" s="63"/>
      <c r="AK6" s="63"/>
    </row>
    <row r="7">
      <c r="A7" s="57" t="s">
        <v>315</v>
      </c>
      <c r="B7" s="57" t="s">
        <v>520</v>
      </c>
      <c r="C7" s="58"/>
      <c r="D7" s="57" t="s">
        <v>324</v>
      </c>
      <c r="E7" s="57" t="s">
        <v>4</v>
      </c>
      <c r="F7" s="58" t="s">
        <v>1139</v>
      </c>
      <c r="G7" s="58"/>
      <c r="H7" s="58"/>
      <c r="I7" s="38">
        <v>10.0</v>
      </c>
      <c r="J7" s="113">
        <v>490.0</v>
      </c>
      <c r="K7" s="125"/>
      <c r="L7" s="179">
        <v>163.0</v>
      </c>
      <c r="M7" s="38">
        <v>145.0</v>
      </c>
      <c r="N7" s="189">
        <f t="shared" si="1"/>
        <v>1450</v>
      </c>
      <c r="O7" s="57" t="s">
        <v>1134</v>
      </c>
      <c r="P7" s="58"/>
      <c r="Q7" s="63"/>
      <c r="R7" s="63"/>
      <c r="S7" s="190"/>
      <c r="T7" s="77"/>
      <c r="U7" s="191"/>
      <c r="V7" s="191"/>
      <c r="W7" s="191"/>
      <c r="X7" s="83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63"/>
      <c r="AJ7" s="63"/>
      <c r="AK7" s="63"/>
    </row>
    <row r="8">
      <c r="A8" s="57" t="s">
        <v>315</v>
      </c>
      <c r="B8" s="57" t="s">
        <v>411</v>
      </c>
      <c r="C8" s="57" t="s">
        <v>6</v>
      </c>
      <c r="D8" s="57" t="s">
        <v>324</v>
      </c>
      <c r="E8" s="57" t="s">
        <v>4</v>
      </c>
      <c r="F8" s="58" t="s">
        <v>1140</v>
      </c>
      <c r="G8" s="193"/>
      <c r="H8" s="58"/>
      <c r="I8" s="59">
        <v>1.0</v>
      </c>
      <c r="J8" s="113">
        <v>3390.0</v>
      </c>
      <c r="K8" s="125"/>
      <c r="L8" s="179">
        <v>1498.0</v>
      </c>
      <c r="M8" s="38">
        <v>1333.0</v>
      </c>
      <c r="N8" s="189">
        <f t="shared" si="1"/>
        <v>1333</v>
      </c>
      <c r="O8" s="57" t="s">
        <v>1134</v>
      </c>
      <c r="P8" s="58"/>
      <c r="Q8" s="63"/>
      <c r="R8" s="63"/>
      <c r="S8" s="190"/>
      <c r="T8" s="77"/>
      <c r="U8" s="191"/>
      <c r="V8" s="191"/>
      <c r="W8" s="191"/>
      <c r="X8" s="83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63"/>
      <c r="AJ8" s="63"/>
      <c r="AK8" s="63"/>
    </row>
    <row r="9">
      <c r="A9" s="57" t="s">
        <v>315</v>
      </c>
      <c r="B9" s="57" t="s">
        <v>411</v>
      </c>
      <c r="C9" s="57" t="s">
        <v>6</v>
      </c>
      <c r="D9" s="57" t="s">
        <v>324</v>
      </c>
      <c r="E9" s="57" t="s">
        <v>4</v>
      </c>
      <c r="F9" s="58" t="s">
        <v>1141</v>
      </c>
      <c r="G9" s="193"/>
      <c r="H9" s="58"/>
      <c r="I9" s="59">
        <v>1.0</v>
      </c>
      <c r="J9" s="113">
        <v>2190.0</v>
      </c>
      <c r="K9" s="125"/>
      <c r="L9" s="179">
        <v>898.0</v>
      </c>
      <c r="M9" s="38">
        <v>799.0</v>
      </c>
      <c r="N9" s="189">
        <f t="shared" si="1"/>
        <v>799</v>
      </c>
      <c r="O9" s="57" t="s">
        <v>1134</v>
      </c>
      <c r="P9" s="58"/>
      <c r="Q9" s="63"/>
      <c r="R9" s="63"/>
      <c r="S9" s="190"/>
      <c r="T9" s="77"/>
      <c r="U9" s="191"/>
      <c r="V9" s="191"/>
      <c r="W9" s="191"/>
      <c r="X9" s="83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63"/>
      <c r="AJ9" s="63"/>
      <c r="AK9" s="63"/>
    </row>
    <row r="10">
      <c r="A10" s="57" t="s">
        <v>315</v>
      </c>
      <c r="B10" s="57" t="s">
        <v>411</v>
      </c>
      <c r="C10" s="57" t="s">
        <v>6</v>
      </c>
      <c r="D10" s="57" t="s">
        <v>324</v>
      </c>
      <c r="E10" s="57" t="s">
        <v>4</v>
      </c>
      <c r="F10" s="58" t="s">
        <v>1142</v>
      </c>
      <c r="G10" s="193"/>
      <c r="H10" s="58"/>
      <c r="I10" s="59">
        <v>1.0</v>
      </c>
      <c r="J10" s="113">
        <v>2290.0</v>
      </c>
      <c r="K10" s="125"/>
      <c r="L10" s="179">
        <v>998.0</v>
      </c>
      <c r="M10" s="38">
        <v>888.0</v>
      </c>
      <c r="N10" s="189">
        <f t="shared" si="1"/>
        <v>888</v>
      </c>
      <c r="O10" s="57" t="s">
        <v>1134</v>
      </c>
      <c r="P10" s="58"/>
      <c r="Q10" s="63"/>
      <c r="R10" s="63"/>
      <c r="S10" s="190"/>
      <c r="T10" s="77"/>
      <c r="U10" s="191"/>
      <c r="V10" s="191"/>
      <c r="W10" s="191"/>
      <c r="X10" s="83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63"/>
      <c r="AJ10" s="63"/>
      <c r="AK10" s="63"/>
    </row>
    <row r="11">
      <c r="A11" s="57" t="s">
        <v>315</v>
      </c>
      <c r="B11" s="57" t="s">
        <v>411</v>
      </c>
      <c r="C11" s="57" t="s">
        <v>6</v>
      </c>
      <c r="D11" s="57" t="s">
        <v>324</v>
      </c>
      <c r="E11" s="57" t="s">
        <v>4</v>
      </c>
      <c r="F11" s="58" t="s">
        <v>1143</v>
      </c>
      <c r="G11" s="193"/>
      <c r="H11" s="58"/>
      <c r="I11" s="59">
        <v>1.0</v>
      </c>
      <c r="J11" s="113">
        <v>2790.0</v>
      </c>
      <c r="K11" s="125"/>
      <c r="L11" s="179">
        <v>1198.0</v>
      </c>
      <c r="M11" s="38">
        <v>1066.0</v>
      </c>
      <c r="N11" s="189">
        <f t="shared" si="1"/>
        <v>1066</v>
      </c>
      <c r="O11" s="57" t="s">
        <v>1134</v>
      </c>
      <c r="P11" s="58"/>
      <c r="Q11" s="63"/>
      <c r="R11" s="63"/>
      <c r="S11" s="190"/>
      <c r="T11" s="77"/>
      <c r="U11" s="191"/>
      <c r="V11" s="191"/>
      <c r="W11" s="191"/>
      <c r="X11" s="83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63"/>
      <c r="AJ11" s="63"/>
      <c r="AK11" s="63"/>
    </row>
    <row r="12">
      <c r="A12" s="57" t="s">
        <v>315</v>
      </c>
      <c r="B12" s="57" t="s">
        <v>411</v>
      </c>
      <c r="C12" s="57" t="s">
        <v>6</v>
      </c>
      <c r="D12" s="57" t="s">
        <v>324</v>
      </c>
      <c r="E12" s="57" t="s">
        <v>4</v>
      </c>
      <c r="F12" s="58" t="s">
        <v>1144</v>
      </c>
      <c r="G12" s="193"/>
      <c r="H12" s="58"/>
      <c r="I12" s="59">
        <v>1.0</v>
      </c>
      <c r="J12" s="113">
        <v>2790.0</v>
      </c>
      <c r="K12" s="125"/>
      <c r="L12" s="179">
        <v>1198.0</v>
      </c>
      <c r="M12" s="38">
        <v>1066.0</v>
      </c>
      <c r="N12" s="189">
        <f t="shared" si="1"/>
        <v>1066</v>
      </c>
      <c r="O12" s="57" t="s">
        <v>1134</v>
      </c>
      <c r="P12" s="58"/>
      <c r="Q12" s="63"/>
      <c r="R12" s="63"/>
      <c r="S12" s="190"/>
      <c r="T12" s="77"/>
      <c r="U12" s="191"/>
      <c r="V12" s="191"/>
      <c r="W12" s="191"/>
      <c r="X12" s="83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63"/>
      <c r="AJ12" s="63"/>
      <c r="AK12" s="63"/>
    </row>
    <row r="13">
      <c r="A13" s="57" t="s">
        <v>315</v>
      </c>
      <c r="B13" s="57" t="s">
        <v>411</v>
      </c>
      <c r="C13" s="57" t="s">
        <v>6</v>
      </c>
      <c r="D13" s="57" t="s">
        <v>324</v>
      </c>
      <c r="E13" s="57" t="s">
        <v>4</v>
      </c>
      <c r="F13" s="58" t="s">
        <v>1145</v>
      </c>
      <c r="G13" s="193"/>
      <c r="H13" s="58"/>
      <c r="I13" s="59">
        <v>1.0</v>
      </c>
      <c r="J13" s="113">
        <v>2790.0</v>
      </c>
      <c r="K13" s="125"/>
      <c r="L13" s="179">
        <v>1198.0</v>
      </c>
      <c r="M13" s="38">
        <v>1066.0</v>
      </c>
      <c r="N13" s="189">
        <f t="shared" si="1"/>
        <v>1066</v>
      </c>
      <c r="O13" s="57" t="s">
        <v>1134</v>
      </c>
      <c r="P13" s="58"/>
      <c r="Q13" s="63"/>
      <c r="R13" s="63"/>
      <c r="S13" s="190"/>
      <c r="T13" s="77"/>
      <c r="U13" s="191"/>
      <c r="V13" s="191"/>
      <c r="W13" s="191"/>
      <c r="X13" s="83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63"/>
      <c r="AJ13" s="63"/>
      <c r="AK13" s="63"/>
    </row>
    <row r="14">
      <c r="A14" s="57" t="s">
        <v>315</v>
      </c>
      <c r="B14" s="57" t="s">
        <v>411</v>
      </c>
      <c r="C14" s="57" t="s">
        <v>6</v>
      </c>
      <c r="D14" s="57" t="s">
        <v>324</v>
      </c>
      <c r="E14" s="57" t="s">
        <v>4</v>
      </c>
      <c r="F14" s="58" t="s">
        <v>1146</v>
      </c>
      <c r="G14" s="193"/>
      <c r="H14" s="58"/>
      <c r="I14" s="59">
        <v>1.0</v>
      </c>
      <c r="J14" s="113">
        <v>2790.0</v>
      </c>
      <c r="K14" s="125"/>
      <c r="L14" s="179">
        <v>1198.0</v>
      </c>
      <c r="M14" s="38">
        <v>1066.0</v>
      </c>
      <c r="N14" s="189">
        <f t="shared" si="1"/>
        <v>1066</v>
      </c>
      <c r="O14" s="57" t="s">
        <v>1134</v>
      </c>
      <c r="P14" s="58"/>
      <c r="Q14" s="63"/>
      <c r="R14" s="63"/>
      <c r="S14" s="190"/>
      <c r="T14" s="77"/>
      <c r="U14" s="191"/>
      <c r="V14" s="191"/>
      <c r="W14" s="191"/>
      <c r="X14" s="83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63"/>
      <c r="AJ14" s="63"/>
      <c r="AK14" s="63"/>
    </row>
    <row r="15">
      <c r="A15" s="57" t="s">
        <v>315</v>
      </c>
      <c r="B15" s="57" t="s">
        <v>411</v>
      </c>
      <c r="C15" s="57" t="s">
        <v>6</v>
      </c>
      <c r="D15" s="57" t="s">
        <v>324</v>
      </c>
      <c r="E15" s="57" t="s">
        <v>4</v>
      </c>
      <c r="F15" s="58" t="s">
        <v>1147</v>
      </c>
      <c r="G15" s="193"/>
      <c r="H15" s="58"/>
      <c r="I15" s="59">
        <v>1.0</v>
      </c>
      <c r="J15" s="113">
        <v>2190.0</v>
      </c>
      <c r="K15" s="125"/>
      <c r="L15" s="179">
        <v>898.0</v>
      </c>
      <c r="M15" s="38">
        <v>799.0</v>
      </c>
      <c r="N15" s="189">
        <f t="shared" si="1"/>
        <v>799</v>
      </c>
      <c r="O15" s="57" t="s">
        <v>1134</v>
      </c>
      <c r="P15" s="58"/>
      <c r="Q15" s="63"/>
      <c r="R15" s="63"/>
      <c r="S15" s="190"/>
      <c r="T15" s="77"/>
      <c r="U15" s="191"/>
      <c r="V15" s="191"/>
      <c r="W15" s="191"/>
      <c r="X15" s="83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63"/>
      <c r="AJ15" s="63"/>
      <c r="AK15" s="63"/>
    </row>
    <row r="16">
      <c r="A16" s="57" t="s">
        <v>315</v>
      </c>
      <c r="B16" s="57" t="s">
        <v>411</v>
      </c>
      <c r="C16" s="57" t="s">
        <v>6</v>
      </c>
      <c r="D16" s="57" t="s">
        <v>324</v>
      </c>
      <c r="E16" s="57" t="s">
        <v>4</v>
      </c>
      <c r="F16" s="58" t="s">
        <v>1148</v>
      </c>
      <c r="G16" s="193"/>
      <c r="H16" s="58"/>
      <c r="I16" s="59">
        <v>1.0</v>
      </c>
      <c r="J16" s="113">
        <v>2190.0</v>
      </c>
      <c r="K16" s="125"/>
      <c r="L16" s="179">
        <v>898.0</v>
      </c>
      <c r="M16" s="38">
        <v>799.0</v>
      </c>
      <c r="N16" s="189">
        <f t="shared" si="1"/>
        <v>799</v>
      </c>
      <c r="O16" s="57" t="s">
        <v>1134</v>
      </c>
      <c r="P16" s="58"/>
      <c r="Q16" s="63"/>
      <c r="R16" s="63"/>
      <c r="S16" s="190"/>
      <c r="T16" s="77"/>
      <c r="U16" s="191"/>
      <c r="V16" s="191"/>
      <c r="W16" s="191"/>
      <c r="X16" s="83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63"/>
      <c r="AJ16" s="63"/>
      <c r="AK16" s="63"/>
    </row>
    <row r="17">
      <c r="A17" s="57" t="s">
        <v>315</v>
      </c>
      <c r="B17" s="57" t="s">
        <v>411</v>
      </c>
      <c r="C17" s="57" t="s">
        <v>6</v>
      </c>
      <c r="D17" s="57" t="s">
        <v>324</v>
      </c>
      <c r="E17" s="57" t="s">
        <v>4</v>
      </c>
      <c r="F17" s="58" t="s">
        <v>1149</v>
      </c>
      <c r="G17" s="193"/>
      <c r="H17" s="58"/>
      <c r="I17" s="59">
        <v>1.0</v>
      </c>
      <c r="J17" s="113">
        <v>2190.0</v>
      </c>
      <c r="K17" s="125"/>
      <c r="L17" s="179">
        <v>898.0</v>
      </c>
      <c r="M17" s="38">
        <v>799.0</v>
      </c>
      <c r="N17" s="189">
        <f t="shared" si="1"/>
        <v>799</v>
      </c>
      <c r="O17" s="57" t="s">
        <v>1134</v>
      </c>
      <c r="P17" s="58"/>
      <c r="Q17" s="63"/>
      <c r="R17" s="63"/>
      <c r="S17" s="190"/>
      <c r="T17" s="77"/>
      <c r="U17" s="191"/>
      <c r="V17" s="191"/>
      <c r="W17" s="191"/>
      <c r="X17" s="83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63"/>
      <c r="AJ17" s="63"/>
      <c r="AK17" s="63"/>
    </row>
    <row r="18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1150</v>
      </c>
      <c r="G18" s="193"/>
      <c r="H18" s="58"/>
      <c r="I18" s="59">
        <v>1.0</v>
      </c>
      <c r="J18" s="113">
        <v>2190.0</v>
      </c>
      <c r="K18" s="125"/>
      <c r="L18" s="179">
        <v>898.0</v>
      </c>
      <c r="M18" s="38">
        <v>799.0</v>
      </c>
      <c r="N18" s="189">
        <f t="shared" si="1"/>
        <v>799</v>
      </c>
      <c r="O18" s="57" t="s">
        <v>1134</v>
      </c>
      <c r="P18" s="58"/>
      <c r="Q18" s="63"/>
      <c r="R18" s="63"/>
      <c r="S18" s="190"/>
      <c r="T18" s="77"/>
      <c r="U18" s="191"/>
      <c r="V18" s="191"/>
      <c r="W18" s="191"/>
      <c r="X18" s="83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63"/>
      <c r="AJ18" s="63"/>
      <c r="AK18" s="63"/>
    </row>
    <row r="19">
      <c r="A19" s="57" t="s">
        <v>315</v>
      </c>
      <c r="B19" s="57" t="s">
        <v>411</v>
      </c>
      <c r="C19" s="57" t="s">
        <v>6</v>
      </c>
      <c r="D19" s="57" t="s">
        <v>324</v>
      </c>
      <c r="E19" s="57" t="s">
        <v>4</v>
      </c>
      <c r="F19" s="58" t="s">
        <v>1151</v>
      </c>
      <c r="G19" s="193"/>
      <c r="H19" s="58"/>
      <c r="I19" s="59">
        <v>1.0</v>
      </c>
      <c r="J19" s="113">
        <v>2190.0</v>
      </c>
      <c r="K19" s="125"/>
      <c r="L19" s="179">
        <v>898.0</v>
      </c>
      <c r="M19" s="38">
        <v>799.0</v>
      </c>
      <c r="N19" s="189">
        <f t="shared" si="1"/>
        <v>799</v>
      </c>
      <c r="O19" s="57" t="s">
        <v>1134</v>
      </c>
      <c r="P19" s="58"/>
      <c r="Q19" s="63"/>
      <c r="R19" s="63"/>
      <c r="S19" s="190"/>
      <c r="T19" s="77"/>
      <c r="U19" s="191"/>
      <c r="V19" s="191"/>
      <c r="W19" s="191"/>
      <c r="X19" s="83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63"/>
      <c r="AJ19" s="63"/>
      <c r="AK19" s="63"/>
    </row>
    <row r="20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58" t="s">
        <v>1152</v>
      </c>
      <c r="G20" s="193"/>
      <c r="H20" s="58"/>
      <c r="I20" s="59">
        <v>1.0</v>
      </c>
      <c r="J20" s="113">
        <v>2190.0</v>
      </c>
      <c r="K20" s="125"/>
      <c r="L20" s="179">
        <v>898.0</v>
      </c>
      <c r="M20" s="38">
        <v>799.0</v>
      </c>
      <c r="N20" s="189">
        <f t="shared" si="1"/>
        <v>799</v>
      </c>
      <c r="O20" s="57" t="s">
        <v>1134</v>
      </c>
      <c r="P20" s="58"/>
      <c r="Q20" s="63"/>
      <c r="R20" s="63"/>
      <c r="S20" s="190"/>
      <c r="T20" s="77"/>
      <c r="U20" s="191"/>
      <c r="V20" s="191"/>
      <c r="W20" s="191"/>
      <c r="X20" s="83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63"/>
      <c r="AJ20" s="63"/>
      <c r="AK20" s="63"/>
    </row>
    <row r="2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58" t="s">
        <v>1153</v>
      </c>
      <c r="G21" s="193"/>
      <c r="H21" s="58"/>
      <c r="I21" s="59">
        <v>1.0</v>
      </c>
      <c r="J21" s="113">
        <v>1790.0</v>
      </c>
      <c r="K21" s="125"/>
      <c r="L21" s="179">
        <v>748.0</v>
      </c>
      <c r="M21" s="38">
        <v>666.0</v>
      </c>
      <c r="N21" s="189">
        <f t="shared" si="1"/>
        <v>666</v>
      </c>
      <c r="O21" s="57" t="s">
        <v>1134</v>
      </c>
      <c r="P21" s="58"/>
      <c r="Q21" s="63"/>
      <c r="R21" s="63"/>
      <c r="S21" s="190"/>
      <c r="T21" s="77"/>
      <c r="U21" s="191"/>
      <c r="V21" s="191"/>
      <c r="W21" s="191"/>
      <c r="X21" s="83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63"/>
      <c r="AJ21" s="63"/>
      <c r="AK21" s="63"/>
    </row>
    <row r="22">
      <c r="A22" s="57" t="s">
        <v>315</v>
      </c>
      <c r="B22" s="57" t="s">
        <v>411</v>
      </c>
      <c r="C22" s="57" t="s">
        <v>22</v>
      </c>
      <c r="D22" s="57" t="s">
        <v>324</v>
      </c>
      <c r="E22" s="57" t="s">
        <v>4</v>
      </c>
      <c r="F22" s="58" t="s">
        <v>1154</v>
      </c>
      <c r="G22" s="193"/>
      <c r="H22" s="58"/>
      <c r="I22" s="59">
        <v>1.0</v>
      </c>
      <c r="J22" s="113">
        <v>2590.0</v>
      </c>
      <c r="K22" s="125"/>
      <c r="L22" s="179">
        <v>1098.0</v>
      </c>
      <c r="M22" s="38">
        <v>977.0</v>
      </c>
      <c r="N22" s="189">
        <f t="shared" si="1"/>
        <v>977</v>
      </c>
      <c r="O22" s="57" t="s">
        <v>1134</v>
      </c>
      <c r="P22" s="58"/>
      <c r="Q22" s="63"/>
      <c r="R22" s="63"/>
      <c r="S22" s="190"/>
      <c r="T22" s="77"/>
      <c r="U22" s="191"/>
      <c r="V22" s="191"/>
      <c r="W22" s="191"/>
      <c r="X22" s="83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63"/>
      <c r="AJ22" s="63"/>
      <c r="AK22" s="63"/>
    </row>
    <row r="23">
      <c r="A23" s="57" t="s">
        <v>315</v>
      </c>
      <c r="B23" s="57" t="s">
        <v>411</v>
      </c>
      <c r="C23" s="57" t="s">
        <v>22</v>
      </c>
      <c r="D23" s="57" t="s">
        <v>324</v>
      </c>
      <c r="E23" s="57" t="s">
        <v>4</v>
      </c>
      <c r="F23" s="58" t="s">
        <v>1155</v>
      </c>
      <c r="G23" s="193"/>
      <c r="H23" s="58"/>
      <c r="I23" s="59">
        <v>1.0</v>
      </c>
      <c r="J23" s="113">
        <v>2590.0</v>
      </c>
      <c r="K23" s="125"/>
      <c r="L23" s="179">
        <v>1098.0</v>
      </c>
      <c r="M23" s="38">
        <v>977.0</v>
      </c>
      <c r="N23" s="189">
        <f t="shared" si="1"/>
        <v>977</v>
      </c>
      <c r="O23" s="57" t="s">
        <v>1134</v>
      </c>
      <c r="P23" s="58"/>
      <c r="Q23" s="63"/>
      <c r="R23" s="63"/>
      <c r="S23" s="190"/>
      <c r="T23" s="77"/>
      <c r="U23" s="191"/>
      <c r="V23" s="191"/>
      <c r="W23" s="191"/>
      <c r="X23" s="83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63"/>
      <c r="AJ23" s="63"/>
      <c r="AK23" s="63"/>
    </row>
    <row r="24">
      <c r="A24" s="57" t="s">
        <v>315</v>
      </c>
      <c r="B24" s="57" t="s">
        <v>411</v>
      </c>
      <c r="C24" s="57" t="s">
        <v>6</v>
      </c>
      <c r="D24" s="57" t="s">
        <v>324</v>
      </c>
      <c r="E24" s="57" t="s">
        <v>4</v>
      </c>
      <c r="F24" s="58" t="s">
        <v>1156</v>
      </c>
      <c r="G24" s="193"/>
      <c r="H24" s="58"/>
      <c r="I24" s="59">
        <v>1.0</v>
      </c>
      <c r="J24" s="113">
        <v>2190.0</v>
      </c>
      <c r="K24" s="125"/>
      <c r="L24" s="179">
        <v>898.0</v>
      </c>
      <c r="M24" s="38">
        <v>799.0</v>
      </c>
      <c r="N24" s="189">
        <f t="shared" si="1"/>
        <v>799</v>
      </c>
      <c r="O24" s="57" t="s">
        <v>1134</v>
      </c>
      <c r="P24" s="58"/>
      <c r="Q24" s="63"/>
      <c r="R24" s="63"/>
      <c r="S24" s="190"/>
      <c r="T24" s="77"/>
      <c r="U24" s="191"/>
      <c r="V24" s="191"/>
      <c r="W24" s="191"/>
      <c r="X24" s="83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63"/>
      <c r="AJ24" s="63"/>
      <c r="AK24" s="63"/>
    </row>
    <row r="25">
      <c r="A25" s="57" t="s">
        <v>315</v>
      </c>
      <c r="B25" s="57" t="s">
        <v>411</v>
      </c>
      <c r="C25" s="57" t="s">
        <v>6</v>
      </c>
      <c r="D25" s="57" t="s">
        <v>324</v>
      </c>
      <c r="E25" s="57" t="s">
        <v>4</v>
      </c>
      <c r="F25" s="58" t="s">
        <v>1157</v>
      </c>
      <c r="G25" s="193"/>
      <c r="H25" s="58"/>
      <c r="I25" s="59">
        <v>1.0</v>
      </c>
      <c r="J25" s="113">
        <v>1490.0</v>
      </c>
      <c r="K25" s="125"/>
      <c r="L25" s="179">
        <v>648.0</v>
      </c>
      <c r="M25" s="38">
        <v>577.0</v>
      </c>
      <c r="N25" s="189">
        <f t="shared" si="1"/>
        <v>577</v>
      </c>
      <c r="O25" s="57" t="s">
        <v>1134</v>
      </c>
      <c r="P25" s="58"/>
      <c r="Q25" s="63"/>
      <c r="R25" s="63"/>
      <c r="S25" s="190"/>
      <c r="T25" s="77"/>
      <c r="U25" s="191"/>
      <c r="V25" s="191"/>
      <c r="W25" s="191"/>
      <c r="X25" s="83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63"/>
      <c r="AJ25" s="63"/>
      <c r="AK25" s="63"/>
    </row>
    <row r="26">
      <c r="A26" s="57" t="s">
        <v>315</v>
      </c>
      <c r="B26" s="57" t="s">
        <v>411</v>
      </c>
      <c r="C26" s="57" t="s">
        <v>6</v>
      </c>
      <c r="D26" s="57" t="s">
        <v>324</v>
      </c>
      <c r="E26" s="57" t="s">
        <v>4</v>
      </c>
      <c r="F26" s="58" t="s">
        <v>1158</v>
      </c>
      <c r="G26" s="193"/>
      <c r="H26" s="58"/>
      <c r="I26" s="59">
        <v>1.0</v>
      </c>
      <c r="J26" s="113">
        <v>2190.0</v>
      </c>
      <c r="K26" s="125"/>
      <c r="L26" s="179">
        <v>898.0</v>
      </c>
      <c r="M26" s="38">
        <v>799.0</v>
      </c>
      <c r="N26" s="189">
        <f t="shared" si="1"/>
        <v>799</v>
      </c>
      <c r="O26" s="57" t="s">
        <v>1134</v>
      </c>
      <c r="P26" s="58"/>
      <c r="Q26" s="63"/>
      <c r="R26" s="63"/>
      <c r="S26" s="190"/>
      <c r="T26" s="77"/>
      <c r="U26" s="191"/>
      <c r="V26" s="191"/>
      <c r="W26" s="191"/>
      <c r="X26" s="83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63"/>
      <c r="AJ26" s="63"/>
      <c r="AK26" s="63"/>
    </row>
    <row r="27">
      <c r="A27" s="57" t="s">
        <v>315</v>
      </c>
      <c r="B27" s="57" t="s">
        <v>411</v>
      </c>
      <c r="C27" s="57" t="s">
        <v>6</v>
      </c>
      <c r="D27" s="57" t="s">
        <v>324</v>
      </c>
      <c r="E27" s="57" t="s">
        <v>4</v>
      </c>
      <c r="F27" s="58" t="s">
        <v>1159</v>
      </c>
      <c r="G27" s="193"/>
      <c r="H27" s="58"/>
      <c r="I27" s="59">
        <v>1.0</v>
      </c>
      <c r="J27" s="113">
        <v>2190.0</v>
      </c>
      <c r="K27" s="125"/>
      <c r="L27" s="179">
        <v>898.0</v>
      </c>
      <c r="M27" s="38">
        <v>799.0</v>
      </c>
      <c r="N27" s="189">
        <f t="shared" si="1"/>
        <v>799</v>
      </c>
      <c r="O27" s="57" t="s">
        <v>1134</v>
      </c>
      <c r="P27" s="58"/>
      <c r="Q27" s="63"/>
      <c r="R27" s="63"/>
      <c r="S27" s="190"/>
      <c r="T27" s="77"/>
      <c r="U27" s="191"/>
      <c r="V27" s="191"/>
      <c r="W27" s="191"/>
      <c r="X27" s="83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63"/>
      <c r="AJ27" s="63"/>
      <c r="AK27" s="63"/>
    </row>
    <row r="28">
      <c r="A28" s="57" t="s">
        <v>315</v>
      </c>
      <c r="B28" s="57" t="s">
        <v>411</v>
      </c>
      <c r="C28" s="57" t="s">
        <v>6</v>
      </c>
      <c r="D28" s="57" t="s">
        <v>324</v>
      </c>
      <c r="E28" s="57" t="s">
        <v>4</v>
      </c>
      <c r="F28" s="58" t="s">
        <v>1160</v>
      </c>
      <c r="G28" s="193"/>
      <c r="H28" s="58"/>
      <c r="I28" s="59">
        <v>1.0</v>
      </c>
      <c r="J28" s="113">
        <v>2190.0</v>
      </c>
      <c r="K28" s="125"/>
      <c r="L28" s="179">
        <v>898.0</v>
      </c>
      <c r="M28" s="38">
        <v>799.0</v>
      </c>
      <c r="N28" s="189">
        <f t="shared" si="1"/>
        <v>799</v>
      </c>
      <c r="O28" s="57" t="s">
        <v>1134</v>
      </c>
      <c r="P28" s="58"/>
      <c r="Q28" s="63"/>
      <c r="R28" s="63"/>
      <c r="S28" s="190"/>
      <c r="T28" s="77"/>
      <c r="U28" s="191"/>
      <c r="V28" s="191"/>
      <c r="W28" s="191"/>
      <c r="X28" s="83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63"/>
      <c r="AJ28" s="63"/>
      <c r="AK28" s="63"/>
    </row>
    <row r="29">
      <c r="A29" s="57" t="s">
        <v>315</v>
      </c>
      <c r="B29" s="57" t="s">
        <v>411</v>
      </c>
      <c r="C29" s="57" t="s">
        <v>6</v>
      </c>
      <c r="D29" s="57" t="s">
        <v>324</v>
      </c>
      <c r="E29" s="57" t="s">
        <v>4</v>
      </c>
      <c r="F29" s="58" t="s">
        <v>1161</v>
      </c>
      <c r="G29" s="193"/>
      <c r="H29" s="58"/>
      <c r="I29" s="59">
        <v>1.0</v>
      </c>
      <c r="J29" s="113">
        <v>2590.0</v>
      </c>
      <c r="K29" s="125"/>
      <c r="L29" s="179">
        <v>1098.0</v>
      </c>
      <c r="M29" s="38">
        <v>977.0</v>
      </c>
      <c r="N29" s="189">
        <f t="shared" si="1"/>
        <v>977</v>
      </c>
      <c r="O29" s="57" t="s">
        <v>1134</v>
      </c>
      <c r="P29" s="58"/>
      <c r="Q29" s="63"/>
      <c r="R29" s="63"/>
      <c r="S29" s="190"/>
      <c r="T29" s="77"/>
      <c r="U29" s="191"/>
      <c r="V29" s="191"/>
      <c r="W29" s="191"/>
      <c r="X29" s="83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63"/>
      <c r="AJ29" s="63"/>
      <c r="AK29" s="63"/>
    </row>
    <row r="30">
      <c r="A30" s="57" t="s">
        <v>315</v>
      </c>
      <c r="B30" s="57" t="s">
        <v>411</v>
      </c>
      <c r="C30" s="57" t="s">
        <v>6</v>
      </c>
      <c r="D30" s="57" t="s">
        <v>324</v>
      </c>
      <c r="E30" s="57" t="s">
        <v>4</v>
      </c>
      <c r="F30" s="58" t="s">
        <v>1162</v>
      </c>
      <c r="G30" s="193"/>
      <c r="H30" s="58"/>
      <c r="I30" s="59">
        <v>1.0</v>
      </c>
      <c r="J30" s="113">
        <v>2590.0</v>
      </c>
      <c r="K30" s="125"/>
      <c r="L30" s="179">
        <v>1098.0</v>
      </c>
      <c r="M30" s="38">
        <v>977.0</v>
      </c>
      <c r="N30" s="189">
        <f t="shared" si="1"/>
        <v>977</v>
      </c>
      <c r="O30" s="57" t="s">
        <v>1134</v>
      </c>
      <c r="P30" s="58"/>
      <c r="Q30" s="63"/>
      <c r="R30" s="63"/>
      <c r="S30" s="190"/>
      <c r="T30" s="77"/>
      <c r="U30" s="191"/>
      <c r="V30" s="191"/>
      <c r="W30" s="191"/>
      <c r="X30" s="83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63"/>
      <c r="AJ30" s="63"/>
      <c r="AK30" s="63"/>
    </row>
    <row r="31">
      <c r="A31" s="57" t="s">
        <v>315</v>
      </c>
      <c r="B31" s="57" t="s">
        <v>411</v>
      </c>
      <c r="C31" s="57" t="s">
        <v>22</v>
      </c>
      <c r="D31" s="57" t="s">
        <v>324</v>
      </c>
      <c r="E31" s="57" t="s">
        <v>4</v>
      </c>
      <c r="F31" s="58" t="s">
        <v>1163</v>
      </c>
      <c r="G31" s="193"/>
      <c r="H31" s="58"/>
      <c r="I31" s="59">
        <v>1.0</v>
      </c>
      <c r="J31" s="113">
        <v>1490.0</v>
      </c>
      <c r="K31" s="125"/>
      <c r="L31" s="179">
        <v>648.0</v>
      </c>
      <c r="M31" s="38">
        <v>577.0</v>
      </c>
      <c r="N31" s="189">
        <f t="shared" si="1"/>
        <v>577</v>
      </c>
      <c r="O31" s="57" t="s">
        <v>1134</v>
      </c>
      <c r="P31" s="58"/>
      <c r="Q31" s="63"/>
      <c r="R31" s="63"/>
      <c r="S31" s="190"/>
      <c r="T31" s="77"/>
      <c r="U31" s="191"/>
      <c r="V31" s="191"/>
      <c r="W31" s="191"/>
      <c r="X31" s="83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63"/>
      <c r="AJ31" s="63"/>
      <c r="AK31" s="63"/>
    </row>
    <row r="32">
      <c r="A32" s="57" t="s">
        <v>315</v>
      </c>
      <c r="B32" s="57" t="s">
        <v>411</v>
      </c>
      <c r="C32" s="57" t="s">
        <v>6</v>
      </c>
      <c r="D32" s="57" t="s">
        <v>324</v>
      </c>
      <c r="E32" s="57" t="s">
        <v>4</v>
      </c>
      <c r="F32" s="194" t="s">
        <v>1164</v>
      </c>
      <c r="G32" s="193"/>
      <c r="H32" s="58"/>
      <c r="I32" s="59">
        <v>1.0</v>
      </c>
      <c r="J32" s="113">
        <v>1490.0</v>
      </c>
      <c r="K32" s="125"/>
      <c r="L32" s="179">
        <v>648.0</v>
      </c>
      <c r="M32" s="38">
        <v>577.0</v>
      </c>
      <c r="N32" s="189">
        <f t="shared" si="1"/>
        <v>577</v>
      </c>
      <c r="O32" s="57" t="s">
        <v>1134</v>
      </c>
      <c r="P32" s="58"/>
      <c r="Q32" s="63"/>
      <c r="R32" s="63"/>
      <c r="S32" s="190"/>
      <c r="T32" s="77"/>
      <c r="U32" s="191"/>
      <c r="V32" s="191"/>
      <c r="W32" s="191"/>
      <c r="X32" s="83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63"/>
      <c r="AJ32" s="63"/>
      <c r="AK32" s="63"/>
    </row>
    <row r="33">
      <c r="A33" s="57" t="s">
        <v>315</v>
      </c>
      <c r="B33" s="57" t="s">
        <v>231</v>
      </c>
      <c r="C33" s="57" t="s">
        <v>6</v>
      </c>
      <c r="D33" s="57" t="s">
        <v>318</v>
      </c>
      <c r="E33" s="57" t="s">
        <v>4</v>
      </c>
      <c r="F33" s="58" t="s">
        <v>1165</v>
      </c>
      <c r="G33" s="57" t="s">
        <v>524</v>
      </c>
      <c r="H33" s="58"/>
      <c r="I33" s="38">
        <v>1.0</v>
      </c>
      <c r="J33" s="113">
        <v>5990.0</v>
      </c>
      <c r="K33" s="125"/>
      <c r="L33" s="179">
        <v>2550.0</v>
      </c>
      <c r="M33" s="38">
        <v>2270.0</v>
      </c>
      <c r="N33" s="189">
        <f t="shared" si="1"/>
        <v>2270</v>
      </c>
      <c r="O33" s="57" t="s">
        <v>1134</v>
      </c>
      <c r="P33" s="58"/>
      <c r="Q33" s="63"/>
      <c r="R33" s="63"/>
      <c r="S33" s="190"/>
      <c r="T33" s="77"/>
      <c r="U33" s="191"/>
      <c r="V33" s="191"/>
      <c r="W33" s="191"/>
      <c r="X33" s="83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63"/>
      <c r="AJ33" s="63"/>
      <c r="AK33" s="63"/>
    </row>
    <row r="34">
      <c r="A34" s="57" t="s">
        <v>315</v>
      </c>
      <c r="B34" s="57" t="s">
        <v>231</v>
      </c>
      <c r="C34" s="57" t="s">
        <v>6</v>
      </c>
      <c r="D34" s="57" t="s">
        <v>328</v>
      </c>
      <c r="E34" s="57" t="s">
        <v>4</v>
      </c>
      <c r="F34" s="58" t="s">
        <v>1165</v>
      </c>
      <c r="G34" s="57" t="s">
        <v>524</v>
      </c>
      <c r="H34" s="58"/>
      <c r="I34" s="38">
        <v>1.0</v>
      </c>
      <c r="J34" s="113">
        <v>5990.0</v>
      </c>
      <c r="K34" s="125"/>
      <c r="L34" s="179">
        <v>2550.0</v>
      </c>
      <c r="M34" s="38">
        <v>2270.0</v>
      </c>
      <c r="N34" s="189">
        <f t="shared" si="1"/>
        <v>2270</v>
      </c>
      <c r="O34" s="57" t="s">
        <v>1134</v>
      </c>
      <c r="P34" s="58"/>
      <c r="Q34" s="63"/>
      <c r="R34" s="63"/>
      <c r="S34" s="190"/>
      <c r="T34" s="77"/>
      <c r="U34" s="191"/>
      <c r="V34" s="191"/>
      <c r="W34" s="191"/>
      <c r="X34" s="83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63"/>
      <c r="AJ34" s="63"/>
      <c r="AK34" s="63"/>
    </row>
    <row r="35">
      <c r="A35" s="57" t="s">
        <v>315</v>
      </c>
      <c r="B35" s="57" t="s">
        <v>231</v>
      </c>
      <c r="C35" s="57" t="s">
        <v>6</v>
      </c>
      <c r="D35" s="57" t="s">
        <v>328</v>
      </c>
      <c r="E35" s="57" t="s">
        <v>4</v>
      </c>
      <c r="F35" s="58" t="s">
        <v>1166</v>
      </c>
      <c r="G35" s="57" t="s">
        <v>524</v>
      </c>
      <c r="H35" s="58"/>
      <c r="I35" s="38">
        <v>1.0</v>
      </c>
      <c r="J35" s="113">
        <v>6590.0</v>
      </c>
      <c r="K35" s="125"/>
      <c r="L35" s="179">
        <v>2830.0</v>
      </c>
      <c r="M35" s="38">
        <v>2519.0</v>
      </c>
      <c r="N35" s="189">
        <f t="shared" si="1"/>
        <v>2519</v>
      </c>
      <c r="O35" s="57" t="s">
        <v>1134</v>
      </c>
      <c r="P35" s="58"/>
      <c r="Q35" s="63"/>
      <c r="R35" s="63"/>
      <c r="S35" s="190"/>
      <c r="T35" s="77"/>
      <c r="U35" s="191"/>
      <c r="V35" s="191"/>
      <c r="W35" s="191"/>
      <c r="X35" s="83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63"/>
      <c r="AJ35" s="63"/>
      <c r="AK35" s="63"/>
    </row>
    <row r="36">
      <c r="A36" s="57" t="s">
        <v>315</v>
      </c>
      <c r="B36" s="57" t="s">
        <v>231</v>
      </c>
      <c r="C36" s="57" t="s">
        <v>6</v>
      </c>
      <c r="D36" s="57" t="s">
        <v>324</v>
      </c>
      <c r="E36" s="57" t="s">
        <v>4</v>
      </c>
      <c r="F36" s="58" t="s">
        <v>1166</v>
      </c>
      <c r="G36" s="57" t="s">
        <v>524</v>
      </c>
      <c r="H36" s="58"/>
      <c r="I36" s="38">
        <v>1.0</v>
      </c>
      <c r="J36" s="113">
        <v>6590.0</v>
      </c>
      <c r="K36" s="125"/>
      <c r="L36" s="179">
        <v>2830.0</v>
      </c>
      <c r="M36" s="38">
        <v>2519.0</v>
      </c>
      <c r="N36" s="189">
        <f t="shared" si="1"/>
        <v>2519</v>
      </c>
      <c r="O36" s="57" t="s">
        <v>1134</v>
      </c>
      <c r="P36" s="58"/>
      <c r="Q36" s="63"/>
      <c r="R36" s="63"/>
      <c r="S36" s="190"/>
      <c r="T36" s="77"/>
      <c r="U36" s="191"/>
      <c r="V36" s="191"/>
      <c r="W36" s="191"/>
      <c r="X36" s="83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63"/>
      <c r="AJ36" s="63"/>
      <c r="AK36" s="63"/>
    </row>
    <row r="37">
      <c r="A37" s="57" t="s">
        <v>315</v>
      </c>
      <c r="B37" s="57" t="s">
        <v>231</v>
      </c>
      <c r="C37" s="57" t="s">
        <v>6</v>
      </c>
      <c r="D37" s="57" t="s">
        <v>324</v>
      </c>
      <c r="E37" s="57" t="s">
        <v>4</v>
      </c>
      <c r="F37" s="58" t="s">
        <v>1167</v>
      </c>
      <c r="G37" s="57" t="s">
        <v>524</v>
      </c>
      <c r="H37" s="58"/>
      <c r="I37" s="38">
        <v>1.0</v>
      </c>
      <c r="J37" s="113">
        <v>4590.0</v>
      </c>
      <c r="K37" s="125"/>
      <c r="L37" s="179">
        <v>1790.0</v>
      </c>
      <c r="M37" s="38">
        <v>1593.0</v>
      </c>
      <c r="N37" s="189">
        <f t="shared" si="1"/>
        <v>1593</v>
      </c>
      <c r="O37" s="57" t="s">
        <v>1134</v>
      </c>
      <c r="P37" s="58"/>
      <c r="Q37" s="63"/>
      <c r="R37" s="63"/>
      <c r="S37" s="190"/>
      <c r="T37" s="77"/>
      <c r="U37" s="191"/>
      <c r="V37" s="191"/>
      <c r="W37" s="191"/>
      <c r="X37" s="83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63"/>
      <c r="AJ37" s="63"/>
      <c r="AK37" s="63"/>
    </row>
    <row r="38">
      <c r="A38" s="57" t="s">
        <v>315</v>
      </c>
      <c r="B38" s="57" t="s">
        <v>231</v>
      </c>
      <c r="C38" s="57" t="s">
        <v>6</v>
      </c>
      <c r="D38" s="57" t="s">
        <v>318</v>
      </c>
      <c r="E38" s="57" t="s">
        <v>4</v>
      </c>
      <c r="F38" s="58" t="s">
        <v>1167</v>
      </c>
      <c r="G38" s="57" t="s">
        <v>524</v>
      </c>
      <c r="H38" s="58"/>
      <c r="I38" s="38">
        <v>1.0</v>
      </c>
      <c r="J38" s="113">
        <v>4590.0</v>
      </c>
      <c r="K38" s="125"/>
      <c r="L38" s="179">
        <v>1790.0</v>
      </c>
      <c r="M38" s="38">
        <v>1593.0</v>
      </c>
      <c r="N38" s="189">
        <f t="shared" si="1"/>
        <v>1593</v>
      </c>
      <c r="O38" s="57" t="s">
        <v>1134</v>
      </c>
      <c r="P38" s="58"/>
      <c r="Q38" s="63"/>
      <c r="R38" s="63"/>
      <c r="S38" s="190"/>
      <c r="T38" s="77"/>
      <c r="U38" s="191"/>
      <c r="V38" s="191"/>
      <c r="W38" s="191"/>
      <c r="X38" s="83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63"/>
      <c r="AJ38" s="63"/>
      <c r="AK38" s="63"/>
    </row>
    <row r="39">
      <c r="A39" s="57" t="s">
        <v>315</v>
      </c>
      <c r="B39" s="57" t="s">
        <v>231</v>
      </c>
      <c r="C39" s="57" t="s">
        <v>6</v>
      </c>
      <c r="D39" s="57" t="s">
        <v>328</v>
      </c>
      <c r="E39" s="57" t="s">
        <v>4</v>
      </c>
      <c r="F39" s="58" t="s">
        <v>1168</v>
      </c>
      <c r="G39" s="57" t="s">
        <v>524</v>
      </c>
      <c r="H39" s="58"/>
      <c r="I39" s="38">
        <v>1.0</v>
      </c>
      <c r="J39" s="113">
        <v>4590.0</v>
      </c>
      <c r="K39" s="125"/>
      <c r="L39" s="179">
        <v>1790.0</v>
      </c>
      <c r="M39" s="38">
        <v>1593.0</v>
      </c>
      <c r="N39" s="189">
        <f t="shared" si="1"/>
        <v>1593</v>
      </c>
      <c r="O39" s="57" t="s">
        <v>1134</v>
      </c>
      <c r="P39" s="58"/>
      <c r="Q39" s="63"/>
      <c r="R39" s="63"/>
      <c r="S39" s="190"/>
      <c r="T39" s="77"/>
      <c r="U39" s="191"/>
      <c r="V39" s="191"/>
      <c r="W39" s="191"/>
      <c r="X39" s="83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63"/>
      <c r="AJ39" s="63"/>
      <c r="AK39" s="63"/>
    </row>
    <row r="40">
      <c r="A40" s="57" t="s">
        <v>315</v>
      </c>
      <c r="B40" s="57" t="s">
        <v>231</v>
      </c>
      <c r="C40" s="57" t="s">
        <v>6</v>
      </c>
      <c r="D40" s="57" t="s">
        <v>318</v>
      </c>
      <c r="E40" s="57" t="s">
        <v>4</v>
      </c>
      <c r="F40" s="58" t="s">
        <v>1168</v>
      </c>
      <c r="G40" s="57" t="s">
        <v>524</v>
      </c>
      <c r="H40" s="58"/>
      <c r="I40" s="38">
        <v>1.0</v>
      </c>
      <c r="J40" s="113">
        <v>4590.0</v>
      </c>
      <c r="K40" s="125"/>
      <c r="L40" s="179">
        <v>1790.0</v>
      </c>
      <c r="M40" s="38">
        <v>1593.0</v>
      </c>
      <c r="N40" s="189">
        <f t="shared" si="1"/>
        <v>1593</v>
      </c>
      <c r="O40" s="57" t="s">
        <v>1134</v>
      </c>
      <c r="P40" s="58"/>
      <c r="Q40" s="63"/>
      <c r="R40" s="63"/>
      <c r="S40" s="190"/>
      <c r="T40" s="77"/>
      <c r="U40" s="191"/>
      <c r="V40" s="191"/>
      <c r="W40" s="191"/>
      <c r="X40" s="83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63"/>
      <c r="AJ40" s="63"/>
      <c r="AK40" s="63"/>
    </row>
    <row r="41">
      <c r="A41" s="57" t="s">
        <v>315</v>
      </c>
      <c r="B41" s="57" t="s">
        <v>231</v>
      </c>
      <c r="C41" s="57" t="s">
        <v>6</v>
      </c>
      <c r="D41" s="57" t="s">
        <v>328</v>
      </c>
      <c r="E41" s="57" t="s">
        <v>4</v>
      </c>
      <c r="F41" s="58" t="s">
        <v>1169</v>
      </c>
      <c r="G41" s="57" t="s">
        <v>524</v>
      </c>
      <c r="H41" s="58"/>
      <c r="I41" s="38">
        <v>1.0</v>
      </c>
      <c r="J41" s="113">
        <v>6990.0</v>
      </c>
      <c r="K41" s="125"/>
      <c r="L41" s="179">
        <v>2990.0</v>
      </c>
      <c r="M41" s="38">
        <v>2661.0</v>
      </c>
      <c r="N41" s="189">
        <f t="shared" si="1"/>
        <v>2661</v>
      </c>
      <c r="O41" s="57" t="s">
        <v>1134</v>
      </c>
      <c r="P41" s="58"/>
      <c r="Q41" s="63"/>
      <c r="R41" s="63"/>
      <c r="S41" s="190"/>
      <c r="T41" s="77"/>
      <c r="U41" s="191"/>
      <c r="V41" s="191"/>
      <c r="W41" s="191"/>
      <c r="X41" s="83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63"/>
      <c r="AJ41" s="63"/>
      <c r="AK41" s="63"/>
    </row>
    <row r="42">
      <c r="A42" s="57" t="s">
        <v>315</v>
      </c>
      <c r="B42" s="57" t="s">
        <v>231</v>
      </c>
      <c r="C42" s="57" t="s">
        <v>6</v>
      </c>
      <c r="D42" s="57" t="s">
        <v>318</v>
      </c>
      <c r="E42" s="57" t="s">
        <v>4</v>
      </c>
      <c r="F42" s="58" t="s">
        <v>1169</v>
      </c>
      <c r="G42" s="57" t="s">
        <v>524</v>
      </c>
      <c r="H42" s="58"/>
      <c r="I42" s="38">
        <v>1.0</v>
      </c>
      <c r="J42" s="113">
        <v>6990.0</v>
      </c>
      <c r="K42" s="125"/>
      <c r="L42" s="179">
        <v>2990.0</v>
      </c>
      <c r="M42" s="38">
        <v>2661.0</v>
      </c>
      <c r="N42" s="189">
        <f t="shared" si="1"/>
        <v>2661</v>
      </c>
      <c r="O42" s="57" t="s">
        <v>1134</v>
      </c>
      <c r="P42" s="58"/>
      <c r="Q42" s="63"/>
      <c r="R42" s="63"/>
      <c r="S42" s="190"/>
      <c r="T42" s="77"/>
      <c r="U42" s="191"/>
      <c r="V42" s="191"/>
      <c r="W42" s="191"/>
      <c r="X42" s="83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  <c r="AI42" s="63"/>
      <c r="AJ42" s="63"/>
      <c r="AK42" s="63"/>
    </row>
    <row r="43">
      <c r="A43" s="57" t="s">
        <v>315</v>
      </c>
      <c r="B43" s="57" t="s">
        <v>231</v>
      </c>
      <c r="C43" s="57" t="s">
        <v>6</v>
      </c>
      <c r="D43" s="57" t="s">
        <v>328</v>
      </c>
      <c r="E43" s="57" t="s">
        <v>4</v>
      </c>
      <c r="F43" s="58" t="s">
        <v>1170</v>
      </c>
      <c r="G43" s="57" t="s">
        <v>524</v>
      </c>
      <c r="H43" s="58"/>
      <c r="I43" s="38">
        <v>1.0</v>
      </c>
      <c r="J43" s="113">
        <v>6990.0</v>
      </c>
      <c r="K43" s="125"/>
      <c r="L43" s="179">
        <v>2990.0</v>
      </c>
      <c r="M43" s="38">
        <v>2661.0</v>
      </c>
      <c r="N43" s="189">
        <f t="shared" si="1"/>
        <v>2661</v>
      </c>
      <c r="O43" s="57" t="s">
        <v>1134</v>
      </c>
      <c r="P43" s="58"/>
      <c r="Q43" s="63"/>
      <c r="R43" s="63"/>
      <c r="S43" s="190"/>
      <c r="T43" s="77"/>
      <c r="U43" s="191"/>
      <c r="V43" s="191"/>
      <c r="W43" s="191"/>
      <c r="X43" s="83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  <c r="AI43" s="63"/>
      <c r="AJ43" s="63"/>
      <c r="AK43" s="63"/>
    </row>
    <row r="44">
      <c r="A44" s="57" t="s">
        <v>315</v>
      </c>
      <c r="B44" s="57" t="s">
        <v>231</v>
      </c>
      <c r="C44" s="57" t="s">
        <v>6</v>
      </c>
      <c r="D44" s="57" t="s">
        <v>318</v>
      </c>
      <c r="E44" s="57" t="s">
        <v>4</v>
      </c>
      <c r="F44" s="58" t="s">
        <v>1170</v>
      </c>
      <c r="G44" s="57" t="s">
        <v>524</v>
      </c>
      <c r="H44" s="58"/>
      <c r="I44" s="38">
        <v>1.0</v>
      </c>
      <c r="J44" s="113">
        <v>6990.0</v>
      </c>
      <c r="K44" s="125"/>
      <c r="L44" s="179">
        <v>2990.0</v>
      </c>
      <c r="M44" s="38">
        <v>2661.0</v>
      </c>
      <c r="N44" s="189">
        <f t="shared" si="1"/>
        <v>2661</v>
      </c>
      <c r="O44" s="57" t="s">
        <v>1134</v>
      </c>
      <c r="P44" s="58"/>
      <c r="Q44" s="63"/>
      <c r="R44" s="63"/>
      <c r="S44" s="190"/>
      <c r="T44" s="77"/>
      <c r="U44" s="191"/>
      <c r="V44" s="191"/>
      <c r="W44" s="191"/>
      <c r="X44" s="83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  <c r="AI44" s="63"/>
      <c r="AJ44" s="63"/>
      <c r="AK44" s="63"/>
    </row>
    <row r="45">
      <c r="A45" s="57" t="s">
        <v>315</v>
      </c>
      <c r="B45" s="57" t="s">
        <v>231</v>
      </c>
      <c r="C45" s="57" t="s">
        <v>6</v>
      </c>
      <c r="D45" s="57" t="s">
        <v>318</v>
      </c>
      <c r="E45" s="57" t="s">
        <v>4</v>
      </c>
      <c r="F45" s="58" t="s">
        <v>1171</v>
      </c>
      <c r="G45" s="57" t="s">
        <v>524</v>
      </c>
      <c r="H45" s="58"/>
      <c r="I45" s="38">
        <v>1.0</v>
      </c>
      <c r="J45" s="113">
        <v>4790.0</v>
      </c>
      <c r="K45" s="125"/>
      <c r="L45" s="179">
        <v>1990.0</v>
      </c>
      <c r="M45" s="38">
        <v>1771.0</v>
      </c>
      <c r="N45" s="189">
        <f t="shared" si="1"/>
        <v>1771</v>
      </c>
      <c r="O45" s="57" t="s">
        <v>1134</v>
      </c>
      <c r="P45" s="58"/>
      <c r="Q45" s="63"/>
      <c r="R45" s="63"/>
      <c r="S45" s="190"/>
      <c r="T45" s="77"/>
      <c r="U45" s="191"/>
      <c r="V45" s="191"/>
      <c r="W45" s="191"/>
      <c r="X45" s="83"/>
      <c r="Y45" s="192"/>
      <c r="Z45" s="192"/>
      <c r="AA45" s="192"/>
      <c r="AB45" s="192"/>
      <c r="AC45" s="192"/>
      <c r="AD45" s="192"/>
      <c r="AE45" s="192"/>
      <c r="AF45" s="192"/>
      <c r="AG45" s="192"/>
      <c r="AH45" s="192"/>
      <c r="AI45" s="63"/>
      <c r="AJ45" s="63"/>
      <c r="AK45" s="63"/>
    </row>
    <row r="46">
      <c r="A46" s="57" t="s">
        <v>315</v>
      </c>
      <c r="B46" s="57" t="s">
        <v>231</v>
      </c>
      <c r="C46" s="57" t="s">
        <v>6</v>
      </c>
      <c r="D46" s="57" t="s">
        <v>324</v>
      </c>
      <c r="E46" s="57" t="s">
        <v>4</v>
      </c>
      <c r="F46" s="58" t="s">
        <v>1171</v>
      </c>
      <c r="G46" s="57" t="s">
        <v>524</v>
      </c>
      <c r="H46" s="58"/>
      <c r="I46" s="38">
        <v>1.0</v>
      </c>
      <c r="J46" s="113">
        <v>4790.0</v>
      </c>
      <c r="K46" s="125"/>
      <c r="L46" s="179">
        <v>1990.0</v>
      </c>
      <c r="M46" s="38">
        <v>1771.0</v>
      </c>
      <c r="N46" s="189">
        <f t="shared" si="1"/>
        <v>1771</v>
      </c>
      <c r="O46" s="57" t="s">
        <v>1134</v>
      </c>
      <c r="P46" s="58"/>
      <c r="Q46" s="63"/>
      <c r="R46" s="63"/>
      <c r="S46" s="190"/>
      <c r="T46" s="77"/>
      <c r="U46" s="191"/>
      <c r="V46" s="191"/>
      <c r="W46" s="191"/>
      <c r="X46" s="83"/>
      <c r="Y46" s="192"/>
      <c r="Z46" s="192"/>
      <c r="AA46" s="192"/>
      <c r="AB46" s="192"/>
      <c r="AC46" s="192"/>
      <c r="AD46" s="192"/>
      <c r="AE46" s="192"/>
      <c r="AF46" s="192"/>
      <c r="AG46" s="192"/>
      <c r="AH46" s="192"/>
      <c r="AI46" s="63"/>
      <c r="AJ46" s="63"/>
      <c r="AK46" s="63"/>
    </row>
    <row r="47">
      <c r="A47" s="57" t="s">
        <v>315</v>
      </c>
      <c r="B47" s="57" t="s">
        <v>246</v>
      </c>
      <c r="C47" s="57" t="s">
        <v>6</v>
      </c>
      <c r="D47" s="57" t="s">
        <v>318</v>
      </c>
      <c r="E47" s="57" t="s">
        <v>4</v>
      </c>
      <c r="F47" s="58" t="s">
        <v>1172</v>
      </c>
      <c r="G47" s="57" t="s">
        <v>524</v>
      </c>
      <c r="H47" s="58"/>
      <c r="I47" s="38">
        <v>1.0</v>
      </c>
      <c r="J47" s="113">
        <v>2790.0</v>
      </c>
      <c r="K47" s="125"/>
      <c r="L47" s="179">
        <v>1190.0</v>
      </c>
      <c r="M47" s="38">
        <v>1059.0</v>
      </c>
      <c r="N47" s="189">
        <f t="shared" si="1"/>
        <v>1059</v>
      </c>
      <c r="O47" s="57" t="s">
        <v>1134</v>
      </c>
      <c r="P47" s="58"/>
      <c r="Q47" s="63"/>
      <c r="R47" s="63"/>
      <c r="S47" s="190"/>
      <c r="T47" s="77"/>
      <c r="U47" s="191"/>
      <c r="V47" s="191"/>
      <c r="W47" s="191"/>
      <c r="X47" s="83"/>
      <c r="Y47" s="192"/>
      <c r="Z47" s="192"/>
      <c r="AA47" s="192"/>
      <c r="AB47" s="192"/>
      <c r="AC47" s="192"/>
      <c r="AD47" s="192"/>
      <c r="AE47" s="192"/>
      <c r="AF47" s="192"/>
      <c r="AG47" s="192"/>
      <c r="AH47" s="192"/>
      <c r="AI47" s="63"/>
      <c r="AJ47" s="63"/>
      <c r="AK47" s="63"/>
    </row>
    <row r="48">
      <c r="A48" s="57" t="s">
        <v>315</v>
      </c>
      <c r="B48" s="57" t="s">
        <v>246</v>
      </c>
      <c r="C48" s="57" t="s">
        <v>6</v>
      </c>
      <c r="D48" s="57" t="s">
        <v>324</v>
      </c>
      <c r="E48" s="57" t="s">
        <v>4</v>
      </c>
      <c r="F48" s="58" t="s">
        <v>1172</v>
      </c>
      <c r="G48" s="57" t="s">
        <v>524</v>
      </c>
      <c r="H48" s="58"/>
      <c r="I48" s="38">
        <v>1.0</v>
      </c>
      <c r="J48" s="113">
        <v>2790.0</v>
      </c>
      <c r="K48" s="125"/>
      <c r="L48" s="179">
        <v>1190.0</v>
      </c>
      <c r="M48" s="38">
        <v>1059.0</v>
      </c>
      <c r="N48" s="189">
        <f t="shared" si="1"/>
        <v>1059</v>
      </c>
      <c r="O48" s="57" t="s">
        <v>1134</v>
      </c>
      <c r="P48" s="58"/>
      <c r="Q48" s="63"/>
      <c r="R48" s="63"/>
      <c r="S48" s="190"/>
      <c r="T48" s="77"/>
      <c r="U48" s="191"/>
      <c r="V48" s="191"/>
      <c r="W48" s="191"/>
      <c r="X48" s="83"/>
      <c r="Y48" s="192"/>
      <c r="Z48" s="192"/>
      <c r="AA48" s="192"/>
      <c r="AB48" s="192"/>
      <c r="AC48" s="192"/>
      <c r="AD48" s="192"/>
      <c r="AE48" s="192"/>
      <c r="AF48" s="192"/>
      <c r="AG48" s="192"/>
      <c r="AH48" s="192"/>
      <c r="AI48" s="63"/>
      <c r="AJ48" s="63"/>
      <c r="AK48" s="63"/>
    </row>
    <row r="49">
      <c r="A49" s="57" t="s">
        <v>315</v>
      </c>
      <c r="B49" s="57" t="s">
        <v>236</v>
      </c>
      <c r="C49" s="57" t="s">
        <v>6</v>
      </c>
      <c r="D49" s="57" t="s">
        <v>328</v>
      </c>
      <c r="E49" s="57" t="s">
        <v>4</v>
      </c>
      <c r="F49" s="58" t="s">
        <v>1173</v>
      </c>
      <c r="G49" s="57" t="s">
        <v>524</v>
      </c>
      <c r="H49" s="58"/>
      <c r="I49" s="38">
        <v>1.0</v>
      </c>
      <c r="J49" s="113">
        <v>2290.0</v>
      </c>
      <c r="K49" s="125"/>
      <c r="L49" s="179">
        <v>999.0</v>
      </c>
      <c r="M49" s="38">
        <v>889.0</v>
      </c>
      <c r="N49" s="189">
        <f t="shared" si="1"/>
        <v>889</v>
      </c>
      <c r="O49" s="57" t="s">
        <v>1134</v>
      </c>
      <c r="P49" s="58"/>
      <c r="Q49" s="63"/>
      <c r="R49" s="63"/>
      <c r="S49" s="190"/>
      <c r="T49" s="77"/>
      <c r="U49" s="191"/>
      <c r="V49" s="191"/>
      <c r="W49" s="191"/>
      <c r="X49" s="83"/>
      <c r="Y49" s="192"/>
      <c r="Z49" s="192"/>
      <c r="AA49" s="192"/>
      <c r="AB49" s="192"/>
      <c r="AC49" s="192"/>
      <c r="AD49" s="192"/>
      <c r="AE49" s="192"/>
      <c r="AF49" s="192"/>
      <c r="AG49" s="192"/>
      <c r="AH49" s="192"/>
      <c r="AI49" s="63"/>
      <c r="AJ49" s="63"/>
      <c r="AK49" s="63"/>
    </row>
    <row r="50">
      <c r="A50" s="57" t="s">
        <v>315</v>
      </c>
      <c r="B50" s="57" t="s">
        <v>236</v>
      </c>
      <c r="C50" s="57" t="s">
        <v>6</v>
      </c>
      <c r="D50" s="57" t="s">
        <v>318</v>
      </c>
      <c r="E50" s="57" t="s">
        <v>4</v>
      </c>
      <c r="F50" s="58" t="s">
        <v>1173</v>
      </c>
      <c r="G50" s="57" t="s">
        <v>524</v>
      </c>
      <c r="H50" s="58"/>
      <c r="I50" s="38">
        <v>1.0</v>
      </c>
      <c r="J50" s="113">
        <v>2290.0</v>
      </c>
      <c r="K50" s="125"/>
      <c r="L50" s="179">
        <v>999.0</v>
      </c>
      <c r="M50" s="38">
        <v>889.0</v>
      </c>
      <c r="N50" s="189">
        <f t="shared" si="1"/>
        <v>889</v>
      </c>
      <c r="O50" s="57" t="s">
        <v>1134</v>
      </c>
      <c r="P50" s="58"/>
      <c r="Q50" s="63"/>
      <c r="R50" s="63"/>
      <c r="S50" s="190"/>
      <c r="T50" s="77"/>
      <c r="U50" s="191"/>
      <c r="V50" s="191"/>
      <c r="W50" s="191"/>
      <c r="X50" s="83"/>
      <c r="Y50" s="192"/>
      <c r="Z50" s="192"/>
      <c r="AA50" s="192"/>
      <c r="AB50" s="192"/>
      <c r="AC50" s="192"/>
      <c r="AD50" s="192"/>
      <c r="AE50" s="192"/>
      <c r="AF50" s="192"/>
      <c r="AG50" s="192"/>
      <c r="AH50" s="192"/>
      <c r="AI50" s="63"/>
      <c r="AJ50" s="63"/>
      <c r="AK50" s="63"/>
    </row>
    <row r="51">
      <c r="A51" s="57" t="s">
        <v>315</v>
      </c>
      <c r="B51" s="57" t="s">
        <v>236</v>
      </c>
      <c r="C51" s="57" t="s">
        <v>6</v>
      </c>
      <c r="D51" s="57" t="s">
        <v>328</v>
      </c>
      <c r="E51" s="57" t="s">
        <v>4</v>
      </c>
      <c r="F51" s="58" t="s">
        <v>1174</v>
      </c>
      <c r="G51" s="57" t="s">
        <v>524</v>
      </c>
      <c r="H51" s="58"/>
      <c r="I51" s="38">
        <v>1.0</v>
      </c>
      <c r="J51" s="113">
        <v>2290.0</v>
      </c>
      <c r="K51" s="125"/>
      <c r="L51" s="179">
        <v>999.0</v>
      </c>
      <c r="M51" s="38">
        <v>889.0</v>
      </c>
      <c r="N51" s="189">
        <f t="shared" si="1"/>
        <v>889</v>
      </c>
      <c r="O51" s="57" t="s">
        <v>1134</v>
      </c>
      <c r="P51" s="58"/>
      <c r="Q51" s="63"/>
      <c r="R51" s="63"/>
      <c r="S51" s="190"/>
      <c r="T51" s="77"/>
      <c r="U51" s="191"/>
      <c r="V51" s="191"/>
      <c r="W51" s="191"/>
      <c r="X51" s="83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63"/>
      <c r="AJ51" s="63"/>
      <c r="AK51" s="63"/>
    </row>
    <row r="52">
      <c r="A52" s="57" t="s">
        <v>315</v>
      </c>
      <c r="B52" s="57" t="s">
        <v>236</v>
      </c>
      <c r="C52" s="57" t="s">
        <v>6</v>
      </c>
      <c r="D52" s="57" t="s">
        <v>324</v>
      </c>
      <c r="E52" s="57" t="s">
        <v>4</v>
      </c>
      <c r="F52" s="58" t="s">
        <v>1174</v>
      </c>
      <c r="G52" s="57" t="s">
        <v>524</v>
      </c>
      <c r="H52" s="58"/>
      <c r="I52" s="38">
        <v>1.0</v>
      </c>
      <c r="J52" s="113">
        <v>2290.0</v>
      </c>
      <c r="K52" s="125"/>
      <c r="L52" s="179">
        <v>999.0</v>
      </c>
      <c r="M52" s="38">
        <v>889.0</v>
      </c>
      <c r="N52" s="189">
        <f t="shared" si="1"/>
        <v>889</v>
      </c>
      <c r="O52" s="57" t="s">
        <v>1134</v>
      </c>
      <c r="P52" s="58"/>
      <c r="Q52" s="63"/>
      <c r="R52" s="63"/>
      <c r="S52" s="190"/>
      <c r="T52" s="77"/>
      <c r="U52" s="191"/>
      <c r="V52" s="191"/>
      <c r="W52" s="191"/>
      <c r="X52" s="83"/>
      <c r="Y52" s="192"/>
      <c r="Z52" s="192"/>
      <c r="AA52" s="192"/>
      <c r="AB52" s="192"/>
      <c r="AC52" s="192"/>
      <c r="AD52" s="192"/>
      <c r="AE52" s="192"/>
      <c r="AF52" s="192"/>
      <c r="AG52" s="192"/>
      <c r="AH52" s="192"/>
      <c r="AI52" s="63"/>
      <c r="AJ52" s="63"/>
      <c r="AK52" s="63"/>
    </row>
    <row r="53">
      <c r="A53" s="57" t="s">
        <v>315</v>
      </c>
      <c r="B53" s="57" t="s">
        <v>1136</v>
      </c>
      <c r="C53" s="58"/>
      <c r="D53" s="57" t="s">
        <v>324</v>
      </c>
      <c r="E53" s="57" t="s">
        <v>4</v>
      </c>
      <c r="F53" s="58" t="s">
        <v>1175</v>
      </c>
      <c r="G53" s="57" t="s">
        <v>1138</v>
      </c>
      <c r="H53" s="58"/>
      <c r="I53" s="38">
        <v>1.0</v>
      </c>
      <c r="J53" s="113">
        <v>590.0</v>
      </c>
      <c r="K53" s="125"/>
      <c r="L53" s="179">
        <v>230.0</v>
      </c>
      <c r="M53" s="38">
        <v>205.0</v>
      </c>
      <c r="N53" s="189">
        <f t="shared" si="1"/>
        <v>205</v>
      </c>
      <c r="O53" s="57" t="s">
        <v>1134</v>
      </c>
      <c r="P53" s="58"/>
      <c r="Q53" s="63"/>
      <c r="R53" s="63"/>
      <c r="S53" s="190"/>
      <c r="T53" s="77"/>
      <c r="U53" s="191"/>
      <c r="V53" s="191"/>
      <c r="W53" s="191"/>
      <c r="X53" s="83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63"/>
      <c r="AJ53" s="63"/>
      <c r="AK53" s="63"/>
    </row>
    <row r="54">
      <c r="A54" s="57" t="s">
        <v>315</v>
      </c>
      <c r="B54" s="57" t="s">
        <v>1136</v>
      </c>
      <c r="C54" s="58"/>
      <c r="D54" s="57" t="s">
        <v>324</v>
      </c>
      <c r="E54" s="57" t="s">
        <v>4</v>
      </c>
      <c r="F54" s="58" t="s">
        <v>1176</v>
      </c>
      <c r="G54" s="57" t="s">
        <v>1138</v>
      </c>
      <c r="H54" s="58"/>
      <c r="I54" s="38">
        <v>1.0</v>
      </c>
      <c r="J54" s="113">
        <v>590.0</v>
      </c>
      <c r="K54" s="125"/>
      <c r="L54" s="179">
        <v>230.0</v>
      </c>
      <c r="M54" s="38">
        <v>205.0</v>
      </c>
      <c r="N54" s="189">
        <f t="shared" si="1"/>
        <v>205</v>
      </c>
      <c r="O54" s="57" t="s">
        <v>1134</v>
      </c>
      <c r="P54" s="58"/>
      <c r="Q54" s="63"/>
      <c r="R54" s="63"/>
      <c r="S54" s="190"/>
      <c r="T54" s="77"/>
      <c r="U54" s="191"/>
      <c r="V54" s="191"/>
      <c r="W54" s="191"/>
      <c r="X54" s="83"/>
      <c r="Y54" s="192"/>
      <c r="Z54" s="192"/>
      <c r="AA54" s="192"/>
      <c r="AB54" s="192"/>
      <c r="AC54" s="192"/>
      <c r="AD54" s="192"/>
      <c r="AE54" s="192"/>
      <c r="AF54" s="192"/>
      <c r="AG54" s="192"/>
      <c r="AH54" s="192"/>
      <c r="AI54" s="63"/>
      <c r="AJ54" s="63"/>
      <c r="AK54" s="63"/>
    </row>
    <row r="55">
      <c r="A55" s="57" t="s">
        <v>315</v>
      </c>
      <c r="B55" s="57" t="s">
        <v>1136</v>
      </c>
      <c r="C55" s="58"/>
      <c r="D55" s="57" t="s">
        <v>324</v>
      </c>
      <c r="E55" s="57" t="s">
        <v>4</v>
      </c>
      <c r="F55" s="58" t="s">
        <v>1177</v>
      </c>
      <c r="G55" s="57" t="s">
        <v>1178</v>
      </c>
      <c r="H55" s="58"/>
      <c r="I55" s="38">
        <v>2.0</v>
      </c>
      <c r="J55" s="113">
        <v>590.0</v>
      </c>
      <c r="K55" s="125"/>
      <c r="L55" s="179">
        <v>230.0</v>
      </c>
      <c r="M55" s="38">
        <v>205.0</v>
      </c>
      <c r="N55" s="189">
        <f t="shared" si="1"/>
        <v>410</v>
      </c>
      <c r="O55" s="57" t="s">
        <v>1134</v>
      </c>
      <c r="P55" s="58"/>
      <c r="Q55" s="63"/>
      <c r="R55" s="63"/>
      <c r="S55" s="190"/>
      <c r="T55" s="77"/>
      <c r="U55" s="191"/>
      <c r="V55" s="191"/>
      <c r="W55" s="191"/>
      <c r="X55" s="83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  <c r="AI55" s="63"/>
      <c r="AJ55" s="63"/>
      <c r="AK55" s="63"/>
    </row>
    <row r="56">
      <c r="A56" s="57" t="s">
        <v>315</v>
      </c>
      <c r="B56" s="57" t="s">
        <v>1136</v>
      </c>
      <c r="C56" s="58"/>
      <c r="D56" s="57" t="s">
        <v>324</v>
      </c>
      <c r="E56" s="57" t="s">
        <v>4</v>
      </c>
      <c r="F56" s="58" t="s">
        <v>1179</v>
      </c>
      <c r="G56" s="57" t="s">
        <v>1178</v>
      </c>
      <c r="H56" s="58"/>
      <c r="I56" s="38">
        <v>2.0</v>
      </c>
      <c r="J56" s="113">
        <v>590.0</v>
      </c>
      <c r="K56" s="125"/>
      <c r="L56" s="179">
        <v>230.0</v>
      </c>
      <c r="M56" s="38">
        <v>205.0</v>
      </c>
      <c r="N56" s="189">
        <f t="shared" si="1"/>
        <v>410</v>
      </c>
      <c r="O56" s="57" t="s">
        <v>1134</v>
      </c>
      <c r="P56" s="58"/>
      <c r="Q56" s="63"/>
      <c r="R56" s="63"/>
      <c r="S56" s="190"/>
      <c r="T56" s="77"/>
      <c r="U56" s="191"/>
      <c r="V56" s="191"/>
      <c r="W56" s="191"/>
      <c r="X56" s="83"/>
      <c r="Y56" s="192"/>
      <c r="Z56" s="192"/>
      <c r="AA56" s="192"/>
      <c r="AB56" s="192"/>
      <c r="AC56" s="192"/>
      <c r="AD56" s="192"/>
      <c r="AE56" s="192"/>
      <c r="AF56" s="192"/>
      <c r="AG56" s="192"/>
      <c r="AH56" s="192"/>
      <c r="AI56" s="63"/>
      <c r="AJ56" s="63"/>
      <c r="AK56" s="63"/>
    </row>
    <row r="57">
      <c r="A57" s="57" t="s">
        <v>315</v>
      </c>
      <c r="B57" s="57" t="s">
        <v>1136</v>
      </c>
      <c r="C57" s="58"/>
      <c r="D57" s="57" t="s">
        <v>324</v>
      </c>
      <c r="E57" s="57" t="s">
        <v>4</v>
      </c>
      <c r="F57" s="58" t="s">
        <v>1180</v>
      </c>
      <c r="G57" s="57" t="s">
        <v>1178</v>
      </c>
      <c r="H57" s="58"/>
      <c r="I57" s="38">
        <v>2.0</v>
      </c>
      <c r="J57" s="113">
        <v>590.0</v>
      </c>
      <c r="K57" s="125"/>
      <c r="L57" s="179">
        <v>230.0</v>
      </c>
      <c r="M57" s="38">
        <v>205.0</v>
      </c>
      <c r="N57" s="189">
        <f t="shared" si="1"/>
        <v>410</v>
      </c>
      <c r="O57" s="57" t="s">
        <v>1134</v>
      </c>
      <c r="P57" s="58"/>
      <c r="Q57" s="63"/>
      <c r="R57" s="63"/>
      <c r="S57" s="190"/>
      <c r="T57" s="77"/>
      <c r="U57" s="191"/>
      <c r="V57" s="191"/>
      <c r="W57" s="191"/>
      <c r="X57" s="83"/>
      <c r="Y57" s="192"/>
      <c r="Z57" s="192"/>
      <c r="AA57" s="192"/>
      <c r="AB57" s="192"/>
      <c r="AC57" s="192"/>
      <c r="AD57" s="192"/>
      <c r="AE57" s="192"/>
      <c r="AF57" s="192"/>
      <c r="AG57" s="192"/>
      <c r="AH57" s="192"/>
      <c r="AI57" s="63"/>
      <c r="AJ57" s="63"/>
      <c r="AK57" s="63"/>
    </row>
    <row r="58">
      <c r="A58" s="57" t="s">
        <v>315</v>
      </c>
      <c r="B58" s="57" t="s">
        <v>1136</v>
      </c>
      <c r="C58" s="58"/>
      <c r="D58" s="57" t="s">
        <v>324</v>
      </c>
      <c r="E58" s="57" t="s">
        <v>4</v>
      </c>
      <c r="F58" s="58" t="s">
        <v>1181</v>
      </c>
      <c r="G58" s="57" t="s">
        <v>1138</v>
      </c>
      <c r="H58" s="58"/>
      <c r="I58" s="38">
        <v>1.0</v>
      </c>
      <c r="J58" s="113">
        <v>650.0</v>
      </c>
      <c r="K58" s="125"/>
      <c r="L58" s="179">
        <v>260.0</v>
      </c>
      <c r="M58" s="38">
        <v>231.0</v>
      </c>
      <c r="N58" s="189">
        <f t="shared" si="1"/>
        <v>231</v>
      </c>
      <c r="O58" s="57" t="s">
        <v>1134</v>
      </c>
      <c r="P58" s="58"/>
      <c r="Q58" s="63"/>
      <c r="R58" s="63"/>
      <c r="S58" s="190"/>
      <c r="T58" s="77"/>
      <c r="U58" s="191"/>
      <c r="V58" s="191"/>
      <c r="W58" s="191"/>
      <c r="X58" s="83"/>
      <c r="Y58" s="192"/>
      <c r="Z58" s="192"/>
      <c r="AA58" s="192"/>
      <c r="AB58" s="192"/>
      <c r="AC58" s="192"/>
      <c r="AD58" s="192"/>
      <c r="AE58" s="192"/>
      <c r="AF58" s="192"/>
      <c r="AG58" s="192"/>
      <c r="AH58" s="192"/>
      <c r="AI58" s="63"/>
      <c r="AJ58" s="63"/>
      <c r="AK58" s="63"/>
    </row>
    <row r="59">
      <c r="A59" s="57" t="s">
        <v>315</v>
      </c>
      <c r="B59" s="57" t="s">
        <v>1136</v>
      </c>
      <c r="C59" s="58"/>
      <c r="D59" s="57" t="s">
        <v>324</v>
      </c>
      <c r="E59" s="57" t="s">
        <v>4</v>
      </c>
      <c r="F59" s="58" t="s">
        <v>1182</v>
      </c>
      <c r="G59" s="57" t="s">
        <v>1138</v>
      </c>
      <c r="H59" s="58"/>
      <c r="I59" s="38">
        <v>1.0</v>
      </c>
      <c r="J59" s="113">
        <v>590.0</v>
      </c>
      <c r="K59" s="125"/>
      <c r="L59" s="179">
        <v>230.0</v>
      </c>
      <c r="M59" s="38">
        <v>205.0</v>
      </c>
      <c r="N59" s="189">
        <f t="shared" si="1"/>
        <v>205</v>
      </c>
      <c r="O59" s="57" t="s">
        <v>1134</v>
      </c>
      <c r="P59" s="58"/>
      <c r="Q59" s="63"/>
      <c r="R59" s="63"/>
      <c r="S59" s="190"/>
      <c r="T59" s="77"/>
      <c r="U59" s="191"/>
      <c r="V59" s="191"/>
      <c r="W59" s="191"/>
      <c r="X59" s="83"/>
      <c r="Y59" s="192"/>
      <c r="Z59" s="192"/>
      <c r="AA59" s="192"/>
      <c r="AB59" s="192"/>
      <c r="AC59" s="192"/>
      <c r="AD59" s="192"/>
      <c r="AE59" s="192"/>
      <c r="AF59" s="192"/>
      <c r="AG59" s="192"/>
      <c r="AH59" s="192"/>
      <c r="AI59" s="63"/>
      <c r="AJ59" s="63"/>
      <c r="AK59" s="63"/>
    </row>
    <row r="60">
      <c r="A60" s="57" t="s">
        <v>315</v>
      </c>
      <c r="B60" s="57" t="s">
        <v>1136</v>
      </c>
      <c r="C60" s="58"/>
      <c r="D60" s="57" t="s">
        <v>324</v>
      </c>
      <c r="E60" s="57" t="s">
        <v>4</v>
      </c>
      <c r="F60" s="58" t="s">
        <v>1183</v>
      </c>
      <c r="G60" s="57" t="s">
        <v>1138</v>
      </c>
      <c r="H60" s="58"/>
      <c r="I60" s="38">
        <v>1.0</v>
      </c>
      <c r="J60" s="113">
        <v>590.0</v>
      </c>
      <c r="K60" s="125"/>
      <c r="L60" s="179">
        <v>230.0</v>
      </c>
      <c r="M60" s="38">
        <v>205.0</v>
      </c>
      <c r="N60" s="189">
        <f t="shared" si="1"/>
        <v>205</v>
      </c>
      <c r="O60" s="57" t="s">
        <v>1134</v>
      </c>
      <c r="P60" s="58"/>
      <c r="Q60" s="63"/>
      <c r="R60" s="63"/>
      <c r="S60" s="190"/>
      <c r="T60" s="77"/>
      <c r="U60" s="191"/>
      <c r="V60" s="191"/>
      <c r="W60" s="191"/>
      <c r="X60" s="83"/>
      <c r="Y60" s="192"/>
      <c r="Z60" s="192"/>
      <c r="AA60" s="192"/>
      <c r="AB60" s="192"/>
      <c r="AC60" s="192"/>
      <c r="AD60" s="192"/>
      <c r="AE60" s="192"/>
      <c r="AF60" s="192"/>
      <c r="AG60" s="192"/>
      <c r="AH60" s="192"/>
      <c r="AI60" s="63"/>
      <c r="AJ60" s="63"/>
      <c r="AK60" s="63"/>
    </row>
    <row r="61">
      <c r="A61" s="57" t="s">
        <v>315</v>
      </c>
      <c r="B61" s="57" t="s">
        <v>1136</v>
      </c>
      <c r="C61" s="58"/>
      <c r="D61" s="57" t="s">
        <v>324</v>
      </c>
      <c r="E61" s="57" t="s">
        <v>4</v>
      </c>
      <c r="F61" s="58" t="s">
        <v>1184</v>
      </c>
      <c r="G61" s="57" t="s">
        <v>1138</v>
      </c>
      <c r="H61" s="58"/>
      <c r="I61" s="38">
        <v>1.0</v>
      </c>
      <c r="J61" s="113">
        <v>590.0</v>
      </c>
      <c r="K61" s="125"/>
      <c r="L61" s="179">
        <v>230.0</v>
      </c>
      <c r="M61" s="38">
        <v>205.0</v>
      </c>
      <c r="N61" s="189">
        <f t="shared" si="1"/>
        <v>205</v>
      </c>
      <c r="O61" s="57" t="s">
        <v>1134</v>
      </c>
      <c r="P61" s="58"/>
      <c r="Q61" s="63"/>
      <c r="R61" s="63"/>
      <c r="S61" s="190"/>
      <c r="T61" s="77"/>
      <c r="U61" s="191"/>
      <c r="V61" s="191"/>
      <c r="W61" s="191"/>
      <c r="X61" s="83"/>
      <c r="Y61" s="192"/>
      <c r="Z61" s="192"/>
      <c r="AA61" s="192"/>
      <c r="AB61" s="192"/>
      <c r="AC61" s="192"/>
      <c r="AD61" s="192"/>
      <c r="AE61" s="192"/>
      <c r="AF61" s="192"/>
      <c r="AG61" s="192"/>
      <c r="AH61" s="192"/>
      <c r="AI61" s="63"/>
      <c r="AJ61" s="63"/>
      <c r="AK61" s="63"/>
    </row>
    <row r="62">
      <c r="A62" s="57" t="s">
        <v>315</v>
      </c>
      <c r="B62" s="57" t="s">
        <v>1136</v>
      </c>
      <c r="C62" s="58"/>
      <c r="D62" s="57" t="s">
        <v>324</v>
      </c>
      <c r="E62" s="57" t="s">
        <v>4</v>
      </c>
      <c r="F62" s="58" t="s">
        <v>1185</v>
      </c>
      <c r="G62" s="57" t="s">
        <v>1138</v>
      </c>
      <c r="H62" s="58"/>
      <c r="I62" s="38">
        <v>1.0</v>
      </c>
      <c r="J62" s="113">
        <v>590.0</v>
      </c>
      <c r="K62" s="125"/>
      <c r="L62" s="179">
        <v>230.0</v>
      </c>
      <c r="M62" s="38">
        <v>205.0</v>
      </c>
      <c r="N62" s="189">
        <f t="shared" si="1"/>
        <v>205</v>
      </c>
      <c r="O62" s="57" t="s">
        <v>1134</v>
      </c>
      <c r="P62" s="58"/>
      <c r="Q62" s="63"/>
      <c r="R62" s="63"/>
      <c r="S62" s="190"/>
      <c r="T62" s="77"/>
      <c r="U62" s="191"/>
      <c r="V62" s="191"/>
      <c r="W62" s="191"/>
      <c r="X62" s="83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63"/>
      <c r="AJ62" s="63"/>
      <c r="AK62" s="63"/>
    </row>
    <row r="63">
      <c r="A63" s="57" t="s">
        <v>315</v>
      </c>
      <c r="B63" s="57" t="s">
        <v>1136</v>
      </c>
      <c r="C63" s="58"/>
      <c r="D63" s="57" t="s">
        <v>324</v>
      </c>
      <c r="E63" s="57" t="s">
        <v>4</v>
      </c>
      <c r="F63" s="58" t="s">
        <v>1186</v>
      </c>
      <c r="G63" s="57" t="s">
        <v>1138</v>
      </c>
      <c r="H63" s="58"/>
      <c r="I63" s="38">
        <v>1.0</v>
      </c>
      <c r="J63" s="113">
        <v>650.0</v>
      </c>
      <c r="K63" s="125"/>
      <c r="L63" s="179">
        <v>260.0</v>
      </c>
      <c r="M63" s="38">
        <v>231.0</v>
      </c>
      <c r="N63" s="189">
        <f t="shared" si="1"/>
        <v>231</v>
      </c>
      <c r="O63" s="57" t="s">
        <v>1134</v>
      </c>
      <c r="P63" s="58"/>
      <c r="Q63" s="63"/>
      <c r="R63" s="63"/>
      <c r="S63" s="190"/>
      <c r="T63" s="77"/>
      <c r="U63" s="191"/>
      <c r="V63" s="191"/>
      <c r="W63" s="191"/>
      <c r="X63" s="83"/>
      <c r="Y63" s="192"/>
      <c r="Z63" s="192"/>
      <c r="AA63" s="192"/>
      <c r="AB63" s="192"/>
      <c r="AC63" s="192"/>
      <c r="AD63" s="192"/>
      <c r="AE63" s="192"/>
      <c r="AF63" s="192"/>
      <c r="AG63" s="192"/>
      <c r="AH63" s="192"/>
      <c r="AI63" s="63"/>
      <c r="AJ63" s="63"/>
      <c r="AK63" s="63"/>
    </row>
    <row r="64">
      <c r="A64" s="57" t="s">
        <v>315</v>
      </c>
      <c r="B64" s="57" t="s">
        <v>1136</v>
      </c>
      <c r="C64" s="58"/>
      <c r="D64" s="57" t="s">
        <v>324</v>
      </c>
      <c r="E64" s="57" t="s">
        <v>4</v>
      </c>
      <c r="F64" s="58" t="s">
        <v>1187</v>
      </c>
      <c r="G64" s="57" t="s">
        <v>1188</v>
      </c>
      <c r="H64" s="58"/>
      <c r="I64" s="38">
        <v>1.0</v>
      </c>
      <c r="J64" s="113">
        <v>730.0</v>
      </c>
      <c r="K64" s="125"/>
      <c r="L64" s="179">
        <v>290.0</v>
      </c>
      <c r="M64" s="38">
        <v>258.0</v>
      </c>
      <c r="N64" s="189">
        <f t="shared" si="1"/>
        <v>258</v>
      </c>
      <c r="O64" s="57" t="s">
        <v>1134</v>
      </c>
      <c r="P64" s="58"/>
      <c r="Q64" s="63"/>
      <c r="R64" s="63"/>
      <c r="S64" s="190"/>
      <c r="T64" s="77"/>
      <c r="U64" s="191"/>
      <c r="V64" s="191"/>
      <c r="W64" s="191"/>
      <c r="X64" s="83"/>
      <c r="Y64" s="192"/>
      <c r="Z64" s="192"/>
      <c r="AA64" s="192"/>
      <c r="AB64" s="192"/>
      <c r="AC64" s="192"/>
      <c r="AD64" s="192"/>
      <c r="AE64" s="192"/>
      <c r="AF64" s="192"/>
      <c r="AG64" s="192"/>
      <c r="AH64" s="192"/>
      <c r="AI64" s="63"/>
      <c r="AJ64" s="63"/>
      <c r="AK64" s="63"/>
    </row>
    <row r="65">
      <c r="A65" s="57" t="s">
        <v>315</v>
      </c>
      <c r="B65" s="57" t="s">
        <v>1136</v>
      </c>
      <c r="C65" s="58"/>
      <c r="D65" s="57" t="s">
        <v>324</v>
      </c>
      <c r="E65" s="57" t="s">
        <v>4</v>
      </c>
      <c r="F65" s="58" t="s">
        <v>1189</v>
      </c>
      <c r="G65" s="57" t="s">
        <v>1188</v>
      </c>
      <c r="H65" s="58"/>
      <c r="I65" s="38">
        <v>1.0</v>
      </c>
      <c r="J65" s="113">
        <v>730.0</v>
      </c>
      <c r="K65" s="125"/>
      <c r="L65" s="179">
        <v>290.0</v>
      </c>
      <c r="M65" s="38">
        <v>258.0</v>
      </c>
      <c r="N65" s="189">
        <f t="shared" si="1"/>
        <v>258</v>
      </c>
      <c r="O65" s="57" t="s">
        <v>1134</v>
      </c>
      <c r="P65" s="58"/>
      <c r="Q65" s="63"/>
      <c r="R65" s="63"/>
      <c r="S65" s="190"/>
      <c r="T65" s="77"/>
      <c r="U65" s="191"/>
      <c r="V65" s="191"/>
      <c r="W65" s="191"/>
      <c r="X65" s="83"/>
      <c r="Y65" s="192"/>
      <c r="Z65" s="192"/>
      <c r="AA65" s="192"/>
      <c r="AB65" s="192"/>
      <c r="AC65" s="192"/>
      <c r="AD65" s="192"/>
      <c r="AE65" s="192"/>
      <c r="AF65" s="192"/>
      <c r="AG65" s="192"/>
      <c r="AH65" s="192"/>
      <c r="AI65" s="63"/>
      <c r="AJ65" s="63"/>
      <c r="AK65" s="63"/>
    </row>
    <row r="66">
      <c r="A66" s="57" t="s">
        <v>315</v>
      </c>
      <c r="B66" s="57" t="s">
        <v>316</v>
      </c>
      <c r="C66" s="57" t="s">
        <v>6</v>
      </c>
      <c r="D66" s="57" t="s">
        <v>328</v>
      </c>
      <c r="E66" s="57" t="s">
        <v>4</v>
      </c>
      <c r="F66" s="58" t="s">
        <v>1190</v>
      </c>
      <c r="G66" s="57" t="s">
        <v>524</v>
      </c>
      <c r="H66" s="58"/>
      <c r="I66" s="38">
        <v>1.0</v>
      </c>
      <c r="J66" s="113">
        <v>25990.0</v>
      </c>
      <c r="K66" s="132">
        <v>23590.0</v>
      </c>
      <c r="L66" s="179">
        <v>11450.0</v>
      </c>
      <c r="M66" s="38">
        <v>10191.0</v>
      </c>
      <c r="N66" s="189">
        <f t="shared" si="1"/>
        <v>10191</v>
      </c>
      <c r="O66" s="57" t="s">
        <v>1134</v>
      </c>
      <c r="P66" s="58"/>
      <c r="Q66" s="63"/>
      <c r="R66" s="63"/>
      <c r="S66" s="190"/>
      <c r="T66" s="77"/>
      <c r="U66" s="191"/>
      <c r="V66" s="191"/>
      <c r="W66" s="191"/>
      <c r="X66" s="83"/>
      <c r="Y66" s="192"/>
      <c r="Z66" s="192"/>
      <c r="AA66" s="192"/>
      <c r="AB66" s="192"/>
      <c r="AC66" s="192"/>
      <c r="AD66" s="192"/>
      <c r="AE66" s="192"/>
      <c r="AF66" s="192"/>
      <c r="AG66" s="192"/>
      <c r="AH66" s="192"/>
      <c r="AI66" s="63"/>
      <c r="AJ66" s="63"/>
      <c r="AK66" s="63"/>
    </row>
    <row r="67">
      <c r="A67" s="57" t="s">
        <v>315</v>
      </c>
      <c r="B67" s="57" t="s">
        <v>316</v>
      </c>
      <c r="C67" s="57" t="s">
        <v>6</v>
      </c>
      <c r="D67" s="57" t="s">
        <v>328</v>
      </c>
      <c r="E67" s="57" t="s">
        <v>4</v>
      </c>
      <c r="F67" s="58" t="s">
        <v>1191</v>
      </c>
      <c r="G67" s="57" t="s">
        <v>524</v>
      </c>
      <c r="H67" s="58"/>
      <c r="I67" s="38">
        <v>1.0</v>
      </c>
      <c r="J67" s="113">
        <v>25990.0</v>
      </c>
      <c r="K67" s="132">
        <v>23590.0</v>
      </c>
      <c r="L67" s="179">
        <v>11450.0</v>
      </c>
      <c r="M67" s="38">
        <v>10191.0</v>
      </c>
      <c r="N67" s="189">
        <f t="shared" si="1"/>
        <v>10191</v>
      </c>
      <c r="O67" s="57" t="s">
        <v>1134</v>
      </c>
      <c r="P67" s="58"/>
      <c r="Q67" s="63"/>
      <c r="R67" s="63"/>
      <c r="S67" s="190"/>
      <c r="T67" s="77"/>
      <c r="U67" s="191"/>
      <c r="V67" s="191"/>
      <c r="W67" s="191"/>
      <c r="X67" s="83"/>
      <c r="Y67" s="192"/>
      <c r="Z67" s="192"/>
      <c r="AA67" s="192"/>
      <c r="AB67" s="192"/>
      <c r="AC67" s="192"/>
      <c r="AD67" s="192"/>
      <c r="AE67" s="192"/>
      <c r="AF67" s="192"/>
      <c r="AG67" s="192"/>
      <c r="AH67" s="192"/>
      <c r="AI67" s="63"/>
      <c r="AJ67" s="63"/>
      <c r="AK67" s="63"/>
    </row>
    <row r="68">
      <c r="A68" s="57" t="s">
        <v>315</v>
      </c>
      <c r="B68" s="57" t="s">
        <v>411</v>
      </c>
      <c r="C68" s="57" t="s">
        <v>22</v>
      </c>
      <c r="D68" s="57" t="s">
        <v>324</v>
      </c>
      <c r="E68" s="57" t="s">
        <v>4</v>
      </c>
      <c r="F68" s="194" t="s">
        <v>1192</v>
      </c>
      <c r="G68" s="193"/>
      <c r="H68" s="58"/>
      <c r="I68" s="59">
        <v>1.0</v>
      </c>
      <c r="J68" s="113">
        <v>2290.0</v>
      </c>
      <c r="K68" s="125"/>
      <c r="L68" s="179">
        <v>998.0</v>
      </c>
      <c r="M68" s="38">
        <v>888.0</v>
      </c>
      <c r="N68" s="189">
        <f t="shared" si="1"/>
        <v>888</v>
      </c>
      <c r="O68" s="57" t="s">
        <v>1134</v>
      </c>
      <c r="P68" s="58"/>
      <c r="Q68" s="63"/>
      <c r="R68" s="63"/>
      <c r="S68" s="190"/>
      <c r="T68" s="77"/>
      <c r="U68" s="191"/>
      <c r="V68" s="191"/>
      <c r="W68" s="191"/>
      <c r="X68" s="83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  <c r="AI68" s="63"/>
      <c r="AJ68" s="63"/>
      <c r="AK68" s="63"/>
    </row>
    <row r="69">
      <c r="A69" s="57" t="s">
        <v>315</v>
      </c>
      <c r="B69" s="57" t="s">
        <v>411</v>
      </c>
      <c r="C69" s="57" t="s">
        <v>22</v>
      </c>
      <c r="D69" s="57" t="s">
        <v>324</v>
      </c>
      <c r="E69" s="57" t="s">
        <v>4</v>
      </c>
      <c r="F69" s="194" t="s">
        <v>1193</v>
      </c>
      <c r="G69" s="193"/>
      <c r="H69" s="58"/>
      <c r="I69" s="59">
        <v>1.0</v>
      </c>
      <c r="J69" s="113">
        <v>2290.0</v>
      </c>
      <c r="K69" s="125"/>
      <c r="L69" s="179">
        <v>998.0</v>
      </c>
      <c r="M69" s="38">
        <v>888.0</v>
      </c>
      <c r="N69" s="189">
        <f t="shared" si="1"/>
        <v>888</v>
      </c>
      <c r="O69" s="57" t="s">
        <v>1134</v>
      </c>
      <c r="P69" s="58"/>
      <c r="Q69" s="63"/>
      <c r="R69" s="63"/>
      <c r="S69" s="190"/>
      <c r="T69" s="77"/>
      <c r="U69" s="191"/>
      <c r="V69" s="191"/>
      <c r="W69" s="191"/>
      <c r="X69" s="83"/>
      <c r="Y69" s="192"/>
      <c r="Z69" s="192"/>
      <c r="AA69" s="192"/>
      <c r="AB69" s="192"/>
      <c r="AC69" s="192"/>
      <c r="AD69" s="192"/>
      <c r="AE69" s="192"/>
      <c r="AF69" s="192"/>
      <c r="AG69" s="192"/>
      <c r="AH69" s="192"/>
      <c r="AI69" s="63"/>
      <c r="AJ69" s="63"/>
      <c r="AK69" s="63"/>
    </row>
    <row r="70">
      <c r="A70" s="57" t="s">
        <v>315</v>
      </c>
      <c r="B70" s="57" t="s">
        <v>411</v>
      </c>
      <c r="C70" s="57" t="s">
        <v>22</v>
      </c>
      <c r="D70" s="57" t="s">
        <v>324</v>
      </c>
      <c r="E70" s="57" t="s">
        <v>4</v>
      </c>
      <c r="F70" s="194" t="s">
        <v>1194</v>
      </c>
      <c r="G70" s="193"/>
      <c r="H70" s="58"/>
      <c r="I70" s="59">
        <v>1.0</v>
      </c>
      <c r="J70" s="113">
        <v>2590.0</v>
      </c>
      <c r="K70" s="125"/>
      <c r="L70" s="179">
        <v>1098.0</v>
      </c>
      <c r="M70" s="38">
        <v>977.0</v>
      </c>
      <c r="N70" s="189">
        <f t="shared" si="1"/>
        <v>977</v>
      </c>
      <c r="O70" s="57" t="s">
        <v>1134</v>
      </c>
      <c r="P70" s="58"/>
      <c r="Q70" s="63"/>
      <c r="R70" s="63"/>
      <c r="S70" s="190"/>
      <c r="T70" s="77"/>
      <c r="U70" s="191"/>
      <c r="V70" s="191"/>
      <c r="W70" s="191"/>
      <c r="X70" s="83"/>
      <c r="Y70" s="192"/>
      <c r="Z70" s="192"/>
      <c r="AA70" s="192"/>
      <c r="AB70" s="192"/>
      <c r="AC70" s="192"/>
      <c r="AD70" s="192"/>
      <c r="AE70" s="192"/>
      <c r="AF70" s="192"/>
      <c r="AG70" s="192"/>
      <c r="AH70" s="192"/>
      <c r="AI70" s="63"/>
      <c r="AJ70" s="63"/>
      <c r="AK70" s="63"/>
    </row>
    <row r="71">
      <c r="A71" s="57" t="s">
        <v>315</v>
      </c>
      <c r="B71" s="57" t="s">
        <v>411</v>
      </c>
      <c r="C71" s="57" t="s">
        <v>22</v>
      </c>
      <c r="D71" s="57" t="s">
        <v>324</v>
      </c>
      <c r="E71" s="57" t="s">
        <v>4</v>
      </c>
      <c r="F71" s="194" t="s">
        <v>1195</v>
      </c>
      <c r="G71" s="193"/>
      <c r="H71" s="58"/>
      <c r="I71" s="59">
        <v>1.0</v>
      </c>
      <c r="J71" s="113">
        <v>2290.0</v>
      </c>
      <c r="K71" s="125"/>
      <c r="L71" s="179">
        <v>998.0</v>
      </c>
      <c r="M71" s="38">
        <v>888.0</v>
      </c>
      <c r="N71" s="189">
        <f t="shared" si="1"/>
        <v>888</v>
      </c>
      <c r="O71" s="57" t="s">
        <v>1134</v>
      </c>
      <c r="P71" s="58"/>
      <c r="Q71" s="63"/>
      <c r="R71" s="63"/>
      <c r="S71" s="190"/>
      <c r="T71" s="77"/>
      <c r="U71" s="191"/>
      <c r="V71" s="191"/>
      <c r="W71" s="191"/>
      <c r="X71" s="83"/>
      <c r="Y71" s="192"/>
      <c r="Z71" s="192"/>
      <c r="AA71" s="192"/>
      <c r="AB71" s="192"/>
      <c r="AC71" s="192"/>
      <c r="AD71" s="192"/>
      <c r="AE71" s="192"/>
      <c r="AF71" s="192"/>
      <c r="AG71" s="192"/>
      <c r="AH71" s="192"/>
      <c r="AI71" s="63"/>
      <c r="AJ71" s="63"/>
      <c r="AK71" s="63"/>
    </row>
    <row r="72">
      <c r="A72" s="57" t="s">
        <v>315</v>
      </c>
      <c r="B72" s="57" t="s">
        <v>411</v>
      </c>
      <c r="C72" s="57" t="s">
        <v>22</v>
      </c>
      <c r="D72" s="57" t="s">
        <v>324</v>
      </c>
      <c r="E72" s="57" t="s">
        <v>4</v>
      </c>
      <c r="F72" s="194" t="s">
        <v>1196</v>
      </c>
      <c r="G72" s="193"/>
      <c r="H72" s="58"/>
      <c r="I72" s="59">
        <v>1.0</v>
      </c>
      <c r="J72" s="113">
        <v>2290.0</v>
      </c>
      <c r="K72" s="125"/>
      <c r="L72" s="179">
        <v>998.0</v>
      </c>
      <c r="M72" s="38">
        <v>888.0</v>
      </c>
      <c r="N72" s="189">
        <f t="shared" si="1"/>
        <v>888</v>
      </c>
      <c r="O72" s="57" t="s">
        <v>1134</v>
      </c>
      <c r="P72" s="58"/>
      <c r="Q72" s="63"/>
      <c r="R72" s="63"/>
      <c r="S72" s="190"/>
      <c r="T72" s="77"/>
      <c r="U72" s="191"/>
      <c r="V72" s="191"/>
      <c r="W72" s="191"/>
      <c r="X72" s="83"/>
      <c r="Y72" s="192"/>
      <c r="Z72" s="192"/>
      <c r="AA72" s="192"/>
      <c r="AB72" s="192"/>
      <c r="AC72" s="192"/>
      <c r="AD72" s="192"/>
      <c r="AE72" s="192"/>
      <c r="AF72" s="192"/>
      <c r="AG72" s="192"/>
      <c r="AH72" s="192"/>
      <c r="AI72" s="63"/>
      <c r="AJ72" s="63"/>
      <c r="AK72" s="63"/>
    </row>
    <row r="73">
      <c r="A73" s="57" t="s">
        <v>315</v>
      </c>
      <c r="B73" s="57" t="s">
        <v>411</v>
      </c>
      <c r="C73" s="57" t="s">
        <v>6</v>
      </c>
      <c r="D73" s="57" t="s">
        <v>324</v>
      </c>
      <c r="E73" s="57" t="s">
        <v>4</v>
      </c>
      <c r="F73" s="194" t="s">
        <v>1197</v>
      </c>
      <c r="G73" s="193"/>
      <c r="H73" s="58"/>
      <c r="I73" s="59">
        <v>1.0</v>
      </c>
      <c r="J73" s="113">
        <v>1790.0</v>
      </c>
      <c r="K73" s="125"/>
      <c r="L73" s="179">
        <v>748.0</v>
      </c>
      <c r="M73" s="38">
        <v>666.0</v>
      </c>
      <c r="N73" s="189">
        <f t="shared" si="1"/>
        <v>666</v>
      </c>
      <c r="O73" s="57" t="s">
        <v>1134</v>
      </c>
      <c r="P73" s="58"/>
      <c r="Q73" s="63"/>
      <c r="R73" s="63"/>
      <c r="S73" s="190"/>
      <c r="T73" s="77"/>
      <c r="U73" s="191"/>
      <c r="V73" s="191"/>
      <c r="W73" s="191"/>
      <c r="X73" s="83"/>
      <c r="Y73" s="192"/>
      <c r="Z73" s="192"/>
      <c r="AA73" s="192"/>
      <c r="AB73" s="192"/>
      <c r="AC73" s="192"/>
      <c r="AD73" s="192"/>
      <c r="AE73" s="192"/>
      <c r="AF73" s="192"/>
      <c r="AG73" s="192"/>
      <c r="AH73" s="192"/>
      <c r="AI73" s="63"/>
      <c r="AJ73" s="63"/>
      <c r="AK73" s="63"/>
    </row>
    <row r="74">
      <c r="A74" s="57" t="s">
        <v>315</v>
      </c>
      <c r="B74" s="57" t="s">
        <v>411</v>
      </c>
      <c r="C74" s="57" t="s">
        <v>6</v>
      </c>
      <c r="D74" s="57" t="s">
        <v>324</v>
      </c>
      <c r="E74" s="57" t="s">
        <v>4</v>
      </c>
      <c r="F74" s="194" t="s">
        <v>1198</v>
      </c>
      <c r="G74" s="193"/>
      <c r="H74" s="58"/>
      <c r="I74" s="59">
        <v>1.0</v>
      </c>
      <c r="J74" s="113">
        <v>1490.0</v>
      </c>
      <c r="K74" s="125"/>
      <c r="L74" s="179">
        <v>648.0</v>
      </c>
      <c r="M74" s="38">
        <v>577.0</v>
      </c>
      <c r="N74" s="189">
        <f t="shared" si="1"/>
        <v>577</v>
      </c>
      <c r="O74" s="57" t="s">
        <v>1134</v>
      </c>
      <c r="P74" s="58"/>
      <c r="Q74" s="63"/>
      <c r="R74" s="63"/>
      <c r="S74" s="190"/>
      <c r="T74" s="77"/>
      <c r="U74" s="191"/>
      <c r="V74" s="191"/>
      <c r="W74" s="191"/>
      <c r="X74" s="83"/>
      <c r="Y74" s="192"/>
      <c r="Z74" s="192"/>
      <c r="AA74" s="192"/>
      <c r="AB74" s="192"/>
      <c r="AC74" s="192"/>
      <c r="AD74" s="192"/>
      <c r="AE74" s="192"/>
      <c r="AF74" s="192"/>
      <c r="AG74" s="192"/>
      <c r="AH74" s="192"/>
      <c r="AI74" s="63"/>
      <c r="AJ74" s="63"/>
      <c r="AK74" s="63"/>
    </row>
    <row r="75">
      <c r="A75" s="57" t="s">
        <v>315</v>
      </c>
      <c r="B75" s="57" t="s">
        <v>411</v>
      </c>
      <c r="C75" s="57" t="s">
        <v>6</v>
      </c>
      <c r="D75" s="57" t="s">
        <v>324</v>
      </c>
      <c r="E75" s="57" t="s">
        <v>4</v>
      </c>
      <c r="F75" s="194" t="s">
        <v>1199</v>
      </c>
      <c r="G75" s="193"/>
      <c r="H75" s="58"/>
      <c r="I75" s="59">
        <v>1.0</v>
      </c>
      <c r="J75" s="113">
        <v>1490.0</v>
      </c>
      <c r="K75" s="125"/>
      <c r="L75" s="179">
        <v>648.0</v>
      </c>
      <c r="M75" s="38">
        <v>577.0</v>
      </c>
      <c r="N75" s="189">
        <f t="shared" si="1"/>
        <v>577</v>
      </c>
      <c r="O75" s="57" t="s">
        <v>1134</v>
      </c>
      <c r="P75" s="58"/>
      <c r="Q75" s="63"/>
      <c r="R75" s="63"/>
      <c r="S75" s="190"/>
      <c r="T75" s="77"/>
      <c r="U75" s="191"/>
      <c r="V75" s="191"/>
      <c r="W75" s="191"/>
      <c r="X75" s="83"/>
      <c r="Y75" s="192"/>
      <c r="Z75" s="192"/>
      <c r="AA75" s="192"/>
      <c r="AB75" s="192"/>
      <c r="AC75" s="192"/>
      <c r="AD75" s="192"/>
      <c r="AE75" s="192"/>
      <c r="AF75" s="192"/>
      <c r="AG75" s="192"/>
      <c r="AH75" s="192"/>
      <c r="AI75" s="63"/>
      <c r="AJ75" s="63"/>
      <c r="AK75" s="63"/>
    </row>
    <row r="76">
      <c r="A76" s="57" t="s">
        <v>315</v>
      </c>
      <c r="B76" s="57" t="s">
        <v>411</v>
      </c>
      <c r="C76" s="57" t="s">
        <v>6</v>
      </c>
      <c r="D76" s="57" t="s">
        <v>324</v>
      </c>
      <c r="E76" s="57" t="s">
        <v>4</v>
      </c>
      <c r="F76" s="194" t="s">
        <v>1200</v>
      </c>
      <c r="G76" s="193"/>
      <c r="H76" s="58"/>
      <c r="I76" s="59">
        <v>1.0</v>
      </c>
      <c r="J76" s="113">
        <v>1790.0</v>
      </c>
      <c r="K76" s="125"/>
      <c r="L76" s="179">
        <v>748.0</v>
      </c>
      <c r="M76" s="38">
        <v>666.0</v>
      </c>
      <c r="N76" s="189">
        <f t="shared" si="1"/>
        <v>666</v>
      </c>
      <c r="O76" s="57" t="s">
        <v>1134</v>
      </c>
      <c r="P76" s="58"/>
      <c r="Q76" s="63"/>
      <c r="R76" s="63"/>
      <c r="S76" s="190"/>
      <c r="T76" s="77"/>
      <c r="U76" s="191"/>
      <c r="V76" s="191"/>
      <c r="W76" s="191"/>
      <c r="X76" s="83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63"/>
      <c r="AJ76" s="63"/>
      <c r="AK76" s="63"/>
    </row>
    <row r="77">
      <c r="A77" s="57" t="s">
        <v>315</v>
      </c>
      <c r="B77" s="57" t="s">
        <v>411</v>
      </c>
      <c r="C77" s="57" t="s">
        <v>6</v>
      </c>
      <c r="D77" s="57" t="s">
        <v>324</v>
      </c>
      <c r="E77" s="57" t="s">
        <v>4</v>
      </c>
      <c r="F77" s="194" t="s">
        <v>1201</v>
      </c>
      <c r="G77" s="193"/>
      <c r="H77" s="58"/>
      <c r="I77" s="59">
        <v>1.0</v>
      </c>
      <c r="J77" s="113">
        <v>1790.0</v>
      </c>
      <c r="K77" s="125"/>
      <c r="L77" s="179">
        <v>748.0</v>
      </c>
      <c r="M77" s="38">
        <v>666.0</v>
      </c>
      <c r="N77" s="189">
        <f t="shared" si="1"/>
        <v>666</v>
      </c>
      <c r="O77" s="57" t="s">
        <v>1134</v>
      </c>
      <c r="P77" s="58"/>
      <c r="Q77" s="63"/>
      <c r="R77" s="63"/>
      <c r="S77" s="190"/>
      <c r="T77" s="77"/>
      <c r="U77" s="191"/>
      <c r="V77" s="191"/>
      <c r="W77" s="191"/>
      <c r="X77" s="83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  <c r="AI77" s="63"/>
      <c r="AJ77" s="63"/>
      <c r="AK77" s="63"/>
    </row>
    <row r="78">
      <c r="A78" s="63"/>
      <c r="B78" s="63"/>
      <c r="C78" s="63"/>
      <c r="D78" s="63"/>
      <c r="E78" s="63"/>
      <c r="F78" s="63"/>
      <c r="G78" s="63"/>
      <c r="H78" s="63"/>
      <c r="I78" s="128"/>
      <c r="J78" s="128"/>
      <c r="K78" s="129"/>
      <c r="L78" s="195"/>
      <c r="M78" s="63"/>
      <c r="N78" s="188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</row>
    <row r="79">
      <c r="A79" s="63"/>
      <c r="B79" s="63"/>
      <c r="C79" s="63"/>
      <c r="D79" s="63"/>
      <c r="E79" s="63"/>
      <c r="F79" s="63"/>
      <c r="G79" s="63"/>
      <c r="H79" s="63"/>
      <c r="I79" s="128"/>
      <c r="J79" s="128"/>
      <c r="K79" s="129"/>
      <c r="L79" s="195"/>
      <c r="M79" s="63"/>
      <c r="N79" s="188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128"/>
      <c r="K80" s="129"/>
      <c r="L80" s="195"/>
      <c r="M80" s="63"/>
      <c r="N80" s="188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128"/>
      <c r="K81" s="129"/>
      <c r="L81" s="195"/>
      <c r="M81" s="63"/>
      <c r="N81" s="188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128"/>
      <c r="K82" s="129"/>
      <c r="L82" s="195"/>
      <c r="M82" s="63"/>
      <c r="N82" s="188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128"/>
      <c r="K83" s="129"/>
      <c r="L83" s="195"/>
      <c r="M83" s="63"/>
      <c r="N83" s="188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128"/>
      <c r="K84" s="129"/>
      <c r="L84" s="195"/>
      <c r="M84" s="63"/>
      <c r="N84" s="188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128"/>
      <c r="K85" s="129"/>
      <c r="L85" s="195"/>
      <c r="M85" s="63"/>
      <c r="N85" s="188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128"/>
      <c r="K86" s="129"/>
      <c r="L86" s="195"/>
      <c r="M86" s="63"/>
      <c r="N86" s="188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128"/>
      <c r="K87" s="129"/>
      <c r="L87" s="195"/>
      <c r="M87" s="63"/>
      <c r="N87" s="188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128"/>
      <c r="K88" s="129"/>
      <c r="L88" s="195"/>
      <c r="M88" s="63"/>
      <c r="N88" s="188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128"/>
      <c r="K89" s="129"/>
      <c r="L89" s="195"/>
      <c r="M89" s="63"/>
      <c r="N89" s="188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128"/>
      <c r="K90" s="129"/>
      <c r="L90" s="195"/>
      <c r="M90" s="63"/>
      <c r="N90" s="188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128"/>
      <c r="K91" s="129"/>
      <c r="L91" s="195"/>
      <c r="M91" s="63"/>
      <c r="N91" s="188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128"/>
      <c r="K92" s="129"/>
      <c r="L92" s="195"/>
      <c r="M92" s="63"/>
      <c r="N92" s="188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128"/>
      <c r="K93" s="129"/>
      <c r="L93" s="195"/>
      <c r="M93" s="63"/>
      <c r="N93" s="188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128"/>
      <c r="K94" s="129"/>
      <c r="L94" s="195"/>
      <c r="M94" s="63"/>
      <c r="N94" s="188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128"/>
      <c r="K95" s="129"/>
      <c r="L95" s="195"/>
      <c r="M95" s="63"/>
      <c r="N95" s="188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128"/>
      <c r="K96" s="129"/>
      <c r="L96" s="195"/>
      <c r="M96" s="63"/>
      <c r="N96" s="188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128"/>
      <c r="K97" s="129"/>
      <c r="L97" s="195"/>
      <c r="M97" s="63"/>
      <c r="N97" s="188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128"/>
      <c r="K98" s="129"/>
      <c r="L98" s="195"/>
      <c r="M98" s="63"/>
      <c r="N98" s="188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128"/>
      <c r="K99" s="129"/>
      <c r="L99" s="195"/>
      <c r="M99" s="63"/>
      <c r="N99" s="188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128"/>
      <c r="K100" s="129"/>
      <c r="L100" s="195"/>
      <c r="M100" s="63"/>
      <c r="N100" s="188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128"/>
      <c r="K101" s="129"/>
      <c r="L101" s="195"/>
      <c r="M101" s="63"/>
      <c r="N101" s="188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128"/>
      <c r="K102" s="129"/>
      <c r="L102" s="195"/>
      <c r="M102" s="63"/>
      <c r="N102" s="188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128"/>
      <c r="K103" s="129"/>
      <c r="L103" s="195"/>
      <c r="M103" s="63"/>
      <c r="N103" s="188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128"/>
      <c r="K104" s="129"/>
      <c r="L104" s="195"/>
      <c r="M104" s="63"/>
      <c r="N104" s="188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128"/>
      <c r="K105" s="129"/>
      <c r="L105" s="195"/>
      <c r="M105" s="63"/>
      <c r="N105" s="188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128"/>
      <c r="K106" s="129"/>
      <c r="L106" s="195"/>
      <c r="M106" s="63"/>
      <c r="N106" s="188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128"/>
      <c r="K107" s="129"/>
      <c r="L107" s="195"/>
      <c r="M107" s="63"/>
      <c r="N107" s="188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128"/>
      <c r="K108" s="129"/>
      <c r="L108" s="195"/>
      <c r="M108" s="63"/>
      <c r="N108" s="188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128"/>
      <c r="K109" s="129"/>
      <c r="L109" s="195"/>
      <c r="M109" s="63"/>
      <c r="N109" s="188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128"/>
      <c r="K110" s="129"/>
      <c r="L110" s="195"/>
      <c r="M110" s="63"/>
      <c r="N110" s="188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128"/>
      <c r="K111" s="129"/>
      <c r="L111" s="195"/>
      <c r="M111" s="63"/>
      <c r="N111" s="188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128"/>
      <c r="K112" s="129"/>
      <c r="L112" s="195"/>
      <c r="M112" s="63"/>
      <c r="N112" s="188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128"/>
      <c r="K113" s="129"/>
      <c r="L113" s="195"/>
      <c r="M113" s="63"/>
      <c r="N113" s="188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128"/>
      <c r="K114" s="129"/>
      <c r="L114" s="195"/>
      <c r="M114" s="63"/>
      <c r="N114" s="188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128"/>
      <c r="K115" s="129"/>
      <c r="L115" s="195"/>
      <c r="M115" s="63"/>
      <c r="N115" s="188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128"/>
      <c r="K116" s="129"/>
      <c r="L116" s="195"/>
      <c r="M116" s="63"/>
      <c r="N116" s="188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128"/>
      <c r="K117" s="129"/>
      <c r="L117" s="195"/>
      <c r="M117" s="63"/>
      <c r="N117" s="188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128"/>
      <c r="K118" s="129"/>
      <c r="L118" s="195"/>
      <c r="M118" s="63"/>
      <c r="N118" s="188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128"/>
      <c r="K119" s="129"/>
      <c r="L119" s="195"/>
      <c r="M119" s="63"/>
      <c r="N119" s="188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128"/>
      <c r="K120" s="129"/>
      <c r="L120" s="195"/>
      <c r="M120" s="63"/>
      <c r="N120" s="188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128"/>
      <c r="K121" s="129"/>
      <c r="L121" s="195"/>
      <c r="M121" s="63"/>
      <c r="N121" s="188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128"/>
      <c r="K122" s="129"/>
      <c r="L122" s="195"/>
      <c r="M122" s="63"/>
      <c r="N122" s="188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128"/>
      <c r="K123" s="129"/>
      <c r="L123" s="195"/>
      <c r="M123" s="63"/>
      <c r="N123" s="188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128"/>
      <c r="K124" s="129"/>
      <c r="L124" s="195"/>
      <c r="M124" s="63"/>
      <c r="N124" s="188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128"/>
      <c r="K125" s="129"/>
      <c r="L125" s="195"/>
      <c r="M125" s="63"/>
      <c r="N125" s="188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128"/>
      <c r="K126" s="129"/>
      <c r="L126" s="195"/>
      <c r="M126" s="63"/>
      <c r="N126" s="188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128"/>
      <c r="K127" s="129"/>
      <c r="L127" s="195"/>
      <c r="M127" s="63"/>
      <c r="N127" s="188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128"/>
      <c r="K128" s="129"/>
      <c r="L128" s="195"/>
      <c r="M128" s="63"/>
      <c r="N128" s="188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128"/>
      <c r="K129" s="129"/>
      <c r="L129" s="195"/>
      <c r="M129" s="63"/>
      <c r="N129" s="188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128"/>
      <c r="K130" s="129"/>
      <c r="L130" s="195"/>
      <c r="M130" s="63"/>
      <c r="N130" s="188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128"/>
      <c r="K131" s="129"/>
      <c r="L131" s="195"/>
      <c r="M131" s="63"/>
      <c r="N131" s="188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128"/>
      <c r="K132" s="129"/>
      <c r="L132" s="195"/>
      <c r="M132" s="63"/>
      <c r="N132" s="188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128"/>
      <c r="K133" s="129"/>
      <c r="L133" s="195"/>
      <c r="M133" s="63"/>
      <c r="N133" s="188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128"/>
      <c r="K134" s="129"/>
      <c r="L134" s="195"/>
      <c r="M134" s="63"/>
      <c r="N134" s="188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128"/>
      <c r="K135" s="129"/>
      <c r="L135" s="195"/>
      <c r="M135" s="63"/>
      <c r="N135" s="188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128"/>
      <c r="K136" s="129"/>
      <c r="L136" s="195"/>
      <c r="M136" s="63"/>
      <c r="N136" s="188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128"/>
      <c r="K137" s="129"/>
      <c r="L137" s="195"/>
      <c r="M137" s="63"/>
      <c r="N137" s="188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128"/>
      <c r="K138" s="129"/>
      <c r="L138" s="195"/>
      <c r="M138" s="63"/>
      <c r="N138" s="188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128"/>
      <c r="K139" s="129"/>
      <c r="L139" s="195"/>
      <c r="M139" s="63"/>
      <c r="N139" s="188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128"/>
      <c r="K140" s="129"/>
      <c r="L140" s="195"/>
      <c r="M140" s="63"/>
      <c r="N140" s="188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128"/>
      <c r="K141" s="129"/>
      <c r="L141" s="195"/>
      <c r="M141" s="63"/>
      <c r="N141" s="188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128"/>
      <c r="K142" s="129"/>
      <c r="L142" s="195"/>
      <c r="M142" s="63"/>
      <c r="N142" s="188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128"/>
      <c r="K143" s="129"/>
      <c r="L143" s="195"/>
      <c r="M143" s="63"/>
      <c r="N143" s="188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</row>
  </sheetData>
  <autoFilter ref="$A$1:$AK$77">
    <sortState ref="A1:AK77">
      <sortCondition ref="F1:F77"/>
    </sortState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7.25"/>
    <col customWidth="1" min="5" max="5" width="9.88"/>
    <col customWidth="1" min="6" max="6" width="14.25"/>
    <col customWidth="1" min="7" max="7" width="20.13"/>
    <col customWidth="1" min="8" max="8" width="4.25"/>
    <col customWidth="1" min="9" max="9" width="2.88"/>
    <col customWidth="1" min="10" max="11" width="5.63"/>
    <col customWidth="1" min="12" max="12" width="4.75"/>
    <col customWidth="1" min="13" max="13" width="7.0"/>
    <col customWidth="1" min="14" max="14" width="7.13"/>
    <col customWidth="1" min="15" max="15" width="17.5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87"/>
      <c r="M1" s="99"/>
      <c r="N1" s="188"/>
      <c r="O1" s="100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</row>
    <row r="2">
      <c r="A2" s="64" t="s">
        <v>315</v>
      </c>
      <c r="B2" s="64" t="s">
        <v>316</v>
      </c>
      <c r="C2" s="64" t="s">
        <v>6</v>
      </c>
      <c r="D2" s="64" t="s">
        <v>328</v>
      </c>
      <c r="E2" s="64" t="s">
        <v>1202</v>
      </c>
      <c r="F2" s="63" t="s">
        <v>1203</v>
      </c>
      <c r="G2" s="64" t="s">
        <v>1053</v>
      </c>
      <c r="H2" s="63"/>
      <c r="I2" s="71">
        <v>1.0</v>
      </c>
      <c r="J2" s="196">
        <v>7590.0</v>
      </c>
      <c r="K2" s="129"/>
      <c r="L2" s="197">
        <v>3300.0</v>
      </c>
      <c r="M2" s="97">
        <v>2937.0</v>
      </c>
      <c r="N2" s="188">
        <f t="shared" ref="N2:N98" si="1">M2*I2</f>
        <v>2937</v>
      </c>
      <c r="O2" s="64" t="s">
        <v>1204</v>
      </c>
      <c r="P2" s="63"/>
      <c r="Q2" s="71"/>
      <c r="R2" s="198"/>
      <c r="S2" s="199"/>
      <c r="T2" s="199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</row>
    <row r="3">
      <c r="A3" s="64" t="s">
        <v>315</v>
      </c>
      <c r="B3" s="64" t="s">
        <v>316</v>
      </c>
      <c r="C3" s="64" t="s">
        <v>6</v>
      </c>
      <c r="D3" s="64" t="s">
        <v>318</v>
      </c>
      <c r="E3" s="64" t="s">
        <v>1202</v>
      </c>
      <c r="F3" s="63" t="s">
        <v>1205</v>
      </c>
      <c r="G3" s="64" t="s">
        <v>1053</v>
      </c>
      <c r="H3" s="63"/>
      <c r="I3" s="71">
        <v>1.0</v>
      </c>
      <c r="J3" s="196">
        <v>7590.0</v>
      </c>
      <c r="K3" s="129"/>
      <c r="L3" s="197">
        <v>3300.0</v>
      </c>
      <c r="M3" s="200">
        <v>2937.0</v>
      </c>
      <c r="N3" s="188">
        <f t="shared" si="1"/>
        <v>2937</v>
      </c>
      <c r="O3" s="64" t="s">
        <v>1204</v>
      </c>
      <c r="P3" s="63"/>
      <c r="Q3" s="71"/>
      <c r="R3" s="198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</row>
    <row r="4">
      <c r="A4" s="64" t="s">
        <v>315</v>
      </c>
      <c r="B4" s="64" t="s">
        <v>316</v>
      </c>
      <c r="C4" s="64" t="s">
        <v>6</v>
      </c>
      <c r="D4" s="64" t="s">
        <v>324</v>
      </c>
      <c r="E4" s="64" t="s">
        <v>1202</v>
      </c>
      <c r="F4" s="63" t="s">
        <v>1206</v>
      </c>
      <c r="G4" s="64" t="s">
        <v>1053</v>
      </c>
      <c r="H4" s="63"/>
      <c r="I4" s="71">
        <v>1.0</v>
      </c>
      <c r="J4" s="196">
        <v>6790.0</v>
      </c>
      <c r="K4" s="129"/>
      <c r="L4" s="197">
        <v>2930.0</v>
      </c>
      <c r="M4" s="200">
        <v>2608.0</v>
      </c>
      <c r="N4" s="188">
        <f t="shared" si="1"/>
        <v>2608</v>
      </c>
      <c r="O4" s="64" t="s">
        <v>1204</v>
      </c>
      <c r="P4" s="63"/>
      <c r="Q4" s="71"/>
      <c r="R4" s="198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</row>
    <row r="5">
      <c r="A5" s="64" t="s">
        <v>315</v>
      </c>
      <c r="B5" s="64" t="s">
        <v>316</v>
      </c>
      <c r="C5" s="64" t="s">
        <v>6</v>
      </c>
      <c r="D5" s="64" t="s">
        <v>328</v>
      </c>
      <c r="E5" s="64" t="s">
        <v>1202</v>
      </c>
      <c r="F5" s="63" t="s">
        <v>1207</v>
      </c>
      <c r="G5" s="64" t="s">
        <v>1053</v>
      </c>
      <c r="H5" s="63"/>
      <c r="I5" s="71">
        <v>1.0</v>
      </c>
      <c r="J5" s="196">
        <v>7790.0</v>
      </c>
      <c r="K5" s="129"/>
      <c r="L5" s="197">
        <v>3430.0</v>
      </c>
      <c r="M5" s="200">
        <v>3053.0</v>
      </c>
      <c r="N5" s="188">
        <f t="shared" si="1"/>
        <v>3053</v>
      </c>
      <c r="O5" s="64" t="s">
        <v>1204</v>
      </c>
      <c r="P5" s="63"/>
      <c r="Q5" s="71"/>
      <c r="R5" s="198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</row>
    <row r="6">
      <c r="A6" s="64" t="s">
        <v>315</v>
      </c>
      <c r="B6" s="64" t="s">
        <v>316</v>
      </c>
      <c r="C6" s="64" t="s">
        <v>6</v>
      </c>
      <c r="D6" s="64" t="s">
        <v>328</v>
      </c>
      <c r="E6" s="64" t="s">
        <v>1202</v>
      </c>
      <c r="F6" s="63" t="s">
        <v>1208</v>
      </c>
      <c r="G6" s="64" t="s">
        <v>1053</v>
      </c>
      <c r="H6" s="63"/>
      <c r="I6" s="71">
        <v>1.0</v>
      </c>
      <c r="J6" s="196">
        <v>5190.0</v>
      </c>
      <c r="K6" s="129"/>
      <c r="L6" s="197">
        <v>2230.0</v>
      </c>
      <c r="M6" s="200">
        <v>1985.0</v>
      </c>
      <c r="N6" s="188">
        <f t="shared" si="1"/>
        <v>1985</v>
      </c>
      <c r="O6" s="64" t="s">
        <v>1204</v>
      </c>
      <c r="P6" s="63"/>
      <c r="Q6" s="71"/>
      <c r="R6" s="198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</row>
    <row r="7">
      <c r="A7" s="64" t="s">
        <v>315</v>
      </c>
      <c r="B7" s="64" t="s">
        <v>316</v>
      </c>
      <c r="C7" s="64" t="s">
        <v>6</v>
      </c>
      <c r="D7" s="64" t="s">
        <v>318</v>
      </c>
      <c r="E7" s="64" t="s">
        <v>1202</v>
      </c>
      <c r="F7" s="63" t="s">
        <v>1208</v>
      </c>
      <c r="G7" s="64" t="s">
        <v>1053</v>
      </c>
      <c r="H7" s="63"/>
      <c r="I7" s="71">
        <v>1.0</v>
      </c>
      <c r="J7" s="196">
        <v>5190.0</v>
      </c>
      <c r="K7" s="129"/>
      <c r="L7" s="197">
        <v>2230.0</v>
      </c>
      <c r="M7" s="200">
        <v>1985.0</v>
      </c>
      <c r="N7" s="188">
        <f t="shared" si="1"/>
        <v>1985</v>
      </c>
      <c r="O7" s="64" t="s">
        <v>1204</v>
      </c>
      <c r="P7" s="63"/>
      <c r="Q7" s="71"/>
      <c r="R7" s="198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</row>
    <row r="8">
      <c r="A8" s="64" t="s">
        <v>315</v>
      </c>
      <c r="B8" s="64" t="s">
        <v>316</v>
      </c>
      <c r="C8" s="64" t="s">
        <v>6</v>
      </c>
      <c r="D8" s="64" t="s">
        <v>328</v>
      </c>
      <c r="E8" s="64" t="s">
        <v>1202</v>
      </c>
      <c r="F8" s="63" t="s">
        <v>1209</v>
      </c>
      <c r="G8" s="64" t="s">
        <v>1053</v>
      </c>
      <c r="H8" s="63"/>
      <c r="I8" s="71">
        <v>1.0</v>
      </c>
      <c r="J8" s="196">
        <v>6190.0</v>
      </c>
      <c r="K8" s="129"/>
      <c r="L8" s="197">
        <v>2690.0</v>
      </c>
      <c r="M8" s="200">
        <v>2394.0</v>
      </c>
      <c r="N8" s="188">
        <f t="shared" si="1"/>
        <v>2394</v>
      </c>
      <c r="O8" s="64" t="s">
        <v>1204</v>
      </c>
      <c r="P8" s="63"/>
      <c r="Q8" s="71"/>
      <c r="R8" s="198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</row>
    <row r="9">
      <c r="A9" s="64" t="s">
        <v>315</v>
      </c>
      <c r="B9" s="64" t="s">
        <v>316</v>
      </c>
      <c r="C9" s="64" t="s">
        <v>6</v>
      </c>
      <c r="D9" s="64" t="s">
        <v>318</v>
      </c>
      <c r="E9" s="64" t="s">
        <v>1202</v>
      </c>
      <c r="F9" s="63" t="s">
        <v>1210</v>
      </c>
      <c r="G9" s="64" t="s">
        <v>1053</v>
      </c>
      <c r="H9" s="63"/>
      <c r="I9" s="71">
        <v>1.0</v>
      </c>
      <c r="J9" s="196">
        <v>3390.0</v>
      </c>
      <c r="K9" s="129"/>
      <c r="L9" s="197">
        <v>1490.0</v>
      </c>
      <c r="M9" s="200">
        <v>1326.0</v>
      </c>
      <c r="N9" s="188">
        <f t="shared" si="1"/>
        <v>1326</v>
      </c>
      <c r="O9" s="64" t="s">
        <v>1204</v>
      </c>
      <c r="P9" s="63"/>
      <c r="Q9" s="71"/>
      <c r="R9" s="198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</row>
    <row r="10">
      <c r="A10" s="64" t="s">
        <v>315</v>
      </c>
      <c r="B10" s="64" t="s">
        <v>316</v>
      </c>
      <c r="C10" s="64" t="s">
        <v>6</v>
      </c>
      <c r="D10" s="64" t="s">
        <v>328</v>
      </c>
      <c r="E10" s="64" t="s">
        <v>1202</v>
      </c>
      <c r="F10" s="63" t="s">
        <v>1211</v>
      </c>
      <c r="G10" s="64" t="s">
        <v>1053</v>
      </c>
      <c r="H10" s="63"/>
      <c r="I10" s="71">
        <v>1.0</v>
      </c>
      <c r="J10" s="196">
        <v>6590.0</v>
      </c>
      <c r="K10" s="129"/>
      <c r="L10" s="197">
        <v>2890.0</v>
      </c>
      <c r="M10" s="200">
        <v>2572.0</v>
      </c>
      <c r="N10" s="188">
        <f t="shared" si="1"/>
        <v>2572</v>
      </c>
      <c r="O10" s="64" t="s">
        <v>1204</v>
      </c>
      <c r="P10" s="63"/>
      <c r="Q10" s="71"/>
      <c r="R10" s="198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</row>
    <row r="11">
      <c r="A11" s="64" t="s">
        <v>315</v>
      </c>
      <c r="B11" s="64" t="s">
        <v>316</v>
      </c>
      <c r="C11" s="64" t="s">
        <v>6</v>
      </c>
      <c r="D11" s="64" t="s">
        <v>318</v>
      </c>
      <c r="E11" s="64" t="s">
        <v>1202</v>
      </c>
      <c r="F11" s="63" t="s">
        <v>1211</v>
      </c>
      <c r="G11" s="64" t="s">
        <v>1053</v>
      </c>
      <c r="H11" s="63"/>
      <c r="I11" s="71">
        <v>1.0</v>
      </c>
      <c r="J11" s="196">
        <v>6590.0</v>
      </c>
      <c r="K11" s="129"/>
      <c r="L11" s="197">
        <v>2890.0</v>
      </c>
      <c r="M11" s="200">
        <v>2572.0</v>
      </c>
      <c r="N11" s="188">
        <f t="shared" si="1"/>
        <v>2572</v>
      </c>
      <c r="O11" s="64" t="s">
        <v>1204</v>
      </c>
      <c r="P11" s="63"/>
      <c r="Q11" s="71"/>
      <c r="R11" s="198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</row>
    <row r="12">
      <c r="A12" s="64" t="s">
        <v>315</v>
      </c>
      <c r="B12" s="64" t="s">
        <v>316</v>
      </c>
      <c r="C12" s="63"/>
      <c r="D12" s="64" t="s">
        <v>324</v>
      </c>
      <c r="E12" s="64" t="s">
        <v>1202</v>
      </c>
      <c r="F12" s="63" t="s">
        <v>1212</v>
      </c>
      <c r="G12" s="64" t="s">
        <v>1053</v>
      </c>
      <c r="H12" s="63"/>
      <c r="I12" s="71">
        <v>1.0</v>
      </c>
      <c r="J12" s="196">
        <v>6190.0</v>
      </c>
      <c r="K12" s="129"/>
      <c r="L12" s="197">
        <v>2690.0</v>
      </c>
      <c r="M12" s="200">
        <v>2394.0</v>
      </c>
      <c r="N12" s="188">
        <f t="shared" si="1"/>
        <v>2394</v>
      </c>
      <c r="O12" s="64" t="s">
        <v>1204</v>
      </c>
      <c r="P12" s="63"/>
      <c r="Q12" s="71"/>
      <c r="R12" s="198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</row>
    <row r="13">
      <c r="A13" s="64" t="s">
        <v>315</v>
      </c>
      <c r="B13" s="64" t="s">
        <v>316</v>
      </c>
      <c r="C13" s="63"/>
      <c r="D13" s="64" t="s">
        <v>328</v>
      </c>
      <c r="E13" s="64" t="s">
        <v>1202</v>
      </c>
      <c r="F13" s="63" t="s">
        <v>1212</v>
      </c>
      <c r="G13" s="64" t="s">
        <v>1053</v>
      </c>
      <c r="H13" s="63"/>
      <c r="I13" s="71">
        <v>1.0</v>
      </c>
      <c r="J13" s="196">
        <v>6190.0</v>
      </c>
      <c r="K13" s="129"/>
      <c r="L13" s="197">
        <v>2690.0</v>
      </c>
      <c r="M13" s="200">
        <v>2394.0</v>
      </c>
      <c r="N13" s="188">
        <f t="shared" si="1"/>
        <v>2394</v>
      </c>
      <c r="O13" s="64" t="s">
        <v>1204</v>
      </c>
      <c r="P13" s="63"/>
      <c r="Q13" s="71"/>
      <c r="R13" s="198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</row>
    <row r="14">
      <c r="A14" s="64" t="s">
        <v>315</v>
      </c>
      <c r="B14" s="64" t="s">
        <v>316</v>
      </c>
      <c r="C14" s="63"/>
      <c r="D14" s="64" t="s">
        <v>328</v>
      </c>
      <c r="E14" s="64" t="s">
        <v>1202</v>
      </c>
      <c r="F14" s="63" t="s">
        <v>1213</v>
      </c>
      <c r="G14" s="64" t="s">
        <v>1053</v>
      </c>
      <c r="H14" s="63"/>
      <c r="I14" s="71">
        <v>1.0</v>
      </c>
      <c r="J14" s="196">
        <v>6190.0</v>
      </c>
      <c r="K14" s="129"/>
      <c r="L14" s="197">
        <v>2690.0</v>
      </c>
      <c r="M14" s="200">
        <v>2394.0</v>
      </c>
      <c r="N14" s="188">
        <f t="shared" si="1"/>
        <v>2394</v>
      </c>
      <c r="O14" s="64" t="s">
        <v>1204</v>
      </c>
      <c r="P14" s="63"/>
      <c r="Q14" s="71"/>
      <c r="R14" s="198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</row>
    <row r="15">
      <c r="A15" s="64" t="s">
        <v>315</v>
      </c>
      <c r="B15" s="64" t="s">
        <v>316</v>
      </c>
      <c r="C15" s="63"/>
      <c r="D15" s="64" t="s">
        <v>318</v>
      </c>
      <c r="E15" s="64" t="s">
        <v>1202</v>
      </c>
      <c r="F15" s="63" t="s">
        <v>1214</v>
      </c>
      <c r="G15" s="64" t="s">
        <v>1053</v>
      </c>
      <c r="H15" s="63"/>
      <c r="I15" s="71">
        <v>1.0</v>
      </c>
      <c r="J15" s="196">
        <v>6190.0</v>
      </c>
      <c r="K15" s="129"/>
      <c r="L15" s="197">
        <v>2690.0</v>
      </c>
      <c r="M15" s="200">
        <v>2394.0</v>
      </c>
      <c r="N15" s="188">
        <f t="shared" si="1"/>
        <v>2394</v>
      </c>
      <c r="O15" s="64" t="s">
        <v>1204</v>
      </c>
      <c r="P15" s="63"/>
      <c r="Q15" s="71"/>
      <c r="R15" s="198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</row>
    <row r="16">
      <c r="A16" s="64" t="s">
        <v>315</v>
      </c>
      <c r="B16" s="64" t="s">
        <v>316</v>
      </c>
      <c r="C16" s="64" t="s">
        <v>6</v>
      </c>
      <c r="D16" s="64" t="s">
        <v>328</v>
      </c>
      <c r="E16" s="64" t="s">
        <v>1202</v>
      </c>
      <c r="F16" s="63" t="s">
        <v>1215</v>
      </c>
      <c r="G16" s="64" t="s">
        <v>1053</v>
      </c>
      <c r="H16" s="63"/>
      <c r="I16" s="71">
        <v>1.0</v>
      </c>
      <c r="J16" s="196">
        <v>4190.0</v>
      </c>
      <c r="K16" s="129"/>
      <c r="L16" s="197">
        <v>1790.0</v>
      </c>
      <c r="M16" s="200">
        <v>1593.0</v>
      </c>
      <c r="N16" s="188">
        <f t="shared" si="1"/>
        <v>1593</v>
      </c>
      <c r="O16" s="64" t="s">
        <v>1204</v>
      </c>
      <c r="P16" s="63"/>
      <c r="Q16" s="71"/>
      <c r="R16" s="198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</row>
    <row r="17">
      <c r="A17" s="64" t="s">
        <v>315</v>
      </c>
      <c r="B17" s="64" t="s">
        <v>316</v>
      </c>
      <c r="C17" s="64" t="s">
        <v>6</v>
      </c>
      <c r="D17" s="64" t="s">
        <v>318</v>
      </c>
      <c r="E17" s="64" t="s">
        <v>1202</v>
      </c>
      <c r="F17" s="63" t="s">
        <v>1215</v>
      </c>
      <c r="G17" s="64" t="s">
        <v>1053</v>
      </c>
      <c r="H17" s="63"/>
      <c r="I17" s="71">
        <v>1.0</v>
      </c>
      <c r="J17" s="196">
        <v>4190.0</v>
      </c>
      <c r="K17" s="129"/>
      <c r="L17" s="197">
        <v>1790.0</v>
      </c>
      <c r="M17" s="200">
        <v>1593.0</v>
      </c>
      <c r="N17" s="188">
        <f t="shared" si="1"/>
        <v>1593</v>
      </c>
      <c r="O17" s="64" t="s">
        <v>1204</v>
      </c>
      <c r="P17" s="63"/>
      <c r="Q17" s="71"/>
      <c r="R17" s="198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</row>
    <row r="18">
      <c r="A18" s="64" t="s">
        <v>315</v>
      </c>
      <c r="B18" s="64" t="s">
        <v>316</v>
      </c>
      <c r="C18" s="64" t="s">
        <v>6</v>
      </c>
      <c r="D18" s="64" t="s">
        <v>328</v>
      </c>
      <c r="E18" s="64" t="s">
        <v>1202</v>
      </c>
      <c r="F18" s="63" t="s">
        <v>1216</v>
      </c>
      <c r="G18" s="64" t="s">
        <v>1053</v>
      </c>
      <c r="H18" s="63"/>
      <c r="I18" s="71">
        <v>1.0</v>
      </c>
      <c r="J18" s="196">
        <v>5190.0</v>
      </c>
      <c r="K18" s="129"/>
      <c r="L18" s="197">
        <v>2250.0</v>
      </c>
      <c r="M18" s="200">
        <v>2003.0</v>
      </c>
      <c r="N18" s="188">
        <f t="shared" si="1"/>
        <v>2003</v>
      </c>
      <c r="O18" s="64" t="s">
        <v>1204</v>
      </c>
      <c r="P18" s="63"/>
      <c r="Q18" s="71"/>
      <c r="R18" s="198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</row>
    <row r="19">
      <c r="A19" s="64" t="s">
        <v>315</v>
      </c>
      <c r="B19" s="64" t="s">
        <v>316</v>
      </c>
      <c r="C19" s="64" t="s">
        <v>6</v>
      </c>
      <c r="D19" s="64" t="s">
        <v>318</v>
      </c>
      <c r="E19" s="64" t="s">
        <v>1202</v>
      </c>
      <c r="F19" s="63" t="s">
        <v>1216</v>
      </c>
      <c r="G19" s="64" t="s">
        <v>1053</v>
      </c>
      <c r="H19" s="63"/>
      <c r="I19" s="71">
        <v>1.0</v>
      </c>
      <c r="J19" s="196">
        <v>5190.0</v>
      </c>
      <c r="K19" s="129"/>
      <c r="L19" s="197">
        <v>2250.0</v>
      </c>
      <c r="M19" s="200">
        <v>2003.0</v>
      </c>
      <c r="N19" s="188">
        <f t="shared" si="1"/>
        <v>2003</v>
      </c>
      <c r="O19" s="64" t="s">
        <v>1204</v>
      </c>
      <c r="P19" s="63"/>
      <c r="Q19" s="71"/>
      <c r="R19" s="198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</row>
    <row r="20">
      <c r="A20" s="64" t="s">
        <v>315</v>
      </c>
      <c r="B20" s="64" t="s">
        <v>316</v>
      </c>
      <c r="C20" s="64" t="s">
        <v>6</v>
      </c>
      <c r="D20" s="64" t="s">
        <v>370</v>
      </c>
      <c r="E20" s="64" t="s">
        <v>1202</v>
      </c>
      <c r="F20" s="63" t="s">
        <v>1217</v>
      </c>
      <c r="G20" s="64" t="s">
        <v>1053</v>
      </c>
      <c r="H20" s="63"/>
      <c r="I20" s="71">
        <v>1.0</v>
      </c>
      <c r="J20" s="196">
        <v>5190.0</v>
      </c>
      <c r="K20" s="129"/>
      <c r="L20" s="197">
        <v>2250.0</v>
      </c>
      <c r="M20" s="200">
        <v>2003.0</v>
      </c>
      <c r="N20" s="188">
        <f t="shared" si="1"/>
        <v>2003</v>
      </c>
      <c r="O20" s="64" t="s">
        <v>1204</v>
      </c>
      <c r="P20" s="63"/>
      <c r="Q20" s="71"/>
      <c r="R20" s="198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</row>
    <row r="21">
      <c r="A21" s="64" t="s">
        <v>315</v>
      </c>
      <c r="B21" s="64" t="s">
        <v>316</v>
      </c>
      <c r="C21" s="64" t="s">
        <v>6</v>
      </c>
      <c r="D21" s="64" t="s">
        <v>324</v>
      </c>
      <c r="E21" s="64" t="s">
        <v>1202</v>
      </c>
      <c r="F21" s="63" t="s">
        <v>1217</v>
      </c>
      <c r="G21" s="64" t="s">
        <v>1053</v>
      </c>
      <c r="H21" s="63"/>
      <c r="I21" s="71">
        <v>1.0</v>
      </c>
      <c r="J21" s="196">
        <v>5190.0</v>
      </c>
      <c r="K21" s="129"/>
      <c r="L21" s="197">
        <v>2250.0</v>
      </c>
      <c r="M21" s="200">
        <v>2003.0</v>
      </c>
      <c r="N21" s="188">
        <f t="shared" si="1"/>
        <v>2003</v>
      </c>
      <c r="O21" s="64" t="s">
        <v>1204</v>
      </c>
      <c r="P21" s="63"/>
      <c r="Q21" s="71"/>
      <c r="R21" s="198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</row>
    <row r="22">
      <c r="A22" s="64" t="s">
        <v>315</v>
      </c>
      <c r="B22" s="64" t="s">
        <v>316</v>
      </c>
      <c r="C22" s="64" t="s">
        <v>6</v>
      </c>
      <c r="D22" s="64" t="s">
        <v>318</v>
      </c>
      <c r="E22" s="64" t="s">
        <v>1202</v>
      </c>
      <c r="F22" s="63" t="s">
        <v>1218</v>
      </c>
      <c r="G22" s="64" t="s">
        <v>1053</v>
      </c>
      <c r="H22" s="63"/>
      <c r="I22" s="71">
        <v>1.0</v>
      </c>
      <c r="J22" s="196">
        <v>5190.0</v>
      </c>
      <c r="K22" s="129"/>
      <c r="L22" s="197">
        <v>2250.0</v>
      </c>
      <c r="M22" s="200">
        <v>2003.0</v>
      </c>
      <c r="N22" s="188">
        <f t="shared" si="1"/>
        <v>2003</v>
      </c>
      <c r="O22" s="64" t="s">
        <v>1204</v>
      </c>
      <c r="P22" s="63"/>
      <c r="Q22" s="71"/>
      <c r="R22" s="198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</row>
    <row r="23">
      <c r="A23" s="64" t="s">
        <v>315</v>
      </c>
      <c r="B23" s="64" t="s">
        <v>316</v>
      </c>
      <c r="C23" s="64" t="s">
        <v>6</v>
      </c>
      <c r="D23" s="64" t="s">
        <v>370</v>
      </c>
      <c r="E23" s="64" t="s">
        <v>1202</v>
      </c>
      <c r="F23" s="63" t="s">
        <v>1218</v>
      </c>
      <c r="G23" s="64" t="s">
        <v>1053</v>
      </c>
      <c r="H23" s="63"/>
      <c r="I23" s="71">
        <v>1.0</v>
      </c>
      <c r="J23" s="196">
        <v>5190.0</v>
      </c>
      <c r="K23" s="129"/>
      <c r="L23" s="197">
        <v>2250.0</v>
      </c>
      <c r="M23" s="200">
        <v>2003.0</v>
      </c>
      <c r="N23" s="188">
        <f t="shared" si="1"/>
        <v>2003</v>
      </c>
      <c r="O23" s="64" t="s">
        <v>1204</v>
      </c>
      <c r="P23" s="63"/>
      <c r="Q23" s="71"/>
      <c r="R23" s="198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</row>
    <row r="24">
      <c r="A24" s="64" t="s">
        <v>315</v>
      </c>
      <c r="B24" s="64" t="s">
        <v>47</v>
      </c>
      <c r="C24" s="64" t="s">
        <v>6</v>
      </c>
      <c r="D24" s="64" t="s">
        <v>318</v>
      </c>
      <c r="E24" s="64" t="s">
        <v>1202</v>
      </c>
      <c r="F24" s="63" t="s">
        <v>1219</v>
      </c>
      <c r="G24" s="64" t="s">
        <v>552</v>
      </c>
      <c r="H24" s="63"/>
      <c r="I24" s="71">
        <v>1.0</v>
      </c>
      <c r="J24" s="196">
        <v>4390.0</v>
      </c>
      <c r="K24" s="129"/>
      <c r="L24" s="197">
        <v>1990.0</v>
      </c>
      <c r="M24" s="200">
        <v>1771.0</v>
      </c>
      <c r="N24" s="188">
        <f t="shared" si="1"/>
        <v>1771</v>
      </c>
      <c r="O24" s="64" t="s">
        <v>1204</v>
      </c>
      <c r="P24" s="63"/>
      <c r="Q24" s="71"/>
      <c r="R24" s="198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</row>
    <row r="25">
      <c r="A25" s="64" t="s">
        <v>315</v>
      </c>
      <c r="B25" s="64" t="s">
        <v>50</v>
      </c>
      <c r="C25" s="64" t="s">
        <v>6</v>
      </c>
      <c r="D25" s="64" t="s">
        <v>318</v>
      </c>
      <c r="E25" s="64" t="s">
        <v>1202</v>
      </c>
      <c r="F25" s="63" t="s">
        <v>1220</v>
      </c>
      <c r="G25" s="64" t="s">
        <v>552</v>
      </c>
      <c r="H25" s="63"/>
      <c r="I25" s="71">
        <v>1.0</v>
      </c>
      <c r="J25" s="196">
        <v>2590.0</v>
      </c>
      <c r="K25" s="129"/>
      <c r="L25" s="197">
        <v>1090.0</v>
      </c>
      <c r="M25" s="200">
        <v>970.0</v>
      </c>
      <c r="N25" s="188">
        <f t="shared" si="1"/>
        <v>970</v>
      </c>
      <c r="O25" s="64" t="s">
        <v>1204</v>
      </c>
      <c r="P25" s="63"/>
      <c r="Q25" s="71"/>
      <c r="R25" s="198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</row>
    <row r="26">
      <c r="A26" s="64" t="s">
        <v>315</v>
      </c>
      <c r="B26" s="64" t="s">
        <v>50</v>
      </c>
      <c r="C26" s="64" t="s">
        <v>6</v>
      </c>
      <c r="D26" s="64" t="s">
        <v>324</v>
      </c>
      <c r="E26" s="64" t="s">
        <v>1202</v>
      </c>
      <c r="F26" s="63" t="s">
        <v>1220</v>
      </c>
      <c r="G26" s="64" t="s">
        <v>552</v>
      </c>
      <c r="H26" s="63"/>
      <c r="I26" s="71">
        <v>1.0</v>
      </c>
      <c r="J26" s="196">
        <v>2590.0</v>
      </c>
      <c r="K26" s="129"/>
      <c r="L26" s="197">
        <v>1090.0</v>
      </c>
      <c r="M26" s="200">
        <v>970.0</v>
      </c>
      <c r="N26" s="188">
        <f t="shared" si="1"/>
        <v>970</v>
      </c>
      <c r="O26" s="64" t="s">
        <v>1204</v>
      </c>
      <c r="P26" s="63"/>
      <c r="Q26" s="71"/>
      <c r="R26" s="198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</row>
    <row r="27">
      <c r="A27" s="64" t="s">
        <v>315</v>
      </c>
      <c r="B27" s="64" t="s">
        <v>50</v>
      </c>
      <c r="C27" s="64" t="s">
        <v>6</v>
      </c>
      <c r="D27" s="64" t="s">
        <v>318</v>
      </c>
      <c r="E27" s="64" t="s">
        <v>1202</v>
      </c>
      <c r="F27" s="63" t="s">
        <v>1221</v>
      </c>
      <c r="G27" s="64" t="s">
        <v>552</v>
      </c>
      <c r="H27" s="63"/>
      <c r="I27" s="71">
        <v>1.0</v>
      </c>
      <c r="J27" s="196">
        <v>2590.0</v>
      </c>
      <c r="K27" s="129"/>
      <c r="L27" s="197">
        <v>1090.0</v>
      </c>
      <c r="M27" s="200">
        <v>970.0</v>
      </c>
      <c r="N27" s="188">
        <f t="shared" si="1"/>
        <v>970</v>
      </c>
      <c r="O27" s="64" t="s">
        <v>1204</v>
      </c>
      <c r="P27" s="63"/>
      <c r="Q27" s="71"/>
      <c r="R27" s="198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</row>
    <row r="28">
      <c r="A28" s="64" t="s">
        <v>315</v>
      </c>
      <c r="B28" s="64" t="s">
        <v>50</v>
      </c>
      <c r="C28" s="64" t="s">
        <v>6</v>
      </c>
      <c r="D28" s="64" t="s">
        <v>328</v>
      </c>
      <c r="E28" s="64" t="s">
        <v>1202</v>
      </c>
      <c r="F28" s="63" t="s">
        <v>1221</v>
      </c>
      <c r="G28" s="64" t="s">
        <v>552</v>
      </c>
      <c r="H28" s="63"/>
      <c r="I28" s="71">
        <v>1.0</v>
      </c>
      <c r="J28" s="196">
        <v>2590.0</v>
      </c>
      <c r="K28" s="129"/>
      <c r="L28" s="197">
        <v>1090.0</v>
      </c>
      <c r="M28" s="200">
        <v>970.0</v>
      </c>
      <c r="N28" s="188">
        <f t="shared" si="1"/>
        <v>970</v>
      </c>
      <c r="O28" s="64" t="s">
        <v>1204</v>
      </c>
      <c r="P28" s="63"/>
      <c r="Q28" s="71"/>
      <c r="R28" s="198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</row>
    <row r="29">
      <c r="A29" s="64" t="s">
        <v>315</v>
      </c>
      <c r="B29" s="64" t="s">
        <v>50</v>
      </c>
      <c r="C29" s="64" t="s">
        <v>6</v>
      </c>
      <c r="D29" s="64" t="s">
        <v>328</v>
      </c>
      <c r="E29" s="64" t="s">
        <v>1202</v>
      </c>
      <c r="F29" s="63" t="s">
        <v>1222</v>
      </c>
      <c r="G29" s="64" t="s">
        <v>552</v>
      </c>
      <c r="H29" s="63"/>
      <c r="I29" s="71">
        <v>1.0</v>
      </c>
      <c r="J29" s="196">
        <v>2590.0</v>
      </c>
      <c r="K29" s="129"/>
      <c r="L29" s="197">
        <v>1090.0</v>
      </c>
      <c r="M29" s="200">
        <v>970.0</v>
      </c>
      <c r="N29" s="188">
        <f t="shared" si="1"/>
        <v>970</v>
      </c>
      <c r="O29" s="64" t="s">
        <v>1204</v>
      </c>
      <c r="P29" s="63"/>
      <c r="Q29" s="71"/>
      <c r="R29" s="198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</row>
    <row r="30">
      <c r="A30" s="64" t="s">
        <v>315</v>
      </c>
      <c r="B30" s="64" t="s">
        <v>50</v>
      </c>
      <c r="C30" s="64" t="s">
        <v>6</v>
      </c>
      <c r="D30" s="64" t="s">
        <v>318</v>
      </c>
      <c r="E30" s="64" t="s">
        <v>1202</v>
      </c>
      <c r="F30" s="63" t="s">
        <v>1223</v>
      </c>
      <c r="G30" s="64" t="s">
        <v>552</v>
      </c>
      <c r="H30" s="63"/>
      <c r="I30" s="71">
        <v>1.0</v>
      </c>
      <c r="J30" s="196">
        <v>2590.0</v>
      </c>
      <c r="K30" s="129"/>
      <c r="L30" s="197">
        <v>1090.0</v>
      </c>
      <c r="M30" s="200">
        <v>970.0</v>
      </c>
      <c r="N30" s="188">
        <f t="shared" si="1"/>
        <v>970</v>
      </c>
      <c r="O30" s="64" t="s">
        <v>1204</v>
      </c>
      <c r="P30" s="63"/>
      <c r="Q30" s="71"/>
      <c r="R30" s="198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</row>
    <row r="31">
      <c r="A31" s="64" t="s">
        <v>315</v>
      </c>
      <c r="B31" s="64" t="s">
        <v>50</v>
      </c>
      <c r="C31" s="64" t="s">
        <v>6</v>
      </c>
      <c r="D31" s="64" t="s">
        <v>328</v>
      </c>
      <c r="E31" s="64" t="s">
        <v>1202</v>
      </c>
      <c r="F31" s="63" t="s">
        <v>1224</v>
      </c>
      <c r="G31" s="64" t="s">
        <v>552</v>
      </c>
      <c r="H31" s="63"/>
      <c r="I31" s="71">
        <v>2.0</v>
      </c>
      <c r="J31" s="196">
        <v>2590.0</v>
      </c>
      <c r="K31" s="129"/>
      <c r="L31" s="197">
        <v>1090.0</v>
      </c>
      <c r="M31" s="200">
        <v>970.0</v>
      </c>
      <c r="N31" s="188">
        <f t="shared" si="1"/>
        <v>1940</v>
      </c>
      <c r="O31" s="64" t="s">
        <v>1204</v>
      </c>
      <c r="P31" s="63"/>
      <c r="Q31" s="71"/>
      <c r="R31" s="198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</row>
    <row r="32">
      <c r="A32" s="64" t="s">
        <v>315</v>
      </c>
      <c r="B32" s="64" t="s">
        <v>50</v>
      </c>
      <c r="C32" s="64" t="s">
        <v>6</v>
      </c>
      <c r="D32" s="64" t="s">
        <v>324</v>
      </c>
      <c r="E32" s="64" t="s">
        <v>1202</v>
      </c>
      <c r="F32" s="63" t="s">
        <v>1224</v>
      </c>
      <c r="G32" s="64" t="s">
        <v>552</v>
      </c>
      <c r="H32" s="63"/>
      <c r="I32" s="71">
        <v>1.0</v>
      </c>
      <c r="J32" s="196">
        <v>2590.0</v>
      </c>
      <c r="K32" s="129"/>
      <c r="L32" s="197">
        <v>1090.0</v>
      </c>
      <c r="M32" s="200">
        <v>970.0</v>
      </c>
      <c r="N32" s="188">
        <f t="shared" si="1"/>
        <v>970</v>
      </c>
      <c r="O32" s="64" t="s">
        <v>1204</v>
      </c>
      <c r="P32" s="63"/>
      <c r="Q32" s="71"/>
      <c r="R32" s="198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</row>
    <row r="33">
      <c r="A33" s="64" t="s">
        <v>315</v>
      </c>
      <c r="B33" s="64" t="s">
        <v>50</v>
      </c>
      <c r="C33" s="64" t="s">
        <v>6</v>
      </c>
      <c r="D33" s="64" t="s">
        <v>318</v>
      </c>
      <c r="E33" s="64" t="s">
        <v>1202</v>
      </c>
      <c r="F33" s="63" t="s">
        <v>1224</v>
      </c>
      <c r="G33" s="64" t="s">
        <v>552</v>
      </c>
      <c r="H33" s="63"/>
      <c r="I33" s="71">
        <v>2.0</v>
      </c>
      <c r="J33" s="196">
        <v>2590.0</v>
      </c>
      <c r="K33" s="129"/>
      <c r="L33" s="197">
        <v>1090.0</v>
      </c>
      <c r="M33" s="200">
        <v>970.0</v>
      </c>
      <c r="N33" s="188">
        <f t="shared" si="1"/>
        <v>1940</v>
      </c>
      <c r="O33" s="64" t="s">
        <v>1204</v>
      </c>
      <c r="P33" s="63"/>
      <c r="Q33" s="71"/>
      <c r="R33" s="198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</row>
    <row r="34">
      <c r="A34" s="64" t="s">
        <v>315</v>
      </c>
      <c r="B34" s="64" t="s">
        <v>50</v>
      </c>
      <c r="C34" s="64" t="s">
        <v>6</v>
      </c>
      <c r="D34" s="64" t="s">
        <v>370</v>
      </c>
      <c r="E34" s="64" t="s">
        <v>1202</v>
      </c>
      <c r="F34" s="63" t="s">
        <v>1225</v>
      </c>
      <c r="G34" s="64" t="s">
        <v>552</v>
      </c>
      <c r="H34" s="63"/>
      <c r="I34" s="71">
        <v>1.0</v>
      </c>
      <c r="J34" s="196">
        <v>2590.0</v>
      </c>
      <c r="K34" s="129"/>
      <c r="L34" s="197">
        <v>1090.0</v>
      </c>
      <c r="M34" s="200">
        <v>970.0</v>
      </c>
      <c r="N34" s="188">
        <f t="shared" si="1"/>
        <v>970</v>
      </c>
      <c r="O34" s="64" t="s">
        <v>1204</v>
      </c>
      <c r="P34" s="63"/>
      <c r="Q34" s="71"/>
      <c r="R34" s="198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</row>
    <row r="35">
      <c r="A35" s="64" t="s">
        <v>315</v>
      </c>
      <c r="B35" s="64" t="s">
        <v>50</v>
      </c>
      <c r="C35" s="64" t="s">
        <v>6</v>
      </c>
      <c r="D35" s="64" t="s">
        <v>324</v>
      </c>
      <c r="E35" s="64" t="s">
        <v>1202</v>
      </c>
      <c r="F35" s="63" t="s">
        <v>1225</v>
      </c>
      <c r="G35" s="64" t="s">
        <v>552</v>
      </c>
      <c r="H35" s="63"/>
      <c r="I35" s="71">
        <v>1.0</v>
      </c>
      <c r="J35" s="196">
        <v>2590.0</v>
      </c>
      <c r="K35" s="129"/>
      <c r="L35" s="197">
        <v>1090.0</v>
      </c>
      <c r="M35" s="200">
        <v>970.0</v>
      </c>
      <c r="N35" s="188">
        <f t="shared" si="1"/>
        <v>970</v>
      </c>
      <c r="O35" s="64" t="s">
        <v>1204</v>
      </c>
      <c r="P35" s="63"/>
      <c r="Q35" s="71"/>
      <c r="R35" s="198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</row>
    <row r="36">
      <c r="A36" s="64" t="s">
        <v>315</v>
      </c>
      <c r="B36" s="64" t="s">
        <v>50</v>
      </c>
      <c r="C36" s="64" t="s">
        <v>6</v>
      </c>
      <c r="D36" s="64" t="s">
        <v>318</v>
      </c>
      <c r="E36" s="64" t="s">
        <v>1202</v>
      </c>
      <c r="F36" s="63" t="s">
        <v>1225</v>
      </c>
      <c r="G36" s="64" t="s">
        <v>552</v>
      </c>
      <c r="H36" s="63"/>
      <c r="I36" s="71">
        <v>1.0</v>
      </c>
      <c r="J36" s="196">
        <v>2590.0</v>
      </c>
      <c r="K36" s="129"/>
      <c r="L36" s="197">
        <v>1090.0</v>
      </c>
      <c r="M36" s="200">
        <v>970.0</v>
      </c>
      <c r="N36" s="188">
        <f t="shared" si="1"/>
        <v>970</v>
      </c>
      <c r="O36" s="64" t="s">
        <v>1204</v>
      </c>
      <c r="P36" s="63"/>
      <c r="Q36" s="71"/>
      <c r="R36" s="198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</row>
    <row r="37">
      <c r="A37" s="64" t="s">
        <v>315</v>
      </c>
      <c r="B37" s="64" t="s">
        <v>50</v>
      </c>
      <c r="C37" s="64" t="s">
        <v>6</v>
      </c>
      <c r="D37" s="64" t="s">
        <v>370</v>
      </c>
      <c r="E37" s="64" t="s">
        <v>1202</v>
      </c>
      <c r="F37" s="63" t="s">
        <v>1226</v>
      </c>
      <c r="G37" s="64" t="s">
        <v>552</v>
      </c>
      <c r="H37" s="63"/>
      <c r="I37" s="71">
        <v>1.0</v>
      </c>
      <c r="J37" s="196">
        <v>2590.0</v>
      </c>
      <c r="K37" s="129"/>
      <c r="L37" s="197">
        <v>1090.0</v>
      </c>
      <c r="M37" s="200">
        <v>970.0</v>
      </c>
      <c r="N37" s="188">
        <f t="shared" si="1"/>
        <v>970</v>
      </c>
      <c r="O37" s="64" t="s">
        <v>1204</v>
      </c>
      <c r="P37" s="63"/>
      <c r="Q37" s="71"/>
      <c r="R37" s="198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</row>
    <row r="38">
      <c r="A38" s="64" t="s">
        <v>315</v>
      </c>
      <c r="B38" s="64" t="s">
        <v>50</v>
      </c>
      <c r="C38" s="64" t="s">
        <v>6</v>
      </c>
      <c r="D38" s="64" t="s">
        <v>370</v>
      </c>
      <c r="E38" s="64" t="s">
        <v>1202</v>
      </c>
      <c r="F38" s="63" t="s">
        <v>1227</v>
      </c>
      <c r="G38" s="64" t="s">
        <v>552</v>
      </c>
      <c r="H38" s="63"/>
      <c r="I38" s="71">
        <v>1.0</v>
      </c>
      <c r="J38" s="196">
        <v>2590.0</v>
      </c>
      <c r="K38" s="129"/>
      <c r="L38" s="197">
        <v>1090.0</v>
      </c>
      <c r="M38" s="200">
        <v>970.0</v>
      </c>
      <c r="N38" s="188">
        <f t="shared" si="1"/>
        <v>970</v>
      </c>
      <c r="O38" s="64" t="s">
        <v>1204</v>
      </c>
      <c r="P38" s="63"/>
      <c r="Q38" s="71"/>
      <c r="R38" s="198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</row>
    <row r="39">
      <c r="A39" s="64" t="s">
        <v>315</v>
      </c>
      <c r="B39" s="64" t="s">
        <v>50</v>
      </c>
      <c r="C39" s="64" t="s">
        <v>6</v>
      </c>
      <c r="D39" s="64" t="s">
        <v>370</v>
      </c>
      <c r="E39" s="64" t="s">
        <v>1202</v>
      </c>
      <c r="F39" s="63" t="s">
        <v>1228</v>
      </c>
      <c r="G39" s="64" t="s">
        <v>552</v>
      </c>
      <c r="H39" s="63"/>
      <c r="I39" s="71">
        <v>1.0</v>
      </c>
      <c r="J39" s="196">
        <v>2590.0</v>
      </c>
      <c r="K39" s="129"/>
      <c r="L39" s="197">
        <v>1090.0</v>
      </c>
      <c r="M39" s="200">
        <v>970.0</v>
      </c>
      <c r="N39" s="188">
        <f t="shared" si="1"/>
        <v>970</v>
      </c>
      <c r="O39" s="64" t="s">
        <v>1204</v>
      </c>
      <c r="P39" s="64" t="s">
        <v>1229</v>
      </c>
      <c r="Q39" s="71"/>
      <c r="R39" s="198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</row>
    <row r="40">
      <c r="A40" s="64" t="s">
        <v>315</v>
      </c>
      <c r="B40" s="64" t="s">
        <v>50</v>
      </c>
      <c r="C40" s="64" t="s">
        <v>6</v>
      </c>
      <c r="D40" s="64" t="s">
        <v>324</v>
      </c>
      <c r="E40" s="64" t="s">
        <v>1202</v>
      </c>
      <c r="F40" s="63" t="s">
        <v>1230</v>
      </c>
      <c r="G40" s="64" t="s">
        <v>552</v>
      </c>
      <c r="H40" s="63"/>
      <c r="I40" s="71">
        <v>1.0</v>
      </c>
      <c r="J40" s="196">
        <v>2590.0</v>
      </c>
      <c r="K40" s="129"/>
      <c r="L40" s="197">
        <v>1090.0</v>
      </c>
      <c r="M40" s="200">
        <v>970.0</v>
      </c>
      <c r="N40" s="188">
        <f t="shared" si="1"/>
        <v>970</v>
      </c>
      <c r="O40" s="64" t="s">
        <v>1204</v>
      </c>
      <c r="P40" s="63"/>
      <c r="Q40" s="71"/>
      <c r="R40" s="198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</row>
    <row r="41">
      <c r="A41" s="64" t="s">
        <v>315</v>
      </c>
      <c r="B41" s="64" t="s">
        <v>50</v>
      </c>
      <c r="C41" s="64" t="s">
        <v>6</v>
      </c>
      <c r="D41" s="64" t="s">
        <v>370</v>
      </c>
      <c r="E41" s="64" t="s">
        <v>1202</v>
      </c>
      <c r="F41" s="63" t="s">
        <v>1231</v>
      </c>
      <c r="G41" s="64" t="s">
        <v>552</v>
      </c>
      <c r="H41" s="63"/>
      <c r="I41" s="71">
        <v>1.0</v>
      </c>
      <c r="J41" s="196">
        <v>2590.0</v>
      </c>
      <c r="K41" s="129"/>
      <c r="L41" s="197">
        <v>1090.0</v>
      </c>
      <c r="M41" s="200">
        <v>970.0</v>
      </c>
      <c r="N41" s="188">
        <f t="shared" si="1"/>
        <v>970</v>
      </c>
      <c r="O41" s="64" t="s">
        <v>1204</v>
      </c>
      <c r="P41" s="63"/>
      <c r="Q41" s="71"/>
      <c r="R41" s="198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</row>
    <row r="42">
      <c r="A42" s="64" t="s">
        <v>315</v>
      </c>
      <c r="B42" s="64" t="s">
        <v>50</v>
      </c>
      <c r="C42" s="64" t="s">
        <v>6</v>
      </c>
      <c r="D42" s="64" t="s">
        <v>318</v>
      </c>
      <c r="E42" s="64" t="s">
        <v>1202</v>
      </c>
      <c r="F42" s="63" t="s">
        <v>1232</v>
      </c>
      <c r="G42" s="64" t="s">
        <v>552</v>
      </c>
      <c r="H42" s="63"/>
      <c r="I42" s="71">
        <v>1.0</v>
      </c>
      <c r="J42" s="196">
        <v>2590.0</v>
      </c>
      <c r="K42" s="129"/>
      <c r="L42" s="197">
        <v>1090.0</v>
      </c>
      <c r="M42" s="200">
        <v>970.0</v>
      </c>
      <c r="N42" s="188">
        <f t="shared" si="1"/>
        <v>970</v>
      </c>
      <c r="O42" s="64" t="s">
        <v>1204</v>
      </c>
      <c r="P42" s="63"/>
      <c r="Q42" s="71"/>
      <c r="R42" s="198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</row>
    <row r="43">
      <c r="A43" s="64" t="s">
        <v>315</v>
      </c>
      <c r="B43" s="64" t="s">
        <v>50</v>
      </c>
      <c r="C43" s="64" t="s">
        <v>6</v>
      </c>
      <c r="D43" s="64" t="s">
        <v>324</v>
      </c>
      <c r="E43" s="64" t="s">
        <v>1202</v>
      </c>
      <c r="F43" s="63" t="s">
        <v>1233</v>
      </c>
      <c r="G43" s="64" t="s">
        <v>552</v>
      </c>
      <c r="H43" s="63"/>
      <c r="I43" s="71">
        <v>1.0</v>
      </c>
      <c r="J43" s="196">
        <v>2590.0</v>
      </c>
      <c r="K43" s="129"/>
      <c r="L43" s="197">
        <v>1090.0</v>
      </c>
      <c r="M43" s="200">
        <v>970.0</v>
      </c>
      <c r="N43" s="188">
        <f t="shared" si="1"/>
        <v>970</v>
      </c>
      <c r="O43" s="64" t="s">
        <v>1204</v>
      </c>
      <c r="P43" s="63"/>
      <c r="Q43" s="71"/>
      <c r="R43" s="198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</row>
    <row r="44">
      <c r="A44" s="64" t="s">
        <v>315</v>
      </c>
      <c r="B44" s="64" t="s">
        <v>50</v>
      </c>
      <c r="C44" s="64" t="s">
        <v>6</v>
      </c>
      <c r="D44" s="64" t="s">
        <v>370</v>
      </c>
      <c r="E44" s="64" t="s">
        <v>1202</v>
      </c>
      <c r="F44" s="63" t="s">
        <v>1234</v>
      </c>
      <c r="G44" s="64" t="s">
        <v>552</v>
      </c>
      <c r="H44" s="63"/>
      <c r="I44" s="71">
        <v>1.0</v>
      </c>
      <c r="J44" s="196">
        <v>2590.0</v>
      </c>
      <c r="K44" s="129"/>
      <c r="L44" s="197">
        <v>1090.0</v>
      </c>
      <c r="M44" s="200">
        <v>970.0</v>
      </c>
      <c r="N44" s="188">
        <f t="shared" si="1"/>
        <v>970</v>
      </c>
      <c r="O44" s="64" t="s">
        <v>1204</v>
      </c>
      <c r="P44" s="63"/>
      <c r="Q44" s="71"/>
      <c r="R44" s="198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</row>
    <row r="45">
      <c r="A45" s="64" t="s">
        <v>315</v>
      </c>
      <c r="B45" s="64" t="s">
        <v>50</v>
      </c>
      <c r="C45" s="64" t="s">
        <v>6</v>
      </c>
      <c r="D45" s="64" t="s">
        <v>370</v>
      </c>
      <c r="E45" s="64" t="s">
        <v>1202</v>
      </c>
      <c r="F45" s="63" t="s">
        <v>1235</v>
      </c>
      <c r="G45" s="64" t="s">
        <v>552</v>
      </c>
      <c r="H45" s="63"/>
      <c r="I45" s="71">
        <v>1.0</v>
      </c>
      <c r="J45" s="196">
        <v>2590.0</v>
      </c>
      <c r="K45" s="129"/>
      <c r="L45" s="197">
        <v>1090.0</v>
      </c>
      <c r="M45" s="200">
        <v>970.0</v>
      </c>
      <c r="N45" s="188">
        <f t="shared" si="1"/>
        <v>970</v>
      </c>
      <c r="O45" s="64" t="s">
        <v>1204</v>
      </c>
      <c r="P45" s="63"/>
      <c r="Q45" s="71"/>
      <c r="R45" s="198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</row>
    <row r="46">
      <c r="A46" s="64" t="s">
        <v>315</v>
      </c>
      <c r="B46" s="64" t="s">
        <v>50</v>
      </c>
      <c r="C46" s="64" t="s">
        <v>6</v>
      </c>
      <c r="D46" s="64" t="s">
        <v>318</v>
      </c>
      <c r="E46" s="64" t="s">
        <v>1202</v>
      </c>
      <c r="F46" s="63" t="s">
        <v>1236</v>
      </c>
      <c r="G46" s="64" t="s">
        <v>552</v>
      </c>
      <c r="H46" s="63"/>
      <c r="I46" s="71">
        <v>1.0</v>
      </c>
      <c r="J46" s="196">
        <v>2590.0</v>
      </c>
      <c r="K46" s="129"/>
      <c r="L46" s="197">
        <v>1090.0</v>
      </c>
      <c r="M46" s="200">
        <v>970.0</v>
      </c>
      <c r="N46" s="188">
        <f t="shared" si="1"/>
        <v>970</v>
      </c>
      <c r="O46" s="64" t="s">
        <v>1204</v>
      </c>
      <c r="P46" s="63"/>
      <c r="Q46" s="71"/>
      <c r="R46" s="198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</row>
    <row r="47">
      <c r="A47" s="64" t="s">
        <v>315</v>
      </c>
      <c r="B47" s="64" t="s">
        <v>50</v>
      </c>
      <c r="C47" s="64" t="s">
        <v>6</v>
      </c>
      <c r="D47" s="64" t="s">
        <v>318</v>
      </c>
      <c r="E47" s="64" t="s">
        <v>1202</v>
      </c>
      <c r="F47" s="63" t="s">
        <v>1237</v>
      </c>
      <c r="G47" s="64" t="s">
        <v>552</v>
      </c>
      <c r="H47" s="63"/>
      <c r="I47" s="71">
        <v>1.0</v>
      </c>
      <c r="J47" s="196">
        <v>2790.0</v>
      </c>
      <c r="K47" s="129"/>
      <c r="L47" s="197">
        <v>1190.0</v>
      </c>
      <c r="M47" s="200">
        <v>1059.0</v>
      </c>
      <c r="N47" s="188">
        <f t="shared" si="1"/>
        <v>1059</v>
      </c>
      <c r="O47" s="64" t="s">
        <v>1204</v>
      </c>
      <c r="P47" s="63"/>
      <c r="Q47" s="71"/>
      <c r="R47" s="198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</row>
    <row r="48">
      <c r="A48" s="64" t="s">
        <v>315</v>
      </c>
      <c r="B48" s="64" t="s">
        <v>50</v>
      </c>
      <c r="C48" s="64" t="s">
        <v>6</v>
      </c>
      <c r="D48" s="64" t="s">
        <v>328</v>
      </c>
      <c r="E48" s="64" t="s">
        <v>1202</v>
      </c>
      <c r="F48" s="63" t="s">
        <v>1238</v>
      </c>
      <c r="G48" s="64" t="s">
        <v>552</v>
      </c>
      <c r="H48" s="63"/>
      <c r="I48" s="71">
        <v>1.0</v>
      </c>
      <c r="J48" s="196">
        <v>2790.0</v>
      </c>
      <c r="K48" s="129"/>
      <c r="L48" s="197">
        <v>1190.0</v>
      </c>
      <c r="M48" s="200">
        <v>1059.0</v>
      </c>
      <c r="N48" s="188">
        <f t="shared" si="1"/>
        <v>1059</v>
      </c>
      <c r="O48" s="64" t="s">
        <v>1204</v>
      </c>
      <c r="P48" s="63"/>
      <c r="Q48" s="71" t="s">
        <v>1239</v>
      </c>
      <c r="R48" s="198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</row>
    <row r="49">
      <c r="A49" s="64" t="s">
        <v>315</v>
      </c>
      <c r="B49" s="64" t="s">
        <v>50</v>
      </c>
      <c r="C49" s="64" t="s">
        <v>6</v>
      </c>
      <c r="D49" s="64" t="s">
        <v>328</v>
      </c>
      <c r="E49" s="64" t="s">
        <v>1202</v>
      </c>
      <c r="F49" s="63" t="s">
        <v>1240</v>
      </c>
      <c r="G49" s="64" t="s">
        <v>552</v>
      </c>
      <c r="H49" s="63"/>
      <c r="I49" s="71">
        <v>1.0</v>
      </c>
      <c r="J49" s="196">
        <v>2790.0</v>
      </c>
      <c r="K49" s="129"/>
      <c r="L49" s="197">
        <v>1190.0</v>
      </c>
      <c r="M49" s="200">
        <v>1059.0</v>
      </c>
      <c r="N49" s="188">
        <f t="shared" si="1"/>
        <v>1059</v>
      </c>
      <c r="O49" s="64" t="s">
        <v>1204</v>
      </c>
      <c r="P49" s="63"/>
      <c r="Q49" s="71"/>
      <c r="R49" s="198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</row>
    <row r="50">
      <c r="A50" s="64" t="s">
        <v>315</v>
      </c>
      <c r="B50" s="64" t="s">
        <v>50</v>
      </c>
      <c r="C50" s="64" t="s">
        <v>6</v>
      </c>
      <c r="D50" s="64" t="s">
        <v>318</v>
      </c>
      <c r="E50" s="64" t="s">
        <v>1202</v>
      </c>
      <c r="F50" s="63" t="s">
        <v>1241</v>
      </c>
      <c r="G50" s="64" t="s">
        <v>552</v>
      </c>
      <c r="H50" s="63"/>
      <c r="I50" s="71">
        <v>1.0</v>
      </c>
      <c r="J50" s="196">
        <v>2790.0</v>
      </c>
      <c r="K50" s="129"/>
      <c r="L50" s="197">
        <v>1190.0</v>
      </c>
      <c r="M50" s="200">
        <v>1059.0</v>
      </c>
      <c r="N50" s="188">
        <f t="shared" si="1"/>
        <v>1059</v>
      </c>
      <c r="O50" s="64" t="s">
        <v>1204</v>
      </c>
      <c r="P50" s="63"/>
      <c r="Q50" s="71"/>
      <c r="R50" s="198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</row>
    <row r="51">
      <c r="A51" s="64" t="s">
        <v>315</v>
      </c>
      <c r="B51" s="64" t="s">
        <v>50</v>
      </c>
      <c r="C51" s="64" t="s">
        <v>6</v>
      </c>
      <c r="D51" s="64" t="s">
        <v>328</v>
      </c>
      <c r="E51" s="64" t="s">
        <v>1202</v>
      </c>
      <c r="F51" s="63" t="s">
        <v>1242</v>
      </c>
      <c r="G51" s="64" t="s">
        <v>552</v>
      </c>
      <c r="H51" s="63"/>
      <c r="I51" s="71">
        <v>1.0</v>
      </c>
      <c r="J51" s="196">
        <v>2790.0</v>
      </c>
      <c r="K51" s="129"/>
      <c r="L51" s="197">
        <v>1190.0</v>
      </c>
      <c r="M51" s="200">
        <v>1059.0</v>
      </c>
      <c r="N51" s="188">
        <f t="shared" si="1"/>
        <v>1059</v>
      </c>
      <c r="O51" s="64" t="s">
        <v>1204</v>
      </c>
      <c r="P51" s="63"/>
      <c r="Q51" s="71"/>
      <c r="R51" s="198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</row>
    <row r="52">
      <c r="A52" s="64" t="s">
        <v>315</v>
      </c>
      <c r="B52" s="64" t="s">
        <v>50</v>
      </c>
      <c r="C52" s="64" t="s">
        <v>6</v>
      </c>
      <c r="D52" s="64" t="s">
        <v>318</v>
      </c>
      <c r="E52" s="64" t="s">
        <v>1202</v>
      </c>
      <c r="F52" s="63" t="s">
        <v>1243</v>
      </c>
      <c r="G52" s="64" t="s">
        <v>552</v>
      </c>
      <c r="H52" s="63"/>
      <c r="I52" s="71">
        <v>1.0</v>
      </c>
      <c r="J52" s="196">
        <v>2790.0</v>
      </c>
      <c r="K52" s="129"/>
      <c r="L52" s="197">
        <v>1190.0</v>
      </c>
      <c r="M52" s="200">
        <v>1059.0</v>
      </c>
      <c r="N52" s="188">
        <f t="shared" si="1"/>
        <v>1059</v>
      </c>
      <c r="O52" s="64" t="s">
        <v>1204</v>
      </c>
      <c r="P52" s="63"/>
      <c r="Q52" s="71"/>
      <c r="R52" s="198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</row>
    <row r="53">
      <c r="A53" s="64" t="s">
        <v>315</v>
      </c>
      <c r="B53" s="64" t="s">
        <v>50</v>
      </c>
      <c r="C53" s="64" t="s">
        <v>6</v>
      </c>
      <c r="D53" s="64" t="s">
        <v>324</v>
      </c>
      <c r="E53" s="64" t="s">
        <v>1202</v>
      </c>
      <c r="F53" s="63" t="s">
        <v>1243</v>
      </c>
      <c r="G53" s="64" t="s">
        <v>552</v>
      </c>
      <c r="H53" s="63"/>
      <c r="I53" s="71">
        <v>1.0</v>
      </c>
      <c r="J53" s="196">
        <v>2790.0</v>
      </c>
      <c r="K53" s="129"/>
      <c r="L53" s="197">
        <v>1190.0</v>
      </c>
      <c r="M53" s="200">
        <v>1059.0</v>
      </c>
      <c r="N53" s="188">
        <f t="shared" si="1"/>
        <v>1059</v>
      </c>
      <c r="O53" s="64" t="s">
        <v>1204</v>
      </c>
      <c r="P53" s="63"/>
      <c r="Q53" s="71"/>
      <c r="R53" s="198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</row>
    <row r="54">
      <c r="A54" s="64" t="s">
        <v>315</v>
      </c>
      <c r="B54" s="64" t="s">
        <v>50</v>
      </c>
      <c r="C54" s="64" t="s">
        <v>6</v>
      </c>
      <c r="D54" s="64" t="s">
        <v>324</v>
      </c>
      <c r="E54" s="64" t="s">
        <v>1202</v>
      </c>
      <c r="F54" s="63" t="s">
        <v>1244</v>
      </c>
      <c r="G54" s="64" t="s">
        <v>552</v>
      </c>
      <c r="H54" s="63"/>
      <c r="I54" s="71">
        <v>1.0</v>
      </c>
      <c r="J54" s="196">
        <v>2790.0</v>
      </c>
      <c r="K54" s="129"/>
      <c r="L54" s="197">
        <v>1190.0</v>
      </c>
      <c r="M54" s="200">
        <v>1059.0</v>
      </c>
      <c r="N54" s="188">
        <f t="shared" si="1"/>
        <v>1059</v>
      </c>
      <c r="O54" s="64" t="s">
        <v>1204</v>
      </c>
      <c r="P54" s="63"/>
      <c r="Q54" s="71" t="s">
        <v>1245</v>
      </c>
      <c r="R54" s="198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</row>
    <row r="55">
      <c r="A55" s="64" t="s">
        <v>315</v>
      </c>
      <c r="B55" s="64" t="s">
        <v>50</v>
      </c>
      <c r="C55" s="64" t="s">
        <v>6</v>
      </c>
      <c r="D55" s="64" t="s">
        <v>318</v>
      </c>
      <c r="E55" s="64" t="s">
        <v>1202</v>
      </c>
      <c r="F55" s="63" t="s">
        <v>1246</v>
      </c>
      <c r="G55" s="64" t="s">
        <v>552</v>
      </c>
      <c r="H55" s="63"/>
      <c r="I55" s="71">
        <v>1.0</v>
      </c>
      <c r="J55" s="196">
        <v>2790.0</v>
      </c>
      <c r="K55" s="129"/>
      <c r="L55" s="197">
        <v>1190.0</v>
      </c>
      <c r="M55" s="200">
        <v>1059.0</v>
      </c>
      <c r="N55" s="188">
        <f t="shared" si="1"/>
        <v>1059</v>
      </c>
      <c r="O55" s="64" t="s">
        <v>1204</v>
      </c>
      <c r="P55" s="63"/>
      <c r="Q55" s="71"/>
      <c r="R55" s="198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</row>
    <row r="56">
      <c r="A56" s="64" t="s">
        <v>315</v>
      </c>
      <c r="B56" s="64" t="s">
        <v>50</v>
      </c>
      <c r="C56" s="64" t="s">
        <v>6</v>
      </c>
      <c r="D56" s="64" t="s">
        <v>328</v>
      </c>
      <c r="E56" s="64" t="s">
        <v>1202</v>
      </c>
      <c r="F56" s="63" t="s">
        <v>1246</v>
      </c>
      <c r="G56" s="64" t="s">
        <v>552</v>
      </c>
      <c r="H56" s="63"/>
      <c r="I56" s="71">
        <v>1.0</v>
      </c>
      <c r="J56" s="196">
        <v>2790.0</v>
      </c>
      <c r="K56" s="129"/>
      <c r="L56" s="197">
        <v>1190.0</v>
      </c>
      <c r="M56" s="200">
        <v>1059.0</v>
      </c>
      <c r="N56" s="188">
        <f t="shared" si="1"/>
        <v>1059</v>
      </c>
      <c r="O56" s="64" t="s">
        <v>1204</v>
      </c>
      <c r="P56" s="63"/>
      <c r="Q56" s="71" t="s">
        <v>1247</v>
      </c>
      <c r="R56" s="198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</row>
    <row r="57">
      <c r="A57" s="64" t="s">
        <v>315</v>
      </c>
      <c r="B57" s="64" t="s">
        <v>50</v>
      </c>
      <c r="C57" s="64" t="s">
        <v>6</v>
      </c>
      <c r="D57" s="64" t="s">
        <v>328</v>
      </c>
      <c r="E57" s="64" t="s">
        <v>1202</v>
      </c>
      <c r="F57" s="63" t="s">
        <v>1248</v>
      </c>
      <c r="G57" s="64" t="s">
        <v>552</v>
      </c>
      <c r="H57" s="63"/>
      <c r="I57" s="71">
        <v>2.0</v>
      </c>
      <c r="J57" s="196">
        <v>2790.0</v>
      </c>
      <c r="K57" s="129"/>
      <c r="L57" s="197">
        <v>1190.0</v>
      </c>
      <c r="M57" s="200">
        <v>1059.0</v>
      </c>
      <c r="N57" s="188">
        <f t="shared" si="1"/>
        <v>2118</v>
      </c>
      <c r="O57" s="64" t="s">
        <v>1204</v>
      </c>
      <c r="P57" s="63"/>
      <c r="Q57" s="71" t="s">
        <v>1247</v>
      </c>
      <c r="R57" s="198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</row>
    <row r="58">
      <c r="A58" s="64" t="s">
        <v>315</v>
      </c>
      <c r="B58" s="64" t="s">
        <v>50</v>
      </c>
      <c r="C58" s="64" t="s">
        <v>6</v>
      </c>
      <c r="D58" s="64" t="s">
        <v>328</v>
      </c>
      <c r="E58" s="64" t="s">
        <v>1202</v>
      </c>
      <c r="F58" s="63" t="s">
        <v>1249</v>
      </c>
      <c r="G58" s="64" t="s">
        <v>552</v>
      </c>
      <c r="H58" s="63"/>
      <c r="I58" s="71">
        <v>1.0</v>
      </c>
      <c r="J58" s="196">
        <v>2990.0</v>
      </c>
      <c r="K58" s="129"/>
      <c r="L58" s="197">
        <v>1290.0</v>
      </c>
      <c r="M58" s="200">
        <v>1148.0</v>
      </c>
      <c r="N58" s="188">
        <f t="shared" si="1"/>
        <v>1148</v>
      </c>
      <c r="O58" s="64" t="s">
        <v>1204</v>
      </c>
      <c r="P58" s="63"/>
      <c r="Q58" s="71"/>
      <c r="R58" s="198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</row>
    <row r="59">
      <c r="A59" s="64" t="s">
        <v>315</v>
      </c>
      <c r="B59" s="64" t="s">
        <v>50</v>
      </c>
      <c r="C59" s="64" t="s">
        <v>6</v>
      </c>
      <c r="D59" s="64" t="s">
        <v>324</v>
      </c>
      <c r="E59" s="64" t="s">
        <v>1202</v>
      </c>
      <c r="F59" s="63" t="s">
        <v>1250</v>
      </c>
      <c r="G59" s="64" t="s">
        <v>552</v>
      </c>
      <c r="H59" s="63"/>
      <c r="I59" s="71">
        <v>1.0</v>
      </c>
      <c r="J59" s="196">
        <v>2990.0</v>
      </c>
      <c r="K59" s="129"/>
      <c r="L59" s="197">
        <v>1290.0</v>
      </c>
      <c r="M59" s="200">
        <v>1148.0</v>
      </c>
      <c r="N59" s="188">
        <f t="shared" si="1"/>
        <v>1148</v>
      </c>
      <c r="O59" s="64" t="s">
        <v>1204</v>
      </c>
      <c r="P59" s="63"/>
      <c r="Q59" s="71"/>
      <c r="R59" s="198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</row>
    <row r="60">
      <c r="A60" s="64" t="s">
        <v>315</v>
      </c>
      <c r="B60" s="64" t="s">
        <v>50</v>
      </c>
      <c r="C60" s="64" t="s">
        <v>6</v>
      </c>
      <c r="D60" s="64" t="s">
        <v>318</v>
      </c>
      <c r="E60" s="64" t="s">
        <v>1202</v>
      </c>
      <c r="F60" s="63" t="s">
        <v>1251</v>
      </c>
      <c r="G60" s="64" t="s">
        <v>552</v>
      </c>
      <c r="H60" s="63"/>
      <c r="I60" s="71">
        <v>1.0</v>
      </c>
      <c r="J60" s="196">
        <v>2990.0</v>
      </c>
      <c r="K60" s="129"/>
      <c r="L60" s="197">
        <v>1290.0</v>
      </c>
      <c r="M60" s="200">
        <v>1148.0</v>
      </c>
      <c r="N60" s="188">
        <f t="shared" si="1"/>
        <v>1148</v>
      </c>
      <c r="O60" s="64" t="s">
        <v>1204</v>
      </c>
      <c r="P60" s="63"/>
      <c r="Q60" s="71"/>
      <c r="R60" s="198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</row>
    <row r="61">
      <c r="A61" s="64" t="s">
        <v>315</v>
      </c>
      <c r="B61" s="64" t="s">
        <v>50</v>
      </c>
      <c r="C61" s="64" t="s">
        <v>6</v>
      </c>
      <c r="D61" s="64" t="s">
        <v>328</v>
      </c>
      <c r="E61" s="64" t="s">
        <v>1202</v>
      </c>
      <c r="F61" s="63" t="s">
        <v>1252</v>
      </c>
      <c r="G61" s="64" t="s">
        <v>552</v>
      </c>
      <c r="H61" s="63"/>
      <c r="I61" s="71">
        <v>1.0</v>
      </c>
      <c r="J61" s="196">
        <v>2990.0</v>
      </c>
      <c r="K61" s="129"/>
      <c r="L61" s="197">
        <v>1290.0</v>
      </c>
      <c r="M61" s="200">
        <v>1148.0</v>
      </c>
      <c r="N61" s="188">
        <f t="shared" si="1"/>
        <v>1148</v>
      </c>
      <c r="O61" s="64" t="s">
        <v>1204</v>
      </c>
      <c r="P61" s="63"/>
      <c r="Q61" s="71"/>
      <c r="R61" s="198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</row>
    <row r="62">
      <c r="A62" s="64" t="s">
        <v>315</v>
      </c>
      <c r="B62" s="64" t="s">
        <v>50</v>
      </c>
      <c r="C62" s="64" t="s">
        <v>6</v>
      </c>
      <c r="D62" s="64" t="s">
        <v>328</v>
      </c>
      <c r="E62" s="64" t="s">
        <v>1202</v>
      </c>
      <c r="F62" s="63" t="s">
        <v>1253</v>
      </c>
      <c r="G62" s="64" t="s">
        <v>552</v>
      </c>
      <c r="H62" s="63"/>
      <c r="I62" s="71">
        <v>1.0</v>
      </c>
      <c r="J62" s="196">
        <v>2990.0</v>
      </c>
      <c r="K62" s="129"/>
      <c r="L62" s="197">
        <v>1290.0</v>
      </c>
      <c r="M62" s="200">
        <v>1148.0</v>
      </c>
      <c r="N62" s="188">
        <f t="shared" si="1"/>
        <v>1148</v>
      </c>
      <c r="O62" s="64" t="s">
        <v>1204</v>
      </c>
      <c r="P62" s="63"/>
      <c r="Q62" s="71"/>
      <c r="R62" s="198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</row>
    <row r="63">
      <c r="A63" s="64" t="s">
        <v>315</v>
      </c>
      <c r="B63" s="64" t="s">
        <v>50</v>
      </c>
      <c r="C63" s="64" t="s">
        <v>6</v>
      </c>
      <c r="D63" s="64" t="s">
        <v>328</v>
      </c>
      <c r="E63" s="64" t="s">
        <v>1202</v>
      </c>
      <c r="F63" s="63" t="s">
        <v>1254</v>
      </c>
      <c r="G63" s="64" t="s">
        <v>552</v>
      </c>
      <c r="H63" s="63"/>
      <c r="I63" s="71">
        <v>1.0</v>
      </c>
      <c r="J63" s="196">
        <v>2990.0</v>
      </c>
      <c r="K63" s="129"/>
      <c r="L63" s="197">
        <v>1290.0</v>
      </c>
      <c r="M63" s="200">
        <v>1148.0</v>
      </c>
      <c r="N63" s="188">
        <f t="shared" si="1"/>
        <v>1148</v>
      </c>
      <c r="O63" s="64" t="s">
        <v>1204</v>
      </c>
      <c r="P63" s="63"/>
      <c r="Q63" s="71"/>
      <c r="R63" s="198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</row>
    <row r="64">
      <c r="A64" s="64" t="s">
        <v>315</v>
      </c>
      <c r="B64" s="64" t="s">
        <v>50</v>
      </c>
      <c r="C64" s="64" t="s">
        <v>6</v>
      </c>
      <c r="D64" s="64" t="s">
        <v>318</v>
      </c>
      <c r="E64" s="64" t="s">
        <v>1202</v>
      </c>
      <c r="F64" s="63" t="s">
        <v>1254</v>
      </c>
      <c r="G64" s="64" t="s">
        <v>552</v>
      </c>
      <c r="H64" s="63"/>
      <c r="I64" s="71">
        <v>1.0</v>
      </c>
      <c r="J64" s="196">
        <v>2990.0</v>
      </c>
      <c r="K64" s="129"/>
      <c r="L64" s="197">
        <v>1290.0</v>
      </c>
      <c r="M64" s="200">
        <v>1148.0</v>
      </c>
      <c r="N64" s="188">
        <f t="shared" si="1"/>
        <v>1148</v>
      </c>
      <c r="O64" s="64" t="s">
        <v>1204</v>
      </c>
      <c r="P64" s="63"/>
      <c r="Q64" s="71"/>
      <c r="R64" s="198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</row>
    <row r="65">
      <c r="A65" s="64" t="s">
        <v>315</v>
      </c>
      <c r="B65" s="64" t="s">
        <v>50</v>
      </c>
      <c r="C65" s="64" t="s">
        <v>6</v>
      </c>
      <c r="D65" s="64" t="s">
        <v>324</v>
      </c>
      <c r="E65" s="64" t="s">
        <v>1202</v>
      </c>
      <c r="F65" s="63" t="s">
        <v>1254</v>
      </c>
      <c r="G65" s="64" t="s">
        <v>552</v>
      </c>
      <c r="H65" s="63"/>
      <c r="I65" s="71">
        <v>1.0</v>
      </c>
      <c r="J65" s="196">
        <v>2990.0</v>
      </c>
      <c r="K65" s="129"/>
      <c r="L65" s="197">
        <v>1290.0</v>
      </c>
      <c r="M65" s="200">
        <v>1148.0</v>
      </c>
      <c r="N65" s="188">
        <f t="shared" si="1"/>
        <v>1148</v>
      </c>
      <c r="O65" s="64" t="s">
        <v>1204</v>
      </c>
      <c r="P65" s="63"/>
      <c r="Q65" s="71"/>
      <c r="R65" s="198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</row>
    <row r="66">
      <c r="A66" s="64" t="s">
        <v>315</v>
      </c>
      <c r="B66" s="64" t="s">
        <v>50</v>
      </c>
      <c r="C66" s="64" t="s">
        <v>6</v>
      </c>
      <c r="D66" s="64" t="s">
        <v>328</v>
      </c>
      <c r="E66" s="64" t="s">
        <v>1202</v>
      </c>
      <c r="F66" s="63" t="s">
        <v>1255</v>
      </c>
      <c r="G66" s="64" t="s">
        <v>552</v>
      </c>
      <c r="H66" s="63"/>
      <c r="I66" s="71">
        <v>1.0</v>
      </c>
      <c r="J66" s="196">
        <v>2990.0</v>
      </c>
      <c r="K66" s="129"/>
      <c r="L66" s="197">
        <v>1290.0</v>
      </c>
      <c r="M66" s="200">
        <v>1148.0</v>
      </c>
      <c r="N66" s="188">
        <f t="shared" si="1"/>
        <v>1148</v>
      </c>
      <c r="O66" s="64" t="s">
        <v>1204</v>
      </c>
      <c r="P66" s="63"/>
      <c r="Q66" s="71"/>
      <c r="R66" s="198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</row>
    <row r="67">
      <c r="A67" s="64" t="s">
        <v>315</v>
      </c>
      <c r="B67" s="64" t="s">
        <v>50</v>
      </c>
      <c r="C67" s="64" t="s">
        <v>6</v>
      </c>
      <c r="D67" s="64" t="s">
        <v>318</v>
      </c>
      <c r="E67" s="64" t="s">
        <v>1202</v>
      </c>
      <c r="F67" s="63" t="s">
        <v>1255</v>
      </c>
      <c r="G67" s="64" t="s">
        <v>552</v>
      </c>
      <c r="H67" s="63"/>
      <c r="I67" s="71">
        <v>1.0</v>
      </c>
      <c r="J67" s="196">
        <v>2990.0</v>
      </c>
      <c r="K67" s="129"/>
      <c r="L67" s="197">
        <v>1290.0</v>
      </c>
      <c r="M67" s="200">
        <v>1148.0</v>
      </c>
      <c r="N67" s="188">
        <f t="shared" si="1"/>
        <v>1148</v>
      </c>
      <c r="O67" s="64" t="s">
        <v>1204</v>
      </c>
      <c r="P67" s="63"/>
      <c r="Q67" s="71"/>
      <c r="R67" s="198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</row>
    <row r="68">
      <c r="A68" s="64" t="s">
        <v>315</v>
      </c>
      <c r="B68" s="64" t="s">
        <v>50</v>
      </c>
      <c r="C68" s="64" t="s">
        <v>6</v>
      </c>
      <c r="D68" s="64" t="s">
        <v>324</v>
      </c>
      <c r="E68" s="64" t="s">
        <v>1202</v>
      </c>
      <c r="F68" s="63" t="s">
        <v>1255</v>
      </c>
      <c r="G68" s="64" t="s">
        <v>552</v>
      </c>
      <c r="H68" s="63"/>
      <c r="I68" s="71">
        <v>1.0</v>
      </c>
      <c r="J68" s="196">
        <v>2990.0</v>
      </c>
      <c r="K68" s="129"/>
      <c r="L68" s="197">
        <v>1290.0</v>
      </c>
      <c r="M68" s="200">
        <v>1148.0</v>
      </c>
      <c r="N68" s="188">
        <f t="shared" si="1"/>
        <v>1148</v>
      </c>
      <c r="O68" s="64" t="s">
        <v>1204</v>
      </c>
      <c r="P68" s="63"/>
      <c r="Q68" s="71"/>
      <c r="R68" s="198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</row>
    <row r="69">
      <c r="A69" s="64" t="s">
        <v>315</v>
      </c>
      <c r="B69" s="64" t="s">
        <v>50</v>
      </c>
      <c r="C69" s="64" t="s">
        <v>6</v>
      </c>
      <c r="D69" s="64" t="s">
        <v>318</v>
      </c>
      <c r="E69" s="64" t="s">
        <v>1202</v>
      </c>
      <c r="F69" s="63" t="s">
        <v>1256</v>
      </c>
      <c r="G69" s="64" t="s">
        <v>1257</v>
      </c>
      <c r="H69" s="63"/>
      <c r="I69" s="71">
        <v>1.0</v>
      </c>
      <c r="J69" s="196">
        <v>1890.0</v>
      </c>
      <c r="K69" s="129"/>
      <c r="L69" s="197">
        <v>790.0</v>
      </c>
      <c r="M69" s="200">
        <v>703.0</v>
      </c>
      <c r="N69" s="188">
        <f t="shared" si="1"/>
        <v>703</v>
      </c>
      <c r="O69" s="64" t="s">
        <v>1204</v>
      </c>
      <c r="P69" s="63"/>
      <c r="Q69" s="71"/>
      <c r="R69" s="198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</row>
    <row r="70">
      <c r="A70" s="64" t="s">
        <v>315</v>
      </c>
      <c r="B70" s="64" t="s">
        <v>5</v>
      </c>
      <c r="C70" s="64" t="s">
        <v>6</v>
      </c>
      <c r="D70" s="64" t="s">
        <v>328</v>
      </c>
      <c r="E70" s="64" t="s">
        <v>1202</v>
      </c>
      <c r="F70" s="63" t="s">
        <v>1258</v>
      </c>
      <c r="G70" s="64" t="s">
        <v>335</v>
      </c>
      <c r="H70" s="63"/>
      <c r="I70" s="71">
        <v>1.0</v>
      </c>
      <c r="J70" s="196">
        <v>2190.0</v>
      </c>
      <c r="K70" s="129"/>
      <c r="L70" s="197">
        <v>890.0</v>
      </c>
      <c r="M70" s="200">
        <v>792.0</v>
      </c>
      <c r="N70" s="188">
        <f t="shared" si="1"/>
        <v>792</v>
      </c>
      <c r="O70" s="64" t="s">
        <v>1204</v>
      </c>
      <c r="P70" s="63"/>
      <c r="Q70" s="71"/>
      <c r="R70" s="198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</row>
    <row r="71">
      <c r="A71" s="64" t="s">
        <v>315</v>
      </c>
      <c r="B71" s="64" t="s">
        <v>5</v>
      </c>
      <c r="C71" s="64" t="s">
        <v>6</v>
      </c>
      <c r="D71" s="64" t="s">
        <v>318</v>
      </c>
      <c r="E71" s="64" t="s">
        <v>1202</v>
      </c>
      <c r="F71" s="63" t="s">
        <v>1258</v>
      </c>
      <c r="G71" s="64" t="s">
        <v>335</v>
      </c>
      <c r="H71" s="63"/>
      <c r="I71" s="71">
        <v>1.0</v>
      </c>
      <c r="J71" s="196">
        <v>2190.0</v>
      </c>
      <c r="K71" s="129"/>
      <c r="L71" s="197">
        <v>890.0</v>
      </c>
      <c r="M71" s="200">
        <v>792.0</v>
      </c>
      <c r="N71" s="188">
        <f t="shared" si="1"/>
        <v>792</v>
      </c>
      <c r="O71" s="64" t="s">
        <v>1204</v>
      </c>
      <c r="P71" s="63"/>
      <c r="Q71" s="71"/>
      <c r="R71" s="198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</row>
    <row r="72">
      <c r="A72" s="64" t="s">
        <v>315</v>
      </c>
      <c r="B72" s="64" t="s">
        <v>5</v>
      </c>
      <c r="C72" s="64" t="s">
        <v>6</v>
      </c>
      <c r="D72" s="64" t="s">
        <v>328</v>
      </c>
      <c r="E72" s="64" t="s">
        <v>1202</v>
      </c>
      <c r="F72" s="63" t="s">
        <v>1259</v>
      </c>
      <c r="G72" s="64" t="s">
        <v>335</v>
      </c>
      <c r="H72" s="63"/>
      <c r="I72" s="71">
        <v>2.0</v>
      </c>
      <c r="J72" s="196">
        <v>2190.0</v>
      </c>
      <c r="K72" s="129"/>
      <c r="L72" s="197">
        <v>890.0</v>
      </c>
      <c r="M72" s="200">
        <v>792.0</v>
      </c>
      <c r="N72" s="188">
        <f t="shared" si="1"/>
        <v>1584</v>
      </c>
      <c r="O72" s="64" t="s">
        <v>1204</v>
      </c>
      <c r="P72" s="63"/>
      <c r="Q72" s="71"/>
      <c r="R72" s="198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</row>
    <row r="73">
      <c r="A73" s="64" t="s">
        <v>315</v>
      </c>
      <c r="B73" s="64" t="s">
        <v>5</v>
      </c>
      <c r="C73" s="64" t="s">
        <v>6</v>
      </c>
      <c r="D73" s="64" t="s">
        <v>328</v>
      </c>
      <c r="E73" s="64" t="s">
        <v>1202</v>
      </c>
      <c r="F73" s="63" t="s">
        <v>1260</v>
      </c>
      <c r="G73" s="64" t="s">
        <v>335</v>
      </c>
      <c r="H73" s="63"/>
      <c r="I73" s="201">
        <v>1.0</v>
      </c>
      <c r="J73" s="196">
        <v>2190.0</v>
      </c>
      <c r="K73" s="129"/>
      <c r="L73" s="197">
        <v>890.0</v>
      </c>
      <c r="M73" s="200">
        <v>792.0</v>
      </c>
      <c r="N73" s="188">
        <f t="shared" si="1"/>
        <v>792</v>
      </c>
      <c r="O73" s="64" t="s">
        <v>1204</v>
      </c>
      <c r="P73" s="63"/>
      <c r="Q73" s="201"/>
      <c r="R73" s="202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</row>
    <row r="74">
      <c r="A74" s="64" t="s">
        <v>315</v>
      </c>
      <c r="B74" s="64" t="s">
        <v>37</v>
      </c>
      <c r="C74" s="64" t="s">
        <v>6</v>
      </c>
      <c r="D74" s="64" t="s">
        <v>324</v>
      </c>
      <c r="E74" s="64" t="s">
        <v>1202</v>
      </c>
      <c r="F74" s="63" t="s">
        <v>1261</v>
      </c>
      <c r="G74" s="64" t="s">
        <v>335</v>
      </c>
      <c r="H74" s="63"/>
      <c r="I74" s="203">
        <v>1.0</v>
      </c>
      <c r="J74" s="196">
        <v>1290.0</v>
      </c>
      <c r="K74" s="129"/>
      <c r="L74" s="197">
        <v>490.0</v>
      </c>
      <c r="M74" s="97">
        <v>436.0</v>
      </c>
      <c r="N74" s="188">
        <f t="shared" si="1"/>
        <v>436</v>
      </c>
      <c r="O74" s="64" t="s">
        <v>1204</v>
      </c>
      <c r="P74" s="63"/>
      <c r="Q74" s="203"/>
      <c r="R74" s="203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</row>
    <row r="75">
      <c r="A75" s="64" t="s">
        <v>315</v>
      </c>
      <c r="B75" s="64" t="s">
        <v>37</v>
      </c>
      <c r="C75" s="64" t="s">
        <v>6</v>
      </c>
      <c r="D75" s="64" t="s">
        <v>318</v>
      </c>
      <c r="E75" s="64" t="s">
        <v>1202</v>
      </c>
      <c r="F75" s="63" t="s">
        <v>1262</v>
      </c>
      <c r="G75" s="64" t="s">
        <v>335</v>
      </c>
      <c r="H75" s="63"/>
      <c r="I75" s="203">
        <v>1.0</v>
      </c>
      <c r="J75" s="196">
        <v>1290.0</v>
      </c>
      <c r="K75" s="129"/>
      <c r="L75" s="197">
        <v>490.0</v>
      </c>
      <c r="M75" s="200">
        <v>436.0</v>
      </c>
      <c r="N75" s="188">
        <f t="shared" si="1"/>
        <v>436</v>
      </c>
      <c r="O75" s="64" t="s">
        <v>1204</v>
      </c>
      <c r="P75" s="63"/>
      <c r="Q75" s="203"/>
      <c r="R75" s="203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</row>
    <row r="76">
      <c r="A76" s="64" t="s">
        <v>315</v>
      </c>
      <c r="B76" s="64" t="s">
        <v>37</v>
      </c>
      <c r="C76" s="64" t="s">
        <v>6</v>
      </c>
      <c r="D76" s="64" t="s">
        <v>324</v>
      </c>
      <c r="E76" s="64" t="s">
        <v>1202</v>
      </c>
      <c r="F76" s="63" t="s">
        <v>1263</v>
      </c>
      <c r="G76" s="64" t="s">
        <v>335</v>
      </c>
      <c r="H76" s="63"/>
      <c r="I76" s="203">
        <v>1.0</v>
      </c>
      <c r="J76" s="196">
        <v>1290.0</v>
      </c>
      <c r="K76" s="129"/>
      <c r="L76" s="197">
        <v>490.0</v>
      </c>
      <c r="M76" s="200">
        <v>436.0</v>
      </c>
      <c r="N76" s="188">
        <f t="shared" si="1"/>
        <v>436</v>
      </c>
      <c r="O76" s="64" t="s">
        <v>1204</v>
      </c>
      <c r="P76" s="63"/>
      <c r="Q76" s="203"/>
      <c r="R76" s="203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</row>
    <row r="77">
      <c r="A77" s="64" t="s">
        <v>315</v>
      </c>
      <c r="B77" s="64" t="s">
        <v>37</v>
      </c>
      <c r="C77" s="64" t="s">
        <v>6</v>
      </c>
      <c r="D77" s="64" t="s">
        <v>318</v>
      </c>
      <c r="E77" s="64" t="s">
        <v>1202</v>
      </c>
      <c r="F77" s="63" t="s">
        <v>1264</v>
      </c>
      <c r="G77" s="64" t="s">
        <v>335</v>
      </c>
      <c r="H77" s="63"/>
      <c r="I77" s="203">
        <v>1.0</v>
      </c>
      <c r="J77" s="196">
        <v>1290.0</v>
      </c>
      <c r="K77" s="129"/>
      <c r="L77" s="197">
        <v>490.0</v>
      </c>
      <c r="M77" s="200">
        <v>436.0</v>
      </c>
      <c r="N77" s="188">
        <f t="shared" si="1"/>
        <v>436</v>
      </c>
      <c r="O77" s="64" t="s">
        <v>1204</v>
      </c>
      <c r="P77" s="63"/>
      <c r="Q77" s="203"/>
      <c r="R77" s="203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</row>
    <row r="78">
      <c r="A78" s="64" t="s">
        <v>315</v>
      </c>
      <c r="B78" s="64" t="s">
        <v>37</v>
      </c>
      <c r="C78" s="64" t="s">
        <v>6</v>
      </c>
      <c r="D78" s="64" t="s">
        <v>328</v>
      </c>
      <c r="E78" s="64" t="s">
        <v>1202</v>
      </c>
      <c r="F78" s="63" t="s">
        <v>1265</v>
      </c>
      <c r="G78" s="64" t="s">
        <v>335</v>
      </c>
      <c r="H78" s="63"/>
      <c r="I78" s="203">
        <v>1.0</v>
      </c>
      <c r="J78" s="196">
        <v>1290.0</v>
      </c>
      <c r="K78" s="129"/>
      <c r="L78" s="197">
        <v>490.0</v>
      </c>
      <c r="M78" s="200">
        <v>436.0</v>
      </c>
      <c r="N78" s="188">
        <f t="shared" si="1"/>
        <v>436</v>
      </c>
      <c r="O78" s="64" t="s">
        <v>1204</v>
      </c>
      <c r="P78" s="63"/>
      <c r="Q78" s="203"/>
      <c r="R78" s="203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</row>
    <row r="79">
      <c r="A79" s="64" t="s">
        <v>315</v>
      </c>
      <c r="B79" s="64" t="s">
        <v>37</v>
      </c>
      <c r="C79" s="64" t="s">
        <v>6</v>
      </c>
      <c r="D79" s="64" t="s">
        <v>328</v>
      </c>
      <c r="E79" s="64" t="s">
        <v>1202</v>
      </c>
      <c r="F79" s="63" t="s">
        <v>1266</v>
      </c>
      <c r="G79" s="64" t="s">
        <v>335</v>
      </c>
      <c r="H79" s="63"/>
      <c r="I79" s="203">
        <v>1.0</v>
      </c>
      <c r="J79" s="196">
        <v>1290.0</v>
      </c>
      <c r="K79" s="129"/>
      <c r="L79" s="197">
        <v>490.0</v>
      </c>
      <c r="M79" s="200">
        <v>436.0</v>
      </c>
      <c r="N79" s="188">
        <f t="shared" si="1"/>
        <v>436</v>
      </c>
      <c r="O79" s="64" t="s">
        <v>1204</v>
      </c>
      <c r="P79" s="63"/>
      <c r="Q79" s="203"/>
      <c r="R79" s="203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</row>
    <row r="80">
      <c r="A80" s="64" t="s">
        <v>315</v>
      </c>
      <c r="B80" s="64" t="s">
        <v>37</v>
      </c>
      <c r="C80" s="64" t="s">
        <v>6</v>
      </c>
      <c r="D80" s="64" t="s">
        <v>328</v>
      </c>
      <c r="E80" s="64" t="s">
        <v>1202</v>
      </c>
      <c r="F80" s="63" t="s">
        <v>1267</v>
      </c>
      <c r="G80" s="64" t="s">
        <v>335</v>
      </c>
      <c r="H80" s="63"/>
      <c r="I80" s="203">
        <v>1.0</v>
      </c>
      <c r="J80" s="196">
        <v>1290.0</v>
      </c>
      <c r="K80" s="129"/>
      <c r="L80" s="197">
        <v>490.0</v>
      </c>
      <c r="M80" s="200">
        <v>436.0</v>
      </c>
      <c r="N80" s="188">
        <f t="shared" si="1"/>
        <v>436</v>
      </c>
      <c r="O80" s="64" t="s">
        <v>1204</v>
      </c>
      <c r="P80" s="63"/>
      <c r="Q80" s="203" t="s">
        <v>1268</v>
      </c>
      <c r="R80" s="203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</row>
    <row r="81">
      <c r="A81" s="64" t="s">
        <v>315</v>
      </c>
      <c r="B81" s="64" t="s">
        <v>37</v>
      </c>
      <c r="C81" s="64" t="s">
        <v>6</v>
      </c>
      <c r="D81" s="64" t="s">
        <v>318</v>
      </c>
      <c r="E81" s="64" t="s">
        <v>1202</v>
      </c>
      <c r="F81" s="63" t="s">
        <v>1269</v>
      </c>
      <c r="G81" s="64" t="s">
        <v>335</v>
      </c>
      <c r="H81" s="63"/>
      <c r="I81" s="203">
        <v>1.0</v>
      </c>
      <c r="J81" s="196">
        <v>1290.0</v>
      </c>
      <c r="K81" s="129"/>
      <c r="L81" s="197">
        <v>490.0</v>
      </c>
      <c r="M81" s="200">
        <v>436.0</v>
      </c>
      <c r="N81" s="188">
        <f t="shared" si="1"/>
        <v>436</v>
      </c>
      <c r="O81" s="64" t="s">
        <v>1204</v>
      </c>
      <c r="P81" s="63"/>
      <c r="Q81" s="203"/>
      <c r="R81" s="203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</row>
    <row r="82">
      <c r="A82" s="64" t="s">
        <v>315</v>
      </c>
      <c r="B82" s="64" t="s">
        <v>37</v>
      </c>
      <c r="C82" s="64" t="s">
        <v>6</v>
      </c>
      <c r="D82" s="64" t="s">
        <v>328</v>
      </c>
      <c r="E82" s="64" t="s">
        <v>1202</v>
      </c>
      <c r="F82" s="63" t="s">
        <v>1270</v>
      </c>
      <c r="G82" s="64" t="s">
        <v>342</v>
      </c>
      <c r="H82" s="63"/>
      <c r="I82" s="203">
        <v>1.0</v>
      </c>
      <c r="J82" s="196">
        <v>5990.0</v>
      </c>
      <c r="K82" s="129"/>
      <c r="L82" s="197">
        <v>2650.0</v>
      </c>
      <c r="M82" s="200">
        <v>2359.0</v>
      </c>
      <c r="N82" s="188">
        <f t="shared" si="1"/>
        <v>2359</v>
      </c>
      <c r="O82" s="64" t="s">
        <v>1204</v>
      </c>
      <c r="P82" s="63"/>
      <c r="Q82" s="203"/>
      <c r="R82" s="203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</row>
    <row r="83">
      <c r="A83" s="64" t="s">
        <v>315</v>
      </c>
      <c r="B83" s="64" t="s">
        <v>37</v>
      </c>
      <c r="C83" s="64" t="s">
        <v>6</v>
      </c>
      <c r="D83" s="64" t="s">
        <v>328</v>
      </c>
      <c r="E83" s="64" t="s">
        <v>1202</v>
      </c>
      <c r="F83" s="63" t="s">
        <v>1271</v>
      </c>
      <c r="G83" s="64" t="s">
        <v>342</v>
      </c>
      <c r="H83" s="63"/>
      <c r="I83" s="203">
        <v>1.0</v>
      </c>
      <c r="J83" s="196">
        <v>5990.0</v>
      </c>
      <c r="K83" s="129"/>
      <c r="L83" s="197">
        <v>2650.0</v>
      </c>
      <c r="M83" s="200">
        <v>2359.0</v>
      </c>
      <c r="N83" s="188">
        <f t="shared" si="1"/>
        <v>2359</v>
      </c>
      <c r="O83" s="64" t="s">
        <v>1204</v>
      </c>
      <c r="P83" s="63"/>
      <c r="Q83" s="203"/>
      <c r="R83" s="203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</row>
    <row r="84">
      <c r="A84" s="64" t="s">
        <v>315</v>
      </c>
      <c r="B84" s="64" t="s">
        <v>37</v>
      </c>
      <c r="C84" s="64" t="s">
        <v>6</v>
      </c>
      <c r="D84" s="64" t="s">
        <v>328</v>
      </c>
      <c r="E84" s="64" t="s">
        <v>1202</v>
      </c>
      <c r="F84" s="63" t="s">
        <v>1272</v>
      </c>
      <c r="G84" s="64" t="s">
        <v>342</v>
      </c>
      <c r="H84" s="63"/>
      <c r="I84" s="203">
        <v>1.0</v>
      </c>
      <c r="J84" s="196">
        <v>5990.0</v>
      </c>
      <c r="K84" s="129"/>
      <c r="L84" s="197">
        <v>2650.0</v>
      </c>
      <c r="M84" s="200">
        <v>2359.0</v>
      </c>
      <c r="N84" s="188">
        <f t="shared" si="1"/>
        <v>2359</v>
      </c>
      <c r="O84" s="64" t="s">
        <v>1204</v>
      </c>
      <c r="P84" s="63"/>
      <c r="Q84" s="203"/>
      <c r="R84" s="203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</row>
    <row r="85">
      <c r="A85" s="64" t="s">
        <v>315</v>
      </c>
      <c r="B85" s="64" t="s">
        <v>5</v>
      </c>
      <c r="C85" s="64" t="s">
        <v>6</v>
      </c>
      <c r="D85" s="64" t="s">
        <v>318</v>
      </c>
      <c r="E85" s="64" t="s">
        <v>1202</v>
      </c>
      <c r="F85" s="63" t="s">
        <v>1273</v>
      </c>
      <c r="G85" s="64" t="s">
        <v>1274</v>
      </c>
      <c r="H85" s="63"/>
      <c r="I85" s="203">
        <v>1.0</v>
      </c>
      <c r="J85" s="196">
        <v>2390.0</v>
      </c>
      <c r="K85" s="129"/>
      <c r="L85" s="197">
        <v>990.0</v>
      </c>
      <c r="M85" s="200">
        <v>881.0</v>
      </c>
      <c r="N85" s="188">
        <f t="shared" si="1"/>
        <v>881</v>
      </c>
      <c r="O85" s="64" t="s">
        <v>1204</v>
      </c>
      <c r="P85" s="63"/>
      <c r="Q85" s="203"/>
      <c r="R85" s="203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</row>
    <row r="86">
      <c r="A86" s="64" t="s">
        <v>315</v>
      </c>
      <c r="B86" s="64" t="s">
        <v>5</v>
      </c>
      <c r="C86" s="64" t="s">
        <v>6</v>
      </c>
      <c r="D86" s="64" t="s">
        <v>328</v>
      </c>
      <c r="E86" s="64" t="s">
        <v>1202</v>
      </c>
      <c r="F86" s="63" t="s">
        <v>1273</v>
      </c>
      <c r="G86" s="64" t="s">
        <v>1274</v>
      </c>
      <c r="H86" s="63"/>
      <c r="I86" s="203">
        <v>1.0</v>
      </c>
      <c r="J86" s="196">
        <v>2390.0</v>
      </c>
      <c r="K86" s="129"/>
      <c r="L86" s="197">
        <v>990.0</v>
      </c>
      <c r="M86" s="200">
        <v>881.0</v>
      </c>
      <c r="N86" s="188">
        <f t="shared" si="1"/>
        <v>881</v>
      </c>
      <c r="O86" s="64" t="s">
        <v>1204</v>
      </c>
      <c r="P86" s="63"/>
      <c r="Q86" s="203"/>
      <c r="R86" s="203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</row>
    <row r="87">
      <c r="A87" s="64" t="s">
        <v>315</v>
      </c>
      <c r="B87" s="64" t="s">
        <v>5</v>
      </c>
      <c r="C87" s="64" t="s">
        <v>6</v>
      </c>
      <c r="D87" s="64" t="s">
        <v>324</v>
      </c>
      <c r="E87" s="64" t="s">
        <v>1202</v>
      </c>
      <c r="F87" s="63" t="s">
        <v>1275</v>
      </c>
      <c r="G87" s="64" t="s">
        <v>1274</v>
      </c>
      <c r="H87" s="63"/>
      <c r="I87" s="203">
        <v>1.0</v>
      </c>
      <c r="J87" s="196">
        <v>2390.0</v>
      </c>
      <c r="K87" s="129"/>
      <c r="L87" s="197">
        <v>990.0</v>
      </c>
      <c r="M87" s="200">
        <v>881.0</v>
      </c>
      <c r="N87" s="188">
        <f t="shared" si="1"/>
        <v>881</v>
      </c>
      <c r="O87" s="64" t="s">
        <v>1204</v>
      </c>
      <c r="P87" s="63"/>
      <c r="Q87" s="203"/>
      <c r="R87" s="203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</row>
    <row r="88">
      <c r="A88" s="64" t="s">
        <v>315</v>
      </c>
      <c r="B88" s="64" t="s">
        <v>5</v>
      </c>
      <c r="C88" s="64" t="s">
        <v>6</v>
      </c>
      <c r="D88" s="64" t="s">
        <v>328</v>
      </c>
      <c r="E88" s="64" t="s">
        <v>1202</v>
      </c>
      <c r="F88" s="63" t="s">
        <v>1275</v>
      </c>
      <c r="G88" s="64" t="s">
        <v>1274</v>
      </c>
      <c r="H88" s="63"/>
      <c r="I88" s="203">
        <v>1.0</v>
      </c>
      <c r="J88" s="196">
        <v>2390.0</v>
      </c>
      <c r="K88" s="129"/>
      <c r="L88" s="197">
        <v>990.0</v>
      </c>
      <c r="M88" s="200">
        <v>881.0</v>
      </c>
      <c r="N88" s="188">
        <f t="shared" si="1"/>
        <v>881</v>
      </c>
      <c r="O88" s="64" t="s">
        <v>1204</v>
      </c>
      <c r="P88" s="63"/>
      <c r="Q88" s="203"/>
      <c r="R88" s="203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</row>
    <row r="89">
      <c r="A89" s="64" t="s">
        <v>315</v>
      </c>
      <c r="B89" s="64" t="s">
        <v>5</v>
      </c>
      <c r="C89" s="64" t="s">
        <v>6</v>
      </c>
      <c r="D89" s="64" t="s">
        <v>328</v>
      </c>
      <c r="E89" s="64" t="s">
        <v>1202</v>
      </c>
      <c r="F89" s="63" t="s">
        <v>1276</v>
      </c>
      <c r="G89" s="64" t="s">
        <v>1274</v>
      </c>
      <c r="H89" s="63"/>
      <c r="I89" s="203">
        <v>1.0</v>
      </c>
      <c r="J89" s="196">
        <v>2390.0</v>
      </c>
      <c r="K89" s="129"/>
      <c r="L89" s="197">
        <v>990.0</v>
      </c>
      <c r="M89" s="200">
        <v>881.0</v>
      </c>
      <c r="N89" s="188">
        <f t="shared" si="1"/>
        <v>881</v>
      </c>
      <c r="O89" s="64" t="s">
        <v>1204</v>
      </c>
      <c r="P89" s="63"/>
      <c r="Q89" s="203"/>
      <c r="R89" s="203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</row>
    <row r="90">
      <c r="A90" s="64" t="s">
        <v>315</v>
      </c>
      <c r="B90" s="64" t="s">
        <v>5</v>
      </c>
      <c r="C90" s="64" t="s">
        <v>6</v>
      </c>
      <c r="D90" s="64" t="s">
        <v>318</v>
      </c>
      <c r="E90" s="64" t="s">
        <v>1202</v>
      </c>
      <c r="F90" s="63" t="s">
        <v>1277</v>
      </c>
      <c r="G90" s="64" t="s">
        <v>1274</v>
      </c>
      <c r="H90" s="63"/>
      <c r="I90" s="203">
        <v>1.0</v>
      </c>
      <c r="J90" s="196">
        <v>2390.0</v>
      </c>
      <c r="K90" s="129"/>
      <c r="L90" s="197">
        <v>990.0</v>
      </c>
      <c r="M90" s="200">
        <v>881.0</v>
      </c>
      <c r="N90" s="188">
        <f t="shared" si="1"/>
        <v>881</v>
      </c>
      <c r="O90" s="64" t="s">
        <v>1204</v>
      </c>
      <c r="P90" s="63"/>
      <c r="Q90" s="203"/>
      <c r="R90" s="203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</row>
    <row r="91">
      <c r="A91" s="64" t="s">
        <v>315</v>
      </c>
      <c r="B91" s="64" t="s">
        <v>5</v>
      </c>
      <c r="C91" s="64" t="s">
        <v>6</v>
      </c>
      <c r="D91" s="64" t="s">
        <v>318</v>
      </c>
      <c r="E91" s="64" t="s">
        <v>1202</v>
      </c>
      <c r="F91" s="63" t="s">
        <v>1278</v>
      </c>
      <c r="G91" s="64" t="s">
        <v>1274</v>
      </c>
      <c r="H91" s="63"/>
      <c r="I91" s="203">
        <v>1.0</v>
      </c>
      <c r="J91" s="196">
        <v>2390.0</v>
      </c>
      <c r="K91" s="129"/>
      <c r="L91" s="197">
        <v>990.0</v>
      </c>
      <c r="M91" s="200">
        <v>881.0</v>
      </c>
      <c r="N91" s="188">
        <f t="shared" si="1"/>
        <v>881</v>
      </c>
      <c r="O91" s="64" t="s">
        <v>1204</v>
      </c>
      <c r="P91" s="63"/>
      <c r="Q91" s="203"/>
      <c r="R91" s="203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</row>
    <row r="92">
      <c r="A92" s="64" t="s">
        <v>315</v>
      </c>
      <c r="B92" s="64" t="s">
        <v>5</v>
      </c>
      <c r="C92" s="64" t="s">
        <v>6</v>
      </c>
      <c r="D92" s="64" t="s">
        <v>324</v>
      </c>
      <c r="E92" s="64" t="s">
        <v>1202</v>
      </c>
      <c r="F92" s="63" t="s">
        <v>1279</v>
      </c>
      <c r="G92" s="64" t="s">
        <v>1274</v>
      </c>
      <c r="H92" s="63"/>
      <c r="I92" s="203">
        <v>1.0</v>
      </c>
      <c r="J92" s="196">
        <v>2390.0</v>
      </c>
      <c r="K92" s="129"/>
      <c r="L92" s="197">
        <v>990.0</v>
      </c>
      <c r="M92" s="200">
        <v>881.0</v>
      </c>
      <c r="N92" s="188">
        <f t="shared" si="1"/>
        <v>881</v>
      </c>
      <c r="O92" s="64" t="s">
        <v>1204</v>
      </c>
      <c r="P92" s="63"/>
      <c r="Q92" s="203"/>
      <c r="R92" s="203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</row>
    <row r="93">
      <c r="A93" s="64" t="s">
        <v>315</v>
      </c>
      <c r="B93" s="64" t="s">
        <v>5</v>
      </c>
      <c r="C93" s="64" t="s">
        <v>6</v>
      </c>
      <c r="D93" s="64" t="s">
        <v>328</v>
      </c>
      <c r="E93" s="64" t="s">
        <v>1202</v>
      </c>
      <c r="F93" s="63" t="s">
        <v>1280</v>
      </c>
      <c r="G93" s="64" t="s">
        <v>1274</v>
      </c>
      <c r="H93" s="63"/>
      <c r="I93" s="203">
        <v>1.0</v>
      </c>
      <c r="J93" s="196">
        <v>2390.0</v>
      </c>
      <c r="K93" s="129"/>
      <c r="L93" s="197">
        <v>990.0</v>
      </c>
      <c r="M93" s="200">
        <v>881.0</v>
      </c>
      <c r="N93" s="188">
        <f t="shared" si="1"/>
        <v>881</v>
      </c>
      <c r="O93" s="64" t="s">
        <v>1204</v>
      </c>
      <c r="P93" s="63"/>
      <c r="Q93" s="203"/>
      <c r="R93" s="203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</row>
    <row r="94">
      <c r="A94" s="99" t="s">
        <v>315</v>
      </c>
      <c r="B94" s="99" t="s">
        <v>316</v>
      </c>
      <c r="C94" s="99" t="s">
        <v>6</v>
      </c>
      <c r="D94" s="99" t="s">
        <v>328</v>
      </c>
      <c r="E94" s="99" t="s">
        <v>1202</v>
      </c>
      <c r="F94" s="99" t="s">
        <v>1281</v>
      </c>
      <c r="G94" s="99" t="s">
        <v>1053</v>
      </c>
      <c r="H94" s="103"/>
      <c r="I94" s="204">
        <v>1.0</v>
      </c>
      <c r="J94" s="205">
        <v>4990.0</v>
      </c>
      <c r="K94" s="206"/>
      <c r="L94" s="187">
        <v>1985.0</v>
      </c>
      <c r="M94" s="99">
        <v>1890.48</v>
      </c>
      <c r="N94" s="207">
        <f t="shared" si="1"/>
        <v>1890.48</v>
      </c>
      <c r="O94" s="99" t="s">
        <v>1204</v>
      </c>
      <c r="P94" s="103"/>
      <c r="Q94" s="99" t="s">
        <v>1282</v>
      </c>
      <c r="R94" s="103"/>
      <c r="S94" s="103"/>
      <c r="T94" s="103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208"/>
      <c r="AL94" s="208"/>
      <c r="AM94" s="208"/>
      <c r="AN94" s="208"/>
      <c r="AO94" s="208"/>
    </row>
    <row r="95">
      <c r="A95" s="99" t="s">
        <v>315</v>
      </c>
      <c r="B95" s="99" t="s">
        <v>316</v>
      </c>
      <c r="C95" s="99" t="s">
        <v>6</v>
      </c>
      <c r="D95" s="99" t="s">
        <v>328</v>
      </c>
      <c r="E95" s="99" t="s">
        <v>1202</v>
      </c>
      <c r="F95" s="99" t="s">
        <v>1283</v>
      </c>
      <c r="G95" s="99" t="s">
        <v>1053</v>
      </c>
      <c r="H95" s="103"/>
      <c r="I95" s="204">
        <v>1.0</v>
      </c>
      <c r="J95" s="205">
        <v>7390.0</v>
      </c>
      <c r="K95" s="206"/>
      <c r="L95" s="187">
        <v>2928.0</v>
      </c>
      <c r="M95" s="99">
        <v>2788.57</v>
      </c>
      <c r="N95" s="207">
        <f t="shared" si="1"/>
        <v>2788.57</v>
      </c>
      <c r="O95" s="99" t="s">
        <v>1204</v>
      </c>
      <c r="P95" s="103"/>
      <c r="Q95" s="99" t="s">
        <v>1282</v>
      </c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</row>
    <row r="96">
      <c r="A96" s="99" t="s">
        <v>315</v>
      </c>
      <c r="B96" s="99" t="s">
        <v>316</v>
      </c>
      <c r="C96" s="99" t="s">
        <v>6</v>
      </c>
      <c r="D96" s="99" t="s">
        <v>324</v>
      </c>
      <c r="E96" s="99" t="s">
        <v>1202</v>
      </c>
      <c r="F96" s="99" t="s">
        <v>1284</v>
      </c>
      <c r="G96" s="99" t="s">
        <v>1053</v>
      </c>
      <c r="H96" s="103"/>
      <c r="I96" s="204">
        <v>1.0</v>
      </c>
      <c r="J96" s="205">
        <v>7390.0</v>
      </c>
      <c r="K96" s="206"/>
      <c r="L96" s="187">
        <v>2928.0</v>
      </c>
      <c r="M96" s="99">
        <v>2788.57</v>
      </c>
      <c r="N96" s="207">
        <f t="shared" si="1"/>
        <v>2788.57</v>
      </c>
      <c r="O96" s="99" t="s">
        <v>1204</v>
      </c>
      <c r="P96" s="103"/>
      <c r="Q96" s="99" t="s">
        <v>1282</v>
      </c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</row>
    <row r="97">
      <c r="A97" s="99" t="s">
        <v>315</v>
      </c>
      <c r="B97" s="99" t="s">
        <v>473</v>
      </c>
      <c r="C97" s="99" t="s">
        <v>22</v>
      </c>
      <c r="D97" s="99" t="s">
        <v>324</v>
      </c>
      <c r="E97" s="99" t="s">
        <v>1202</v>
      </c>
      <c r="F97" s="99" t="s">
        <v>1285</v>
      </c>
      <c r="G97" s="103"/>
      <c r="H97" s="103"/>
      <c r="I97" s="204">
        <v>1.0</v>
      </c>
      <c r="J97" s="205">
        <v>3390.0</v>
      </c>
      <c r="K97" s="206"/>
      <c r="L97" s="187">
        <v>1422.0</v>
      </c>
      <c r="M97" s="99">
        <v>1354.29</v>
      </c>
      <c r="N97" s="207">
        <f t="shared" si="1"/>
        <v>1354.29</v>
      </c>
      <c r="O97" s="99" t="s">
        <v>1204</v>
      </c>
      <c r="P97" s="103"/>
      <c r="Q97" s="99" t="s">
        <v>1282</v>
      </c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</row>
    <row r="98">
      <c r="A98" s="99" t="s">
        <v>315</v>
      </c>
      <c r="B98" s="99" t="s">
        <v>473</v>
      </c>
      <c r="C98" s="99" t="s">
        <v>6</v>
      </c>
      <c r="D98" s="99" t="s">
        <v>324</v>
      </c>
      <c r="E98" s="99" t="s">
        <v>1202</v>
      </c>
      <c r="F98" s="99" t="s">
        <v>1286</v>
      </c>
      <c r="G98" s="103"/>
      <c r="H98" s="103"/>
      <c r="I98" s="204">
        <v>1.0</v>
      </c>
      <c r="J98" s="205">
        <v>3390.0</v>
      </c>
      <c r="K98" s="206"/>
      <c r="L98" s="187">
        <v>1422.0</v>
      </c>
      <c r="M98" s="99">
        <v>1354.29</v>
      </c>
      <c r="N98" s="207">
        <f t="shared" si="1"/>
        <v>1354.29</v>
      </c>
      <c r="O98" s="99" t="s">
        <v>1204</v>
      </c>
      <c r="P98" s="103"/>
      <c r="Q98" s="99" t="s">
        <v>1282</v>
      </c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128"/>
      <c r="K99" s="129"/>
      <c r="L99" s="195"/>
      <c r="M99" s="63"/>
      <c r="N99" s="188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128"/>
      <c r="K100" s="129"/>
      <c r="L100" s="195"/>
      <c r="M100" s="63"/>
      <c r="N100" s="188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128"/>
      <c r="K101" s="129"/>
      <c r="L101" s="195"/>
      <c r="M101" s="63"/>
      <c r="N101" s="188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128"/>
      <c r="K102" s="129"/>
      <c r="L102" s="195"/>
      <c r="M102" s="63"/>
      <c r="N102" s="188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128"/>
      <c r="K103" s="129"/>
      <c r="L103" s="195"/>
      <c r="M103" s="63"/>
      <c r="N103" s="188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128"/>
      <c r="K104" s="129"/>
      <c r="L104" s="195"/>
      <c r="M104" s="63"/>
      <c r="N104" s="188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128"/>
      <c r="K105" s="129"/>
      <c r="L105" s="195"/>
      <c r="M105" s="63"/>
      <c r="N105" s="188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128"/>
      <c r="K106" s="129"/>
      <c r="L106" s="195"/>
      <c r="M106" s="63"/>
      <c r="N106" s="188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128"/>
      <c r="K107" s="129"/>
      <c r="L107" s="195"/>
      <c r="M107" s="63"/>
      <c r="N107" s="188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128"/>
      <c r="K108" s="129"/>
      <c r="L108" s="195"/>
      <c r="M108" s="63"/>
      <c r="N108" s="188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128"/>
      <c r="K109" s="129"/>
      <c r="L109" s="195"/>
      <c r="M109" s="63"/>
      <c r="N109" s="188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128"/>
      <c r="K110" s="129"/>
      <c r="L110" s="195"/>
      <c r="M110" s="63"/>
      <c r="N110" s="188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128"/>
      <c r="K111" s="129"/>
      <c r="L111" s="195"/>
      <c r="M111" s="63"/>
      <c r="N111" s="188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128"/>
      <c r="K112" s="129"/>
      <c r="L112" s="195"/>
      <c r="M112" s="63"/>
      <c r="N112" s="188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128"/>
      <c r="K113" s="129"/>
      <c r="L113" s="195"/>
      <c r="M113" s="63"/>
      <c r="N113" s="188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128"/>
      <c r="K114" s="129"/>
      <c r="L114" s="195"/>
      <c r="M114" s="63"/>
      <c r="N114" s="188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128"/>
      <c r="K115" s="129"/>
      <c r="L115" s="195"/>
      <c r="M115" s="63"/>
      <c r="N115" s="188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128"/>
      <c r="K116" s="129"/>
      <c r="L116" s="195"/>
      <c r="M116" s="63"/>
      <c r="N116" s="188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128"/>
      <c r="K117" s="129"/>
      <c r="L117" s="195"/>
      <c r="M117" s="63"/>
      <c r="N117" s="188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128"/>
      <c r="K118" s="129"/>
      <c r="L118" s="195"/>
      <c r="M118" s="63"/>
      <c r="N118" s="188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128"/>
      <c r="K119" s="129"/>
      <c r="L119" s="195"/>
      <c r="M119" s="63"/>
      <c r="N119" s="188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128"/>
      <c r="K120" s="129"/>
      <c r="L120" s="195"/>
      <c r="M120" s="63"/>
      <c r="N120" s="188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128"/>
      <c r="K121" s="129"/>
      <c r="L121" s="195"/>
      <c r="M121" s="63"/>
      <c r="N121" s="188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128"/>
      <c r="K122" s="129"/>
      <c r="L122" s="195"/>
      <c r="M122" s="63"/>
      <c r="N122" s="188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128"/>
      <c r="K123" s="129"/>
      <c r="L123" s="195"/>
      <c r="M123" s="63"/>
      <c r="N123" s="188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128"/>
      <c r="K124" s="129"/>
      <c r="L124" s="195"/>
      <c r="M124" s="63"/>
      <c r="N124" s="188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128"/>
      <c r="K125" s="129"/>
      <c r="L125" s="195"/>
      <c r="M125" s="63"/>
      <c r="N125" s="188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128"/>
      <c r="K126" s="129"/>
      <c r="L126" s="195"/>
      <c r="M126" s="63"/>
      <c r="N126" s="188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128"/>
      <c r="K127" s="129"/>
      <c r="L127" s="195"/>
      <c r="M127" s="63"/>
      <c r="N127" s="188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128"/>
      <c r="K128" s="129"/>
      <c r="L128" s="195"/>
      <c r="M128" s="63"/>
      <c r="N128" s="188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128"/>
      <c r="K129" s="129"/>
      <c r="L129" s="195"/>
      <c r="M129" s="63"/>
      <c r="N129" s="188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128"/>
      <c r="K130" s="129"/>
      <c r="L130" s="195"/>
      <c r="M130" s="63"/>
      <c r="N130" s="188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128"/>
      <c r="K131" s="129"/>
      <c r="L131" s="195"/>
      <c r="M131" s="63"/>
      <c r="N131" s="188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128"/>
      <c r="K132" s="129"/>
      <c r="L132" s="195"/>
      <c r="M132" s="63"/>
      <c r="N132" s="188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128"/>
      <c r="K133" s="129"/>
      <c r="L133" s="195"/>
      <c r="M133" s="63"/>
      <c r="N133" s="188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128"/>
      <c r="K134" s="129"/>
      <c r="L134" s="195"/>
      <c r="M134" s="63"/>
      <c r="N134" s="188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128"/>
      <c r="K135" s="129"/>
      <c r="L135" s="195"/>
      <c r="M135" s="63"/>
      <c r="N135" s="188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128"/>
      <c r="K136" s="129"/>
      <c r="L136" s="195"/>
      <c r="M136" s="63"/>
      <c r="N136" s="188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128"/>
      <c r="K137" s="129"/>
      <c r="L137" s="195"/>
      <c r="M137" s="63"/>
      <c r="N137" s="188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128"/>
      <c r="K138" s="129"/>
      <c r="L138" s="195"/>
      <c r="M138" s="63"/>
      <c r="N138" s="188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128"/>
      <c r="K139" s="129"/>
      <c r="L139" s="195"/>
      <c r="M139" s="63"/>
      <c r="N139" s="188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128"/>
      <c r="K140" s="129"/>
      <c r="L140" s="195"/>
      <c r="M140" s="63"/>
      <c r="N140" s="188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128"/>
      <c r="K141" s="129"/>
      <c r="L141" s="195"/>
      <c r="M141" s="63"/>
      <c r="N141" s="188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128"/>
      <c r="K142" s="129"/>
      <c r="L142" s="195"/>
      <c r="M142" s="63"/>
      <c r="N142" s="188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128"/>
      <c r="K143" s="129"/>
      <c r="L143" s="195"/>
      <c r="M143" s="63"/>
      <c r="N143" s="188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128"/>
      <c r="K144" s="129"/>
      <c r="L144" s="195"/>
      <c r="M144" s="63"/>
      <c r="N144" s="188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128"/>
      <c r="K145" s="129"/>
      <c r="L145" s="195"/>
      <c r="M145" s="63"/>
      <c r="N145" s="188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128"/>
      <c r="K146" s="129"/>
      <c r="L146" s="195"/>
      <c r="M146" s="63"/>
      <c r="N146" s="188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128"/>
      <c r="K147" s="129"/>
      <c r="L147" s="195"/>
      <c r="M147" s="63"/>
      <c r="N147" s="188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128"/>
      <c r="K148" s="129"/>
      <c r="L148" s="195"/>
      <c r="M148" s="63"/>
      <c r="N148" s="188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128"/>
      <c r="K149" s="129"/>
      <c r="L149" s="195"/>
      <c r="M149" s="63"/>
      <c r="N149" s="188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128"/>
      <c r="K150" s="129"/>
      <c r="L150" s="195"/>
      <c r="M150" s="63"/>
      <c r="N150" s="188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128"/>
      <c r="K151" s="129"/>
      <c r="L151" s="195"/>
      <c r="M151" s="63"/>
      <c r="N151" s="188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128"/>
      <c r="K152" s="129"/>
      <c r="L152" s="195"/>
      <c r="M152" s="63"/>
      <c r="N152" s="188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128"/>
      <c r="K153" s="129"/>
      <c r="L153" s="195"/>
      <c r="M153" s="63"/>
      <c r="N153" s="188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128"/>
      <c r="K154" s="129"/>
      <c r="L154" s="195"/>
      <c r="M154" s="63"/>
      <c r="N154" s="188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128"/>
      <c r="K155" s="129"/>
      <c r="L155" s="195"/>
      <c r="M155" s="63"/>
      <c r="N155" s="188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128"/>
      <c r="K156" s="129"/>
      <c r="L156" s="195"/>
      <c r="M156" s="63"/>
      <c r="N156" s="188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128"/>
      <c r="K157" s="129"/>
      <c r="L157" s="195"/>
      <c r="M157" s="63"/>
      <c r="N157" s="188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128"/>
      <c r="K158" s="129"/>
      <c r="L158" s="195"/>
      <c r="M158" s="63"/>
      <c r="N158" s="188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128"/>
      <c r="K159" s="129"/>
      <c r="L159" s="195"/>
      <c r="M159" s="63"/>
      <c r="N159" s="188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128"/>
      <c r="K160" s="129"/>
      <c r="L160" s="195"/>
      <c r="M160" s="63"/>
      <c r="N160" s="188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128"/>
      <c r="K161" s="129"/>
      <c r="L161" s="195"/>
      <c r="M161" s="63"/>
      <c r="N161" s="188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128"/>
      <c r="K162" s="129"/>
      <c r="L162" s="195"/>
      <c r="M162" s="63"/>
      <c r="N162" s="188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128"/>
      <c r="K163" s="129"/>
      <c r="L163" s="195"/>
      <c r="M163" s="63"/>
      <c r="N163" s="188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128"/>
      <c r="K164" s="129"/>
      <c r="L164" s="195"/>
      <c r="M164" s="63"/>
      <c r="N164" s="188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128"/>
      <c r="K165" s="129"/>
      <c r="L165" s="195"/>
      <c r="M165" s="63"/>
      <c r="N165" s="188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128"/>
      <c r="K166" s="129"/>
      <c r="L166" s="195"/>
      <c r="M166" s="63"/>
      <c r="N166" s="188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128"/>
      <c r="K167" s="129"/>
      <c r="L167" s="195"/>
      <c r="M167" s="63"/>
      <c r="N167" s="188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128"/>
      <c r="K168" s="129"/>
      <c r="L168" s="195"/>
      <c r="M168" s="63"/>
      <c r="N168" s="188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128"/>
      <c r="K169" s="129"/>
      <c r="L169" s="195"/>
      <c r="M169" s="63"/>
      <c r="N169" s="188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128"/>
      <c r="K170" s="129"/>
      <c r="L170" s="195"/>
      <c r="M170" s="63"/>
      <c r="N170" s="188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128"/>
      <c r="K171" s="129"/>
      <c r="L171" s="195"/>
      <c r="M171" s="63"/>
      <c r="N171" s="188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128"/>
      <c r="K172" s="129"/>
      <c r="L172" s="195"/>
      <c r="M172" s="63"/>
      <c r="N172" s="188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128"/>
      <c r="K173" s="129"/>
      <c r="L173" s="195"/>
      <c r="M173" s="63"/>
      <c r="N173" s="188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128"/>
      <c r="K174" s="129"/>
      <c r="L174" s="195"/>
      <c r="M174" s="63"/>
      <c r="N174" s="188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128"/>
      <c r="K175" s="129"/>
      <c r="L175" s="195"/>
      <c r="M175" s="63"/>
      <c r="N175" s="188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128"/>
      <c r="K176" s="129"/>
      <c r="L176" s="195"/>
      <c r="M176" s="63"/>
      <c r="N176" s="188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128"/>
      <c r="K177" s="129"/>
      <c r="L177" s="195"/>
      <c r="M177" s="63"/>
      <c r="N177" s="188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128"/>
      <c r="K178" s="129"/>
      <c r="L178" s="195"/>
      <c r="M178" s="63"/>
      <c r="N178" s="188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128"/>
      <c r="K179" s="129"/>
      <c r="L179" s="195"/>
      <c r="M179" s="63"/>
      <c r="N179" s="188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128"/>
      <c r="K180" s="129"/>
      <c r="L180" s="195"/>
      <c r="M180" s="63"/>
      <c r="N180" s="188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128"/>
      <c r="K181" s="129"/>
      <c r="L181" s="195"/>
      <c r="M181" s="63"/>
      <c r="N181" s="188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128"/>
      <c r="K182" s="129"/>
      <c r="L182" s="195"/>
      <c r="M182" s="63"/>
      <c r="N182" s="188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128"/>
      <c r="K183" s="129"/>
      <c r="L183" s="195"/>
      <c r="M183" s="63"/>
      <c r="N183" s="188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128"/>
      <c r="K184" s="129"/>
      <c r="L184" s="195"/>
      <c r="M184" s="63"/>
      <c r="N184" s="188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128"/>
      <c r="K185" s="129"/>
      <c r="L185" s="195"/>
      <c r="M185" s="63"/>
      <c r="N185" s="188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128"/>
      <c r="K186" s="129"/>
      <c r="L186" s="195"/>
      <c r="M186" s="63"/>
      <c r="N186" s="188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128"/>
      <c r="K187" s="129"/>
      <c r="L187" s="195"/>
      <c r="M187" s="63"/>
      <c r="N187" s="188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128"/>
      <c r="K188" s="129"/>
      <c r="L188" s="195"/>
      <c r="M188" s="63"/>
      <c r="N188" s="188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128"/>
      <c r="K189" s="129"/>
      <c r="L189" s="195"/>
      <c r="M189" s="63"/>
      <c r="N189" s="188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128"/>
      <c r="K190" s="129"/>
      <c r="L190" s="195"/>
      <c r="M190" s="63"/>
      <c r="N190" s="188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128"/>
      <c r="K191" s="129"/>
      <c r="L191" s="195"/>
      <c r="M191" s="63"/>
      <c r="N191" s="188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128"/>
      <c r="K192" s="129"/>
      <c r="L192" s="195"/>
      <c r="M192" s="63"/>
      <c r="N192" s="188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128"/>
      <c r="K193" s="129"/>
      <c r="L193" s="195"/>
      <c r="M193" s="63"/>
      <c r="N193" s="188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128"/>
      <c r="K194" s="129"/>
      <c r="L194" s="195"/>
      <c r="M194" s="63"/>
      <c r="N194" s="188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128"/>
      <c r="K195" s="129"/>
      <c r="L195" s="195"/>
      <c r="M195" s="63"/>
      <c r="N195" s="188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128"/>
      <c r="K196" s="129"/>
      <c r="L196" s="195"/>
      <c r="M196" s="63"/>
      <c r="N196" s="188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128"/>
      <c r="K197" s="129"/>
      <c r="L197" s="195"/>
      <c r="M197" s="63"/>
      <c r="N197" s="188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128"/>
      <c r="K198" s="129"/>
      <c r="L198" s="195"/>
      <c r="M198" s="63"/>
      <c r="N198" s="188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128"/>
      <c r="K199" s="129"/>
      <c r="L199" s="195"/>
      <c r="M199" s="63"/>
      <c r="N199" s="188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128"/>
      <c r="K200" s="129"/>
      <c r="L200" s="195"/>
      <c r="M200" s="63"/>
      <c r="N200" s="188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128"/>
      <c r="K201" s="129"/>
      <c r="L201" s="195"/>
      <c r="M201" s="63"/>
      <c r="N201" s="188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128"/>
      <c r="K202" s="129"/>
      <c r="L202" s="195"/>
      <c r="M202" s="63"/>
      <c r="N202" s="188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128"/>
      <c r="K203" s="129"/>
      <c r="L203" s="195"/>
      <c r="M203" s="63"/>
      <c r="N203" s="188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128"/>
      <c r="K204" s="129"/>
      <c r="L204" s="195"/>
      <c r="M204" s="63"/>
      <c r="N204" s="188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128"/>
      <c r="K205" s="129"/>
      <c r="L205" s="195"/>
      <c r="M205" s="63"/>
      <c r="N205" s="188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128"/>
      <c r="K206" s="129"/>
      <c r="L206" s="195"/>
      <c r="M206" s="63"/>
      <c r="N206" s="188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128"/>
      <c r="K207" s="129"/>
      <c r="L207" s="195"/>
      <c r="M207" s="63"/>
      <c r="N207" s="188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128"/>
      <c r="K208" s="129"/>
      <c r="L208" s="195"/>
      <c r="M208" s="63"/>
      <c r="N208" s="188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128"/>
      <c r="K209" s="129"/>
      <c r="L209" s="195"/>
      <c r="M209" s="63"/>
      <c r="N209" s="188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128"/>
      <c r="K210" s="129"/>
      <c r="L210" s="195"/>
      <c r="M210" s="63"/>
      <c r="N210" s="188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128"/>
      <c r="K211" s="129"/>
      <c r="L211" s="195"/>
      <c r="M211" s="63"/>
      <c r="N211" s="188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128"/>
      <c r="K212" s="129"/>
      <c r="L212" s="195"/>
      <c r="M212" s="63"/>
      <c r="N212" s="188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128"/>
      <c r="K213" s="129"/>
      <c r="L213" s="195"/>
      <c r="M213" s="63"/>
      <c r="N213" s="188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128"/>
      <c r="K214" s="129"/>
      <c r="L214" s="195"/>
      <c r="M214" s="63"/>
      <c r="N214" s="188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128"/>
      <c r="K215" s="129"/>
      <c r="L215" s="195"/>
      <c r="M215" s="63"/>
      <c r="N215" s="188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128"/>
      <c r="K216" s="129"/>
      <c r="L216" s="195"/>
      <c r="M216" s="63"/>
      <c r="N216" s="188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128"/>
      <c r="K217" s="129"/>
      <c r="L217" s="195"/>
      <c r="M217" s="63"/>
      <c r="N217" s="188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128"/>
      <c r="K218" s="129"/>
      <c r="L218" s="195"/>
      <c r="M218" s="63"/>
      <c r="N218" s="188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128"/>
      <c r="K219" s="129"/>
      <c r="L219" s="195"/>
      <c r="M219" s="63"/>
      <c r="N219" s="188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128"/>
      <c r="K220" s="129"/>
      <c r="L220" s="195"/>
      <c r="M220" s="63"/>
      <c r="N220" s="188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128"/>
      <c r="K221" s="129"/>
      <c r="L221" s="195"/>
      <c r="M221" s="63"/>
      <c r="N221" s="188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128"/>
      <c r="K222" s="129"/>
      <c r="L222" s="195"/>
      <c r="M222" s="63"/>
      <c r="N222" s="188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128"/>
      <c r="K223" s="129"/>
      <c r="L223" s="195"/>
      <c r="M223" s="63"/>
      <c r="N223" s="188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128"/>
      <c r="K224" s="129"/>
      <c r="L224" s="195"/>
      <c r="M224" s="63"/>
      <c r="N224" s="188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128"/>
      <c r="K225" s="129"/>
      <c r="L225" s="195"/>
      <c r="M225" s="63"/>
      <c r="N225" s="188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128"/>
      <c r="K226" s="129"/>
      <c r="L226" s="195"/>
      <c r="M226" s="63"/>
      <c r="N226" s="188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128"/>
      <c r="K227" s="129"/>
      <c r="L227" s="195"/>
      <c r="M227" s="63"/>
      <c r="N227" s="188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128"/>
      <c r="K228" s="129"/>
      <c r="L228" s="195"/>
      <c r="M228" s="63"/>
      <c r="N228" s="188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128"/>
      <c r="K229" s="129"/>
      <c r="L229" s="195"/>
      <c r="M229" s="63"/>
      <c r="N229" s="188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128"/>
      <c r="K230" s="129"/>
      <c r="L230" s="195"/>
      <c r="M230" s="63"/>
      <c r="N230" s="188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128"/>
      <c r="K231" s="129"/>
      <c r="L231" s="195"/>
      <c r="M231" s="63"/>
      <c r="N231" s="188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128"/>
      <c r="K232" s="129"/>
      <c r="L232" s="195"/>
      <c r="M232" s="63"/>
      <c r="N232" s="188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128"/>
      <c r="K233" s="129"/>
      <c r="L233" s="195"/>
      <c r="M233" s="63"/>
      <c r="N233" s="188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128"/>
      <c r="K234" s="129"/>
      <c r="L234" s="195"/>
      <c r="M234" s="63"/>
      <c r="N234" s="188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128"/>
      <c r="K235" s="129"/>
      <c r="L235" s="195"/>
      <c r="M235" s="63"/>
      <c r="N235" s="188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128"/>
      <c r="K236" s="129"/>
      <c r="L236" s="195"/>
      <c r="M236" s="63"/>
      <c r="N236" s="188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128"/>
      <c r="K237" s="129"/>
      <c r="L237" s="195"/>
      <c r="M237" s="63"/>
      <c r="N237" s="188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128"/>
      <c r="K238" s="129"/>
      <c r="L238" s="195"/>
      <c r="M238" s="63"/>
      <c r="N238" s="188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128"/>
      <c r="K239" s="129"/>
      <c r="L239" s="195"/>
      <c r="M239" s="63"/>
      <c r="N239" s="188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128"/>
      <c r="K240" s="129"/>
      <c r="L240" s="195"/>
      <c r="M240" s="63"/>
      <c r="N240" s="188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128"/>
      <c r="K241" s="129"/>
      <c r="L241" s="195"/>
      <c r="M241" s="63"/>
      <c r="N241" s="188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128"/>
      <c r="K242" s="129"/>
      <c r="L242" s="195"/>
      <c r="M242" s="63"/>
      <c r="N242" s="188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128"/>
      <c r="K243" s="129"/>
      <c r="L243" s="195"/>
      <c r="M243" s="63"/>
      <c r="N243" s="188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128"/>
      <c r="K244" s="129"/>
      <c r="L244" s="195"/>
      <c r="M244" s="63"/>
      <c r="N244" s="188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128"/>
      <c r="K245" s="129"/>
      <c r="L245" s="195"/>
      <c r="M245" s="63"/>
      <c r="N245" s="188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128"/>
      <c r="K246" s="129"/>
      <c r="L246" s="195"/>
      <c r="M246" s="63"/>
      <c r="N246" s="188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128"/>
      <c r="K247" s="129"/>
      <c r="L247" s="195"/>
      <c r="M247" s="63"/>
      <c r="N247" s="188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128"/>
      <c r="K248" s="129"/>
      <c r="L248" s="195"/>
      <c r="M248" s="63"/>
      <c r="N248" s="188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128"/>
      <c r="K249" s="129"/>
      <c r="L249" s="195"/>
      <c r="M249" s="63"/>
      <c r="N249" s="188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128"/>
      <c r="K250" s="129"/>
      <c r="L250" s="195"/>
      <c r="M250" s="63"/>
      <c r="N250" s="188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128"/>
      <c r="K251" s="129"/>
      <c r="L251" s="195"/>
      <c r="M251" s="63"/>
      <c r="N251" s="188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128"/>
      <c r="K252" s="129"/>
      <c r="L252" s="195"/>
      <c r="M252" s="63"/>
      <c r="N252" s="188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128"/>
      <c r="K253" s="129"/>
      <c r="L253" s="195"/>
      <c r="M253" s="63"/>
      <c r="N253" s="188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128"/>
      <c r="K254" s="129"/>
      <c r="L254" s="195"/>
      <c r="M254" s="63"/>
      <c r="N254" s="188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128"/>
      <c r="K255" s="129"/>
      <c r="L255" s="195"/>
      <c r="M255" s="63"/>
      <c r="N255" s="188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128"/>
      <c r="K256" s="129"/>
      <c r="L256" s="195"/>
      <c r="M256" s="63"/>
      <c r="N256" s="188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128"/>
      <c r="K257" s="129"/>
      <c r="L257" s="195"/>
      <c r="M257" s="63"/>
      <c r="N257" s="188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128"/>
      <c r="K258" s="129"/>
      <c r="L258" s="195"/>
      <c r="M258" s="63"/>
      <c r="N258" s="188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128"/>
      <c r="K259" s="129"/>
      <c r="L259" s="195"/>
      <c r="M259" s="63"/>
      <c r="N259" s="188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128"/>
      <c r="K260" s="129"/>
      <c r="L260" s="195"/>
      <c r="M260" s="63"/>
      <c r="N260" s="188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128"/>
      <c r="K261" s="129"/>
      <c r="L261" s="195"/>
      <c r="M261" s="63"/>
      <c r="N261" s="188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128"/>
      <c r="K262" s="129"/>
      <c r="L262" s="195"/>
      <c r="M262" s="63"/>
      <c r="N262" s="188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128"/>
      <c r="K263" s="129"/>
      <c r="L263" s="195"/>
      <c r="M263" s="63"/>
      <c r="N263" s="188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128"/>
      <c r="K264" s="129"/>
      <c r="L264" s="195"/>
      <c r="M264" s="63"/>
      <c r="N264" s="188"/>
      <c r="O264" s="63"/>
      <c r="P264" s="63"/>
      <c r="Q264" s="63"/>
      <c r="R264" s="63"/>
      <c r="S264" s="209"/>
      <c r="T264" s="209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</row>
  </sheetData>
  <autoFilter ref="$A$1:$AO$98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7.25"/>
    <col customWidth="1" min="5" max="5" width="9.88"/>
    <col customWidth="1" min="6" max="6" width="14.25"/>
    <col customWidth="1" min="7" max="7" width="20.13"/>
    <col customWidth="1" min="8" max="8" width="4.25"/>
    <col customWidth="1" min="9" max="9" width="2.88"/>
    <col customWidth="1" min="10" max="11" width="5.63"/>
    <col customWidth="1" min="12" max="12" width="4.75"/>
    <col customWidth="1" min="13" max="13" width="7.0"/>
    <col customWidth="1" min="14" max="14" width="7.13"/>
    <col customWidth="1" min="15" max="15" width="14.63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87"/>
      <c r="M1" s="99"/>
      <c r="N1" s="188"/>
      <c r="O1" s="100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</row>
    <row r="2">
      <c r="A2" s="57" t="s">
        <v>315</v>
      </c>
      <c r="B2" s="57" t="s">
        <v>316</v>
      </c>
      <c r="C2" s="57" t="s">
        <v>573</v>
      </c>
      <c r="D2" s="57" t="s">
        <v>324</v>
      </c>
      <c r="E2" s="57" t="s">
        <v>4</v>
      </c>
      <c r="F2" s="57" t="s">
        <v>1287</v>
      </c>
      <c r="G2" s="57" t="s">
        <v>320</v>
      </c>
      <c r="H2" s="58"/>
      <c r="I2" s="38">
        <v>1.0</v>
      </c>
      <c r="J2" s="113">
        <v>2990.0</v>
      </c>
      <c r="K2" s="125"/>
      <c r="L2" s="210">
        <v>1197.0</v>
      </c>
      <c r="M2" s="57">
        <v>1017.0</v>
      </c>
      <c r="N2" s="189">
        <f t="shared" ref="N2:N117" si="1">M2*I2</f>
        <v>1017</v>
      </c>
      <c r="O2" s="57" t="s">
        <v>1288</v>
      </c>
      <c r="P2" s="63"/>
      <c r="Q2" s="22" t="s">
        <v>329</v>
      </c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63"/>
      <c r="AH2" s="63"/>
      <c r="AI2" s="63"/>
      <c r="AJ2" s="63"/>
      <c r="AK2" s="63"/>
      <c r="AL2" s="63"/>
    </row>
    <row r="3">
      <c r="A3" s="57" t="s">
        <v>315</v>
      </c>
      <c r="B3" s="57" t="s">
        <v>316</v>
      </c>
      <c r="C3" s="57" t="s">
        <v>573</v>
      </c>
      <c r="D3" s="57" t="s">
        <v>324</v>
      </c>
      <c r="E3" s="57" t="s">
        <v>4</v>
      </c>
      <c r="F3" s="57" t="s">
        <v>1289</v>
      </c>
      <c r="G3" s="57" t="s">
        <v>320</v>
      </c>
      <c r="H3" s="58"/>
      <c r="I3" s="38">
        <v>1.0</v>
      </c>
      <c r="J3" s="113">
        <v>2990.0</v>
      </c>
      <c r="K3" s="125"/>
      <c r="L3" s="210">
        <v>1190.0</v>
      </c>
      <c r="M3" s="57">
        <v>1012.0</v>
      </c>
      <c r="N3" s="189">
        <f t="shared" si="1"/>
        <v>1012</v>
      </c>
      <c r="O3" s="57" t="s">
        <v>1288</v>
      </c>
      <c r="P3" s="63"/>
      <c r="Q3" s="22" t="s">
        <v>1290</v>
      </c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63"/>
      <c r="AH3" s="63"/>
      <c r="AI3" s="63"/>
      <c r="AJ3" s="63"/>
      <c r="AK3" s="63"/>
      <c r="AL3" s="63"/>
    </row>
    <row r="4">
      <c r="A4" s="57" t="s">
        <v>315</v>
      </c>
      <c r="B4" s="57" t="s">
        <v>331</v>
      </c>
      <c r="C4" s="57" t="s">
        <v>22</v>
      </c>
      <c r="D4" s="57" t="s">
        <v>328</v>
      </c>
      <c r="E4" s="57" t="s">
        <v>4</v>
      </c>
      <c r="F4" s="57" t="s">
        <v>1291</v>
      </c>
      <c r="G4" s="57" t="s">
        <v>320</v>
      </c>
      <c r="H4" s="58"/>
      <c r="I4" s="38">
        <v>1.0</v>
      </c>
      <c r="J4" s="113">
        <v>5190.0</v>
      </c>
      <c r="K4" s="125"/>
      <c r="L4" s="210">
        <v>1990.0</v>
      </c>
      <c r="M4" s="57">
        <v>1692.0</v>
      </c>
      <c r="N4" s="189">
        <f t="shared" si="1"/>
        <v>1692</v>
      </c>
      <c r="O4" s="57" t="s">
        <v>1288</v>
      </c>
      <c r="P4" s="63"/>
      <c r="Q4" s="22" t="s">
        <v>1292</v>
      </c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63"/>
      <c r="AH4" s="63"/>
      <c r="AI4" s="63"/>
      <c r="AJ4" s="63"/>
      <c r="AK4" s="63"/>
      <c r="AL4" s="63"/>
    </row>
    <row r="5">
      <c r="A5" s="57" t="s">
        <v>315</v>
      </c>
      <c r="B5" s="57" t="s">
        <v>331</v>
      </c>
      <c r="C5" s="58"/>
      <c r="D5" s="57" t="s">
        <v>324</v>
      </c>
      <c r="E5" s="57" t="s">
        <v>4</v>
      </c>
      <c r="F5" s="57" t="s">
        <v>1293</v>
      </c>
      <c r="G5" s="57" t="s">
        <v>320</v>
      </c>
      <c r="H5" s="58"/>
      <c r="I5" s="38">
        <v>1.0</v>
      </c>
      <c r="J5" s="113">
        <v>4790.0</v>
      </c>
      <c r="K5" s="125"/>
      <c r="L5" s="210">
        <v>1830.0</v>
      </c>
      <c r="M5" s="57">
        <v>1556.0</v>
      </c>
      <c r="N5" s="189">
        <f t="shared" si="1"/>
        <v>1556</v>
      </c>
      <c r="O5" s="57" t="s">
        <v>1288</v>
      </c>
      <c r="P5" s="63"/>
      <c r="Q5" s="22" t="s">
        <v>333</v>
      </c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63"/>
      <c r="AH5" s="63"/>
      <c r="AI5" s="63"/>
      <c r="AJ5" s="63"/>
      <c r="AK5" s="63"/>
      <c r="AL5" s="63"/>
    </row>
    <row r="6">
      <c r="A6" s="57" t="s">
        <v>315</v>
      </c>
      <c r="B6" s="57" t="s">
        <v>331</v>
      </c>
      <c r="C6" s="58"/>
      <c r="D6" s="57" t="s">
        <v>324</v>
      </c>
      <c r="E6" s="57" t="s">
        <v>4</v>
      </c>
      <c r="F6" s="57" t="s">
        <v>639</v>
      </c>
      <c r="G6" s="57" t="s">
        <v>320</v>
      </c>
      <c r="H6" s="58"/>
      <c r="I6" s="38">
        <v>1.0</v>
      </c>
      <c r="J6" s="113">
        <v>4790.0</v>
      </c>
      <c r="K6" s="125"/>
      <c r="L6" s="210">
        <v>1830.0</v>
      </c>
      <c r="M6" s="57">
        <v>1556.0</v>
      </c>
      <c r="N6" s="189">
        <f t="shared" si="1"/>
        <v>1556</v>
      </c>
      <c r="O6" s="57" t="s">
        <v>1288</v>
      </c>
      <c r="P6" s="63"/>
      <c r="Q6" s="22" t="s">
        <v>334</v>
      </c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63"/>
      <c r="AH6" s="63"/>
      <c r="AI6" s="63"/>
      <c r="AJ6" s="63"/>
      <c r="AK6" s="63"/>
      <c r="AL6" s="63"/>
    </row>
    <row r="7">
      <c r="A7" s="57" t="s">
        <v>315</v>
      </c>
      <c r="B7" s="57" t="s">
        <v>331</v>
      </c>
      <c r="C7" s="58"/>
      <c r="D7" s="57" t="s">
        <v>328</v>
      </c>
      <c r="E7" s="57" t="s">
        <v>4</v>
      </c>
      <c r="F7" s="57" t="s">
        <v>1294</v>
      </c>
      <c r="G7" s="57" t="s">
        <v>320</v>
      </c>
      <c r="H7" s="58"/>
      <c r="I7" s="38">
        <v>1.0</v>
      </c>
      <c r="J7" s="113">
        <v>4990.0</v>
      </c>
      <c r="K7" s="125"/>
      <c r="L7" s="210">
        <v>1763.0</v>
      </c>
      <c r="M7" s="57">
        <v>1499.0</v>
      </c>
      <c r="N7" s="189">
        <f t="shared" si="1"/>
        <v>1499</v>
      </c>
      <c r="O7" s="57" t="s">
        <v>1288</v>
      </c>
      <c r="P7" s="63"/>
      <c r="Q7" s="22" t="s">
        <v>1295</v>
      </c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63"/>
      <c r="AH7" s="63"/>
      <c r="AI7" s="63"/>
      <c r="AJ7" s="63"/>
      <c r="AK7" s="63"/>
      <c r="AL7" s="63"/>
    </row>
    <row r="8">
      <c r="A8" s="57" t="s">
        <v>315</v>
      </c>
      <c r="B8" s="57" t="s">
        <v>331</v>
      </c>
      <c r="C8" s="58"/>
      <c r="D8" s="57" t="s">
        <v>324</v>
      </c>
      <c r="E8" s="57" t="s">
        <v>4</v>
      </c>
      <c r="F8" s="57" t="s">
        <v>1294</v>
      </c>
      <c r="G8" s="57" t="s">
        <v>320</v>
      </c>
      <c r="H8" s="58"/>
      <c r="I8" s="38">
        <v>1.0</v>
      </c>
      <c r="J8" s="113">
        <v>4990.0</v>
      </c>
      <c r="K8" s="125"/>
      <c r="L8" s="210">
        <v>1763.0</v>
      </c>
      <c r="M8" s="57">
        <v>1499.0</v>
      </c>
      <c r="N8" s="189">
        <f t="shared" si="1"/>
        <v>1499</v>
      </c>
      <c r="O8" s="57" t="s">
        <v>1288</v>
      </c>
      <c r="P8" s="63"/>
      <c r="Q8" s="22" t="s">
        <v>1295</v>
      </c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63"/>
      <c r="AH8" s="63"/>
      <c r="AI8" s="63"/>
      <c r="AJ8" s="63"/>
      <c r="AK8" s="63"/>
      <c r="AL8" s="63"/>
    </row>
    <row r="9">
      <c r="A9" s="57" t="s">
        <v>315</v>
      </c>
      <c r="B9" s="57" t="s">
        <v>331</v>
      </c>
      <c r="C9" s="57" t="s">
        <v>6</v>
      </c>
      <c r="D9" s="57" t="s">
        <v>328</v>
      </c>
      <c r="E9" s="57" t="s">
        <v>4</v>
      </c>
      <c r="F9" s="57" t="s">
        <v>1296</v>
      </c>
      <c r="G9" s="57" t="s">
        <v>335</v>
      </c>
      <c r="H9" s="58"/>
      <c r="I9" s="38">
        <v>1.0</v>
      </c>
      <c r="J9" s="113">
        <v>4590.0</v>
      </c>
      <c r="K9" s="125"/>
      <c r="L9" s="210">
        <v>1690.0</v>
      </c>
      <c r="M9" s="57">
        <v>1437.0</v>
      </c>
      <c r="N9" s="189">
        <f t="shared" si="1"/>
        <v>1437</v>
      </c>
      <c r="O9" s="57" t="s">
        <v>1288</v>
      </c>
      <c r="P9" s="63"/>
      <c r="Q9" s="22" t="s">
        <v>1297</v>
      </c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63"/>
      <c r="AH9" s="63"/>
      <c r="AI9" s="63"/>
      <c r="AJ9" s="63"/>
      <c r="AK9" s="63"/>
      <c r="AL9" s="63"/>
    </row>
    <row r="10">
      <c r="A10" s="57" t="s">
        <v>315</v>
      </c>
      <c r="B10" s="57" t="s">
        <v>331</v>
      </c>
      <c r="C10" s="58"/>
      <c r="D10" s="57" t="s">
        <v>567</v>
      </c>
      <c r="E10" s="57" t="s">
        <v>4</v>
      </c>
      <c r="F10" s="57" t="s">
        <v>750</v>
      </c>
      <c r="G10" s="57" t="s">
        <v>335</v>
      </c>
      <c r="H10" s="58"/>
      <c r="I10" s="38">
        <v>1.0</v>
      </c>
      <c r="J10" s="113">
        <v>4590.0</v>
      </c>
      <c r="K10" s="125"/>
      <c r="L10" s="210">
        <v>1690.0</v>
      </c>
      <c r="M10" s="57">
        <v>1437.0</v>
      </c>
      <c r="N10" s="189">
        <f t="shared" si="1"/>
        <v>1437</v>
      </c>
      <c r="O10" s="57" t="s">
        <v>1288</v>
      </c>
      <c r="P10" s="63"/>
      <c r="Q10" s="22" t="s">
        <v>1298</v>
      </c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63"/>
      <c r="AH10" s="63"/>
      <c r="AI10" s="63"/>
      <c r="AJ10" s="63"/>
      <c r="AK10" s="63"/>
      <c r="AL10" s="63"/>
    </row>
    <row r="11">
      <c r="A11" s="57" t="s">
        <v>315</v>
      </c>
      <c r="B11" s="57" t="s">
        <v>331</v>
      </c>
      <c r="C11" s="58"/>
      <c r="D11" s="57" t="s">
        <v>328</v>
      </c>
      <c r="E11" s="57" t="s">
        <v>4</v>
      </c>
      <c r="F11" s="57" t="s">
        <v>641</v>
      </c>
      <c r="G11" s="57" t="s">
        <v>335</v>
      </c>
      <c r="H11" s="58"/>
      <c r="I11" s="38">
        <v>1.0</v>
      </c>
      <c r="J11" s="113">
        <v>4590.0</v>
      </c>
      <c r="K11" s="125"/>
      <c r="L11" s="211">
        <v>1497.0</v>
      </c>
      <c r="M11" s="212">
        <v>1272.0</v>
      </c>
      <c r="N11" s="189">
        <f t="shared" si="1"/>
        <v>1272</v>
      </c>
      <c r="O11" s="57" t="s">
        <v>1299</v>
      </c>
      <c r="P11" s="63"/>
      <c r="Q11" s="21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</row>
    <row r="12">
      <c r="A12" s="57" t="s">
        <v>315</v>
      </c>
      <c r="B12" s="57" t="s">
        <v>331</v>
      </c>
      <c r="C12" s="58"/>
      <c r="D12" s="57" t="s">
        <v>328</v>
      </c>
      <c r="E12" s="57" t="s">
        <v>4</v>
      </c>
      <c r="F12" s="57" t="s">
        <v>751</v>
      </c>
      <c r="G12" s="57" t="s">
        <v>335</v>
      </c>
      <c r="H12" s="58"/>
      <c r="I12" s="38">
        <v>1.0</v>
      </c>
      <c r="J12" s="113">
        <v>4590.0</v>
      </c>
      <c r="K12" s="125"/>
      <c r="L12" s="211">
        <v>1497.0</v>
      </c>
      <c r="M12" s="57">
        <v>1272.0</v>
      </c>
      <c r="N12" s="189">
        <f t="shared" si="1"/>
        <v>1272</v>
      </c>
      <c r="O12" s="57" t="s">
        <v>1299</v>
      </c>
      <c r="P12" s="63"/>
      <c r="Q12" s="21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</row>
    <row r="13">
      <c r="A13" s="57" t="s">
        <v>315</v>
      </c>
      <c r="B13" s="57" t="s">
        <v>316</v>
      </c>
      <c r="C13" s="57" t="s">
        <v>573</v>
      </c>
      <c r="D13" s="57" t="s">
        <v>328</v>
      </c>
      <c r="E13" s="57" t="s">
        <v>4</v>
      </c>
      <c r="F13" s="57" t="s">
        <v>1300</v>
      </c>
      <c r="G13" s="57" t="s">
        <v>335</v>
      </c>
      <c r="H13" s="58"/>
      <c r="I13" s="38">
        <v>1.0</v>
      </c>
      <c r="J13" s="113">
        <v>2990.0</v>
      </c>
      <c r="K13" s="125"/>
      <c r="L13" s="210">
        <v>1163.0</v>
      </c>
      <c r="M13" s="57">
        <v>989.0</v>
      </c>
      <c r="N13" s="189">
        <f t="shared" si="1"/>
        <v>989</v>
      </c>
      <c r="O13" s="57" t="s">
        <v>1288</v>
      </c>
      <c r="P13" s="63"/>
      <c r="Q13" s="22" t="s">
        <v>1301</v>
      </c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63"/>
      <c r="AH13" s="63"/>
      <c r="AI13" s="63"/>
      <c r="AJ13" s="63"/>
      <c r="AK13" s="63"/>
      <c r="AL13" s="63"/>
    </row>
    <row r="14">
      <c r="A14" s="57" t="s">
        <v>315</v>
      </c>
      <c r="B14" s="57" t="s">
        <v>316</v>
      </c>
      <c r="C14" s="58"/>
      <c r="D14" s="57" t="s">
        <v>328</v>
      </c>
      <c r="E14" s="57" t="s">
        <v>4</v>
      </c>
      <c r="F14" s="57" t="s">
        <v>1302</v>
      </c>
      <c r="G14" s="57" t="s">
        <v>335</v>
      </c>
      <c r="H14" s="58"/>
      <c r="I14" s="38">
        <v>1.0</v>
      </c>
      <c r="J14" s="113">
        <v>3390.0</v>
      </c>
      <c r="K14" s="125"/>
      <c r="L14" s="210">
        <v>1390.0</v>
      </c>
      <c r="M14" s="57">
        <v>1182.0</v>
      </c>
      <c r="N14" s="189">
        <f t="shared" si="1"/>
        <v>1182</v>
      </c>
      <c r="O14" s="57" t="s">
        <v>1288</v>
      </c>
      <c r="P14" s="63"/>
      <c r="Q14" s="22" t="s">
        <v>1303</v>
      </c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63"/>
      <c r="AH14" s="63"/>
      <c r="AI14" s="63"/>
      <c r="AJ14" s="63"/>
      <c r="AK14" s="63"/>
      <c r="AL14" s="63"/>
    </row>
    <row r="15">
      <c r="A15" s="57" t="s">
        <v>315</v>
      </c>
      <c r="B15" s="57" t="s">
        <v>316</v>
      </c>
      <c r="C15" s="58"/>
      <c r="D15" s="57" t="s">
        <v>328</v>
      </c>
      <c r="E15" s="57" t="s">
        <v>4</v>
      </c>
      <c r="F15" s="57" t="s">
        <v>1098</v>
      </c>
      <c r="G15" s="57" t="s">
        <v>335</v>
      </c>
      <c r="H15" s="58"/>
      <c r="I15" s="38">
        <v>1.0</v>
      </c>
      <c r="J15" s="113">
        <v>3390.0</v>
      </c>
      <c r="K15" s="125"/>
      <c r="L15" s="210">
        <v>1330.0</v>
      </c>
      <c r="M15" s="57">
        <v>1131.0</v>
      </c>
      <c r="N15" s="189">
        <f t="shared" si="1"/>
        <v>1131</v>
      </c>
      <c r="O15" s="57" t="s">
        <v>1288</v>
      </c>
      <c r="P15" s="63"/>
      <c r="Q15" s="22" t="s">
        <v>1304</v>
      </c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63"/>
      <c r="AH15" s="63"/>
      <c r="AI15" s="63"/>
      <c r="AJ15" s="63"/>
      <c r="AK15" s="63"/>
      <c r="AL15" s="63"/>
    </row>
    <row r="16">
      <c r="A16" s="57" t="s">
        <v>315</v>
      </c>
      <c r="B16" s="57" t="s">
        <v>316</v>
      </c>
      <c r="C16" s="58"/>
      <c r="D16" s="57" t="s">
        <v>328</v>
      </c>
      <c r="E16" s="57" t="s">
        <v>4</v>
      </c>
      <c r="F16" s="57" t="s">
        <v>759</v>
      </c>
      <c r="G16" s="57" t="s">
        <v>335</v>
      </c>
      <c r="H16" s="58"/>
      <c r="I16" s="38">
        <v>1.0</v>
      </c>
      <c r="J16" s="113">
        <v>3390.0</v>
      </c>
      <c r="K16" s="125"/>
      <c r="L16" s="210">
        <v>1330.0</v>
      </c>
      <c r="M16" s="57">
        <v>1131.0</v>
      </c>
      <c r="N16" s="189">
        <f t="shared" si="1"/>
        <v>1131</v>
      </c>
      <c r="O16" s="57" t="s">
        <v>1288</v>
      </c>
      <c r="P16" s="63"/>
      <c r="Q16" s="22" t="s">
        <v>1305</v>
      </c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63"/>
      <c r="AH16" s="63"/>
      <c r="AI16" s="63"/>
      <c r="AJ16" s="63"/>
      <c r="AK16" s="63"/>
      <c r="AL16" s="63"/>
    </row>
    <row r="17">
      <c r="A17" s="57" t="s">
        <v>315</v>
      </c>
      <c r="B17" s="57" t="s">
        <v>316</v>
      </c>
      <c r="C17" s="58"/>
      <c r="D17" s="57" t="s">
        <v>328</v>
      </c>
      <c r="E17" s="57" t="s">
        <v>4</v>
      </c>
      <c r="F17" s="57" t="s">
        <v>1110</v>
      </c>
      <c r="G17" s="57" t="s">
        <v>335</v>
      </c>
      <c r="H17" s="58"/>
      <c r="I17" s="38">
        <v>1.0</v>
      </c>
      <c r="J17" s="113">
        <v>3390.0</v>
      </c>
      <c r="K17" s="125"/>
      <c r="L17" s="210">
        <v>1330.0</v>
      </c>
      <c r="M17" s="57">
        <v>1131.0</v>
      </c>
      <c r="N17" s="189">
        <f t="shared" si="1"/>
        <v>1131</v>
      </c>
      <c r="O17" s="57" t="s">
        <v>1288</v>
      </c>
      <c r="P17" s="63"/>
      <c r="Q17" s="22" t="s">
        <v>1306</v>
      </c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63"/>
      <c r="AH17" s="63"/>
      <c r="AI17" s="63"/>
      <c r="AJ17" s="63"/>
      <c r="AK17" s="63"/>
      <c r="AL17" s="63"/>
    </row>
    <row r="18">
      <c r="A18" s="57" t="s">
        <v>315</v>
      </c>
      <c r="B18" s="57" t="s">
        <v>316</v>
      </c>
      <c r="C18" s="57" t="s">
        <v>573</v>
      </c>
      <c r="D18" s="57" t="s">
        <v>328</v>
      </c>
      <c r="E18" s="57" t="s">
        <v>4</v>
      </c>
      <c r="F18" s="57" t="s">
        <v>1307</v>
      </c>
      <c r="G18" s="57" t="s">
        <v>335</v>
      </c>
      <c r="H18" s="58"/>
      <c r="I18" s="38">
        <v>1.0</v>
      </c>
      <c r="J18" s="113">
        <v>3390.0</v>
      </c>
      <c r="K18" s="125"/>
      <c r="L18" s="210">
        <v>1390.0</v>
      </c>
      <c r="M18" s="57">
        <v>1182.0</v>
      </c>
      <c r="N18" s="189">
        <f t="shared" si="1"/>
        <v>1182</v>
      </c>
      <c r="O18" s="57" t="s">
        <v>1288</v>
      </c>
      <c r="P18" s="63"/>
      <c r="Q18" s="22" t="s">
        <v>1308</v>
      </c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63"/>
      <c r="AH18" s="63"/>
      <c r="AI18" s="63"/>
      <c r="AJ18" s="63"/>
      <c r="AK18" s="63"/>
      <c r="AL18" s="63"/>
    </row>
    <row r="19">
      <c r="A19" s="57" t="s">
        <v>315</v>
      </c>
      <c r="B19" s="57" t="s">
        <v>316</v>
      </c>
      <c r="C19" s="57" t="s">
        <v>573</v>
      </c>
      <c r="D19" s="57" t="s">
        <v>324</v>
      </c>
      <c r="E19" s="57" t="s">
        <v>4</v>
      </c>
      <c r="F19" s="57" t="s">
        <v>1307</v>
      </c>
      <c r="G19" s="57" t="s">
        <v>335</v>
      </c>
      <c r="H19" s="58"/>
      <c r="I19" s="38">
        <v>1.0</v>
      </c>
      <c r="J19" s="113">
        <v>3390.0</v>
      </c>
      <c r="K19" s="125"/>
      <c r="L19" s="210">
        <v>1390.0</v>
      </c>
      <c r="M19" s="57">
        <v>1182.0</v>
      </c>
      <c r="N19" s="189">
        <f t="shared" si="1"/>
        <v>1182</v>
      </c>
      <c r="O19" s="57" t="s">
        <v>1288</v>
      </c>
      <c r="P19" s="63"/>
      <c r="Q19" s="22" t="s">
        <v>1308</v>
      </c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63"/>
      <c r="AH19" s="63"/>
      <c r="AI19" s="63"/>
      <c r="AJ19" s="63"/>
      <c r="AK19" s="63"/>
      <c r="AL19" s="63"/>
    </row>
    <row r="20">
      <c r="A20" s="57" t="s">
        <v>315</v>
      </c>
      <c r="B20" s="57" t="s">
        <v>316</v>
      </c>
      <c r="C20" s="58"/>
      <c r="D20" s="57" t="s">
        <v>567</v>
      </c>
      <c r="E20" s="57" t="s">
        <v>4</v>
      </c>
      <c r="F20" s="57" t="s">
        <v>1309</v>
      </c>
      <c r="G20" s="57" t="s">
        <v>335</v>
      </c>
      <c r="H20" s="58"/>
      <c r="I20" s="38">
        <v>1.0</v>
      </c>
      <c r="J20" s="113">
        <v>2790.0</v>
      </c>
      <c r="K20" s="125"/>
      <c r="L20" s="211">
        <v>1163.0</v>
      </c>
      <c r="M20" s="57">
        <v>989.0</v>
      </c>
      <c r="N20" s="189">
        <f t="shared" si="1"/>
        <v>989</v>
      </c>
      <c r="O20" s="57" t="s">
        <v>1299</v>
      </c>
      <c r="P20" s="63"/>
      <c r="Q20" s="21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</row>
    <row r="21">
      <c r="A21" s="57" t="s">
        <v>315</v>
      </c>
      <c r="B21" s="57" t="s">
        <v>316</v>
      </c>
      <c r="C21" s="57" t="s">
        <v>6</v>
      </c>
      <c r="D21" s="57" t="s">
        <v>328</v>
      </c>
      <c r="E21" s="57" t="s">
        <v>4</v>
      </c>
      <c r="F21" s="57" t="s">
        <v>1310</v>
      </c>
      <c r="G21" s="57" t="s">
        <v>1053</v>
      </c>
      <c r="H21" s="58"/>
      <c r="I21" s="38">
        <v>1.0</v>
      </c>
      <c r="J21" s="113">
        <v>8790.0</v>
      </c>
      <c r="K21" s="125"/>
      <c r="L21" s="210">
        <v>3790.0</v>
      </c>
      <c r="M21" s="57">
        <v>3222.0</v>
      </c>
      <c r="N21" s="189">
        <f t="shared" si="1"/>
        <v>3222</v>
      </c>
      <c r="O21" s="57" t="s">
        <v>1288</v>
      </c>
      <c r="P21" s="63"/>
      <c r="Q21" s="22" t="s">
        <v>1311</v>
      </c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63"/>
      <c r="AH21" s="63"/>
      <c r="AI21" s="63"/>
      <c r="AJ21" s="63"/>
      <c r="AK21" s="63"/>
      <c r="AL21" s="63"/>
    </row>
    <row r="22">
      <c r="A22" s="57" t="s">
        <v>315</v>
      </c>
      <c r="B22" s="57" t="s">
        <v>316</v>
      </c>
      <c r="C22" s="57" t="s">
        <v>6</v>
      </c>
      <c r="D22" s="57" t="s">
        <v>567</v>
      </c>
      <c r="E22" s="57" t="s">
        <v>4</v>
      </c>
      <c r="F22" s="57" t="s">
        <v>1310</v>
      </c>
      <c r="G22" s="57" t="s">
        <v>1053</v>
      </c>
      <c r="H22" s="58"/>
      <c r="I22" s="38">
        <v>1.0</v>
      </c>
      <c r="J22" s="113">
        <v>8790.0</v>
      </c>
      <c r="K22" s="125"/>
      <c r="L22" s="210">
        <v>3790.0</v>
      </c>
      <c r="M22" s="57">
        <v>3222.0</v>
      </c>
      <c r="N22" s="189">
        <f t="shared" si="1"/>
        <v>3222</v>
      </c>
      <c r="O22" s="57" t="s">
        <v>1288</v>
      </c>
      <c r="P22" s="63"/>
      <c r="Q22" s="22" t="s">
        <v>1311</v>
      </c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63"/>
      <c r="AH22" s="63"/>
      <c r="AI22" s="63"/>
      <c r="AJ22" s="63"/>
      <c r="AK22" s="63"/>
      <c r="AL22" s="63"/>
    </row>
    <row r="23">
      <c r="A23" s="57" t="s">
        <v>315</v>
      </c>
      <c r="B23" s="57" t="s">
        <v>316</v>
      </c>
      <c r="C23" s="57" t="s">
        <v>6</v>
      </c>
      <c r="D23" s="57" t="s">
        <v>324</v>
      </c>
      <c r="E23" s="57" t="s">
        <v>4</v>
      </c>
      <c r="F23" s="57" t="s">
        <v>1312</v>
      </c>
      <c r="G23" s="57" t="s">
        <v>1053</v>
      </c>
      <c r="H23" s="58"/>
      <c r="I23" s="38">
        <v>1.0</v>
      </c>
      <c r="J23" s="113">
        <v>7590.0</v>
      </c>
      <c r="K23" s="125"/>
      <c r="L23" s="210">
        <v>3300.0</v>
      </c>
      <c r="M23" s="57">
        <v>2805.0</v>
      </c>
      <c r="N23" s="189">
        <f t="shared" si="1"/>
        <v>2805</v>
      </c>
      <c r="O23" s="57" t="s">
        <v>1288</v>
      </c>
      <c r="P23" s="63"/>
      <c r="Q23" s="22" t="s">
        <v>1313</v>
      </c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63"/>
      <c r="AH23" s="63"/>
      <c r="AI23" s="63"/>
      <c r="AJ23" s="63"/>
      <c r="AK23" s="63"/>
      <c r="AL23" s="63"/>
    </row>
    <row r="24">
      <c r="A24" s="57" t="s">
        <v>315</v>
      </c>
      <c r="B24" s="57" t="s">
        <v>316</v>
      </c>
      <c r="C24" s="57" t="s">
        <v>6</v>
      </c>
      <c r="D24" s="57" t="s">
        <v>567</v>
      </c>
      <c r="E24" s="57" t="s">
        <v>4</v>
      </c>
      <c r="F24" s="57" t="s">
        <v>1312</v>
      </c>
      <c r="G24" s="57" t="s">
        <v>1053</v>
      </c>
      <c r="H24" s="58"/>
      <c r="I24" s="38">
        <v>1.0</v>
      </c>
      <c r="J24" s="113">
        <v>7590.0</v>
      </c>
      <c r="K24" s="125"/>
      <c r="L24" s="210">
        <v>3300.0</v>
      </c>
      <c r="M24" s="57">
        <v>2805.0</v>
      </c>
      <c r="N24" s="189">
        <f t="shared" si="1"/>
        <v>2805</v>
      </c>
      <c r="O24" s="57" t="s">
        <v>1288</v>
      </c>
      <c r="P24" s="63"/>
      <c r="Q24" s="22" t="s">
        <v>1313</v>
      </c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63"/>
      <c r="AH24" s="63"/>
      <c r="AI24" s="63"/>
      <c r="AJ24" s="63"/>
      <c r="AK24" s="63"/>
      <c r="AL24" s="63"/>
    </row>
    <row r="25">
      <c r="A25" s="57" t="s">
        <v>315</v>
      </c>
      <c r="B25" s="57" t="s">
        <v>316</v>
      </c>
      <c r="C25" s="57" t="s">
        <v>6</v>
      </c>
      <c r="D25" s="57" t="s">
        <v>567</v>
      </c>
      <c r="E25" s="57" t="s">
        <v>4</v>
      </c>
      <c r="F25" s="57" t="s">
        <v>1314</v>
      </c>
      <c r="G25" s="57" t="s">
        <v>1053</v>
      </c>
      <c r="H25" s="58"/>
      <c r="I25" s="38">
        <v>1.0</v>
      </c>
      <c r="J25" s="113">
        <v>7590.0</v>
      </c>
      <c r="K25" s="125"/>
      <c r="L25" s="210">
        <v>3300.0</v>
      </c>
      <c r="M25" s="57">
        <v>2805.0</v>
      </c>
      <c r="N25" s="189">
        <f t="shared" si="1"/>
        <v>2805</v>
      </c>
      <c r="O25" s="57" t="s">
        <v>1288</v>
      </c>
      <c r="P25" s="63"/>
      <c r="Q25" s="22" t="s">
        <v>1315</v>
      </c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63"/>
      <c r="AH25" s="63"/>
      <c r="AI25" s="63"/>
      <c r="AJ25" s="63"/>
      <c r="AK25" s="63"/>
      <c r="AL25" s="63"/>
    </row>
    <row r="26">
      <c r="A26" s="57" t="s">
        <v>315</v>
      </c>
      <c r="B26" s="57" t="s">
        <v>316</v>
      </c>
      <c r="C26" s="57" t="s">
        <v>6</v>
      </c>
      <c r="D26" s="57" t="s">
        <v>328</v>
      </c>
      <c r="E26" s="57" t="s">
        <v>4</v>
      </c>
      <c r="F26" s="57" t="s">
        <v>1316</v>
      </c>
      <c r="G26" s="57" t="s">
        <v>1053</v>
      </c>
      <c r="H26" s="58"/>
      <c r="I26" s="38">
        <v>1.0</v>
      </c>
      <c r="J26" s="113">
        <v>6190.0</v>
      </c>
      <c r="K26" s="125"/>
      <c r="L26" s="210">
        <v>2690.0</v>
      </c>
      <c r="M26" s="57">
        <v>2287.0</v>
      </c>
      <c r="N26" s="189">
        <f t="shared" si="1"/>
        <v>2287</v>
      </c>
      <c r="O26" s="57" t="s">
        <v>1288</v>
      </c>
      <c r="P26" s="63"/>
      <c r="Q26" s="22" t="s">
        <v>1317</v>
      </c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63"/>
      <c r="AH26" s="63"/>
      <c r="AI26" s="63"/>
      <c r="AJ26" s="63"/>
      <c r="AK26" s="63"/>
      <c r="AL26" s="63"/>
    </row>
    <row r="27">
      <c r="A27" s="57" t="s">
        <v>315</v>
      </c>
      <c r="B27" s="57" t="s">
        <v>316</v>
      </c>
      <c r="C27" s="57" t="s">
        <v>6</v>
      </c>
      <c r="D27" s="57" t="s">
        <v>324</v>
      </c>
      <c r="E27" s="57" t="s">
        <v>4</v>
      </c>
      <c r="F27" s="57" t="s">
        <v>1316</v>
      </c>
      <c r="G27" s="57" t="s">
        <v>1053</v>
      </c>
      <c r="H27" s="58"/>
      <c r="I27" s="38">
        <v>1.0</v>
      </c>
      <c r="J27" s="113">
        <v>6190.0</v>
      </c>
      <c r="K27" s="125"/>
      <c r="L27" s="210">
        <v>2690.0</v>
      </c>
      <c r="M27" s="57">
        <v>2287.0</v>
      </c>
      <c r="N27" s="189">
        <f t="shared" si="1"/>
        <v>2287</v>
      </c>
      <c r="O27" s="57" t="s">
        <v>1288</v>
      </c>
      <c r="P27" s="63"/>
      <c r="Q27" s="22" t="s">
        <v>1317</v>
      </c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63"/>
      <c r="AH27" s="63"/>
      <c r="AI27" s="63"/>
      <c r="AJ27" s="63"/>
      <c r="AK27" s="63"/>
      <c r="AL27" s="63"/>
    </row>
    <row r="28">
      <c r="A28" s="57" t="s">
        <v>315</v>
      </c>
      <c r="B28" s="57" t="s">
        <v>316</v>
      </c>
      <c r="C28" s="57" t="s">
        <v>6</v>
      </c>
      <c r="D28" s="57" t="s">
        <v>328</v>
      </c>
      <c r="E28" s="57" t="s">
        <v>4</v>
      </c>
      <c r="F28" s="57" t="s">
        <v>1318</v>
      </c>
      <c r="G28" s="57" t="s">
        <v>1053</v>
      </c>
      <c r="H28" s="58"/>
      <c r="I28" s="38">
        <v>1.0</v>
      </c>
      <c r="J28" s="113">
        <v>5790.0</v>
      </c>
      <c r="K28" s="125"/>
      <c r="L28" s="210">
        <v>2490.0</v>
      </c>
      <c r="M28" s="57">
        <v>2117.0</v>
      </c>
      <c r="N28" s="189">
        <f t="shared" si="1"/>
        <v>2117</v>
      </c>
      <c r="O28" s="57" t="s">
        <v>1288</v>
      </c>
      <c r="P28" s="63"/>
      <c r="Q28" s="22" t="s">
        <v>1319</v>
      </c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63"/>
      <c r="AH28" s="63"/>
      <c r="AI28" s="63"/>
      <c r="AJ28" s="63"/>
      <c r="AK28" s="63"/>
      <c r="AL28" s="63"/>
    </row>
    <row r="29">
      <c r="A29" s="57" t="s">
        <v>315</v>
      </c>
      <c r="B29" s="57" t="s">
        <v>316</v>
      </c>
      <c r="C29" s="57" t="s">
        <v>6</v>
      </c>
      <c r="D29" s="57" t="s">
        <v>567</v>
      </c>
      <c r="E29" s="57" t="s">
        <v>4</v>
      </c>
      <c r="F29" s="57" t="s">
        <v>1211</v>
      </c>
      <c r="G29" s="57" t="s">
        <v>1053</v>
      </c>
      <c r="H29" s="58"/>
      <c r="I29" s="38">
        <v>1.0</v>
      </c>
      <c r="J29" s="113">
        <v>6790.0</v>
      </c>
      <c r="K29" s="125"/>
      <c r="L29" s="210">
        <v>2890.0</v>
      </c>
      <c r="M29" s="57">
        <v>2457.0</v>
      </c>
      <c r="N29" s="189">
        <f t="shared" si="1"/>
        <v>2457</v>
      </c>
      <c r="O29" s="57" t="s">
        <v>1288</v>
      </c>
      <c r="P29" s="63"/>
      <c r="Q29" s="22" t="s">
        <v>1320</v>
      </c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63"/>
      <c r="AH29" s="63"/>
      <c r="AI29" s="63"/>
      <c r="AJ29" s="63"/>
      <c r="AK29" s="63"/>
      <c r="AL29" s="63"/>
    </row>
    <row r="30">
      <c r="A30" s="57" t="s">
        <v>315</v>
      </c>
      <c r="B30" s="57" t="s">
        <v>316</v>
      </c>
      <c r="C30" s="57" t="s">
        <v>6</v>
      </c>
      <c r="D30" s="57" t="s">
        <v>328</v>
      </c>
      <c r="E30" s="57" t="s">
        <v>4</v>
      </c>
      <c r="F30" s="57" t="s">
        <v>1211</v>
      </c>
      <c r="G30" s="57" t="s">
        <v>1053</v>
      </c>
      <c r="H30" s="58"/>
      <c r="I30" s="38">
        <v>1.0</v>
      </c>
      <c r="J30" s="113">
        <v>6790.0</v>
      </c>
      <c r="K30" s="125"/>
      <c r="L30" s="210">
        <v>2890.0</v>
      </c>
      <c r="M30" s="57">
        <v>2457.0</v>
      </c>
      <c r="N30" s="189">
        <f t="shared" si="1"/>
        <v>2457</v>
      </c>
      <c r="O30" s="57" t="s">
        <v>1288</v>
      </c>
      <c r="P30" s="63"/>
      <c r="Q30" s="22" t="s">
        <v>1320</v>
      </c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63"/>
      <c r="AH30" s="63"/>
      <c r="AI30" s="63"/>
      <c r="AJ30" s="63"/>
      <c r="AK30" s="63"/>
      <c r="AL30" s="63"/>
    </row>
    <row r="31">
      <c r="A31" s="57" t="s">
        <v>315</v>
      </c>
      <c r="B31" s="57" t="s">
        <v>316</v>
      </c>
      <c r="C31" s="58"/>
      <c r="D31" s="57" t="s">
        <v>328</v>
      </c>
      <c r="E31" s="57" t="s">
        <v>4</v>
      </c>
      <c r="F31" s="57" t="s">
        <v>1283</v>
      </c>
      <c r="G31" s="57" t="s">
        <v>1053</v>
      </c>
      <c r="H31" s="58"/>
      <c r="I31" s="38">
        <v>1.0</v>
      </c>
      <c r="J31" s="113">
        <v>7390.0</v>
      </c>
      <c r="K31" s="125"/>
      <c r="L31" s="210">
        <v>3290.0</v>
      </c>
      <c r="M31" s="57">
        <v>2797.0</v>
      </c>
      <c r="N31" s="189">
        <f t="shared" si="1"/>
        <v>2797</v>
      </c>
      <c r="O31" s="57" t="s">
        <v>1288</v>
      </c>
      <c r="P31" s="63"/>
      <c r="Q31" s="22" t="s">
        <v>1321</v>
      </c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63"/>
      <c r="AH31" s="63"/>
      <c r="AI31" s="63"/>
      <c r="AJ31" s="63"/>
      <c r="AK31" s="63"/>
      <c r="AL31" s="63"/>
    </row>
    <row r="32">
      <c r="A32" s="57" t="s">
        <v>315</v>
      </c>
      <c r="B32" s="57" t="s">
        <v>316</v>
      </c>
      <c r="C32" s="57" t="s">
        <v>6</v>
      </c>
      <c r="D32" s="57" t="s">
        <v>328</v>
      </c>
      <c r="E32" s="57" t="s">
        <v>4</v>
      </c>
      <c r="F32" s="57" t="s">
        <v>1322</v>
      </c>
      <c r="G32" s="57" t="s">
        <v>1053</v>
      </c>
      <c r="H32" s="58"/>
      <c r="I32" s="38">
        <v>1.0</v>
      </c>
      <c r="J32" s="113">
        <v>7590.0</v>
      </c>
      <c r="K32" s="125"/>
      <c r="L32" s="210">
        <v>3290.0</v>
      </c>
      <c r="M32" s="57">
        <v>2797.0</v>
      </c>
      <c r="N32" s="189">
        <f t="shared" si="1"/>
        <v>2797</v>
      </c>
      <c r="O32" s="57" t="s">
        <v>1288</v>
      </c>
      <c r="P32" s="63"/>
      <c r="Q32" s="22" t="s">
        <v>1323</v>
      </c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63"/>
      <c r="AH32" s="63"/>
      <c r="AI32" s="63"/>
      <c r="AJ32" s="63"/>
      <c r="AK32" s="63"/>
      <c r="AL32" s="63"/>
    </row>
    <row r="33">
      <c r="A33" s="57" t="s">
        <v>315</v>
      </c>
      <c r="B33" s="57" t="s">
        <v>316</v>
      </c>
      <c r="C33" s="57" t="s">
        <v>6</v>
      </c>
      <c r="D33" s="57" t="s">
        <v>567</v>
      </c>
      <c r="E33" s="57" t="s">
        <v>4</v>
      </c>
      <c r="F33" s="57" t="s">
        <v>1322</v>
      </c>
      <c r="G33" s="57" t="s">
        <v>1053</v>
      </c>
      <c r="H33" s="58"/>
      <c r="I33" s="38">
        <v>1.0</v>
      </c>
      <c r="J33" s="113">
        <v>7590.0</v>
      </c>
      <c r="K33" s="125"/>
      <c r="L33" s="210">
        <v>3290.0</v>
      </c>
      <c r="M33" s="57">
        <v>2797.0</v>
      </c>
      <c r="N33" s="189">
        <f t="shared" si="1"/>
        <v>2797</v>
      </c>
      <c r="O33" s="57" t="s">
        <v>1288</v>
      </c>
      <c r="P33" s="63"/>
      <c r="Q33" s="22" t="s">
        <v>1323</v>
      </c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63"/>
      <c r="AH33" s="63"/>
      <c r="AI33" s="63"/>
      <c r="AJ33" s="63"/>
      <c r="AK33" s="63"/>
      <c r="AL33" s="63"/>
    </row>
    <row r="34">
      <c r="A34" s="57" t="s">
        <v>315</v>
      </c>
      <c r="B34" s="57" t="s">
        <v>316</v>
      </c>
      <c r="C34" s="57" t="s">
        <v>6</v>
      </c>
      <c r="D34" s="57" t="s">
        <v>328</v>
      </c>
      <c r="E34" s="57" t="s">
        <v>4</v>
      </c>
      <c r="F34" s="57" t="s">
        <v>1216</v>
      </c>
      <c r="G34" s="57" t="s">
        <v>1053</v>
      </c>
      <c r="H34" s="58"/>
      <c r="I34" s="38">
        <v>1.0</v>
      </c>
      <c r="J34" s="113">
        <v>5190.0</v>
      </c>
      <c r="K34" s="125"/>
      <c r="L34" s="210">
        <v>2250.0</v>
      </c>
      <c r="M34" s="57">
        <v>1913.0</v>
      </c>
      <c r="N34" s="189">
        <f t="shared" si="1"/>
        <v>1913</v>
      </c>
      <c r="O34" s="57" t="s">
        <v>1288</v>
      </c>
      <c r="P34" s="63"/>
      <c r="Q34" s="22" t="s">
        <v>1324</v>
      </c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63"/>
      <c r="AH34" s="63"/>
      <c r="AI34" s="63"/>
      <c r="AJ34" s="63"/>
      <c r="AK34" s="63"/>
      <c r="AL34" s="63"/>
    </row>
    <row r="35">
      <c r="A35" s="57" t="s">
        <v>315</v>
      </c>
      <c r="B35" s="57" t="s">
        <v>316</v>
      </c>
      <c r="C35" s="57" t="s">
        <v>6</v>
      </c>
      <c r="D35" s="57" t="s">
        <v>328</v>
      </c>
      <c r="E35" s="57" t="s">
        <v>4</v>
      </c>
      <c r="F35" s="57" t="s">
        <v>1218</v>
      </c>
      <c r="G35" s="57" t="s">
        <v>1053</v>
      </c>
      <c r="H35" s="58"/>
      <c r="I35" s="38">
        <v>1.0</v>
      </c>
      <c r="J35" s="113">
        <v>5190.0</v>
      </c>
      <c r="K35" s="125"/>
      <c r="L35" s="210">
        <v>2250.0</v>
      </c>
      <c r="M35" s="57">
        <v>1913.0</v>
      </c>
      <c r="N35" s="189">
        <f t="shared" si="1"/>
        <v>1913</v>
      </c>
      <c r="O35" s="57" t="s">
        <v>1288</v>
      </c>
      <c r="P35" s="63"/>
      <c r="Q35" s="22" t="s">
        <v>1325</v>
      </c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63"/>
      <c r="AH35" s="63"/>
      <c r="AI35" s="63"/>
      <c r="AJ35" s="63"/>
      <c r="AK35" s="63"/>
      <c r="AL35" s="63"/>
    </row>
    <row r="36">
      <c r="A36" s="57" t="s">
        <v>315</v>
      </c>
      <c r="B36" s="57" t="s">
        <v>316</v>
      </c>
      <c r="C36" s="57" t="s">
        <v>6</v>
      </c>
      <c r="D36" s="57" t="s">
        <v>567</v>
      </c>
      <c r="E36" s="57" t="s">
        <v>4</v>
      </c>
      <c r="F36" s="57" t="s">
        <v>1326</v>
      </c>
      <c r="G36" s="57" t="s">
        <v>1053</v>
      </c>
      <c r="H36" s="58"/>
      <c r="I36" s="38">
        <v>1.0</v>
      </c>
      <c r="J36" s="113">
        <v>6590.0</v>
      </c>
      <c r="K36" s="125"/>
      <c r="L36" s="210">
        <v>2690.0</v>
      </c>
      <c r="M36" s="57">
        <v>2287.0</v>
      </c>
      <c r="N36" s="189">
        <f t="shared" si="1"/>
        <v>2287</v>
      </c>
      <c r="O36" s="57" t="s">
        <v>1288</v>
      </c>
      <c r="P36" s="63"/>
      <c r="Q36" s="22" t="s">
        <v>1327</v>
      </c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63"/>
      <c r="AH36" s="63"/>
      <c r="AI36" s="63"/>
      <c r="AJ36" s="63"/>
      <c r="AK36" s="63"/>
      <c r="AL36" s="63"/>
    </row>
    <row r="37">
      <c r="A37" s="57" t="s">
        <v>315</v>
      </c>
      <c r="B37" s="57" t="s">
        <v>316</v>
      </c>
      <c r="C37" s="57" t="s">
        <v>6</v>
      </c>
      <c r="D37" s="57" t="s">
        <v>328</v>
      </c>
      <c r="E37" s="57" t="s">
        <v>4</v>
      </c>
      <c r="F37" s="57" t="s">
        <v>1328</v>
      </c>
      <c r="G37" s="57" t="s">
        <v>524</v>
      </c>
      <c r="H37" s="58"/>
      <c r="I37" s="38">
        <v>1.0</v>
      </c>
      <c r="J37" s="113">
        <v>18390.0</v>
      </c>
      <c r="K37" s="125"/>
      <c r="L37" s="210">
        <v>7900.0</v>
      </c>
      <c r="M37" s="57">
        <v>6715.0</v>
      </c>
      <c r="N37" s="189">
        <f t="shared" si="1"/>
        <v>6715</v>
      </c>
      <c r="O37" s="57" t="s">
        <v>1288</v>
      </c>
      <c r="P37" s="63"/>
      <c r="Q37" s="22" t="s">
        <v>1329</v>
      </c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63"/>
      <c r="AH37" s="63"/>
      <c r="AI37" s="63"/>
      <c r="AJ37" s="63"/>
      <c r="AK37" s="63"/>
      <c r="AL37" s="63"/>
    </row>
    <row r="38">
      <c r="A38" s="57" t="s">
        <v>315</v>
      </c>
      <c r="B38" s="57" t="s">
        <v>50</v>
      </c>
      <c r="C38" s="57" t="s">
        <v>6</v>
      </c>
      <c r="D38" s="57" t="s">
        <v>567</v>
      </c>
      <c r="E38" s="57" t="s">
        <v>4</v>
      </c>
      <c r="F38" s="57" t="s">
        <v>1330</v>
      </c>
      <c r="G38" s="57" t="s">
        <v>552</v>
      </c>
      <c r="H38" s="58"/>
      <c r="I38" s="38">
        <v>1.0</v>
      </c>
      <c r="J38" s="113">
        <v>2990.0</v>
      </c>
      <c r="K38" s="125"/>
      <c r="L38" s="210">
        <v>1290.0</v>
      </c>
      <c r="M38" s="57">
        <v>1226.0</v>
      </c>
      <c r="N38" s="189">
        <f t="shared" si="1"/>
        <v>1226</v>
      </c>
      <c r="O38" s="57" t="s">
        <v>1288</v>
      </c>
      <c r="P38" s="63"/>
      <c r="Q38" s="22" t="s">
        <v>1331</v>
      </c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63"/>
      <c r="AH38" s="63"/>
      <c r="AI38" s="63"/>
      <c r="AJ38" s="63"/>
      <c r="AK38" s="63"/>
      <c r="AL38" s="63"/>
    </row>
    <row r="39">
      <c r="A39" s="57" t="s">
        <v>315</v>
      </c>
      <c r="B39" s="57" t="s">
        <v>50</v>
      </c>
      <c r="C39" s="57" t="s">
        <v>6</v>
      </c>
      <c r="D39" s="57" t="s">
        <v>328</v>
      </c>
      <c r="E39" s="57" t="s">
        <v>4</v>
      </c>
      <c r="F39" s="57" t="s">
        <v>1226</v>
      </c>
      <c r="G39" s="57" t="s">
        <v>552</v>
      </c>
      <c r="H39" s="58"/>
      <c r="I39" s="38">
        <v>1.0</v>
      </c>
      <c r="J39" s="113">
        <v>2990.0</v>
      </c>
      <c r="K39" s="125"/>
      <c r="L39" s="210">
        <v>1290.0</v>
      </c>
      <c r="M39" s="57">
        <v>1226.0</v>
      </c>
      <c r="N39" s="189">
        <f t="shared" si="1"/>
        <v>1226</v>
      </c>
      <c r="O39" s="57" t="s">
        <v>1288</v>
      </c>
      <c r="P39" s="63"/>
      <c r="Q39" s="22" t="s">
        <v>1332</v>
      </c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63"/>
      <c r="AH39" s="63"/>
      <c r="AI39" s="63"/>
      <c r="AJ39" s="63"/>
      <c r="AK39" s="63"/>
      <c r="AL39" s="63"/>
    </row>
    <row r="40">
      <c r="A40" s="57" t="s">
        <v>315</v>
      </c>
      <c r="B40" s="57" t="s">
        <v>50</v>
      </c>
      <c r="C40" s="57" t="s">
        <v>6</v>
      </c>
      <c r="D40" s="57" t="s">
        <v>328</v>
      </c>
      <c r="E40" s="57" t="s">
        <v>4</v>
      </c>
      <c r="F40" s="57" t="s">
        <v>1227</v>
      </c>
      <c r="G40" s="57" t="s">
        <v>552</v>
      </c>
      <c r="H40" s="58"/>
      <c r="I40" s="38">
        <v>1.0</v>
      </c>
      <c r="J40" s="113">
        <v>2990.0</v>
      </c>
      <c r="K40" s="125"/>
      <c r="L40" s="210">
        <v>1290.0</v>
      </c>
      <c r="M40" s="57">
        <v>1226.0</v>
      </c>
      <c r="N40" s="189">
        <f t="shared" si="1"/>
        <v>1226</v>
      </c>
      <c r="O40" s="57" t="s">
        <v>1288</v>
      </c>
      <c r="P40" s="63"/>
      <c r="Q40" s="22" t="s">
        <v>1333</v>
      </c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63"/>
      <c r="AH40" s="63"/>
      <c r="AI40" s="63"/>
      <c r="AJ40" s="63"/>
      <c r="AK40" s="63"/>
      <c r="AL40" s="63"/>
    </row>
    <row r="41">
      <c r="A41" s="57" t="s">
        <v>315</v>
      </c>
      <c r="B41" s="57" t="s">
        <v>50</v>
      </c>
      <c r="C41" s="57" t="s">
        <v>6</v>
      </c>
      <c r="D41" s="57" t="s">
        <v>328</v>
      </c>
      <c r="E41" s="57" t="s">
        <v>4</v>
      </c>
      <c r="F41" s="57" t="s">
        <v>1334</v>
      </c>
      <c r="G41" s="57" t="s">
        <v>552</v>
      </c>
      <c r="H41" s="58"/>
      <c r="I41" s="38">
        <v>1.0</v>
      </c>
      <c r="J41" s="113">
        <v>2990.0</v>
      </c>
      <c r="K41" s="125"/>
      <c r="L41" s="210">
        <v>1290.0</v>
      </c>
      <c r="M41" s="57">
        <v>1226.0</v>
      </c>
      <c r="N41" s="189">
        <f t="shared" si="1"/>
        <v>1226</v>
      </c>
      <c r="O41" s="57" t="s">
        <v>1288</v>
      </c>
      <c r="P41" s="63"/>
      <c r="Q41" s="22" t="s">
        <v>1335</v>
      </c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63"/>
      <c r="AH41" s="63"/>
      <c r="AI41" s="63"/>
      <c r="AJ41" s="63"/>
      <c r="AK41" s="63"/>
      <c r="AL41" s="63"/>
    </row>
    <row r="42">
      <c r="A42" s="57" t="s">
        <v>315</v>
      </c>
      <c r="B42" s="57" t="s">
        <v>50</v>
      </c>
      <c r="C42" s="57" t="s">
        <v>6</v>
      </c>
      <c r="D42" s="57" t="s">
        <v>324</v>
      </c>
      <c r="E42" s="57" t="s">
        <v>4</v>
      </c>
      <c r="F42" s="57" t="s">
        <v>1233</v>
      </c>
      <c r="G42" s="57" t="s">
        <v>552</v>
      </c>
      <c r="H42" s="58"/>
      <c r="I42" s="38">
        <v>1.0</v>
      </c>
      <c r="J42" s="113">
        <v>2990.0</v>
      </c>
      <c r="K42" s="125"/>
      <c r="L42" s="210">
        <v>1290.0</v>
      </c>
      <c r="M42" s="57">
        <v>1226.0</v>
      </c>
      <c r="N42" s="189">
        <f t="shared" si="1"/>
        <v>1226</v>
      </c>
      <c r="O42" s="57" t="s">
        <v>1288</v>
      </c>
      <c r="P42" s="63"/>
      <c r="Q42" s="22" t="s">
        <v>1336</v>
      </c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63"/>
      <c r="AH42" s="63"/>
      <c r="AI42" s="63"/>
      <c r="AJ42" s="63"/>
      <c r="AK42" s="63"/>
      <c r="AL42" s="63"/>
    </row>
    <row r="43">
      <c r="A43" s="57" t="s">
        <v>315</v>
      </c>
      <c r="B43" s="57" t="s">
        <v>50</v>
      </c>
      <c r="C43" s="57" t="s">
        <v>6</v>
      </c>
      <c r="D43" s="57" t="s">
        <v>328</v>
      </c>
      <c r="E43" s="57" t="s">
        <v>4</v>
      </c>
      <c r="F43" s="57" t="s">
        <v>1234</v>
      </c>
      <c r="G43" s="57" t="s">
        <v>552</v>
      </c>
      <c r="H43" s="58"/>
      <c r="I43" s="38">
        <v>1.0</v>
      </c>
      <c r="J43" s="113">
        <v>2990.0</v>
      </c>
      <c r="K43" s="125"/>
      <c r="L43" s="210">
        <v>1290.0</v>
      </c>
      <c r="M43" s="57">
        <v>1226.0</v>
      </c>
      <c r="N43" s="189">
        <f t="shared" si="1"/>
        <v>1226</v>
      </c>
      <c r="O43" s="57" t="s">
        <v>1288</v>
      </c>
      <c r="P43" s="63"/>
      <c r="Q43" s="22" t="s">
        <v>1337</v>
      </c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63"/>
      <c r="AH43" s="63"/>
      <c r="AI43" s="63"/>
      <c r="AJ43" s="63"/>
      <c r="AK43" s="63"/>
      <c r="AL43" s="63"/>
    </row>
    <row r="44">
      <c r="A44" s="57" t="s">
        <v>315</v>
      </c>
      <c r="B44" s="57" t="s">
        <v>50</v>
      </c>
      <c r="C44" s="57" t="s">
        <v>6</v>
      </c>
      <c r="D44" s="57" t="s">
        <v>324</v>
      </c>
      <c r="E44" s="57" t="s">
        <v>4</v>
      </c>
      <c r="F44" s="57" t="s">
        <v>1338</v>
      </c>
      <c r="G44" s="57" t="s">
        <v>552</v>
      </c>
      <c r="H44" s="58"/>
      <c r="I44" s="38">
        <v>1.0</v>
      </c>
      <c r="J44" s="113">
        <v>2990.0</v>
      </c>
      <c r="K44" s="125"/>
      <c r="L44" s="210">
        <v>1290.0</v>
      </c>
      <c r="M44" s="57">
        <v>1226.0</v>
      </c>
      <c r="N44" s="189">
        <f t="shared" si="1"/>
        <v>1226</v>
      </c>
      <c r="O44" s="57" t="s">
        <v>1288</v>
      </c>
      <c r="P44" s="63"/>
      <c r="Q44" s="22" t="s">
        <v>1339</v>
      </c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63"/>
      <c r="AH44" s="63"/>
      <c r="AI44" s="63"/>
      <c r="AJ44" s="63"/>
      <c r="AK44" s="63"/>
      <c r="AL44" s="63"/>
    </row>
    <row r="45">
      <c r="A45" s="57" t="s">
        <v>315</v>
      </c>
      <c r="B45" s="57" t="s">
        <v>50</v>
      </c>
      <c r="C45" s="57" t="s">
        <v>6</v>
      </c>
      <c r="D45" s="57" t="s">
        <v>324</v>
      </c>
      <c r="E45" s="57" t="s">
        <v>4</v>
      </c>
      <c r="F45" s="57" t="s">
        <v>1340</v>
      </c>
      <c r="G45" s="57" t="s">
        <v>552</v>
      </c>
      <c r="H45" s="58"/>
      <c r="I45" s="38">
        <v>1.0</v>
      </c>
      <c r="J45" s="113">
        <v>2990.0</v>
      </c>
      <c r="K45" s="125"/>
      <c r="L45" s="210">
        <v>1290.0</v>
      </c>
      <c r="M45" s="57">
        <v>1226.0</v>
      </c>
      <c r="N45" s="189">
        <f t="shared" si="1"/>
        <v>1226</v>
      </c>
      <c r="O45" s="57" t="s">
        <v>1288</v>
      </c>
      <c r="P45" s="63"/>
      <c r="Q45" s="22" t="s">
        <v>1341</v>
      </c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63"/>
      <c r="AH45" s="63"/>
      <c r="AI45" s="63"/>
      <c r="AJ45" s="63"/>
      <c r="AK45" s="63"/>
      <c r="AL45" s="63"/>
    </row>
    <row r="46">
      <c r="A46" s="57" t="s">
        <v>315</v>
      </c>
      <c r="B46" s="57" t="s">
        <v>50</v>
      </c>
      <c r="C46" s="57" t="s">
        <v>6</v>
      </c>
      <c r="D46" s="57" t="s">
        <v>328</v>
      </c>
      <c r="E46" s="57" t="s">
        <v>4</v>
      </c>
      <c r="F46" s="57" t="s">
        <v>1342</v>
      </c>
      <c r="G46" s="57" t="s">
        <v>552</v>
      </c>
      <c r="H46" s="58"/>
      <c r="I46" s="38">
        <v>1.0</v>
      </c>
      <c r="J46" s="113">
        <v>3190.0</v>
      </c>
      <c r="K46" s="125"/>
      <c r="L46" s="210">
        <v>1390.0</v>
      </c>
      <c r="M46" s="57">
        <v>1321.0</v>
      </c>
      <c r="N46" s="189">
        <f t="shared" si="1"/>
        <v>1321</v>
      </c>
      <c r="O46" s="57" t="s">
        <v>1288</v>
      </c>
      <c r="P46" s="63"/>
      <c r="Q46" s="22" t="s">
        <v>1343</v>
      </c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63"/>
      <c r="AH46" s="63"/>
      <c r="AI46" s="63"/>
      <c r="AJ46" s="63"/>
      <c r="AK46" s="63"/>
      <c r="AL46" s="63"/>
    </row>
    <row r="47">
      <c r="A47" s="57" t="s">
        <v>315</v>
      </c>
      <c r="B47" s="57" t="s">
        <v>50</v>
      </c>
      <c r="C47" s="57" t="s">
        <v>6</v>
      </c>
      <c r="D47" s="57" t="s">
        <v>567</v>
      </c>
      <c r="E47" s="57" t="s">
        <v>4</v>
      </c>
      <c r="F47" s="57" t="s">
        <v>1344</v>
      </c>
      <c r="G47" s="57" t="s">
        <v>552</v>
      </c>
      <c r="H47" s="58"/>
      <c r="I47" s="38">
        <v>1.0</v>
      </c>
      <c r="J47" s="113">
        <v>3190.0</v>
      </c>
      <c r="K47" s="125"/>
      <c r="L47" s="210">
        <v>1390.0</v>
      </c>
      <c r="M47" s="57">
        <v>1321.0</v>
      </c>
      <c r="N47" s="189">
        <f t="shared" si="1"/>
        <v>1321</v>
      </c>
      <c r="O47" s="57" t="s">
        <v>1288</v>
      </c>
      <c r="P47" s="63"/>
      <c r="Q47" s="22" t="s">
        <v>1345</v>
      </c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63"/>
      <c r="AH47" s="63"/>
      <c r="AI47" s="63"/>
      <c r="AJ47" s="63"/>
      <c r="AK47" s="63"/>
      <c r="AL47" s="63"/>
    </row>
    <row r="48">
      <c r="A48" s="57" t="s">
        <v>315</v>
      </c>
      <c r="B48" s="57" t="s">
        <v>50</v>
      </c>
      <c r="C48" s="57" t="s">
        <v>6</v>
      </c>
      <c r="D48" s="57" t="s">
        <v>324</v>
      </c>
      <c r="E48" s="57" t="s">
        <v>4</v>
      </c>
      <c r="F48" s="57" t="s">
        <v>1237</v>
      </c>
      <c r="G48" s="57" t="s">
        <v>552</v>
      </c>
      <c r="H48" s="58"/>
      <c r="I48" s="38">
        <v>1.0</v>
      </c>
      <c r="J48" s="113">
        <v>3190.0</v>
      </c>
      <c r="K48" s="125"/>
      <c r="L48" s="210">
        <v>1390.0</v>
      </c>
      <c r="M48" s="57">
        <v>1321.0</v>
      </c>
      <c r="N48" s="189">
        <f t="shared" si="1"/>
        <v>1321</v>
      </c>
      <c r="O48" s="57" t="s">
        <v>1288</v>
      </c>
      <c r="P48" s="63"/>
      <c r="Q48" s="22" t="s">
        <v>1346</v>
      </c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63"/>
      <c r="AH48" s="63"/>
      <c r="AI48" s="63"/>
      <c r="AJ48" s="63"/>
      <c r="AK48" s="63"/>
      <c r="AL48" s="63"/>
    </row>
    <row r="49">
      <c r="A49" s="57" t="s">
        <v>315</v>
      </c>
      <c r="B49" s="57" t="s">
        <v>50</v>
      </c>
      <c r="C49" s="57" t="s">
        <v>6</v>
      </c>
      <c r="D49" s="57" t="s">
        <v>328</v>
      </c>
      <c r="E49" s="57" t="s">
        <v>4</v>
      </c>
      <c r="F49" s="57" t="s">
        <v>1238</v>
      </c>
      <c r="G49" s="57" t="s">
        <v>552</v>
      </c>
      <c r="H49" s="58"/>
      <c r="I49" s="38">
        <v>1.0</v>
      </c>
      <c r="J49" s="113">
        <v>3190.0</v>
      </c>
      <c r="K49" s="125"/>
      <c r="L49" s="210">
        <v>1390.0</v>
      </c>
      <c r="M49" s="57">
        <v>1321.0</v>
      </c>
      <c r="N49" s="189">
        <f t="shared" si="1"/>
        <v>1321</v>
      </c>
      <c r="O49" s="57" t="s">
        <v>1288</v>
      </c>
      <c r="P49" s="63"/>
      <c r="Q49" s="22" t="s">
        <v>1347</v>
      </c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63"/>
      <c r="AH49" s="63"/>
      <c r="AI49" s="63"/>
      <c r="AJ49" s="63"/>
      <c r="AK49" s="63"/>
      <c r="AL49" s="63"/>
    </row>
    <row r="50">
      <c r="A50" s="57" t="s">
        <v>315</v>
      </c>
      <c r="B50" s="57" t="s">
        <v>50</v>
      </c>
      <c r="C50" s="57" t="s">
        <v>6</v>
      </c>
      <c r="D50" s="57" t="s">
        <v>567</v>
      </c>
      <c r="E50" s="57" t="s">
        <v>4</v>
      </c>
      <c r="F50" s="57" t="s">
        <v>1238</v>
      </c>
      <c r="G50" s="57" t="s">
        <v>552</v>
      </c>
      <c r="H50" s="58"/>
      <c r="I50" s="38">
        <v>1.0</v>
      </c>
      <c r="J50" s="113">
        <v>3190.0</v>
      </c>
      <c r="K50" s="125"/>
      <c r="L50" s="210">
        <v>1390.0</v>
      </c>
      <c r="M50" s="57">
        <v>1321.0</v>
      </c>
      <c r="N50" s="189">
        <f t="shared" si="1"/>
        <v>1321</v>
      </c>
      <c r="O50" s="57" t="s">
        <v>1288</v>
      </c>
      <c r="P50" s="63"/>
      <c r="Q50" s="22" t="s">
        <v>1347</v>
      </c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63"/>
      <c r="AH50" s="63"/>
      <c r="AI50" s="63"/>
      <c r="AJ50" s="63"/>
      <c r="AK50" s="63"/>
      <c r="AL50" s="63"/>
    </row>
    <row r="51">
      <c r="A51" s="57" t="s">
        <v>315</v>
      </c>
      <c r="B51" s="57" t="s">
        <v>50</v>
      </c>
      <c r="C51" s="57" t="s">
        <v>6</v>
      </c>
      <c r="D51" s="57" t="s">
        <v>328</v>
      </c>
      <c r="E51" s="57" t="s">
        <v>4</v>
      </c>
      <c r="F51" s="57" t="s">
        <v>1348</v>
      </c>
      <c r="G51" s="57" t="s">
        <v>552</v>
      </c>
      <c r="H51" s="58"/>
      <c r="I51" s="38">
        <v>1.0</v>
      </c>
      <c r="J51" s="113">
        <v>3190.0</v>
      </c>
      <c r="K51" s="125"/>
      <c r="L51" s="210">
        <v>1390.0</v>
      </c>
      <c r="M51" s="57">
        <v>1321.0</v>
      </c>
      <c r="N51" s="189">
        <f t="shared" si="1"/>
        <v>1321</v>
      </c>
      <c r="O51" s="57" t="s">
        <v>1288</v>
      </c>
      <c r="P51" s="63"/>
      <c r="Q51" s="22" t="s">
        <v>1349</v>
      </c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63"/>
      <c r="AH51" s="63"/>
      <c r="AI51" s="63"/>
      <c r="AJ51" s="63"/>
      <c r="AK51" s="63"/>
      <c r="AL51" s="63"/>
    </row>
    <row r="52">
      <c r="A52" s="57" t="s">
        <v>315</v>
      </c>
      <c r="B52" s="57" t="s">
        <v>50</v>
      </c>
      <c r="C52" s="57" t="s">
        <v>6</v>
      </c>
      <c r="D52" s="57" t="s">
        <v>328</v>
      </c>
      <c r="E52" s="57" t="s">
        <v>4</v>
      </c>
      <c r="F52" s="57" t="s">
        <v>1240</v>
      </c>
      <c r="G52" s="57" t="s">
        <v>552</v>
      </c>
      <c r="H52" s="58"/>
      <c r="I52" s="38">
        <v>1.0</v>
      </c>
      <c r="J52" s="113">
        <v>3190.0</v>
      </c>
      <c r="K52" s="125"/>
      <c r="L52" s="210">
        <v>1390.0</v>
      </c>
      <c r="M52" s="57">
        <v>1321.0</v>
      </c>
      <c r="N52" s="189">
        <f t="shared" si="1"/>
        <v>1321</v>
      </c>
      <c r="O52" s="57" t="s">
        <v>1288</v>
      </c>
      <c r="P52" s="63"/>
      <c r="Q52" s="22" t="s">
        <v>1350</v>
      </c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63"/>
      <c r="AH52" s="63"/>
      <c r="AI52" s="63"/>
      <c r="AJ52" s="63"/>
      <c r="AK52" s="63"/>
      <c r="AL52" s="63"/>
    </row>
    <row r="53">
      <c r="A53" s="57" t="s">
        <v>315</v>
      </c>
      <c r="B53" s="57" t="s">
        <v>50</v>
      </c>
      <c r="C53" s="57" t="s">
        <v>6</v>
      </c>
      <c r="D53" s="57" t="s">
        <v>567</v>
      </c>
      <c r="E53" s="57" t="s">
        <v>4</v>
      </c>
      <c r="F53" s="57" t="s">
        <v>1242</v>
      </c>
      <c r="G53" s="57" t="s">
        <v>552</v>
      </c>
      <c r="H53" s="58"/>
      <c r="I53" s="38">
        <v>1.0</v>
      </c>
      <c r="J53" s="113">
        <v>3190.0</v>
      </c>
      <c r="K53" s="125"/>
      <c r="L53" s="210">
        <v>1390.0</v>
      </c>
      <c r="M53" s="57">
        <v>1321.0</v>
      </c>
      <c r="N53" s="189">
        <f t="shared" si="1"/>
        <v>1321</v>
      </c>
      <c r="O53" s="57" t="s">
        <v>1288</v>
      </c>
      <c r="P53" s="63"/>
      <c r="Q53" s="22" t="s">
        <v>1351</v>
      </c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63"/>
      <c r="AH53" s="63"/>
      <c r="AI53" s="63"/>
      <c r="AJ53" s="63"/>
      <c r="AK53" s="63"/>
      <c r="AL53" s="63"/>
    </row>
    <row r="54">
      <c r="A54" s="57" t="s">
        <v>315</v>
      </c>
      <c r="B54" s="57" t="s">
        <v>50</v>
      </c>
      <c r="C54" s="57" t="s">
        <v>6</v>
      </c>
      <c r="D54" s="57" t="s">
        <v>328</v>
      </c>
      <c r="E54" s="57" t="s">
        <v>4</v>
      </c>
      <c r="F54" s="57" t="s">
        <v>1243</v>
      </c>
      <c r="G54" s="57" t="s">
        <v>552</v>
      </c>
      <c r="H54" s="58"/>
      <c r="I54" s="38">
        <v>1.0</v>
      </c>
      <c r="J54" s="113">
        <v>3190.0</v>
      </c>
      <c r="K54" s="125"/>
      <c r="L54" s="210">
        <v>1390.0</v>
      </c>
      <c r="M54" s="57">
        <v>1321.0</v>
      </c>
      <c r="N54" s="189">
        <f t="shared" si="1"/>
        <v>1321</v>
      </c>
      <c r="O54" s="57" t="s">
        <v>1288</v>
      </c>
      <c r="P54" s="63"/>
      <c r="Q54" s="22" t="s">
        <v>1352</v>
      </c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63"/>
      <c r="AH54" s="63"/>
      <c r="AI54" s="63"/>
      <c r="AJ54" s="63"/>
      <c r="AK54" s="63"/>
      <c r="AL54" s="63"/>
    </row>
    <row r="55">
      <c r="A55" s="57" t="s">
        <v>315</v>
      </c>
      <c r="B55" s="57" t="s">
        <v>50</v>
      </c>
      <c r="C55" s="57" t="s">
        <v>6</v>
      </c>
      <c r="D55" s="57" t="s">
        <v>328</v>
      </c>
      <c r="E55" s="57" t="s">
        <v>4</v>
      </c>
      <c r="F55" s="57" t="s">
        <v>1246</v>
      </c>
      <c r="G55" s="57" t="s">
        <v>552</v>
      </c>
      <c r="H55" s="58"/>
      <c r="I55" s="38">
        <v>1.0</v>
      </c>
      <c r="J55" s="113">
        <v>3190.0</v>
      </c>
      <c r="K55" s="125"/>
      <c r="L55" s="210">
        <v>1390.0</v>
      </c>
      <c r="M55" s="57">
        <v>1321.0</v>
      </c>
      <c r="N55" s="189">
        <f t="shared" si="1"/>
        <v>1321</v>
      </c>
      <c r="O55" s="57" t="s">
        <v>1288</v>
      </c>
      <c r="P55" s="63"/>
      <c r="Q55" s="22" t="s">
        <v>1353</v>
      </c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63"/>
      <c r="AH55" s="63"/>
      <c r="AI55" s="63"/>
      <c r="AJ55" s="63"/>
      <c r="AK55" s="63"/>
      <c r="AL55" s="63"/>
    </row>
    <row r="56">
      <c r="A56" s="57" t="s">
        <v>315</v>
      </c>
      <c r="B56" s="57" t="s">
        <v>50</v>
      </c>
      <c r="C56" s="57" t="s">
        <v>6</v>
      </c>
      <c r="D56" s="57" t="s">
        <v>567</v>
      </c>
      <c r="E56" s="57" t="s">
        <v>4</v>
      </c>
      <c r="F56" s="57" t="s">
        <v>1246</v>
      </c>
      <c r="G56" s="57" t="s">
        <v>552</v>
      </c>
      <c r="H56" s="58"/>
      <c r="I56" s="38">
        <v>1.0</v>
      </c>
      <c r="J56" s="113">
        <v>3190.0</v>
      </c>
      <c r="K56" s="125"/>
      <c r="L56" s="210">
        <v>1390.0</v>
      </c>
      <c r="M56" s="57">
        <v>1321.0</v>
      </c>
      <c r="N56" s="189">
        <f t="shared" si="1"/>
        <v>1321</v>
      </c>
      <c r="O56" s="57" t="s">
        <v>1288</v>
      </c>
      <c r="P56" s="63"/>
      <c r="Q56" s="22" t="s">
        <v>1353</v>
      </c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63"/>
      <c r="AH56" s="63"/>
      <c r="AI56" s="63"/>
      <c r="AJ56" s="63"/>
      <c r="AK56" s="63"/>
      <c r="AL56" s="63"/>
    </row>
    <row r="57">
      <c r="A57" s="57" t="s">
        <v>315</v>
      </c>
      <c r="B57" s="57" t="s">
        <v>50</v>
      </c>
      <c r="C57" s="57" t="s">
        <v>6</v>
      </c>
      <c r="D57" s="57" t="s">
        <v>328</v>
      </c>
      <c r="E57" s="57" t="s">
        <v>4</v>
      </c>
      <c r="F57" s="57" t="s">
        <v>1248</v>
      </c>
      <c r="G57" s="57" t="s">
        <v>552</v>
      </c>
      <c r="H57" s="58"/>
      <c r="I57" s="38">
        <v>1.0</v>
      </c>
      <c r="J57" s="113">
        <v>3190.0</v>
      </c>
      <c r="K57" s="125"/>
      <c r="L57" s="210">
        <v>1390.0</v>
      </c>
      <c r="M57" s="57">
        <v>1321.0</v>
      </c>
      <c r="N57" s="189">
        <f t="shared" si="1"/>
        <v>1321</v>
      </c>
      <c r="O57" s="57" t="s">
        <v>1288</v>
      </c>
      <c r="P57" s="63"/>
      <c r="Q57" s="22" t="s">
        <v>1354</v>
      </c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63"/>
      <c r="AH57" s="63"/>
      <c r="AI57" s="63"/>
      <c r="AJ57" s="63"/>
      <c r="AK57" s="63"/>
      <c r="AL57" s="63"/>
    </row>
    <row r="58">
      <c r="A58" s="57" t="s">
        <v>315</v>
      </c>
      <c r="B58" s="57" t="s">
        <v>50</v>
      </c>
      <c r="C58" s="57" t="s">
        <v>6</v>
      </c>
      <c r="D58" s="57" t="s">
        <v>567</v>
      </c>
      <c r="E58" s="57" t="s">
        <v>4</v>
      </c>
      <c r="F58" s="57" t="s">
        <v>1248</v>
      </c>
      <c r="G58" s="57" t="s">
        <v>552</v>
      </c>
      <c r="H58" s="58"/>
      <c r="I58" s="38">
        <v>1.0</v>
      </c>
      <c r="J58" s="113">
        <v>3190.0</v>
      </c>
      <c r="K58" s="125"/>
      <c r="L58" s="210">
        <v>1390.0</v>
      </c>
      <c r="M58" s="57">
        <v>1321.0</v>
      </c>
      <c r="N58" s="189">
        <f t="shared" si="1"/>
        <v>1321</v>
      </c>
      <c r="O58" s="57" t="s">
        <v>1288</v>
      </c>
      <c r="P58" s="63"/>
      <c r="Q58" s="22" t="s">
        <v>1354</v>
      </c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63"/>
      <c r="AH58" s="63"/>
      <c r="AI58" s="63"/>
      <c r="AJ58" s="63"/>
      <c r="AK58" s="63"/>
      <c r="AL58" s="63"/>
    </row>
    <row r="59">
      <c r="A59" s="57" t="s">
        <v>315</v>
      </c>
      <c r="B59" s="57" t="s">
        <v>50</v>
      </c>
      <c r="C59" s="57" t="s">
        <v>6</v>
      </c>
      <c r="D59" s="57" t="s">
        <v>324</v>
      </c>
      <c r="E59" s="57" t="s">
        <v>4</v>
      </c>
      <c r="F59" s="57" t="s">
        <v>1248</v>
      </c>
      <c r="G59" s="57" t="s">
        <v>552</v>
      </c>
      <c r="H59" s="58"/>
      <c r="I59" s="38">
        <v>1.0</v>
      </c>
      <c r="J59" s="113">
        <v>3190.0</v>
      </c>
      <c r="K59" s="125"/>
      <c r="L59" s="210">
        <v>1390.0</v>
      </c>
      <c r="M59" s="57">
        <v>1321.0</v>
      </c>
      <c r="N59" s="189">
        <f t="shared" si="1"/>
        <v>1321</v>
      </c>
      <c r="O59" s="57" t="s">
        <v>1288</v>
      </c>
      <c r="P59" s="63"/>
      <c r="Q59" s="22" t="s">
        <v>1354</v>
      </c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63"/>
      <c r="AH59" s="63"/>
      <c r="AI59" s="63"/>
      <c r="AJ59" s="63"/>
      <c r="AK59" s="63"/>
      <c r="AL59" s="63"/>
    </row>
    <row r="60">
      <c r="A60" s="57" t="s">
        <v>315</v>
      </c>
      <c r="B60" s="57" t="s">
        <v>50</v>
      </c>
      <c r="C60" s="57" t="s">
        <v>6</v>
      </c>
      <c r="D60" s="57" t="s">
        <v>328</v>
      </c>
      <c r="E60" s="57" t="s">
        <v>4</v>
      </c>
      <c r="F60" s="57" t="s">
        <v>1355</v>
      </c>
      <c r="G60" s="57" t="s">
        <v>552</v>
      </c>
      <c r="H60" s="58"/>
      <c r="I60" s="38">
        <v>1.0</v>
      </c>
      <c r="J60" s="113">
        <v>3190.0</v>
      </c>
      <c r="K60" s="125"/>
      <c r="L60" s="210">
        <v>1390.0</v>
      </c>
      <c r="M60" s="57">
        <v>1321.0</v>
      </c>
      <c r="N60" s="189">
        <f t="shared" si="1"/>
        <v>1321</v>
      </c>
      <c r="O60" s="57" t="s">
        <v>1288</v>
      </c>
      <c r="P60" s="63"/>
      <c r="Q60" s="22" t="s">
        <v>1356</v>
      </c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63"/>
      <c r="AH60" s="63"/>
      <c r="AI60" s="63"/>
      <c r="AJ60" s="63"/>
      <c r="AK60" s="63"/>
      <c r="AL60" s="63"/>
    </row>
    <row r="61">
      <c r="A61" s="57" t="s">
        <v>315</v>
      </c>
      <c r="B61" s="57" t="s">
        <v>50</v>
      </c>
      <c r="C61" s="57" t="s">
        <v>6</v>
      </c>
      <c r="D61" s="57" t="s">
        <v>324</v>
      </c>
      <c r="E61" s="57" t="s">
        <v>4</v>
      </c>
      <c r="F61" s="57" t="s">
        <v>1355</v>
      </c>
      <c r="G61" s="57" t="s">
        <v>552</v>
      </c>
      <c r="H61" s="58"/>
      <c r="I61" s="38">
        <v>1.0</v>
      </c>
      <c r="J61" s="113">
        <v>3190.0</v>
      </c>
      <c r="K61" s="125"/>
      <c r="L61" s="210">
        <v>1390.0</v>
      </c>
      <c r="M61" s="57">
        <v>1321.0</v>
      </c>
      <c r="N61" s="189">
        <f t="shared" si="1"/>
        <v>1321</v>
      </c>
      <c r="O61" s="57" t="s">
        <v>1288</v>
      </c>
      <c r="P61" s="63"/>
      <c r="Q61" s="22" t="s">
        <v>1356</v>
      </c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63"/>
      <c r="AH61" s="63"/>
      <c r="AI61" s="63"/>
      <c r="AJ61" s="63"/>
      <c r="AK61" s="63"/>
      <c r="AL61" s="63"/>
    </row>
    <row r="62">
      <c r="A62" s="57" t="s">
        <v>315</v>
      </c>
      <c r="B62" s="57" t="s">
        <v>50</v>
      </c>
      <c r="C62" s="57" t="s">
        <v>6</v>
      </c>
      <c r="D62" s="57" t="s">
        <v>328</v>
      </c>
      <c r="E62" s="57" t="s">
        <v>4</v>
      </c>
      <c r="F62" s="57" t="s">
        <v>1357</v>
      </c>
      <c r="G62" s="57" t="s">
        <v>552</v>
      </c>
      <c r="H62" s="58"/>
      <c r="I62" s="38">
        <v>1.0</v>
      </c>
      <c r="J62" s="113">
        <v>3190.0</v>
      </c>
      <c r="K62" s="125"/>
      <c r="L62" s="210">
        <v>1390.0</v>
      </c>
      <c r="M62" s="57">
        <v>1321.0</v>
      </c>
      <c r="N62" s="189">
        <f t="shared" si="1"/>
        <v>1321</v>
      </c>
      <c r="O62" s="57" t="s">
        <v>1288</v>
      </c>
      <c r="P62" s="63"/>
      <c r="Q62" s="22" t="s">
        <v>1358</v>
      </c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63"/>
      <c r="AH62" s="63"/>
      <c r="AI62" s="63"/>
      <c r="AJ62" s="63"/>
      <c r="AK62" s="63"/>
      <c r="AL62" s="63"/>
    </row>
    <row r="63">
      <c r="A63" s="57" t="s">
        <v>315</v>
      </c>
      <c r="B63" s="57" t="s">
        <v>50</v>
      </c>
      <c r="C63" s="57" t="s">
        <v>6</v>
      </c>
      <c r="D63" s="57" t="s">
        <v>324</v>
      </c>
      <c r="E63" s="57" t="s">
        <v>4</v>
      </c>
      <c r="F63" s="57" t="s">
        <v>1357</v>
      </c>
      <c r="G63" s="57" t="s">
        <v>552</v>
      </c>
      <c r="H63" s="58"/>
      <c r="I63" s="38">
        <v>1.0</v>
      </c>
      <c r="J63" s="113">
        <v>3190.0</v>
      </c>
      <c r="K63" s="125"/>
      <c r="L63" s="210">
        <v>1390.0</v>
      </c>
      <c r="M63" s="57">
        <v>1321.0</v>
      </c>
      <c r="N63" s="189">
        <f t="shared" si="1"/>
        <v>1321</v>
      </c>
      <c r="O63" s="57" t="s">
        <v>1288</v>
      </c>
      <c r="P63" s="63"/>
      <c r="Q63" s="22" t="s">
        <v>1358</v>
      </c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63"/>
      <c r="AH63" s="63"/>
      <c r="AI63" s="63"/>
      <c r="AJ63" s="63"/>
      <c r="AK63" s="63"/>
      <c r="AL63" s="63"/>
    </row>
    <row r="64">
      <c r="A64" s="57" t="s">
        <v>315</v>
      </c>
      <c r="B64" s="57" t="s">
        <v>5</v>
      </c>
      <c r="C64" s="57" t="s">
        <v>6</v>
      </c>
      <c r="D64" s="57" t="s">
        <v>328</v>
      </c>
      <c r="E64" s="57" t="s">
        <v>4</v>
      </c>
      <c r="F64" s="57" t="s">
        <v>1359</v>
      </c>
      <c r="G64" s="57" t="s">
        <v>335</v>
      </c>
      <c r="H64" s="58"/>
      <c r="I64" s="38">
        <v>1.0</v>
      </c>
      <c r="J64" s="113">
        <v>2390.0</v>
      </c>
      <c r="K64" s="125"/>
      <c r="L64" s="210">
        <v>890.0</v>
      </c>
      <c r="M64" s="57">
        <v>846.0</v>
      </c>
      <c r="N64" s="189">
        <f t="shared" si="1"/>
        <v>846</v>
      </c>
      <c r="O64" s="57" t="s">
        <v>1288</v>
      </c>
      <c r="P64" s="63"/>
      <c r="Q64" s="22" t="s">
        <v>1360</v>
      </c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63"/>
      <c r="AH64" s="63"/>
      <c r="AI64" s="63"/>
      <c r="AJ64" s="63"/>
      <c r="AK64" s="63"/>
      <c r="AL64" s="63"/>
    </row>
    <row r="65">
      <c r="A65" s="57" t="s">
        <v>315</v>
      </c>
      <c r="B65" s="57" t="s">
        <v>5</v>
      </c>
      <c r="C65" s="57" t="s">
        <v>6</v>
      </c>
      <c r="D65" s="57" t="s">
        <v>328</v>
      </c>
      <c r="E65" s="57" t="s">
        <v>4</v>
      </c>
      <c r="F65" s="57" t="s">
        <v>1361</v>
      </c>
      <c r="G65" s="57" t="s">
        <v>335</v>
      </c>
      <c r="H65" s="58"/>
      <c r="I65" s="38">
        <v>2.0</v>
      </c>
      <c r="J65" s="113">
        <v>2390.0</v>
      </c>
      <c r="K65" s="125"/>
      <c r="L65" s="210">
        <v>890.0</v>
      </c>
      <c r="M65" s="57">
        <v>846.0</v>
      </c>
      <c r="N65" s="189">
        <f t="shared" si="1"/>
        <v>1692</v>
      </c>
      <c r="O65" s="57" t="s">
        <v>1288</v>
      </c>
      <c r="P65" s="63"/>
      <c r="Q65" s="22" t="s">
        <v>1362</v>
      </c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63"/>
      <c r="AH65" s="63"/>
      <c r="AI65" s="63"/>
      <c r="AJ65" s="63"/>
      <c r="AK65" s="63"/>
      <c r="AL65" s="63"/>
    </row>
    <row r="66">
      <c r="A66" s="57" t="s">
        <v>315</v>
      </c>
      <c r="B66" s="57" t="s">
        <v>5</v>
      </c>
      <c r="C66" s="57" t="s">
        <v>6</v>
      </c>
      <c r="D66" s="57" t="s">
        <v>328</v>
      </c>
      <c r="E66" s="57" t="s">
        <v>4</v>
      </c>
      <c r="F66" s="57" t="s">
        <v>1258</v>
      </c>
      <c r="G66" s="57" t="s">
        <v>335</v>
      </c>
      <c r="H66" s="58"/>
      <c r="I66" s="38">
        <v>1.0</v>
      </c>
      <c r="J66" s="113">
        <v>2190.0</v>
      </c>
      <c r="K66" s="125"/>
      <c r="L66" s="210">
        <v>890.0</v>
      </c>
      <c r="M66" s="57">
        <v>846.0</v>
      </c>
      <c r="N66" s="189">
        <f t="shared" si="1"/>
        <v>846</v>
      </c>
      <c r="O66" s="57" t="s">
        <v>1288</v>
      </c>
      <c r="P66" s="63"/>
      <c r="Q66" s="22" t="s">
        <v>1363</v>
      </c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63"/>
      <c r="AH66" s="63"/>
      <c r="AI66" s="63"/>
      <c r="AJ66" s="63"/>
      <c r="AK66" s="63"/>
      <c r="AL66" s="63"/>
    </row>
    <row r="67">
      <c r="A67" s="57" t="s">
        <v>315</v>
      </c>
      <c r="B67" s="57" t="s">
        <v>5</v>
      </c>
      <c r="C67" s="57" t="s">
        <v>6</v>
      </c>
      <c r="D67" s="57" t="s">
        <v>567</v>
      </c>
      <c r="E67" s="57" t="s">
        <v>4</v>
      </c>
      <c r="F67" s="57" t="s">
        <v>1258</v>
      </c>
      <c r="G67" s="57" t="s">
        <v>335</v>
      </c>
      <c r="H67" s="58"/>
      <c r="I67" s="38">
        <v>1.0</v>
      </c>
      <c r="J67" s="113">
        <v>2190.0</v>
      </c>
      <c r="K67" s="125"/>
      <c r="L67" s="210">
        <v>890.0</v>
      </c>
      <c r="M67" s="57">
        <v>846.0</v>
      </c>
      <c r="N67" s="189">
        <f t="shared" si="1"/>
        <v>846</v>
      </c>
      <c r="O67" s="57" t="s">
        <v>1288</v>
      </c>
      <c r="P67" s="63"/>
      <c r="Q67" s="22" t="s">
        <v>1363</v>
      </c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63"/>
      <c r="AH67" s="63"/>
      <c r="AI67" s="63"/>
      <c r="AJ67" s="63"/>
      <c r="AK67" s="63"/>
      <c r="AL67" s="63"/>
    </row>
    <row r="68">
      <c r="A68" s="57" t="s">
        <v>315</v>
      </c>
      <c r="B68" s="57" t="s">
        <v>5</v>
      </c>
      <c r="C68" s="57" t="s">
        <v>6</v>
      </c>
      <c r="D68" s="57" t="s">
        <v>324</v>
      </c>
      <c r="E68" s="57" t="s">
        <v>4</v>
      </c>
      <c r="F68" s="57" t="s">
        <v>1258</v>
      </c>
      <c r="G68" s="57" t="s">
        <v>335</v>
      </c>
      <c r="H68" s="58"/>
      <c r="I68" s="214">
        <v>1.0</v>
      </c>
      <c r="J68" s="113">
        <v>2190.0</v>
      </c>
      <c r="K68" s="125"/>
      <c r="L68" s="210">
        <v>890.0</v>
      </c>
      <c r="M68" s="57">
        <v>846.0</v>
      </c>
      <c r="N68" s="189">
        <f t="shared" si="1"/>
        <v>846</v>
      </c>
      <c r="O68" s="57" t="s">
        <v>1288</v>
      </c>
      <c r="P68" s="63"/>
      <c r="Q68" s="22" t="s">
        <v>1363</v>
      </c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63"/>
      <c r="AH68" s="63"/>
      <c r="AI68" s="63"/>
      <c r="AJ68" s="63"/>
      <c r="AK68" s="63"/>
      <c r="AL68" s="63"/>
    </row>
    <row r="69">
      <c r="A69" s="57" t="s">
        <v>315</v>
      </c>
      <c r="B69" s="57" t="s">
        <v>5</v>
      </c>
      <c r="C69" s="57" t="s">
        <v>6</v>
      </c>
      <c r="D69" s="57" t="s">
        <v>328</v>
      </c>
      <c r="E69" s="57" t="s">
        <v>4</v>
      </c>
      <c r="F69" s="57" t="s">
        <v>1259</v>
      </c>
      <c r="G69" s="57" t="s">
        <v>335</v>
      </c>
      <c r="H69" s="58"/>
      <c r="I69" s="38">
        <v>1.0</v>
      </c>
      <c r="J69" s="113">
        <v>2190.0</v>
      </c>
      <c r="K69" s="125"/>
      <c r="L69" s="210">
        <v>890.0</v>
      </c>
      <c r="M69" s="57">
        <v>846.0</v>
      </c>
      <c r="N69" s="189">
        <f t="shared" si="1"/>
        <v>846</v>
      </c>
      <c r="O69" s="57" t="s">
        <v>1288</v>
      </c>
      <c r="P69" s="63"/>
      <c r="Q69" s="22" t="s">
        <v>1364</v>
      </c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63"/>
      <c r="AH69" s="63"/>
      <c r="AI69" s="63"/>
      <c r="AJ69" s="63"/>
      <c r="AK69" s="63"/>
      <c r="AL69" s="63"/>
    </row>
    <row r="70">
      <c r="A70" s="57" t="s">
        <v>315</v>
      </c>
      <c r="B70" s="57" t="s">
        <v>5</v>
      </c>
      <c r="C70" s="57" t="s">
        <v>6</v>
      </c>
      <c r="D70" s="57" t="s">
        <v>567</v>
      </c>
      <c r="E70" s="57" t="s">
        <v>4</v>
      </c>
      <c r="F70" s="57" t="s">
        <v>1259</v>
      </c>
      <c r="G70" s="57" t="s">
        <v>335</v>
      </c>
      <c r="H70" s="58"/>
      <c r="I70" s="38">
        <v>1.0</v>
      </c>
      <c r="J70" s="113">
        <v>2190.0</v>
      </c>
      <c r="K70" s="125"/>
      <c r="L70" s="210">
        <v>890.0</v>
      </c>
      <c r="M70" s="57">
        <v>846.0</v>
      </c>
      <c r="N70" s="189">
        <f t="shared" si="1"/>
        <v>846</v>
      </c>
      <c r="O70" s="57" t="s">
        <v>1288</v>
      </c>
      <c r="P70" s="63"/>
      <c r="Q70" s="22" t="s">
        <v>1364</v>
      </c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63"/>
      <c r="AH70" s="63"/>
      <c r="AI70" s="63"/>
      <c r="AJ70" s="63"/>
      <c r="AK70" s="63"/>
      <c r="AL70" s="63"/>
    </row>
    <row r="71" ht="15.75" customHeight="1">
      <c r="A71" s="57" t="s">
        <v>315</v>
      </c>
      <c r="B71" s="57" t="s">
        <v>5</v>
      </c>
      <c r="C71" s="57" t="s">
        <v>6</v>
      </c>
      <c r="D71" s="57" t="s">
        <v>324</v>
      </c>
      <c r="E71" s="57" t="s">
        <v>4</v>
      </c>
      <c r="F71" s="57" t="s">
        <v>1259</v>
      </c>
      <c r="G71" s="57" t="s">
        <v>335</v>
      </c>
      <c r="H71" s="58"/>
      <c r="I71" s="214">
        <v>1.0</v>
      </c>
      <c r="J71" s="113">
        <v>2190.0</v>
      </c>
      <c r="K71" s="125"/>
      <c r="L71" s="210">
        <v>890.0</v>
      </c>
      <c r="M71" s="57">
        <v>846.0</v>
      </c>
      <c r="N71" s="189">
        <f t="shared" si="1"/>
        <v>846</v>
      </c>
      <c r="O71" s="57" t="s">
        <v>1288</v>
      </c>
      <c r="P71" s="63"/>
      <c r="Q71" s="22" t="s">
        <v>1364</v>
      </c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63"/>
      <c r="AH71" s="63"/>
      <c r="AI71" s="63"/>
      <c r="AJ71" s="63"/>
      <c r="AK71" s="63"/>
      <c r="AL71" s="63"/>
    </row>
    <row r="72">
      <c r="A72" s="57" t="s">
        <v>315</v>
      </c>
      <c r="B72" s="57" t="s">
        <v>5</v>
      </c>
      <c r="C72" s="57" t="s">
        <v>6</v>
      </c>
      <c r="D72" s="57" t="s">
        <v>324</v>
      </c>
      <c r="E72" s="57" t="s">
        <v>4</v>
      </c>
      <c r="F72" s="57" t="s">
        <v>1070</v>
      </c>
      <c r="G72" s="57" t="s">
        <v>335</v>
      </c>
      <c r="H72" s="58"/>
      <c r="I72" s="214">
        <v>1.0</v>
      </c>
      <c r="J72" s="113">
        <v>1790.0</v>
      </c>
      <c r="K72" s="125"/>
      <c r="L72" s="210">
        <v>730.0</v>
      </c>
      <c r="M72" s="57">
        <v>621.0</v>
      </c>
      <c r="N72" s="189">
        <f t="shared" si="1"/>
        <v>621</v>
      </c>
      <c r="O72" s="57" t="s">
        <v>1288</v>
      </c>
      <c r="P72" s="63"/>
      <c r="Q72" s="22" t="s">
        <v>1365</v>
      </c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63"/>
      <c r="AH72" s="63"/>
      <c r="AI72" s="63"/>
      <c r="AJ72" s="63"/>
      <c r="AK72" s="63"/>
      <c r="AL72" s="63"/>
    </row>
    <row r="73">
      <c r="A73" s="57" t="s">
        <v>315</v>
      </c>
      <c r="B73" s="57" t="s">
        <v>5</v>
      </c>
      <c r="C73" s="57" t="s">
        <v>6</v>
      </c>
      <c r="D73" s="57" t="s">
        <v>567</v>
      </c>
      <c r="E73" s="57" t="s">
        <v>4</v>
      </c>
      <c r="F73" s="57" t="s">
        <v>1070</v>
      </c>
      <c r="G73" s="57" t="s">
        <v>335</v>
      </c>
      <c r="H73" s="58"/>
      <c r="I73" s="38">
        <v>1.0</v>
      </c>
      <c r="J73" s="113">
        <v>1790.0</v>
      </c>
      <c r="K73" s="125"/>
      <c r="L73" s="210">
        <v>730.0</v>
      </c>
      <c r="M73" s="57">
        <v>621.0</v>
      </c>
      <c r="N73" s="189">
        <f t="shared" si="1"/>
        <v>621</v>
      </c>
      <c r="O73" s="57" t="s">
        <v>1288</v>
      </c>
      <c r="P73" s="63"/>
      <c r="Q73" s="22" t="s">
        <v>1365</v>
      </c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63"/>
      <c r="AH73" s="63"/>
      <c r="AI73" s="63"/>
      <c r="AJ73" s="63"/>
      <c r="AK73" s="63"/>
      <c r="AL73" s="63"/>
    </row>
    <row r="74">
      <c r="A74" s="57" t="s">
        <v>315</v>
      </c>
      <c r="B74" s="57" t="s">
        <v>5</v>
      </c>
      <c r="C74" s="57" t="s">
        <v>6</v>
      </c>
      <c r="D74" s="57" t="s">
        <v>324</v>
      </c>
      <c r="E74" s="57" t="s">
        <v>4</v>
      </c>
      <c r="F74" s="57" t="s">
        <v>1071</v>
      </c>
      <c r="G74" s="57" t="s">
        <v>335</v>
      </c>
      <c r="H74" s="58"/>
      <c r="I74" s="214">
        <v>1.0</v>
      </c>
      <c r="J74" s="113">
        <v>1790.0</v>
      </c>
      <c r="K74" s="125"/>
      <c r="L74" s="210">
        <v>730.0</v>
      </c>
      <c r="M74" s="57">
        <v>621.0</v>
      </c>
      <c r="N74" s="189">
        <f t="shared" si="1"/>
        <v>621</v>
      </c>
      <c r="O74" s="57" t="s">
        <v>1288</v>
      </c>
      <c r="P74" s="63"/>
      <c r="Q74" s="22" t="s">
        <v>1366</v>
      </c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63"/>
      <c r="AH74" s="63"/>
      <c r="AI74" s="63"/>
      <c r="AJ74" s="63"/>
      <c r="AK74" s="63"/>
      <c r="AL74" s="63"/>
    </row>
    <row r="75">
      <c r="A75" s="57" t="s">
        <v>315</v>
      </c>
      <c r="B75" s="57" t="s">
        <v>5</v>
      </c>
      <c r="C75" s="57" t="s">
        <v>6</v>
      </c>
      <c r="D75" s="57" t="s">
        <v>567</v>
      </c>
      <c r="E75" s="57" t="s">
        <v>4</v>
      </c>
      <c r="F75" s="57" t="s">
        <v>1071</v>
      </c>
      <c r="G75" s="57" t="s">
        <v>335</v>
      </c>
      <c r="H75" s="58"/>
      <c r="I75" s="38">
        <v>1.0</v>
      </c>
      <c r="J75" s="113">
        <v>1790.0</v>
      </c>
      <c r="K75" s="125"/>
      <c r="L75" s="210">
        <v>730.0</v>
      </c>
      <c r="M75" s="57">
        <v>621.0</v>
      </c>
      <c r="N75" s="189">
        <f t="shared" si="1"/>
        <v>621</v>
      </c>
      <c r="O75" s="57" t="s">
        <v>1288</v>
      </c>
      <c r="P75" s="63"/>
      <c r="Q75" s="22" t="s">
        <v>1366</v>
      </c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63"/>
      <c r="AH75" s="63"/>
      <c r="AI75" s="63"/>
      <c r="AJ75" s="63"/>
      <c r="AK75" s="63"/>
      <c r="AL75" s="63"/>
    </row>
    <row r="76">
      <c r="A76" s="57" t="s">
        <v>315</v>
      </c>
      <c r="B76" s="57" t="s">
        <v>5</v>
      </c>
      <c r="C76" s="57" t="s">
        <v>6</v>
      </c>
      <c r="D76" s="57" t="s">
        <v>328</v>
      </c>
      <c r="E76" s="57" t="s">
        <v>4</v>
      </c>
      <c r="F76" s="57" t="s">
        <v>1367</v>
      </c>
      <c r="G76" s="57" t="s">
        <v>335</v>
      </c>
      <c r="H76" s="58"/>
      <c r="I76" s="38">
        <v>2.0</v>
      </c>
      <c r="J76" s="113">
        <v>1790.0</v>
      </c>
      <c r="K76" s="125"/>
      <c r="L76" s="210">
        <v>830.0</v>
      </c>
      <c r="M76" s="57">
        <v>706.0</v>
      </c>
      <c r="N76" s="189">
        <f t="shared" si="1"/>
        <v>1412</v>
      </c>
      <c r="O76" s="57" t="s">
        <v>1288</v>
      </c>
      <c r="P76" s="63"/>
      <c r="Q76" s="22" t="s">
        <v>1368</v>
      </c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63"/>
      <c r="AH76" s="63"/>
      <c r="AI76" s="63"/>
      <c r="AJ76" s="63"/>
      <c r="AK76" s="63"/>
      <c r="AL76" s="63"/>
    </row>
    <row r="77">
      <c r="A77" s="57" t="s">
        <v>315</v>
      </c>
      <c r="B77" s="57" t="s">
        <v>37</v>
      </c>
      <c r="C77" s="57" t="s">
        <v>6</v>
      </c>
      <c r="D77" s="57" t="s">
        <v>324</v>
      </c>
      <c r="E77" s="57" t="s">
        <v>4</v>
      </c>
      <c r="F77" s="57" t="s">
        <v>1369</v>
      </c>
      <c r="G77" s="57" t="s">
        <v>335</v>
      </c>
      <c r="H77" s="58"/>
      <c r="I77" s="214">
        <v>1.0</v>
      </c>
      <c r="J77" s="113">
        <v>1290.0</v>
      </c>
      <c r="K77" s="125"/>
      <c r="L77" s="210">
        <v>490.0</v>
      </c>
      <c r="M77" s="57">
        <v>466.0</v>
      </c>
      <c r="N77" s="189">
        <f t="shared" si="1"/>
        <v>466</v>
      </c>
      <c r="O77" s="57" t="s">
        <v>1288</v>
      </c>
      <c r="P77" s="63"/>
      <c r="Q77" s="22" t="s">
        <v>1370</v>
      </c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63"/>
      <c r="AH77" s="63"/>
      <c r="AI77" s="63"/>
      <c r="AJ77" s="63"/>
      <c r="AK77" s="63"/>
      <c r="AL77" s="63"/>
    </row>
    <row r="78">
      <c r="A78" s="57" t="s">
        <v>315</v>
      </c>
      <c r="B78" s="57" t="s">
        <v>37</v>
      </c>
      <c r="C78" s="57" t="s">
        <v>6</v>
      </c>
      <c r="D78" s="57" t="s">
        <v>328</v>
      </c>
      <c r="E78" s="57" t="s">
        <v>4</v>
      </c>
      <c r="F78" s="57" t="s">
        <v>1371</v>
      </c>
      <c r="G78" s="57" t="s">
        <v>335</v>
      </c>
      <c r="H78" s="58"/>
      <c r="I78" s="38">
        <v>1.0</v>
      </c>
      <c r="J78" s="113">
        <v>1290.0</v>
      </c>
      <c r="K78" s="125"/>
      <c r="L78" s="210">
        <v>490.0</v>
      </c>
      <c r="M78" s="57">
        <v>466.0</v>
      </c>
      <c r="N78" s="189">
        <f t="shared" si="1"/>
        <v>466</v>
      </c>
      <c r="O78" s="57" t="s">
        <v>1288</v>
      </c>
      <c r="P78" s="63"/>
      <c r="Q78" s="22" t="s">
        <v>1372</v>
      </c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63"/>
      <c r="AH78" s="63"/>
      <c r="AI78" s="63"/>
      <c r="AJ78" s="63"/>
      <c r="AK78" s="63"/>
      <c r="AL78" s="63"/>
    </row>
    <row r="79">
      <c r="A79" s="57" t="s">
        <v>315</v>
      </c>
      <c r="B79" s="57" t="s">
        <v>37</v>
      </c>
      <c r="C79" s="57" t="s">
        <v>6</v>
      </c>
      <c r="D79" s="57" t="s">
        <v>328</v>
      </c>
      <c r="E79" s="57" t="s">
        <v>4</v>
      </c>
      <c r="F79" s="57" t="s">
        <v>1373</v>
      </c>
      <c r="G79" s="57" t="s">
        <v>335</v>
      </c>
      <c r="H79" s="58"/>
      <c r="I79" s="38">
        <v>1.0</v>
      </c>
      <c r="J79" s="113">
        <v>1290.0</v>
      </c>
      <c r="K79" s="125"/>
      <c r="L79" s="210">
        <v>490.0</v>
      </c>
      <c r="M79" s="57">
        <v>466.0</v>
      </c>
      <c r="N79" s="189">
        <f t="shared" si="1"/>
        <v>466</v>
      </c>
      <c r="O79" s="57" t="s">
        <v>1288</v>
      </c>
      <c r="P79" s="63"/>
      <c r="Q79" s="22" t="s">
        <v>1374</v>
      </c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63"/>
      <c r="AH79" s="63"/>
      <c r="AI79" s="63"/>
      <c r="AJ79" s="63"/>
      <c r="AK79" s="63"/>
      <c r="AL79" s="63"/>
    </row>
    <row r="80">
      <c r="A80" s="57" t="s">
        <v>315</v>
      </c>
      <c r="B80" s="57" t="s">
        <v>37</v>
      </c>
      <c r="C80" s="57" t="s">
        <v>6</v>
      </c>
      <c r="D80" s="57" t="s">
        <v>328</v>
      </c>
      <c r="E80" s="57" t="s">
        <v>4</v>
      </c>
      <c r="F80" s="57" t="s">
        <v>1265</v>
      </c>
      <c r="G80" s="57" t="s">
        <v>335</v>
      </c>
      <c r="H80" s="58"/>
      <c r="I80" s="38">
        <v>1.0</v>
      </c>
      <c r="J80" s="113">
        <v>1290.0</v>
      </c>
      <c r="K80" s="125"/>
      <c r="L80" s="210">
        <v>490.0</v>
      </c>
      <c r="M80" s="57">
        <v>466.0</v>
      </c>
      <c r="N80" s="189">
        <f t="shared" si="1"/>
        <v>466</v>
      </c>
      <c r="O80" s="57" t="s">
        <v>1288</v>
      </c>
      <c r="P80" s="63"/>
      <c r="Q80" s="22" t="s">
        <v>1375</v>
      </c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63"/>
      <c r="AH80" s="63"/>
      <c r="AI80" s="63"/>
      <c r="AJ80" s="63"/>
      <c r="AK80" s="63"/>
      <c r="AL80" s="63"/>
    </row>
    <row r="81">
      <c r="A81" s="57" t="s">
        <v>315</v>
      </c>
      <c r="B81" s="57" t="s">
        <v>37</v>
      </c>
      <c r="C81" s="57" t="s">
        <v>6</v>
      </c>
      <c r="D81" s="57" t="s">
        <v>324</v>
      </c>
      <c r="E81" s="57" t="s">
        <v>4</v>
      </c>
      <c r="F81" s="57" t="s">
        <v>1376</v>
      </c>
      <c r="G81" s="57" t="s">
        <v>335</v>
      </c>
      <c r="H81" s="58"/>
      <c r="I81" s="214">
        <v>1.0</v>
      </c>
      <c r="J81" s="113">
        <v>1290.0</v>
      </c>
      <c r="K81" s="125"/>
      <c r="L81" s="210">
        <v>490.0</v>
      </c>
      <c r="M81" s="57">
        <v>466.0</v>
      </c>
      <c r="N81" s="189">
        <f t="shared" si="1"/>
        <v>466</v>
      </c>
      <c r="O81" s="57" t="s">
        <v>1288</v>
      </c>
      <c r="P81" s="63"/>
      <c r="Q81" s="22" t="s">
        <v>1377</v>
      </c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63"/>
      <c r="AH81" s="63"/>
      <c r="AI81" s="63"/>
      <c r="AJ81" s="63"/>
      <c r="AK81" s="63"/>
      <c r="AL81" s="63"/>
    </row>
    <row r="82">
      <c r="A82" s="57" t="s">
        <v>315</v>
      </c>
      <c r="B82" s="57" t="s">
        <v>37</v>
      </c>
      <c r="C82" s="57" t="s">
        <v>6</v>
      </c>
      <c r="D82" s="57" t="s">
        <v>328</v>
      </c>
      <c r="E82" s="57" t="s">
        <v>4</v>
      </c>
      <c r="F82" s="57" t="s">
        <v>1267</v>
      </c>
      <c r="G82" s="57" t="s">
        <v>335</v>
      </c>
      <c r="H82" s="58"/>
      <c r="I82" s="38">
        <v>1.0</v>
      </c>
      <c r="J82" s="113">
        <v>1290.0</v>
      </c>
      <c r="K82" s="125"/>
      <c r="L82" s="210">
        <v>490.0</v>
      </c>
      <c r="M82" s="57">
        <v>466.0</v>
      </c>
      <c r="N82" s="189">
        <f t="shared" si="1"/>
        <v>466</v>
      </c>
      <c r="O82" s="57" t="s">
        <v>1288</v>
      </c>
      <c r="P82" s="63"/>
      <c r="Q82" s="22" t="s">
        <v>1378</v>
      </c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63"/>
      <c r="AH82" s="63"/>
      <c r="AI82" s="63"/>
      <c r="AJ82" s="63"/>
      <c r="AK82" s="63"/>
      <c r="AL82" s="63"/>
    </row>
    <row r="83">
      <c r="A83" s="57" t="s">
        <v>315</v>
      </c>
      <c r="B83" s="57" t="s">
        <v>37</v>
      </c>
      <c r="C83" s="57" t="s">
        <v>6</v>
      </c>
      <c r="D83" s="57" t="s">
        <v>328</v>
      </c>
      <c r="E83" s="57" t="s">
        <v>4</v>
      </c>
      <c r="F83" s="57" t="s">
        <v>1270</v>
      </c>
      <c r="G83" s="57" t="s">
        <v>342</v>
      </c>
      <c r="H83" s="58"/>
      <c r="I83" s="38">
        <v>1.0</v>
      </c>
      <c r="J83" s="113">
        <v>5990.0</v>
      </c>
      <c r="K83" s="125"/>
      <c r="L83" s="210">
        <v>2650.0</v>
      </c>
      <c r="M83" s="57">
        <v>2518.0</v>
      </c>
      <c r="N83" s="189">
        <f t="shared" si="1"/>
        <v>2518</v>
      </c>
      <c r="O83" s="57" t="s">
        <v>1288</v>
      </c>
      <c r="P83" s="63"/>
      <c r="Q83" s="22" t="s">
        <v>1379</v>
      </c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63"/>
      <c r="AH83" s="63"/>
      <c r="AI83" s="63"/>
      <c r="AJ83" s="63"/>
      <c r="AK83" s="63"/>
      <c r="AL83" s="63"/>
    </row>
    <row r="84">
      <c r="A84" s="57" t="s">
        <v>315</v>
      </c>
      <c r="B84" s="57" t="s">
        <v>37</v>
      </c>
      <c r="C84" s="57" t="s">
        <v>6</v>
      </c>
      <c r="D84" s="57" t="s">
        <v>328</v>
      </c>
      <c r="E84" s="57" t="s">
        <v>4</v>
      </c>
      <c r="F84" s="57" t="s">
        <v>1271</v>
      </c>
      <c r="G84" s="57" t="s">
        <v>342</v>
      </c>
      <c r="H84" s="58"/>
      <c r="I84" s="38">
        <v>1.0</v>
      </c>
      <c r="J84" s="113">
        <v>5990.0</v>
      </c>
      <c r="K84" s="125"/>
      <c r="L84" s="210">
        <v>2650.0</v>
      </c>
      <c r="M84" s="57">
        <v>2518.0</v>
      </c>
      <c r="N84" s="189">
        <f t="shared" si="1"/>
        <v>2518</v>
      </c>
      <c r="O84" s="57" t="s">
        <v>1288</v>
      </c>
      <c r="P84" s="63"/>
      <c r="Q84" s="22" t="s">
        <v>1380</v>
      </c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63"/>
      <c r="AH84" s="63"/>
      <c r="AI84" s="63"/>
      <c r="AJ84" s="63"/>
      <c r="AK84" s="63"/>
      <c r="AL84" s="63"/>
    </row>
    <row r="85">
      <c r="A85" s="57" t="s">
        <v>315</v>
      </c>
      <c r="B85" s="57" t="s">
        <v>37</v>
      </c>
      <c r="C85" s="57" t="s">
        <v>6</v>
      </c>
      <c r="D85" s="57" t="s">
        <v>328</v>
      </c>
      <c r="E85" s="57" t="s">
        <v>4</v>
      </c>
      <c r="F85" s="57" t="s">
        <v>1272</v>
      </c>
      <c r="G85" s="57" t="s">
        <v>342</v>
      </c>
      <c r="H85" s="58"/>
      <c r="I85" s="38">
        <v>1.0</v>
      </c>
      <c r="J85" s="113">
        <v>5990.0</v>
      </c>
      <c r="K85" s="125"/>
      <c r="L85" s="210">
        <v>2650.0</v>
      </c>
      <c r="M85" s="57">
        <v>2518.0</v>
      </c>
      <c r="N85" s="189">
        <f t="shared" si="1"/>
        <v>2518</v>
      </c>
      <c r="O85" s="57" t="s">
        <v>1288</v>
      </c>
      <c r="P85" s="63"/>
      <c r="Q85" s="22" t="s">
        <v>1381</v>
      </c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63"/>
      <c r="AH85" s="63"/>
      <c r="AI85" s="63"/>
      <c r="AJ85" s="63"/>
      <c r="AK85" s="63"/>
      <c r="AL85" s="63"/>
    </row>
    <row r="86">
      <c r="A86" s="57" t="s">
        <v>315</v>
      </c>
      <c r="B86" s="57" t="s">
        <v>5</v>
      </c>
      <c r="C86" s="57" t="s">
        <v>6</v>
      </c>
      <c r="D86" s="57" t="s">
        <v>324</v>
      </c>
      <c r="E86" s="57" t="s">
        <v>4</v>
      </c>
      <c r="F86" s="57" t="s">
        <v>723</v>
      </c>
      <c r="G86" s="57" t="s">
        <v>1382</v>
      </c>
      <c r="H86" s="58"/>
      <c r="I86" s="214">
        <v>1.0</v>
      </c>
      <c r="J86" s="113">
        <v>1790.0</v>
      </c>
      <c r="K86" s="125"/>
      <c r="L86" s="210">
        <v>830.0</v>
      </c>
      <c r="M86" s="57">
        <v>706.0</v>
      </c>
      <c r="N86" s="189">
        <f t="shared" si="1"/>
        <v>706</v>
      </c>
      <c r="O86" s="57" t="s">
        <v>1288</v>
      </c>
      <c r="P86" s="63"/>
      <c r="Q86" s="22" t="s">
        <v>1383</v>
      </c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63"/>
      <c r="AH86" s="63"/>
      <c r="AI86" s="63"/>
      <c r="AJ86" s="63"/>
      <c r="AK86" s="63"/>
      <c r="AL86" s="63"/>
    </row>
    <row r="87">
      <c r="A87" s="57" t="s">
        <v>315</v>
      </c>
      <c r="B87" s="57" t="s">
        <v>5</v>
      </c>
      <c r="C87" s="57" t="s">
        <v>6</v>
      </c>
      <c r="D87" s="57" t="s">
        <v>328</v>
      </c>
      <c r="E87" s="57" t="s">
        <v>4</v>
      </c>
      <c r="F87" s="57" t="s">
        <v>1384</v>
      </c>
      <c r="G87" s="57" t="s">
        <v>1385</v>
      </c>
      <c r="H87" s="58"/>
      <c r="I87" s="38">
        <v>2.0</v>
      </c>
      <c r="J87" s="113">
        <v>2590.0</v>
      </c>
      <c r="K87" s="125"/>
      <c r="L87" s="210">
        <v>990.0</v>
      </c>
      <c r="M87" s="57">
        <v>941.0</v>
      </c>
      <c r="N87" s="189">
        <f t="shared" si="1"/>
        <v>1882</v>
      </c>
      <c r="O87" s="57" t="s">
        <v>1288</v>
      </c>
      <c r="P87" s="63"/>
      <c r="Q87" s="22" t="s">
        <v>1386</v>
      </c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63"/>
      <c r="AH87" s="63"/>
      <c r="AI87" s="63"/>
      <c r="AJ87" s="63"/>
      <c r="AK87" s="63"/>
      <c r="AL87" s="63"/>
    </row>
    <row r="88">
      <c r="A88" s="57" t="s">
        <v>315</v>
      </c>
      <c r="B88" s="57" t="s">
        <v>5</v>
      </c>
      <c r="C88" s="57" t="s">
        <v>6</v>
      </c>
      <c r="D88" s="57" t="s">
        <v>567</v>
      </c>
      <c r="E88" s="57" t="s">
        <v>4</v>
      </c>
      <c r="F88" s="57" t="s">
        <v>1280</v>
      </c>
      <c r="G88" s="57" t="s">
        <v>1385</v>
      </c>
      <c r="H88" s="58"/>
      <c r="I88" s="38">
        <v>1.0</v>
      </c>
      <c r="J88" s="113">
        <v>2590.0</v>
      </c>
      <c r="K88" s="125"/>
      <c r="L88" s="210">
        <v>990.0</v>
      </c>
      <c r="M88" s="57">
        <v>941.0</v>
      </c>
      <c r="N88" s="189">
        <f t="shared" si="1"/>
        <v>941</v>
      </c>
      <c r="O88" s="57" t="s">
        <v>1288</v>
      </c>
      <c r="P88" s="63"/>
      <c r="Q88" s="22" t="s">
        <v>1387</v>
      </c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63"/>
      <c r="AH88" s="63"/>
      <c r="AI88" s="63"/>
      <c r="AJ88" s="63"/>
      <c r="AK88" s="63"/>
      <c r="AL88" s="63"/>
    </row>
    <row r="89">
      <c r="A89" s="57" t="s">
        <v>315</v>
      </c>
      <c r="B89" s="57" t="s">
        <v>5</v>
      </c>
      <c r="C89" s="57" t="s">
        <v>6</v>
      </c>
      <c r="D89" s="57" t="s">
        <v>324</v>
      </c>
      <c r="E89" s="57" t="s">
        <v>4</v>
      </c>
      <c r="F89" s="57" t="s">
        <v>1280</v>
      </c>
      <c r="G89" s="57" t="s">
        <v>1385</v>
      </c>
      <c r="H89" s="58"/>
      <c r="I89" s="214">
        <v>1.0</v>
      </c>
      <c r="J89" s="113">
        <v>2590.0</v>
      </c>
      <c r="K89" s="125"/>
      <c r="L89" s="210">
        <v>990.0</v>
      </c>
      <c r="M89" s="57">
        <v>941.0</v>
      </c>
      <c r="N89" s="189">
        <f t="shared" si="1"/>
        <v>941</v>
      </c>
      <c r="O89" s="57" t="s">
        <v>1288</v>
      </c>
      <c r="P89" s="63"/>
      <c r="Q89" s="22" t="s">
        <v>1387</v>
      </c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63"/>
      <c r="AH89" s="63"/>
      <c r="AI89" s="63"/>
      <c r="AJ89" s="63"/>
      <c r="AK89" s="63"/>
      <c r="AL89" s="63"/>
    </row>
    <row r="90">
      <c r="A90" s="57" t="s">
        <v>315</v>
      </c>
      <c r="B90" s="57" t="s">
        <v>37</v>
      </c>
      <c r="C90" s="57" t="s">
        <v>6</v>
      </c>
      <c r="D90" s="57" t="s">
        <v>328</v>
      </c>
      <c r="E90" s="57" t="s">
        <v>4</v>
      </c>
      <c r="F90" s="57" t="s">
        <v>1388</v>
      </c>
      <c r="G90" s="57" t="s">
        <v>342</v>
      </c>
      <c r="H90" s="58"/>
      <c r="I90" s="38">
        <v>1.0</v>
      </c>
      <c r="J90" s="113">
        <v>5590.0</v>
      </c>
      <c r="K90" s="125"/>
      <c r="L90" s="210">
        <v>2450.0</v>
      </c>
      <c r="M90" s="57">
        <v>2328.0</v>
      </c>
      <c r="N90" s="189">
        <f t="shared" si="1"/>
        <v>2328</v>
      </c>
      <c r="O90" s="57" t="s">
        <v>1288</v>
      </c>
      <c r="P90" s="63"/>
      <c r="Q90" s="22" t="s">
        <v>1389</v>
      </c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63"/>
      <c r="AH90" s="63"/>
      <c r="AI90" s="63"/>
      <c r="AJ90" s="63"/>
      <c r="AK90" s="63"/>
      <c r="AL90" s="63"/>
    </row>
    <row r="91">
      <c r="A91" s="57" t="s">
        <v>315</v>
      </c>
      <c r="B91" s="57" t="s">
        <v>5</v>
      </c>
      <c r="C91" s="57" t="s">
        <v>6</v>
      </c>
      <c r="D91" s="57" t="s">
        <v>328</v>
      </c>
      <c r="E91" s="57" t="s">
        <v>4</v>
      </c>
      <c r="F91" s="57" t="s">
        <v>1390</v>
      </c>
      <c r="G91" s="57" t="s">
        <v>335</v>
      </c>
      <c r="H91" s="58"/>
      <c r="I91" s="38">
        <v>1.0</v>
      </c>
      <c r="J91" s="113">
        <v>1590.0</v>
      </c>
      <c r="K91" s="125"/>
      <c r="L91" s="210">
        <v>663.0</v>
      </c>
      <c r="M91" s="57">
        <v>564.0</v>
      </c>
      <c r="N91" s="189">
        <f t="shared" si="1"/>
        <v>564</v>
      </c>
      <c r="O91" s="57" t="s">
        <v>1288</v>
      </c>
      <c r="P91" s="63"/>
      <c r="Q91" s="22" t="s">
        <v>1391</v>
      </c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63"/>
      <c r="AH91" s="63"/>
      <c r="AI91" s="63"/>
      <c r="AJ91" s="63"/>
      <c r="AK91" s="63"/>
      <c r="AL91" s="63"/>
    </row>
    <row r="92">
      <c r="A92" s="57" t="s">
        <v>315</v>
      </c>
      <c r="B92" s="57" t="s">
        <v>5</v>
      </c>
      <c r="C92" s="57" t="s">
        <v>6</v>
      </c>
      <c r="D92" s="57" t="s">
        <v>328</v>
      </c>
      <c r="E92" s="57" t="s">
        <v>4</v>
      </c>
      <c r="F92" s="57" t="s">
        <v>1392</v>
      </c>
      <c r="G92" s="57" t="s">
        <v>335</v>
      </c>
      <c r="H92" s="58"/>
      <c r="I92" s="38">
        <v>1.0</v>
      </c>
      <c r="J92" s="113">
        <v>1590.0</v>
      </c>
      <c r="K92" s="125"/>
      <c r="L92" s="210">
        <v>663.0</v>
      </c>
      <c r="M92" s="57">
        <v>564.0</v>
      </c>
      <c r="N92" s="189">
        <f t="shared" si="1"/>
        <v>564</v>
      </c>
      <c r="O92" s="57" t="s">
        <v>1288</v>
      </c>
      <c r="P92" s="63"/>
      <c r="Q92" s="22" t="s">
        <v>1393</v>
      </c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63"/>
      <c r="AH92" s="63"/>
      <c r="AI92" s="63"/>
      <c r="AJ92" s="63"/>
      <c r="AK92" s="63"/>
      <c r="AL92" s="63"/>
    </row>
    <row r="93">
      <c r="A93" s="57" t="s">
        <v>315</v>
      </c>
      <c r="B93" s="57" t="s">
        <v>316</v>
      </c>
      <c r="C93" s="58"/>
      <c r="D93" s="57" t="s">
        <v>324</v>
      </c>
      <c r="E93" s="57" t="s">
        <v>4</v>
      </c>
      <c r="F93" s="57" t="s">
        <v>1394</v>
      </c>
      <c r="G93" s="57" t="s">
        <v>335</v>
      </c>
      <c r="H93" s="58"/>
      <c r="I93" s="38">
        <v>1.0</v>
      </c>
      <c r="J93" s="113">
        <v>5190.0</v>
      </c>
      <c r="K93" s="125"/>
      <c r="L93" s="210">
        <v>2300.0</v>
      </c>
      <c r="M93" s="57">
        <v>1955.0</v>
      </c>
      <c r="N93" s="189">
        <f t="shared" si="1"/>
        <v>1955</v>
      </c>
      <c r="O93" s="57" t="s">
        <v>1288</v>
      </c>
      <c r="P93" s="63"/>
      <c r="Q93" s="22" t="s">
        <v>1395</v>
      </c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63"/>
      <c r="AH93" s="63"/>
      <c r="AI93" s="63"/>
      <c r="AJ93" s="63"/>
      <c r="AK93" s="63"/>
      <c r="AL93" s="63"/>
    </row>
    <row r="94">
      <c r="A94" s="57" t="s">
        <v>315</v>
      </c>
      <c r="B94" s="57" t="s">
        <v>316</v>
      </c>
      <c r="C94" s="58"/>
      <c r="D94" s="57" t="s">
        <v>567</v>
      </c>
      <c r="E94" s="57" t="s">
        <v>4</v>
      </c>
      <c r="F94" s="57" t="s">
        <v>1394</v>
      </c>
      <c r="G94" s="57" t="s">
        <v>335</v>
      </c>
      <c r="H94" s="58"/>
      <c r="I94" s="38">
        <v>1.0</v>
      </c>
      <c r="J94" s="113">
        <v>5190.0</v>
      </c>
      <c r="K94" s="125"/>
      <c r="L94" s="210">
        <v>2300.0</v>
      </c>
      <c r="M94" s="57">
        <v>1955.0</v>
      </c>
      <c r="N94" s="189">
        <f t="shared" si="1"/>
        <v>1955</v>
      </c>
      <c r="O94" s="57" t="s">
        <v>1288</v>
      </c>
      <c r="P94" s="63"/>
      <c r="Q94" s="22" t="s">
        <v>1395</v>
      </c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63"/>
      <c r="AH94" s="63"/>
      <c r="AI94" s="63"/>
      <c r="AJ94" s="63"/>
      <c r="AK94" s="63"/>
      <c r="AL94" s="63"/>
    </row>
    <row r="95">
      <c r="A95" s="57" t="s">
        <v>315</v>
      </c>
      <c r="B95" s="57" t="s">
        <v>316</v>
      </c>
      <c r="C95" s="58"/>
      <c r="D95" s="57" t="s">
        <v>567</v>
      </c>
      <c r="E95" s="57" t="s">
        <v>4</v>
      </c>
      <c r="F95" s="57" t="s">
        <v>1396</v>
      </c>
      <c r="G95" s="57" t="s">
        <v>335</v>
      </c>
      <c r="H95" s="58"/>
      <c r="I95" s="38">
        <v>1.0</v>
      </c>
      <c r="J95" s="113">
        <v>3390.0</v>
      </c>
      <c r="K95" s="125"/>
      <c r="L95" s="210">
        <v>1390.0</v>
      </c>
      <c r="M95" s="57">
        <v>1182.0</v>
      </c>
      <c r="N95" s="189">
        <f t="shared" si="1"/>
        <v>1182</v>
      </c>
      <c r="O95" s="57" t="s">
        <v>1288</v>
      </c>
      <c r="P95" s="63"/>
      <c r="Q95" s="22" t="s">
        <v>1397</v>
      </c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63"/>
      <c r="AH95" s="63"/>
      <c r="AI95" s="63"/>
      <c r="AJ95" s="63"/>
      <c r="AK95" s="63"/>
      <c r="AL95" s="63"/>
    </row>
    <row r="96">
      <c r="A96" s="57" t="s">
        <v>315</v>
      </c>
      <c r="B96" s="57" t="s">
        <v>316</v>
      </c>
      <c r="C96" s="58"/>
      <c r="D96" s="57" t="s">
        <v>567</v>
      </c>
      <c r="E96" s="57" t="s">
        <v>4</v>
      </c>
      <c r="F96" s="57" t="s">
        <v>1398</v>
      </c>
      <c r="G96" s="57" t="s">
        <v>335</v>
      </c>
      <c r="H96" s="58"/>
      <c r="I96" s="38">
        <v>1.0</v>
      </c>
      <c r="J96" s="113">
        <v>3390.0</v>
      </c>
      <c r="K96" s="125"/>
      <c r="L96" s="210">
        <v>1390.0</v>
      </c>
      <c r="M96" s="57">
        <v>1182.0</v>
      </c>
      <c r="N96" s="189">
        <f t="shared" si="1"/>
        <v>1182</v>
      </c>
      <c r="O96" s="57" t="s">
        <v>1288</v>
      </c>
      <c r="P96" s="63"/>
      <c r="Q96" s="22" t="s">
        <v>1399</v>
      </c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63"/>
      <c r="AH96" s="63"/>
      <c r="AI96" s="63"/>
      <c r="AJ96" s="63"/>
      <c r="AK96" s="63"/>
      <c r="AL96" s="63"/>
    </row>
    <row r="97">
      <c r="A97" s="57" t="s">
        <v>315</v>
      </c>
      <c r="B97" s="57" t="s">
        <v>316</v>
      </c>
      <c r="C97" s="57" t="s">
        <v>573</v>
      </c>
      <c r="D97" s="57" t="s">
        <v>324</v>
      </c>
      <c r="E97" s="57" t="s">
        <v>4</v>
      </c>
      <c r="F97" s="57" t="s">
        <v>1400</v>
      </c>
      <c r="G97" s="57" t="s">
        <v>335</v>
      </c>
      <c r="H97" s="58"/>
      <c r="I97" s="38">
        <v>1.0</v>
      </c>
      <c r="J97" s="113">
        <v>3590.0</v>
      </c>
      <c r="K97" s="125"/>
      <c r="L97" s="210">
        <v>1490.0</v>
      </c>
      <c r="M97" s="57">
        <v>1267.0</v>
      </c>
      <c r="N97" s="189">
        <f t="shared" si="1"/>
        <v>1267</v>
      </c>
      <c r="O97" s="57" t="s">
        <v>1288</v>
      </c>
      <c r="P97" s="63"/>
      <c r="Q97" s="22" t="s">
        <v>1401</v>
      </c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63"/>
      <c r="AH97" s="63"/>
      <c r="AI97" s="63"/>
      <c r="AJ97" s="63"/>
      <c r="AK97" s="63"/>
      <c r="AL97" s="63"/>
    </row>
    <row r="98">
      <c r="A98" s="57" t="s">
        <v>315</v>
      </c>
      <c r="B98" s="57" t="s">
        <v>316</v>
      </c>
      <c r="C98" s="58"/>
      <c r="D98" s="57" t="s">
        <v>328</v>
      </c>
      <c r="E98" s="57" t="s">
        <v>4</v>
      </c>
      <c r="F98" s="57" t="s">
        <v>738</v>
      </c>
      <c r="G98" s="57" t="s">
        <v>335</v>
      </c>
      <c r="H98" s="58"/>
      <c r="I98" s="38">
        <v>1.0</v>
      </c>
      <c r="J98" s="113">
        <v>2390.0</v>
      </c>
      <c r="K98" s="125"/>
      <c r="L98" s="211">
        <v>830.0</v>
      </c>
      <c r="M98" s="212">
        <v>706.0</v>
      </c>
      <c r="N98" s="189">
        <f t="shared" si="1"/>
        <v>706</v>
      </c>
      <c r="O98" s="57" t="s">
        <v>1299</v>
      </c>
      <c r="P98" s="63"/>
      <c r="Q98" s="21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</row>
    <row r="99">
      <c r="A99" s="57" t="s">
        <v>315</v>
      </c>
      <c r="B99" s="57" t="s">
        <v>316</v>
      </c>
      <c r="C99" s="58"/>
      <c r="D99" s="57" t="s">
        <v>328</v>
      </c>
      <c r="E99" s="57" t="s">
        <v>4</v>
      </c>
      <c r="F99" s="57" t="s">
        <v>811</v>
      </c>
      <c r="G99" s="57" t="s">
        <v>335</v>
      </c>
      <c r="H99" s="58"/>
      <c r="I99" s="38">
        <v>1.0</v>
      </c>
      <c r="J99" s="113">
        <v>2590.0</v>
      </c>
      <c r="K99" s="125"/>
      <c r="L99" s="211">
        <v>930.0</v>
      </c>
      <c r="M99" s="57">
        <v>791.0</v>
      </c>
      <c r="N99" s="189">
        <f t="shared" si="1"/>
        <v>791</v>
      </c>
      <c r="O99" s="57" t="s">
        <v>1299</v>
      </c>
      <c r="P99" s="63"/>
      <c r="Q99" s="21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</row>
    <row r="100">
      <c r="A100" s="57" t="s">
        <v>315</v>
      </c>
      <c r="B100" s="57" t="s">
        <v>316</v>
      </c>
      <c r="C100" s="58"/>
      <c r="D100" s="57" t="s">
        <v>328</v>
      </c>
      <c r="E100" s="57" t="s">
        <v>4</v>
      </c>
      <c r="F100" s="57" t="s">
        <v>1108</v>
      </c>
      <c r="G100" s="57" t="s">
        <v>335</v>
      </c>
      <c r="H100" s="58"/>
      <c r="I100" s="38">
        <v>1.0</v>
      </c>
      <c r="J100" s="113">
        <v>3190.0</v>
      </c>
      <c r="K100" s="125"/>
      <c r="L100" s="210">
        <v>1330.0</v>
      </c>
      <c r="M100" s="57">
        <v>1064.0</v>
      </c>
      <c r="N100" s="189">
        <f t="shared" si="1"/>
        <v>1064</v>
      </c>
      <c r="O100" s="57" t="s">
        <v>1288</v>
      </c>
      <c r="P100" s="63"/>
      <c r="Q100" s="22" t="s">
        <v>1402</v>
      </c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63"/>
      <c r="AH100" s="63"/>
      <c r="AI100" s="63"/>
      <c r="AJ100" s="63"/>
      <c r="AK100" s="63"/>
      <c r="AL100" s="63"/>
    </row>
    <row r="101">
      <c r="A101" s="57" t="s">
        <v>315</v>
      </c>
      <c r="B101" s="57" t="s">
        <v>316</v>
      </c>
      <c r="C101" s="58"/>
      <c r="D101" s="57" t="s">
        <v>324</v>
      </c>
      <c r="E101" s="57" t="s">
        <v>4</v>
      </c>
      <c r="F101" s="57" t="s">
        <v>1403</v>
      </c>
      <c r="G101" s="57" t="s">
        <v>335</v>
      </c>
      <c r="H101" s="58"/>
      <c r="I101" s="38">
        <v>1.0</v>
      </c>
      <c r="J101" s="113">
        <v>4590.0</v>
      </c>
      <c r="K101" s="125"/>
      <c r="L101" s="210">
        <v>1996.0</v>
      </c>
      <c r="M101" s="57">
        <v>1597.0</v>
      </c>
      <c r="N101" s="189">
        <f t="shared" si="1"/>
        <v>1597</v>
      </c>
      <c r="O101" s="57" t="s">
        <v>1288</v>
      </c>
      <c r="P101" s="63"/>
      <c r="Q101" s="22" t="s">
        <v>1404</v>
      </c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63"/>
      <c r="AH101" s="63"/>
      <c r="AI101" s="63"/>
      <c r="AJ101" s="63"/>
      <c r="AK101" s="63"/>
      <c r="AL101" s="63"/>
    </row>
    <row r="102">
      <c r="A102" s="57" t="s">
        <v>315</v>
      </c>
      <c r="B102" s="57" t="s">
        <v>331</v>
      </c>
      <c r="C102" s="58"/>
      <c r="D102" s="57" t="s">
        <v>328</v>
      </c>
      <c r="E102" s="57" t="s">
        <v>4</v>
      </c>
      <c r="F102" s="57" t="s">
        <v>817</v>
      </c>
      <c r="G102" s="57" t="s">
        <v>335</v>
      </c>
      <c r="H102" s="58"/>
      <c r="I102" s="38">
        <v>1.0</v>
      </c>
      <c r="J102" s="113">
        <v>4590.0</v>
      </c>
      <c r="K102" s="125"/>
      <c r="L102" s="210">
        <v>1790.0</v>
      </c>
      <c r="M102" s="57">
        <v>1522.0</v>
      </c>
      <c r="N102" s="189">
        <f t="shared" si="1"/>
        <v>1522</v>
      </c>
      <c r="O102" s="57" t="s">
        <v>1288</v>
      </c>
      <c r="P102" s="63"/>
      <c r="Q102" s="22" t="s">
        <v>1405</v>
      </c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63"/>
      <c r="AH102" s="63"/>
      <c r="AI102" s="63"/>
      <c r="AJ102" s="63"/>
      <c r="AK102" s="63"/>
      <c r="AL102" s="63"/>
    </row>
    <row r="103">
      <c r="A103" s="57" t="s">
        <v>315</v>
      </c>
      <c r="B103" s="57" t="s">
        <v>331</v>
      </c>
      <c r="C103" s="58"/>
      <c r="D103" s="57" t="s">
        <v>567</v>
      </c>
      <c r="E103" s="57" t="s">
        <v>4</v>
      </c>
      <c r="F103" s="57" t="s">
        <v>817</v>
      </c>
      <c r="G103" s="57" t="s">
        <v>335</v>
      </c>
      <c r="H103" s="58"/>
      <c r="I103" s="38">
        <v>1.0</v>
      </c>
      <c r="J103" s="113">
        <v>4590.0</v>
      </c>
      <c r="K103" s="125"/>
      <c r="L103" s="210">
        <v>1790.0</v>
      </c>
      <c r="M103" s="57">
        <v>1522.0</v>
      </c>
      <c r="N103" s="189">
        <f t="shared" si="1"/>
        <v>1522</v>
      </c>
      <c r="O103" s="57" t="s">
        <v>1288</v>
      </c>
      <c r="P103" s="63"/>
      <c r="Q103" s="22" t="s">
        <v>1405</v>
      </c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63"/>
      <c r="AH103" s="63"/>
      <c r="AI103" s="63"/>
      <c r="AJ103" s="63"/>
      <c r="AK103" s="63"/>
      <c r="AL103" s="63"/>
    </row>
    <row r="104">
      <c r="A104" s="57" t="s">
        <v>315</v>
      </c>
      <c r="B104" s="57" t="s">
        <v>331</v>
      </c>
      <c r="C104" s="58"/>
      <c r="D104" s="57" t="s">
        <v>328</v>
      </c>
      <c r="E104" s="57" t="s">
        <v>4</v>
      </c>
      <c r="F104" s="57" t="s">
        <v>1406</v>
      </c>
      <c r="G104" s="57" t="s">
        <v>335</v>
      </c>
      <c r="H104" s="58"/>
      <c r="I104" s="38">
        <v>1.0</v>
      </c>
      <c r="J104" s="113">
        <v>4590.0</v>
      </c>
      <c r="K104" s="125"/>
      <c r="L104" s="210">
        <v>1790.0</v>
      </c>
      <c r="M104" s="57">
        <v>1522.0</v>
      </c>
      <c r="N104" s="189">
        <f t="shared" si="1"/>
        <v>1522</v>
      </c>
      <c r="O104" s="57" t="s">
        <v>1288</v>
      </c>
      <c r="P104" s="63"/>
      <c r="Q104" s="22" t="s">
        <v>1407</v>
      </c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63"/>
      <c r="AH104" s="63"/>
      <c r="AI104" s="63"/>
      <c r="AJ104" s="63"/>
      <c r="AK104" s="63"/>
      <c r="AL104" s="63"/>
    </row>
    <row r="105">
      <c r="A105" s="57" t="s">
        <v>315</v>
      </c>
      <c r="B105" s="57" t="s">
        <v>331</v>
      </c>
      <c r="C105" s="58"/>
      <c r="D105" s="57" t="s">
        <v>567</v>
      </c>
      <c r="E105" s="57" t="s">
        <v>4</v>
      </c>
      <c r="F105" s="57" t="s">
        <v>1406</v>
      </c>
      <c r="G105" s="57" t="s">
        <v>335</v>
      </c>
      <c r="H105" s="58"/>
      <c r="I105" s="38">
        <v>1.0</v>
      </c>
      <c r="J105" s="113">
        <v>4590.0</v>
      </c>
      <c r="K105" s="125"/>
      <c r="L105" s="210">
        <v>1790.0</v>
      </c>
      <c r="M105" s="57">
        <v>1522.0</v>
      </c>
      <c r="N105" s="189">
        <f t="shared" si="1"/>
        <v>1522</v>
      </c>
      <c r="O105" s="57" t="s">
        <v>1288</v>
      </c>
      <c r="P105" s="63"/>
      <c r="Q105" s="22" t="s">
        <v>1407</v>
      </c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63"/>
      <c r="AH105" s="63"/>
      <c r="AI105" s="63"/>
      <c r="AJ105" s="63"/>
      <c r="AK105" s="63"/>
      <c r="AL105" s="63"/>
    </row>
    <row r="106">
      <c r="A106" s="57" t="s">
        <v>315</v>
      </c>
      <c r="B106" s="57" t="s">
        <v>331</v>
      </c>
      <c r="C106" s="58"/>
      <c r="D106" s="57" t="s">
        <v>567</v>
      </c>
      <c r="E106" s="57" t="s">
        <v>4</v>
      </c>
      <c r="F106" s="57" t="s">
        <v>1408</v>
      </c>
      <c r="G106" s="57" t="s">
        <v>335</v>
      </c>
      <c r="H106" s="58"/>
      <c r="I106" s="38">
        <v>1.0</v>
      </c>
      <c r="J106" s="113">
        <v>6190.0</v>
      </c>
      <c r="K106" s="125"/>
      <c r="L106" s="210">
        <v>2690.0</v>
      </c>
      <c r="M106" s="57">
        <v>2152.0</v>
      </c>
      <c r="N106" s="189">
        <f t="shared" si="1"/>
        <v>2152</v>
      </c>
      <c r="O106" s="57" t="s">
        <v>1288</v>
      </c>
      <c r="P106" s="63"/>
      <c r="Q106" s="22" t="s">
        <v>1409</v>
      </c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63"/>
      <c r="AH106" s="63"/>
      <c r="AI106" s="63"/>
      <c r="AJ106" s="63"/>
      <c r="AK106" s="63"/>
      <c r="AL106" s="63"/>
    </row>
    <row r="107">
      <c r="A107" s="57" t="s">
        <v>315</v>
      </c>
      <c r="B107" s="57" t="s">
        <v>331</v>
      </c>
      <c r="C107" s="58"/>
      <c r="D107" s="57" t="s">
        <v>328</v>
      </c>
      <c r="E107" s="57" t="s">
        <v>4</v>
      </c>
      <c r="F107" s="57" t="s">
        <v>1410</v>
      </c>
      <c r="G107" s="57" t="s">
        <v>335</v>
      </c>
      <c r="H107" s="58"/>
      <c r="I107" s="38">
        <v>1.0</v>
      </c>
      <c r="J107" s="113">
        <v>4190.0</v>
      </c>
      <c r="K107" s="125"/>
      <c r="L107" s="210">
        <v>1663.0</v>
      </c>
      <c r="M107" s="57">
        <v>1330.0</v>
      </c>
      <c r="N107" s="189">
        <f t="shared" si="1"/>
        <v>1330</v>
      </c>
      <c r="O107" s="57" t="s">
        <v>1288</v>
      </c>
      <c r="P107" s="63"/>
      <c r="Q107" s="22" t="s">
        <v>1411</v>
      </c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63"/>
      <c r="AH107" s="63"/>
      <c r="AI107" s="63"/>
      <c r="AJ107" s="63"/>
      <c r="AK107" s="63"/>
      <c r="AL107" s="63"/>
    </row>
    <row r="108">
      <c r="A108" s="57" t="s">
        <v>315</v>
      </c>
      <c r="B108" s="57" t="s">
        <v>331</v>
      </c>
      <c r="C108" s="58"/>
      <c r="D108" s="57" t="s">
        <v>328</v>
      </c>
      <c r="E108" s="57" t="s">
        <v>4</v>
      </c>
      <c r="F108" s="57" t="s">
        <v>1412</v>
      </c>
      <c r="G108" s="57" t="s">
        <v>335</v>
      </c>
      <c r="H108" s="58"/>
      <c r="I108" s="38">
        <v>1.0</v>
      </c>
      <c r="J108" s="113">
        <v>5590.0</v>
      </c>
      <c r="K108" s="125"/>
      <c r="L108" s="210">
        <v>2330.0</v>
      </c>
      <c r="M108" s="57">
        <v>1864.0</v>
      </c>
      <c r="N108" s="189">
        <f t="shared" si="1"/>
        <v>1864</v>
      </c>
      <c r="O108" s="57" t="s">
        <v>1288</v>
      </c>
      <c r="P108" s="63"/>
      <c r="Q108" s="22" t="s">
        <v>510</v>
      </c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63"/>
      <c r="AH108" s="63"/>
      <c r="AI108" s="63"/>
      <c r="AJ108" s="63"/>
      <c r="AK108" s="63"/>
      <c r="AL108" s="63"/>
    </row>
    <row r="109">
      <c r="A109" s="57" t="s">
        <v>315</v>
      </c>
      <c r="B109" s="57" t="s">
        <v>316</v>
      </c>
      <c r="C109" s="58"/>
      <c r="D109" s="57" t="s">
        <v>324</v>
      </c>
      <c r="E109" s="57" t="s">
        <v>4</v>
      </c>
      <c r="F109" s="57" t="s">
        <v>1413</v>
      </c>
      <c r="G109" s="57" t="s">
        <v>335</v>
      </c>
      <c r="H109" s="58"/>
      <c r="I109" s="38">
        <v>1.0</v>
      </c>
      <c r="J109" s="113">
        <v>3390.0</v>
      </c>
      <c r="K109" s="125"/>
      <c r="L109" s="210">
        <v>1390.0</v>
      </c>
      <c r="M109" s="57">
        <v>1112.0</v>
      </c>
      <c r="N109" s="189">
        <f t="shared" si="1"/>
        <v>1112</v>
      </c>
      <c r="O109" s="57" t="s">
        <v>1288</v>
      </c>
      <c r="P109" s="63"/>
      <c r="Q109" s="22" t="s">
        <v>1414</v>
      </c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63"/>
      <c r="AH109" s="63"/>
      <c r="AI109" s="63"/>
      <c r="AJ109" s="63"/>
      <c r="AK109" s="63"/>
      <c r="AL109" s="63"/>
    </row>
    <row r="110">
      <c r="A110" s="57" t="s">
        <v>315</v>
      </c>
      <c r="B110" s="57" t="s">
        <v>316</v>
      </c>
      <c r="C110" s="58"/>
      <c r="D110" s="57" t="s">
        <v>567</v>
      </c>
      <c r="E110" s="57" t="s">
        <v>4</v>
      </c>
      <c r="F110" s="57" t="s">
        <v>1413</v>
      </c>
      <c r="G110" s="57" t="s">
        <v>335</v>
      </c>
      <c r="H110" s="58"/>
      <c r="I110" s="38">
        <v>1.0</v>
      </c>
      <c r="J110" s="113">
        <v>3390.0</v>
      </c>
      <c r="K110" s="125"/>
      <c r="L110" s="210">
        <v>1390.0</v>
      </c>
      <c r="M110" s="57">
        <v>1112.0</v>
      </c>
      <c r="N110" s="189">
        <f t="shared" si="1"/>
        <v>1112</v>
      </c>
      <c r="O110" s="57" t="s">
        <v>1288</v>
      </c>
      <c r="P110" s="63"/>
      <c r="Q110" s="22" t="s">
        <v>1414</v>
      </c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63"/>
      <c r="AH110" s="63"/>
      <c r="AI110" s="63"/>
      <c r="AJ110" s="63"/>
      <c r="AK110" s="63"/>
      <c r="AL110" s="63"/>
    </row>
    <row r="111">
      <c r="A111" s="57" t="s">
        <v>315</v>
      </c>
      <c r="B111" s="57" t="s">
        <v>331</v>
      </c>
      <c r="C111" s="58"/>
      <c r="D111" s="57" t="s">
        <v>567</v>
      </c>
      <c r="E111" s="57" t="s">
        <v>4</v>
      </c>
      <c r="F111" s="57" t="s">
        <v>1415</v>
      </c>
      <c r="G111" s="57" t="s">
        <v>335</v>
      </c>
      <c r="H111" s="58"/>
      <c r="I111" s="38">
        <v>1.0</v>
      </c>
      <c r="J111" s="113">
        <v>5590.0</v>
      </c>
      <c r="K111" s="125"/>
      <c r="L111" s="210">
        <v>2497.0</v>
      </c>
      <c r="M111" s="57">
        <v>2122.0</v>
      </c>
      <c r="N111" s="189">
        <f t="shared" si="1"/>
        <v>2122</v>
      </c>
      <c r="O111" s="57" t="s">
        <v>1288</v>
      </c>
      <c r="P111" s="63"/>
      <c r="Q111" s="22" t="s">
        <v>1416</v>
      </c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63"/>
      <c r="AH111" s="63"/>
      <c r="AI111" s="63"/>
      <c r="AJ111" s="63"/>
      <c r="AK111" s="63"/>
      <c r="AL111" s="63"/>
    </row>
    <row r="112">
      <c r="A112" s="57" t="s">
        <v>315</v>
      </c>
      <c r="B112" s="57" t="s">
        <v>331</v>
      </c>
      <c r="C112" s="58"/>
      <c r="D112" s="57" t="s">
        <v>567</v>
      </c>
      <c r="E112" s="57" t="s">
        <v>4</v>
      </c>
      <c r="F112" s="57" t="s">
        <v>1417</v>
      </c>
      <c r="G112" s="57" t="s">
        <v>335</v>
      </c>
      <c r="H112" s="58"/>
      <c r="I112" s="38">
        <v>1.0</v>
      </c>
      <c r="J112" s="113">
        <v>5590.0</v>
      </c>
      <c r="K112" s="125"/>
      <c r="L112" s="210">
        <v>2330.0</v>
      </c>
      <c r="M112" s="57">
        <v>1864.0</v>
      </c>
      <c r="N112" s="189">
        <f t="shared" si="1"/>
        <v>1864</v>
      </c>
      <c r="O112" s="57" t="s">
        <v>1288</v>
      </c>
      <c r="P112" s="63"/>
      <c r="Q112" s="22" t="s">
        <v>515</v>
      </c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63"/>
      <c r="AH112" s="63"/>
      <c r="AI112" s="63"/>
      <c r="AJ112" s="63"/>
      <c r="AK112" s="63"/>
      <c r="AL112" s="63"/>
    </row>
    <row r="113">
      <c r="A113" s="57" t="s">
        <v>315</v>
      </c>
      <c r="B113" s="57" t="s">
        <v>316</v>
      </c>
      <c r="C113" s="58"/>
      <c r="D113" s="57" t="s">
        <v>567</v>
      </c>
      <c r="E113" s="57" t="s">
        <v>4</v>
      </c>
      <c r="F113" s="57" t="s">
        <v>1418</v>
      </c>
      <c r="G113" s="57" t="s">
        <v>335</v>
      </c>
      <c r="H113" s="58"/>
      <c r="I113" s="38">
        <v>1.0</v>
      </c>
      <c r="J113" s="113">
        <v>3190.0</v>
      </c>
      <c r="K113" s="125"/>
      <c r="L113" s="210">
        <v>1290.0</v>
      </c>
      <c r="M113" s="57">
        <v>1032.0</v>
      </c>
      <c r="N113" s="189">
        <f t="shared" si="1"/>
        <v>1032</v>
      </c>
      <c r="O113" s="57" t="s">
        <v>1288</v>
      </c>
      <c r="P113" s="63"/>
      <c r="Q113" s="177" t="s">
        <v>516</v>
      </c>
      <c r="AG113" s="63"/>
      <c r="AH113" s="63"/>
      <c r="AI113" s="63"/>
      <c r="AJ113" s="63"/>
      <c r="AK113" s="63"/>
      <c r="AL113" s="63"/>
    </row>
    <row r="114">
      <c r="A114" s="57" t="s">
        <v>315</v>
      </c>
      <c r="B114" s="57" t="s">
        <v>316</v>
      </c>
      <c r="C114" s="58"/>
      <c r="D114" s="57" t="s">
        <v>324</v>
      </c>
      <c r="E114" s="57" t="s">
        <v>4</v>
      </c>
      <c r="F114" s="57" t="s">
        <v>1419</v>
      </c>
      <c r="G114" s="57" t="s">
        <v>335</v>
      </c>
      <c r="H114" s="58"/>
      <c r="I114" s="38">
        <v>1.0</v>
      </c>
      <c r="J114" s="113">
        <v>3190.0</v>
      </c>
      <c r="K114" s="125"/>
      <c r="L114" s="210">
        <v>1290.0</v>
      </c>
      <c r="M114" s="57">
        <v>1032.0</v>
      </c>
      <c r="N114" s="189">
        <f t="shared" si="1"/>
        <v>1032</v>
      </c>
      <c r="O114" s="57" t="s">
        <v>1288</v>
      </c>
      <c r="P114" s="63"/>
      <c r="Q114" s="177" t="s">
        <v>517</v>
      </c>
      <c r="AG114" s="63"/>
      <c r="AH114" s="63"/>
      <c r="AI114" s="63"/>
      <c r="AJ114" s="63"/>
      <c r="AK114" s="63"/>
      <c r="AL114" s="63"/>
    </row>
    <row r="115">
      <c r="A115" s="57" t="s">
        <v>315</v>
      </c>
      <c r="B115" s="57" t="s">
        <v>331</v>
      </c>
      <c r="C115" s="58"/>
      <c r="D115" s="57" t="s">
        <v>324</v>
      </c>
      <c r="E115" s="57" t="s">
        <v>4</v>
      </c>
      <c r="F115" s="57" t="s">
        <v>1420</v>
      </c>
      <c r="G115" s="57" t="s">
        <v>335</v>
      </c>
      <c r="H115" s="58"/>
      <c r="I115" s="38">
        <v>1.0</v>
      </c>
      <c r="J115" s="113">
        <v>5590.0</v>
      </c>
      <c r="K115" s="125"/>
      <c r="L115" s="210">
        <v>2330.0</v>
      </c>
      <c r="M115" s="57">
        <v>1864.0</v>
      </c>
      <c r="N115" s="189">
        <f t="shared" si="1"/>
        <v>1864</v>
      </c>
      <c r="O115" s="57" t="s">
        <v>1288</v>
      </c>
      <c r="P115" s="63"/>
      <c r="Q115" s="177" t="s">
        <v>518</v>
      </c>
      <c r="AG115" s="63"/>
      <c r="AH115" s="63"/>
      <c r="AI115" s="63"/>
      <c r="AJ115" s="63"/>
      <c r="AK115" s="63"/>
      <c r="AL115" s="63"/>
    </row>
    <row r="116">
      <c r="A116" s="57" t="s">
        <v>315</v>
      </c>
      <c r="B116" s="57" t="s">
        <v>331</v>
      </c>
      <c r="C116" s="58"/>
      <c r="D116" s="57" t="s">
        <v>328</v>
      </c>
      <c r="E116" s="57" t="s">
        <v>4</v>
      </c>
      <c r="F116" s="57" t="s">
        <v>1421</v>
      </c>
      <c r="G116" s="57" t="s">
        <v>335</v>
      </c>
      <c r="H116" s="58"/>
      <c r="I116" s="38">
        <v>1.0</v>
      </c>
      <c r="J116" s="113">
        <v>5590.0</v>
      </c>
      <c r="K116" s="125"/>
      <c r="L116" s="210">
        <v>2330.0</v>
      </c>
      <c r="M116" s="57">
        <v>1864.0</v>
      </c>
      <c r="N116" s="189">
        <f t="shared" si="1"/>
        <v>1864</v>
      </c>
      <c r="O116" s="57" t="s">
        <v>1288</v>
      </c>
      <c r="P116" s="63"/>
      <c r="Q116" s="177" t="s">
        <v>519</v>
      </c>
      <c r="AG116" s="63"/>
      <c r="AH116" s="63"/>
      <c r="AI116" s="63"/>
      <c r="AJ116" s="63"/>
      <c r="AK116" s="63"/>
      <c r="AL116" s="63"/>
    </row>
    <row r="117">
      <c r="A117" s="57" t="s">
        <v>315</v>
      </c>
      <c r="B117" s="57" t="s">
        <v>331</v>
      </c>
      <c r="C117" s="58"/>
      <c r="D117" s="57" t="s">
        <v>324</v>
      </c>
      <c r="E117" s="57" t="s">
        <v>4</v>
      </c>
      <c r="F117" s="57" t="s">
        <v>1421</v>
      </c>
      <c r="G117" s="57" t="s">
        <v>335</v>
      </c>
      <c r="H117" s="58"/>
      <c r="I117" s="38">
        <v>1.0</v>
      </c>
      <c r="J117" s="113">
        <v>5590.0</v>
      </c>
      <c r="K117" s="125"/>
      <c r="L117" s="210">
        <v>2330.0</v>
      </c>
      <c r="M117" s="57">
        <v>1864.0</v>
      </c>
      <c r="N117" s="189">
        <f t="shared" si="1"/>
        <v>1864</v>
      </c>
      <c r="O117" s="57" t="s">
        <v>1288</v>
      </c>
      <c r="P117" s="63"/>
      <c r="Q117" s="177" t="s">
        <v>519</v>
      </c>
      <c r="AG117" s="63"/>
      <c r="AH117" s="63"/>
      <c r="AI117" s="63"/>
      <c r="AJ117" s="63"/>
      <c r="AK117" s="63"/>
      <c r="AL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128"/>
      <c r="K118" s="129"/>
      <c r="L118" s="195"/>
      <c r="M118" s="63"/>
      <c r="N118" s="188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128"/>
      <c r="K119" s="129"/>
      <c r="L119" s="195"/>
      <c r="M119" s="63"/>
      <c r="N119" s="188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128"/>
      <c r="K120" s="129"/>
      <c r="L120" s="195"/>
      <c r="M120" s="63"/>
      <c r="N120" s="188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128"/>
      <c r="K121" s="129"/>
      <c r="L121" s="195"/>
      <c r="M121" s="63"/>
      <c r="N121" s="188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128"/>
      <c r="K122" s="129"/>
      <c r="L122" s="195"/>
      <c r="M122" s="63"/>
      <c r="N122" s="188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128"/>
      <c r="K123" s="129"/>
      <c r="L123" s="195"/>
      <c r="M123" s="63"/>
      <c r="N123" s="188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128"/>
      <c r="K124" s="129"/>
      <c r="L124" s="195"/>
      <c r="M124" s="63"/>
      <c r="N124" s="188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128"/>
      <c r="K125" s="129"/>
      <c r="L125" s="195"/>
      <c r="M125" s="63"/>
      <c r="N125" s="188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128"/>
      <c r="K126" s="129"/>
      <c r="L126" s="195"/>
      <c r="M126" s="63"/>
      <c r="N126" s="188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128"/>
      <c r="K127" s="129"/>
      <c r="L127" s="195"/>
      <c r="M127" s="63"/>
      <c r="N127" s="188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128"/>
      <c r="K128" s="129"/>
      <c r="L128" s="195"/>
      <c r="M128" s="63"/>
      <c r="N128" s="188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128"/>
      <c r="K129" s="129"/>
      <c r="L129" s="195"/>
      <c r="M129" s="63"/>
      <c r="N129" s="188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128"/>
      <c r="K130" s="129"/>
      <c r="L130" s="195"/>
      <c r="M130" s="63"/>
      <c r="N130" s="188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128"/>
      <c r="K131" s="129"/>
      <c r="L131" s="195"/>
      <c r="M131" s="63"/>
      <c r="N131" s="188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128"/>
      <c r="K132" s="129"/>
      <c r="L132" s="195"/>
      <c r="M132" s="63"/>
      <c r="N132" s="188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128"/>
      <c r="K133" s="129"/>
      <c r="L133" s="195"/>
      <c r="M133" s="63"/>
      <c r="N133" s="188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128"/>
      <c r="K134" s="129"/>
      <c r="L134" s="195"/>
      <c r="M134" s="63"/>
      <c r="N134" s="188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128"/>
      <c r="K135" s="129"/>
      <c r="L135" s="195"/>
      <c r="M135" s="63"/>
      <c r="N135" s="188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128"/>
      <c r="K136" s="129"/>
      <c r="L136" s="195"/>
      <c r="M136" s="63"/>
      <c r="N136" s="188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128"/>
      <c r="K137" s="129"/>
      <c r="L137" s="195"/>
      <c r="M137" s="63"/>
      <c r="N137" s="188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128"/>
      <c r="K138" s="129"/>
      <c r="L138" s="195"/>
      <c r="M138" s="63"/>
      <c r="N138" s="188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128"/>
      <c r="K139" s="129"/>
      <c r="L139" s="195"/>
      <c r="M139" s="63"/>
      <c r="N139" s="188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128"/>
      <c r="K140" s="129"/>
      <c r="L140" s="195"/>
      <c r="M140" s="63"/>
      <c r="N140" s="188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128"/>
      <c r="K141" s="129"/>
      <c r="L141" s="195"/>
      <c r="M141" s="63"/>
      <c r="N141" s="188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128"/>
      <c r="K142" s="129"/>
      <c r="L142" s="195"/>
      <c r="M142" s="63"/>
      <c r="N142" s="188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128"/>
      <c r="K143" s="129"/>
      <c r="L143" s="195"/>
      <c r="M143" s="63"/>
      <c r="N143" s="188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128"/>
      <c r="K144" s="129"/>
      <c r="L144" s="195"/>
      <c r="M144" s="63"/>
      <c r="N144" s="188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128"/>
      <c r="K145" s="129"/>
      <c r="L145" s="195"/>
      <c r="M145" s="63"/>
      <c r="N145" s="188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128"/>
      <c r="K146" s="129"/>
      <c r="L146" s="195"/>
      <c r="M146" s="63"/>
      <c r="N146" s="188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128"/>
      <c r="K147" s="129"/>
      <c r="L147" s="195"/>
      <c r="M147" s="63"/>
      <c r="N147" s="188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128"/>
      <c r="K148" s="129"/>
      <c r="L148" s="195"/>
      <c r="M148" s="63"/>
      <c r="N148" s="188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128"/>
      <c r="K149" s="129"/>
      <c r="L149" s="195"/>
      <c r="M149" s="63"/>
      <c r="N149" s="188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128"/>
      <c r="K150" s="129"/>
      <c r="L150" s="195"/>
      <c r="M150" s="63"/>
      <c r="N150" s="188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128"/>
      <c r="K151" s="129"/>
      <c r="L151" s="195"/>
      <c r="M151" s="63"/>
      <c r="N151" s="188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128"/>
      <c r="K152" s="129"/>
      <c r="L152" s="195"/>
      <c r="M152" s="63"/>
      <c r="N152" s="188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128"/>
      <c r="K153" s="129"/>
      <c r="L153" s="195"/>
      <c r="M153" s="63"/>
      <c r="N153" s="188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128"/>
      <c r="K154" s="129"/>
      <c r="L154" s="195"/>
      <c r="M154" s="63"/>
      <c r="N154" s="188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128"/>
      <c r="K155" s="129"/>
      <c r="L155" s="195"/>
      <c r="M155" s="63"/>
      <c r="N155" s="188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128"/>
      <c r="K156" s="129"/>
      <c r="L156" s="195"/>
      <c r="M156" s="63"/>
      <c r="N156" s="188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128"/>
      <c r="K157" s="129"/>
      <c r="L157" s="195"/>
      <c r="M157" s="63"/>
      <c r="N157" s="188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128"/>
      <c r="K158" s="129"/>
      <c r="L158" s="195"/>
      <c r="M158" s="63"/>
      <c r="N158" s="188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128"/>
      <c r="K159" s="129"/>
      <c r="L159" s="195"/>
      <c r="M159" s="63"/>
      <c r="N159" s="188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128"/>
      <c r="K160" s="129"/>
      <c r="L160" s="195"/>
      <c r="M160" s="63"/>
      <c r="N160" s="188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128"/>
      <c r="K161" s="129"/>
      <c r="L161" s="195"/>
      <c r="M161" s="63"/>
      <c r="N161" s="188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128"/>
      <c r="K162" s="129"/>
      <c r="L162" s="195"/>
      <c r="M162" s="63"/>
      <c r="N162" s="188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128"/>
      <c r="K163" s="129"/>
      <c r="L163" s="195"/>
      <c r="M163" s="63"/>
      <c r="N163" s="188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128"/>
      <c r="K164" s="129"/>
      <c r="L164" s="195"/>
      <c r="M164" s="63"/>
      <c r="N164" s="188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128"/>
      <c r="K165" s="129"/>
      <c r="L165" s="195"/>
      <c r="M165" s="63"/>
      <c r="N165" s="188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128"/>
      <c r="K166" s="129"/>
      <c r="L166" s="195"/>
      <c r="M166" s="63"/>
      <c r="N166" s="188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128"/>
      <c r="K167" s="129"/>
      <c r="L167" s="195"/>
      <c r="M167" s="63"/>
      <c r="N167" s="188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128"/>
      <c r="K168" s="129"/>
      <c r="L168" s="195"/>
      <c r="M168" s="63"/>
      <c r="N168" s="188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128"/>
      <c r="K169" s="129"/>
      <c r="L169" s="195"/>
      <c r="M169" s="63"/>
      <c r="N169" s="188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128"/>
      <c r="K170" s="129"/>
      <c r="L170" s="195"/>
      <c r="M170" s="63"/>
      <c r="N170" s="188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128"/>
      <c r="K171" s="129"/>
      <c r="L171" s="195"/>
      <c r="M171" s="63"/>
      <c r="N171" s="188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128"/>
      <c r="K172" s="129"/>
      <c r="L172" s="195"/>
      <c r="M172" s="63"/>
      <c r="N172" s="188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128"/>
      <c r="K173" s="129"/>
      <c r="L173" s="195"/>
      <c r="M173" s="63"/>
      <c r="N173" s="188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128"/>
      <c r="K174" s="129"/>
      <c r="L174" s="195"/>
      <c r="M174" s="63"/>
      <c r="N174" s="188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128"/>
      <c r="K175" s="129"/>
      <c r="L175" s="195"/>
      <c r="M175" s="63"/>
      <c r="N175" s="188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128"/>
      <c r="K176" s="129"/>
      <c r="L176" s="195"/>
      <c r="M176" s="63"/>
      <c r="N176" s="188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128"/>
      <c r="K177" s="129"/>
      <c r="L177" s="195"/>
      <c r="M177" s="63"/>
      <c r="N177" s="188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128"/>
      <c r="K178" s="129"/>
      <c r="L178" s="195"/>
      <c r="M178" s="63"/>
      <c r="N178" s="188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128"/>
      <c r="K179" s="129"/>
      <c r="L179" s="195"/>
      <c r="M179" s="63"/>
      <c r="N179" s="188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128"/>
      <c r="K180" s="129"/>
      <c r="L180" s="195"/>
      <c r="M180" s="63"/>
      <c r="N180" s="188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128"/>
      <c r="K181" s="129"/>
      <c r="L181" s="195"/>
      <c r="M181" s="63"/>
      <c r="N181" s="188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128"/>
      <c r="K182" s="129"/>
      <c r="L182" s="195"/>
      <c r="M182" s="63"/>
      <c r="N182" s="188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128"/>
      <c r="K183" s="129"/>
      <c r="L183" s="195"/>
      <c r="M183" s="63"/>
      <c r="N183" s="188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128"/>
      <c r="K184" s="129"/>
      <c r="L184" s="195"/>
      <c r="M184" s="63"/>
      <c r="N184" s="188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128"/>
      <c r="K185" s="129"/>
      <c r="L185" s="195"/>
      <c r="M185" s="63"/>
      <c r="N185" s="188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128"/>
      <c r="K186" s="129"/>
      <c r="L186" s="195"/>
      <c r="M186" s="63"/>
      <c r="N186" s="188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128"/>
      <c r="K187" s="129"/>
      <c r="L187" s="195"/>
      <c r="M187" s="63"/>
      <c r="N187" s="188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128"/>
      <c r="K188" s="129"/>
      <c r="L188" s="195"/>
      <c r="M188" s="63"/>
      <c r="N188" s="188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128"/>
      <c r="K189" s="129"/>
      <c r="L189" s="195"/>
      <c r="M189" s="63"/>
      <c r="N189" s="188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128"/>
      <c r="K190" s="129"/>
      <c r="L190" s="195"/>
      <c r="M190" s="63"/>
      <c r="N190" s="188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128"/>
      <c r="K191" s="129"/>
      <c r="L191" s="195"/>
      <c r="M191" s="63"/>
      <c r="N191" s="188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128"/>
      <c r="K192" s="129"/>
      <c r="L192" s="195"/>
      <c r="M192" s="63"/>
      <c r="N192" s="188"/>
      <c r="O192" s="63"/>
      <c r="P192" s="63"/>
      <c r="Q192" s="209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</row>
  </sheetData>
  <autoFilter ref="$A$1:$AL$117">
    <sortState ref="A1:AL117">
      <sortCondition ref="F1:F117"/>
    </sortState>
  </autoFilter>
  <mergeCells count="111">
    <mergeCell ref="Q2:AF2"/>
    <mergeCell ref="Q3:AF3"/>
    <mergeCell ref="Q4:AF4"/>
    <mergeCell ref="Q5:AF5"/>
    <mergeCell ref="Q6:AF6"/>
    <mergeCell ref="Q7:AF7"/>
    <mergeCell ref="Q8:AF8"/>
    <mergeCell ref="Q9:AF9"/>
    <mergeCell ref="Q10:AF10"/>
    <mergeCell ref="Q13:AF13"/>
    <mergeCell ref="Q14:AF14"/>
    <mergeCell ref="Q15:AF15"/>
    <mergeCell ref="Q16:AF16"/>
    <mergeCell ref="Q17:AF17"/>
    <mergeCell ref="Q18:AF18"/>
    <mergeCell ref="Q19:AF19"/>
    <mergeCell ref="Q21:AF21"/>
    <mergeCell ref="Q22:AF22"/>
    <mergeCell ref="Q23:AF23"/>
    <mergeCell ref="Q24:AF24"/>
    <mergeCell ref="Q25:AF25"/>
    <mergeCell ref="Q26:AF26"/>
    <mergeCell ref="Q27:AF27"/>
    <mergeCell ref="Q28:AF28"/>
    <mergeCell ref="Q29:AF29"/>
    <mergeCell ref="Q30:AF30"/>
    <mergeCell ref="Q31:AF31"/>
    <mergeCell ref="Q32:AF32"/>
    <mergeCell ref="Q33:AF33"/>
    <mergeCell ref="Q34:AF34"/>
    <mergeCell ref="Q35:AF35"/>
    <mergeCell ref="Q36:AF36"/>
    <mergeCell ref="Q37:AF37"/>
    <mergeCell ref="Q38:AF38"/>
    <mergeCell ref="Q39:AF39"/>
    <mergeCell ref="Q40:AF40"/>
    <mergeCell ref="Q41:AF41"/>
    <mergeCell ref="Q42:AF42"/>
    <mergeCell ref="Q43:AF43"/>
    <mergeCell ref="Q44:AF44"/>
    <mergeCell ref="Q45:AF45"/>
    <mergeCell ref="Q46:AF46"/>
    <mergeCell ref="Q47:AF47"/>
    <mergeCell ref="Q48:AF48"/>
    <mergeCell ref="Q49:AF49"/>
    <mergeCell ref="Q50:AF50"/>
    <mergeCell ref="Q51:AF51"/>
    <mergeCell ref="Q52:AF52"/>
    <mergeCell ref="Q53:AF53"/>
    <mergeCell ref="Q112:AF112"/>
    <mergeCell ref="Q113:AF113"/>
    <mergeCell ref="Q114:AF114"/>
    <mergeCell ref="Q115:AF115"/>
    <mergeCell ref="Q116:AF116"/>
    <mergeCell ref="Q117:AF117"/>
    <mergeCell ref="Q105:AF105"/>
    <mergeCell ref="Q106:AF106"/>
    <mergeCell ref="Q107:AF107"/>
    <mergeCell ref="Q108:AF108"/>
    <mergeCell ref="Q109:AF109"/>
    <mergeCell ref="Q110:AF110"/>
    <mergeCell ref="Q111:AF111"/>
    <mergeCell ref="Q54:AF54"/>
    <mergeCell ref="Q55:AF55"/>
    <mergeCell ref="Q56:AF56"/>
    <mergeCell ref="Q57:AF57"/>
    <mergeCell ref="Q58:AF58"/>
    <mergeCell ref="Q59:AF59"/>
    <mergeCell ref="Q60:AF60"/>
    <mergeCell ref="Q61:AF61"/>
    <mergeCell ref="Q62:AF62"/>
    <mergeCell ref="Q63:AF63"/>
    <mergeCell ref="Q64:AF64"/>
    <mergeCell ref="Q65:AF65"/>
    <mergeCell ref="Q66:AF66"/>
    <mergeCell ref="Q67:AF67"/>
    <mergeCell ref="Q68:AF68"/>
    <mergeCell ref="Q69:AF69"/>
    <mergeCell ref="Q70:AF70"/>
    <mergeCell ref="Q71:AF71"/>
    <mergeCell ref="Q72:AF72"/>
    <mergeCell ref="Q73:AF73"/>
    <mergeCell ref="Q74:AF74"/>
    <mergeCell ref="Q75:AF75"/>
    <mergeCell ref="Q76:AF76"/>
    <mergeCell ref="Q77:AF77"/>
    <mergeCell ref="Q78:AF78"/>
    <mergeCell ref="Q79:AF79"/>
    <mergeCell ref="Q80:AF80"/>
    <mergeCell ref="Q81:AF81"/>
    <mergeCell ref="Q82:AF82"/>
    <mergeCell ref="Q83:AF83"/>
    <mergeCell ref="Q84:AF84"/>
    <mergeCell ref="Q85:AF85"/>
    <mergeCell ref="Q86:AF86"/>
    <mergeCell ref="Q87:AF87"/>
    <mergeCell ref="Q88:AF88"/>
    <mergeCell ref="Q89:AF89"/>
    <mergeCell ref="Q90:AF90"/>
    <mergeCell ref="Q91:AF91"/>
    <mergeCell ref="Q92:AF92"/>
    <mergeCell ref="Q93:AF93"/>
    <mergeCell ref="Q94:AF94"/>
    <mergeCell ref="Q95:AF95"/>
    <mergeCell ref="Q96:AF96"/>
    <mergeCell ref="Q97:AF97"/>
    <mergeCell ref="Q100:AF100"/>
    <mergeCell ref="Q101:AF101"/>
    <mergeCell ref="Q102:AF102"/>
    <mergeCell ref="Q103:AF103"/>
    <mergeCell ref="Q104:AF10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7.25"/>
    <col customWidth="1" min="5" max="5" width="9.88"/>
    <col customWidth="1" min="6" max="6" width="14.25"/>
    <col customWidth="1" min="7" max="7" width="20.13"/>
    <col customWidth="1" min="8" max="8" width="4.25"/>
    <col customWidth="1" min="9" max="9" width="2.88"/>
    <col customWidth="1" min="10" max="11" width="5.63"/>
    <col customWidth="1" min="12" max="12" width="4.75"/>
    <col customWidth="1" min="13" max="13" width="7.0"/>
    <col customWidth="1" min="14" max="14" width="7.13"/>
    <col customWidth="1" min="15" max="15" width="14.63"/>
  </cols>
  <sheetData>
    <row r="1">
      <c r="A1" s="99"/>
      <c r="B1" s="99"/>
      <c r="C1" s="99"/>
      <c r="D1" s="99"/>
      <c r="E1" s="99"/>
      <c r="F1" s="99"/>
      <c r="G1" s="99"/>
      <c r="H1" s="100"/>
      <c r="I1" s="100"/>
      <c r="J1" s="117"/>
      <c r="K1" s="118"/>
      <c r="L1" s="187"/>
      <c r="M1" s="99"/>
      <c r="N1" s="188"/>
      <c r="O1" s="100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</row>
    <row r="2">
      <c r="A2" s="57" t="s">
        <v>315</v>
      </c>
      <c r="B2" s="57" t="s">
        <v>407</v>
      </c>
      <c r="C2" s="58"/>
      <c r="D2" s="57" t="s">
        <v>328</v>
      </c>
      <c r="E2" s="57" t="s">
        <v>4</v>
      </c>
      <c r="F2" s="57" t="s">
        <v>1422</v>
      </c>
      <c r="G2" s="57" t="s">
        <v>335</v>
      </c>
      <c r="H2" s="58"/>
      <c r="I2" s="57">
        <v>1.0</v>
      </c>
      <c r="J2" s="113">
        <v>1190.0</v>
      </c>
      <c r="K2" s="125"/>
      <c r="L2" s="211">
        <v>430.0</v>
      </c>
      <c r="M2" s="57">
        <v>365.5</v>
      </c>
      <c r="N2" s="189">
        <f t="shared" ref="N2:N12" si="1">M2*I2</f>
        <v>365.5</v>
      </c>
      <c r="O2" s="57" t="s">
        <v>1423</v>
      </c>
      <c r="P2" s="63"/>
      <c r="Q2" s="64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</row>
    <row r="3">
      <c r="A3" s="57" t="s">
        <v>315</v>
      </c>
      <c r="B3" s="57" t="s">
        <v>407</v>
      </c>
      <c r="C3" s="58"/>
      <c r="D3" s="57" t="s">
        <v>567</v>
      </c>
      <c r="E3" s="57" t="s">
        <v>4</v>
      </c>
      <c r="F3" s="57" t="s">
        <v>1422</v>
      </c>
      <c r="G3" s="57" t="s">
        <v>335</v>
      </c>
      <c r="H3" s="58"/>
      <c r="I3" s="57">
        <v>1.0</v>
      </c>
      <c r="J3" s="113">
        <v>1190.0</v>
      </c>
      <c r="K3" s="125"/>
      <c r="L3" s="211">
        <v>430.0</v>
      </c>
      <c r="M3" s="57">
        <v>365.5</v>
      </c>
      <c r="N3" s="189">
        <f t="shared" si="1"/>
        <v>365.5</v>
      </c>
      <c r="O3" s="57" t="s">
        <v>1423</v>
      </c>
      <c r="P3" s="63"/>
      <c r="Q3" s="64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</row>
    <row r="4">
      <c r="A4" s="57" t="s">
        <v>315</v>
      </c>
      <c r="B4" s="57" t="s">
        <v>577</v>
      </c>
      <c r="C4" s="58"/>
      <c r="D4" s="57" t="s">
        <v>328</v>
      </c>
      <c r="E4" s="57" t="s">
        <v>4</v>
      </c>
      <c r="F4" s="57" t="s">
        <v>1424</v>
      </c>
      <c r="G4" s="57" t="s">
        <v>579</v>
      </c>
      <c r="H4" s="58"/>
      <c r="I4" s="57">
        <v>1.0</v>
      </c>
      <c r="J4" s="113">
        <v>17990.0</v>
      </c>
      <c r="K4" s="134">
        <v>15790.0</v>
      </c>
      <c r="L4" s="211">
        <v>5890.0</v>
      </c>
      <c r="M4" s="57">
        <v>5006.5</v>
      </c>
      <c r="N4" s="189">
        <f t="shared" si="1"/>
        <v>5006.5</v>
      </c>
      <c r="O4" s="57" t="s">
        <v>1423</v>
      </c>
      <c r="P4" s="63"/>
      <c r="AF4" s="63"/>
      <c r="AG4" s="63"/>
      <c r="AH4" s="63"/>
      <c r="AI4" s="63"/>
      <c r="AJ4" s="63"/>
      <c r="AK4" s="63"/>
      <c r="AL4" s="63"/>
    </row>
    <row r="5">
      <c r="A5" s="57" t="s">
        <v>315</v>
      </c>
      <c r="B5" s="57" t="s">
        <v>577</v>
      </c>
      <c r="C5" s="58"/>
      <c r="D5" s="57" t="s">
        <v>328</v>
      </c>
      <c r="E5" s="57" t="s">
        <v>4</v>
      </c>
      <c r="F5" s="57" t="s">
        <v>1425</v>
      </c>
      <c r="G5" s="57" t="s">
        <v>579</v>
      </c>
      <c r="H5" s="58"/>
      <c r="I5" s="57">
        <v>1.0</v>
      </c>
      <c r="J5" s="113">
        <v>19490.0</v>
      </c>
      <c r="K5" s="134">
        <v>17990.0</v>
      </c>
      <c r="L5" s="211">
        <v>6490.0</v>
      </c>
      <c r="M5" s="57">
        <v>5516.5</v>
      </c>
      <c r="N5" s="189">
        <f t="shared" si="1"/>
        <v>5516.5</v>
      </c>
      <c r="O5" s="57" t="s">
        <v>1423</v>
      </c>
      <c r="P5" s="63"/>
      <c r="Q5" s="64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</row>
    <row r="6">
      <c r="A6" s="57" t="s">
        <v>315</v>
      </c>
      <c r="B6" s="57" t="s">
        <v>1426</v>
      </c>
      <c r="C6" s="58"/>
      <c r="D6" s="57" t="s">
        <v>328</v>
      </c>
      <c r="E6" s="57" t="s">
        <v>4</v>
      </c>
      <c r="F6" s="57" t="s">
        <v>1427</v>
      </c>
      <c r="G6" s="57" t="s">
        <v>579</v>
      </c>
      <c r="H6" s="58"/>
      <c r="I6" s="57">
        <v>1.0</v>
      </c>
      <c r="J6" s="113">
        <v>5490.0</v>
      </c>
      <c r="K6" s="134">
        <v>5290.0</v>
      </c>
      <c r="L6" s="211">
        <v>1890.0</v>
      </c>
      <c r="M6" s="57">
        <v>1606.5</v>
      </c>
      <c r="N6" s="189">
        <f t="shared" si="1"/>
        <v>1606.5</v>
      </c>
      <c r="O6" s="57" t="s">
        <v>1423</v>
      </c>
      <c r="P6" s="63"/>
      <c r="Q6" s="64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</row>
    <row r="7">
      <c r="A7" s="57" t="s">
        <v>315</v>
      </c>
      <c r="B7" s="57" t="s">
        <v>407</v>
      </c>
      <c r="C7" s="58"/>
      <c r="D7" s="57" t="s">
        <v>328</v>
      </c>
      <c r="E7" s="57" t="s">
        <v>4</v>
      </c>
      <c r="F7" s="57" t="s">
        <v>1428</v>
      </c>
      <c r="G7" s="57" t="s">
        <v>335</v>
      </c>
      <c r="H7" s="58"/>
      <c r="I7" s="57">
        <v>1.0</v>
      </c>
      <c r="J7" s="113">
        <v>1890.0</v>
      </c>
      <c r="K7" s="125"/>
      <c r="L7" s="211">
        <v>845.0</v>
      </c>
      <c r="M7" s="57">
        <v>718.25</v>
      </c>
      <c r="N7" s="189">
        <f t="shared" si="1"/>
        <v>718.25</v>
      </c>
      <c r="O7" s="57" t="s">
        <v>1423</v>
      </c>
      <c r="P7" s="63"/>
      <c r="Q7" s="64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</row>
    <row r="8">
      <c r="A8" s="57" t="s">
        <v>315</v>
      </c>
      <c r="B8" s="57" t="s">
        <v>407</v>
      </c>
      <c r="C8" s="58"/>
      <c r="D8" s="57" t="s">
        <v>567</v>
      </c>
      <c r="E8" s="57" t="s">
        <v>4</v>
      </c>
      <c r="F8" s="57" t="s">
        <v>1428</v>
      </c>
      <c r="G8" s="57" t="s">
        <v>335</v>
      </c>
      <c r="H8" s="58"/>
      <c r="I8" s="57">
        <v>1.0</v>
      </c>
      <c r="J8" s="113">
        <v>1890.0</v>
      </c>
      <c r="K8" s="125"/>
      <c r="L8" s="211">
        <v>845.0</v>
      </c>
      <c r="M8" s="57">
        <v>718.25</v>
      </c>
      <c r="N8" s="189">
        <f t="shared" si="1"/>
        <v>718.25</v>
      </c>
      <c r="O8" s="57" t="s">
        <v>1423</v>
      </c>
      <c r="P8" s="63"/>
      <c r="Q8" s="64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</row>
    <row r="9">
      <c r="A9" s="57" t="s">
        <v>315</v>
      </c>
      <c r="B9" s="57" t="s">
        <v>407</v>
      </c>
      <c r="C9" s="58"/>
      <c r="D9" s="57" t="s">
        <v>328</v>
      </c>
      <c r="E9" s="57" t="s">
        <v>4</v>
      </c>
      <c r="F9" s="57" t="s">
        <v>1429</v>
      </c>
      <c r="G9" s="57" t="s">
        <v>1430</v>
      </c>
      <c r="H9" s="58"/>
      <c r="I9" s="57">
        <v>1.0</v>
      </c>
      <c r="J9" s="113">
        <v>1790.0</v>
      </c>
      <c r="K9" s="125"/>
      <c r="L9" s="211">
        <v>720.0</v>
      </c>
      <c r="M9" s="57">
        <v>684.0</v>
      </c>
      <c r="N9" s="189">
        <f t="shared" si="1"/>
        <v>684</v>
      </c>
      <c r="O9" s="57" t="s">
        <v>1423</v>
      </c>
      <c r="P9" s="63"/>
      <c r="Q9" s="64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</row>
    <row r="10">
      <c r="A10" s="57" t="s">
        <v>315</v>
      </c>
      <c r="B10" s="57" t="s">
        <v>407</v>
      </c>
      <c r="C10" s="58"/>
      <c r="D10" s="57" t="s">
        <v>567</v>
      </c>
      <c r="E10" s="57" t="s">
        <v>4</v>
      </c>
      <c r="F10" s="57" t="s">
        <v>1431</v>
      </c>
      <c r="G10" s="57" t="s">
        <v>1430</v>
      </c>
      <c r="H10" s="58"/>
      <c r="I10" s="57">
        <v>1.0</v>
      </c>
      <c r="J10" s="113">
        <v>1790.0</v>
      </c>
      <c r="K10" s="125"/>
      <c r="L10" s="211">
        <v>720.0</v>
      </c>
      <c r="M10" s="57">
        <v>684.0</v>
      </c>
      <c r="N10" s="189">
        <f t="shared" si="1"/>
        <v>684</v>
      </c>
      <c r="O10" s="57" t="s">
        <v>1423</v>
      </c>
      <c r="P10" s="63"/>
      <c r="Q10" s="64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</row>
    <row r="11">
      <c r="A11" s="57" t="s">
        <v>315</v>
      </c>
      <c r="B11" s="57" t="s">
        <v>316</v>
      </c>
      <c r="C11" s="57" t="s">
        <v>6</v>
      </c>
      <c r="D11" s="57" t="s">
        <v>328</v>
      </c>
      <c r="E11" s="57" t="s">
        <v>4</v>
      </c>
      <c r="F11" s="57" t="s">
        <v>1208</v>
      </c>
      <c r="G11" s="57" t="s">
        <v>1053</v>
      </c>
      <c r="H11" s="58"/>
      <c r="I11" s="57">
        <v>1.0</v>
      </c>
      <c r="J11" s="113">
        <v>5190.0</v>
      </c>
      <c r="K11" s="125"/>
      <c r="L11" s="211">
        <v>2230.0</v>
      </c>
      <c r="M11" s="57">
        <v>1895.5</v>
      </c>
      <c r="N11" s="189">
        <f t="shared" si="1"/>
        <v>1895.5</v>
      </c>
      <c r="O11" s="57" t="s">
        <v>1423</v>
      </c>
      <c r="P11" s="63"/>
      <c r="Q11" s="64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</row>
    <row r="12">
      <c r="A12" s="57" t="s">
        <v>315</v>
      </c>
      <c r="B12" s="57" t="s">
        <v>316</v>
      </c>
      <c r="C12" s="57" t="s">
        <v>6</v>
      </c>
      <c r="D12" s="57" t="s">
        <v>567</v>
      </c>
      <c r="E12" s="57" t="s">
        <v>4</v>
      </c>
      <c r="F12" s="57" t="s">
        <v>1208</v>
      </c>
      <c r="G12" s="57" t="s">
        <v>1053</v>
      </c>
      <c r="H12" s="58"/>
      <c r="I12" s="57">
        <v>1.0</v>
      </c>
      <c r="J12" s="113">
        <v>5190.0</v>
      </c>
      <c r="K12" s="125"/>
      <c r="L12" s="211">
        <v>2230.0</v>
      </c>
      <c r="M12" s="57">
        <v>1895.5</v>
      </c>
      <c r="N12" s="189">
        <f t="shared" si="1"/>
        <v>1895.5</v>
      </c>
      <c r="O12" s="57" t="s">
        <v>1423</v>
      </c>
      <c r="P12" s="63"/>
      <c r="Q12" s="64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</row>
    <row r="13">
      <c r="A13" s="63"/>
      <c r="B13" s="63"/>
      <c r="C13" s="63"/>
      <c r="D13" s="63"/>
      <c r="E13" s="63"/>
      <c r="F13" s="63"/>
      <c r="G13" s="63"/>
      <c r="H13" s="63"/>
      <c r="I13" s="63"/>
      <c r="J13" s="128"/>
      <c r="K13" s="129"/>
      <c r="L13" s="195"/>
      <c r="M13" s="63"/>
      <c r="N13" s="188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</row>
    <row r="14">
      <c r="A14" s="63"/>
      <c r="B14" s="63"/>
      <c r="C14" s="63"/>
      <c r="D14" s="63"/>
      <c r="E14" s="63"/>
      <c r="F14" s="63"/>
      <c r="G14" s="63"/>
      <c r="H14" s="63"/>
      <c r="I14" s="63"/>
      <c r="J14" s="128"/>
      <c r="K14" s="129"/>
      <c r="L14" s="195"/>
      <c r="M14" s="63"/>
      <c r="N14" s="188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</row>
    <row r="15">
      <c r="A15" s="63"/>
      <c r="B15" s="63"/>
      <c r="C15" s="63"/>
      <c r="D15" s="63"/>
      <c r="E15" s="63"/>
      <c r="F15" s="63"/>
      <c r="G15" s="63"/>
      <c r="H15" s="63"/>
      <c r="I15" s="63"/>
      <c r="J15" s="128"/>
      <c r="K15" s="129"/>
      <c r="L15" s="195"/>
      <c r="M15" s="63"/>
      <c r="N15" s="188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</row>
    <row r="16">
      <c r="A16" s="63"/>
      <c r="B16" s="63"/>
      <c r="C16" s="63"/>
      <c r="D16" s="63"/>
      <c r="E16" s="63"/>
      <c r="F16" s="63"/>
      <c r="G16" s="63"/>
      <c r="H16" s="63"/>
      <c r="I16" s="63"/>
      <c r="J16" s="128"/>
      <c r="K16" s="129"/>
      <c r="L16" s="195"/>
      <c r="M16" s="63"/>
      <c r="N16" s="188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</row>
    <row r="17">
      <c r="A17" s="63"/>
      <c r="B17" s="63"/>
      <c r="C17" s="63"/>
      <c r="D17" s="63"/>
      <c r="E17" s="63"/>
      <c r="F17" s="63"/>
      <c r="G17" s="63"/>
      <c r="H17" s="63"/>
      <c r="I17" s="63"/>
      <c r="J17" s="128"/>
      <c r="K17" s="129"/>
      <c r="L17" s="195"/>
      <c r="M17" s="63"/>
      <c r="N17" s="188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</row>
    <row r="18">
      <c r="A18" s="63"/>
      <c r="B18" s="63"/>
      <c r="C18" s="63"/>
      <c r="D18" s="63"/>
      <c r="E18" s="63"/>
      <c r="F18" s="63"/>
      <c r="G18" s="63"/>
      <c r="H18" s="63"/>
      <c r="I18" s="63"/>
      <c r="J18" s="128"/>
      <c r="K18" s="129"/>
      <c r="L18" s="195"/>
      <c r="M18" s="63"/>
      <c r="N18" s="188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</row>
    <row r="19">
      <c r="A19" s="63"/>
      <c r="B19" s="63"/>
      <c r="C19" s="63"/>
      <c r="D19" s="63"/>
      <c r="E19" s="63"/>
      <c r="F19" s="63"/>
      <c r="G19" s="63"/>
      <c r="H19" s="63"/>
      <c r="I19" s="63"/>
      <c r="J19" s="128"/>
      <c r="K19" s="129"/>
      <c r="L19" s="195"/>
      <c r="M19" s="63"/>
      <c r="N19" s="188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</row>
    <row r="20">
      <c r="A20" s="63"/>
      <c r="B20" s="63"/>
      <c r="C20" s="63"/>
      <c r="D20" s="63"/>
      <c r="E20" s="63"/>
      <c r="F20" s="63"/>
      <c r="G20" s="63"/>
      <c r="H20" s="63"/>
      <c r="I20" s="63"/>
      <c r="J20" s="128"/>
      <c r="K20" s="129"/>
      <c r="L20" s="195"/>
      <c r="M20" s="63"/>
      <c r="N20" s="188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</row>
    <row r="21">
      <c r="A21" s="63"/>
      <c r="B21" s="63"/>
      <c r="C21" s="63"/>
      <c r="D21" s="63"/>
      <c r="E21" s="63"/>
      <c r="F21" s="63"/>
      <c r="G21" s="63"/>
      <c r="H21" s="63"/>
      <c r="I21" s="63"/>
      <c r="J21" s="128"/>
      <c r="K21" s="129"/>
      <c r="L21" s="195"/>
      <c r="M21" s="63"/>
      <c r="N21" s="188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128"/>
      <c r="K22" s="129"/>
      <c r="L22" s="195"/>
      <c r="M22" s="63"/>
      <c r="N22" s="188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128"/>
      <c r="K23" s="129"/>
      <c r="L23" s="195"/>
      <c r="M23" s="63"/>
      <c r="N23" s="188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128"/>
      <c r="K24" s="129"/>
      <c r="L24" s="195"/>
      <c r="M24" s="63"/>
      <c r="N24" s="188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128"/>
      <c r="K25" s="129"/>
      <c r="L25" s="195"/>
      <c r="M25" s="63"/>
      <c r="N25" s="188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128"/>
      <c r="K26" s="129"/>
      <c r="L26" s="195"/>
      <c r="M26" s="63"/>
      <c r="N26" s="188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128"/>
      <c r="K27" s="129"/>
      <c r="L27" s="195"/>
      <c r="M27" s="63"/>
      <c r="N27" s="188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128"/>
      <c r="K28" s="129"/>
      <c r="L28" s="195"/>
      <c r="M28" s="63"/>
      <c r="N28" s="188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128"/>
      <c r="K29" s="129"/>
      <c r="L29" s="195"/>
      <c r="M29" s="63"/>
      <c r="N29" s="188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128"/>
      <c r="K30" s="129"/>
      <c r="L30" s="195"/>
      <c r="M30" s="63"/>
      <c r="N30" s="188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128"/>
      <c r="K31" s="129"/>
      <c r="L31" s="195"/>
      <c r="M31" s="63"/>
      <c r="N31" s="188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128"/>
      <c r="K32" s="129"/>
      <c r="L32" s="195"/>
      <c r="M32" s="63"/>
      <c r="N32" s="188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128"/>
      <c r="K33" s="129"/>
      <c r="L33" s="195"/>
      <c r="M33" s="63"/>
      <c r="N33" s="188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128"/>
      <c r="K34" s="129"/>
      <c r="L34" s="195"/>
      <c r="M34" s="63"/>
      <c r="N34" s="188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128"/>
      <c r="K35" s="129"/>
      <c r="L35" s="195"/>
      <c r="M35" s="63"/>
      <c r="N35" s="188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128"/>
      <c r="K36" s="129"/>
      <c r="L36" s="195"/>
      <c r="M36" s="63"/>
      <c r="N36" s="188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128"/>
      <c r="K37" s="129"/>
      <c r="L37" s="195"/>
      <c r="M37" s="63"/>
      <c r="N37" s="188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128"/>
      <c r="K38" s="129"/>
      <c r="L38" s="195"/>
      <c r="M38" s="63"/>
      <c r="N38" s="188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128"/>
      <c r="K39" s="129"/>
      <c r="L39" s="195"/>
      <c r="M39" s="63"/>
      <c r="N39" s="188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128"/>
      <c r="K40" s="129"/>
      <c r="L40" s="195"/>
      <c r="M40" s="63"/>
      <c r="N40" s="188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128"/>
      <c r="K41" s="129"/>
      <c r="L41" s="195"/>
      <c r="M41" s="63"/>
      <c r="N41" s="188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128"/>
      <c r="K42" s="129"/>
      <c r="L42" s="195"/>
      <c r="M42" s="63"/>
      <c r="N42" s="188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128"/>
      <c r="K43" s="129"/>
      <c r="L43" s="195"/>
      <c r="M43" s="63"/>
      <c r="N43" s="188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128"/>
      <c r="K44" s="129"/>
      <c r="L44" s="195"/>
      <c r="M44" s="63"/>
      <c r="N44" s="188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128"/>
      <c r="K45" s="129"/>
      <c r="L45" s="195"/>
      <c r="M45" s="63"/>
      <c r="N45" s="188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128"/>
      <c r="K46" s="129"/>
      <c r="L46" s="195"/>
      <c r="M46" s="63"/>
      <c r="N46" s="188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128"/>
      <c r="K47" s="129"/>
      <c r="L47" s="195"/>
      <c r="M47" s="63"/>
      <c r="N47" s="188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128"/>
      <c r="K48" s="129"/>
      <c r="L48" s="195"/>
      <c r="M48" s="63"/>
      <c r="N48" s="188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128"/>
      <c r="K49" s="129"/>
      <c r="L49" s="195"/>
      <c r="M49" s="63"/>
      <c r="N49" s="188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128"/>
      <c r="K50" s="129"/>
      <c r="L50" s="195"/>
      <c r="M50" s="63"/>
      <c r="N50" s="188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128"/>
      <c r="K51" s="129"/>
      <c r="L51" s="195"/>
      <c r="M51" s="63"/>
      <c r="N51" s="188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128"/>
      <c r="K52" s="129"/>
      <c r="L52" s="195"/>
      <c r="M52" s="63"/>
      <c r="N52" s="188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128"/>
      <c r="K53" s="129"/>
      <c r="L53" s="195"/>
      <c r="M53" s="63"/>
      <c r="N53" s="188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128"/>
      <c r="K54" s="129"/>
      <c r="L54" s="195"/>
      <c r="M54" s="63"/>
      <c r="N54" s="188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128"/>
      <c r="K55" s="129"/>
      <c r="L55" s="195"/>
      <c r="M55" s="63"/>
      <c r="N55" s="188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128"/>
      <c r="K56" s="129"/>
      <c r="L56" s="195"/>
      <c r="M56" s="63"/>
      <c r="N56" s="188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128"/>
      <c r="K57" s="129"/>
      <c r="L57" s="195"/>
      <c r="M57" s="63"/>
      <c r="N57" s="188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128"/>
      <c r="K58" s="129"/>
      <c r="L58" s="195"/>
      <c r="M58" s="63"/>
      <c r="N58" s="188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128"/>
      <c r="K59" s="129"/>
      <c r="L59" s="195"/>
      <c r="M59" s="63"/>
      <c r="N59" s="188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128"/>
      <c r="K60" s="129"/>
      <c r="L60" s="195"/>
      <c r="M60" s="63"/>
      <c r="N60" s="188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128"/>
      <c r="K61" s="129"/>
      <c r="L61" s="195"/>
      <c r="M61" s="63"/>
      <c r="N61" s="188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128"/>
      <c r="K62" s="129"/>
      <c r="L62" s="195"/>
      <c r="M62" s="63"/>
      <c r="N62" s="188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128"/>
      <c r="K63" s="129"/>
      <c r="L63" s="195"/>
      <c r="M63" s="63"/>
      <c r="N63" s="188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128"/>
      <c r="K64" s="129"/>
      <c r="L64" s="195"/>
      <c r="M64" s="63"/>
      <c r="N64" s="188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128"/>
      <c r="K65" s="129"/>
      <c r="L65" s="195"/>
      <c r="M65" s="63"/>
      <c r="N65" s="188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128"/>
      <c r="K66" s="129"/>
      <c r="L66" s="195"/>
      <c r="M66" s="63"/>
      <c r="N66" s="188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128"/>
      <c r="K67" s="129"/>
      <c r="L67" s="195"/>
      <c r="M67" s="63"/>
      <c r="N67" s="188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128"/>
      <c r="K68" s="129"/>
      <c r="L68" s="195"/>
      <c r="M68" s="63"/>
      <c r="N68" s="188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128"/>
      <c r="K69" s="129"/>
      <c r="L69" s="195"/>
      <c r="M69" s="63"/>
      <c r="N69" s="188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128"/>
      <c r="K70" s="129"/>
      <c r="L70" s="195"/>
      <c r="M70" s="63"/>
      <c r="N70" s="188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128"/>
      <c r="K71" s="129"/>
      <c r="L71" s="195"/>
      <c r="M71" s="63"/>
      <c r="N71" s="188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128"/>
      <c r="K72" s="129"/>
      <c r="L72" s="195"/>
      <c r="M72" s="63"/>
      <c r="N72" s="188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128"/>
      <c r="K73" s="129"/>
      <c r="L73" s="195"/>
      <c r="M73" s="63"/>
      <c r="N73" s="188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128"/>
      <c r="K74" s="129"/>
      <c r="L74" s="195"/>
      <c r="M74" s="63"/>
      <c r="N74" s="188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128"/>
      <c r="K75" s="129"/>
      <c r="L75" s="195"/>
      <c r="M75" s="63"/>
      <c r="N75" s="188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128"/>
      <c r="K76" s="129"/>
      <c r="L76" s="195"/>
      <c r="M76" s="63"/>
      <c r="N76" s="188"/>
      <c r="O76" s="63"/>
      <c r="P76" s="63"/>
      <c r="Q76" s="209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</row>
  </sheetData>
  <autoFilter ref="$A$1:$AL$1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25"/>
    <col customWidth="1" min="3" max="3" width="4.38"/>
    <col customWidth="1" min="4" max="4" width="7.25"/>
    <col customWidth="1" min="5" max="5" width="9.88"/>
    <col customWidth="1" min="6" max="6" width="15.5"/>
    <col customWidth="1" min="7" max="7" width="20.13"/>
    <col customWidth="1" min="8" max="8" width="2.88"/>
    <col customWidth="1" min="9" max="10" width="5.63"/>
    <col customWidth="1" min="11" max="11" width="4.75"/>
    <col customWidth="1" min="12" max="12" width="7.0"/>
    <col customWidth="1" min="13" max="13" width="7.13"/>
    <col customWidth="1" min="14" max="14" width="14.63"/>
  </cols>
  <sheetData>
    <row r="1">
      <c r="A1" s="99"/>
      <c r="B1" s="99"/>
      <c r="C1" s="99"/>
      <c r="D1" s="99"/>
      <c r="E1" s="99"/>
      <c r="F1" s="99"/>
      <c r="G1" s="99"/>
      <c r="H1" s="100"/>
      <c r="I1" s="117"/>
      <c r="J1" s="118"/>
      <c r="K1" s="187"/>
      <c r="L1" s="205"/>
      <c r="M1" s="188"/>
      <c r="N1" s="100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</row>
    <row r="2">
      <c r="A2" s="57" t="s">
        <v>315</v>
      </c>
      <c r="B2" s="57" t="s">
        <v>1432</v>
      </c>
      <c r="C2" s="57" t="s">
        <v>6</v>
      </c>
      <c r="D2" s="57" t="s">
        <v>567</v>
      </c>
      <c r="E2" s="57" t="s">
        <v>4</v>
      </c>
      <c r="F2" s="215" t="s">
        <v>1433</v>
      </c>
      <c r="G2" s="57" t="s">
        <v>335</v>
      </c>
      <c r="H2" s="38">
        <v>1.0</v>
      </c>
      <c r="I2" s="113">
        <v>3390.0</v>
      </c>
      <c r="J2" s="125"/>
      <c r="K2" s="216" t="s">
        <v>1434</v>
      </c>
      <c r="L2" s="59">
        <v>968.0</v>
      </c>
      <c r="M2" s="189">
        <f t="shared" ref="M2:M145" si="1">L2*H2</f>
        <v>968</v>
      </c>
      <c r="N2" s="57" t="s">
        <v>1435</v>
      </c>
      <c r="O2" s="63"/>
      <c r="P2" s="64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>
      <c r="A3" s="57" t="s">
        <v>315</v>
      </c>
      <c r="B3" s="57" t="s">
        <v>1432</v>
      </c>
      <c r="C3" s="57" t="s">
        <v>6</v>
      </c>
      <c r="D3" s="57" t="s">
        <v>567</v>
      </c>
      <c r="E3" s="57" t="s">
        <v>4</v>
      </c>
      <c r="F3" s="215" t="s">
        <v>1436</v>
      </c>
      <c r="G3" s="57" t="s">
        <v>335</v>
      </c>
      <c r="H3" s="38">
        <v>1.0</v>
      </c>
      <c r="I3" s="113">
        <v>2790.0</v>
      </c>
      <c r="J3" s="125"/>
      <c r="K3" s="217">
        <v>997.0</v>
      </c>
      <c r="L3" s="218">
        <v>748.0</v>
      </c>
      <c r="M3" s="189">
        <f t="shared" si="1"/>
        <v>748</v>
      </c>
      <c r="N3" s="57" t="s">
        <v>1435</v>
      </c>
      <c r="O3" s="63"/>
      <c r="P3" s="64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>
      <c r="A4" s="57" t="s">
        <v>315</v>
      </c>
      <c r="B4" s="57" t="s">
        <v>331</v>
      </c>
      <c r="C4" s="57" t="s">
        <v>22</v>
      </c>
      <c r="D4" s="57" t="s">
        <v>328</v>
      </c>
      <c r="E4" s="57" t="s">
        <v>4</v>
      </c>
      <c r="F4" s="215">
        <v>467086.0</v>
      </c>
      <c r="G4" s="57" t="s">
        <v>320</v>
      </c>
      <c r="H4" s="38">
        <v>1.0</v>
      </c>
      <c r="I4" s="113">
        <v>5390.0</v>
      </c>
      <c r="J4" s="134"/>
      <c r="K4" s="217" t="s">
        <v>1437</v>
      </c>
      <c r="L4" s="218">
        <v>1493.0</v>
      </c>
      <c r="M4" s="189">
        <f t="shared" si="1"/>
        <v>1493</v>
      </c>
      <c r="N4" s="57" t="s">
        <v>1435</v>
      </c>
      <c r="O4" s="63"/>
      <c r="AE4" s="63"/>
      <c r="AF4" s="63"/>
      <c r="AG4" s="63"/>
      <c r="AH4" s="63"/>
      <c r="AI4" s="63"/>
      <c r="AJ4" s="63"/>
      <c r="AK4" s="63"/>
    </row>
    <row r="5">
      <c r="A5" s="57" t="s">
        <v>315</v>
      </c>
      <c r="B5" s="57" t="s">
        <v>331</v>
      </c>
      <c r="C5" s="58"/>
      <c r="D5" s="57" t="s">
        <v>328</v>
      </c>
      <c r="E5" s="57" t="s">
        <v>4</v>
      </c>
      <c r="F5" s="215">
        <v>471377.0</v>
      </c>
      <c r="G5" s="57" t="s">
        <v>320</v>
      </c>
      <c r="H5" s="38">
        <v>1.0</v>
      </c>
      <c r="I5" s="113">
        <v>5390.0</v>
      </c>
      <c r="J5" s="125"/>
      <c r="K5" s="217" t="s">
        <v>1438</v>
      </c>
      <c r="L5" s="218">
        <v>1373.0</v>
      </c>
      <c r="M5" s="189">
        <f t="shared" si="1"/>
        <v>1373</v>
      </c>
      <c r="N5" s="57" t="s">
        <v>1435</v>
      </c>
      <c r="O5" s="63"/>
      <c r="P5" s="64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>
      <c r="A6" s="57" t="s">
        <v>315</v>
      </c>
      <c r="B6" s="57" t="s">
        <v>316</v>
      </c>
      <c r="C6" s="58"/>
      <c r="D6" s="57" t="s">
        <v>328</v>
      </c>
      <c r="E6" s="57" t="s">
        <v>4</v>
      </c>
      <c r="F6" s="38" t="s">
        <v>1439</v>
      </c>
      <c r="G6" s="57" t="s">
        <v>335</v>
      </c>
      <c r="H6" s="38">
        <v>1.0</v>
      </c>
      <c r="I6" s="113">
        <v>2990.0</v>
      </c>
      <c r="J6" s="125"/>
      <c r="K6" s="217">
        <v>1290.0</v>
      </c>
      <c r="L6" s="218">
        <v>968.0</v>
      </c>
      <c r="M6" s="189">
        <f t="shared" si="1"/>
        <v>968</v>
      </c>
      <c r="N6" s="57" t="s">
        <v>1435</v>
      </c>
      <c r="O6" s="63"/>
      <c r="P6" s="209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>
      <c r="A7" s="57" t="s">
        <v>315</v>
      </c>
      <c r="B7" s="57" t="s">
        <v>1432</v>
      </c>
      <c r="C7" s="58"/>
      <c r="D7" s="57" t="s">
        <v>328</v>
      </c>
      <c r="E7" s="57" t="s">
        <v>4</v>
      </c>
      <c r="F7" s="38" t="s">
        <v>1440</v>
      </c>
      <c r="G7" s="57" t="s">
        <v>335</v>
      </c>
      <c r="H7" s="38">
        <v>1.0</v>
      </c>
      <c r="I7" s="113">
        <v>2990.0</v>
      </c>
      <c r="J7" s="125"/>
      <c r="K7" s="217">
        <v>1290.0</v>
      </c>
      <c r="L7" s="218">
        <v>968.0</v>
      </c>
      <c r="M7" s="189">
        <f t="shared" si="1"/>
        <v>968</v>
      </c>
      <c r="N7" s="57" t="s">
        <v>1435</v>
      </c>
      <c r="O7" s="63"/>
      <c r="P7" s="209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>
      <c r="A8" s="57" t="s">
        <v>315</v>
      </c>
      <c r="B8" s="57" t="s">
        <v>316</v>
      </c>
      <c r="C8" s="58"/>
      <c r="D8" s="57" t="s">
        <v>328</v>
      </c>
      <c r="E8" s="57" t="s">
        <v>4</v>
      </c>
      <c r="F8" s="38" t="s">
        <v>764</v>
      </c>
      <c r="G8" s="57" t="s">
        <v>335</v>
      </c>
      <c r="H8" s="38">
        <v>1.0</v>
      </c>
      <c r="I8" s="113">
        <v>2790.0</v>
      </c>
      <c r="J8" s="125"/>
      <c r="K8" s="217">
        <v>997.0</v>
      </c>
      <c r="L8" s="218">
        <v>748.0</v>
      </c>
      <c r="M8" s="189">
        <f t="shared" si="1"/>
        <v>748</v>
      </c>
      <c r="N8" s="57" t="s">
        <v>1435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>
      <c r="A9" s="57" t="s">
        <v>315</v>
      </c>
      <c r="B9" s="57" t="s">
        <v>316</v>
      </c>
      <c r="C9" s="58"/>
      <c r="D9" s="57" t="s">
        <v>328</v>
      </c>
      <c r="E9" s="57" t="s">
        <v>4</v>
      </c>
      <c r="F9" s="38" t="s">
        <v>1441</v>
      </c>
      <c r="G9" s="57" t="s">
        <v>335</v>
      </c>
      <c r="H9" s="38">
        <v>1.0</v>
      </c>
      <c r="I9" s="113">
        <v>2790.0</v>
      </c>
      <c r="J9" s="125"/>
      <c r="K9" s="217">
        <v>997.0</v>
      </c>
      <c r="L9" s="218">
        <v>748.0</v>
      </c>
      <c r="M9" s="189">
        <f t="shared" si="1"/>
        <v>748</v>
      </c>
      <c r="N9" s="57" t="s">
        <v>1435</v>
      </c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>
      <c r="A10" s="57" t="s">
        <v>315</v>
      </c>
      <c r="B10" s="57" t="s">
        <v>407</v>
      </c>
      <c r="C10" s="58"/>
      <c r="D10" s="57" t="s">
        <v>328</v>
      </c>
      <c r="E10" s="57" t="s">
        <v>4</v>
      </c>
      <c r="F10" s="38" t="s">
        <v>1442</v>
      </c>
      <c r="G10" s="57" t="s">
        <v>335</v>
      </c>
      <c r="H10" s="38">
        <v>1.0</v>
      </c>
      <c r="I10" s="113">
        <v>990.0</v>
      </c>
      <c r="J10" s="125"/>
      <c r="K10" s="217">
        <v>430.0</v>
      </c>
      <c r="L10" s="218">
        <v>323.0</v>
      </c>
      <c r="M10" s="189">
        <f t="shared" si="1"/>
        <v>323</v>
      </c>
      <c r="N10" s="57" t="s">
        <v>1435</v>
      </c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>
      <c r="A11" s="57" t="s">
        <v>315</v>
      </c>
      <c r="B11" s="57" t="s">
        <v>407</v>
      </c>
      <c r="C11" s="58"/>
      <c r="D11" s="57" t="s">
        <v>567</v>
      </c>
      <c r="E11" s="57" t="s">
        <v>4</v>
      </c>
      <c r="F11" s="38" t="s">
        <v>1442</v>
      </c>
      <c r="G11" s="57" t="s">
        <v>335</v>
      </c>
      <c r="H11" s="38">
        <v>1.0</v>
      </c>
      <c r="I11" s="113">
        <v>990.0</v>
      </c>
      <c r="J11" s="125"/>
      <c r="K11" s="217">
        <v>430.0</v>
      </c>
      <c r="L11" s="218">
        <v>323.0</v>
      </c>
      <c r="M11" s="189">
        <f t="shared" si="1"/>
        <v>323</v>
      </c>
      <c r="N11" s="57" t="s">
        <v>1435</v>
      </c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>
      <c r="A12" s="57" t="s">
        <v>315</v>
      </c>
      <c r="B12" s="57" t="s">
        <v>1426</v>
      </c>
      <c r="C12" s="58"/>
      <c r="D12" s="57" t="s">
        <v>328</v>
      </c>
      <c r="E12" s="57" t="s">
        <v>4</v>
      </c>
      <c r="F12" s="38" t="s">
        <v>1443</v>
      </c>
      <c r="G12" s="57" t="s">
        <v>579</v>
      </c>
      <c r="H12" s="38">
        <v>1.0</v>
      </c>
      <c r="I12" s="113">
        <v>4590.0</v>
      </c>
      <c r="J12" s="125"/>
      <c r="K12" s="217">
        <v>1890.0</v>
      </c>
      <c r="L12" s="218">
        <v>1418.0</v>
      </c>
      <c r="M12" s="189">
        <f t="shared" si="1"/>
        <v>1418</v>
      </c>
      <c r="N12" s="57" t="s">
        <v>1435</v>
      </c>
      <c r="O12" s="63"/>
      <c r="P12" s="209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>
      <c r="A13" s="57" t="s">
        <v>315</v>
      </c>
      <c r="B13" s="57" t="s">
        <v>1426</v>
      </c>
      <c r="C13" s="58"/>
      <c r="D13" s="57" t="s">
        <v>474</v>
      </c>
      <c r="E13" s="57" t="s">
        <v>4</v>
      </c>
      <c r="F13" s="38" t="s">
        <v>1444</v>
      </c>
      <c r="G13" s="57" t="s">
        <v>579</v>
      </c>
      <c r="H13" s="38">
        <v>1.0</v>
      </c>
      <c r="I13" s="113">
        <v>4590.0</v>
      </c>
      <c r="J13" s="125"/>
      <c r="K13" s="217">
        <v>1890.0</v>
      </c>
      <c r="L13" s="218">
        <v>1418.0</v>
      </c>
      <c r="M13" s="189">
        <f t="shared" si="1"/>
        <v>1418</v>
      </c>
      <c r="N13" s="57" t="s">
        <v>1435</v>
      </c>
      <c r="O13" s="63"/>
      <c r="P13" s="209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>
      <c r="A14" s="57" t="s">
        <v>315</v>
      </c>
      <c r="B14" s="57" t="s">
        <v>577</v>
      </c>
      <c r="C14" s="58"/>
      <c r="D14" s="57" t="s">
        <v>328</v>
      </c>
      <c r="E14" s="57" t="s">
        <v>4</v>
      </c>
      <c r="F14" s="38" t="s">
        <v>1445</v>
      </c>
      <c r="G14" s="57" t="s">
        <v>579</v>
      </c>
      <c r="H14" s="38">
        <v>1.0</v>
      </c>
      <c r="I14" s="113">
        <v>17790.0</v>
      </c>
      <c r="J14" s="132">
        <v>13990.0</v>
      </c>
      <c r="K14" s="217">
        <v>7690.0</v>
      </c>
      <c r="L14" s="218">
        <v>5768.0</v>
      </c>
      <c r="M14" s="189">
        <f t="shared" si="1"/>
        <v>5768</v>
      </c>
      <c r="N14" s="57" t="s">
        <v>1435</v>
      </c>
      <c r="O14" s="63"/>
      <c r="P14" s="209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>
      <c r="A15" s="57" t="s">
        <v>315</v>
      </c>
      <c r="B15" s="57" t="s">
        <v>577</v>
      </c>
      <c r="C15" s="58"/>
      <c r="D15" s="57" t="s">
        <v>474</v>
      </c>
      <c r="E15" s="57" t="s">
        <v>4</v>
      </c>
      <c r="F15" s="38" t="s">
        <v>1446</v>
      </c>
      <c r="G15" s="57" t="s">
        <v>579</v>
      </c>
      <c r="H15" s="38">
        <v>1.0</v>
      </c>
      <c r="I15" s="113">
        <v>17790.0</v>
      </c>
      <c r="J15" s="132">
        <v>13990.0</v>
      </c>
      <c r="K15" s="217">
        <v>7690.0</v>
      </c>
      <c r="L15" s="218">
        <v>5768.0</v>
      </c>
      <c r="M15" s="189">
        <f t="shared" si="1"/>
        <v>5768</v>
      </c>
      <c r="N15" s="57" t="s">
        <v>1435</v>
      </c>
      <c r="O15" s="63"/>
      <c r="P15" s="209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>
      <c r="A16" s="57" t="s">
        <v>315</v>
      </c>
      <c r="B16" s="57" t="s">
        <v>316</v>
      </c>
      <c r="C16" s="57" t="s">
        <v>6</v>
      </c>
      <c r="D16" s="57" t="s">
        <v>474</v>
      </c>
      <c r="E16" s="57" t="s">
        <v>4</v>
      </c>
      <c r="F16" s="38" t="s">
        <v>1447</v>
      </c>
      <c r="G16" s="57" t="s">
        <v>320</v>
      </c>
      <c r="H16" s="38">
        <v>1.0</v>
      </c>
      <c r="I16" s="113">
        <v>8590.0</v>
      </c>
      <c r="J16" s="125"/>
      <c r="K16" s="217">
        <v>3760.0</v>
      </c>
      <c r="L16" s="218">
        <v>3008.0</v>
      </c>
      <c r="M16" s="189">
        <f t="shared" si="1"/>
        <v>3008</v>
      </c>
      <c r="N16" s="57" t="s">
        <v>1435</v>
      </c>
      <c r="O16" s="63"/>
      <c r="P16" s="209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>
      <c r="A17" s="57" t="s">
        <v>315</v>
      </c>
      <c r="B17" s="57" t="s">
        <v>316</v>
      </c>
      <c r="C17" s="57" t="s">
        <v>6</v>
      </c>
      <c r="D17" s="57" t="s">
        <v>328</v>
      </c>
      <c r="E17" s="57" t="s">
        <v>4</v>
      </c>
      <c r="F17" s="38" t="s">
        <v>1448</v>
      </c>
      <c r="G17" s="57" t="s">
        <v>320</v>
      </c>
      <c r="H17" s="38">
        <v>1.0</v>
      </c>
      <c r="I17" s="113">
        <v>6990.0</v>
      </c>
      <c r="J17" s="125"/>
      <c r="K17" s="217">
        <v>2990.0</v>
      </c>
      <c r="L17" s="218">
        <v>2392.0</v>
      </c>
      <c r="M17" s="189">
        <f t="shared" si="1"/>
        <v>2392</v>
      </c>
      <c r="N17" s="57" t="s">
        <v>1435</v>
      </c>
      <c r="O17" s="63"/>
      <c r="P17" s="209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>
      <c r="A18" s="57" t="s">
        <v>315</v>
      </c>
      <c r="B18" s="57" t="s">
        <v>316</v>
      </c>
      <c r="C18" s="57" t="s">
        <v>6</v>
      </c>
      <c r="D18" s="57" t="s">
        <v>328</v>
      </c>
      <c r="E18" s="57" t="s">
        <v>4</v>
      </c>
      <c r="F18" s="38" t="s">
        <v>1449</v>
      </c>
      <c r="G18" s="57" t="s">
        <v>1053</v>
      </c>
      <c r="H18" s="38">
        <v>1.0</v>
      </c>
      <c r="I18" s="113">
        <v>7190.0</v>
      </c>
      <c r="J18" s="125"/>
      <c r="K18" s="217">
        <v>3050.0</v>
      </c>
      <c r="L18" s="218">
        <v>2440.0</v>
      </c>
      <c r="M18" s="189">
        <f t="shared" si="1"/>
        <v>2440</v>
      </c>
      <c r="N18" s="57" t="s">
        <v>1435</v>
      </c>
      <c r="O18" s="63"/>
      <c r="P18" s="209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>
      <c r="A19" s="57" t="s">
        <v>315</v>
      </c>
      <c r="B19" s="57" t="s">
        <v>316</v>
      </c>
      <c r="C19" s="57" t="s">
        <v>6</v>
      </c>
      <c r="D19" s="57" t="s">
        <v>328</v>
      </c>
      <c r="E19" s="57" t="s">
        <v>4</v>
      </c>
      <c r="F19" s="38" t="s">
        <v>1450</v>
      </c>
      <c r="G19" s="57" t="s">
        <v>335</v>
      </c>
      <c r="H19" s="38">
        <v>1.0</v>
      </c>
      <c r="I19" s="113">
        <v>4790.0</v>
      </c>
      <c r="J19" s="125"/>
      <c r="K19" s="217" t="s">
        <v>1437</v>
      </c>
      <c r="L19" s="218">
        <v>1592.0</v>
      </c>
      <c r="M19" s="189">
        <f t="shared" si="1"/>
        <v>1592</v>
      </c>
      <c r="N19" s="57" t="s">
        <v>1435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>
      <c r="A20" s="57" t="s">
        <v>315</v>
      </c>
      <c r="B20" s="57" t="s">
        <v>316</v>
      </c>
      <c r="C20" s="57" t="s">
        <v>6</v>
      </c>
      <c r="D20" s="57" t="s">
        <v>567</v>
      </c>
      <c r="E20" s="57" t="s">
        <v>4</v>
      </c>
      <c r="F20" s="38" t="s">
        <v>1450</v>
      </c>
      <c r="G20" s="57" t="s">
        <v>335</v>
      </c>
      <c r="H20" s="38">
        <v>1.0</v>
      </c>
      <c r="I20" s="113">
        <v>4790.0</v>
      </c>
      <c r="J20" s="125"/>
      <c r="K20" s="217" t="s">
        <v>1437</v>
      </c>
      <c r="L20" s="218">
        <v>1592.0</v>
      </c>
      <c r="M20" s="189">
        <f t="shared" si="1"/>
        <v>1592</v>
      </c>
      <c r="N20" s="57" t="s">
        <v>1435</v>
      </c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>
      <c r="A21" s="57" t="s">
        <v>315</v>
      </c>
      <c r="B21" s="57" t="s">
        <v>316</v>
      </c>
      <c r="C21" s="57" t="s">
        <v>6</v>
      </c>
      <c r="D21" s="57" t="s">
        <v>474</v>
      </c>
      <c r="E21" s="57" t="s">
        <v>4</v>
      </c>
      <c r="F21" s="38" t="s">
        <v>1451</v>
      </c>
      <c r="G21" s="57" t="s">
        <v>335</v>
      </c>
      <c r="H21" s="38">
        <v>1.0</v>
      </c>
      <c r="I21" s="113">
        <v>4790.0</v>
      </c>
      <c r="J21" s="125"/>
      <c r="K21" s="217" t="s">
        <v>1437</v>
      </c>
      <c r="L21" s="218">
        <v>1592.0</v>
      </c>
      <c r="M21" s="189">
        <f t="shared" si="1"/>
        <v>1592</v>
      </c>
      <c r="N21" s="57" t="s">
        <v>1435</v>
      </c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>
      <c r="A22" s="57" t="s">
        <v>315</v>
      </c>
      <c r="B22" s="57" t="s">
        <v>316</v>
      </c>
      <c r="C22" s="57" t="s">
        <v>6</v>
      </c>
      <c r="D22" s="57" t="s">
        <v>567</v>
      </c>
      <c r="E22" s="57" t="s">
        <v>4</v>
      </c>
      <c r="F22" s="38" t="s">
        <v>1451</v>
      </c>
      <c r="G22" s="57" t="s">
        <v>335</v>
      </c>
      <c r="H22" s="38">
        <v>1.0</v>
      </c>
      <c r="I22" s="113">
        <v>4790.0</v>
      </c>
      <c r="J22" s="125"/>
      <c r="K22" s="217" t="s">
        <v>1437</v>
      </c>
      <c r="L22" s="218">
        <v>1592.0</v>
      </c>
      <c r="M22" s="189">
        <f t="shared" si="1"/>
        <v>1592</v>
      </c>
      <c r="N22" s="57" t="s">
        <v>1435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>
      <c r="A23" s="57" t="s">
        <v>315</v>
      </c>
      <c r="B23" s="57" t="s">
        <v>316</v>
      </c>
      <c r="C23" s="57" t="s">
        <v>6</v>
      </c>
      <c r="D23" s="57" t="s">
        <v>328</v>
      </c>
      <c r="E23" s="57" t="s">
        <v>4</v>
      </c>
      <c r="F23" s="38" t="s">
        <v>1452</v>
      </c>
      <c r="G23" s="57" t="s">
        <v>335</v>
      </c>
      <c r="H23" s="38">
        <v>1.0</v>
      </c>
      <c r="I23" s="113">
        <v>4790.0</v>
      </c>
      <c r="J23" s="125"/>
      <c r="K23" s="217" t="s">
        <v>1437</v>
      </c>
      <c r="L23" s="218">
        <v>1592.0</v>
      </c>
      <c r="M23" s="189">
        <f t="shared" si="1"/>
        <v>1592</v>
      </c>
      <c r="N23" s="57" t="s">
        <v>1435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>
      <c r="A24" s="57" t="s">
        <v>315</v>
      </c>
      <c r="B24" s="57" t="s">
        <v>316</v>
      </c>
      <c r="C24" s="57" t="s">
        <v>6</v>
      </c>
      <c r="D24" s="57" t="s">
        <v>474</v>
      </c>
      <c r="E24" s="57" t="s">
        <v>4</v>
      </c>
      <c r="F24" s="38" t="s">
        <v>1452</v>
      </c>
      <c r="G24" s="57" t="s">
        <v>335</v>
      </c>
      <c r="H24" s="38">
        <v>1.0</v>
      </c>
      <c r="I24" s="113">
        <v>4790.0</v>
      </c>
      <c r="J24" s="125"/>
      <c r="K24" s="217" t="s">
        <v>1437</v>
      </c>
      <c r="L24" s="218">
        <v>1592.0</v>
      </c>
      <c r="M24" s="189">
        <f t="shared" si="1"/>
        <v>1592</v>
      </c>
      <c r="N24" s="57" t="s">
        <v>1435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>
      <c r="A25" s="57" t="s">
        <v>315</v>
      </c>
      <c r="B25" s="57" t="s">
        <v>316</v>
      </c>
      <c r="C25" s="57" t="s">
        <v>6</v>
      </c>
      <c r="D25" s="57" t="s">
        <v>328</v>
      </c>
      <c r="E25" s="57" t="s">
        <v>4</v>
      </c>
      <c r="F25" s="38" t="s">
        <v>1453</v>
      </c>
      <c r="G25" s="57" t="s">
        <v>335</v>
      </c>
      <c r="H25" s="38">
        <v>1.0</v>
      </c>
      <c r="I25" s="113">
        <v>5390.0</v>
      </c>
      <c r="J25" s="125"/>
      <c r="K25" s="217">
        <v>2130.0</v>
      </c>
      <c r="L25" s="218">
        <v>1598.0</v>
      </c>
      <c r="M25" s="189">
        <f t="shared" si="1"/>
        <v>1598</v>
      </c>
      <c r="N25" s="57" t="s">
        <v>1435</v>
      </c>
      <c r="O25" s="63"/>
      <c r="P25" s="209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>
      <c r="A26" s="57" t="s">
        <v>315</v>
      </c>
      <c r="B26" s="57" t="s">
        <v>316</v>
      </c>
      <c r="C26" s="57" t="s">
        <v>6</v>
      </c>
      <c r="D26" s="57" t="s">
        <v>474</v>
      </c>
      <c r="E26" s="57" t="s">
        <v>4</v>
      </c>
      <c r="F26" s="38" t="s">
        <v>1454</v>
      </c>
      <c r="G26" s="57" t="s">
        <v>335</v>
      </c>
      <c r="H26" s="38">
        <v>1.0</v>
      </c>
      <c r="I26" s="113">
        <v>6590.0</v>
      </c>
      <c r="J26" s="125"/>
      <c r="K26" s="217">
        <v>2750.0</v>
      </c>
      <c r="L26" s="218">
        <v>2063.0</v>
      </c>
      <c r="M26" s="189">
        <f t="shared" si="1"/>
        <v>2063</v>
      </c>
      <c r="N26" s="57" t="s">
        <v>1435</v>
      </c>
      <c r="O26" s="63"/>
      <c r="P26" s="209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>
      <c r="A27" s="57" t="s">
        <v>315</v>
      </c>
      <c r="B27" s="57" t="s">
        <v>316</v>
      </c>
      <c r="C27" s="57" t="s">
        <v>6</v>
      </c>
      <c r="D27" s="57" t="s">
        <v>567</v>
      </c>
      <c r="E27" s="57" t="s">
        <v>4</v>
      </c>
      <c r="F27" s="38" t="s">
        <v>1455</v>
      </c>
      <c r="G27" s="57" t="s">
        <v>335</v>
      </c>
      <c r="H27" s="38">
        <v>1.0</v>
      </c>
      <c r="I27" s="113">
        <v>9190.0</v>
      </c>
      <c r="J27" s="125"/>
      <c r="K27" s="217">
        <v>3990.0</v>
      </c>
      <c r="L27" s="218">
        <v>2993.0</v>
      </c>
      <c r="M27" s="189">
        <f t="shared" si="1"/>
        <v>2993</v>
      </c>
      <c r="N27" s="57" t="s">
        <v>1435</v>
      </c>
      <c r="O27" s="63"/>
      <c r="P27" s="209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>
      <c r="A28" s="57" t="s">
        <v>315</v>
      </c>
      <c r="B28" s="57" t="s">
        <v>316</v>
      </c>
      <c r="C28" s="57" t="s">
        <v>6</v>
      </c>
      <c r="D28" s="57" t="s">
        <v>474</v>
      </c>
      <c r="E28" s="57" t="s">
        <v>4</v>
      </c>
      <c r="F28" s="38" t="s">
        <v>1455</v>
      </c>
      <c r="G28" s="57" t="s">
        <v>335</v>
      </c>
      <c r="H28" s="38">
        <v>1.0</v>
      </c>
      <c r="I28" s="113">
        <v>9190.0</v>
      </c>
      <c r="J28" s="125"/>
      <c r="K28" s="217">
        <v>3990.0</v>
      </c>
      <c r="L28" s="218">
        <v>2993.0</v>
      </c>
      <c r="M28" s="189">
        <f t="shared" si="1"/>
        <v>2993</v>
      </c>
      <c r="N28" s="57" t="s">
        <v>1435</v>
      </c>
      <c r="O28" s="63"/>
      <c r="P28" s="209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>
      <c r="A29" s="57" t="s">
        <v>315</v>
      </c>
      <c r="B29" s="57" t="s">
        <v>316</v>
      </c>
      <c r="C29" s="57" t="s">
        <v>6</v>
      </c>
      <c r="D29" s="57" t="s">
        <v>328</v>
      </c>
      <c r="E29" s="57" t="s">
        <v>4</v>
      </c>
      <c r="F29" s="38" t="s">
        <v>1456</v>
      </c>
      <c r="G29" s="57" t="s">
        <v>1053</v>
      </c>
      <c r="H29" s="38">
        <v>1.0</v>
      </c>
      <c r="I29" s="113">
        <v>6390.0</v>
      </c>
      <c r="J29" s="125"/>
      <c r="K29" s="217">
        <v>2690.0</v>
      </c>
      <c r="L29" s="218">
        <v>2152.0</v>
      </c>
      <c r="M29" s="189">
        <f t="shared" si="1"/>
        <v>2152</v>
      </c>
      <c r="N29" s="57" t="s">
        <v>1435</v>
      </c>
      <c r="O29" s="63"/>
      <c r="P29" s="209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>
      <c r="A30" s="57" t="s">
        <v>315</v>
      </c>
      <c r="B30" s="57" t="s">
        <v>316</v>
      </c>
      <c r="C30" s="57" t="s">
        <v>6</v>
      </c>
      <c r="D30" s="57" t="s">
        <v>328</v>
      </c>
      <c r="E30" s="57" t="s">
        <v>4</v>
      </c>
      <c r="F30" s="38" t="s">
        <v>1457</v>
      </c>
      <c r="G30" s="57" t="s">
        <v>1053</v>
      </c>
      <c r="H30" s="38">
        <v>1.0</v>
      </c>
      <c r="I30" s="113">
        <v>6390.0</v>
      </c>
      <c r="J30" s="125"/>
      <c r="K30" s="217">
        <v>2690.0</v>
      </c>
      <c r="L30" s="218">
        <v>2152.0</v>
      </c>
      <c r="M30" s="189">
        <f t="shared" si="1"/>
        <v>2152</v>
      </c>
      <c r="N30" s="57" t="s">
        <v>1435</v>
      </c>
      <c r="O30" s="63"/>
      <c r="P30" s="209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>
      <c r="A31" s="57" t="s">
        <v>315</v>
      </c>
      <c r="B31" s="57" t="s">
        <v>316</v>
      </c>
      <c r="C31" s="57" t="s">
        <v>6</v>
      </c>
      <c r="D31" s="57" t="s">
        <v>567</v>
      </c>
      <c r="E31" s="57" t="s">
        <v>4</v>
      </c>
      <c r="F31" s="38" t="s">
        <v>1458</v>
      </c>
      <c r="G31" s="57" t="s">
        <v>1053</v>
      </c>
      <c r="H31" s="38">
        <v>1.0</v>
      </c>
      <c r="I31" s="113">
        <v>4990.0</v>
      </c>
      <c r="J31" s="125"/>
      <c r="K31" s="217">
        <v>1990.0</v>
      </c>
      <c r="L31" s="218">
        <v>1592.0</v>
      </c>
      <c r="M31" s="189">
        <f t="shared" si="1"/>
        <v>1592</v>
      </c>
      <c r="N31" s="57" t="s">
        <v>1435</v>
      </c>
      <c r="O31" s="63"/>
      <c r="P31" s="209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>
      <c r="A32" s="57" t="s">
        <v>315</v>
      </c>
      <c r="B32" s="57" t="s">
        <v>316</v>
      </c>
      <c r="C32" s="57" t="s">
        <v>6</v>
      </c>
      <c r="D32" s="57" t="s">
        <v>567</v>
      </c>
      <c r="E32" s="57" t="s">
        <v>4</v>
      </c>
      <c r="F32" s="38" t="s">
        <v>1459</v>
      </c>
      <c r="G32" s="57" t="s">
        <v>1053</v>
      </c>
      <c r="H32" s="38">
        <v>1.0</v>
      </c>
      <c r="I32" s="113">
        <v>4990.0</v>
      </c>
      <c r="J32" s="125"/>
      <c r="K32" s="217">
        <v>1990.0</v>
      </c>
      <c r="L32" s="218">
        <v>1592.0</v>
      </c>
      <c r="M32" s="189">
        <f t="shared" si="1"/>
        <v>1592</v>
      </c>
      <c r="N32" s="57" t="s">
        <v>1435</v>
      </c>
      <c r="O32" s="63"/>
      <c r="P32" s="209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>
      <c r="A33" s="57" t="s">
        <v>315</v>
      </c>
      <c r="B33" s="57" t="s">
        <v>316</v>
      </c>
      <c r="C33" s="57" t="s">
        <v>6</v>
      </c>
      <c r="D33" s="57" t="s">
        <v>567</v>
      </c>
      <c r="E33" s="57" t="s">
        <v>4</v>
      </c>
      <c r="F33" s="38" t="s">
        <v>1460</v>
      </c>
      <c r="G33" s="57" t="s">
        <v>1053</v>
      </c>
      <c r="H33" s="38">
        <v>1.0</v>
      </c>
      <c r="I33" s="113">
        <v>8390.0</v>
      </c>
      <c r="J33" s="125"/>
      <c r="K33" s="217">
        <v>3530.0</v>
      </c>
      <c r="L33" s="218">
        <v>2824.0</v>
      </c>
      <c r="M33" s="189">
        <f t="shared" si="1"/>
        <v>2824</v>
      </c>
      <c r="N33" s="57" t="s">
        <v>1435</v>
      </c>
      <c r="O33" s="63"/>
      <c r="P33" s="209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>
      <c r="A34" s="57" t="s">
        <v>315</v>
      </c>
      <c r="B34" s="57" t="s">
        <v>316</v>
      </c>
      <c r="C34" s="57" t="s">
        <v>6</v>
      </c>
      <c r="D34" s="57" t="s">
        <v>328</v>
      </c>
      <c r="E34" s="57" t="s">
        <v>4</v>
      </c>
      <c r="F34" s="38" t="s">
        <v>1461</v>
      </c>
      <c r="G34" s="57" t="s">
        <v>1053</v>
      </c>
      <c r="H34" s="38">
        <v>1.0</v>
      </c>
      <c r="I34" s="113">
        <v>8390.0</v>
      </c>
      <c r="J34" s="125"/>
      <c r="K34" s="217">
        <v>3530.0</v>
      </c>
      <c r="L34" s="218">
        <v>2824.0</v>
      </c>
      <c r="M34" s="189">
        <f t="shared" si="1"/>
        <v>2824</v>
      </c>
      <c r="N34" s="57" t="s">
        <v>1435</v>
      </c>
      <c r="O34" s="63"/>
      <c r="P34" s="209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>
      <c r="A35" s="57" t="s">
        <v>315</v>
      </c>
      <c r="B35" s="57" t="s">
        <v>591</v>
      </c>
      <c r="C35" s="57" t="s">
        <v>6</v>
      </c>
      <c r="D35" s="57" t="s">
        <v>474</v>
      </c>
      <c r="E35" s="57" t="s">
        <v>4</v>
      </c>
      <c r="F35" s="38" t="s">
        <v>778</v>
      </c>
      <c r="G35" s="57" t="s">
        <v>593</v>
      </c>
      <c r="H35" s="38">
        <v>2.0</v>
      </c>
      <c r="I35" s="113">
        <v>1790.0</v>
      </c>
      <c r="J35" s="134"/>
      <c r="K35" s="217">
        <v>690.0</v>
      </c>
      <c r="L35" s="218">
        <v>587.0</v>
      </c>
      <c r="M35" s="189">
        <f t="shared" si="1"/>
        <v>1174</v>
      </c>
      <c r="N35" s="57" t="s">
        <v>1435</v>
      </c>
      <c r="O35" s="63"/>
      <c r="P35" s="64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>
      <c r="A36" s="57" t="s">
        <v>315</v>
      </c>
      <c r="B36" s="57" t="s">
        <v>591</v>
      </c>
      <c r="C36" s="57" t="s">
        <v>6</v>
      </c>
      <c r="D36" s="57" t="s">
        <v>474</v>
      </c>
      <c r="E36" s="57" t="s">
        <v>4</v>
      </c>
      <c r="F36" s="38" t="s">
        <v>1462</v>
      </c>
      <c r="G36" s="57" t="s">
        <v>593</v>
      </c>
      <c r="H36" s="38">
        <v>1.0</v>
      </c>
      <c r="I36" s="113">
        <v>1790.0</v>
      </c>
      <c r="J36" s="134"/>
      <c r="K36" s="217">
        <v>690.0</v>
      </c>
      <c r="L36" s="218">
        <v>587.0</v>
      </c>
      <c r="M36" s="189">
        <f t="shared" si="1"/>
        <v>587</v>
      </c>
      <c r="N36" s="57" t="s">
        <v>1435</v>
      </c>
      <c r="O36" s="63"/>
      <c r="P36" s="64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>
      <c r="A37" s="57" t="s">
        <v>315</v>
      </c>
      <c r="B37" s="57" t="s">
        <v>316</v>
      </c>
      <c r="C37" s="57" t="s">
        <v>22</v>
      </c>
      <c r="D37" s="57" t="s">
        <v>567</v>
      </c>
      <c r="E37" s="57" t="s">
        <v>4</v>
      </c>
      <c r="F37" s="38" t="s">
        <v>1463</v>
      </c>
      <c r="G37" s="57" t="s">
        <v>524</v>
      </c>
      <c r="H37" s="38">
        <v>1.0</v>
      </c>
      <c r="I37" s="113">
        <v>15390.0</v>
      </c>
      <c r="J37" s="125"/>
      <c r="K37" s="217" t="s">
        <v>1464</v>
      </c>
      <c r="L37" s="218">
        <v>6330.0</v>
      </c>
      <c r="M37" s="189">
        <f t="shared" si="1"/>
        <v>6330</v>
      </c>
      <c r="N37" s="57" t="s">
        <v>1435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>
      <c r="A38" s="57" t="s">
        <v>315</v>
      </c>
      <c r="B38" s="57" t="s">
        <v>316</v>
      </c>
      <c r="C38" s="57" t="s">
        <v>22</v>
      </c>
      <c r="D38" s="57" t="s">
        <v>567</v>
      </c>
      <c r="E38" s="57" t="s">
        <v>4</v>
      </c>
      <c r="F38" s="38" t="s">
        <v>1465</v>
      </c>
      <c r="G38" s="57" t="s">
        <v>524</v>
      </c>
      <c r="H38" s="38">
        <v>1.0</v>
      </c>
      <c r="I38" s="113">
        <v>14990.0</v>
      </c>
      <c r="J38" s="125"/>
      <c r="K38" s="217" t="s">
        <v>1466</v>
      </c>
      <c r="L38" s="218">
        <v>6172.0</v>
      </c>
      <c r="M38" s="189">
        <f t="shared" si="1"/>
        <v>6172</v>
      </c>
      <c r="N38" s="57" t="s">
        <v>1435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>
      <c r="A39" s="57" t="s">
        <v>315</v>
      </c>
      <c r="B39" s="57" t="s">
        <v>316</v>
      </c>
      <c r="C39" s="57" t="s">
        <v>22</v>
      </c>
      <c r="D39" s="57" t="s">
        <v>328</v>
      </c>
      <c r="E39" s="57" t="s">
        <v>4</v>
      </c>
      <c r="F39" s="38" t="s">
        <v>1467</v>
      </c>
      <c r="G39" s="57" t="s">
        <v>524</v>
      </c>
      <c r="H39" s="38">
        <v>1.0</v>
      </c>
      <c r="I39" s="113">
        <v>15790.0</v>
      </c>
      <c r="J39" s="125"/>
      <c r="K39" s="217" t="s">
        <v>1468</v>
      </c>
      <c r="L39" s="218">
        <v>6489.0</v>
      </c>
      <c r="M39" s="189">
        <f t="shared" si="1"/>
        <v>6489</v>
      </c>
      <c r="N39" s="57" t="s">
        <v>1435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>
      <c r="A40" s="57" t="s">
        <v>315</v>
      </c>
      <c r="B40" s="57" t="s">
        <v>316</v>
      </c>
      <c r="C40" s="57" t="s">
        <v>6</v>
      </c>
      <c r="D40" s="57" t="s">
        <v>567</v>
      </c>
      <c r="E40" s="57" t="s">
        <v>4</v>
      </c>
      <c r="F40" s="38" t="s">
        <v>1469</v>
      </c>
      <c r="G40" s="57" t="s">
        <v>524</v>
      </c>
      <c r="H40" s="38">
        <v>1.0</v>
      </c>
      <c r="I40" s="113">
        <v>18390.0</v>
      </c>
      <c r="J40" s="132">
        <v>13790.0</v>
      </c>
      <c r="K40" s="217">
        <v>7900.0</v>
      </c>
      <c r="L40" s="218">
        <v>5925.0</v>
      </c>
      <c r="M40" s="189">
        <f t="shared" si="1"/>
        <v>5925</v>
      </c>
      <c r="N40" s="57" t="s">
        <v>1435</v>
      </c>
      <c r="O40" s="63"/>
      <c r="P40" s="209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>
      <c r="A41" s="57" t="s">
        <v>315</v>
      </c>
      <c r="B41" s="57" t="s">
        <v>316</v>
      </c>
      <c r="C41" s="57" t="s">
        <v>6</v>
      </c>
      <c r="D41" s="57" t="s">
        <v>328</v>
      </c>
      <c r="E41" s="57" t="s">
        <v>4</v>
      </c>
      <c r="F41" s="38" t="s">
        <v>1469</v>
      </c>
      <c r="G41" s="57" t="s">
        <v>524</v>
      </c>
      <c r="H41" s="38">
        <v>1.0</v>
      </c>
      <c r="I41" s="113">
        <v>18390.0</v>
      </c>
      <c r="J41" s="132">
        <v>13790.0</v>
      </c>
      <c r="K41" s="217">
        <v>7900.0</v>
      </c>
      <c r="L41" s="218">
        <v>5925.0</v>
      </c>
      <c r="M41" s="189">
        <f t="shared" si="1"/>
        <v>5925</v>
      </c>
      <c r="N41" s="57" t="s">
        <v>1435</v>
      </c>
      <c r="O41" s="63"/>
      <c r="P41" s="209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>
      <c r="A42" s="57" t="s">
        <v>315</v>
      </c>
      <c r="B42" s="57" t="s">
        <v>331</v>
      </c>
      <c r="C42" s="57" t="s">
        <v>6</v>
      </c>
      <c r="D42" s="57" t="s">
        <v>567</v>
      </c>
      <c r="E42" s="57" t="s">
        <v>361</v>
      </c>
      <c r="F42" s="38" t="s">
        <v>1470</v>
      </c>
      <c r="G42" s="57" t="s">
        <v>524</v>
      </c>
      <c r="H42" s="38">
        <v>1.0</v>
      </c>
      <c r="I42" s="113">
        <v>15790.0</v>
      </c>
      <c r="J42" s="125"/>
      <c r="K42" s="217">
        <v>6900.0</v>
      </c>
      <c r="L42" s="218">
        <v>6900.0</v>
      </c>
      <c r="M42" s="189">
        <f t="shared" si="1"/>
        <v>6900</v>
      </c>
      <c r="N42" s="57" t="s">
        <v>1435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>
      <c r="A43" s="57" t="s">
        <v>315</v>
      </c>
      <c r="B43" s="57" t="s">
        <v>331</v>
      </c>
      <c r="C43" s="57" t="s">
        <v>6</v>
      </c>
      <c r="D43" s="57" t="s">
        <v>328</v>
      </c>
      <c r="E43" s="57" t="s">
        <v>361</v>
      </c>
      <c r="F43" s="38" t="s">
        <v>1471</v>
      </c>
      <c r="G43" s="57" t="s">
        <v>524</v>
      </c>
      <c r="H43" s="38">
        <v>1.0</v>
      </c>
      <c r="I43" s="113">
        <v>15790.0</v>
      </c>
      <c r="J43" s="125"/>
      <c r="K43" s="217">
        <v>6900.0</v>
      </c>
      <c r="L43" s="218">
        <v>6900.0</v>
      </c>
      <c r="M43" s="189">
        <f t="shared" si="1"/>
        <v>6900</v>
      </c>
      <c r="N43" s="57" t="s">
        <v>1435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>
      <c r="A44" s="57" t="s">
        <v>315</v>
      </c>
      <c r="B44" s="57" t="s">
        <v>316</v>
      </c>
      <c r="C44" s="57" t="s">
        <v>6</v>
      </c>
      <c r="D44" s="57" t="s">
        <v>328</v>
      </c>
      <c r="E44" s="57" t="s">
        <v>361</v>
      </c>
      <c r="F44" s="38" t="s">
        <v>1472</v>
      </c>
      <c r="G44" s="57" t="s">
        <v>524</v>
      </c>
      <c r="H44" s="38">
        <v>1.0</v>
      </c>
      <c r="I44" s="113">
        <v>11390.0</v>
      </c>
      <c r="J44" s="125"/>
      <c r="K44" s="217">
        <v>4900.0</v>
      </c>
      <c r="L44" s="218">
        <v>4900.0</v>
      </c>
      <c r="M44" s="189">
        <f t="shared" si="1"/>
        <v>4900</v>
      </c>
      <c r="N44" s="57" t="s">
        <v>1435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>
      <c r="A45" s="57" t="s">
        <v>315</v>
      </c>
      <c r="B45" s="57" t="s">
        <v>316</v>
      </c>
      <c r="C45" s="57" t="s">
        <v>6</v>
      </c>
      <c r="D45" s="57" t="s">
        <v>567</v>
      </c>
      <c r="E45" s="57" t="s">
        <v>361</v>
      </c>
      <c r="F45" s="38" t="s">
        <v>1473</v>
      </c>
      <c r="G45" s="57" t="s">
        <v>524</v>
      </c>
      <c r="H45" s="38">
        <v>1.0</v>
      </c>
      <c r="I45" s="113">
        <v>13790.0</v>
      </c>
      <c r="J45" s="125"/>
      <c r="K45" s="217">
        <v>5900.0</v>
      </c>
      <c r="L45" s="218">
        <v>5900.0</v>
      </c>
      <c r="M45" s="189">
        <f t="shared" si="1"/>
        <v>5900</v>
      </c>
      <c r="N45" s="57" t="s">
        <v>1435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>
      <c r="A46" s="57" t="s">
        <v>315</v>
      </c>
      <c r="B46" s="57" t="s">
        <v>316</v>
      </c>
      <c r="C46" s="57" t="s">
        <v>6</v>
      </c>
      <c r="D46" s="57" t="s">
        <v>328</v>
      </c>
      <c r="E46" s="57" t="s">
        <v>361</v>
      </c>
      <c r="F46" s="38" t="s">
        <v>1474</v>
      </c>
      <c r="G46" s="57" t="s">
        <v>524</v>
      </c>
      <c r="H46" s="38">
        <v>1.0</v>
      </c>
      <c r="I46" s="113">
        <v>15790.0</v>
      </c>
      <c r="J46" s="125"/>
      <c r="K46" s="217">
        <v>6900.0</v>
      </c>
      <c r="L46" s="218">
        <v>6900.0</v>
      </c>
      <c r="M46" s="189">
        <f t="shared" si="1"/>
        <v>6900</v>
      </c>
      <c r="N46" s="57" t="s">
        <v>1435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>
      <c r="A47" s="57" t="s">
        <v>315</v>
      </c>
      <c r="B47" s="57" t="s">
        <v>316</v>
      </c>
      <c r="C47" s="57" t="s">
        <v>6</v>
      </c>
      <c r="D47" s="57" t="s">
        <v>474</v>
      </c>
      <c r="E47" s="57" t="s">
        <v>4</v>
      </c>
      <c r="F47" s="38" t="s">
        <v>1475</v>
      </c>
      <c r="G47" s="57" t="s">
        <v>524</v>
      </c>
      <c r="H47" s="38">
        <v>1.0</v>
      </c>
      <c r="I47" s="113">
        <v>13190.0</v>
      </c>
      <c r="J47" s="125"/>
      <c r="K47" s="217">
        <v>5700.0</v>
      </c>
      <c r="L47" s="218">
        <v>4275.0</v>
      </c>
      <c r="M47" s="189">
        <f t="shared" si="1"/>
        <v>4275</v>
      </c>
      <c r="N47" s="57" t="s">
        <v>1435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>
      <c r="A48" s="57" t="s">
        <v>315</v>
      </c>
      <c r="B48" s="57" t="s">
        <v>316</v>
      </c>
      <c r="C48" s="57" t="s">
        <v>6</v>
      </c>
      <c r="D48" s="57" t="s">
        <v>328</v>
      </c>
      <c r="E48" s="57" t="s">
        <v>4</v>
      </c>
      <c r="F48" s="38" t="s">
        <v>1476</v>
      </c>
      <c r="G48" s="57" t="s">
        <v>524</v>
      </c>
      <c r="H48" s="38">
        <v>1.0</v>
      </c>
      <c r="I48" s="113">
        <v>13190.0</v>
      </c>
      <c r="J48" s="125"/>
      <c r="K48" s="217">
        <v>5700.0</v>
      </c>
      <c r="L48" s="218">
        <v>4275.0</v>
      </c>
      <c r="M48" s="189">
        <f t="shared" si="1"/>
        <v>4275</v>
      </c>
      <c r="N48" s="57" t="s">
        <v>1435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>
      <c r="A49" s="57" t="s">
        <v>315</v>
      </c>
      <c r="B49" s="57" t="s">
        <v>316</v>
      </c>
      <c r="C49" s="57" t="s">
        <v>6</v>
      </c>
      <c r="D49" s="57" t="s">
        <v>328</v>
      </c>
      <c r="E49" s="57" t="s">
        <v>4</v>
      </c>
      <c r="F49" s="38" t="s">
        <v>1477</v>
      </c>
      <c r="G49" s="57" t="s">
        <v>524</v>
      </c>
      <c r="H49" s="38">
        <v>1.0</v>
      </c>
      <c r="I49" s="113">
        <v>13190.0</v>
      </c>
      <c r="J49" s="125"/>
      <c r="K49" s="217">
        <v>5700.0</v>
      </c>
      <c r="L49" s="218">
        <v>4275.0</v>
      </c>
      <c r="M49" s="189">
        <f t="shared" si="1"/>
        <v>4275</v>
      </c>
      <c r="N49" s="57" t="s">
        <v>1435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>
      <c r="A50" s="57" t="s">
        <v>315</v>
      </c>
      <c r="B50" s="57" t="s">
        <v>316</v>
      </c>
      <c r="C50" s="57" t="s">
        <v>6</v>
      </c>
      <c r="D50" s="57" t="s">
        <v>567</v>
      </c>
      <c r="E50" s="57" t="s">
        <v>4</v>
      </c>
      <c r="F50" s="38" t="s">
        <v>1478</v>
      </c>
      <c r="G50" s="57" t="s">
        <v>524</v>
      </c>
      <c r="H50" s="38">
        <v>1.0</v>
      </c>
      <c r="I50" s="113">
        <v>13190.0</v>
      </c>
      <c r="J50" s="125"/>
      <c r="K50" s="217">
        <v>5700.0</v>
      </c>
      <c r="L50" s="218">
        <v>4275.0</v>
      </c>
      <c r="M50" s="189">
        <f t="shared" si="1"/>
        <v>4275</v>
      </c>
      <c r="N50" s="57" t="s">
        <v>1435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>
      <c r="A51" s="57" t="s">
        <v>315</v>
      </c>
      <c r="B51" s="57" t="s">
        <v>316</v>
      </c>
      <c r="C51" s="57" t="s">
        <v>22</v>
      </c>
      <c r="D51" s="57" t="s">
        <v>328</v>
      </c>
      <c r="E51" s="57" t="s">
        <v>4</v>
      </c>
      <c r="F51" s="38" t="s">
        <v>1479</v>
      </c>
      <c r="G51" s="57" t="s">
        <v>524</v>
      </c>
      <c r="H51" s="38">
        <v>1.0</v>
      </c>
      <c r="I51" s="113">
        <v>15590.0</v>
      </c>
      <c r="J51" s="125"/>
      <c r="K51" s="217" t="s">
        <v>1480</v>
      </c>
      <c r="L51" s="218">
        <v>5037.0</v>
      </c>
      <c r="M51" s="189">
        <f t="shared" si="1"/>
        <v>5037</v>
      </c>
      <c r="N51" s="57" t="s">
        <v>1435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>
      <c r="A52" s="57" t="s">
        <v>315</v>
      </c>
      <c r="B52" s="57" t="s">
        <v>316</v>
      </c>
      <c r="C52" s="57" t="s">
        <v>22</v>
      </c>
      <c r="D52" s="57" t="s">
        <v>328</v>
      </c>
      <c r="E52" s="57" t="s">
        <v>4</v>
      </c>
      <c r="F52" s="38" t="s">
        <v>1481</v>
      </c>
      <c r="G52" s="57" t="s">
        <v>524</v>
      </c>
      <c r="H52" s="38">
        <v>1.0</v>
      </c>
      <c r="I52" s="113">
        <v>16990.0</v>
      </c>
      <c r="J52" s="132">
        <v>12790.0</v>
      </c>
      <c r="K52" s="217">
        <v>7341.0</v>
      </c>
      <c r="L52" s="218">
        <v>5506.0</v>
      </c>
      <c r="M52" s="189">
        <f t="shared" si="1"/>
        <v>5506</v>
      </c>
      <c r="N52" s="57" t="s">
        <v>1435</v>
      </c>
      <c r="O52" s="63"/>
      <c r="P52" s="209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>
      <c r="A53" s="57" t="s">
        <v>315</v>
      </c>
      <c r="B53" s="57" t="s">
        <v>50</v>
      </c>
      <c r="C53" s="57" t="s">
        <v>22</v>
      </c>
      <c r="D53" s="57" t="s">
        <v>328</v>
      </c>
      <c r="E53" s="57" t="s">
        <v>4</v>
      </c>
      <c r="F53" s="38" t="s">
        <v>1482</v>
      </c>
      <c r="G53" s="57" t="s">
        <v>552</v>
      </c>
      <c r="H53" s="38">
        <v>1.0</v>
      </c>
      <c r="I53" s="113">
        <v>2590.0</v>
      </c>
      <c r="J53" s="125"/>
      <c r="K53" s="217" t="s">
        <v>1483</v>
      </c>
      <c r="L53" s="218">
        <v>1045.0</v>
      </c>
      <c r="M53" s="189">
        <f t="shared" si="1"/>
        <v>1045</v>
      </c>
      <c r="N53" s="57" t="s">
        <v>1435</v>
      </c>
      <c r="O53" s="63"/>
      <c r="P53" s="64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>
      <c r="A54" s="57" t="s">
        <v>315</v>
      </c>
      <c r="B54" s="57" t="s">
        <v>784</v>
      </c>
      <c r="C54" s="57" t="s">
        <v>6</v>
      </c>
      <c r="D54" s="57" t="s">
        <v>474</v>
      </c>
      <c r="E54" s="57" t="s">
        <v>4</v>
      </c>
      <c r="F54" s="38" t="s">
        <v>1484</v>
      </c>
      <c r="G54" s="57" t="s">
        <v>1485</v>
      </c>
      <c r="H54" s="38">
        <v>1.0</v>
      </c>
      <c r="I54" s="113">
        <v>4990.0</v>
      </c>
      <c r="J54" s="125"/>
      <c r="K54" s="217">
        <v>1990.0</v>
      </c>
      <c r="L54" s="218">
        <v>1990.0</v>
      </c>
      <c r="M54" s="189">
        <f t="shared" si="1"/>
        <v>1990</v>
      </c>
      <c r="N54" s="57" t="s">
        <v>1435</v>
      </c>
      <c r="O54" s="63"/>
      <c r="P54" s="209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>
      <c r="A55" s="57" t="s">
        <v>315</v>
      </c>
      <c r="B55" s="57" t="s">
        <v>784</v>
      </c>
      <c r="C55" s="57" t="s">
        <v>6</v>
      </c>
      <c r="D55" s="57" t="s">
        <v>474</v>
      </c>
      <c r="E55" s="57" t="s">
        <v>4</v>
      </c>
      <c r="F55" s="38" t="s">
        <v>1486</v>
      </c>
      <c r="G55" s="57" t="s">
        <v>1485</v>
      </c>
      <c r="H55" s="38">
        <v>1.0</v>
      </c>
      <c r="I55" s="113">
        <v>4990.0</v>
      </c>
      <c r="J55" s="125"/>
      <c r="K55" s="217">
        <v>1990.0</v>
      </c>
      <c r="L55" s="218">
        <v>1990.0</v>
      </c>
      <c r="M55" s="189">
        <f t="shared" si="1"/>
        <v>1990</v>
      </c>
      <c r="N55" s="57" t="s">
        <v>1435</v>
      </c>
      <c r="O55" s="63"/>
      <c r="P55" s="209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>
      <c r="A56" s="57" t="s">
        <v>315</v>
      </c>
      <c r="B56" s="57" t="s">
        <v>784</v>
      </c>
      <c r="C56" s="57" t="s">
        <v>6</v>
      </c>
      <c r="D56" s="57" t="s">
        <v>474</v>
      </c>
      <c r="E56" s="57" t="s">
        <v>4</v>
      </c>
      <c r="F56" s="38" t="s">
        <v>1487</v>
      </c>
      <c r="G56" s="57" t="s">
        <v>1485</v>
      </c>
      <c r="H56" s="38">
        <v>1.0</v>
      </c>
      <c r="I56" s="113">
        <v>4990.0</v>
      </c>
      <c r="J56" s="125"/>
      <c r="K56" s="216">
        <v>1990.0</v>
      </c>
      <c r="L56" s="59">
        <v>1990.0</v>
      </c>
      <c r="M56" s="189">
        <f t="shared" si="1"/>
        <v>1990</v>
      </c>
      <c r="N56" s="57" t="s">
        <v>1435</v>
      </c>
      <c r="O56" s="63"/>
      <c r="P56" s="209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>
      <c r="A57" s="57" t="s">
        <v>315</v>
      </c>
      <c r="B57" s="57" t="s">
        <v>784</v>
      </c>
      <c r="C57" s="57" t="s">
        <v>6</v>
      </c>
      <c r="D57" s="57" t="s">
        <v>474</v>
      </c>
      <c r="E57" s="57" t="s">
        <v>4</v>
      </c>
      <c r="F57" s="38" t="s">
        <v>1488</v>
      </c>
      <c r="G57" s="57" t="s">
        <v>1485</v>
      </c>
      <c r="H57" s="38">
        <v>1.0</v>
      </c>
      <c r="I57" s="113">
        <v>4990.0</v>
      </c>
      <c r="J57" s="125"/>
      <c r="K57" s="217">
        <v>1990.0</v>
      </c>
      <c r="L57" s="218">
        <v>1990.0</v>
      </c>
      <c r="M57" s="189">
        <f t="shared" si="1"/>
        <v>1990</v>
      </c>
      <c r="N57" s="57" t="s">
        <v>1435</v>
      </c>
      <c r="O57" s="63"/>
      <c r="P57" s="209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>
      <c r="A58" s="57" t="s">
        <v>315</v>
      </c>
      <c r="B58" s="57" t="s">
        <v>1489</v>
      </c>
      <c r="C58" s="57" t="s">
        <v>6</v>
      </c>
      <c r="D58" s="57" t="s">
        <v>474</v>
      </c>
      <c r="E58" s="57" t="s">
        <v>4</v>
      </c>
      <c r="F58" s="38" t="s">
        <v>1490</v>
      </c>
      <c r="G58" s="57" t="s">
        <v>1485</v>
      </c>
      <c r="H58" s="38">
        <v>1.0</v>
      </c>
      <c r="I58" s="113">
        <v>3990.0</v>
      </c>
      <c r="J58" s="125"/>
      <c r="K58" s="217" t="s">
        <v>1491</v>
      </c>
      <c r="L58" s="218">
        <v>1690.0</v>
      </c>
      <c r="M58" s="189">
        <f t="shared" si="1"/>
        <v>1690</v>
      </c>
      <c r="N58" s="57" t="s">
        <v>1435</v>
      </c>
      <c r="O58" s="63"/>
      <c r="P58" s="209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>
      <c r="A59" s="57" t="s">
        <v>315</v>
      </c>
      <c r="B59" s="57" t="s">
        <v>1489</v>
      </c>
      <c r="C59" s="57" t="s">
        <v>6</v>
      </c>
      <c r="D59" s="57" t="s">
        <v>474</v>
      </c>
      <c r="E59" s="57" t="s">
        <v>4</v>
      </c>
      <c r="F59" s="38" t="s">
        <v>1492</v>
      </c>
      <c r="G59" s="57" t="s">
        <v>1485</v>
      </c>
      <c r="H59" s="38">
        <v>1.0</v>
      </c>
      <c r="I59" s="113">
        <v>3990.0</v>
      </c>
      <c r="J59" s="125"/>
      <c r="K59" s="217" t="s">
        <v>1491</v>
      </c>
      <c r="L59" s="218">
        <v>1690.0</v>
      </c>
      <c r="M59" s="189">
        <f t="shared" si="1"/>
        <v>1690</v>
      </c>
      <c r="N59" s="57" t="s">
        <v>1435</v>
      </c>
      <c r="O59" s="63"/>
      <c r="P59" s="209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>
      <c r="A60" s="57" t="s">
        <v>315</v>
      </c>
      <c r="B60" s="57" t="s">
        <v>1489</v>
      </c>
      <c r="C60" s="57" t="s">
        <v>6</v>
      </c>
      <c r="D60" s="57" t="s">
        <v>474</v>
      </c>
      <c r="E60" s="57" t="s">
        <v>4</v>
      </c>
      <c r="F60" s="38" t="s">
        <v>1493</v>
      </c>
      <c r="G60" s="57" t="s">
        <v>1485</v>
      </c>
      <c r="H60" s="38">
        <v>1.0</v>
      </c>
      <c r="I60" s="113">
        <v>3990.0</v>
      </c>
      <c r="J60" s="125"/>
      <c r="K60" s="217" t="s">
        <v>1491</v>
      </c>
      <c r="L60" s="218">
        <v>1690.0</v>
      </c>
      <c r="M60" s="189">
        <f t="shared" si="1"/>
        <v>1690</v>
      </c>
      <c r="N60" s="57" t="s">
        <v>1435</v>
      </c>
      <c r="O60" s="63"/>
      <c r="P60" s="209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>
      <c r="A61" s="57" t="s">
        <v>315</v>
      </c>
      <c r="B61" s="57" t="s">
        <v>1494</v>
      </c>
      <c r="C61" s="57" t="s">
        <v>6</v>
      </c>
      <c r="D61" s="57" t="s">
        <v>474</v>
      </c>
      <c r="E61" s="57" t="s">
        <v>4</v>
      </c>
      <c r="F61" s="38" t="s">
        <v>1495</v>
      </c>
      <c r="G61" s="57" t="s">
        <v>1496</v>
      </c>
      <c r="H61" s="38">
        <v>1.0</v>
      </c>
      <c r="I61" s="113">
        <v>3990.0</v>
      </c>
      <c r="J61" s="125"/>
      <c r="K61" s="217">
        <v>1690.0</v>
      </c>
      <c r="L61" s="218">
        <v>1606.0</v>
      </c>
      <c r="M61" s="189">
        <f t="shared" si="1"/>
        <v>1606</v>
      </c>
      <c r="N61" s="57" t="s">
        <v>1435</v>
      </c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>
      <c r="A62" s="57" t="s">
        <v>315</v>
      </c>
      <c r="B62" s="57" t="s">
        <v>1494</v>
      </c>
      <c r="C62" s="57" t="s">
        <v>6</v>
      </c>
      <c r="D62" s="57" t="s">
        <v>474</v>
      </c>
      <c r="E62" s="57" t="s">
        <v>4</v>
      </c>
      <c r="F62" s="38" t="s">
        <v>1497</v>
      </c>
      <c r="G62" s="57" t="s">
        <v>1496</v>
      </c>
      <c r="H62" s="38">
        <v>1.0</v>
      </c>
      <c r="I62" s="113">
        <v>3990.0</v>
      </c>
      <c r="J62" s="125"/>
      <c r="K62" s="217">
        <v>1690.0</v>
      </c>
      <c r="L62" s="218">
        <v>1606.0</v>
      </c>
      <c r="M62" s="189">
        <f t="shared" si="1"/>
        <v>1606</v>
      </c>
      <c r="N62" s="57" t="s">
        <v>1435</v>
      </c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>
      <c r="A63" s="57" t="s">
        <v>315</v>
      </c>
      <c r="B63" s="57" t="s">
        <v>1494</v>
      </c>
      <c r="C63" s="57" t="s">
        <v>6</v>
      </c>
      <c r="D63" s="57" t="s">
        <v>474</v>
      </c>
      <c r="E63" s="57" t="s">
        <v>4</v>
      </c>
      <c r="F63" s="38" t="s">
        <v>1498</v>
      </c>
      <c r="G63" s="57" t="s">
        <v>1496</v>
      </c>
      <c r="H63" s="38">
        <v>1.0</v>
      </c>
      <c r="I63" s="113">
        <v>3990.0</v>
      </c>
      <c r="J63" s="125"/>
      <c r="K63" s="217">
        <v>1690.0</v>
      </c>
      <c r="L63" s="218">
        <v>1606.0</v>
      </c>
      <c r="M63" s="189">
        <f t="shared" si="1"/>
        <v>1606</v>
      </c>
      <c r="N63" s="57" t="s">
        <v>1435</v>
      </c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>
      <c r="A64" s="57" t="s">
        <v>315</v>
      </c>
      <c r="B64" s="57" t="s">
        <v>1494</v>
      </c>
      <c r="C64" s="57" t="s">
        <v>6</v>
      </c>
      <c r="D64" s="57" t="s">
        <v>474</v>
      </c>
      <c r="E64" s="57" t="s">
        <v>4</v>
      </c>
      <c r="F64" s="38" t="s">
        <v>1499</v>
      </c>
      <c r="G64" s="57" t="s">
        <v>1496</v>
      </c>
      <c r="H64" s="38">
        <v>1.0</v>
      </c>
      <c r="I64" s="113">
        <v>3990.0</v>
      </c>
      <c r="J64" s="125"/>
      <c r="K64" s="217">
        <v>1690.0</v>
      </c>
      <c r="L64" s="218">
        <v>1606.0</v>
      </c>
      <c r="M64" s="189">
        <f t="shared" si="1"/>
        <v>1606</v>
      </c>
      <c r="N64" s="57" t="s">
        <v>1435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>
      <c r="A65" s="57" t="s">
        <v>315</v>
      </c>
      <c r="B65" s="57" t="s">
        <v>1494</v>
      </c>
      <c r="C65" s="57" t="s">
        <v>6</v>
      </c>
      <c r="D65" s="57" t="s">
        <v>474</v>
      </c>
      <c r="E65" s="57" t="s">
        <v>4</v>
      </c>
      <c r="F65" s="38" t="s">
        <v>1500</v>
      </c>
      <c r="G65" s="57" t="s">
        <v>1496</v>
      </c>
      <c r="H65" s="38">
        <v>1.0</v>
      </c>
      <c r="I65" s="113">
        <v>3990.0</v>
      </c>
      <c r="J65" s="125"/>
      <c r="K65" s="217">
        <v>1690.0</v>
      </c>
      <c r="L65" s="218">
        <v>1606.0</v>
      </c>
      <c r="M65" s="189">
        <f t="shared" si="1"/>
        <v>1606</v>
      </c>
      <c r="N65" s="57" t="s">
        <v>1435</v>
      </c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>
      <c r="A66" s="57" t="s">
        <v>315</v>
      </c>
      <c r="B66" s="57" t="s">
        <v>1501</v>
      </c>
      <c r="C66" s="57" t="s">
        <v>6</v>
      </c>
      <c r="D66" s="57" t="s">
        <v>474</v>
      </c>
      <c r="E66" s="57" t="s">
        <v>4</v>
      </c>
      <c r="F66" s="38" t="s">
        <v>1502</v>
      </c>
      <c r="G66" s="57" t="s">
        <v>1503</v>
      </c>
      <c r="H66" s="38">
        <v>1.0</v>
      </c>
      <c r="I66" s="113">
        <v>6790.0</v>
      </c>
      <c r="J66" s="132">
        <v>5990.0</v>
      </c>
      <c r="K66" s="217">
        <v>2990.0</v>
      </c>
      <c r="L66" s="218">
        <v>2542.0</v>
      </c>
      <c r="M66" s="189">
        <f t="shared" si="1"/>
        <v>2542</v>
      </c>
      <c r="N66" s="57" t="s">
        <v>1435</v>
      </c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>
      <c r="A67" s="57" t="s">
        <v>315</v>
      </c>
      <c r="B67" s="57" t="s">
        <v>1501</v>
      </c>
      <c r="C67" s="57" t="s">
        <v>6</v>
      </c>
      <c r="D67" s="57" t="s">
        <v>474</v>
      </c>
      <c r="E67" s="57" t="s">
        <v>4</v>
      </c>
      <c r="F67" s="38" t="s">
        <v>1504</v>
      </c>
      <c r="G67" s="57" t="s">
        <v>1503</v>
      </c>
      <c r="H67" s="38">
        <v>1.0</v>
      </c>
      <c r="I67" s="113">
        <v>6790.0</v>
      </c>
      <c r="J67" s="132">
        <v>5990.0</v>
      </c>
      <c r="K67" s="217">
        <v>2990.0</v>
      </c>
      <c r="L67" s="218">
        <v>2542.0</v>
      </c>
      <c r="M67" s="189">
        <f t="shared" si="1"/>
        <v>2542</v>
      </c>
      <c r="N67" s="57" t="s">
        <v>1435</v>
      </c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>
      <c r="A68" s="57" t="s">
        <v>315</v>
      </c>
      <c r="B68" s="57" t="s">
        <v>1501</v>
      </c>
      <c r="C68" s="57" t="s">
        <v>6</v>
      </c>
      <c r="D68" s="57" t="s">
        <v>474</v>
      </c>
      <c r="E68" s="57" t="s">
        <v>4</v>
      </c>
      <c r="F68" s="38" t="s">
        <v>1505</v>
      </c>
      <c r="G68" s="57" t="s">
        <v>1503</v>
      </c>
      <c r="H68" s="38">
        <v>1.0</v>
      </c>
      <c r="I68" s="113">
        <v>6790.0</v>
      </c>
      <c r="J68" s="132">
        <v>5990.0</v>
      </c>
      <c r="K68" s="217">
        <v>2990.0</v>
      </c>
      <c r="L68" s="218">
        <v>2542.0</v>
      </c>
      <c r="M68" s="189">
        <f t="shared" si="1"/>
        <v>2542</v>
      </c>
      <c r="N68" s="57" t="s">
        <v>1435</v>
      </c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>
      <c r="A69" s="57" t="s">
        <v>315</v>
      </c>
      <c r="B69" s="57" t="s">
        <v>1501</v>
      </c>
      <c r="C69" s="57" t="s">
        <v>6</v>
      </c>
      <c r="D69" s="57" t="s">
        <v>474</v>
      </c>
      <c r="E69" s="57" t="s">
        <v>4</v>
      </c>
      <c r="F69" s="38" t="s">
        <v>1506</v>
      </c>
      <c r="G69" s="57" t="s">
        <v>1503</v>
      </c>
      <c r="H69" s="38">
        <v>1.0</v>
      </c>
      <c r="I69" s="113">
        <v>6790.0</v>
      </c>
      <c r="J69" s="132">
        <v>5990.0</v>
      </c>
      <c r="K69" s="217">
        <v>2990.0</v>
      </c>
      <c r="L69" s="218">
        <v>2542.0</v>
      </c>
      <c r="M69" s="189">
        <f t="shared" si="1"/>
        <v>2542</v>
      </c>
      <c r="N69" s="57" t="s">
        <v>1435</v>
      </c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>
      <c r="A70" s="57" t="s">
        <v>315</v>
      </c>
      <c r="B70" s="57" t="s">
        <v>1507</v>
      </c>
      <c r="C70" s="57" t="s">
        <v>6</v>
      </c>
      <c r="D70" s="57" t="s">
        <v>474</v>
      </c>
      <c r="E70" s="57" t="s">
        <v>4</v>
      </c>
      <c r="F70" s="38" t="s">
        <v>1508</v>
      </c>
      <c r="G70" s="57" t="s">
        <v>1503</v>
      </c>
      <c r="H70" s="38">
        <v>1.0</v>
      </c>
      <c r="I70" s="113">
        <v>8190.0</v>
      </c>
      <c r="J70" s="125"/>
      <c r="K70" s="217" t="s">
        <v>1509</v>
      </c>
      <c r="L70" s="218">
        <v>3392.0</v>
      </c>
      <c r="M70" s="189">
        <f t="shared" si="1"/>
        <v>3392</v>
      </c>
      <c r="N70" s="57" t="s">
        <v>1435</v>
      </c>
      <c r="O70" s="63"/>
      <c r="P70" s="209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>
      <c r="A71" s="57" t="s">
        <v>315</v>
      </c>
      <c r="B71" s="57" t="s">
        <v>1507</v>
      </c>
      <c r="C71" s="57" t="s">
        <v>6</v>
      </c>
      <c r="D71" s="57" t="s">
        <v>474</v>
      </c>
      <c r="E71" s="57" t="s">
        <v>4</v>
      </c>
      <c r="F71" s="38" t="s">
        <v>1510</v>
      </c>
      <c r="G71" s="57" t="s">
        <v>1503</v>
      </c>
      <c r="H71" s="38">
        <v>1.0</v>
      </c>
      <c r="I71" s="113">
        <v>8190.0</v>
      </c>
      <c r="J71" s="125"/>
      <c r="K71" s="217" t="s">
        <v>1509</v>
      </c>
      <c r="L71" s="218">
        <v>3392.0</v>
      </c>
      <c r="M71" s="189">
        <f t="shared" si="1"/>
        <v>3392</v>
      </c>
      <c r="N71" s="57" t="s">
        <v>1435</v>
      </c>
      <c r="O71" s="63"/>
      <c r="P71" s="209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>
      <c r="A72" s="57" t="s">
        <v>315</v>
      </c>
      <c r="B72" s="57" t="s">
        <v>1507</v>
      </c>
      <c r="C72" s="57" t="s">
        <v>6</v>
      </c>
      <c r="D72" s="57" t="s">
        <v>474</v>
      </c>
      <c r="E72" s="57" t="s">
        <v>4</v>
      </c>
      <c r="F72" s="38" t="s">
        <v>1511</v>
      </c>
      <c r="G72" s="57" t="s">
        <v>1503</v>
      </c>
      <c r="H72" s="38">
        <v>1.0</v>
      </c>
      <c r="I72" s="113">
        <v>8190.0</v>
      </c>
      <c r="J72" s="125"/>
      <c r="K72" s="217" t="s">
        <v>1509</v>
      </c>
      <c r="L72" s="218">
        <v>3392.0</v>
      </c>
      <c r="M72" s="189">
        <f t="shared" si="1"/>
        <v>3392</v>
      </c>
      <c r="N72" s="57" t="s">
        <v>1435</v>
      </c>
      <c r="O72" s="63"/>
      <c r="P72" s="209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</row>
    <row r="73">
      <c r="A73" s="57" t="s">
        <v>315</v>
      </c>
      <c r="B73" s="57" t="s">
        <v>1507</v>
      </c>
      <c r="C73" s="57" t="s">
        <v>6</v>
      </c>
      <c r="D73" s="57" t="s">
        <v>474</v>
      </c>
      <c r="E73" s="57" t="s">
        <v>4</v>
      </c>
      <c r="F73" s="38" t="s">
        <v>1512</v>
      </c>
      <c r="G73" s="57" t="s">
        <v>1503</v>
      </c>
      <c r="H73" s="38">
        <v>1.0</v>
      </c>
      <c r="I73" s="113">
        <v>8190.0</v>
      </c>
      <c r="J73" s="125"/>
      <c r="K73" s="217" t="s">
        <v>1509</v>
      </c>
      <c r="L73" s="218">
        <v>3392.0</v>
      </c>
      <c r="M73" s="189">
        <f t="shared" si="1"/>
        <v>3392</v>
      </c>
      <c r="N73" s="57" t="s">
        <v>1435</v>
      </c>
      <c r="O73" s="63"/>
      <c r="P73" s="209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</row>
    <row r="74">
      <c r="A74" s="57" t="s">
        <v>315</v>
      </c>
      <c r="B74" s="57" t="s">
        <v>407</v>
      </c>
      <c r="C74" s="58"/>
      <c r="D74" s="57" t="s">
        <v>328</v>
      </c>
      <c r="E74" s="57" t="s">
        <v>4</v>
      </c>
      <c r="F74" s="38" t="s">
        <v>1513</v>
      </c>
      <c r="G74" s="57" t="s">
        <v>335</v>
      </c>
      <c r="H74" s="38">
        <v>1.0</v>
      </c>
      <c r="I74" s="113">
        <v>890.0</v>
      </c>
      <c r="J74" s="125"/>
      <c r="K74" s="217">
        <v>330.0</v>
      </c>
      <c r="L74" s="218">
        <v>248.0</v>
      </c>
      <c r="M74" s="189">
        <f t="shared" si="1"/>
        <v>248</v>
      </c>
      <c r="N74" s="57" t="s">
        <v>1435</v>
      </c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</row>
    <row r="75">
      <c r="A75" s="57" t="s">
        <v>315</v>
      </c>
      <c r="B75" s="57" t="s">
        <v>407</v>
      </c>
      <c r="C75" s="58"/>
      <c r="D75" s="57" t="s">
        <v>567</v>
      </c>
      <c r="E75" s="57" t="s">
        <v>4</v>
      </c>
      <c r="F75" s="38" t="s">
        <v>1513</v>
      </c>
      <c r="G75" s="57" t="s">
        <v>335</v>
      </c>
      <c r="H75" s="38">
        <v>1.0</v>
      </c>
      <c r="I75" s="113">
        <v>890.0</v>
      </c>
      <c r="J75" s="125"/>
      <c r="K75" s="217">
        <v>330.0</v>
      </c>
      <c r="L75" s="218">
        <v>248.0</v>
      </c>
      <c r="M75" s="189">
        <f t="shared" si="1"/>
        <v>248</v>
      </c>
      <c r="N75" s="57" t="s">
        <v>1435</v>
      </c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</row>
    <row r="76">
      <c r="A76" s="57" t="s">
        <v>315</v>
      </c>
      <c r="B76" s="57" t="s">
        <v>407</v>
      </c>
      <c r="C76" s="58"/>
      <c r="D76" s="57" t="s">
        <v>328</v>
      </c>
      <c r="E76" s="57" t="s">
        <v>4</v>
      </c>
      <c r="F76" s="38" t="s">
        <v>1514</v>
      </c>
      <c r="G76" s="57" t="s">
        <v>335</v>
      </c>
      <c r="H76" s="38">
        <v>1.0</v>
      </c>
      <c r="I76" s="113">
        <v>890.0</v>
      </c>
      <c r="J76" s="125"/>
      <c r="K76" s="217">
        <v>330.0</v>
      </c>
      <c r="L76" s="218">
        <v>248.0</v>
      </c>
      <c r="M76" s="189">
        <f t="shared" si="1"/>
        <v>248</v>
      </c>
      <c r="N76" s="57" t="s">
        <v>1435</v>
      </c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</row>
    <row r="77">
      <c r="A77" s="57" t="s">
        <v>315</v>
      </c>
      <c r="B77" s="57" t="s">
        <v>407</v>
      </c>
      <c r="C77" s="58"/>
      <c r="D77" s="57" t="s">
        <v>567</v>
      </c>
      <c r="E77" s="57" t="s">
        <v>4</v>
      </c>
      <c r="F77" s="38" t="s">
        <v>1514</v>
      </c>
      <c r="G77" s="57" t="s">
        <v>335</v>
      </c>
      <c r="H77" s="38">
        <v>1.0</v>
      </c>
      <c r="I77" s="113">
        <v>890.0</v>
      </c>
      <c r="J77" s="125"/>
      <c r="K77" s="217">
        <v>330.0</v>
      </c>
      <c r="L77" s="218">
        <v>248.0</v>
      </c>
      <c r="M77" s="189">
        <f t="shared" si="1"/>
        <v>248</v>
      </c>
      <c r="N77" s="57" t="s">
        <v>1435</v>
      </c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</row>
    <row r="78">
      <c r="A78" s="57" t="s">
        <v>315</v>
      </c>
      <c r="B78" s="57" t="s">
        <v>50</v>
      </c>
      <c r="C78" s="57" t="s">
        <v>6</v>
      </c>
      <c r="D78" s="57" t="s">
        <v>328</v>
      </c>
      <c r="E78" s="57" t="s">
        <v>4</v>
      </c>
      <c r="F78" s="38" t="s">
        <v>1515</v>
      </c>
      <c r="G78" s="57" t="s">
        <v>1257</v>
      </c>
      <c r="H78" s="38">
        <v>1.0</v>
      </c>
      <c r="I78" s="113">
        <v>1990.0</v>
      </c>
      <c r="J78" s="125"/>
      <c r="K78" s="217">
        <v>890.0</v>
      </c>
      <c r="L78" s="218">
        <v>668.0</v>
      </c>
      <c r="M78" s="189">
        <f t="shared" si="1"/>
        <v>668</v>
      </c>
      <c r="N78" s="57" t="s">
        <v>1435</v>
      </c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</row>
    <row r="79">
      <c r="A79" s="57" t="s">
        <v>315</v>
      </c>
      <c r="B79" s="57" t="s">
        <v>50</v>
      </c>
      <c r="C79" s="57" t="s">
        <v>6</v>
      </c>
      <c r="D79" s="57" t="s">
        <v>328</v>
      </c>
      <c r="E79" s="57" t="s">
        <v>4</v>
      </c>
      <c r="F79" s="38" t="s">
        <v>1516</v>
      </c>
      <c r="G79" s="57" t="s">
        <v>1257</v>
      </c>
      <c r="H79" s="38">
        <v>1.0</v>
      </c>
      <c r="I79" s="113">
        <v>1990.0</v>
      </c>
      <c r="J79" s="125"/>
      <c r="K79" s="217">
        <v>890.0</v>
      </c>
      <c r="L79" s="218">
        <v>668.0</v>
      </c>
      <c r="M79" s="189">
        <f t="shared" si="1"/>
        <v>668</v>
      </c>
      <c r="N79" s="57" t="s">
        <v>1435</v>
      </c>
      <c r="O79" s="63"/>
      <c r="P79" s="209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</row>
    <row r="80">
      <c r="A80" s="57" t="s">
        <v>315</v>
      </c>
      <c r="B80" s="57" t="s">
        <v>50</v>
      </c>
      <c r="C80" s="57" t="s">
        <v>6</v>
      </c>
      <c r="D80" s="57" t="s">
        <v>567</v>
      </c>
      <c r="E80" s="57" t="s">
        <v>4</v>
      </c>
      <c r="F80" s="38" t="s">
        <v>1516</v>
      </c>
      <c r="G80" s="57" t="s">
        <v>1257</v>
      </c>
      <c r="H80" s="38">
        <v>1.0</v>
      </c>
      <c r="I80" s="113">
        <v>1990.0</v>
      </c>
      <c r="J80" s="125"/>
      <c r="K80" s="217">
        <v>890.0</v>
      </c>
      <c r="L80" s="218">
        <v>668.0</v>
      </c>
      <c r="M80" s="189">
        <f t="shared" si="1"/>
        <v>668</v>
      </c>
      <c r="N80" s="57" t="s">
        <v>1435</v>
      </c>
      <c r="O80" s="63"/>
      <c r="P80" s="209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</row>
    <row r="81">
      <c r="A81" s="57" t="s">
        <v>315</v>
      </c>
      <c r="B81" s="57" t="s">
        <v>50</v>
      </c>
      <c r="C81" s="57" t="s">
        <v>6</v>
      </c>
      <c r="D81" s="57" t="s">
        <v>328</v>
      </c>
      <c r="E81" s="57" t="s">
        <v>4</v>
      </c>
      <c r="F81" s="38" t="s">
        <v>1517</v>
      </c>
      <c r="G81" s="57" t="s">
        <v>1257</v>
      </c>
      <c r="H81" s="38">
        <v>1.0</v>
      </c>
      <c r="I81" s="113">
        <v>1990.0</v>
      </c>
      <c r="J81" s="125"/>
      <c r="K81" s="217">
        <v>890.0</v>
      </c>
      <c r="L81" s="218">
        <v>668.0</v>
      </c>
      <c r="M81" s="189">
        <f t="shared" si="1"/>
        <v>668</v>
      </c>
      <c r="N81" s="57" t="s">
        <v>1435</v>
      </c>
      <c r="O81" s="63"/>
      <c r="P81" s="209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</row>
    <row r="82">
      <c r="A82" s="57" t="s">
        <v>315</v>
      </c>
      <c r="B82" s="57" t="s">
        <v>50</v>
      </c>
      <c r="C82" s="57" t="s">
        <v>6</v>
      </c>
      <c r="D82" s="57" t="s">
        <v>567</v>
      </c>
      <c r="E82" s="57" t="s">
        <v>4</v>
      </c>
      <c r="F82" s="38" t="s">
        <v>1517</v>
      </c>
      <c r="G82" s="57" t="s">
        <v>1257</v>
      </c>
      <c r="H82" s="38">
        <v>1.0</v>
      </c>
      <c r="I82" s="113">
        <v>1990.0</v>
      </c>
      <c r="J82" s="125"/>
      <c r="K82" s="217">
        <v>890.0</v>
      </c>
      <c r="L82" s="218">
        <v>668.0</v>
      </c>
      <c r="M82" s="189">
        <f t="shared" si="1"/>
        <v>668</v>
      </c>
      <c r="N82" s="57" t="s">
        <v>1435</v>
      </c>
      <c r="O82" s="63"/>
      <c r="P82" s="209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</row>
    <row r="83">
      <c r="A83" s="57" t="s">
        <v>315</v>
      </c>
      <c r="B83" s="57" t="s">
        <v>50</v>
      </c>
      <c r="C83" s="57" t="s">
        <v>6</v>
      </c>
      <c r="D83" s="57" t="s">
        <v>328</v>
      </c>
      <c r="E83" s="57" t="s">
        <v>4</v>
      </c>
      <c r="F83" s="38" t="s">
        <v>1518</v>
      </c>
      <c r="G83" s="57" t="s">
        <v>1257</v>
      </c>
      <c r="H83" s="38">
        <v>1.0</v>
      </c>
      <c r="I83" s="113">
        <v>1990.0</v>
      </c>
      <c r="J83" s="125"/>
      <c r="K83" s="217">
        <v>890.0</v>
      </c>
      <c r="L83" s="218">
        <v>668.0</v>
      </c>
      <c r="M83" s="189">
        <f t="shared" si="1"/>
        <v>668</v>
      </c>
      <c r="N83" s="57" t="s">
        <v>1435</v>
      </c>
      <c r="O83" s="63"/>
      <c r="P83" s="209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</row>
    <row r="84">
      <c r="A84" s="57" t="s">
        <v>315</v>
      </c>
      <c r="B84" s="57" t="s">
        <v>50</v>
      </c>
      <c r="C84" s="57" t="s">
        <v>6</v>
      </c>
      <c r="D84" s="57" t="s">
        <v>567</v>
      </c>
      <c r="E84" s="57" t="s">
        <v>4</v>
      </c>
      <c r="F84" s="38" t="s">
        <v>1518</v>
      </c>
      <c r="G84" s="57" t="s">
        <v>1257</v>
      </c>
      <c r="H84" s="38">
        <v>1.0</v>
      </c>
      <c r="I84" s="113">
        <v>1990.0</v>
      </c>
      <c r="J84" s="125"/>
      <c r="K84" s="217">
        <v>890.0</v>
      </c>
      <c r="L84" s="218">
        <v>668.0</v>
      </c>
      <c r="M84" s="189">
        <f t="shared" si="1"/>
        <v>668</v>
      </c>
      <c r="N84" s="57" t="s">
        <v>1435</v>
      </c>
      <c r="O84" s="63"/>
      <c r="P84" s="209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</row>
    <row r="85">
      <c r="A85" s="57" t="s">
        <v>315</v>
      </c>
      <c r="B85" s="57" t="s">
        <v>50</v>
      </c>
      <c r="C85" s="57" t="s">
        <v>22</v>
      </c>
      <c r="D85" s="57" t="s">
        <v>328</v>
      </c>
      <c r="E85" s="57" t="s">
        <v>4</v>
      </c>
      <c r="F85" s="38" t="s">
        <v>1519</v>
      </c>
      <c r="G85" s="57" t="s">
        <v>552</v>
      </c>
      <c r="H85" s="38">
        <v>1.0</v>
      </c>
      <c r="I85" s="113">
        <v>2590.0</v>
      </c>
      <c r="J85" s="125"/>
      <c r="K85" s="217" t="s">
        <v>1483</v>
      </c>
      <c r="L85" s="218">
        <v>1045.0</v>
      </c>
      <c r="M85" s="189">
        <f t="shared" si="1"/>
        <v>1045</v>
      </c>
      <c r="N85" s="57" t="s">
        <v>1435</v>
      </c>
      <c r="O85" s="63"/>
      <c r="P85" s="64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</row>
    <row r="86">
      <c r="A86" s="57" t="s">
        <v>315</v>
      </c>
      <c r="B86" s="57" t="s">
        <v>50</v>
      </c>
      <c r="C86" s="57" t="s">
        <v>22</v>
      </c>
      <c r="D86" s="57" t="s">
        <v>328</v>
      </c>
      <c r="E86" s="57" t="s">
        <v>4</v>
      </c>
      <c r="F86" s="38" t="s">
        <v>1520</v>
      </c>
      <c r="G86" s="57" t="s">
        <v>552</v>
      </c>
      <c r="H86" s="38">
        <v>1.0</v>
      </c>
      <c r="I86" s="113">
        <v>2590.0</v>
      </c>
      <c r="J86" s="125"/>
      <c r="K86" s="217" t="s">
        <v>1483</v>
      </c>
      <c r="L86" s="218">
        <v>825.0</v>
      </c>
      <c r="M86" s="189">
        <f t="shared" si="1"/>
        <v>825</v>
      </c>
      <c r="N86" s="57" t="s">
        <v>1435</v>
      </c>
      <c r="O86" s="63"/>
      <c r="P86" s="64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</row>
    <row r="87">
      <c r="A87" s="57" t="s">
        <v>315</v>
      </c>
      <c r="B87" s="57" t="s">
        <v>50</v>
      </c>
      <c r="C87" s="57" t="s">
        <v>22</v>
      </c>
      <c r="D87" s="57" t="s">
        <v>567</v>
      </c>
      <c r="E87" s="57" t="s">
        <v>4</v>
      </c>
      <c r="F87" s="38" t="s">
        <v>1521</v>
      </c>
      <c r="G87" s="57" t="s">
        <v>552</v>
      </c>
      <c r="H87" s="38">
        <v>1.0</v>
      </c>
      <c r="I87" s="113">
        <v>2590.0</v>
      </c>
      <c r="J87" s="125"/>
      <c r="K87" s="217" t="s">
        <v>1522</v>
      </c>
      <c r="L87" s="218">
        <v>818.0</v>
      </c>
      <c r="M87" s="189">
        <f t="shared" si="1"/>
        <v>818</v>
      </c>
      <c r="N87" s="57" t="s">
        <v>1435</v>
      </c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>
      <c r="A88" s="57" t="s">
        <v>315</v>
      </c>
      <c r="B88" s="57" t="s">
        <v>50</v>
      </c>
      <c r="C88" s="57" t="s">
        <v>22</v>
      </c>
      <c r="D88" s="57" t="s">
        <v>567</v>
      </c>
      <c r="E88" s="57" t="s">
        <v>4</v>
      </c>
      <c r="F88" s="38" t="s">
        <v>716</v>
      </c>
      <c r="G88" s="57" t="s">
        <v>552</v>
      </c>
      <c r="H88" s="38">
        <v>1.0</v>
      </c>
      <c r="I88" s="113">
        <v>2990.0</v>
      </c>
      <c r="J88" s="125"/>
      <c r="K88" s="217" t="s">
        <v>1434</v>
      </c>
      <c r="L88" s="218">
        <v>968.0</v>
      </c>
      <c r="M88" s="189">
        <f t="shared" si="1"/>
        <v>968</v>
      </c>
      <c r="N88" s="57" t="s">
        <v>1435</v>
      </c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>
      <c r="A89" s="57" t="s">
        <v>315</v>
      </c>
      <c r="B89" s="57" t="s">
        <v>50</v>
      </c>
      <c r="C89" s="57" t="s">
        <v>22</v>
      </c>
      <c r="D89" s="57" t="s">
        <v>567</v>
      </c>
      <c r="E89" s="57" t="s">
        <v>4</v>
      </c>
      <c r="F89" s="38" t="s">
        <v>560</v>
      </c>
      <c r="G89" s="57" t="s">
        <v>552</v>
      </c>
      <c r="H89" s="38">
        <v>1.0</v>
      </c>
      <c r="I89" s="113">
        <v>2990.0</v>
      </c>
      <c r="J89" s="125"/>
      <c r="K89" s="217" t="s">
        <v>1434</v>
      </c>
      <c r="L89" s="218">
        <v>968.0</v>
      </c>
      <c r="M89" s="189">
        <f t="shared" si="1"/>
        <v>968</v>
      </c>
      <c r="N89" s="57" t="s">
        <v>1435</v>
      </c>
      <c r="O89" s="63"/>
      <c r="P89" s="64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</row>
    <row r="90">
      <c r="A90" s="57" t="s">
        <v>315</v>
      </c>
      <c r="B90" s="57" t="s">
        <v>50</v>
      </c>
      <c r="C90" s="57" t="s">
        <v>22</v>
      </c>
      <c r="D90" s="57" t="s">
        <v>328</v>
      </c>
      <c r="E90" s="57" t="s">
        <v>4</v>
      </c>
      <c r="F90" s="38" t="s">
        <v>560</v>
      </c>
      <c r="G90" s="57" t="s">
        <v>552</v>
      </c>
      <c r="H90" s="38">
        <v>1.0</v>
      </c>
      <c r="I90" s="113">
        <v>2990.0</v>
      </c>
      <c r="J90" s="125"/>
      <c r="K90" s="217" t="s">
        <v>1434</v>
      </c>
      <c r="L90" s="218">
        <v>968.0</v>
      </c>
      <c r="M90" s="189">
        <f t="shared" si="1"/>
        <v>968</v>
      </c>
      <c r="N90" s="57" t="s">
        <v>1435</v>
      </c>
      <c r="O90" s="63"/>
      <c r="P90" s="64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</row>
    <row r="91">
      <c r="A91" s="57" t="s">
        <v>315</v>
      </c>
      <c r="B91" s="57" t="s">
        <v>50</v>
      </c>
      <c r="C91" s="57" t="s">
        <v>22</v>
      </c>
      <c r="D91" s="57" t="s">
        <v>328</v>
      </c>
      <c r="E91" s="57" t="s">
        <v>4</v>
      </c>
      <c r="F91" s="38" t="s">
        <v>718</v>
      </c>
      <c r="G91" s="57" t="s">
        <v>552</v>
      </c>
      <c r="H91" s="38">
        <v>1.0</v>
      </c>
      <c r="I91" s="113">
        <v>2990.0</v>
      </c>
      <c r="J91" s="125"/>
      <c r="K91" s="217" t="s">
        <v>1434</v>
      </c>
      <c r="L91" s="218">
        <v>968.0</v>
      </c>
      <c r="M91" s="189">
        <f t="shared" si="1"/>
        <v>968</v>
      </c>
      <c r="N91" s="57" t="s">
        <v>1435</v>
      </c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</row>
    <row r="92">
      <c r="A92" s="57" t="s">
        <v>315</v>
      </c>
      <c r="B92" s="57" t="s">
        <v>50</v>
      </c>
      <c r="C92" s="57" t="s">
        <v>22</v>
      </c>
      <c r="D92" s="57" t="s">
        <v>567</v>
      </c>
      <c r="E92" s="57" t="s">
        <v>4</v>
      </c>
      <c r="F92" s="38" t="s">
        <v>718</v>
      </c>
      <c r="G92" s="57" t="s">
        <v>552</v>
      </c>
      <c r="H92" s="38">
        <v>1.0</v>
      </c>
      <c r="I92" s="113">
        <v>2990.0</v>
      </c>
      <c r="J92" s="125"/>
      <c r="K92" s="217" t="s">
        <v>1434</v>
      </c>
      <c r="L92" s="218">
        <v>968.0</v>
      </c>
      <c r="M92" s="189">
        <f t="shared" si="1"/>
        <v>968</v>
      </c>
      <c r="N92" s="57" t="s">
        <v>1435</v>
      </c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</row>
    <row r="93">
      <c r="A93" s="57" t="s">
        <v>315</v>
      </c>
      <c r="B93" s="57" t="s">
        <v>50</v>
      </c>
      <c r="C93" s="57" t="s">
        <v>22</v>
      </c>
      <c r="D93" s="57" t="s">
        <v>328</v>
      </c>
      <c r="E93" s="57" t="s">
        <v>4</v>
      </c>
      <c r="F93" s="38" t="s">
        <v>562</v>
      </c>
      <c r="G93" s="57" t="s">
        <v>552</v>
      </c>
      <c r="H93" s="38">
        <v>1.0</v>
      </c>
      <c r="I93" s="113">
        <v>3190.0</v>
      </c>
      <c r="J93" s="125"/>
      <c r="K93" s="217" t="s">
        <v>1523</v>
      </c>
      <c r="L93" s="218">
        <v>1043.0</v>
      </c>
      <c r="M93" s="189">
        <f t="shared" si="1"/>
        <v>1043</v>
      </c>
      <c r="N93" s="57" t="s">
        <v>1435</v>
      </c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</row>
    <row r="94">
      <c r="A94" s="57" t="s">
        <v>315</v>
      </c>
      <c r="B94" s="57" t="s">
        <v>50</v>
      </c>
      <c r="C94" s="57" t="s">
        <v>22</v>
      </c>
      <c r="D94" s="57" t="s">
        <v>567</v>
      </c>
      <c r="E94" s="57" t="s">
        <v>4</v>
      </c>
      <c r="F94" s="38" t="s">
        <v>562</v>
      </c>
      <c r="G94" s="57" t="s">
        <v>552</v>
      </c>
      <c r="H94" s="38">
        <v>1.0</v>
      </c>
      <c r="I94" s="113">
        <v>3190.0</v>
      </c>
      <c r="J94" s="125"/>
      <c r="K94" s="217" t="s">
        <v>1523</v>
      </c>
      <c r="L94" s="218">
        <v>1043.0</v>
      </c>
      <c r="M94" s="189">
        <f t="shared" si="1"/>
        <v>1043</v>
      </c>
      <c r="N94" s="57" t="s">
        <v>1435</v>
      </c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</row>
    <row r="95">
      <c r="A95" s="57" t="s">
        <v>315</v>
      </c>
      <c r="B95" s="57" t="s">
        <v>5</v>
      </c>
      <c r="C95" s="57" t="s">
        <v>6</v>
      </c>
      <c r="D95" s="57" t="s">
        <v>328</v>
      </c>
      <c r="E95" s="57" t="s">
        <v>4</v>
      </c>
      <c r="F95" s="38" t="s">
        <v>1359</v>
      </c>
      <c r="G95" s="57" t="s">
        <v>335</v>
      </c>
      <c r="H95" s="38">
        <v>1.0</v>
      </c>
      <c r="I95" s="113">
        <v>1990.0</v>
      </c>
      <c r="J95" s="125"/>
      <c r="K95" s="217">
        <v>890.0</v>
      </c>
      <c r="L95" s="218">
        <v>846.0</v>
      </c>
      <c r="M95" s="189">
        <f t="shared" si="1"/>
        <v>846</v>
      </c>
      <c r="N95" s="57" t="s">
        <v>1435</v>
      </c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</row>
    <row r="96">
      <c r="A96" s="57" t="s">
        <v>315</v>
      </c>
      <c r="B96" s="57" t="s">
        <v>5</v>
      </c>
      <c r="C96" s="57" t="s">
        <v>6</v>
      </c>
      <c r="D96" s="57" t="s">
        <v>328</v>
      </c>
      <c r="E96" s="57" t="s">
        <v>4</v>
      </c>
      <c r="F96" s="38" t="s">
        <v>1524</v>
      </c>
      <c r="G96" s="57" t="s">
        <v>335</v>
      </c>
      <c r="H96" s="38">
        <v>1.0</v>
      </c>
      <c r="I96" s="113">
        <v>1990.0</v>
      </c>
      <c r="J96" s="125"/>
      <c r="K96" s="217">
        <v>890.0</v>
      </c>
      <c r="L96" s="218">
        <v>846.0</v>
      </c>
      <c r="M96" s="189">
        <f t="shared" si="1"/>
        <v>846</v>
      </c>
      <c r="N96" s="57" t="s">
        <v>1435</v>
      </c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</row>
    <row r="97">
      <c r="A97" s="57" t="s">
        <v>315</v>
      </c>
      <c r="B97" s="57" t="s">
        <v>5</v>
      </c>
      <c r="C97" s="57" t="s">
        <v>6</v>
      </c>
      <c r="D97" s="57" t="s">
        <v>474</v>
      </c>
      <c r="E97" s="57" t="s">
        <v>4</v>
      </c>
      <c r="F97" s="38" t="s">
        <v>1260</v>
      </c>
      <c r="G97" s="57" t="s">
        <v>335</v>
      </c>
      <c r="H97" s="38">
        <v>1.0</v>
      </c>
      <c r="I97" s="113">
        <v>1990.0</v>
      </c>
      <c r="J97" s="125"/>
      <c r="K97" s="217">
        <v>890.0</v>
      </c>
      <c r="L97" s="218">
        <v>846.0</v>
      </c>
      <c r="M97" s="189">
        <f t="shared" si="1"/>
        <v>846</v>
      </c>
      <c r="N97" s="57" t="s">
        <v>1435</v>
      </c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</row>
    <row r="98">
      <c r="A98" s="57" t="s">
        <v>315</v>
      </c>
      <c r="B98" s="57" t="s">
        <v>5</v>
      </c>
      <c r="C98" s="57" t="s">
        <v>6</v>
      </c>
      <c r="D98" s="57" t="s">
        <v>328</v>
      </c>
      <c r="E98" s="57" t="s">
        <v>4</v>
      </c>
      <c r="F98" s="38" t="s">
        <v>1525</v>
      </c>
      <c r="G98" s="57" t="s">
        <v>335</v>
      </c>
      <c r="H98" s="38">
        <v>1.0</v>
      </c>
      <c r="I98" s="113">
        <v>1990.0</v>
      </c>
      <c r="J98" s="125"/>
      <c r="K98" s="217">
        <v>890.0</v>
      </c>
      <c r="L98" s="218">
        <v>846.0</v>
      </c>
      <c r="M98" s="189">
        <f t="shared" si="1"/>
        <v>846</v>
      </c>
      <c r="N98" s="57" t="s">
        <v>1435</v>
      </c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</row>
    <row r="99">
      <c r="A99" s="57" t="s">
        <v>315</v>
      </c>
      <c r="B99" s="57" t="s">
        <v>5</v>
      </c>
      <c r="C99" s="57" t="s">
        <v>6</v>
      </c>
      <c r="D99" s="57" t="s">
        <v>328</v>
      </c>
      <c r="E99" s="57" t="s">
        <v>4</v>
      </c>
      <c r="F99" s="38" t="s">
        <v>1526</v>
      </c>
      <c r="G99" s="57" t="s">
        <v>362</v>
      </c>
      <c r="H99" s="38">
        <v>1.0</v>
      </c>
      <c r="I99" s="113">
        <v>5590.0</v>
      </c>
      <c r="J99" s="125"/>
      <c r="K99" s="217" t="s">
        <v>1527</v>
      </c>
      <c r="L99" s="218">
        <v>2233.0</v>
      </c>
      <c r="M99" s="189">
        <f t="shared" si="1"/>
        <v>2233</v>
      </c>
      <c r="N99" s="57" t="s">
        <v>1435</v>
      </c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</row>
    <row r="100">
      <c r="A100" s="57" t="s">
        <v>315</v>
      </c>
      <c r="B100" s="57" t="s">
        <v>5</v>
      </c>
      <c r="C100" s="57" t="s">
        <v>6</v>
      </c>
      <c r="D100" s="57" t="s">
        <v>328</v>
      </c>
      <c r="E100" s="57" t="s">
        <v>4</v>
      </c>
      <c r="F100" s="38" t="s">
        <v>1528</v>
      </c>
      <c r="G100" s="57" t="s">
        <v>362</v>
      </c>
      <c r="H100" s="38">
        <v>1.0</v>
      </c>
      <c r="I100" s="113">
        <v>5590.0</v>
      </c>
      <c r="J100" s="125"/>
      <c r="K100" s="217" t="s">
        <v>1527</v>
      </c>
      <c r="L100" s="218">
        <v>2233.0</v>
      </c>
      <c r="M100" s="189">
        <f t="shared" si="1"/>
        <v>2233</v>
      </c>
      <c r="N100" s="57" t="s">
        <v>1435</v>
      </c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</row>
    <row r="101">
      <c r="A101" s="57" t="s">
        <v>315</v>
      </c>
      <c r="B101" s="57" t="s">
        <v>5</v>
      </c>
      <c r="C101" s="57" t="s">
        <v>6</v>
      </c>
      <c r="D101" s="57" t="s">
        <v>328</v>
      </c>
      <c r="E101" s="57" t="s">
        <v>4</v>
      </c>
      <c r="F101" s="38" t="s">
        <v>1529</v>
      </c>
      <c r="G101" s="57" t="s">
        <v>335</v>
      </c>
      <c r="H101" s="38">
        <v>1.0</v>
      </c>
      <c r="I101" s="113">
        <v>1990.0</v>
      </c>
      <c r="J101" s="125"/>
      <c r="K101" s="217">
        <v>890.0</v>
      </c>
      <c r="L101" s="218">
        <v>846.0</v>
      </c>
      <c r="M101" s="189">
        <f t="shared" si="1"/>
        <v>846</v>
      </c>
      <c r="N101" s="57" t="s">
        <v>1435</v>
      </c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</row>
    <row r="102">
      <c r="A102" s="57" t="s">
        <v>315</v>
      </c>
      <c r="B102" s="57" t="s">
        <v>37</v>
      </c>
      <c r="C102" s="57" t="s">
        <v>6</v>
      </c>
      <c r="D102" s="57" t="s">
        <v>328</v>
      </c>
      <c r="E102" s="57" t="s">
        <v>4</v>
      </c>
      <c r="F102" s="38" t="s">
        <v>1530</v>
      </c>
      <c r="G102" s="57" t="s">
        <v>342</v>
      </c>
      <c r="H102" s="38">
        <v>1.0</v>
      </c>
      <c r="I102" s="113">
        <v>6190.0</v>
      </c>
      <c r="J102" s="132">
        <v>5790.0</v>
      </c>
      <c r="K102" s="217">
        <v>2650.0</v>
      </c>
      <c r="L102" s="218">
        <v>2518.0</v>
      </c>
      <c r="M102" s="189">
        <f t="shared" si="1"/>
        <v>2518</v>
      </c>
      <c r="N102" s="57" t="s">
        <v>1435</v>
      </c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</row>
    <row r="103">
      <c r="A103" s="57" t="s">
        <v>315</v>
      </c>
      <c r="B103" s="57" t="s">
        <v>37</v>
      </c>
      <c r="C103" s="57" t="s">
        <v>6</v>
      </c>
      <c r="D103" s="57" t="s">
        <v>328</v>
      </c>
      <c r="E103" s="57" t="s">
        <v>4</v>
      </c>
      <c r="F103" s="38" t="s">
        <v>1531</v>
      </c>
      <c r="G103" s="57" t="s">
        <v>342</v>
      </c>
      <c r="H103" s="38">
        <v>1.0</v>
      </c>
      <c r="I103" s="113">
        <v>6190.0</v>
      </c>
      <c r="J103" s="132">
        <v>5790.0</v>
      </c>
      <c r="K103" s="217">
        <v>2650.0</v>
      </c>
      <c r="L103" s="218">
        <v>2518.0</v>
      </c>
      <c r="M103" s="189">
        <f t="shared" si="1"/>
        <v>2518</v>
      </c>
      <c r="N103" s="57" t="s">
        <v>1435</v>
      </c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</row>
    <row r="104">
      <c r="A104" s="57" t="s">
        <v>315</v>
      </c>
      <c r="B104" s="57" t="s">
        <v>37</v>
      </c>
      <c r="C104" s="57" t="s">
        <v>6</v>
      </c>
      <c r="D104" s="57" t="s">
        <v>328</v>
      </c>
      <c r="E104" s="57" t="s">
        <v>4</v>
      </c>
      <c r="F104" s="38" t="s">
        <v>1532</v>
      </c>
      <c r="G104" s="57" t="s">
        <v>342</v>
      </c>
      <c r="H104" s="38">
        <v>1.0</v>
      </c>
      <c r="I104" s="113">
        <v>6190.0</v>
      </c>
      <c r="J104" s="132">
        <v>5790.0</v>
      </c>
      <c r="K104" s="217">
        <v>2650.0</v>
      </c>
      <c r="L104" s="218">
        <v>2518.0</v>
      </c>
      <c r="M104" s="189">
        <f t="shared" si="1"/>
        <v>2518</v>
      </c>
      <c r="N104" s="57" t="s">
        <v>1435</v>
      </c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>
      <c r="A105" s="57" t="s">
        <v>315</v>
      </c>
      <c r="B105" s="57" t="s">
        <v>37</v>
      </c>
      <c r="C105" s="57" t="s">
        <v>6</v>
      </c>
      <c r="D105" s="57" t="s">
        <v>328</v>
      </c>
      <c r="E105" s="57" t="s">
        <v>4</v>
      </c>
      <c r="F105" s="38" t="s">
        <v>1533</v>
      </c>
      <c r="G105" s="57" t="s">
        <v>342</v>
      </c>
      <c r="H105" s="38">
        <v>1.0</v>
      </c>
      <c r="I105" s="113">
        <v>6190.0</v>
      </c>
      <c r="J105" s="132">
        <v>5790.0</v>
      </c>
      <c r="K105" s="217">
        <v>2650.0</v>
      </c>
      <c r="L105" s="218">
        <v>2518.0</v>
      </c>
      <c r="M105" s="189">
        <f t="shared" si="1"/>
        <v>2518</v>
      </c>
      <c r="N105" s="57" t="s">
        <v>1435</v>
      </c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</row>
    <row r="106">
      <c r="A106" s="57" t="s">
        <v>315</v>
      </c>
      <c r="B106" s="57" t="s">
        <v>37</v>
      </c>
      <c r="C106" s="57" t="s">
        <v>6</v>
      </c>
      <c r="D106" s="57" t="s">
        <v>328</v>
      </c>
      <c r="E106" s="57" t="s">
        <v>4</v>
      </c>
      <c r="F106" s="38" t="s">
        <v>1534</v>
      </c>
      <c r="G106" s="57" t="s">
        <v>342</v>
      </c>
      <c r="H106" s="38">
        <v>1.0</v>
      </c>
      <c r="I106" s="113">
        <v>5990.0</v>
      </c>
      <c r="J106" s="125"/>
      <c r="K106" s="217" t="s">
        <v>1535</v>
      </c>
      <c r="L106" s="218">
        <v>2328.0</v>
      </c>
      <c r="M106" s="189">
        <f t="shared" si="1"/>
        <v>2328</v>
      </c>
      <c r="N106" s="57" t="s">
        <v>1435</v>
      </c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</row>
    <row r="107">
      <c r="A107" s="57" t="s">
        <v>315</v>
      </c>
      <c r="B107" s="57" t="s">
        <v>37</v>
      </c>
      <c r="C107" s="57" t="s">
        <v>6</v>
      </c>
      <c r="D107" s="57" t="s">
        <v>474</v>
      </c>
      <c r="E107" s="57" t="s">
        <v>4</v>
      </c>
      <c r="F107" s="38" t="s">
        <v>1536</v>
      </c>
      <c r="G107" s="57" t="s">
        <v>342</v>
      </c>
      <c r="H107" s="38">
        <v>1.0</v>
      </c>
      <c r="I107" s="113">
        <v>5990.0</v>
      </c>
      <c r="J107" s="125"/>
      <c r="K107" s="217" t="s">
        <v>1535</v>
      </c>
      <c r="L107" s="218">
        <v>2328.0</v>
      </c>
      <c r="M107" s="189">
        <f t="shared" si="1"/>
        <v>2328</v>
      </c>
      <c r="N107" s="57" t="s">
        <v>1435</v>
      </c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</row>
    <row r="108">
      <c r="A108" s="57" t="s">
        <v>315</v>
      </c>
      <c r="B108" s="57" t="s">
        <v>37</v>
      </c>
      <c r="C108" s="57" t="s">
        <v>6</v>
      </c>
      <c r="D108" s="57" t="s">
        <v>328</v>
      </c>
      <c r="E108" s="57" t="s">
        <v>4</v>
      </c>
      <c r="F108" s="38" t="s">
        <v>1388</v>
      </c>
      <c r="G108" s="57" t="s">
        <v>342</v>
      </c>
      <c r="H108" s="38">
        <v>1.0</v>
      </c>
      <c r="I108" s="113">
        <v>5990.0</v>
      </c>
      <c r="J108" s="125"/>
      <c r="K108" s="217" t="s">
        <v>1535</v>
      </c>
      <c r="L108" s="218">
        <v>2328.0</v>
      </c>
      <c r="M108" s="189">
        <f t="shared" si="1"/>
        <v>2328</v>
      </c>
      <c r="N108" s="57" t="s">
        <v>1435</v>
      </c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</row>
    <row r="109">
      <c r="A109" s="57" t="s">
        <v>315</v>
      </c>
      <c r="B109" s="57" t="s">
        <v>591</v>
      </c>
      <c r="C109" s="57" t="s">
        <v>6</v>
      </c>
      <c r="D109" s="57" t="s">
        <v>474</v>
      </c>
      <c r="E109" s="57" t="s">
        <v>4</v>
      </c>
      <c r="F109" s="38" t="s">
        <v>1537</v>
      </c>
      <c r="G109" s="57" t="s">
        <v>593</v>
      </c>
      <c r="H109" s="38">
        <v>1.0</v>
      </c>
      <c r="I109" s="113">
        <v>1790.0</v>
      </c>
      <c r="J109" s="125"/>
      <c r="K109" s="217">
        <v>690.0</v>
      </c>
      <c r="L109" s="218">
        <v>656.0</v>
      </c>
      <c r="M109" s="189">
        <f t="shared" si="1"/>
        <v>656</v>
      </c>
      <c r="N109" s="57" t="s">
        <v>1435</v>
      </c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</row>
    <row r="110">
      <c r="A110" s="57" t="s">
        <v>315</v>
      </c>
      <c r="B110" s="57" t="s">
        <v>591</v>
      </c>
      <c r="C110" s="57" t="s">
        <v>6</v>
      </c>
      <c r="D110" s="57" t="s">
        <v>474</v>
      </c>
      <c r="E110" s="57" t="s">
        <v>4</v>
      </c>
      <c r="F110" s="38" t="s">
        <v>1538</v>
      </c>
      <c r="G110" s="57" t="s">
        <v>593</v>
      </c>
      <c r="H110" s="38">
        <v>2.0</v>
      </c>
      <c r="I110" s="113">
        <v>1790.0</v>
      </c>
      <c r="J110" s="125"/>
      <c r="K110" s="217">
        <v>690.0</v>
      </c>
      <c r="L110" s="218">
        <v>656.0</v>
      </c>
      <c r="M110" s="189">
        <f t="shared" si="1"/>
        <v>1312</v>
      </c>
      <c r="N110" s="57" t="s">
        <v>1435</v>
      </c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</row>
    <row r="111">
      <c r="A111" s="57" t="s">
        <v>315</v>
      </c>
      <c r="B111" s="57" t="s">
        <v>1432</v>
      </c>
      <c r="C111" s="58"/>
      <c r="D111" s="57" t="s">
        <v>328</v>
      </c>
      <c r="E111" s="57" t="s">
        <v>4</v>
      </c>
      <c r="F111" s="38" t="s">
        <v>1539</v>
      </c>
      <c r="G111" s="57" t="s">
        <v>320</v>
      </c>
      <c r="H111" s="38">
        <v>1.0</v>
      </c>
      <c r="I111" s="113">
        <v>3790.0</v>
      </c>
      <c r="J111" s="125"/>
      <c r="K111" s="217">
        <v>1490.0</v>
      </c>
      <c r="L111" s="218">
        <v>1118.0</v>
      </c>
      <c r="M111" s="189">
        <f t="shared" si="1"/>
        <v>1118</v>
      </c>
      <c r="N111" s="57" t="s">
        <v>1435</v>
      </c>
      <c r="O111" s="63"/>
      <c r="P111" s="209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</row>
    <row r="112">
      <c r="A112" s="57" t="s">
        <v>315</v>
      </c>
      <c r="B112" s="57" t="s">
        <v>1432</v>
      </c>
      <c r="C112" s="58"/>
      <c r="D112" s="57" t="s">
        <v>328</v>
      </c>
      <c r="E112" s="57" t="s">
        <v>4</v>
      </c>
      <c r="F112" s="38" t="s">
        <v>1540</v>
      </c>
      <c r="G112" s="57" t="s">
        <v>335</v>
      </c>
      <c r="H112" s="38">
        <v>1.0</v>
      </c>
      <c r="I112" s="113">
        <v>3790.0</v>
      </c>
      <c r="J112" s="125"/>
      <c r="K112" s="217">
        <v>1390.0</v>
      </c>
      <c r="L112" s="218">
        <v>1043.0</v>
      </c>
      <c r="M112" s="189">
        <f t="shared" si="1"/>
        <v>1043</v>
      </c>
      <c r="N112" s="57" t="s">
        <v>1435</v>
      </c>
      <c r="O112" s="63"/>
      <c r="P112" s="209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</row>
    <row r="113">
      <c r="A113" s="57" t="s">
        <v>315</v>
      </c>
      <c r="B113" s="57" t="s">
        <v>316</v>
      </c>
      <c r="C113" s="57" t="s">
        <v>6</v>
      </c>
      <c r="D113" s="57" t="s">
        <v>567</v>
      </c>
      <c r="E113" s="57" t="s">
        <v>4</v>
      </c>
      <c r="F113" s="38" t="s">
        <v>1541</v>
      </c>
      <c r="G113" s="57" t="s">
        <v>335</v>
      </c>
      <c r="H113" s="38">
        <v>1.0</v>
      </c>
      <c r="I113" s="113">
        <v>3390.0</v>
      </c>
      <c r="J113" s="125"/>
      <c r="K113" s="217" t="s">
        <v>1434</v>
      </c>
      <c r="L113" s="218">
        <v>1097.0</v>
      </c>
      <c r="M113" s="189">
        <f t="shared" si="1"/>
        <v>1097</v>
      </c>
      <c r="N113" s="57" t="s">
        <v>1435</v>
      </c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</row>
    <row r="114">
      <c r="A114" s="57" t="s">
        <v>315</v>
      </c>
      <c r="B114" s="57" t="s">
        <v>331</v>
      </c>
      <c r="C114" s="57" t="s">
        <v>22</v>
      </c>
      <c r="D114" s="57" t="s">
        <v>474</v>
      </c>
      <c r="E114" s="57" t="s">
        <v>4</v>
      </c>
      <c r="F114" s="38" t="s">
        <v>1542</v>
      </c>
      <c r="G114" s="57" t="s">
        <v>320</v>
      </c>
      <c r="H114" s="38">
        <v>1.0</v>
      </c>
      <c r="I114" s="113">
        <v>5390.0</v>
      </c>
      <c r="J114" s="125"/>
      <c r="K114" s="217" t="s">
        <v>1437</v>
      </c>
      <c r="L114" s="218">
        <v>1493.0</v>
      </c>
      <c r="M114" s="189">
        <f t="shared" si="1"/>
        <v>1493</v>
      </c>
      <c r="N114" s="57" t="s">
        <v>1435</v>
      </c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</row>
    <row r="115">
      <c r="A115" s="57" t="s">
        <v>315</v>
      </c>
      <c r="B115" s="57" t="s">
        <v>331</v>
      </c>
      <c r="C115" s="57" t="s">
        <v>22</v>
      </c>
      <c r="D115" s="57" t="s">
        <v>328</v>
      </c>
      <c r="E115" s="57" t="s">
        <v>4</v>
      </c>
      <c r="F115" s="38" t="s">
        <v>1543</v>
      </c>
      <c r="G115" s="57" t="s">
        <v>320</v>
      </c>
      <c r="H115" s="38">
        <v>1.0</v>
      </c>
      <c r="I115" s="113">
        <v>5390.0</v>
      </c>
      <c r="J115" s="125"/>
      <c r="K115" s="217" t="s">
        <v>1437</v>
      </c>
      <c r="L115" s="218">
        <v>1493.0</v>
      </c>
      <c r="M115" s="189">
        <f t="shared" si="1"/>
        <v>1493</v>
      </c>
      <c r="N115" s="57" t="s">
        <v>1435</v>
      </c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</row>
    <row r="116">
      <c r="A116" s="57" t="s">
        <v>315</v>
      </c>
      <c r="B116" s="57" t="s">
        <v>331</v>
      </c>
      <c r="C116" s="57" t="s">
        <v>22</v>
      </c>
      <c r="D116" s="57" t="s">
        <v>328</v>
      </c>
      <c r="E116" s="57" t="s">
        <v>4</v>
      </c>
      <c r="F116" s="38" t="s">
        <v>1544</v>
      </c>
      <c r="G116" s="57" t="s">
        <v>320</v>
      </c>
      <c r="H116" s="38">
        <v>1.0</v>
      </c>
      <c r="I116" s="113">
        <v>5390.0</v>
      </c>
      <c r="J116" s="125"/>
      <c r="K116" s="217" t="s">
        <v>1437</v>
      </c>
      <c r="L116" s="218">
        <v>1493.0</v>
      </c>
      <c r="M116" s="189">
        <f t="shared" si="1"/>
        <v>1493</v>
      </c>
      <c r="N116" s="57" t="s">
        <v>1435</v>
      </c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</row>
    <row r="117">
      <c r="A117" s="57" t="s">
        <v>315</v>
      </c>
      <c r="B117" s="57" t="s">
        <v>1545</v>
      </c>
      <c r="C117" s="58"/>
      <c r="D117" s="57" t="s">
        <v>328</v>
      </c>
      <c r="E117" s="57" t="s">
        <v>4</v>
      </c>
      <c r="F117" s="38" t="s">
        <v>1546</v>
      </c>
      <c r="G117" s="57" t="s">
        <v>1547</v>
      </c>
      <c r="H117" s="38">
        <v>2.0</v>
      </c>
      <c r="I117" s="113">
        <v>690.0</v>
      </c>
      <c r="J117" s="125"/>
      <c r="K117" s="217">
        <v>1.0</v>
      </c>
      <c r="L117" s="218">
        <v>1.0</v>
      </c>
      <c r="M117" s="189">
        <f t="shared" si="1"/>
        <v>2</v>
      </c>
      <c r="N117" s="57" t="s">
        <v>1435</v>
      </c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</row>
    <row r="118">
      <c r="A118" s="57" t="s">
        <v>315</v>
      </c>
      <c r="B118" s="57" t="s">
        <v>1545</v>
      </c>
      <c r="C118" s="58"/>
      <c r="D118" s="57" t="s">
        <v>474</v>
      </c>
      <c r="E118" s="57" t="s">
        <v>4</v>
      </c>
      <c r="F118" s="38" t="s">
        <v>1546</v>
      </c>
      <c r="G118" s="57" t="s">
        <v>1547</v>
      </c>
      <c r="H118" s="38">
        <v>2.0</v>
      </c>
      <c r="I118" s="113">
        <v>690.0</v>
      </c>
      <c r="J118" s="125"/>
      <c r="K118" s="217">
        <v>1.0</v>
      </c>
      <c r="L118" s="218">
        <v>1.0</v>
      </c>
      <c r="M118" s="189">
        <f t="shared" si="1"/>
        <v>2</v>
      </c>
      <c r="N118" s="57" t="s">
        <v>1435</v>
      </c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</row>
    <row r="119">
      <c r="A119" s="57" t="s">
        <v>315</v>
      </c>
      <c r="B119" s="57" t="s">
        <v>1432</v>
      </c>
      <c r="C119" s="58"/>
      <c r="D119" s="57" t="s">
        <v>474</v>
      </c>
      <c r="E119" s="57" t="s">
        <v>4</v>
      </c>
      <c r="F119" s="38" t="s">
        <v>1548</v>
      </c>
      <c r="G119" s="57" t="s">
        <v>335</v>
      </c>
      <c r="H119" s="38">
        <v>1.0</v>
      </c>
      <c r="I119" s="113">
        <v>3790.0</v>
      </c>
      <c r="J119" s="125"/>
      <c r="K119" s="217">
        <v>1390.0</v>
      </c>
      <c r="L119" s="218">
        <v>1043.0</v>
      </c>
      <c r="M119" s="189">
        <f t="shared" si="1"/>
        <v>1043</v>
      </c>
      <c r="N119" s="57" t="s">
        <v>1435</v>
      </c>
      <c r="O119" s="63"/>
      <c r="P119" s="209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</row>
    <row r="120">
      <c r="A120" s="57" t="s">
        <v>315</v>
      </c>
      <c r="B120" s="57" t="s">
        <v>316</v>
      </c>
      <c r="C120" s="58"/>
      <c r="D120" s="57" t="s">
        <v>474</v>
      </c>
      <c r="E120" s="57" t="s">
        <v>4</v>
      </c>
      <c r="F120" s="38" t="s">
        <v>1396</v>
      </c>
      <c r="G120" s="57" t="s">
        <v>335</v>
      </c>
      <c r="H120" s="38">
        <v>1.0</v>
      </c>
      <c r="I120" s="113">
        <v>3790.0</v>
      </c>
      <c r="J120" s="125"/>
      <c r="K120" s="217">
        <v>1390.0</v>
      </c>
      <c r="L120" s="218">
        <v>1043.0</v>
      </c>
      <c r="M120" s="189">
        <f t="shared" si="1"/>
        <v>1043</v>
      </c>
      <c r="N120" s="57" t="s">
        <v>1435</v>
      </c>
      <c r="O120" s="63"/>
      <c r="P120" s="209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</row>
    <row r="121">
      <c r="A121" s="57" t="s">
        <v>315</v>
      </c>
      <c r="B121" s="57" t="s">
        <v>1432</v>
      </c>
      <c r="C121" s="58"/>
      <c r="D121" s="57" t="s">
        <v>328</v>
      </c>
      <c r="E121" s="57" t="s">
        <v>4</v>
      </c>
      <c r="F121" s="38" t="s">
        <v>1400</v>
      </c>
      <c r="G121" s="57" t="s">
        <v>335</v>
      </c>
      <c r="H121" s="38">
        <v>1.0</v>
      </c>
      <c r="I121" s="113">
        <v>3790.0</v>
      </c>
      <c r="J121" s="125"/>
      <c r="K121" s="217">
        <v>1490.0</v>
      </c>
      <c r="L121" s="218">
        <v>1118.0</v>
      </c>
      <c r="M121" s="189">
        <f t="shared" si="1"/>
        <v>1118</v>
      </c>
      <c r="N121" s="57" t="s">
        <v>1435</v>
      </c>
      <c r="O121" s="63"/>
      <c r="P121" s="209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</row>
    <row r="122">
      <c r="A122" s="57" t="s">
        <v>315</v>
      </c>
      <c r="B122" s="57" t="s">
        <v>1432</v>
      </c>
      <c r="C122" s="58"/>
      <c r="D122" s="57" t="s">
        <v>474</v>
      </c>
      <c r="E122" s="57" t="s">
        <v>4</v>
      </c>
      <c r="F122" s="38" t="s">
        <v>1549</v>
      </c>
      <c r="G122" s="57" t="s">
        <v>335</v>
      </c>
      <c r="H122" s="38">
        <v>1.0</v>
      </c>
      <c r="I122" s="113">
        <v>2790.0</v>
      </c>
      <c r="J122" s="125"/>
      <c r="K122" s="217">
        <v>1090.0</v>
      </c>
      <c r="L122" s="218">
        <v>818.0</v>
      </c>
      <c r="M122" s="189">
        <f t="shared" si="1"/>
        <v>818</v>
      </c>
      <c r="N122" s="57" t="s">
        <v>1435</v>
      </c>
      <c r="O122" s="63"/>
      <c r="P122" s="209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</row>
    <row r="123">
      <c r="A123" s="57" t="s">
        <v>315</v>
      </c>
      <c r="B123" s="57" t="s">
        <v>1432</v>
      </c>
      <c r="C123" s="58"/>
      <c r="D123" s="57" t="s">
        <v>474</v>
      </c>
      <c r="E123" s="57" t="s">
        <v>4</v>
      </c>
      <c r="F123" s="38" t="s">
        <v>1550</v>
      </c>
      <c r="G123" s="57" t="s">
        <v>335</v>
      </c>
      <c r="H123" s="38">
        <v>1.0</v>
      </c>
      <c r="I123" s="113">
        <v>2790.0</v>
      </c>
      <c r="J123" s="125"/>
      <c r="K123" s="217">
        <v>1090.0</v>
      </c>
      <c r="L123" s="218">
        <v>818.0</v>
      </c>
      <c r="M123" s="189">
        <f t="shared" si="1"/>
        <v>818</v>
      </c>
      <c r="N123" s="57" t="s">
        <v>1435</v>
      </c>
      <c r="O123" s="63"/>
      <c r="P123" s="209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</row>
    <row r="124">
      <c r="A124" s="57" t="s">
        <v>315</v>
      </c>
      <c r="B124" s="57" t="s">
        <v>331</v>
      </c>
      <c r="C124" s="58"/>
      <c r="D124" s="57" t="s">
        <v>328</v>
      </c>
      <c r="E124" s="57" t="s">
        <v>4</v>
      </c>
      <c r="F124" s="38" t="s">
        <v>1551</v>
      </c>
      <c r="G124" s="57" t="s">
        <v>335</v>
      </c>
      <c r="H124" s="38">
        <v>1.0</v>
      </c>
      <c r="I124" s="113">
        <v>3990.0</v>
      </c>
      <c r="J124" s="125"/>
      <c r="K124" s="217">
        <v>1690.0</v>
      </c>
      <c r="L124" s="218">
        <v>1268.0</v>
      </c>
      <c r="M124" s="189">
        <f t="shared" si="1"/>
        <v>1268</v>
      </c>
      <c r="N124" s="57" t="s">
        <v>1435</v>
      </c>
      <c r="O124" s="63"/>
      <c r="P124" s="209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</row>
    <row r="125">
      <c r="A125" s="57" t="s">
        <v>315</v>
      </c>
      <c r="B125" s="57" t="s">
        <v>331</v>
      </c>
      <c r="C125" s="58"/>
      <c r="D125" s="57" t="s">
        <v>328</v>
      </c>
      <c r="E125" s="57" t="s">
        <v>4</v>
      </c>
      <c r="F125" s="38" t="s">
        <v>734</v>
      </c>
      <c r="G125" s="57" t="s">
        <v>335</v>
      </c>
      <c r="H125" s="38">
        <v>1.0</v>
      </c>
      <c r="I125" s="113">
        <v>4390.0</v>
      </c>
      <c r="J125" s="125"/>
      <c r="K125" s="217" t="s">
        <v>1552</v>
      </c>
      <c r="L125" s="218">
        <v>1123.0</v>
      </c>
      <c r="M125" s="189">
        <f t="shared" si="1"/>
        <v>1123</v>
      </c>
      <c r="N125" s="57" t="s">
        <v>1435</v>
      </c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</row>
    <row r="126">
      <c r="A126" s="57" t="s">
        <v>315</v>
      </c>
      <c r="B126" s="57" t="s">
        <v>331</v>
      </c>
      <c r="C126" s="58"/>
      <c r="D126" s="57" t="s">
        <v>328</v>
      </c>
      <c r="E126" s="57" t="s">
        <v>4</v>
      </c>
      <c r="F126" s="38" t="s">
        <v>1553</v>
      </c>
      <c r="G126" s="57" t="s">
        <v>335</v>
      </c>
      <c r="H126" s="38">
        <v>1.0</v>
      </c>
      <c r="I126" s="113">
        <v>4990.0</v>
      </c>
      <c r="J126" s="125"/>
      <c r="K126" s="217">
        <v>2190.0</v>
      </c>
      <c r="L126" s="218">
        <v>1643.0</v>
      </c>
      <c r="M126" s="189">
        <f t="shared" si="1"/>
        <v>1643</v>
      </c>
      <c r="N126" s="57" t="s">
        <v>1435</v>
      </c>
      <c r="O126" s="63"/>
      <c r="P126" s="209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</row>
    <row r="127">
      <c r="A127" s="57" t="s">
        <v>315</v>
      </c>
      <c r="B127" s="57" t="s">
        <v>1432</v>
      </c>
      <c r="C127" s="58"/>
      <c r="D127" s="57" t="s">
        <v>567</v>
      </c>
      <c r="E127" s="57" t="s">
        <v>4</v>
      </c>
      <c r="F127" s="38" t="s">
        <v>1554</v>
      </c>
      <c r="G127" s="57" t="s">
        <v>335</v>
      </c>
      <c r="H127" s="38">
        <v>1.0</v>
      </c>
      <c r="I127" s="113">
        <v>2990.0</v>
      </c>
      <c r="J127" s="125"/>
      <c r="K127" s="217">
        <v>1290.0</v>
      </c>
      <c r="L127" s="218">
        <v>968.0</v>
      </c>
      <c r="M127" s="189">
        <f t="shared" si="1"/>
        <v>968</v>
      </c>
      <c r="N127" s="57" t="s">
        <v>1435</v>
      </c>
      <c r="O127" s="63"/>
      <c r="P127" s="209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</row>
    <row r="128">
      <c r="A128" s="57" t="s">
        <v>315</v>
      </c>
      <c r="B128" s="57" t="s">
        <v>1432</v>
      </c>
      <c r="C128" s="58"/>
      <c r="D128" s="57" t="s">
        <v>328</v>
      </c>
      <c r="E128" s="57" t="s">
        <v>4</v>
      </c>
      <c r="F128" s="38" t="s">
        <v>1555</v>
      </c>
      <c r="G128" s="57" t="s">
        <v>335</v>
      </c>
      <c r="H128" s="38">
        <v>1.0</v>
      </c>
      <c r="I128" s="113">
        <v>2990.0</v>
      </c>
      <c r="J128" s="125"/>
      <c r="K128" s="217">
        <v>1290.0</v>
      </c>
      <c r="L128" s="218">
        <v>968.0</v>
      </c>
      <c r="M128" s="189">
        <f t="shared" si="1"/>
        <v>968</v>
      </c>
      <c r="N128" s="57" t="s">
        <v>1435</v>
      </c>
      <c r="O128" s="63"/>
      <c r="P128" s="209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</row>
    <row r="129">
      <c r="A129" s="57" t="s">
        <v>315</v>
      </c>
      <c r="B129" s="57" t="s">
        <v>1432</v>
      </c>
      <c r="C129" s="58"/>
      <c r="D129" s="57" t="s">
        <v>567</v>
      </c>
      <c r="E129" s="57" t="s">
        <v>4</v>
      </c>
      <c r="F129" s="38" t="s">
        <v>1556</v>
      </c>
      <c r="G129" s="57" t="s">
        <v>335</v>
      </c>
      <c r="H129" s="38">
        <v>1.0</v>
      </c>
      <c r="I129" s="113">
        <v>2790.0</v>
      </c>
      <c r="J129" s="125"/>
      <c r="K129" s="217">
        <v>1190.0</v>
      </c>
      <c r="L129" s="218">
        <v>893.0</v>
      </c>
      <c r="M129" s="189">
        <f t="shared" si="1"/>
        <v>893</v>
      </c>
      <c r="N129" s="57" t="s">
        <v>1435</v>
      </c>
      <c r="O129" s="63"/>
      <c r="P129" s="209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</row>
    <row r="130">
      <c r="A130" s="57" t="s">
        <v>315</v>
      </c>
      <c r="B130" s="57" t="s">
        <v>1432</v>
      </c>
      <c r="C130" s="58"/>
      <c r="D130" s="57" t="s">
        <v>328</v>
      </c>
      <c r="E130" s="57" t="s">
        <v>4</v>
      </c>
      <c r="F130" s="38" t="s">
        <v>1557</v>
      </c>
      <c r="G130" s="57" t="s">
        <v>335</v>
      </c>
      <c r="H130" s="38">
        <v>1.0</v>
      </c>
      <c r="I130" s="113">
        <v>2790.0</v>
      </c>
      <c r="J130" s="125"/>
      <c r="K130" s="217">
        <v>1090.0</v>
      </c>
      <c r="L130" s="218">
        <v>818.0</v>
      </c>
      <c r="M130" s="189">
        <f t="shared" si="1"/>
        <v>818</v>
      </c>
      <c r="N130" s="57" t="s">
        <v>1435</v>
      </c>
      <c r="O130" s="63"/>
      <c r="P130" s="209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</row>
    <row r="131">
      <c r="A131" s="57" t="s">
        <v>315</v>
      </c>
      <c r="B131" s="57" t="s">
        <v>1432</v>
      </c>
      <c r="C131" s="58"/>
      <c r="D131" s="57" t="s">
        <v>474</v>
      </c>
      <c r="E131" s="57" t="s">
        <v>4</v>
      </c>
      <c r="F131" s="38" t="s">
        <v>1558</v>
      </c>
      <c r="G131" s="57" t="s">
        <v>335</v>
      </c>
      <c r="H131" s="38">
        <v>1.0</v>
      </c>
      <c r="I131" s="113">
        <v>2990.0</v>
      </c>
      <c r="J131" s="125"/>
      <c r="K131" s="217">
        <v>1290.0</v>
      </c>
      <c r="L131" s="218">
        <v>968.0</v>
      </c>
      <c r="M131" s="189">
        <f t="shared" si="1"/>
        <v>968</v>
      </c>
      <c r="N131" s="57" t="s">
        <v>1435</v>
      </c>
      <c r="O131" s="63"/>
      <c r="P131" s="209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</row>
    <row r="132">
      <c r="A132" s="57" t="s">
        <v>315</v>
      </c>
      <c r="B132" s="57" t="s">
        <v>1432</v>
      </c>
      <c r="C132" s="58"/>
      <c r="D132" s="57" t="s">
        <v>567</v>
      </c>
      <c r="E132" s="57" t="s">
        <v>4</v>
      </c>
      <c r="F132" s="38" t="s">
        <v>1559</v>
      </c>
      <c r="G132" s="57" t="s">
        <v>335</v>
      </c>
      <c r="H132" s="38">
        <v>1.0</v>
      </c>
      <c r="I132" s="113">
        <v>2990.0</v>
      </c>
      <c r="J132" s="125"/>
      <c r="K132" s="217">
        <v>1290.0</v>
      </c>
      <c r="L132" s="218">
        <v>968.0</v>
      </c>
      <c r="M132" s="189">
        <f t="shared" si="1"/>
        <v>968</v>
      </c>
      <c r="N132" s="57" t="s">
        <v>1435</v>
      </c>
      <c r="O132" s="63"/>
      <c r="P132" s="209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>
      <c r="A133" s="57" t="s">
        <v>315</v>
      </c>
      <c r="B133" s="57" t="s">
        <v>331</v>
      </c>
      <c r="C133" s="58"/>
      <c r="D133" s="57" t="s">
        <v>328</v>
      </c>
      <c r="E133" s="57" t="s">
        <v>4</v>
      </c>
      <c r="F133" s="38" t="s">
        <v>817</v>
      </c>
      <c r="G133" s="57" t="s">
        <v>335</v>
      </c>
      <c r="H133" s="38">
        <v>1.0</v>
      </c>
      <c r="I133" s="113">
        <v>4790.0</v>
      </c>
      <c r="J133" s="125"/>
      <c r="K133" s="217" t="s">
        <v>1560</v>
      </c>
      <c r="L133" s="218">
        <v>1343.0</v>
      </c>
      <c r="M133" s="189">
        <f t="shared" si="1"/>
        <v>1343</v>
      </c>
      <c r="N133" s="57" t="s">
        <v>1435</v>
      </c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</row>
    <row r="134">
      <c r="A134" s="57" t="s">
        <v>315</v>
      </c>
      <c r="B134" s="57" t="s">
        <v>331</v>
      </c>
      <c r="C134" s="58"/>
      <c r="D134" s="57" t="s">
        <v>567</v>
      </c>
      <c r="E134" s="57" t="s">
        <v>4</v>
      </c>
      <c r="F134" s="38" t="s">
        <v>1561</v>
      </c>
      <c r="G134" s="57" t="s">
        <v>335</v>
      </c>
      <c r="H134" s="38">
        <v>1.0</v>
      </c>
      <c r="I134" s="113">
        <v>4790.0</v>
      </c>
      <c r="J134" s="125"/>
      <c r="K134" s="217" t="s">
        <v>1560</v>
      </c>
      <c r="L134" s="218">
        <v>1343.0</v>
      </c>
      <c r="M134" s="189">
        <f t="shared" si="1"/>
        <v>1343</v>
      </c>
      <c r="N134" s="57" t="s">
        <v>1435</v>
      </c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>
      <c r="A135" s="57" t="s">
        <v>315</v>
      </c>
      <c r="B135" s="57" t="s">
        <v>1432</v>
      </c>
      <c r="C135" s="58"/>
      <c r="D135" s="57" t="s">
        <v>328</v>
      </c>
      <c r="E135" s="57" t="s">
        <v>4</v>
      </c>
      <c r="F135" s="38" t="s">
        <v>1562</v>
      </c>
      <c r="G135" s="57" t="s">
        <v>335</v>
      </c>
      <c r="H135" s="38">
        <v>1.0</v>
      </c>
      <c r="I135" s="113">
        <v>3190.0</v>
      </c>
      <c r="J135" s="125"/>
      <c r="K135" s="217">
        <v>1390.0</v>
      </c>
      <c r="L135" s="218">
        <v>1043.0</v>
      </c>
      <c r="M135" s="189">
        <f t="shared" si="1"/>
        <v>1043</v>
      </c>
      <c r="N135" s="57" t="s">
        <v>1435</v>
      </c>
      <c r="O135" s="63"/>
      <c r="P135" s="209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>
      <c r="A136" s="57" t="s">
        <v>315</v>
      </c>
      <c r="B136" s="57" t="s">
        <v>1432</v>
      </c>
      <c r="C136" s="58"/>
      <c r="D136" s="57" t="s">
        <v>474</v>
      </c>
      <c r="E136" s="57" t="s">
        <v>4</v>
      </c>
      <c r="F136" s="38" t="s">
        <v>1563</v>
      </c>
      <c r="G136" s="57" t="s">
        <v>335</v>
      </c>
      <c r="H136" s="38">
        <v>1.0</v>
      </c>
      <c r="I136" s="113">
        <v>3190.0</v>
      </c>
      <c r="J136" s="125"/>
      <c r="K136" s="217">
        <v>1390.0</v>
      </c>
      <c r="L136" s="218">
        <v>1043.0</v>
      </c>
      <c r="M136" s="189">
        <f t="shared" si="1"/>
        <v>1043</v>
      </c>
      <c r="N136" s="57" t="s">
        <v>1435</v>
      </c>
      <c r="O136" s="63"/>
      <c r="P136" s="209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</row>
    <row r="137">
      <c r="A137" s="57" t="s">
        <v>315</v>
      </c>
      <c r="B137" s="57" t="s">
        <v>1432</v>
      </c>
      <c r="C137" s="58"/>
      <c r="D137" s="57" t="s">
        <v>328</v>
      </c>
      <c r="E137" s="57" t="s">
        <v>4</v>
      </c>
      <c r="F137" s="38" t="s">
        <v>1564</v>
      </c>
      <c r="G137" s="57" t="s">
        <v>335</v>
      </c>
      <c r="H137" s="38">
        <v>1.0</v>
      </c>
      <c r="I137" s="113">
        <v>3190.0</v>
      </c>
      <c r="J137" s="125"/>
      <c r="K137" s="217">
        <v>1390.0</v>
      </c>
      <c r="L137" s="218">
        <v>1043.0</v>
      </c>
      <c r="M137" s="189">
        <f t="shared" si="1"/>
        <v>1043</v>
      </c>
      <c r="N137" s="57" t="s">
        <v>1435</v>
      </c>
      <c r="O137" s="63"/>
      <c r="P137" s="209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>
      <c r="A138" s="57" t="s">
        <v>315</v>
      </c>
      <c r="B138" s="57" t="s">
        <v>1432</v>
      </c>
      <c r="C138" s="58"/>
      <c r="D138" s="57" t="s">
        <v>474</v>
      </c>
      <c r="E138" s="57" t="s">
        <v>4</v>
      </c>
      <c r="F138" s="38" t="s">
        <v>1565</v>
      </c>
      <c r="G138" s="57" t="s">
        <v>335</v>
      </c>
      <c r="H138" s="38">
        <v>1.0</v>
      </c>
      <c r="I138" s="113">
        <v>2790.0</v>
      </c>
      <c r="J138" s="125"/>
      <c r="K138" s="217">
        <v>1090.0</v>
      </c>
      <c r="L138" s="218">
        <v>818.0</v>
      </c>
      <c r="M138" s="189">
        <f t="shared" si="1"/>
        <v>818</v>
      </c>
      <c r="N138" s="57" t="s">
        <v>1435</v>
      </c>
      <c r="O138" s="63"/>
      <c r="P138" s="209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>
      <c r="A139" s="57" t="s">
        <v>315</v>
      </c>
      <c r="B139" s="57" t="s">
        <v>1432</v>
      </c>
      <c r="C139" s="58"/>
      <c r="D139" s="57" t="s">
        <v>328</v>
      </c>
      <c r="E139" s="57" t="s">
        <v>4</v>
      </c>
      <c r="F139" s="38" t="s">
        <v>1566</v>
      </c>
      <c r="G139" s="57" t="s">
        <v>335</v>
      </c>
      <c r="H139" s="38">
        <v>1.0</v>
      </c>
      <c r="I139" s="113">
        <v>2790.0</v>
      </c>
      <c r="J139" s="125"/>
      <c r="K139" s="216">
        <v>1190.0</v>
      </c>
      <c r="L139" s="59">
        <v>893.0</v>
      </c>
      <c r="M139" s="189">
        <f t="shared" si="1"/>
        <v>893</v>
      </c>
      <c r="N139" s="57" t="s">
        <v>1435</v>
      </c>
      <c r="O139" s="63"/>
      <c r="P139" s="209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</row>
    <row r="140">
      <c r="A140" s="57" t="s">
        <v>315</v>
      </c>
      <c r="B140" s="57" t="s">
        <v>331</v>
      </c>
      <c r="C140" s="58"/>
      <c r="D140" s="57" t="s">
        <v>567</v>
      </c>
      <c r="E140" s="57" t="s">
        <v>4</v>
      </c>
      <c r="F140" s="38" t="s">
        <v>1567</v>
      </c>
      <c r="G140" s="57" t="s">
        <v>335</v>
      </c>
      <c r="H140" s="38">
        <v>1.0</v>
      </c>
      <c r="I140" s="113">
        <v>3990.0</v>
      </c>
      <c r="J140" s="125"/>
      <c r="K140" s="217">
        <v>1690.0</v>
      </c>
      <c r="L140" s="218">
        <v>1268.0</v>
      </c>
      <c r="M140" s="189">
        <f t="shared" si="1"/>
        <v>1268</v>
      </c>
      <c r="N140" s="57" t="s">
        <v>1435</v>
      </c>
      <c r="O140" s="63"/>
      <c r="P140" s="209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>
      <c r="A141" s="57" t="s">
        <v>315</v>
      </c>
      <c r="B141" s="57" t="s">
        <v>1432</v>
      </c>
      <c r="C141" s="58"/>
      <c r="D141" s="57" t="s">
        <v>328</v>
      </c>
      <c r="E141" s="57" t="s">
        <v>4</v>
      </c>
      <c r="F141" s="38" t="s">
        <v>1568</v>
      </c>
      <c r="G141" s="57" t="s">
        <v>335</v>
      </c>
      <c r="H141" s="38">
        <v>1.0</v>
      </c>
      <c r="I141" s="113">
        <v>3790.0</v>
      </c>
      <c r="J141" s="125"/>
      <c r="K141" s="217">
        <v>1590.0</v>
      </c>
      <c r="L141" s="218">
        <v>1193.0</v>
      </c>
      <c r="M141" s="189">
        <f t="shared" si="1"/>
        <v>1193</v>
      </c>
      <c r="N141" s="57" t="s">
        <v>1435</v>
      </c>
      <c r="O141" s="63"/>
      <c r="P141" s="209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>
      <c r="A142" s="57" t="s">
        <v>315</v>
      </c>
      <c r="B142" s="57" t="s">
        <v>316</v>
      </c>
      <c r="C142" s="58"/>
      <c r="D142" s="57" t="s">
        <v>328</v>
      </c>
      <c r="E142" s="57" t="s">
        <v>4</v>
      </c>
      <c r="F142" s="38" t="s">
        <v>1569</v>
      </c>
      <c r="G142" s="57" t="s">
        <v>335</v>
      </c>
      <c r="H142" s="38">
        <v>1.0</v>
      </c>
      <c r="I142" s="113">
        <v>3390.0</v>
      </c>
      <c r="J142" s="125"/>
      <c r="K142" s="217" t="s">
        <v>1523</v>
      </c>
      <c r="L142" s="218">
        <v>1182.0</v>
      </c>
      <c r="M142" s="189">
        <f t="shared" si="1"/>
        <v>1182</v>
      </c>
      <c r="N142" s="57" t="s">
        <v>1435</v>
      </c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>
      <c r="A143" s="57" t="s">
        <v>315</v>
      </c>
      <c r="B143" s="57" t="s">
        <v>316</v>
      </c>
      <c r="C143" s="58"/>
      <c r="D143" s="57" t="s">
        <v>474</v>
      </c>
      <c r="E143" s="57" t="s">
        <v>4</v>
      </c>
      <c r="F143" s="38" t="s">
        <v>1413</v>
      </c>
      <c r="G143" s="57" t="s">
        <v>335</v>
      </c>
      <c r="H143" s="38">
        <v>1.0</v>
      </c>
      <c r="I143" s="113">
        <v>3390.0</v>
      </c>
      <c r="J143" s="125"/>
      <c r="K143" s="217" t="s">
        <v>1523</v>
      </c>
      <c r="L143" s="218">
        <v>1182.0</v>
      </c>
      <c r="M143" s="189">
        <f t="shared" si="1"/>
        <v>1182</v>
      </c>
      <c r="N143" s="57" t="s">
        <v>1435</v>
      </c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</row>
    <row r="144">
      <c r="A144" s="57" t="s">
        <v>315</v>
      </c>
      <c r="B144" s="57" t="s">
        <v>316</v>
      </c>
      <c r="C144" s="58"/>
      <c r="D144" s="57" t="s">
        <v>474</v>
      </c>
      <c r="E144" s="57" t="s">
        <v>4</v>
      </c>
      <c r="F144" s="38" t="s">
        <v>1570</v>
      </c>
      <c r="G144" s="57" t="s">
        <v>335</v>
      </c>
      <c r="H144" s="38">
        <v>1.0</v>
      </c>
      <c r="I144" s="113">
        <v>3390.0</v>
      </c>
      <c r="J144" s="125"/>
      <c r="K144" s="217" t="s">
        <v>1434</v>
      </c>
      <c r="L144" s="218">
        <v>1097.0</v>
      </c>
      <c r="M144" s="189">
        <f t="shared" si="1"/>
        <v>1097</v>
      </c>
      <c r="N144" s="57" t="s">
        <v>1435</v>
      </c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</row>
    <row r="145">
      <c r="A145" s="57" t="s">
        <v>315</v>
      </c>
      <c r="B145" s="57" t="s">
        <v>316</v>
      </c>
      <c r="C145" s="58"/>
      <c r="D145" s="57" t="s">
        <v>328</v>
      </c>
      <c r="E145" s="57" t="s">
        <v>4</v>
      </c>
      <c r="F145" s="38" t="s">
        <v>1419</v>
      </c>
      <c r="G145" s="57" t="s">
        <v>335</v>
      </c>
      <c r="H145" s="38">
        <v>1.0</v>
      </c>
      <c r="I145" s="113">
        <v>3390.0</v>
      </c>
      <c r="J145" s="125"/>
      <c r="K145" s="217" t="s">
        <v>1434</v>
      </c>
      <c r="L145" s="218">
        <v>1097.0</v>
      </c>
      <c r="M145" s="189">
        <f t="shared" si="1"/>
        <v>1097</v>
      </c>
      <c r="N145" s="57" t="s">
        <v>1435</v>
      </c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</row>
    <row r="146">
      <c r="A146" s="63"/>
      <c r="B146" s="63"/>
      <c r="C146" s="63"/>
      <c r="D146" s="63"/>
      <c r="E146" s="63"/>
      <c r="F146" s="54"/>
      <c r="G146" s="63"/>
      <c r="H146" s="63"/>
      <c r="I146" s="128"/>
      <c r="J146" s="129"/>
      <c r="K146" s="219"/>
      <c r="L146" s="128"/>
      <c r="M146" s="188"/>
      <c r="N146" s="63"/>
      <c r="O146" s="63"/>
      <c r="P146" s="209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</row>
    <row r="147">
      <c r="A147" s="63"/>
      <c r="B147" s="63"/>
      <c r="C147" s="63"/>
      <c r="D147" s="63"/>
      <c r="E147" s="63"/>
      <c r="F147" s="54"/>
      <c r="G147" s="63"/>
      <c r="H147" s="63"/>
      <c r="I147" s="128"/>
      <c r="J147" s="129"/>
      <c r="K147" s="195"/>
      <c r="L147" s="128"/>
      <c r="M147" s="188"/>
      <c r="N147" s="63"/>
      <c r="O147" s="63"/>
      <c r="P147" s="209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</row>
    <row r="148">
      <c r="A148" s="63"/>
      <c r="B148" s="63"/>
      <c r="C148" s="63"/>
      <c r="D148" s="63"/>
      <c r="E148" s="63"/>
      <c r="F148" s="54"/>
      <c r="G148" s="63"/>
      <c r="H148" s="63"/>
      <c r="I148" s="128"/>
      <c r="J148" s="129"/>
      <c r="K148" s="195"/>
      <c r="L148" s="128"/>
      <c r="M148" s="188"/>
      <c r="N148" s="63"/>
      <c r="O148" s="63"/>
      <c r="P148" s="209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</row>
    <row r="149">
      <c r="A149" s="63"/>
      <c r="B149" s="63"/>
      <c r="C149" s="63"/>
      <c r="D149" s="63"/>
      <c r="E149" s="63"/>
      <c r="F149" s="54"/>
      <c r="G149" s="63"/>
      <c r="H149" s="63"/>
      <c r="I149" s="128"/>
      <c r="J149" s="129"/>
      <c r="K149" s="195"/>
      <c r="L149" s="128"/>
      <c r="M149" s="188"/>
      <c r="N149" s="63"/>
      <c r="O149" s="63"/>
      <c r="P149" s="209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>
      <c r="A150" s="63"/>
      <c r="B150" s="63"/>
      <c r="C150" s="63"/>
      <c r="D150" s="63"/>
      <c r="E150" s="63"/>
      <c r="F150" s="54"/>
      <c r="G150" s="63"/>
      <c r="H150" s="63"/>
      <c r="I150" s="128"/>
      <c r="J150" s="129"/>
      <c r="K150" s="195"/>
      <c r="L150" s="128"/>
      <c r="M150" s="188"/>
      <c r="N150" s="63"/>
      <c r="O150" s="63"/>
      <c r="P150" s="209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</row>
    <row r="151">
      <c r="A151" s="63"/>
      <c r="B151" s="63"/>
      <c r="C151" s="63"/>
      <c r="D151" s="63"/>
      <c r="E151" s="63"/>
      <c r="F151" s="54"/>
      <c r="G151" s="63"/>
      <c r="H151" s="63"/>
      <c r="I151" s="128"/>
      <c r="J151" s="129"/>
      <c r="K151" s="195"/>
      <c r="L151" s="128"/>
      <c r="M151" s="188"/>
      <c r="N151" s="63"/>
      <c r="O151" s="63"/>
      <c r="P151" s="209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</row>
    <row r="152">
      <c r="A152" s="63"/>
      <c r="B152" s="63"/>
      <c r="C152" s="63"/>
      <c r="D152" s="63"/>
      <c r="E152" s="63"/>
      <c r="F152" s="54"/>
      <c r="G152" s="63"/>
      <c r="H152" s="63"/>
      <c r="I152" s="128"/>
      <c r="J152" s="129"/>
      <c r="K152" s="195"/>
      <c r="L152" s="128"/>
      <c r="M152" s="188"/>
      <c r="N152" s="63"/>
      <c r="O152" s="63"/>
      <c r="P152" s="209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>
      <c r="A153" s="63"/>
      <c r="B153" s="63"/>
      <c r="C153" s="63"/>
      <c r="D153" s="63"/>
      <c r="E153" s="63"/>
      <c r="F153" s="54"/>
      <c r="G153" s="63"/>
      <c r="H153" s="63"/>
      <c r="I153" s="128"/>
      <c r="J153" s="129"/>
      <c r="K153" s="195"/>
      <c r="L153" s="128"/>
      <c r="M153" s="188"/>
      <c r="N153" s="63"/>
      <c r="O153" s="63"/>
      <c r="P153" s="209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>
      <c r="A154" s="63"/>
      <c r="B154" s="63"/>
      <c r="C154" s="63"/>
      <c r="D154" s="63"/>
      <c r="E154" s="63"/>
      <c r="F154" s="54"/>
      <c r="G154" s="63"/>
      <c r="H154" s="63"/>
      <c r="I154" s="128"/>
      <c r="J154" s="129"/>
      <c r="K154" s="195"/>
      <c r="L154" s="128"/>
      <c r="M154" s="188"/>
      <c r="N154" s="63"/>
      <c r="O154" s="63"/>
      <c r="P154" s="209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>
      <c r="A155" s="63"/>
      <c r="B155" s="63"/>
      <c r="C155" s="63"/>
      <c r="D155" s="63"/>
      <c r="E155" s="63"/>
      <c r="F155" s="54"/>
      <c r="G155" s="63"/>
      <c r="H155" s="63"/>
      <c r="I155" s="128"/>
      <c r="J155" s="129"/>
      <c r="K155" s="195"/>
      <c r="L155" s="128"/>
      <c r="M155" s="188"/>
      <c r="N155" s="63"/>
      <c r="O155" s="63"/>
      <c r="P155" s="209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</row>
    <row r="156">
      <c r="A156" s="63"/>
      <c r="B156" s="63"/>
      <c r="C156" s="63"/>
      <c r="D156" s="63"/>
      <c r="E156" s="63"/>
      <c r="F156" s="54"/>
      <c r="G156" s="63"/>
      <c r="H156" s="63"/>
      <c r="I156" s="128"/>
      <c r="J156" s="129"/>
      <c r="K156" s="195"/>
      <c r="L156" s="128"/>
      <c r="M156" s="188"/>
      <c r="N156" s="63"/>
      <c r="O156" s="63"/>
      <c r="P156" s="209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</row>
    <row r="157">
      <c r="A157" s="63"/>
      <c r="B157" s="63"/>
      <c r="C157" s="63"/>
      <c r="D157" s="63"/>
      <c r="E157" s="63"/>
      <c r="F157" s="54"/>
      <c r="G157" s="63"/>
      <c r="H157" s="63"/>
      <c r="I157" s="128"/>
      <c r="J157" s="129"/>
      <c r="K157" s="195"/>
      <c r="L157" s="128"/>
      <c r="M157" s="188"/>
      <c r="N157" s="63"/>
      <c r="O157" s="63"/>
      <c r="P157" s="209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</row>
    <row r="158">
      <c r="A158" s="63"/>
      <c r="B158" s="63"/>
      <c r="C158" s="63"/>
      <c r="D158" s="63"/>
      <c r="E158" s="63"/>
      <c r="F158" s="54"/>
      <c r="G158" s="63"/>
      <c r="H158" s="63"/>
      <c r="I158" s="128"/>
      <c r="J158" s="129"/>
      <c r="K158" s="195"/>
      <c r="L158" s="128"/>
      <c r="M158" s="188"/>
      <c r="N158" s="63"/>
      <c r="O158" s="63"/>
      <c r="P158" s="209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</row>
    <row r="159">
      <c r="A159" s="63"/>
      <c r="B159" s="63"/>
      <c r="C159" s="63"/>
      <c r="D159" s="63"/>
      <c r="E159" s="63"/>
      <c r="F159" s="54"/>
      <c r="G159" s="63"/>
      <c r="H159" s="63"/>
      <c r="I159" s="128"/>
      <c r="J159" s="129"/>
      <c r="K159" s="195"/>
      <c r="L159" s="128"/>
      <c r="M159" s="188"/>
      <c r="N159" s="63"/>
      <c r="O159" s="63"/>
      <c r="P159" s="209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</row>
    <row r="160">
      <c r="A160" s="63"/>
      <c r="B160" s="63"/>
      <c r="C160" s="63"/>
      <c r="D160" s="63"/>
      <c r="E160" s="63"/>
      <c r="F160" s="54"/>
      <c r="G160" s="63"/>
      <c r="H160" s="63"/>
      <c r="I160" s="128"/>
      <c r="J160" s="129"/>
      <c r="K160" s="195"/>
      <c r="L160" s="128"/>
      <c r="M160" s="188"/>
      <c r="N160" s="63"/>
      <c r="O160" s="63"/>
      <c r="P160" s="209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</row>
    <row r="161">
      <c r="A161" s="63"/>
      <c r="B161" s="63"/>
      <c r="C161" s="63"/>
      <c r="D161" s="63"/>
      <c r="E161" s="63"/>
      <c r="F161" s="54"/>
      <c r="G161" s="63"/>
      <c r="H161" s="63"/>
      <c r="I161" s="128"/>
      <c r="J161" s="129"/>
      <c r="K161" s="195"/>
      <c r="L161" s="128"/>
      <c r="M161" s="188"/>
      <c r="N161" s="63"/>
      <c r="O161" s="63"/>
      <c r="P161" s="209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</row>
    <row r="162">
      <c r="A162" s="63"/>
      <c r="B162" s="63"/>
      <c r="C162" s="63"/>
      <c r="D162" s="63"/>
      <c r="E162" s="63"/>
      <c r="F162" s="54"/>
      <c r="G162" s="63"/>
      <c r="H162" s="63"/>
      <c r="I162" s="128"/>
      <c r="J162" s="129"/>
      <c r="K162" s="195"/>
      <c r="L162" s="128"/>
      <c r="M162" s="188"/>
      <c r="N162" s="63"/>
      <c r="O162" s="63"/>
      <c r="P162" s="209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</row>
    <row r="163">
      <c r="A163" s="63"/>
      <c r="B163" s="63"/>
      <c r="C163" s="63"/>
      <c r="D163" s="63"/>
      <c r="E163" s="63"/>
      <c r="F163" s="54"/>
      <c r="G163" s="63"/>
      <c r="H163" s="63"/>
      <c r="I163" s="128"/>
      <c r="J163" s="129"/>
      <c r="K163" s="195"/>
      <c r="L163" s="128"/>
      <c r="M163" s="188"/>
      <c r="N163" s="63"/>
      <c r="O163" s="63"/>
      <c r="P163" s="209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</row>
    <row r="164">
      <c r="A164" s="63"/>
      <c r="B164" s="63"/>
      <c r="C164" s="63"/>
      <c r="D164" s="63"/>
      <c r="E164" s="63"/>
      <c r="F164" s="54"/>
      <c r="G164" s="63"/>
      <c r="H164" s="63"/>
      <c r="I164" s="128"/>
      <c r="J164" s="129"/>
      <c r="K164" s="195"/>
      <c r="L164" s="128"/>
      <c r="M164" s="188"/>
      <c r="N164" s="63"/>
      <c r="O164" s="63"/>
      <c r="P164" s="209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</row>
    <row r="165">
      <c r="A165" s="63"/>
      <c r="B165" s="63"/>
      <c r="C165" s="63"/>
      <c r="D165" s="63"/>
      <c r="E165" s="63"/>
      <c r="F165" s="54"/>
      <c r="G165" s="63"/>
      <c r="H165" s="63"/>
      <c r="I165" s="128"/>
      <c r="J165" s="129"/>
      <c r="K165" s="195"/>
      <c r="L165" s="128"/>
      <c r="M165" s="188"/>
      <c r="N165" s="63"/>
      <c r="O165" s="63"/>
      <c r="P165" s="209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</row>
    <row r="166">
      <c r="A166" s="63"/>
      <c r="B166" s="63"/>
      <c r="C166" s="63"/>
      <c r="D166" s="63"/>
      <c r="E166" s="63"/>
      <c r="F166" s="54"/>
      <c r="G166" s="63"/>
      <c r="H166" s="63"/>
      <c r="I166" s="128"/>
      <c r="J166" s="129"/>
      <c r="K166" s="195"/>
      <c r="L166" s="128"/>
      <c r="M166" s="188"/>
      <c r="N166" s="63"/>
      <c r="O166" s="63"/>
      <c r="P166" s="209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</row>
    <row r="167">
      <c r="A167" s="63"/>
      <c r="B167" s="63"/>
      <c r="C167" s="63"/>
      <c r="D167" s="63"/>
      <c r="E167" s="63"/>
      <c r="F167" s="54"/>
      <c r="G167" s="63"/>
      <c r="H167" s="63"/>
      <c r="I167" s="128"/>
      <c r="J167" s="129"/>
      <c r="K167" s="195"/>
      <c r="L167" s="128"/>
      <c r="M167" s="188"/>
      <c r="N167" s="63"/>
      <c r="O167" s="63"/>
      <c r="P167" s="209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</row>
    <row r="168">
      <c r="A168" s="63"/>
      <c r="B168" s="63"/>
      <c r="C168" s="63"/>
      <c r="D168" s="63"/>
      <c r="E168" s="63"/>
      <c r="F168" s="54"/>
      <c r="G168" s="63"/>
      <c r="H168" s="63"/>
      <c r="I168" s="128"/>
      <c r="J168" s="129"/>
      <c r="K168" s="195"/>
      <c r="L168" s="128"/>
      <c r="M168" s="188"/>
      <c r="N168" s="63"/>
      <c r="O168" s="63"/>
      <c r="P168" s="209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</row>
    <row r="169">
      <c r="A169" s="63"/>
      <c r="B169" s="63"/>
      <c r="C169" s="63"/>
      <c r="D169" s="63"/>
      <c r="E169" s="63"/>
      <c r="F169" s="54"/>
      <c r="G169" s="63"/>
      <c r="H169" s="63"/>
      <c r="I169" s="128"/>
      <c r="J169" s="129"/>
      <c r="K169" s="195"/>
      <c r="L169" s="128"/>
      <c r="M169" s="188"/>
      <c r="N169" s="63"/>
      <c r="O169" s="63"/>
      <c r="P169" s="209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</row>
    <row r="170">
      <c r="A170" s="63"/>
      <c r="B170" s="63"/>
      <c r="C170" s="63"/>
      <c r="D170" s="63"/>
      <c r="E170" s="63"/>
      <c r="F170" s="54"/>
      <c r="G170" s="63"/>
      <c r="H170" s="63"/>
      <c r="I170" s="128"/>
      <c r="J170" s="129"/>
      <c r="K170" s="195"/>
      <c r="L170" s="128"/>
      <c r="M170" s="188"/>
      <c r="N170" s="63"/>
      <c r="O170" s="63"/>
      <c r="P170" s="209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</row>
    <row r="171">
      <c r="A171" s="63"/>
      <c r="B171" s="63"/>
      <c r="C171" s="63"/>
      <c r="D171" s="63"/>
      <c r="E171" s="63"/>
      <c r="F171" s="54"/>
      <c r="G171" s="63"/>
      <c r="H171" s="63"/>
      <c r="I171" s="128"/>
      <c r="J171" s="129"/>
      <c r="K171" s="195"/>
      <c r="L171" s="128"/>
      <c r="M171" s="188"/>
      <c r="N171" s="63"/>
      <c r="O171" s="63"/>
      <c r="P171" s="209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</row>
    <row r="172">
      <c r="A172" s="63"/>
      <c r="B172" s="63"/>
      <c r="C172" s="63"/>
      <c r="D172" s="63"/>
      <c r="E172" s="63"/>
      <c r="F172" s="54"/>
      <c r="G172" s="63"/>
      <c r="H172" s="63"/>
      <c r="I172" s="128"/>
      <c r="J172" s="129"/>
      <c r="K172" s="195"/>
      <c r="L172" s="128"/>
      <c r="M172" s="188"/>
      <c r="N172" s="63"/>
      <c r="O172" s="63"/>
      <c r="P172" s="209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</row>
    <row r="173">
      <c r="A173" s="63"/>
      <c r="B173" s="63"/>
      <c r="C173" s="63"/>
      <c r="D173" s="63"/>
      <c r="E173" s="63"/>
      <c r="F173" s="54"/>
      <c r="G173" s="63"/>
      <c r="H173" s="63"/>
      <c r="I173" s="128"/>
      <c r="J173" s="129"/>
      <c r="K173" s="195"/>
      <c r="L173" s="128"/>
      <c r="M173" s="188"/>
      <c r="N173" s="63"/>
      <c r="O173" s="63"/>
      <c r="P173" s="209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</row>
    <row r="174">
      <c r="A174" s="63"/>
      <c r="B174" s="63"/>
      <c r="C174" s="63"/>
      <c r="D174" s="63"/>
      <c r="E174" s="63"/>
      <c r="F174" s="54"/>
      <c r="G174" s="63"/>
      <c r="H174" s="63"/>
      <c r="I174" s="128"/>
      <c r="J174" s="129"/>
      <c r="K174" s="195"/>
      <c r="L174" s="128"/>
      <c r="M174" s="188"/>
      <c r="N174" s="63"/>
      <c r="O174" s="63"/>
      <c r="P174" s="209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</row>
    <row r="175">
      <c r="A175" s="63"/>
      <c r="B175" s="63"/>
      <c r="C175" s="63"/>
      <c r="D175" s="63"/>
      <c r="E175" s="63"/>
      <c r="F175" s="54"/>
      <c r="G175" s="63"/>
      <c r="H175" s="63"/>
      <c r="I175" s="128"/>
      <c r="J175" s="129"/>
      <c r="K175" s="195"/>
      <c r="L175" s="128"/>
      <c r="M175" s="188"/>
      <c r="N175" s="63"/>
      <c r="O175" s="63"/>
      <c r="P175" s="209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</row>
    <row r="176">
      <c r="A176" s="63"/>
      <c r="B176" s="63"/>
      <c r="C176" s="63"/>
      <c r="D176" s="63"/>
      <c r="E176" s="63"/>
      <c r="F176" s="54"/>
      <c r="G176" s="63"/>
      <c r="H176" s="63"/>
      <c r="I176" s="128"/>
      <c r="J176" s="129"/>
      <c r="K176" s="195"/>
      <c r="L176" s="128"/>
      <c r="M176" s="188"/>
      <c r="N176" s="63"/>
      <c r="O176" s="63"/>
      <c r="P176" s="209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</row>
    <row r="177">
      <c r="A177" s="63"/>
      <c r="B177" s="63"/>
      <c r="C177" s="63"/>
      <c r="D177" s="63"/>
      <c r="E177" s="63"/>
      <c r="F177" s="54"/>
      <c r="G177" s="63"/>
      <c r="H177" s="63"/>
      <c r="I177" s="128"/>
      <c r="J177" s="129"/>
      <c r="K177" s="195"/>
      <c r="L177" s="128"/>
      <c r="M177" s="188"/>
      <c r="N177" s="63"/>
      <c r="O177" s="63"/>
      <c r="P177" s="209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</row>
    <row r="178">
      <c r="A178" s="63"/>
      <c r="B178" s="63"/>
      <c r="C178" s="63"/>
      <c r="D178" s="63"/>
      <c r="E178" s="63"/>
      <c r="F178" s="54"/>
      <c r="G178" s="63"/>
      <c r="H178" s="63"/>
      <c r="I178" s="128"/>
      <c r="J178" s="129"/>
      <c r="K178" s="195"/>
      <c r="L178" s="128"/>
      <c r="M178" s="188"/>
      <c r="N178" s="63"/>
      <c r="O178" s="63"/>
      <c r="P178" s="209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</row>
    <row r="179">
      <c r="A179" s="63"/>
      <c r="B179" s="63"/>
      <c r="C179" s="63"/>
      <c r="D179" s="63"/>
      <c r="E179" s="63"/>
      <c r="F179" s="54"/>
      <c r="G179" s="63"/>
      <c r="H179" s="63"/>
      <c r="I179" s="128"/>
      <c r="J179" s="129"/>
      <c r="K179" s="195"/>
      <c r="L179" s="128"/>
      <c r="M179" s="188"/>
      <c r="N179" s="63"/>
      <c r="O179" s="63"/>
      <c r="P179" s="209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</row>
    <row r="180">
      <c r="A180" s="63"/>
      <c r="B180" s="63"/>
      <c r="C180" s="63"/>
      <c r="D180" s="63"/>
      <c r="E180" s="63"/>
      <c r="F180" s="54"/>
      <c r="G180" s="63"/>
      <c r="H180" s="63"/>
      <c r="I180" s="128"/>
      <c r="J180" s="129"/>
      <c r="K180" s="195"/>
      <c r="L180" s="128"/>
      <c r="M180" s="188"/>
      <c r="N180" s="63"/>
      <c r="O180" s="63"/>
      <c r="P180" s="209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</row>
    <row r="181">
      <c r="A181" s="63"/>
      <c r="B181" s="63"/>
      <c r="C181" s="63"/>
      <c r="D181" s="63"/>
      <c r="E181" s="63"/>
      <c r="F181" s="54"/>
      <c r="G181" s="63"/>
      <c r="H181" s="63"/>
      <c r="I181" s="128"/>
      <c r="J181" s="129"/>
      <c r="K181" s="195"/>
      <c r="L181" s="128"/>
      <c r="M181" s="188"/>
      <c r="N181" s="63"/>
      <c r="O181" s="63"/>
      <c r="P181" s="209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</row>
    <row r="182">
      <c r="A182" s="63"/>
      <c r="B182" s="63"/>
      <c r="C182" s="63"/>
      <c r="D182" s="63"/>
      <c r="E182" s="63"/>
      <c r="F182" s="54"/>
      <c r="G182" s="63"/>
      <c r="H182" s="63"/>
      <c r="I182" s="128"/>
      <c r="J182" s="129"/>
      <c r="K182" s="195"/>
      <c r="L182" s="128"/>
      <c r="M182" s="188"/>
      <c r="N182" s="63"/>
      <c r="O182" s="63"/>
      <c r="P182" s="209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</row>
    <row r="183">
      <c r="A183" s="63"/>
      <c r="B183" s="63"/>
      <c r="C183" s="63"/>
      <c r="D183" s="63"/>
      <c r="E183" s="63"/>
      <c r="F183" s="54"/>
      <c r="G183" s="63"/>
      <c r="H183" s="63"/>
      <c r="I183" s="128"/>
      <c r="J183" s="129"/>
      <c r="K183" s="195"/>
      <c r="L183" s="128"/>
      <c r="M183" s="188"/>
      <c r="N183" s="63"/>
      <c r="O183" s="63"/>
      <c r="P183" s="209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</row>
    <row r="184">
      <c r="A184" s="63"/>
      <c r="B184" s="63"/>
      <c r="C184" s="63"/>
      <c r="D184" s="63"/>
      <c r="E184" s="63"/>
      <c r="F184" s="54"/>
      <c r="G184" s="63"/>
      <c r="H184" s="63"/>
      <c r="I184" s="128"/>
      <c r="J184" s="129"/>
      <c r="K184" s="195"/>
      <c r="L184" s="128"/>
      <c r="M184" s="188"/>
      <c r="N184" s="63"/>
      <c r="O184" s="63"/>
      <c r="P184" s="209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</row>
    <row r="185">
      <c r="A185" s="63"/>
      <c r="B185" s="63"/>
      <c r="C185" s="63"/>
      <c r="D185" s="63"/>
      <c r="E185" s="63"/>
      <c r="F185" s="54"/>
      <c r="G185" s="63"/>
      <c r="H185" s="63"/>
      <c r="I185" s="128"/>
      <c r="J185" s="129"/>
      <c r="K185" s="195"/>
      <c r="L185" s="128"/>
      <c r="M185" s="188"/>
      <c r="N185" s="63"/>
      <c r="O185" s="63"/>
      <c r="P185" s="209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</row>
    <row r="186">
      <c r="A186" s="63"/>
      <c r="B186" s="63"/>
      <c r="C186" s="63"/>
      <c r="D186" s="63"/>
      <c r="E186" s="63"/>
      <c r="F186" s="54"/>
      <c r="G186" s="63"/>
      <c r="H186" s="63"/>
      <c r="I186" s="128"/>
      <c r="J186" s="129"/>
      <c r="K186" s="195"/>
      <c r="L186" s="128"/>
      <c r="M186" s="188"/>
      <c r="N186" s="63"/>
      <c r="O186" s="63"/>
      <c r="P186" s="209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</row>
    <row r="187">
      <c r="A187" s="63"/>
      <c r="B187" s="63"/>
      <c r="C187" s="63"/>
      <c r="D187" s="63"/>
      <c r="E187" s="63"/>
      <c r="F187" s="54"/>
      <c r="G187" s="63"/>
      <c r="H187" s="63"/>
      <c r="I187" s="128"/>
      <c r="J187" s="129"/>
      <c r="K187" s="195"/>
      <c r="L187" s="128"/>
      <c r="M187" s="188"/>
      <c r="N187" s="63"/>
      <c r="O187" s="63"/>
      <c r="P187" s="209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</row>
    <row r="188">
      <c r="A188" s="63"/>
      <c r="B188" s="63"/>
      <c r="C188" s="63"/>
      <c r="D188" s="63"/>
      <c r="E188" s="63"/>
      <c r="F188" s="54"/>
      <c r="G188" s="63"/>
      <c r="H188" s="63"/>
      <c r="I188" s="128"/>
      <c r="J188" s="129"/>
      <c r="K188" s="195"/>
      <c r="L188" s="128"/>
      <c r="M188" s="188"/>
      <c r="N188" s="63"/>
      <c r="O188" s="63"/>
      <c r="P188" s="209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</row>
    <row r="189">
      <c r="A189" s="63"/>
      <c r="B189" s="63"/>
      <c r="C189" s="63"/>
      <c r="D189" s="63"/>
      <c r="E189" s="63"/>
      <c r="F189" s="54"/>
      <c r="G189" s="63"/>
      <c r="H189" s="63"/>
      <c r="I189" s="128"/>
      <c r="J189" s="129"/>
      <c r="K189" s="195"/>
      <c r="L189" s="128"/>
      <c r="M189" s="188"/>
      <c r="N189" s="63"/>
      <c r="O189" s="63"/>
      <c r="P189" s="209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</row>
    <row r="190">
      <c r="A190" s="63"/>
      <c r="B190" s="63"/>
      <c r="C190" s="63"/>
      <c r="D190" s="63"/>
      <c r="E190" s="63"/>
      <c r="F190" s="54"/>
      <c r="G190" s="63"/>
      <c r="H190" s="63"/>
      <c r="I190" s="128"/>
      <c r="J190" s="129"/>
      <c r="K190" s="195"/>
      <c r="L190" s="128"/>
      <c r="M190" s="188"/>
      <c r="N190" s="63"/>
      <c r="O190" s="63"/>
      <c r="P190" s="209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</row>
    <row r="191">
      <c r="A191" s="63"/>
      <c r="B191" s="63"/>
      <c r="C191" s="63"/>
      <c r="D191" s="63"/>
      <c r="E191" s="63"/>
      <c r="F191" s="54"/>
      <c r="G191" s="63"/>
      <c r="H191" s="63"/>
      <c r="I191" s="128"/>
      <c r="J191" s="129"/>
      <c r="K191" s="195"/>
      <c r="L191" s="128"/>
      <c r="M191" s="188"/>
      <c r="N191" s="63"/>
      <c r="O191" s="63"/>
      <c r="P191" s="209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</row>
    <row r="192">
      <c r="A192" s="63"/>
      <c r="B192" s="63"/>
      <c r="C192" s="63"/>
      <c r="D192" s="63"/>
      <c r="E192" s="63"/>
      <c r="F192" s="54"/>
      <c r="G192" s="63"/>
      <c r="H192" s="63"/>
      <c r="I192" s="128"/>
      <c r="J192" s="129"/>
      <c r="K192" s="195"/>
      <c r="L192" s="128"/>
      <c r="M192" s="188"/>
      <c r="N192" s="63"/>
      <c r="O192" s="63"/>
      <c r="P192" s="209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</row>
    <row r="193">
      <c r="A193" s="63"/>
      <c r="B193" s="63"/>
      <c r="C193" s="63"/>
      <c r="D193" s="63"/>
      <c r="E193" s="63"/>
      <c r="F193" s="54"/>
      <c r="G193" s="63"/>
      <c r="H193" s="63"/>
      <c r="I193" s="128"/>
      <c r="J193" s="129"/>
      <c r="K193" s="195"/>
      <c r="L193" s="128"/>
      <c r="M193" s="188"/>
      <c r="N193" s="63"/>
      <c r="O193" s="63"/>
      <c r="P193" s="209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</row>
    <row r="194">
      <c r="A194" s="63"/>
      <c r="B194" s="63"/>
      <c r="C194" s="63"/>
      <c r="D194" s="63"/>
      <c r="E194" s="63"/>
      <c r="F194" s="54"/>
      <c r="G194" s="63"/>
      <c r="H194" s="63"/>
      <c r="I194" s="128"/>
      <c r="J194" s="129"/>
      <c r="K194" s="195"/>
      <c r="L194" s="128"/>
      <c r="M194" s="188"/>
      <c r="N194" s="63"/>
      <c r="O194" s="63"/>
      <c r="P194" s="209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</row>
    <row r="195">
      <c r="A195" s="63"/>
      <c r="B195" s="63"/>
      <c r="C195" s="63"/>
      <c r="D195" s="63"/>
      <c r="E195" s="63"/>
      <c r="F195" s="54"/>
      <c r="G195" s="63"/>
      <c r="H195" s="63"/>
      <c r="I195" s="128"/>
      <c r="J195" s="129"/>
      <c r="K195" s="195"/>
      <c r="L195" s="128"/>
      <c r="M195" s="188"/>
      <c r="N195" s="63"/>
      <c r="O195" s="63"/>
      <c r="P195" s="209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</row>
    <row r="196">
      <c r="A196" s="63"/>
      <c r="B196" s="63"/>
      <c r="C196" s="63"/>
      <c r="D196" s="63"/>
      <c r="E196" s="63"/>
      <c r="F196" s="54"/>
      <c r="G196" s="63"/>
      <c r="H196" s="63"/>
      <c r="I196" s="128"/>
      <c r="J196" s="129"/>
      <c r="K196" s="195"/>
      <c r="L196" s="128"/>
      <c r="M196" s="188"/>
      <c r="N196" s="63"/>
      <c r="O196" s="63"/>
      <c r="P196" s="209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</row>
    <row r="197">
      <c r="A197" s="63"/>
      <c r="B197" s="63"/>
      <c r="C197" s="63"/>
      <c r="D197" s="63"/>
      <c r="E197" s="63"/>
      <c r="F197" s="54"/>
      <c r="G197" s="63"/>
      <c r="H197" s="63"/>
      <c r="I197" s="128"/>
      <c r="J197" s="129"/>
      <c r="K197" s="195"/>
      <c r="L197" s="128"/>
      <c r="M197" s="188"/>
      <c r="N197" s="63"/>
      <c r="O197" s="63"/>
      <c r="P197" s="209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</row>
    <row r="198">
      <c r="A198" s="63"/>
      <c r="B198" s="63"/>
      <c r="C198" s="63"/>
      <c r="D198" s="63"/>
      <c r="E198" s="63"/>
      <c r="F198" s="54"/>
      <c r="G198" s="63"/>
      <c r="H198" s="63"/>
      <c r="I198" s="128"/>
      <c r="J198" s="129"/>
      <c r="K198" s="195"/>
      <c r="L198" s="128"/>
      <c r="M198" s="188"/>
      <c r="N198" s="63"/>
      <c r="O198" s="63"/>
      <c r="P198" s="209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</row>
    <row r="199">
      <c r="A199" s="63"/>
      <c r="B199" s="63"/>
      <c r="C199" s="63"/>
      <c r="D199" s="63"/>
      <c r="E199" s="63"/>
      <c r="F199" s="54"/>
      <c r="G199" s="63"/>
      <c r="H199" s="63"/>
      <c r="I199" s="128"/>
      <c r="J199" s="129"/>
      <c r="K199" s="195"/>
      <c r="L199" s="128"/>
      <c r="M199" s="188"/>
      <c r="N199" s="63"/>
      <c r="O199" s="63"/>
      <c r="P199" s="209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</row>
    <row r="200">
      <c r="A200" s="63"/>
      <c r="B200" s="63"/>
      <c r="C200" s="63"/>
      <c r="D200" s="63"/>
      <c r="E200" s="63"/>
      <c r="F200" s="54"/>
      <c r="G200" s="63"/>
      <c r="H200" s="63"/>
      <c r="I200" s="128"/>
      <c r="J200" s="129"/>
      <c r="K200" s="195"/>
      <c r="L200" s="128"/>
      <c r="M200" s="188"/>
      <c r="N200" s="63"/>
      <c r="O200" s="63"/>
      <c r="P200" s="209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</row>
    <row r="201">
      <c r="A201" s="63"/>
      <c r="B201" s="63"/>
      <c r="C201" s="63"/>
      <c r="D201" s="63"/>
      <c r="E201" s="63"/>
      <c r="F201" s="54"/>
      <c r="G201" s="63"/>
      <c r="H201" s="63"/>
      <c r="I201" s="128"/>
      <c r="J201" s="129"/>
      <c r="K201" s="195"/>
      <c r="L201" s="128"/>
      <c r="M201" s="188"/>
      <c r="N201" s="63"/>
      <c r="O201" s="63"/>
      <c r="P201" s="209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</row>
    <row r="202">
      <c r="A202" s="63"/>
      <c r="B202" s="63"/>
      <c r="C202" s="63"/>
      <c r="D202" s="63"/>
      <c r="E202" s="63"/>
      <c r="F202" s="54"/>
      <c r="G202" s="63"/>
      <c r="H202" s="63"/>
      <c r="I202" s="128"/>
      <c r="J202" s="129"/>
      <c r="K202" s="195"/>
      <c r="L202" s="128"/>
      <c r="M202" s="188"/>
      <c r="N202" s="63"/>
      <c r="O202" s="63"/>
      <c r="P202" s="209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</row>
    <row r="203">
      <c r="A203" s="63"/>
      <c r="B203" s="63"/>
      <c r="C203" s="63"/>
      <c r="D203" s="63"/>
      <c r="E203" s="63"/>
      <c r="F203" s="54"/>
      <c r="G203" s="63"/>
      <c r="H203" s="63"/>
      <c r="I203" s="128"/>
      <c r="J203" s="129"/>
      <c r="K203" s="195"/>
      <c r="L203" s="128"/>
      <c r="M203" s="188"/>
      <c r="N203" s="63"/>
      <c r="O203" s="63"/>
      <c r="P203" s="209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</row>
    <row r="204">
      <c r="A204" s="63"/>
      <c r="B204" s="63"/>
      <c r="C204" s="63"/>
      <c r="D204" s="63"/>
      <c r="E204" s="63"/>
      <c r="F204" s="54"/>
      <c r="G204" s="63"/>
      <c r="H204" s="63"/>
      <c r="I204" s="128"/>
      <c r="J204" s="129"/>
      <c r="K204" s="195"/>
      <c r="L204" s="128"/>
      <c r="M204" s="188"/>
      <c r="N204" s="63"/>
      <c r="O204" s="63"/>
      <c r="P204" s="209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</row>
    <row r="205">
      <c r="A205" s="63"/>
      <c r="B205" s="63"/>
      <c r="C205" s="63"/>
      <c r="D205" s="63"/>
      <c r="E205" s="63"/>
      <c r="F205" s="54"/>
      <c r="G205" s="63"/>
      <c r="H205" s="63"/>
      <c r="I205" s="128"/>
      <c r="J205" s="129"/>
      <c r="K205" s="195"/>
      <c r="L205" s="128"/>
      <c r="M205" s="188"/>
      <c r="N205" s="63"/>
      <c r="O205" s="63"/>
      <c r="P205" s="209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</row>
    <row r="206">
      <c r="A206" s="63"/>
      <c r="B206" s="63"/>
      <c r="C206" s="63"/>
      <c r="D206" s="63"/>
      <c r="E206" s="63"/>
      <c r="F206" s="54"/>
      <c r="G206" s="63"/>
      <c r="H206" s="63"/>
      <c r="I206" s="128"/>
      <c r="J206" s="129"/>
      <c r="K206" s="195"/>
      <c r="L206" s="128"/>
      <c r="M206" s="188"/>
      <c r="N206" s="63"/>
      <c r="O206" s="63"/>
      <c r="P206" s="209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</row>
    <row r="207">
      <c r="A207" s="63"/>
      <c r="B207" s="63"/>
      <c r="C207" s="63"/>
      <c r="D207" s="63"/>
      <c r="E207" s="63"/>
      <c r="F207" s="54"/>
      <c r="G207" s="63"/>
      <c r="H207" s="63"/>
      <c r="I207" s="128"/>
      <c r="J207" s="129"/>
      <c r="K207" s="195"/>
      <c r="L207" s="128"/>
      <c r="M207" s="188"/>
      <c r="N207" s="63"/>
      <c r="O207" s="63"/>
      <c r="P207" s="209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</row>
    <row r="208">
      <c r="A208" s="63"/>
      <c r="B208" s="63"/>
      <c r="C208" s="63"/>
      <c r="D208" s="63"/>
      <c r="E208" s="63"/>
      <c r="F208" s="54"/>
      <c r="G208" s="63"/>
      <c r="H208" s="63"/>
      <c r="I208" s="128"/>
      <c r="J208" s="129"/>
      <c r="K208" s="195"/>
      <c r="L208" s="128"/>
      <c r="M208" s="188"/>
      <c r="N208" s="63"/>
      <c r="O208" s="63"/>
      <c r="P208" s="209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</row>
    <row r="209">
      <c r="A209" s="63"/>
      <c r="B209" s="63"/>
      <c r="C209" s="63"/>
      <c r="D209" s="63"/>
      <c r="E209" s="63"/>
      <c r="F209" s="54"/>
      <c r="G209" s="63"/>
      <c r="H209" s="63"/>
      <c r="I209" s="128"/>
      <c r="J209" s="129"/>
      <c r="K209" s="195"/>
      <c r="L209" s="128"/>
      <c r="M209" s="188"/>
      <c r="N209" s="63"/>
      <c r="O209" s="63"/>
      <c r="P209" s="209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</row>
    <row r="210">
      <c r="A210" s="63"/>
      <c r="B210" s="63"/>
      <c r="C210" s="63"/>
      <c r="D210" s="63"/>
      <c r="E210" s="63"/>
      <c r="F210" s="54"/>
      <c r="G210" s="63"/>
      <c r="H210" s="63"/>
      <c r="I210" s="128"/>
      <c r="J210" s="129"/>
      <c r="K210" s="195"/>
      <c r="L210" s="128"/>
      <c r="M210" s="188"/>
      <c r="N210" s="63"/>
      <c r="O210" s="63"/>
      <c r="P210" s="209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</row>
    <row r="211">
      <c r="A211" s="63"/>
      <c r="B211" s="63"/>
      <c r="C211" s="63"/>
      <c r="D211" s="63"/>
      <c r="E211" s="63"/>
      <c r="F211" s="54"/>
      <c r="G211" s="63"/>
      <c r="H211" s="63"/>
      <c r="I211" s="128"/>
      <c r="J211" s="129"/>
      <c r="K211" s="195"/>
      <c r="L211" s="128"/>
      <c r="M211" s="188"/>
      <c r="N211" s="63"/>
      <c r="O211" s="63"/>
      <c r="P211" s="209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</row>
    <row r="212">
      <c r="A212" s="63"/>
      <c r="B212" s="63"/>
      <c r="C212" s="63"/>
      <c r="D212" s="63"/>
      <c r="E212" s="63"/>
      <c r="F212" s="54"/>
      <c r="G212" s="63"/>
      <c r="H212" s="63"/>
      <c r="I212" s="128"/>
      <c r="J212" s="129"/>
      <c r="K212" s="195"/>
      <c r="L212" s="128"/>
      <c r="M212" s="188"/>
      <c r="N212" s="63"/>
      <c r="O212" s="63"/>
      <c r="P212" s="209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</row>
    <row r="213">
      <c r="A213" s="63"/>
      <c r="B213" s="63"/>
      <c r="C213" s="63"/>
      <c r="D213" s="63"/>
      <c r="E213" s="63"/>
      <c r="F213" s="54"/>
      <c r="G213" s="63"/>
      <c r="H213" s="63"/>
      <c r="I213" s="128"/>
      <c r="J213" s="129"/>
      <c r="K213" s="195"/>
      <c r="L213" s="128"/>
      <c r="M213" s="188"/>
      <c r="N213" s="63"/>
      <c r="O213" s="63"/>
      <c r="P213" s="209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</row>
    <row r="214">
      <c r="A214" s="63"/>
      <c r="B214" s="63"/>
      <c r="C214" s="63"/>
      <c r="D214" s="63"/>
      <c r="E214" s="63"/>
      <c r="F214" s="54"/>
      <c r="G214" s="63"/>
      <c r="H214" s="63"/>
      <c r="I214" s="128"/>
      <c r="J214" s="129"/>
      <c r="K214" s="195"/>
      <c r="L214" s="128"/>
      <c r="M214" s="188"/>
      <c r="N214" s="63"/>
      <c r="O214" s="63"/>
      <c r="P214" s="209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</row>
    <row r="215">
      <c r="A215" s="63"/>
      <c r="B215" s="63"/>
      <c r="C215" s="63"/>
      <c r="D215" s="63"/>
      <c r="E215" s="63"/>
      <c r="F215" s="54"/>
      <c r="G215" s="63"/>
      <c r="H215" s="63"/>
      <c r="I215" s="128"/>
      <c r="J215" s="129"/>
      <c r="K215" s="195"/>
      <c r="L215" s="128"/>
      <c r="M215" s="188"/>
      <c r="N215" s="63"/>
      <c r="O215" s="63"/>
      <c r="P215" s="209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</row>
    <row r="216">
      <c r="A216" s="63"/>
      <c r="B216" s="63"/>
      <c r="C216" s="63"/>
      <c r="D216" s="63"/>
      <c r="E216" s="63"/>
      <c r="F216" s="54"/>
      <c r="G216" s="63"/>
      <c r="H216" s="63"/>
      <c r="I216" s="128"/>
      <c r="J216" s="129"/>
      <c r="K216" s="195"/>
      <c r="L216" s="128"/>
      <c r="M216" s="188"/>
      <c r="N216" s="63"/>
      <c r="O216" s="63"/>
      <c r="P216" s="209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</row>
    <row r="217">
      <c r="A217" s="63"/>
      <c r="B217" s="63"/>
      <c r="C217" s="63"/>
      <c r="D217" s="63"/>
      <c r="E217" s="63"/>
      <c r="F217" s="54"/>
      <c r="G217" s="63"/>
      <c r="H217" s="63"/>
      <c r="I217" s="128"/>
      <c r="J217" s="129"/>
      <c r="K217" s="195"/>
      <c r="L217" s="128"/>
      <c r="M217" s="188"/>
      <c r="N217" s="63"/>
      <c r="O217" s="63"/>
      <c r="P217" s="209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</row>
    <row r="218">
      <c r="A218" s="63"/>
      <c r="B218" s="63"/>
      <c r="C218" s="63"/>
      <c r="D218" s="63"/>
      <c r="E218" s="63"/>
      <c r="F218" s="54"/>
      <c r="G218" s="63"/>
      <c r="H218" s="63"/>
      <c r="I218" s="128"/>
      <c r="J218" s="129"/>
      <c r="K218" s="195"/>
      <c r="L218" s="128"/>
      <c r="M218" s="188"/>
      <c r="N218" s="63"/>
      <c r="O218" s="63"/>
      <c r="P218" s="209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</row>
    <row r="219">
      <c r="A219" s="63"/>
      <c r="B219" s="63"/>
      <c r="C219" s="63"/>
      <c r="D219" s="63"/>
      <c r="E219" s="63"/>
      <c r="F219" s="54"/>
      <c r="G219" s="63"/>
      <c r="H219" s="63"/>
      <c r="I219" s="128"/>
      <c r="J219" s="129"/>
      <c r="K219" s="195"/>
      <c r="L219" s="128"/>
      <c r="M219" s="188"/>
      <c r="N219" s="63"/>
      <c r="O219" s="63"/>
      <c r="P219" s="209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</row>
    <row r="220">
      <c r="A220" s="63"/>
      <c r="B220" s="63"/>
      <c r="C220" s="63"/>
      <c r="D220" s="63"/>
      <c r="E220" s="63"/>
      <c r="F220" s="54"/>
      <c r="G220" s="63"/>
      <c r="H220" s="63"/>
      <c r="I220" s="128"/>
      <c r="J220" s="129"/>
      <c r="K220" s="195"/>
      <c r="L220" s="128"/>
      <c r="M220" s="188"/>
      <c r="N220" s="63"/>
      <c r="O220" s="63"/>
      <c r="P220" s="209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</row>
    <row r="221">
      <c r="A221" s="63"/>
      <c r="B221" s="63"/>
      <c r="C221" s="63"/>
      <c r="D221" s="63"/>
      <c r="E221" s="63"/>
      <c r="F221" s="54"/>
      <c r="G221" s="63"/>
      <c r="H221" s="63"/>
      <c r="I221" s="128"/>
      <c r="J221" s="129"/>
      <c r="K221" s="195"/>
      <c r="L221" s="128"/>
      <c r="M221" s="188"/>
      <c r="N221" s="63"/>
      <c r="O221" s="63"/>
      <c r="P221" s="209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</row>
    <row r="222">
      <c r="A222" s="63"/>
      <c r="B222" s="63"/>
      <c r="C222" s="63"/>
      <c r="D222" s="63"/>
      <c r="E222" s="63"/>
      <c r="F222" s="54"/>
      <c r="G222" s="63"/>
      <c r="H222" s="63"/>
      <c r="I222" s="128"/>
      <c r="J222" s="129"/>
      <c r="K222" s="195"/>
      <c r="L222" s="128"/>
      <c r="M222" s="188"/>
      <c r="N222" s="63"/>
      <c r="O222" s="63"/>
      <c r="P222" s="209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</row>
    <row r="223">
      <c r="A223" s="63"/>
      <c r="B223" s="63"/>
      <c r="C223" s="63"/>
      <c r="D223" s="63"/>
      <c r="E223" s="63"/>
      <c r="F223" s="54"/>
      <c r="G223" s="63"/>
      <c r="H223" s="63"/>
      <c r="I223" s="128"/>
      <c r="J223" s="129"/>
      <c r="K223" s="195"/>
      <c r="L223" s="128"/>
      <c r="M223" s="188"/>
      <c r="N223" s="63"/>
      <c r="O223" s="63"/>
      <c r="P223" s="209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</row>
    <row r="224">
      <c r="A224" s="63"/>
      <c r="B224" s="63"/>
      <c r="C224" s="63"/>
      <c r="D224" s="63"/>
      <c r="E224" s="63"/>
      <c r="F224" s="54"/>
      <c r="G224" s="63"/>
      <c r="H224" s="63"/>
      <c r="I224" s="128"/>
      <c r="J224" s="129"/>
      <c r="K224" s="195"/>
      <c r="L224" s="128"/>
      <c r="M224" s="188"/>
      <c r="N224" s="63"/>
      <c r="O224" s="63"/>
      <c r="P224" s="209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</row>
    <row r="225">
      <c r="A225" s="63"/>
      <c r="B225" s="63"/>
      <c r="C225" s="63"/>
      <c r="D225" s="63"/>
      <c r="E225" s="63"/>
      <c r="F225" s="54"/>
      <c r="G225" s="63"/>
      <c r="H225" s="63"/>
      <c r="I225" s="128"/>
      <c r="J225" s="129"/>
      <c r="K225" s="195"/>
      <c r="L225" s="128"/>
      <c r="M225" s="188"/>
      <c r="N225" s="63"/>
      <c r="O225" s="63"/>
      <c r="P225" s="209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</row>
    <row r="226">
      <c r="A226" s="63"/>
      <c r="B226" s="63"/>
      <c r="C226" s="63"/>
      <c r="D226" s="63"/>
      <c r="E226" s="63"/>
      <c r="F226" s="54"/>
      <c r="G226" s="63"/>
      <c r="H226" s="63"/>
      <c r="I226" s="128"/>
      <c r="J226" s="129"/>
      <c r="K226" s="195"/>
      <c r="L226" s="128"/>
      <c r="M226" s="188"/>
      <c r="N226" s="63"/>
      <c r="O226" s="63"/>
      <c r="P226" s="209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</row>
    <row r="227">
      <c r="A227" s="63"/>
      <c r="B227" s="63"/>
      <c r="C227" s="63"/>
      <c r="D227" s="63"/>
      <c r="E227" s="63"/>
      <c r="F227" s="54"/>
      <c r="G227" s="63"/>
      <c r="H227" s="63"/>
      <c r="I227" s="128"/>
      <c r="J227" s="129"/>
      <c r="K227" s="195"/>
      <c r="L227" s="128"/>
      <c r="M227" s="188"/>
      <c r="N227" s="63"/>
      <c r="O227" s="63"/>
      <c r="P227" s="209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</row>
    <row r="228">
      <c r="A228" s="63"/>
      <c r="B228" s="63"/>
      <c r="C228" s="63"/>
      <c r="D228" s="63"/>
      <c r="E228" s="63"/>
      <c r="F228" s="54"/>
      <c r="G228" s="63"/>
      <c r="H228" s="63"/>
      <c r="I228" s="128"/>
      <c r="J228" s="129"/>
      <c r="K228" s="195"/>
      <c r="L228" s="128"/>
      <c r="M228" s="188"/>
      <c r="N228" s="63"/>
      <c r="O228" s="63"/>
      <c r="P228" s="209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</row>
    <row r="229">
      <c r="A229" s="63"/>
      <c r="B229" s="63"/>
      <c r="C229" s="63"/>
      <c r="D229" s="63"/>
      <c r="E229" s="63"/>
      <c r="F229" s="54"/>
      <c r="G229" s="63"/>
      <c r="H229" s="63"/>
      <c r="I229" s="128"/>
      <c r="J229" s="129"/>
      <c r="K229" s="195"/>
      <c r="L229" s="128"/>
      <c r="M229" s="188"/>
      <c r="N229" s="63"/>
      <c r="O229" s="63"/>
      <c r="P229" s="209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</row>
    <row r="230">
      <c r="A230" s="63"/>
      <c r="B230" s="63"/>
      <c r="C230" s="63"/>
      <c r="D230" s="63"/>
      <c r="E230" s="63"/>
      <c r="F230" s="54"/>
      <c r="G230" s="63"/>
      <c r="H230" s="63"/>
      <c r="I230" s="128"/>
      <c r="J230" s="129"/>
      <c r="K230" s="195"/>
      <c r="L230" s="128"/>
      <c r="M230" s="188"/>
      <c r="N230" s="63"/>
      <c r="O230" s="63"/>
      <c r="P230" s="209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</row>
    <row r="231">
      <c r="A231" s="63"/>
      <c r="B231" s="63"/>
      <c r="C231" s="63"/>
      <c r="D231" s="63"/>
      <c r="E231" s="63"/>
      <c r="F231" s="54"/>
      <c r="G231" s="63"/>
      <c r="H231" s="63"/>
      <c r="I231" s="128"/>
      <c r="J231" s="129"/>
      <c r="K231" s="195"/>
      <c r="L231" s="128"/>
      <c r="M231" s="188"/>
      <c r="N231" s="63"/>
      <c r="O231" s="63"/>
      <c r="P231" s="209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</row>
    <row r="232">
      <c r="A232" s="63"/>
      <c r="B232" s="63"/>
      <c r="C232" s="63"/>
      <c r="D232" s="63"/>
      <c r="E232" s="63"/>
      <c r="F232" s="54"/>
      <c r="G232" s="63"/>
      <c r="H232" s="63"/>
      <c r="I232" s="128"/>
      <c r="J232" s="129"/>
      <c r="K232" s="195"/>
      <c r="L232" s="128"/>
      <c r="M232" s="188"/>
      <c r="N232" s="63"/>
      <c r="O232" s="63"/>
      <c r="P232" s="209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</row>
    <row r="233">
      <c r="A233" s="63"/>
      <c r="B233" s="63"/>
      <c r="C233" s="63"/>
      <c r="D233" s="63"/>
      <c r="E233" s="63"/>
      <c r="F233" s="54"/>
      <c r="G233" s="63"/>
      <c r="H233" s="63"/>
      <c r="I233" s="128"/>
      <c r="J233" s="129"/>
      <c r="K233" s="195"/>
      <c r="L233" s="128"/>
      <c r="M233" s="188"/>
      <c r="N233" s="63"/>
      <c r="O233" s="63"/>
      <c r="P233" s="209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</row>
    <row r="234">
      <c r="A234" s="63"/>
      <c r="B234" s="63"/>
      <c r="C234" s="63"/>
      <c r="D234" s="63"/>
      <c r="E234" s="63"/>
      <c r="F234" s="54"/>
      <c r="G234" s="63"/>
      <c r="H234" s="63"/>
      <c r="I234" s="128"/>
      <c r="J234" s="129"/>
      <c r="K234" s="195"/>
      <c r="L234" s="128"/>
      <c r="M234" s="188"/>
      <c r="N234" s="63"/>
      <c r="O234" s="63"/>
      <c r="P234" s="209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</row>
    <row r="235">
      <c r="A235" s="63"/>
      <c r="B235" s="63"/>
      <c r="C235" s="63"/>
      <c r="D235" s="63"/>
      <c r="E235" s="63"/>
      <c r="F235" s="54"/>
      <c r="G235" s="63"/>
      <c r="H235" s="63"/>
      <c r="I235" s="128"/>
      <c r="J235" s="129"/>
      <c r="K235" s="195"/>
      <c r="L235" s="128"/>
      <c r="M235" s="188"/>
      <c r="N235" s="63"/>
      <c r="O235" s="63"/>
      <c r="P235" s="209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</row>
    <row r="236">
      <c r="A236" s="63"/>
      <c r="B236" s="63"/>
      <c r="C236" s="63"/>
      <c r="D236" s="63"/>
      <c r="E236" s="63"/>
      <c r="F236" s="54"/>
      <c r="G236" s="63"/>
      <c r="H236" s="63"/>
      <c r="I236" s="128"/>
      <c r="J236" s="129"/>
      <c r="K236" s="195"/>
      <c r="L236" s="128"/>
      <c r="M236" s="188"/>
      <c r="N236" s="63"/>
      <c r="O236" s="63"/>
      <c r="P236" s="209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</row>
    <row r="237">
      <c r="A237" s="63"/>
      <c r="B237" s="63"/>
      <c r="C237" s="63"/>
      <c r="D237" s="63"/>
      <c r="E237" s="63"/>
      <c r="F237" s="54"/>
      <c r="G237" s="63"/>
      <c r="H237" s="63"/>
      <c r="I237" s="128"/>
      <c r="J237" s="129"/>
      <c r="K237" s="195"/>
      <c r="L237" s="128"/>
      <c r="M237" s="188"/>
      <c r="N237" s="63"/>
      <c r="O237" s="63"/>
      <c r="P237" s="209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</row>
    <row r="238">
      <c r="A238" s="63"/>
      <c r="B238" s="63"/>
      <c r="C238" s="63"/>
      <c r="D238" s="63"/>
      <c r="E238" s="63"/>
      <c r="F238" s="54"/>
      <c r="G238" s="63"/>
      <c r="H238" s="63"/>
      <c r="I238" s="128"/>
      <c r="J238" s="129"/>
      <c r="K238" s="195"/>
      <c r="L238" s="128"/>
      <c r="M238" s="188"/>
      <c r="N238" s="63"/>
      <c r="O238" s="63"/>
      <c r="P238" s="209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</row>
  </sheetData>
  <autoFilter ref="$A$1:$AK$145">
    <sortState ref="A1:AK145">
      <sortCondition ref="F1:F145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25"/>
    <col customWidth="1" min="3" max="3" width="4.38"/>
    <col customWidth="1" min="4" max="4" width="7.25"/>
    <col customWidth="1" min="5" max="5" width="9.88"/>
    <col customWidth="1" min="6" max="6" width="15.5"/>
    <col customWidth="1" min="7" max="7" width="20.13"/>
    <col customWidth="1" min="8" max="8" width="2.88"/>
    <col customWidth="1" min="9" max="10" width="5.63"/>
    <col customWidth="1" min="11" max="11" width="4.75"/>
    <col customWidth="1" min="12" max="12" width="7.0"/>
    <col customWidth="1" min="13" max="13" width="7.13"/>
    <col customWidth="1" min="14" max="14" width="14.63"/>
  </cols>
  <sheetData>
    <row r="1">
      <c r="A1" s="99"/>
      <c r="B1" s="99"/>
      <c r="C1" s="99"/>
      <c r="D1" s="99"/>
      <c r="E1" s="99"/>
      <c r="F1" s="99"/>
      <c r="G1" s="99"/>
      <c r="H1" s="100"/>
      <c r="I1" s="117"/>
      <c r="J1" s="118"/>
      <c r="K1" s="187"/>
      <c r="L1" s="205"/>
      <c r="M1" s="188"/>
      <c r="N1" s="100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</row>
    <row r="2">
      <c r="A2" s="57" t="s">
        <v>315</v>
      </c>
      <c r="B2" s="57" t="s">
        <v>1432</v>
      </c>
      <c r="C2" s="57"/>
      <c r="D2" s="57" t="s">
        <v>328</v>
      </c>
      <c r="E2" s="57" t="s">
        <v>4</v>
      </c>
      <c r="F2" s="220" t="s">
        <v>1571</v>
      </c>
      <c r="G2" s="57" t="s">
        <v>335</v>
      </c>
      <c r="H2" s="221">
        <v>1.0</v>
      </c>
      <c r="I2" s="113">
        <v>2590.0</v>
      </c>
      <c r="J2" s="125"/>
      <c r="K2" s="222">
        <v>830.0</v>
      </c>
      <c r="L2" s="218">
        <v>664.0</v>
      </c>
      <c r="M2" s="189"/>
      <c r="N2" s="57" t="s">
        <v>1572</v>
      </c>
      <c r="O2" s="63"/>
      <c r="P2" s="42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63"/>
    </row>
    <row r="3">
      <c r="A3" s="57" t="s">
        <v>315</v>
      </c>
      <c r="B3" s="57" t="s">
        <v>1432</v>
      </c>
      <c r="C3" s="57"/>
      <c r="D3" s="57" t="s">
        <v>328</v>
      </c>
      <c r="E3" s="57" t="s">
        <v>4</v>
      </c>
      <c r="F3" s="220" t="s">
        <v>1573</v>
      </c>
      <c r="G3" s="57" t="s">
        <v>335</v>
      </c>
      <c r="H3" s="221">
        <v>1.0</v>
      </c>
      <c r="I3" s="113">
        <v>2590.0</v>
      </c>
      <c r="J3" s="134"/>
      <c r="K3" s="222">
        <v>830.0</v>
      </c>
      <c r="L3" s="218">
        <v>664.0</v>
      </c>
      <c r="M3" s="189"/>
      <c r="N3" s="57" t="s">
        <v>1572</v>
      </c>
      <c r="O3" s="63"/>
      <c r="P3" s="42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63"/>
    </row>
    <row r="4">
      <c r="A4" s="57" t="s">
        <v>315</v>
      </c>
      <c r="B4" s="57" t="s">
        <v>1574</v>
      </c>
      <c r="C4" s="58"/>
      <c r="D4" s="57" t="s">
        <v>567</v>
      </c>
      <c r="E4" s="57" t="s">
        <v>4</v>
      </c>
      <c r="F4" s="220" t="s">
        <v>1575</v>
      </c>
      <c r="G4" s="57"/>
      <c r="H4" s="221">
        <v>1.0</v>
      </c>
      <c r="I4" s="113">
        <v>13390.0</v>
      </c>
      <c r="J4" s="132">
        <v>7790.0</v>
      </c>
      <c r="K4" s="222">
        <v>5790.0</v>
      </c>
      <c r="L4" s="218">
        <v>3185.0</v>
      </c>
      <c r="M4" s="189"/>
      <c r="N4" s="57" t="s">
        <v>1572</v>
      </c>
      <c r="O4" s="63"/>
      <c r="P4" s="42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63"/>
    </row>
    <row r="5">
      <c r="A5" s="57" t="s">
        <v>315</v>
      </c>
      <c r="B5" s="57" t="s">
        <v>1576</v>
      </c>
      <c r="C5" s="58"/>
      <c r="D5" s="57" t="s">
        <v>567</v>
      </c>
      <c r="E5" s="57" t="s">
        <v>4</v>
      </c>
      <c r="F5" s="220" t="s">
        <v>1577</v>
      </c>
      <c r="G5" s="57"/>
      <c r="H5" s="221">
        <v>1.0</v>
      </c>
      <c r="I5" s="113">
        <v>14590.0</v>
      </c>
      <c r="J5" s="132">
        <v>8590.0</v>
      </c>
      <c r="K5" s="222">
        <v>6390.0</v>
      </c>
      <c r="L5" s="218">
        <v>3515.0</v>
      </c>
      <c r="M5" s="189"/>
      <c r="N5" s="57" t="s">
        <v>1572</v>
      </c>
      <c r="O5" s="63"/>
      <c r="P5" s="42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63"/>
    </row>
    <row r="6">
      <c r="A6" s="57" t="s">
        <v>315</v>
      </c>
      <c r="B6" s="57" t="s">
        <v>1574</v>
      </c>
      <c r="C6" s="58"/>
      <c r="D6" s="57" t="s">
        <v>474</v>
      </c>
      <c r="E6" s="57" t="s">
        <v>4</v>
      </c>
      <c r="F6" s="220" t="s">
        <v>1578</v>
      </c>
      <c r="G6" s="57"/>
      <c r="H6" s="221">
        <v>1.0</v>
      </c>
      <c r="I6" s="113">
        <v>13390.0</v>
      </c>
      <c r="J6" s="132">
        <v>7790.0</v>
      </c>
      <c r="K6" s="222">
        <v>5790.0</v>
      </c>
      <c r="L6" s="218">
        <v>3185.0</v>
      </c>
      <c r="M6" s="189"/>
      <c r="N6" s="57" t="s">
        <v>1572</v>
      </c>
      <c r="O6" s="63"/>
      <c r="P6" s="42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63"/>
    </row>
    <row r="7">
      <c r="A7" s="57" t="s">
        <v>315</v>
      </c>
      <c r="B7" s="57" t="s">
        <v>1576</v>
      </c>
      <c r="C7" s="58"/>
      <c r="D7" s="57" t="s">
        <v>474</v>
      </c>
      <c r="E7" s="57" t="s">
        <v>4</v>
      </c>
      <c r="F7" s="220" t="s">
        <v>1579</v>
      </c>
      <c r="G7" s="57"/>
      <c r="H7" s="221">
        <v>1.0</v>
      </c>
      <c r="I7" s="113">
        <v>14590.0</v>
      </c>
      <c r="J7" s="132">
        <v>8590.0</v>
      </c>
      <c r="K7" s="222">
        <v>6390.0</v>
      </c>
      <c r="L7" s="218">
        <v>3515.0</v>
      </c>
      <c r="M7" s="189"/>
      <c r="N7" s="57" t="s">
        <v>1572</v>
      </c>
      <c r="O7" s="63"/>
      <c r="P7" s="42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63"/>
    </row>
    <row r="8">
      <c r="A8" s="57" t="s">
        <v>315</v>
      </c>
      <c r="B8" s="57" t="s">
        <v>1574</v>
      </c>
      <c r="C8" s="58"/>
      <c r="D8" s="57" t="s">
        <v>328</v>
      </c>
      <c r="E8" s="57" t="s">
        <v>4</v>
      </c>
      <c r="F8" s="220" t="s">
        <v>1580</v>
      </c>
      <c r="G8" s="57"/>
      <c r="H8" s="221">
        <v>1.0</v>
      </c>
      <c r="I8" s="113">
        <v>13390.0</v>
      </c>
      <c r="J8" s="132">
        <v>7790.0</v>
      </c>
      <c r="K8" s="222">
        <v>5790.0</v>
      </c>
      <c r="L8" s="218">
        <v>3185.0</v>
      </c>
      <c r="M8" s="189"/>
      <c r="N8" s="57" t="s">
        <v>1572</v>
      </c>
      <c r="O8" s="63"/>
      <c r="P8" s="42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63"/>
    </row>
    <row r="9">
      <c r="A9" s="57" t="s">
        <v>315</v>
      </c>
      <c r="B9" s="57" t="s">
        <v>1576</v>
      </c>
      <c r="C9" s="58"/>
      <c r="D9" s="57" t="s">
        <v>328</v>
      </c>
      <c r="E9" s="57" t="s">
        <v>4</v>
      </c>
      <c r="F9" s="220" t="s">
        <v>1581</v>
      </c>
      <c r="G9" s="57"/>
      <c r="H9" s="221">
        <v>1.0</v>
      </c>
      <c r="I9" s="113">
        <v>14590.0</v>
      </c>
      <c r="J9" s="132">
        <v>8590.0</v>
      </c>
      <c r="K9" s="222">
        <v>6390.0</v>
      </c>
      <c r="L9" s="218">
        <v>3515.0</v>
      </c>
      <c r="M9" s="189"/>
      <c r="N9" s="57" t="s">
        <v>1572</v>
      </c>
      <c r="O9" s="63"/>
      <c r="P9" s="42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63"/>
    </row>
    <row r="10">
      <c r="A10" s="57" t="s">
        <v>315</v>
      </c>
      <c r="B10" s="57" t="s">
        <v>316</v>
      </c>
      <c r="C10" s="58"/>
      <c r="D10" s="57" t="s">
        <v>328</v>
      </c>
      <c r="E10" s="57" t="s">
        <v>4</v>
      </c>
      <c r="F10" s="220" t="s">
        <v>1582</v>
      </c>
      <c r="G10" s="57" t="s">
        <v>335</v>
      </c>
      <c r="H10" s="221">
        <v>1.0</v>
      </c>
      <c r="I10" s="113">
        <v>2990.0</v>
      </c>
      <c r="J10" s="125"/>
      <c r="K10" s="222">
        <v>1163.0</v>
      </c>
      <c r="L10" s="218">
        <v>930.0</v>
      </c>
      <c r="M10" s="189"/>
      <c r="N10" s="57" t="s">
        <v>1572</v>
      </c>
      <c r="O10" s="63"/>
      <c r="P10" s="42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63"/>
    </row>
    <row r="11">
      <c r="A11" s="57" t="s">
        <v>315</v>
      </c>
      <c r="B11" s="57" t="s">
        <v>331</v>
      </c>
      <c r="C11" s="58"/>
      <c r="D11" s="57" t="s">
        <v>328</v>
      </c>
      <c r="E11" s="57" t="s">
        <v>4</v>
      </c>
      <c r="F11" s="220" t="s">
        <v>734</v>
      </c>
      <c r="G11" s="57" t="s">
        <v>335</v>
      </c>
      <c r="H11" s="221">
        <v>2.0</v>
      </c>
      <c r="I11" s="113">
        <v>3990.0</v>
      </c>
      <c r="J11" s="125"/>
      <c r="K11" s="222">
        <v>1497.0</v>
      </c>
      <c r="L11" s="218">
        <v>1198.0</v>
      </c>
      <c r="M11" s="189"/>
      <c r="N11" s="57" t="s">
        <v>1572</v>
      </c>
      <c r="O11" s="63"/>
      <c r="P11" s="42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63"/>
    </row>
    <row r="12">
      <c r="A12" s="57" t="s">
        <v>315</v>
      </c>
      <c r="B12" s="57" t="s">
        <v>1432</v>
      </c>
      <c r="C12" s="58"/>
      <c r="D12" s="57" t="s">
        <v>328</v>
      </c>
      <c r="E12" s="57" t="s">
        <v>4</v>
      </c>
      <c r="F12" s="220" t="s">
        <v>1583</v>
      </c>
      <c r="G12" s="57" t="s">
        <v>335</v>
      </c>
      <c r="H12" s="221">
        <v>1.0</v>
      </c>
      <c r="I12" s="113">
        <v>2990.0</v>
      </c>
      <c r="J12" s="125"/>
      <c r="K12" s="222">
        <v>1290.0</v>
      </c>
      <c r="L12" s="218">
        <v>1032.0</v>
      </c>
      <c r="M12" s="189"/>
      <c r="N12" s="57" t="s">
        <v>1572</v>
      </c>
      <c r="O12" s="63"/>
      <c r="P12" s="42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63"/>
    </row>
    <row r="13">
      <c r="A13" s="57" t="s">
        <v>315</v>
      </c>
      <c r="B13" s="57" t="s">
        <v>1432</v>
      </c>
      <c r="C13" s="58"/>
      <c r="D13" s="57" t="s">
        <v>328</v>
      </c>
      <c r="E13" s="57" t="s">
        <v>4</v>
      </c>
      <c r="F13" s="220" t="s">
        <v>1584</v>
      </c>
      <c r="G13" s="57" t="s">
        <v>335</v>
      </c>
      <c r="H13" s="221">
        <v>1.0</v>
      </c>
      <c r="I13" s="113">
        <v>2990.0</v>
      </c>
      <c r="J13" s="132"/>
      <c r="K13" s="222">
        <v>1290.0</v>
      </c>
      <c r="L13" s="218">
        <v>1032.0</v>
      </c>
      <c r="M13" s="189"/>
      <c r="N13" s="57" t="s">
        <v>1572</v>
      </c>
      <c r="O13" s="63"/>
      <c r="P13" s="42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63"/>
    </row>
    <row r="14">
      <c r="A14" s="57" t="s">
        <v>315</v>
      </c>
      <c r="B14" s="57" t="s">
        <v>316</v>
      </c>
      <c r="C14" s="58"/>
      <c r="D14" s="57" t="s">
        <v>328</v>
      </c>
      <c r="E14" s="57" t="s">
        <v>4</v>
      </c>
      <c r="F14" s="220" t="s">
        <v>1585</v>
      </c>
      <c r="G14" s="57" t="s">
        <v>335</v>
      </c>
      <c r="H14" s="221">
        <v>1.0</v>
      </c>
      <c r="I14" s="113">
        <v>2590.0</v>
      </c>
      <c r="J14" s="132"/>
      <c r="K14" s="222">
        <v>930.0</v>
      </c>
      <c r="L14" s="218">
        <v>744.0</v>
      </c>
      <c r="M14" s="189"/>
      <c r="N14" s="57" t="s">
        <v>1572</v>
      </c>
      <c r="O14" s="63"/>
      <c r="P14" s="42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63"/>
    </row>
    <row r="15">
      <c r="A15" s="57" t="s">
        <v>315</v>
      </c>
      <c r="B15" s="57" t="s">
        <v>316</v>
      </c>
      <c r="C15" s="57"/>
      <c r="D15" s="57" t="s">
        <v>328</v>
      </c>
      <c r="E15" s="57" t="s">
        <v>4</v>
      </c>
      <c r="F15" s="220" t="s">
        <v>1586</v>
      </c>
      <c r="G15" s="57" t="s">
        <v>320</v>
      </c>
      <c r="H15" s="221">
        <v>1.0</v>
      </c>
      <c r="I15" s="113">
        <v>3790.0</v>
      </c>
      <c r="J15" s="125"/>
      <c r="K15" s="222">
        <v>1597.0</v>
      </c>
      <c r="L15" s="218">
        <v>1278.0</v>
      </c>
      <c r="M15" s="189"/>
      <c r="N15" s="57" t="s">
        <v>1572</v>
      </c>
      <c r="O15" s="63"/>
      <c r="P15" s="42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63"/>
    </row>
    <row r="16">
      <c r="A16" s="57" t="s">
        <v>315</v>
      </c>
      <c r="B16" s="57" t="s">
        <v>316</v>
      </c>
      <c r="C16" s="57" t="s">
        <v>6</v>
      </c>
      <c r="D16" s="57" t="s">
        <v>328</v>
      </c>
      <c r="E16" s="57" t="s">
        <v>361</v>
      </c>
      <c r="F16" s="220" t="s">
        <v>1474</v>
      </c>
      <c r="G16" s="57" t="s">
        <v>524</v>
      </c>
      <c r="H16" s="221">
        <v>1.0</v>
      </c>
      <c r="I16" s="113">
        <v>15790.0</v>
      </c>
      <c r="J16" s="125"/>
      <c r="K16" s="222">
        <v>6900.0</v>
      </c>
      <c r="L16" s="218">
        <v>6900.0</v>
      </c>
      <c r="M16" s="189"/>
      <c r="N16" s="57" t="s">
        <v>1572</v>
      </c>
      <c r="O16" s="63"/>
      <c r="P16" s="42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63"/>
    </row>
    <row r="17">
      <c r="A17" s="57" t="s">
        <v>315</v>
      </c>
      <c r="B17" s="57" t="s">
        <v>316</v>
      </c>
      <c r="C17" s="57" t="s">
        <v>6</v>
      </c>
      <c r="D17" s="57" t="s">
        <v>567</v>
      </c>
      <c r="E17" s="57" t="s">
        <v>361</v>
      </c>
      <c r="F17" s="220" t="s">
        <v>1474</v>
      </c>
      <c r="G17" s="57" t="s">
        <v>524</v>
      </c>
      <c r="H17" s="221">
        <v>1.0</v>
      </c>
      <c r="I17" s="113">
        <v>15790.0</v>
      </c>
      <c r="J17" s="125"/>
      <c r="K17" s="222">
        <v>6900.0</v>
      </c>
      <c r="L17" s="218">
        <v>6900.0</v>
      </c>
      <c r="M17" s="189"/>
      <c r="N17" s="57" t="s">
        <v>1572</v>
      </c>
      <c r="O17" s="63"/>
      <c r="P17" s="42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63"/>
    </row>
    <row r="18">
      <c r="A18" s="57" t="s">
        <v>315</v>
      </c>
      <c r="B18" s="57" t="s">
        <v>316</v>
      </c>
      <c r="C18" s="57" t="s">
        <v>6</v>
      </c>
      <c r="D18" s="57" t="s">
        <v>328</v>
      </c>
      <c r="E18" s="57" t="s">
        <v>361</v>
      </c>
      <c r="F18" s="220" t="s">
        <v>1472</v>
      </c>
      <c r="G18" s="57" t="s">
        <v>524</v>
      </c>
      <c r="H18" s="221">
        <v>1.0</v>
      </c>
      <c r="I18" s="113">
        <v>11390.0</v>
      </c>
      <c r="J18" s="125"/>
      <c r="K18" s="222">
        <v>4900.0</v>
      </c>
      <c r="L18" s="218">
        <v>4900.0</v>
      </c>
      <c r="M18" s="189"/>
      <c r="N18" s="57" t="s">
        <v>1572</v>
      </c>
      <c r="O18" s="63"/>
      <c r="P18" s="42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63"/>
    </row>
    <row r="19">
      <c r="A19" s="57" t="s">
        <v>315</v>
      </c>
      <c r="B19" s="57" t="s">
        <v>316</v>
      </c>
      <c r="C19" s="57" t="s">
        <v>6</v>
      </c>
      <c r="D19" s="57" t="s">
        <v>567</v>
      </c>
      <c r="E19" s="57" t="s">
        <v>361</v>
      </c>
      <c r="F19" s="220" t="s">
        <v>1472</v>
      </c>
      <c r="G19" s="57" t="s">
        <v>524</v>
      </c>
      <c r="H19" s="221">
        <v>1.0</v>
      </c>
      <c r="I19" s="113">
        <v>11390.0</v>
      </c>
      <c r="J19" s="125"/>
      <c r="K19" s="222">
        <v>4900.0</v>
      </c>
      <c r="L19" s="218">
        <v>4900.0</v>
      </c>
      <c r="M19" s="189"/>
      <c r="N19" s="57" t="s">
        <v>1572</v>
      </c>
      <c r="O19" s="63"/>
      <c r="P19" s="42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63"/>
    </row>
    <row r="20">
      <c r="A20" s="57" t="s">
        <v>315</v>
      </c>
      <c r="B20" s="57" t="s">
        <v>316</v>
      </c>
      <c r="C20" s="57" t="s">
        <v>6</v>
      </c>
      <c r="D20" s="57" t="s">
        <v>328</v>
      </c>
      <c r="E20" s="57" t="s">
        <v>361</v>
      </c>
      <c r="F20" s="220" t="s">
        <v>1587</v>
      </c>
      <c r="G20" s="57" t="s">
        <v>524</v>
      </c>
      <c r="H20" s="221">
        <v>1.0</v>
      </c>
      <c r="I20" s="113">
        <v>11390.0</v>
      </c>
      <c r="J20" s="125"/>
      <c r="K20" s="222">
        <v>4900.0</v>
      </c>
      <c r="L20" s="218">
        <v>4900.0</v>
      </c>
      <c r="M20" s="189"/>
      <c r="N20" s="57" t="s">
        <v>1572</v>
      </c>
      <c r="O20" s="63"/>
      <c r="P20" s="42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63"/>
    </row>
    <row r="21">
      <c r="A21" s="57" t="s">
        <v>315</v>
      </c>
      <c r="B21" s="57" t="s">
        <v>316</v>
      </c>
      <c r="C21" s="57" t="s">
        <v>6</v>
      </c>
      <c r="D21" s="57" t="s">
        <v>567</v>
      </c>
      <c r="E21" s="57" t="s">
        <v>361</v>
      </c>
      <c r="F21" s="220" t="s">
        <v>1588</v>
      </c>
      <c r="G21" s="57" t="s">
        <v>524</v>
      </c>
      <c r="H21" s="221">
        <v>1.0</v>
      </c>
      <c r="I21" s="113">
        <v>11390.0</v>
      </c>
      <c r="J21" s="125"/>
      <c r="K21" s="222">
        <v>4900.0</v>
      </c>
      <c r="L21" s="218">
        <v>4900.0</v>
      </c>
      <c r="M21" s="189"/>
      <c r="N21" s="57" t="s">
        <v>1572</v>
      </c>
      <c r="O21" s="63"/>
      <c r="P21" s="42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63"/>
    </row>
    <row r="22">
      <c r="A22" s="57" t="s">
        <v>315</v>
      </c>
      <c r="B22" s="57" t="s">
        <v>316</v>
      </c>
      <c r="C22" s="57" t="s">
        <v>6</v>
      </c>
      <c r="D22" s="57" t="s">
        <v>328</v>
      </c>
      <c r="E22" s="57" t="s">
        <v>4</v>
      </c>
      <c r="F22" s="220" t="s">
        <v>1322</v>
      </c>
      <c r="G22" s="57" t="s">
        <v>1053</v>
      </c>
      <c r="H22" s="221">
        <v>1.0</v>
      </c>
      <c r="I22" s="113">
        <v>7590.0</v>
      </c>
      <c r="J22" s="125"/>
      <c r="K22" s="222">
        <v>3290.0</v>
      </c>
      <c r="L22" s="218">
        <v>2632.0</v>
      </c>
      <c r="M22" s="189"/>
      <c r="N22" s="57" t="s">
        <v>1572</v>
      </c>
      <c r="O22" s="63"/>
      <c r="P22" s="42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63"/>
    </row>
    <row r="23">
      <c r="A23" s="57" t="s">
        <v>315</v>
      </c>
      <c r="B23" s="57" t="s">
        <v>316</v>
      </c>
      <c r="C23" s="57" t="s">
        <v>6</v>
      </c>
      <c r="D23" s="57" t="s">
        <v>567</v>
      </c>
      <c r="E23" s="57" t="s">
        <v>4</v>
      </c>
      <c r="F23" s="220" t="s">
        <v>1322</v>
      </c>
      <c r="G23" s="57" t="s">
        <v>1053</v>
      </c>
      <c r="H23" s="221">
        <v>1.0</v>
      </c>
      <c r="I23" s="113">
        <v>7590.0</v>
      </c>
      <c r="J23" s="125"/>
      <c r="K23" s="222">
        <v>3290.0</v>
      </c>
      <c r="L23" s="218">
        <v>2632.0</v>
      </c>
      <c r="M23" s="189"/>
      <c r="N23" s="57" t="s">
        <v>1572</v>
      </c>
      <c r="O23" s="63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63"/>
    </row>
    <row r="24">
      <c r="A24" s="105" t="s">
        <v>315</v>
      </c>
      <c r="B24" s="105" t="s">
        <v>316</v>
      </c>
      <c r="C24" s="105" t="s">
        <v>6</v>
      </c>
      <c r="D24" s="105" t="s">
        <v>328</v>
      </c>
      <c r="E24" s="105" t="s">
        <v>4</v>
      </c>
      <c r="F24" s="223" t="s">
        <v>1447</v>
      </c>
      <c r="G24" s="105" t="s">
        <v>335</v>
      </c>
      <c r="H24" s="224">
        <v>1.0</v>
      </c>
      <c r="I24" s="225">
        <v>8590.0</v>
      </c>
      <c r="J24" s="226"/>
      <c r="K24" s="222">
        <v>3760.0</v>
      </c>
      <c r="L24" s="227">
        <v>3008.0</v>
      </c>
      <c r="M24" s="189"/>
      <c r="N24" s="57" t="s">
        <v>1572</v>
      </c>
      <c r="O24" s="63"/>
      <c r="P24" s="228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112"/>
    </row>
    <row r="25">
      <c r="A25" s="57" t="s">
        <v>315</v>
      </c>
      <c r="B25" s="57" t="s">
        <v>1432</v>
      </c>
      <c r="C25" s="57"/>
      <c r="D25" s="57" t="s">
        <v>567</v>
      </c>
      <c r="E25" s="57" t="s">
        <v>4</v>
      </c>
      <c r="F25" s="220" t="s">
        <v>1589</v>
      </c>
      <c r="G25" s="57" t="s">
        <v>335</v>
      </c>
      <c r="H25" s="221">
        <v>1.0</v>
      </c>
      <c r="I25" s="113">
        <v>3190.0</v>
      </c>
      <c r="J25" s="125"/>
      <c r="K25" s="222">
        <v>1390.0</v>
      </c>
      <c r="L25" s="218">
        <v>1112.0</v>
      </c>
      <c r="M25" s="189"/>
      <c r="N25" s="57" t="s">
        <v>1572</v>
      </c>
      <c r="O25" s="63"/>
      <c r="P25" s="42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63"/>
    </row>
    <row r="26">
      <c r="A26" s="105" t="s">
        <v>315</v>
      </c>
      <c r="B26" s="105" t="s">
        <v>331</v>
      </c>
      <c r="C26" s="105"/>
      <c r="D26" s="105"/>
      <c r="E26" s="105" t="s">
        <v>4</v>
      </c>
      <c r="F26" s="223" t="s">
        <v>1567</v>
      </c>
      <c r="G26" s="105" t="s">
        <v>335</v>
      </c>
      <c r="H26" s="224">
        <v>1.0</v>
      </c>
      <c r="I26" s="225"/>
      <c r="J26" s="226"/>
      <c r="K26" s="222">
        <v>1690.0</v>
      </c>
      <c r="L26" s="227">
        <v>1352.0</v>
      </c>
      <c r="M26" s="189"/>
      <c r="N26" s="57" t="s">
        <v>1572</v>
      </c>
      <c r="O26" s="63"/>
      <c r="P26" s="228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112"/>
    </row>
    <row r="27">
      <c r="A27" s="57" t="s">
        <v>315</v>
      </c>
      <c r="B27" s="57" t="s">
        <v>1432</v>
      </c>
      <c r="C27" s="57"/>
      <c r="D27" s="57" t="s">
        <v>328</v>
      </c>
      <c r="E27" s="57" t="s">
        <v>4</v>
      </c>
      <c r="F27" s="220" t="s">
        <v>1590</v>
      </c>
      <c r="G27" s="57" t="s">
        <v>335</v>
      </c>
      <c r="H27" s="221">
        <v>1.0</v>
      </c>
      <c r="I27" s="113">
        <v>1990.0</v>
      </c>
      <c r="J27" s="125"/>
      <c r="K27" s="222">
        <v>790.0</v>
      </c>
      <c r="L27" s="218">
        <v>632.0</v>
      </c>
      <c r="M27" s="189"/>
      <c r="N27" s="57" t="s">
        <v>1572</v>
      </c>
      <c r="O27" s="63"/>
      <c r="P27" s="42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63"/>
    </row>
    <row r="28">
      <c r="A28" s="57" t="s">
        <v>315</v>
      </c>
      <c r="B28" s="57" t="s">
        <v>50</v>
      </c>
      <c r="C28" s="57" t="s">
        <v>6</v>
      </c>
      <c r="D28" s="57" t="s">
        <v>328</v>
      </c>
      <c r="E28" s="57" t="s">
        <v>4</v>
      </c>
      <c r="F28" s="220" t="s">
        <v>1516</v>
      </c>
      <c r="G28" s="57" t="s">
        <v>1257</v>
      </c>
      <c r="H28" s="221">
        <v>2.0</v>
      </c>
      <c r="I28" s="113">
        <v>1990.0</v>
      </c>
      <c r="J28" s="125"/>
      <c r="K28" s="222">
        <v>890.0</v>
      </c>
      <c r="L28" s="218">
        <v>757.0</v>
      </c>
      <c r="M28" s="189"/>
      <c r="N28" s="57" t="s">
        <v>1572</v>
      </c>
      <c r="O28" s="63"/>
      <c r="P28" s="42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63"/>
    </row>
    <row r="29">
      <c r="A29" s="57" t="s">
        <v>315</v>
      </c>
      <c r="B29" s="57" t="s">
        <v>50</v>
      </c>
      <c r="C29" s="57" t="s">
        <v>6</v>
      </c>
      <c r="D29" s="57" t="s">
        <v>567</v>
      </c>
      <c r="E29" s="57" t="s">
        <v>4</v>
      </c>
      <c r="F29" s="220" t="s">
        <v>1516</v>
      </c>
      <c r="G29" s="57" t="s">
        <v>1257</v>
      </c>
      <c r="H29" s="221">
        <v>1.0</v>
      </c>
      <c r="I29" s="113">
        <v>1990.0</v>
      </c>
      <c r="J29" s="125"/>
      <c r="K29" s="222">
        <v>890.0</v>
      </c>
      <c r="L29" s="218">
        <v>757.0</v>
      </c>
      <c r="M29" s="189"/>
      <c r="N29" s="57" t="s">
        <v>1572</v>
      </c>
      <c r="O29" s="63"/>
      <c r="P29" s="42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63"/>
    </row>
    <row r="30">
      <c r="A30" s="57" t="s">
        <v>315</v>
      </c>
      <c r="B30" s="57" t="s">
        <v>316</v>
      </c>
      <c r="C30" s="57" t="s">
        <v>6</v>
      </c>
      <c r="D30" s="57" t="s">
        <v>328</v>
      </c>
      <c r="E30" s="57" t="s">
        <v>4</v>
      </c>
      <c r="F30" s="220" t="s">
        <v>1455</v>
      </c>
      <c r="G30" s="57" t="s">
        <v>335</v>
      </c>
      <c r="H30" s="221">
        <v>1.0</v>
      </c>
      <c r="I30" s="113">
        <v>9190.0</v>
      </c>
      <c r="J30" s="125"/>
      <c r="K30" s="222">
        <v>3990.0</v>
      </c>
      <c r="L30" s="218">
        <v>3392.0</v>
      </c>
      <c r="M30" s="189"/>
      <c r="N30" s="57" t="s">
        <v>1572</v>
      </c>
      <c r="O30" s="63"/>
      <c r="P30" s="42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63"/>
    </row>
    <row r="31">
      <c r="A31" s="57" t="s">
        <v>315</v>
      </c>
      <c r="B31" s="57" t="s">
        <v>316</v>
      </c>
      <c r="C31" s="57" t="s">
        <v>6</v>
      </c>
      <c r="D31" s="57" t="s">
        <v>567</v>
      </c>
      <c r="E31" s="57" t="s">
        <v>4</v>
      </c>
      <c r="F31" s="220" t="s">
        <v>1455</v>
      </c>
      <c r="G31" s="57" t="s">
        <v>335</v>
      </c>
      <c r="H31" s="221">
        <v>1.0</v>
      </c>
      <c r="I31" s="113">
        <v>9190.0</v>
      </c>
      <c r="J31" s="125"/>
      <c r="K31" s="222">
        <v>3990.0</v>
      </c>
      <c r="L31" s="218">
        <v>3392.0</v>
      </c>
      <c r="M31" s="189"/>
      <c r="N31" s="57" t="s">
        <v>1572</v>
      </c>
      <c r="O31" s="63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63"/>
    </row>
    <row r="32">
      <c r="A32" s="57" t="s">
        <v>315</v>
      </c>
      <c r="B32" s="57" t="s">
        <v>316</v>
      </c>
      <c r="C32" s="57" t="s">
        <v>6</v>
      </c>
      <c r="D32" s="57" t="s">
        <v>474</v>
      </c>
      <c r="E32" s="57" t="s">
        <v>4</v>
      </c>
      <c r="F32" s="220" t="s">
        <v>1455</v>
      </c>
      <c r="G32" s="57" t="s">
        <v>335</v>
      </c>
      <c r="H32" s="221">
        <v>1.0</v>
      </c>
      <c r="I32" s="113">
        <v>9190.0</v>
      </c>
      <c r="J32" s="125"/>
      <c r="K32" s="222">
        <v>3990.0</v>
      </c>
      <c r="L32" s="218">
        <v>3392.0</v>
      </c>
      <c r="M32" s="189"/>
      <c r="N32" s="57" t="s">
        <v>1572</v>
      </c>
      <c r="O32" s="63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63"/>
    </row>
    <row r="33">
      <c r="A33" s="57" t="s">
        <v>315</v>
      </c>
      <c r="B33" s="57" t="s">
        <v>316</v>
      </c>
      <c r="C33" s="57" t="s">
        <v>6</v>
      </c>
      <c r="D33" s="57" t="s">
        <v>328</v>
      </c>
      <c r="E33" s="57" t="s">
        <v>4</v>
      </c>
      <c r="F33" s="220" t="s">
        <v>1453</v>
      </c>
      <c r="G33" s="57" t="s">
        <v>335</v>
      </c>
      <c r="H33" s="221">
        <v>1.0</v>
      </c>
      <c r="I33" s="113">
        <v>5390.0</v>
      </c>
      <c r="J33" s="125"/>
      <c r="K33" s="222">
        <v>2130.0</v>
      </c>
      <c r="L33" s="218">
        <v>1811.0</v>
      </c>
      <c r="M33" s="189"/>
      <c r="N33" s="57" t="s">
        <v>1572</v>
      </c>
      <c r="O33" s="63"/>
      <c r="P33" s="42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63"/>
    </row>
    <row r="34">
      <c r="A34" s="57"/>
      <c r="B34" s="57"/>
      <c r="C34" s="57"/>
      <c r="D34" s="57"/>
      <c r="E34" s="57"/>
      <c r="F34" s="38"/>
      <c r="G34" s="57"/>
      <c r="H34" s="38"/>
      <c r="I34" s="113"/>
      <c r="J34" s="125"/>
      <c r="K34" s="217"/>
      <c r="L34" s="218"/>
      <c r="M34" s="189"/>
      <c r="N34" s="57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</row>
    <row r="35">
      <c r="A35" s="63"/>
      <c r="B35" s="63"/>
      <c r="C35" s="63"/>
      <c r="D35" s="63"/>
      <c r="E35" s="63"/>
      <c r="F35" s="54"/>
      <c r="G35" s="63"/>
      <c r="H35" s="63"/>
      <c r="I35" s="128"/>
      <c r="J35" s="129"/>
      <c r="K35" s="219"/>
      <c r="L35" s="128"/>
      <c r="M35" s="188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</row>
    <row r="36">
      <c r="A36" s="63"/>
      <c r="B36" s="63"/>
      <c r="C36" s="63"/>
      <c r="D36" s="63"/>
      <c r="E36" s="63"/>
      <c r="F36" s="54"/>
      <c r="G36" s="63"/>
      <c r="H36" s="63"/>
      <c r="I36" s="128"/>
      <c r="J36" s="129"/>
      <c r="K36" s="195"/>
      <c r="L36" s="128"/>
      <c r="M36" s="188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</row>
    <row r="37">
      <c r="A37" s="63"/>
      <c r="B37" s="63"/>
      <c r="C37" s="63"/>
      <c r="D37" s="63"/>
      <c r="E37" s="63"/>
      <c r="F37" s="54"/>
      <c r="G37" s="63"/>
      <c r="H37" s="63"/>
      <c r="I37" s="128"/>
      <c r="J37" s="129"/>
      <c r="K37" s="195"/>
      <c r="L37" s="128"/>
      <c r="M37" s="188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</row>
    <row r="38">
      <c r="A38" s="63"/>
      <c r="B38" s="63"/>
      <c r="C38" s="63"/>
      <c r="D38" s="63"/>
      <c r="E38" s="63"/>
      <c r="F38" s="54"/>
      <c r="G38" s="63"/>
      <c r="H38" s="63"/>
      <c r="I38" s="128"/>
      <c r="J38" s="129"/>
      <c r="K38" s="195"/>
      <c r="L38" s="128"/>
      <c r="M38" s="188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</row>
    <row r="39">
      <c r="A39" s="63"/>
      <c r="B39" s="63"/>
      <c r="C39" s="63"/>
      <c r="D39" s="63"/>
      <c r="E39" s="63"/>
      <c r="F39" s="54"/>
      <c r="G39" s="63"/>
      <c r="H39" s="63"/>
      <c r="I39" s="128"/>
      <c r="J39" s="129"/>
      <c r="K39" s="195"/>
      <c r="L39" s="128"/>
      <c r="M39" s="188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</row>
    <row r="40">
      <c r="A40" s="63"/>
      <c r="B40" s="63"/>
      <c r="C40" s="63"/>
      <c r="D40" s="63"/>
      <c r="E40" s="63"/>
      <c r="F40" s="54"/>
      <c r="G40" s="63"/>
      <c r="H40" s="63"/>
      <c r="I40" s="128"/>
      <c r="J40" s="129"/>
      <c r="K40" s="195"/>
      <c r="L40" s="128"/>
      <c r="M40" s="188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</row>
    <row r="41">
      <c r="A41" s="63"/>
      <c r="B41" s="63"/>
      <c r="C41" s="63"/>
      <c r="D41" s="63"/>
      <c r="E41" s="63"/>
      <c r="F41" s="54"/>
      <c r="G41" s="63"/>
      <c r="H41" s="63"/>
      <c r="I41" s="128"/>
      <c r="J41" s="129"/>
      <c r="K41" s="195"/>
      <c r="L41" s="128"/>
      <c r="M41" s="188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</row>
    <row r="42">
      <c r="A42" s="63"/>
      <c r="B42" s="63"/>
      <c r="C42" s="63"/>
      <c r="D42" s="63"/>
      <c r="E42" s="63"/>
      <c r="F42" s="54"/>
      <c r="G42" s="63"/>
      <c r="H42" s="63"/>
      <c r="I42" s="128"/>
      <c r="J42" s="129"/>
      <c r="K42" s="195"/>
      <c r="L42" s="128"/>
      <c r="M42" s="188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</row>
    <row r="43">
      <c r="A43" s="63"/>
      <c r="B43" s="63"/>
      <c r="C43" s="63"/>
      <c r="D43" s="63"/>
      <c r="E43" s="63"/>
      <c r="F43" s="54"/>
      <c r="G43" s="63"/>
      <c r="H43" s="63"/>
      <c r="I43" s="128"/>
      <c r="J43" s="129"/>
      <c r="K43" s="195"/>
      <c r="L43" s="128"/>
      <c r="M43" s="188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</row>
    <row r="44">
      <c r="A44" s="63"/>
      <c r="B44" s="63"/>
      <c r="C44" s="63"/>
      <c r="D44" s="63"/>
      <c r="E44" s="63"/>
      <c r="F44" s="54"/>
      <c r="G44" s="63"/>
      <c r="H44" s="63"/>
      <c r="I44" s="128"/>
      <c r="J44" s="129"/>
      <c r="K44" s="195"/>
      <c r="L44" s="128"/>
      <c r="M44" s="188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</row>
    <row r="45">
      <c r="A45" s="63"/>
      <c r="B45" s="63"/>
      <c r="C45" s="63"/>
      <c r="D45" s="63"/>
      <c r="E45" s="63"/>
      <c r="F45" s="54"/>
      <c r="G45" s="63"/>
      <c r="H45" s="63"/>
      <c r="I45" s="128"/>
      <c r="J45" s="129"/>
      <c r="K45" s="195"/>
      <c r="L45" s="128"/>
      <c r="M45" s="188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</row>
    <row r="46">
      <c r="A46" s="63"/>
      <c r="B46" s="63"/>
      <c r="C46" s="63"/>
      <c r="D46" s="63"/>
      <c r="E46" s="63"/>
      <c r="F46" s="54"/>
      <c r="G46" s="63"/>
      <c r="H46" s="63"/>
      <c r="I46" s="128"/>
      <c r="J46" s="129"/>
      <c r="K46" s="195"/>
      <c r="L46" s="128"/>
      <c r="M46" s="188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</row>
    <row r="47">
      <c r="A47" s="63"/>
      <c r="B47" s="63"/>
      <c r="C47" s="63"/>
      <c r="D47" s="63"/>
      <c r="E47" s="63"/>
      <c r="F47" s="54"/>
      <c r="G47" s="63"/>
      <c r="H47" s="63"/>
      <c r="I47" s="128"/>
      <c r="J47" s="129"/>
      <c r="K47" s="195"/>
      <c r="L47" s="128"/>
      <c r="M47" s="188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</row>
    <row r="48">
      <c r="A48" s="63"/>
      <c r="B48" s="63"/>
      <c r="C48" s="63"/>
      <c r="D48" s="63"/>
      <c r="E48" s="63"/>
      <c r="F48" s="54"/>
      <c r="G48" s="63"/>
      <c r="H48" s="63"/>
      <c r="I48" s="128"/>
      <c r="J48" s="129"/>
      <c r="K48" s="195"/>
      <c r="L48" s="128"/>
      <c r="M48" s="188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</row>
    <row r="49">
      <c r="A49" s="63"/>
      <c r="B49" s="63"/>
      <c r="C49" s="63"/>
      <c r="D49" s="63"/>
      <c r="E49" s="63"/>
      <c r="F49" s="54"/>
      <c r="G49" s="63"/>
      <c r="H49" s="63"/>
      <c r="I49" s="128"/>
      <c r="J49" s="129"/>
      <c r="K49" s="195"/>
      <c r="L49" s="128"/>
      <c r="M49" s="188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</row>
    <row r="50">
      <c r="A50" s="63"/>
      <c r="B50" s="63"/>
      <c r="C50" s="63"/>
      <c r="D50" s="63"/>
      <c r="E50" s="63"/>
      <c r="F50" s="54"/>
      <c r="G50" s="63"/>
      <c r="H50" s="63"/>
      <c r="I50" s="128"/>
      <c r="J50" s="129"/>
      <c r="K50" s="195"/>
      <c r="L50" s="128"/>
      <c r="M50" s="188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</row>
    <row r="51">
      <c r="A51" s="63"/>
      <c r="B51" s="63"/>
      <c r="C51" s="63"/>
      <c r="D51" s="63"/>
      <c r="E51" s="63"/>
      <c r="F51" s="54"/>
      <c r="G51" s="63"/>
      <c r="H51" s="63"/>
      <c r="I51" s="128"/>
      <c r="J51" s="129"/>
      <c r="K51" s="195"/>
      <c r="L51" s="128"/>
      <c r="M51" s="188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</row>
    <row r="52">
      <c r="A52" s="63"/>
      <c r="B52" s="63"/>
      <c r="C52" s="63"/>
      <c r="D52" s="63"/>
      <c r="E52" s="63"/>
      <c r="F52" s="54"/>
      <c r="G52" s="63"/>
      <c r="H52" s="63"/>
      <c r="I52" s="128"/>
      <c r="J52" s="129"/>
      <c r="K52" s="195"/>
      <c r="L52" s="128"/>
      <c r="M52" s="188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</row>
    <row r="53">
      <c r="A53" s="63"/>
      <c r="B53" s="63"/>
      <c r="C53" s="63"/>
      <c r="D53" s="63"/>
      <c r="E53" s="63"/>
      <c r="F53" s="54"/>
      <c r="G53" s="63"/>
      <c r="H53" s="63"/>
      <c r="I53" s="128"/>
      <c r="J53" s="129"/>
      <c r="K53" s="195"/>
      <c r="L53" s="128"/>
      <c r="M53" s="188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</row>
    <row r="54">
      <c r="A54" s="63"/>
      <c r="B54" s="63"/>
      <c r="C54" s="63"/>
      <c r="D54" s="63"/>
      <c r="E54" s="63"/>
      <c r="F54" s="54"/>
      <c r="G54" s="63"/>
      <c r="H54" s="63"/>
      <c r="I54" s="128"/>
      <c r="J54" s="129"/>
      <c r="K54" s="195"/>
      <c r="L54" s="128"/>
      <c r="M54" s="188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</row>
    <row r="55">
      <c r="A55" s="63"/>
      <c r="B55" s="63"/>
      <c r="C55" s="63"/>
      <c r="D55" s="63"/>
      <c r="E55" s="63"/>
      <c r="F55" s="54"/>
      <c r="G55" s="63"/>
      <c r="H55" s="63"/>
      <c r="I55" s="128"/>
      <c r="J55" s="129"/>
      <c r="K55" s="195"/>
      <c r="L55" s="128"/>
      <c r="M55" s="188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</row>
    <row r="56">
      <c r="A56" s="63"/>
      <c r="B56" s="63"/>
      <c r="C56" s="63"/>
      <c r="D56" s="63"/>
      <c r="E56" s="63"/>
      <c r="F56" s="54"/>
      <c r="G56" s="63"/>
      <c r="H56" s="63"/>
      <c r="I56" s="128"/>
      <c r="J56" s="129"/>
      <c r="K56" s="195"/>
      <c r="L56" s="128"/>
      <c r="M56" s="188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</row>
    <row r="57">
      <c r="A57" s="63"/>
      <c r="B57" s="63"/>
      <c r="C57" s="63"/>
      <c r="D57" s="63"/>
      <c r="E57" s="63"/>
      <c r="F57" s="54"/>
      <c r="G57" s="63"/>
      <c r="H57" s="63"/>
      <c r="I57" s="128"/>
      <c r="J57" s="129"/>
      <c r="K57" s="195"/>
      <c r="L57" s="128"/>
      <c r="M57" s="188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</row>
    <row r="58">
      <c r="A58" s="63"/>
      <c r="B58" s="63"/>
      <c r="C58" s="63"/>
      <c r="D58" s="63"/>
      <c r="E58" s="63"/>
      <c r="F58" s="54"/>
      <c r="G58" s="63"/>
      <c r="H58" s="63"/>
      <c r="I58" s="128"/>
      <c r="J58" s="129"/>
      <c r="K58" s="195"/>
      <c r="L58" s="128"/>
      <c r="M58" s="188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</row>
    <row r="59">
      <c r="A59" s="63"/>
      <c r="B59" s="63"/>
      <c r="C59" s="63"/>
      <c r="D59" s="63"/>
      <c r="E59" s="63"/>
      <c r="F59" s="54"/>
      <c r="G59" s="63"/>
      <c r="H59" s="63"/>
      <c r="I59" s="128"/>
      <c r="J59" s="129"/>
      <c r="K59" s="195"/>
      <c r="L59" s="128"/>
      <c r="M59" s="188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</row>
    <row r="60">
      <c r="A60" s="63"/>
      <c r="B60" s="63"/>
      <c r="C60" s="63"/>
      <c r="D60" s="63"/>
      <c r="E60" s="63"/>
      <c r="F60" s="54"/>
      <c r="G60" s="63"/>
      <c r="H60" s="63"/>
      <c r="I60" s="128"/>
      <c r="J60" s="129"/>
      <c r="K60" s="195"/>
      <c r="L60" s="128"/>
      <c r="M60" s="188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</row>
    <row r="61">
      <c r="A61" s="63"/>
      <c r="B61" s="63"/>
      <c r="C61" s="63"/>
      <c r="D61" s="63"/>
      <c r="E61" s="63"/>
      <c r="F61" s="54"/>
      <c r="G61" s="63"/>
      <c r="H61" s="63"/>
      <c r="I61" s="128"/>
      <c r="J61" s="129"/>
      <c r="K61" s="195"/>
      <c r="L61" s="128"/>
      <c r="M61" s="188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</row>
    <row r="62">
      <c r="A62" s="63"/>
      <c r="B62" s="63"/>
      <c r="C62" s="63"/>
      <c r="D62" s="63"/>
      <c r="E62" s="63"/>
      <c r="F62" s="54"/>
      <c r="G62" s="63"/>
      <c r="H62" s="63"/>
      <c r="I62" s="128"/>
      <c r="J62" s="129"/>
      <c r="K62" s="195"/>
      <c r="L62" s="128"/>
      <c r="M62" s="188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</row>
    <row r="63">
      <c r="A63" s="63"/>
      <c r="B63" s="63"/>
      <c r="C63" s="63"/>
      <c r="D63" s="63"/>
      <c r="E63" s="63"/>
      <c r="F63" s="54"/>
      <c r="G63" s="63"/>
      <c r="H63" s="63"/>
      <c r="I63" s="128"/>
      <c r="J63" s="129"/>
      <c r="K63" s="195"/>
      <c r="L63" s="128"/>
      <c r="M63" s="188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</row>
    <row r="64">
      <c r="A64" s="63"/>
      <c r="B64" s="63"/>
      <c r="C64" s="63"/>
      <c r="D64" s="63"/>
      <c r="E64" s="63"/>
      <c r="F64" s="54"/>
      <c r="G64" s="63"/>
      <c r="H64" s="63"/>
      <c r="I64" s="128"/>
      <c r="J64" s="129"/>
      <c r="K64" s="195"/>
      <c r="L64" s="128"/>
      <c r="M64" s="188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</row>
    <row r="65">
      <c r="A65" s="63"/>
      <c r="B65" s="63"/>
      <c r="C65" s="63"/>
      <c r="D65" s="63"/>
      <c r="E65" s="63"/>
      <c r="F65" s="54"/>
      <c r="G65" s="63"/>
      <c r="H65" s="63"/>
      <c r="I65" s="128"/>
      <c r="J65" s="129"/>
      <c r="K65" s="195"/>
      <c r="L65" s="128"/>
      <c r="M65" s="188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</row>
    <row r="66">
      <c r="A66" s="63"/>
      <c r="B66" s="63"/>
      <c r="C66" s="63"/>
      <c r="D66" s="63"/>
      <c r="E66" s="63"/>
      <c r="F66" s="54"/>
      <c r="G66" s="63"/>
      <c r="H66" s="63"/>
      <c r="I66" s="128"/>
      <c r="J66" s="129"/>
      <c r="K66" s="195"/>
      <c r="L66" s="128"/>
      <c r="M66" s="188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</row>
    <row r="67">
      <c r="A67" s="63"/>
      <c r="B67" s="63"/>
      <c r="C67" s="63"/>
      <c r="D67" s="63"/>
      <c r="E67" s="63"/>
      <c r="F67" s="54"/>
      <c r="G67" s="63"/>
      <c r="H67" s="63"/>
      <c r="I67" s="128"/>
      <c r="J67" s="129"/>
      <c r="K67" s="195"/>
      <c r="L67" s="128"/>
      <c r="M67" s="188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</row>
    <row r="68">
      <c r="A68" s="63"/>
      <c r="B68" s="63"/>
      <c r="C68" s="63"/>
      <c r="D68" s="63"/>
      <c r="E68" s="63"/>
      <c r="F68" s="54"/>
      <c r="G68" s="63"/>
      <c r="H68" s="63"/>
      <c r="I68" s="128"/>
      <c r="J68" s="129"/>
      <c r="K68" s="195"/>
      <c r="L68" s="128"/>
      <c r="M68" s="188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</row>
    <row r="69">
      <c r="A69" s="63"/>
      <c r="B69" s="63"/>
      <c r="C69" s="63"/>
      <c r="D69" s="63"/>
      <c r="E69" s="63"/>
      <c r="F69" s="54"/>
      <c r="G69" s="63"/>
      <c r="H69" s="63"/>
      <c r="I69" s="128"/>
      <c r="J69" s="129"/>
      <c r="K69" s="195"/>
      <c r="L69" s="128"/>
      <c r="M69" s="188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</row>
    <row r="70">
      <c r="A70" s="63"/>
      <c r="B70" s="63"/>
      <c r="C70" s="63"/>
      <c r="D70" s="63"/>
      <c r="E70" s="63"/>
      <c r="F70" s="54"/>
      <c r="G70" s="63"/>
      <c r="H70" s="63"/>
      <c r="I70" s="128"/>
      <c r="J70" s="129"/>
      <c r="K70" s="195"/>
      <c r="L70" s="128"/>
      <c r="M70" s="188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</row>
    <row r="71">
      <c r="A71" s="63"/>
      <c r="B71" s="63"/>
      <c r="C71" s="63"/>
      <c r="D71" s="63"/>
      <c r="E71" s="63"/>
      <c r="F71" s="54"/>
      <c r="G71" s="63"/>
      <c r="H71" s="63"/>
      <c r="I71" s="128"/>
      <c r="J71" s="129"/>
      <c r="K71" s="195"/>
      <c r="L71" s="128"/>
      <c r="M71" s="188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</row>
    <row r="72">
      <c r="A72" s="63"/>
      <c r="B72" s="63"/>
      <c r="C72" s="63"/>
      <c r="D72" s="63"/>
      <c r="E72" s="63"/>
      <c r="F72" s="54"/>
      <c r="G72" s="63"/>
      <c r="H72" s="63"/>
      <c r="I72" s="128"/>
      <c r="J72" s="129"/>
      <c r="K72" s="195"/>
      <c r="L72" s="128"/>
      <c r="M72" s="188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</row>
    <row r="73">
      <c r="A73" s="63"/>
      <c r="B73" s="63"/>
      <c r="C73" s="63"/>
      <c r="D73" s="63"/>
      <c r="E73" s="63"/>
      <c r="F73" s="54"/>
      <c r="G73" s="63"/>
      <c r="H73" s="63"/>
      <c r="I73" s="128"/>
      <c r="J73" s="129"/>
      <c r="K73" s="195"/>
      <c r="L73" s="128"/>
      <c r="M73" s="188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</row>
    <row r="74">
      <c r="A74" s="63"/>
      <c r="B74" s="63"/>
      <c r="C74" s="63"/>
      <c r="D74" s="63"/>
      <c r="E74" s="63"/>
      <c r="F74" s="54"/>
      <c r="G74" s="63"/>
      <c r="H74" s="63"/>
      <c r="I74" s="128"/>
      <c r="J74" s="129"/>
      <c r="K74" s="195"/>
      <c r="L74" s="128"/>
      <c r="M74" s="188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</row>
    <row r="75">
      <c r="A75" s="63"/>
      <c r="B75" s="63"/>
      <c r="C75" s="63"/>
      <c r="D75" s="63"/>
      <c r="E75" s="63"/>
      <c r="F75" s="54"/>
      <c r="G75" s="63"/>
      <c r="H75" s="63"/>
      <c r="I75" s="128"/>
      <c r="J75" s="129"/>
      <c r="K75" s="195"/>
      <c r="L75" s="128"/>
      <c r="M75" s="188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</row>
    <row r="76">
      <c r="A76" s="63"/>
      <c r="B76" s="63"/>
      <c r="C76" s="63"/>
      <c r="D76" s="63"/>
      <c r="E76" s="63"/>
      <c r="F76" s="54"/>
      <c r="G76" s="63"/>
      <c r="H76" s="63"/>
      <c r="I76" s="128"/>
      <c r="J76" s="129"/>
      <c r="K76" s="195"/>
      <c r="L76" s="128"/>
      <c r="M76" s="188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</row>
    <row r="77">
      <c r="A77" s="63"/>
      <c r="B77" s="63"/>
      <c r="C77" s="63"/>
      <c r="D77" s="63"/>
      <c r="E77" s="63"/>
      <c r="F77" s="54"/>
      <c r="G77" s="63"/>
      <c r="H77" s="63"/>
      <c r="I77" s="128"/>
      <c r="J77" s="129"/>
      <c r="K77" s="195"/>
      <c r="L77" s="128"/>
      <c r="M77" s="188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</row>
    <row r="78">
      <c r="A78" s="63"/>
      <c r="B78" s="63"/>
      <c r="C78" s="63"/>
      <c r="D78" s="63"/>
      <c r="E78" s="63"/>
      <c r="F78" s="54"/>
      <c r="G78" s="63"/>
      <c r="H78" s="63"/>
      <c r="I78" s="128"/>
      <c r="J78" s="129"/>
      <c r="K78" s="195"/>
      <c r="L78" s="128"/>
      <c r="M78" s="188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</row>
    <row r="79">
      <c r="A79" s="63"/>
      <c r="B79" s="63"/>
      <c r="C79" s="63"/>
      <c r="D79" s="63"/>
      <c r="E79" s="63"/>
      <c r="F79" s="54"/>
      <c r="G79" s="63"/>
      <c r="H79" s="63"/>
      <c r="I79" s="128"/>
      <c r="J79" s="129"/>
      <c r="K79" s="195"/>
      <c r="L79" s="128"/>
      <c r="M79" s="188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</row>
    <row r="80">
      <c r="A80" s="63"/>
      <c r="B80" s="63"/>
      <c r="C80" s="63"/>
      <c r="D80" s="63"/>
      <c r="E80" s="63"/>
      <c r="F80" s="54"/>
      <c r="G80" s="63"/>
      <c r="H80" s="63"/>
      <c r="I80" s="128"/>
      <c r="J80" s="129"/>
      <c r="K80" s="195"/>
      <c r="L80" s="128"/>
      <c r="M80" s="188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</row>
    <row r="81">
      <c r="A81" s="63"/>
      <c r="B81" s="63"/>
      <c r="C81" s="63"/>
      <c r="D81" s="63"/>
      <c r="E81" s="63"/>
      <c r="F81" s="54"/>
      <c r="G81" s="63"/>
      <c r="H81" s="63"/>
      <c r="I81" s="128"/>
      <c r="J81" s="129"/>
      <c r="K81" s="195"/>
      <c r="L81" s="128"/>
      <c r="M81" s="188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</row>
    <row r="82">
      <c r="A82" s="63"/>
      <c r="B82" s="63"/>
      <c r="C82" s="63"/>
      <c r="D82" s="63"/>
      <c r="E82" s="63"/>
      <c r="F82" s="54"/>
      <c r="G82" s="63"/>
      <c r="H82" s="63"/>
      <c r="I82" s="128"/>
      <c r="J82" s="129"/>
      <c r="K82" s="195"/>
      <c r="L82" s="128"/>
      <c r="M82" s="188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</row>
    <row r="83">
      <c r="A83" s="63"/>
      <c r="B83" s="63"/>
      <c r="C83" s="63"/>
      <c r="D83" s="63"/>
      <c r="E83" s="63"/>
      <c r="F83" s="54"/>
      <c r="G83" s="63"/>
      <c r="H83" s="63"/>
      <c r="I83" s="128"/>
      <c r="J83" s="129"/>
      <c r="K83" s="195"/>
      <c r="L83" s="128"/>
      <c r="M83" s="188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</row>
    <row r="84">
      <c r="A84" s="63"/>
      <c r="B84" s="63"/>
      <c r="C84" s="63"/>
      <c r="D84" s="63"/>
      <c r="E84" s="63"/>
      <c r="F84" s="54"/>
      <c r="G84" s="63"/>
      <c r="H84" s="63"/>
      <c r="I84" s="128"/>
      <c r="J84" s="129"/>
      <c r="K84" s="195"/>
      <c r="L84" s="128"/>
      <c r="M84" s="188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</row>
    <row r="85">
      <c r="A85" s="63"/>
      <c r="B85" s="63"/>
      <c r="C85" s="63"/>
      <c r="D85" s="63"/>
      <c r="E85" s="63"/>
      <c r="F85" s="54"/>
      <c r="G85" s="63"/>
      <c r="H85" s="63"/>
      <c r="I85" s="128"/>
      <c r="J85" s="129"/>
      <c r="K85" s="195"/>
      <c r="L85" s="128"/>
      <c r="M85" s="188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</row>
    <row r="86">
      <c r="A86" s="63"/>
      <c r="B86" s="63"/>
      <c r="C86" s="63"/>
      <c r="D86" s="63"/>
      <c r="E86" s="63"/>
      <c r="F86" s="54"/>
      <c r="G86" s="63"/>
      <c r="H86" s="63"/>
      <c r="I86" s="128"/>
      <c r="J86" s="129"/>
      <c r="K86" s="195"/>
      <c r="L86" s="128"/>
      <c r="M86" s="188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</row>
    <row r="87">
      <c r="A87" s="63"/>
      <c r="B87" s="63"/>
      <c r="C87" s="63"/>
      <c r="D87" s="63"/>
      <c r="E87" s="63"/>
      <c r="F87" s="54"/>
      <c r="G87" s="63"/>
      <c r="H87" s="63"/>
      <c r="I87" s="128"/>
      <c r="J87" s="129"/>
      <c r="K87" s="195"/>
      <c r="L87" s="128"/>
      <c r="M87" s="188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</row>
    <row r="88">
      <c r="A88" s="63"/>
      <c r="B88" s="63"/>
      <c r="C88" s="63"/>
      <c r="D88" s="63"/>
      <c r="E88" s="63"/>
      <c r="F88" s="54"/>
      <c r="G88" s="63"/>
      <c r="H88" s="63"/>
      <c r="I88" s="128"/>
      <c r="J88" s="129"/>
      <c r="K88" s="195"/>
      <c r="L88" s="128"/>
      <c r="M88" s="188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</row>
    <row r="89">
      <c r="A89" s="63"/>
      <c r="B89" s="63"/>
      <c r="C89" s="63"/>
      <c r="D89" s="63"/>
      <c r="E89" s="63"/>
      <c r="F89" s="54"/>
      <c r="G89" s="63"/>
      <c r="H89" s="63"/>
      <c r="I89" s="128"/>
      <c r="J89" s="129"/>
      <c r="K89" s="195"/>
      <c r="L89" s="128"/>
      <c r="M89" s="188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</row>
    <row r="90">
      <c r="A90" s="63"/>
      <c r="B90" s="63"/>
      <c r="C90" s="63"/>
      <c r="D90" s="63"/>
      <c r="E90" s="63"/>
      <c r="F90" s="54"/>
      <c r="G90" s="63"/>
      <c r="H90" s="63"/>
      <c r="I90" s="128"/>
      <c r="J90" s="129"/>
      <c r="K90" s="195"/>
      <c r="L90" s="128"/>
      <c r="M90" s="188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</row>
    <row r="91">
      <c r="A91" s="63"/>
      <c r="B91" s="63"/>
      <c r="C91" s="63"/>
      <c r="D91" s="63"/>
      <c r="E91" s="63"/>
      <c r="F91" s="54"/>
      <c r="G91" s="63"/>
      <c r="H91" s="63"/>
      <c r="I91" s="128"/>
      <c r="J91" s="129"/>
      <c r="K91" s="195"/>
      <c r="L91" s="128"/>
      <c r="M91" s="188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</row>
    <row r="92">
      <c r="A92" s="63"/>
      <c r="B92" s="63"/>
      <c r="C92" s="63"/>
      <c r="D92" s="63"/>
      <c r="E92" s="63"/>
      <c r="F92" s="54"/>
      <c r="G92" s="63"/>
      <c r="H92" s="63"/>
      <c r="I92" s="128"/>
      <c r="J92" s="129"/>
      <c r="K92" s="195"/>
      <c r="L92" s="128"/>
      <c r="M92" s="188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</row>
    <row r="93">
      <c r="A93" s="63"/>
      <c r="B93" s="63"/>
      <c r="C93" s="63"/>
      <c r="D93" s="63"/>
      <c r="E93" s="63"/>
      <c r="F93" s="54"/>
      <c r="G93" s="63"/>
      <c r="H93" s="63"/>
      <c r="I93" s="128"/>
      <c r="J93" s="129"/>
      <c r="K93" s="195"/>
      <c r="L93" s="128"/>
      <c r="M93" s="188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</row>
    <row r="94">
      <c r="A94" s="63"/>
      <c r="B94" s="63"/>
      <c r="C94" s="63"/>
      <c r="D94" s="63"/>
      <c r="E94" s="63"/>
      <c r="F94" s="54"/>
      <c r="G94" s="63"/>
      <c r="H94" s="63"/>
      <c r="I94" s="128"/>
      <c r="J94" s="129"/>
      <c r="K94" s="195"/>
      <c r="L94" s="128"/>
      <c r="M94" s="188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</row>
    <row r="95">
      <c r="A95" s="63"/>
      <c r="B95" s="63"/>
      <c r="C95" s="63"/>
      <c r="D95" s="63"/>
      <c r="E95" s="63"/>
      <c r="F95" s="54"/>
      <c r="G95" s="63"/>
      <c r="H95" s="63"/>
      <c r="I95" s="128"/>
      <c r="J95" s="129"/>
      <c r="K95" s="195"/>
      <c r="L95" s="128"/>
      <c r="M95" s="188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</row>
    <row r="96">
      <c r="A96" s="63"/>
      <c r="B96" s="63"/>
      <c r="C96" s="63"/>
      <c r="D96" s="63"/>
      <c r="E96" s="63"/>
      <c r="F96" s="54"/>
      <c r="G96" s="63"/>
      <c r="H96" s="63"/>
      <c r="I96" s="128"/>
      <c r="J96" s="129"/>
      <c r="K96" s="195"/>
      <c r="L96" s="128"/>
      <c r="M96" s="188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</row>
    <row r="97">
      <c r="A97" s="63"/>
      <c r="B97" s="63"/>
      <c r="C97" s="63"/>
      <c r="D97" s="63"/>
      <c r="E97" s="63"/>
      <c r="F97" s="54"/>
      <c r="G97" s="63"/>
      <c r="H97" s="63"/>
      <c r="I97" s="128"/>
      <c r="J97" s="129"/>
      <c r="K97" s="195"/>
      <c r="L97" s="128"/>
      <c r="M97" s="188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</row>
    <row r="98">
      <c r="A98" s="63"/>
      <c r="B98" s="63"/>
      <c r="C98" s="63"/>
      <c r="D98" s="63"/>
      <c r="E98" s="63"/>
      <c r="F98" s="54"/>
      <c r="G98" s="63"/>
      <c r="H98" s="63"/>
      <c r="I98" s="128"/>
      <c r="J98" s="129"/>
      <c r="K98" s="195"/>
      <c r="L98" s="128"/>
      <c r="M98" s="188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</row>
    <row r="99">
      <c r="A99" s="63"/>
      <c r="B99" s="63"/>
      <c r="C99" s="63"/>
      <c r="D99" s="63"/>
      <c r="E99" s="63"/>
      <c r="F99" s="54"/>
      <c r="G99" s="63"/>
      <c r="H99" s="63"/>
      <c r="I99" s="128"/>
      <c r="J99" s="129"/>
      <c r="K99" s="195"/>
      <c r="L99" s="128"/>
      <c r="M99" s="188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</row>
    <row r="100">
      <c r="A100" s="63"/>
      <c r="B100" s="63"/>
      <c r="C100" s="63"/>
      <c r="D100" s="63"/>
      <c r="E100" s="63"/>
      <c r="F100" s="54"/>
      <c r="G100" s="63"/>
      <c r="H100" s="63"/>
      <c r="I100" s="128"/>
      <c r="J100" s="129"/>
      <c r="K100" s="195"/>
      <c r="L100" s="128"/>
      <c r="M100" s="188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</row>
    <row r="101">
      <c r="A101" s="63"/>
      <c r="B101" s="63"/>
      <c r="C101" s="63"/>
      <c r="D101" s="63"/>
      <c r="E101" s="63"/>
      <c r="F101" s="54"/>
      <c r="G101" s="63"/>
      <c r="H101" s="63"/>
      <c r="I101" s="128"/>
      <c r="J101" s="129"/>
      <c r="K101" s="195"/>
      <c r="L101" s="128"/>
      <c r="M101" s="188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</row>
    <row r="102">
      <c r="A102" s="63"/>
      <c r="B102" s="63"/>
      <c r="C102" s="63"/>
      <c r="D102" s="63"/>
      <c r="E102" s="63"/>
      <c r="F102" s="54"/>
      <c r="G102" s="63"/>
      <c r="H102" s="63"/>
      <c r="I102" s="128"/>
      <c r="J102" s="129"/>
      <c r="K102" s="195"/>
      <c r="L102" s="128"/>
      <c r="M102" s="188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</row>
    <row r="103">
      <c r="A103" s="63"/>
      <c r="B103" s="63"/>
      <c r="C103" s="63"/>
      <c r="D103" s="63"/>
      <c r="E103" s="63"/>
      <c r="F103" s="54"/>
      <c r="G103" s="63"/>
      <c r="H103" s="63"/>
      <c r="I103" s="128"/>
      <c r="J103" s="129"/>
      <c r="K103" s="195"/>
      <c r="L103" s="128"/>
      <c r="M103" s="188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</row>
    <row r="104">
      <c r="A104" s="63"/>
      <c r="B104" s="63"/>
      <c r="C104" s="63"/>
      <c r="D104" s="63"/>
      <c r="E104" s="63"/>
      <c r="F104" s="54"/>
      <c r="G104" s="63"/>
      <c r="H104" s="63"/>
      <c r="I104" s="128"/>
      <c r="J104" s="129"/>
      <c r="K104" s="195"/>
      <c r="L104" s="128"/>
      <c r="M104" s="188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</row>
    <row r="105">
      <c r="A105" s="63"/>
      <c r="B105" s="63"/>
      <c r="C105" s="63"/>
      <c r="D105" s="63"/>
      <c r="E105" s="63"/>
      <c r="F105" s="54"/>
      <c r="G105" s="63"/>
      <c r="H105" s="63"/>
      <c r="I105" s="128"/>
      <c r="J105" s="129"/>
      <c r="K105" s="195"/>
      <c r="L105" s="128"/>
      <c r="M105" s="188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</row>
    <row r="106">
      <c r="A106" s="63"/>
      <c r="B106" s="63"/>
      <c r="C106" s="63"/>
      <c r="D106" s="63"/>
      <c r="E106" s="63"/>
      <c r="F106" s="54"/>
      <c r="G106" s="63"/>
      <c r="H106" s="63"/>
      <c r="I106" s="128"/>
      <c r="J106" s="129"/>
      <c r="K106" s="195"/>
      <c r="L106" s="128"/>
      <c r="M106" s="188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</row>
    <row r="107">
      <c r="A107" s="63"/>
      <c r="B107" s="63"/>
      <c r="C107" s="63"/>
      <c r="D107" s="63"/>
      <c r="E107" s="63"/>
      <c r="F107" s="54"/>
      <c r="G107" s="63"/>
      <c r="H107" s="63"/>
      <c r="I107" s="128"/>
      <c r="J107" s="129"/>
      <c r="K107" s="195"/>
      <c r="L107" s="128"/>
      <c r="M107" s="188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</row>
    <row r="108">
      <c r="A108" s="63"/>
      <c r="B108" s="63"/>
      <c r="C108" s="63"/>
      <c r="D108" s="63"/>
      <c r="E108" s="63"/>
      <c r="F108" s="54"/>
      <c r="G108" s="63"/>
      <c r="H108" s="63"/>
      <c r="I108" s="128"/>
      <c r="J108" s="129"/>
      <c r="K108" s="195"/>
      <c r="L108" s="128"/>
      <c r="M108" s="188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</row>
    <row r="109">
      <c r="A109" s="63"/>
      <c r="B109" s="63"/>
      <c r="C109" s="63"/>
      <c r="D109" s="63"/>
      <c r="E109" s="63"/>
      <c r="F109" s="54"/>
      <c r="G109" s="63"/>
      <c r="H109" s="63"/>
      <c r="I109" s="128"/>
      <c r="J109" s="129"/>
      <c r="K109" s="195"/>
      <c r="L109" s="128"/>
      <c r="M109" s="188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</row>
    <row r="110">
      <c r="A110" s="63"/>
      <c r="B110" s="63"/>
      <c r="C110" s="63"/>
      <c r="D110" s="63"/>
      <c r="E110" s="63"/>
      <c r="F110" s="54"/>
      <c r="G110" s="63"/>
      <c r="H110" s="63"/>
      <c r="I110" s="128"/>
      <c r="J110" s="129"/>
      <c r="K110" s="195"/>
      <c r="L110" s="128"/>
      <c r="M110" s="188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</row>
    <row r="111">
      <c r="A111" s="63"/>
      <c r="B111" s="63"/>
      <c r="C111" s="63"/>
      <c r="D111" s="63"/>
      <c r="E111" s="63"/>
      <c r="F111" s="54"/>
      <c r="G111" s="63"/>
      <c r="H111" s="63"/>
      <c r="I111" s="128"/>
      <c r="J111" s="129"/>
      <c r="K111" s="195"/>
      <c r="L111" s="128"/>
      <c r="M111" s="188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</row>
    <row r="112">
      <c r="A112" s="63"/>
      <c r="B112" s="63"/>
      <c r="C112" s="63"/>
      <c r="D112" s="63"/>
      <c r="E112" s="63"/>
      <c r="F112" s="54"/>
      <c r="G112" s="63"/>
      <c r="H112" s="63"/>
      <c r="I112" s="128"/>
      <c r="J112" s="129"/>
      <c r="K112" s="195"/>
      <c r="L112" s="128"/>
      <c r="M112" s="188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</row>
    <row r="113">
      <c r="A113" s="63"/>
      <c r="B113" s="63"/>
      <c r="C113" s="63"/>
      <c r="D113" s="63"/>
      <c r="E113" s="63"/>
      <c r="F113" s="54"/>
      <c r="G113" s="63"/>
      <c r="H113" s="63"/>
      <c r="I113" s="128"/>
      <c r="J113" s="129"/>
      <c r="K113" s="195"/>
      <c r="L113" s="128"/>
      <c r="M113" s="188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</row>
    <row r="114">
      <c r="A114" s="63"/>
      <c r="B114" s="63"/>
      <c r="C114" s="63"/>
      <c r="D114" s="63"/>
      <c r="E114" s="63"/>
      <c r="F114" s="54"/>
      <c r="G114" s="63"/>
      <c r="H114" s="63"/>
      <c r="I114" s="128"/>
      <c r="J114" s="129"/>
      <c r="K114" s="195"/>
      <c r="L114" s="128"/>
      <c r="M114" s="188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</row>
    <row r="115">
      <c r="A115" s="63"/>
      <c r="B115" s="63"/>
      <c r="C115" s="63"/>
      <c r="D115" s="63"/>
      <c r="E115" s="63"/>
      <c r="F115" s="54"/>
      <c r="G115" s="63"/>
      <c r="H115" s="63"/>
      <c r="I115" s="128"/>
      <c r="J115" s="129"/>
      <c r="K115" s="195"/>
      <c r="L115" s="128"/>
      <c r="M115" s="188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</row>
    <row r="116">
      <c r="A116" s="63"/>
      <c r="B116" s="63"/>
      <c r="C116" s="63"/>
      <c r="D116" s="63"/>
      <c r="E116" s="63"/>
      <c r="F116" s="54"/>
      <c r="G116" s="63"/>
      <c r="H116" s="63"/>
      <c r="I116" s="128"/>
      <c r="J116" s="129"/>
      <c r="K116" s="195"/>
      <c r="L116" s="128"/>
      <c r="M116" s="188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</row>
    <row r="117">
      <c r="A117" s="63"/>
      <c r="B117" s="63"/>
      <c r="C117" s="63"/>
      <c r="D117" s="63"/>
      <c r="E117" s="63"/>
      <c r="F117" s="54"/>
      <c r="G117" s="63"/>
      <c r="H117" s="63"/>
      <c r="I117" s="128"/>
      <c r="J117" s="129"/>
      <c r="K117" s="195"/>
      <c r="L117" s="128"/>
      <c r="M117" s="188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</row>
    <row r="118">
      <c r="A118" s="63"/>
      <c r="B118" s="63"/>
      <c r="C118" s="63"/>
      <c r="D118" s="63"/>
      <c r="E118" s="63"/>
      <c r="F118" s="54"/>
      <c r="G118" s="63"/>
      <c r="H118" s="63"/>
      <c r="I118" s="128"/>
      <c r="J118" s="129"/>
      <c r="K118" s="195"/>
      <c r="L118" s="128"/>
      <c r="M118" s="188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</row>
    <row r="119">
      <c r="A119" s="63"/>
      <c r="B119" s="63"/>
      <c r="C119" s="63"/>
      <c r="D119" s="63"/>
      <c r="E119" s="63"/>
      <c r="F119" s="54"/>
      <c r="G119" s="63"/>
      <c r="H119" s="63"/>
      <c r="I119" s="128"/>
      <c r="J119" s="129"/>
      <c r="K119" s="195"/>
      <c r="L119" s="128"/>
      <c r="M119" s="188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</row>
    <row r="120">
      <c r="A120" s="63"/>
      <c r="B120" s="63"/>
      <c r="C120" s="63"/>
      <c r="D120" s="63"/>
      <c r="E120" s="63"/>
      <c r="F120" s="54"/>
      <c r="G120" s="63"/>
      <c r="H120" s="63"/>
      <c r="I120" s="128"/>
      <c r="J120" s="129"/>
      <c r="K120" s="195"/>
      <c r="L120" s="128"/>
      <c r="M120" s="188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</row>
    <row r="121">
      <c r="A121" s="63"/>
      <c r="B121" s="63"/>
      <c r="C121" s="63"/>
      <c r="D121" s="63"/>
      <c r="E121" s="63"/>
      <c r="F121" s="54"/>
      <c r="G121" s="63"/>
      <c r="H121" s="63"/>
      <c r="I121" s="128"/>
      <c r="J121" s="129"/>
      <c r="K121" s="195"/>
      <c r="L121" s="128"/>
      <c r="M121" s="188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</row>
    <row r="122">
      <c r="A122" s="63"/>
      <c r="B122" s="63"/>
      <c r="C122" s="63"/>
      <c r="D122" s="63"/>
      <c r="E122" s="63"/>
      <c r="F122" s="54"/>
      <c r="G122" s="63"/>
      <c r="H122" s="63"/>
      <c r="I122" s="128"/>
      <c r="J122" s="129"/>
      <c r="K122" s="195"/>
      <c r="L122" s="128"/>
      <c r="M122" s="188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</row>
    <row r="123">
      <c r="A123" s="63"/>
      <c r="B123" s="63"/>
      <c r="C123" s="63"/>
      <c r="D123" s="63"/>
      <c r="E123" s="63"/>
      <c r="F123" s="54"/>
      <c r="G123" s="63"/>
      <c r="H123" s="63"/>
      <c r="I123" s="128"/>
      <c r="J123" s="129"/>
      <c r="K123" s="195"/>
      <c r="L123" s="128"/>
      <c r="M123" s="188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</row>
    <row r="124">
      <c r="A124" s="63"/>
      <c r="B124" s="63"/>
      <c r="C124" s="63"/>
      <c r="D124" s="63"/>
      <c r="E124" s="63"/>
      <c r="F124" s="54"/>
      <c r="G124" s="63"/>
      <c r="H124" s="63"/>
      <c r="I124" s="128"/>
      <c r="J124" s="129"/>
      <c r="K124" s="195"/>
      <c r="L124" s="128"/>
      <c r="M124" s="188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</row>
    <row r="125">
      <c r="A125" s="63"/>
      <c r="B125" s="63"/>
      <c r="C125" s="63"/>
      <c r="D125" s="63"/>
      <c r="E125" s="63"/>
      <c r="F125" s="54"/>
      <c r="G125" s="63"/>
      <c r="H125" s="63"/>
      <c r="I125" s="128"/>
      <c r="J125" s="129"/>
      <c r="K125" s="195"/>
      <c r="L125" s="128"/>
      <c r="M125" s="188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</row>
    <row r="126">
      <c r="A126" s="63"/>
      <c r="B126" s="63"/>
      <c r="C126" s="63"/>
      <c r="D126" s="63"/>
      <c r="E126" s="63"/>
      <c r="F126" s="54"/>
      <c r="G126" s="63"/>
      <c r="H126" s="63"/>
      <c r="I126" s="128"/>
      <c r="J126" s="129"/>
      <c r="K126" s="195"/>
      <c r="L126" s="128"/>
      <c r="M126" s="188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</row>
    <row r="127">
      <c r="A127" s="63"/>
      <c r="B127" s="63"/>
      <c r="C127" s="63"/>
      <c r="D127" s="63"/>
      <c r="E127" s="63"/>
      <c r="F127" s="54"/>
      <c r="G127" s="63"/>
      <c r="H127" s="63"/>
      <c r="I127" s="128"/>
      <c r="J127" s="129"/>
      <c r="K127" s="195"/>
      <c r="L127" s="128"/>
      <c r="M127" s="188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</row>
  </sheetData>
  <autoFilter ref="$A$1:$AC$34">
    <sortState ref="A1:AC34">
      <sortCondition ref="F1:F34"/>
    </sortState>
  </autoFilter>
  <mergeCells count="29">
    <mergeCell ref="P2:AB2"/>
    <mergeCell ref="P3:AB3"/>
    <mergeCell ref="P4:AB4"/>
    <mergeCell ref="P5:AB5"/>
    <mergeCell ref="P6:AB6"/>
    <mergeCell ref="P7:AB7"/>
    <mergeCell ref="P8:AB8"/>
    <mergeCell ref="P9:AB9"/>
    <mergeCell ref="P10:AB10"/>
    <mergeCell ref="P11:AB11"/>
    <mergeCell ref="P12:AB12"/>
    <mergeCell ref="P13:AB13"/>
    <mergeCell ref="P14:AB14"/>
    <mergeCell ref="P15:AB15"/>
    <mergeCell ref="P24:AB24"/>
    <mergeCell ref="P25:AB25"/>
    <mergeCell ref="P26:AB26"/>
    <mergeCell ref="P27:AB27"/>
    <mergeCell ref="P28:AB28"/>
    <mergeCell ref="P29:AB29"/>
    <mergeCell ref="P30:AB30"/>
    <mergeCell ref="P33:AB33"/>
    <mergeCell ref="P16:AB16"/>
    <mergeCell ref="P17:AB17"/>
    <mergeCell ref="P18:AB18"/>
    <mergeCell ref="P19:AB19"/>
    <mergeCell ref="P20:AB20"/>
    <mergeCell ref="P21:AB21"/>
    <mergeCell ref="P22:AB2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25"/>
    <col customWidth="1" min="3" max="3" width="4.38"/>
    <col customWidth="1" min="4" max="4" width="7.25"/>
    <col customWidth="1" min="5" max="5" width="9.88"/>
    <col customWidth="1" min="6" max="6" width="15.5"/>
    <col customWidth="1" min="7" max="7" width="33.88"/>
    <col customWidth="1" min="8" max="9" width="2.88"/>
    <col customWidth="1" min="10" max="11" width="5.63"/>
    <col customWidth="1" min="12" max="12" width="4.75"/>
    <col customWidth="1" min="13" max="13" width="7.0"/>
    <col customWidth="1" min="14" max="14" width="7.13"/>
    <col customWidth="1" min="15" max="15" width="14.63"/>
  </cols>
  <sheetData>
    <row r="1">
      <c r="A1" s="99" t="s">
        <v>1591</v>
      </c>
      <c r="B1" s="99" t="s">
        <v>1592</v>
      </c>
      <c r="C1" s="99" t="s">
        <v>1593</v>
      </c>
      <c r="D1" s="99" t="s">
        <v>1594</v>
      </c>
      <c r="E1" s="99" t="s">
        <v>1595</v>
      </c>
      <c r="F1" s="99" t="s">
        <v>1596</v>
      </c>
      <c r="G1" s="99" t="s">
        <v>1597</v>
      </c>
      <c r="H1" s="100" t="s">
        <v>1598</v>
      </c>
      <c r="I1" s="100" t="s">
        <v>1599</v>
      </c>
      <c r="J1" s="117" t="s">
        <v>1600</v>
      </c>
      <c r="K1" s="187" t="s">
        <v>1594</v>
      </c>
      <c r="L1" s="187" t="s">
        <v>1594</v>
      </c>
      <c r="M1" s="187" t="s">
        <v>1594</v>
      </c>
      <c r="N1" s="187" t="s">
        <v>1594</v>
      </c>
      <c r="O1" s="187" t="s">
        <v>1594</v>
      </c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</row>
    <row r="2">
      <c r="A2" s="57" t="s">
        <v>315</v>
      </c>
      <c r="B2" s="57" t="s">
        <v>316</v>
      </c>
      <c r="C2" s="57" t="s">
        <v>6</v>
      </c>
      <c r="D2" s="57" t="s">
        <v>328</v>
      </c>
      <c r="E2" s="57" t="s">
        <v>4</v>
      </c>
      <c r="F2" s="220" t="s">
        <v>1601</v>
      </c>
      <c r="G2" s="57" t="s">
        <v>524</v>
      </c>
      <c r="H2" s="38"/>
      <c r="I2" s="38">
        <v>1.0</v>
      </c>
      <c r="J2" s="113">
        <v>6990.0</v>
      </c>
      <c r="K2" s="125"/>
      <c r="L2" s="229">
        <v>3290.0</v>
      </c>
      <c r="M2" s="59">
        <v>2468.0</v>
      </c>
      <c r="N2" s="189"/>
      <c r="O2" s="57" t="s">
        <v>1602</v>
      </c>
      <c r="P2" s="63"/>
      <c r="Q2" s="63"/>
      <c r="R2" s="63"/>
      <c r="S2" s="22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>
      <c r="A3" s="57" t="s">
        <v>315</v>
      </c>
      <c r="B3" s="57" t="s">
        <v>316</v>
      </c>
      <c r="C3" s="57" t="s">
        <v>6</v>
      </c>
      <c r="D3" s="57" t="s">
        <v>567</v>
      </c>
      <c r="E3" s="57" t="s">
        <v>4</v>
      </c>
      <c r="F3" s="220" t="s">
        <v>1601</v>
      </c>
      <c r="G3" s="57" t="s">
        <v>524</v>
      </c>
      <c r="H3" s="38"/>
      <c r="I3" s="38">
        <v>1.0</v>
      </c>
      <c r="J3" s="113">
        <v>6990.0</v>
      </c>
      <c r="K3" s="125"/>
      <c r="L3" s="229">
        <v>3290.0</v>
      </c>
      <c r="M3" s="59">
        <v>2468.0</v>
      </c>
      <c r="N3" s="189"/>
      <c r="O3" s="57" t="s">
        <v>1602</v>
      </c>
      <c r="P3" s="63"/>
      <c r="Q3" s="63"/>
      <c r="R3" s="63"/>
      <c r="S3" s="22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</row>
    <row r="4">
      <c r="A4" s="57" t="s">
        <v>315</v>
      </c>
      <c r="B4" s="57" t="s">
        <v>50</v>
      </c>
      <c r="C4" s="57" t="s">
        <v>6</v>
      </c>
      <c r="D4" s="57" t="s">
        <v>328</v>
      </c>
      <c r="E4" s="57" t="s">
        <v>4</v>
      </c>
      <c r="F4" s="220" t="s">
        <v>1603</v>
      </c>
      <c r="G4" s="57" t="s">
        <v>552</v>
      </c>
      <c r="H4" s="38"/>
      <c r="I4" s="38">
        <v>1.0</v>
      </c>
      <c r="J4" s="113">
        <v>3190.0</v>
      </c>
      <c r="K4" s="125"/>
      <c r="L4" s="229">
        <v>1390.0</v>
      </c>
      <c r="M4" s="59">
        <v>1043.0</v>
      </c>
      <c r="N4" s="189"/>
      <c r="O4" s="57" t="s">
        <v>1602</v>
      </c>
      <c r="P4" s="63"/>
      <c r="Q4" s="63"/>
      <c r="R4" s="63"/>
      <c r="S4" s="22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>
      <c r="A5" s="57" t="s">
        <v>315</v>
      </c>
      <c r="B5" s="57" t="s">
        <v>50</v>
      </c>
      <c r="C5" s="57" t="s">
        <v>6</v>
      </c>
      <c r="D5" s="57" t="s">
        <v>567</v>
      </c>
      <c r="E5" s="57" t="s">
        <v>4</v>
      </c>
      <c r="F5" s="220" t="s">
        <v>1603</v>
      </c>
      <c r="G5" s="57" t="s">
        <v>552</v>
      </c>
      <c r="H5" s="38"/>
      <c r="I5" s="38">
        <v>1.0</v>
      </c>
      <c r="J5" s="113">
        <v>3190.0</v>
      </c>
      <c r="K5" s="125"/>
      <c r="L5" s="229">
        <v>1390.0</v>
      </c>
      <c r="M5" s="59">
        <v>1043.0</v>
      </c>
      <c r="N5" s="189"/>
      <c r="O5" s="57" t="s">
        <v>1602</v>
      </c>
      <c r="P5" s="63"/>
      <c r="Q5" s="63"/>
      <c r="R5" s="63"/>
      <c r="S5" s="22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</row>
    <row r="6">
      <c r="A6" s="57" t="s">
        <v>315</v>
      </c>
      <c r="B6" s="230" t="s">
        <v>50</v>
      </c>
      <c r="C6" s="230" t="s">
        <v>6</v>
      </c>
      <c r="D6" s="57" t="s">
        <v>328</v>
      </c>
      <c r="E6" s="57" t="s">
        <v>4</v>
      </c>
      <c r="F6" s="220" t="s">
        <v>1604</v>
      </c>
      <c r="G6" s="57" t="s">
        <v>552</v>
      </c>
      <c r="H6" s="38"/>
      <c r="I6" s="38">
        <v>1.0</v>
      </c>
      <c r="J6" s="113">
        <v>3190.0</v>
      </c>
      <c r="K6" s="125"/>
      <c r="L6" s="229">
        <v>1390.0</v>
      </c>
      <c r="M6" s="59">
        <v>1043.0</v>
      </c>
      <c r="N6" s="189"/>
      <c r="O6" s="57" t="s">
        <v>1602</v>
      </c>
      <c r="P6" s="63"/>
      <c r="Q6" s="63"/>
      <c r="R6" s="63"/>
      <c r="S6" s="22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</row>
    <row r="7">
      <c r="A7" s="57" t="s">
        <v>315</v>
      </c>
      <c r="B7" s="230" t="s">
        <v>50</v>
      </c>
      <c r="C7" s="230" t="s">
        <v>6</v>
      </c>
      <c r="D7" s="57" t="s">
        <v>567</v>
      </c>
      <c r="E7" s="57" t="s">
        <v>4</v>
      </c>
      <c r="F7" s="220" t="s">
        <v>1604</v>
      </c>
      <c r="G7" s="57" t="s">
        <v>552</v>
      </c>
      <c r="H7" s="38"/>
      <c r="I7" s="38">
        <v>1.0</v>
      </c>
      <c r="J7" s="113">
        <v>3190.0</v>
      </c>
      <c r="K7" s="125"/>
      <c r="L7" s="229">
        <v>1390.0</v>
      </c>
      <c r="M7" s="59">
        <v>1043.0</v>
      </c>
      <c r="N7" s="189"/>
      <c r="O7" s="57" t="s">
        <v>1602</v>
      </c>
      <c r="P7" s="63"/>
      <c r="Q7" s="63"/>
      <c r="R7" s="63"/>
      <c r="S7" s="22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</row>
    <row r="8">
      <c r="A8" s="57" t="s">
        <v>315</v>
      </c>
      <c r="B8" s="230" t="s">
        <v>50</v>
      </c>
      <c r="C8" s="230" t="s">
        <v>6</v>
      </c>
      <c r="D8" s="57" t="s">
        <v>328</v>
      </c>
      <c r="E8" s="57" t="s">
        <v>4</v>
      </c>
      <c r="F8" s="220" t="s">
        <v>1605</v>
      </c>
      <c r="G8" s="57" t="s">
        <v>552</v>
      </c>
      <c r="H8" s="38"/>
      <c r="I8" s="38">
        <v>1.0</v>
      </c>
      <c r="J8" s="113">
        <v>3190.0</v>
      </c>
      <c r="K8" s="125"/>
      <c r="L8" s="229">
        <v>1390.0</v>
      </c>
      <c r="M8" s="59">
        <v>1043.0</v>
      </c>
      <c r="N8" s="189"/>
      <c r="O8" s="57" t="s">
        <v>1602</v>
      </c>
      <c r="P8" s="63"/>
      <c r="Q8" s="63"/>
      <c r="R8" s="63"/>
      <c r="S8" s="22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</row>
    <row r="9">
      <c r="A9" s="57" t="s">
        <v>315</v>
      </c>
      <c r="B9" s="230" t="s">
        <v>50</v>
      </c>
      <c r="C9" s="230" t="s">
        <v>6</v>
      </c>
      <c r="D9" s="57" t="s">
        <v>567</v>
      </c>
      <c r="E9" s="57" t="s">
        <v>4</v>
      </c>
      <c r="F9" s="220" t="s">
        <v>1605</v>
      </c>
      <c r="G9" s="57" t="s">
        <v>552</v>
      </c>
      <c r="H9" s="38"/>
      <c r="I9" s="38">
        <v>1.0</v>
      </c>
      <c r="J9" s="113">
        <v>3190.0</v>
      </c>
      <c r="K9" s="125"/>
      <c r="L9" s="229">
        <v>1390.0</v>
      </c>
      <c r="M9" s="59">
        <v>1043.0</v>
      </c>
      <c r="N9" s="189"/>
      <c r="O9" s="57" t="s">
        <v>1602</v>
      </c>
      <c r="P9" s="63"/>
      <c r="Q9" s="63"/>
      <c r="R9" s="63"/>
      <c r="S9" s="22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</row>
    <row r="10">
      <c r="A10" s="57" t="s">
        <v>315</v>
      </c>
      <c r="B10" s="230" t="s">
        <v>50</v>
      </c>
      <c r="C10" s="230" t="s">
        <v>6</v>
      </c>
      <c r="D10" s="57" t="s">
        <v>328</v>
      </c>
      <c r="E10" s="57" t="s">
        <v>4</v>
      </c>
      <c r="F10" s="220" t="s">
        <v>1606</v>
      </c>
      <c r="G10" s="57" t="s">
        <v>552</v>
      </c>
      <c r="H10" s="38"/>
      <c r="I10" s="38">
        <v>1.0</v>
      </c>
      <c r="J10" s="113">
        <v>3190.0</v>
      </c>
      <c r="K10" s="125"/>
      <c r="L10" s="229">
        <v>1390.0</v>
      </c>
      <c r="M10" s="59">
        <v>1043.0</v>
      </c>
      <c r="N10" s="189"/>
      <c r="O10" s="57" t="s">
        <v>1602</v>
      </c>
      <c r="P10" s="63"/>
      <c r="Q10" s="63"/>
      <c r="R10" s="63"/>
      <c r="S10" s="22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>
      <c r="A11" s="57" t="s">
        <v>315</v>
      </c>
      <c r="B11" s="230" t="s">
        <v>50</v>
      </c>
      <c r="C11" s="230" t="s">
        <v>6</v>
      </c>
      <c r="D11" s="57" t="s">
        <v>567</v>
      </c>
      <c r="E11" s="57" t="s">
        <v>4</v>
      </c>
      <c r="F11" s="220" t="s">
        <v>1606</v>
      </c>
      <c r="G11" s="57" t="s">
        <v>552</v>
      </c>
      <c r="H11" s="38"/>
      <c r="I11" s="38">
        <v>1.0</v>
      </c>
      <c r="J11" s="113">
        <v>3190.0</v>
      </c>
      <c r="K11" s="125"/>
      <c r="L11" s="229">
        <v>1390.0</v>
      </c>
      <c r="M11" s="59">
        <v>1043.0</v>
      </c>
      <c r="N11" s="189"/>
      <c r="O11" s="57" t="s">
        <v>1602</v>
      </c>
      <c r="P11" s="63"/>
      <c r="Q11" s="63"/>
      <c r="R11" s="63"/>
      <c r="S11" s="22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</row>
    <row r="12">
      <c r="A12" s="57" t="s">
        <v>315</v>
      </c>
      <c r="B12" s="57" t="s">
        <v>11</v>
      </c>
      <c r="C12" s="57" t="s">
        <v>6</v>
      </c>
      <c r="D12" s="57" t="s">
        <v>328</v>
      </c>
      <c r="E12" s="57" t="s">
        <v>4</v>
      </c>
      <c r="F12" s="220" t="s">
        <v>1607</v>
      </c>
      <c r="G12" s="154" t="s">
        <v>1608</v>
      </c>
      <c r="H12" s="38"/>
      <c r="I12" s="38">
        <v>1.0</v>
      </c>
      <c r="J12" s="113">
        <v>2590.0</v>
      </c>
      <c r="K12" s="125"/>
      <c r="L12" s="229">
        <v>890.0</v>
      </c>
      <c r="M12" s="59">
        <v>668.0</v>
      </c>
      <c r="N12" s="189"/>
      <c r="O12" s="57" t="s">
        <v>1602</v>
      </c>
      <c r="P12" s="63"/>
      <c r="Q12" s="63"/>
      <c r="R12" s="63"/>
      <c r="S12" s="22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</row>
    <row r="13">
      <c r="A13" s="57" t="s">
        <v>315</v>
      </c>
      <c r="B13" s="57" t="s">
        <v>11</v>
      </c>
      <c r="C13" s="57" t="s">
        <v>6</v>
      </c>
      <c r="D13" s="57" t="s">
        <v>567</v>
      </c>
      <c r="E13" s="57" t="s">
        <v>4</v>
      </c>
      <c r="F13" s="220" t="s">
        <v>1607</v>
      </c>
      <c r="G13" s="154" t="s">
        <v>1608</v>
      </c>
      <c r="H13" s="38"/>
      <c r="I13" s="38">
        <v>1.0</v>
      </c>
      <c r="J13" s="113">
        <v>2590.0</v>
      </c>
      <c r="K13" s="125"/>
      <c r="L13" s="229">
        <v>890.0</v>
      </c>
      <c r="M13" s="59">
        <v>668.0</v>
      </c>
      <c r="N13" s="189"/>
      <c r="O13" s="57" t="s">
        <v>1602</v>
      </c>
      <c r="P13" s="63"/>
      <c r="Q13" s="63"/>
      <c r="R13" s="63"/>
      <c r="S13" s="22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</row>
    <row r="14">
      <c r="A14" s="57" t="s">
        <v>315</v>
      </c>
      <c r="B14" s="57" t="s">
        <v>11</v>
      </c>
      <c r="C14" s="57" t="s">
        <v>6</v>
      </c>
      <c r="D14" s="57" t="s">
        <v>474</v>
      </c>
      <c r="E14" s="57" t="s">
        <v>4</v>
      </c>
      <c r="F14" s="220" t="s">
        <v>1607</v>
      </c>
      <c r="G14" s="154" t="s">
        <v>1608</v>
      </c>
      <c r="H14" s="38"/>
      <c r="I14" s="38">
        <v>1.0</v>
      </c>
      <c r="J14" s="113">
        <v>2590.0</v>
      </c>
      <c r="K14" s="125"/>
      <c r="L14" s="229">
        <v>890.0</v>
      </c>
      <c r="M14" s="59">
        <v>668.0</v>
      </c>
      <c r="N14" s="189"/>
      <c r="O14" s="57" t="s">
        <v>1602</v>
      </c>
      <c r="P14" s="63"/>
      <c r="Q14" s="63"/>
      <c r="R14" s="63"/>
      <c r="S14" s="22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</row>
    <row r="15">
      <c r="A15" s="57" t="s">
        <v>315</v>
      </c>
      <c r="B15" s="57" t="s">
        <v>11</v>
      </c>
      <c r="C15" s="57" t="s">
        <v>6</v>
      </c>
      <c r="D15" s="57" t="s">
        <v>328</v>
      </c>
      <c r="E15" s="57" t="s">
        <v>4</v>
      </c>
      <c r="F15" s="220" t="s">
        <v>1609</v>
      </c>
      <c r="G15" s="154" t="s">
        <v>1608</v>
      </c>
      <c r="H15" s="38"/>
      <c r="I15" s="38">
        <v>1.0</v>
      </c>
      <c r="J15" s="113">
        <v>2590.0</v>
      </c>
      <c r="K15" s="125"/>
      <c r="L15" s="229">
        <v>890.0</v>
      </c>
      <c r="M15" s="59">
        <v>668.0</v>
      </c>
      <c r="N15" s="189"/>
      <c r="O15" s="57" t="s">
        <v>1602</v>
      </c>
      <c r="P15" s="63"/>
      <c r="Q15" s="63"/>
      <c r="R15" s="63"/>
      <c r="S15" s="22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</row>
    <row r="16">
      <c r="A16" s="57" t="s">
        <v>315</v>
      </c>
      <c r="B16" s="57" t="s">
        <v>11</v>
      </c>
      <c r="C16" s="57" t="s">
        <v>6</v>
      </c>
      <c r="D16" s="57" t="s">
        <v>567</v>
      </c>
      <c r="E16" s="57" t="s">
        <v>4</v>
      </c>
      <c r="F16" s="220" t="s">
        <v>1609</v>
      </c>
      <c r="G16" s="154" t="s">
        <v>1608</v>
      </c>
      <c r="H16" s="38"/>
      <c r="I16" s="38">
        <v>1.0</v>
      </c>
      <c r="J16" s="113">
        <v>2590.0</v>
      </c>
      <c r="K16" s="125"/>
      <c r="L16" s="229">
        <v>890.0</v>
      </c>
      <c r="M16" s="59">
        <v>668.0</v>
      </c>
      <c r="N16" s="189"/>
      <c r="O16" s="57" t="s">
        <v>1602</v>
      </c>
      <c r="P16" s="63"/>
      <c r="Q16" s="63"/>
      <c r="R16" s="63"/>
      <c r="S16" s="22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</row>
    <row r="17">
      <c r="A17" s="57" t="s">
        <v>315</v>
      </c>
      <c r="B17" s="57" t="s">
        <v>11</v>
      </c>
      <c r="C17" s="57" t="s">
        <v>6</v>
      </c>
      <c r="D17" s="57" t="s">
        <v>474</v>
      </c>
      <c r="E17" s="57" t="s">
        <v>4</v>
      </c>
      <c r="F17" s="220" t="s">
        <v>1609</v>
      </c>
      <c r="G17" s="154" t="s">
        <v>1608</v>
      </c>
      <c r="H17" s="38"/>
      <c r="I17" s="38">
        <v>1.0</v>
      </c>
      <c r="J17" s="113">
        <v>2590.0</v>
      </c>
      <c r="K17" s="125"/>
      <c r="L17" s="229">
        <v>890.0</v>
      </c>
      <c r="M17" s="59">
        <v>668.0</v>
      </c>
      <c r="N17" s="189"/>
      <c r="O17" s="57" t="s">
        <v>1602</v>
      </c>
      <c r="P17" s="63"/>
      <c r="Q17" s="63"/>
      <c r="R17" s="63"/>
      <c r="S17" s="22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</row>
    <row r="18">
      <c r="A18" s="57" t="s">
        <v>315</v>
      </c>
      <c r="B18" s="57" t="s">
        <v>11</v>
      </c>
      <c r="C18" s="57" t="s">
        <v>6</v>
      </c>
      <c r="D18" s="57" t="s">
        <v>328</v>
      </c>
      <c r="E18" s="57" t="s">
        <v>4</v>
      </c>
      <c r="F18" s="220" t="s">
        <v>1610</v>
      </c>
      <c r="G18" s="154" t="s">
        <v>1608</v>
      </c>
      <c r="H18" s="38"/>
      <c r="I18" s="38">
        <v>1.0</v>
      </c>
      <c r="J18" s="113">
        <v>2590.0</v>
      </c>
      <c r="K18" s="125"/>
      <c r="L18" s="229">
        <v>890.0</v>
      </c>
      <c r="M18" s="59">
        <v>668.0</v>
      </c>
      <c r="N18" s="189"/>
      <c r="O18" s="57" t="s">
        <v>1602</v>
      </c>
      <c r="P18" s="63"/>
      <c r="Q18" s="63"/>
      <c r="R18" s="63"/>
      <c r="S18" s="22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</row>
    <row r="19">
      <c r="A19" s="57" t="s">
        <v>315</v>
      </c>
      <c r="B19" s="57" t="s">
        <v>11</v>
      </c>
      <c r="C19" s="57" t="s">
        <v>6</v>
      </c>
      <c r="D19" s="57" t="s">
        <v>567</v>
      </c>
      <c r="E19" s="57" t="s">
        <v>4</v>
      </c>
      <c r="F19" s="220" t="s">
        <v>1610</v>
      </c>
      <c r="G19" s="154" t="s">
        <v>1608</v>
      </c>
      <c r="H19" s="38"/>
      <c r="I19" s="38">
        <v>1.0</v>
      </c>
      <c r="J19" s="113">
        <v>2590.0</v>
      </c>
      <c r="K19" s="125"/>
      <c r="L19" s="229">
        <v>890.0</v>
      </c>
      <c r="M19" s="59">
        <v>668.0</v>
      </c>
      <c r="N19" s="189"/>
      <c r="O19" s="57" t="s">
        <v>1602</v>
      </c>
      <c r="P19" s="63"/>
      <c r="Q19" s="63"/>
      <c r="R19" s="63"/>
      <c r="S19" s="22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</row>
    <row r="20">
      <c r="A20" s="57" t="s">
        <v>315</v>
      </c>
      <c r="B20" s="57" t="s">
        <v>11</v>
      </c>
      <c r="C20" s="57" t="s">
        <v>6</v>
      </c>
      <c r="D20" s="57" t="s">
        <v>474</v>
      </c>
      <c r="E20" s="57" t="s">
        <v>4</v>
      </c>
      <c r="F20" s="220" t="s">
        <v>1610</v>
      </c>
      <c r="G20" s="154" t="s">
        <v>1608</v>
      </c>
      <c r="H20" s="38"/>
      <c r="I20" s="38">
        <v>1.0</v>
      </c>
      <c r="J20" s="113">
        <v>2590.0</v>
      </c>
      <c r="K20" s="125"/>
      <c r="L20" s="229">
        <v>890.0</v>
      </c>
      <c r="M20" s="59">
        <v>668.0</v>
      </c>
      <c r="N20" s="189"/>
      <c r="O20" s="57" t="s">
        <v>1602</v>
      </c>
      <c r="P20" s="63"/>
      <c r="Q20" s="63"/>
      <c r="R20" s="63"/>
      <c r="S20" s="22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</row>
    <row r="21">
      <c r="A21" s="57" t="s">
        <v>315</v>
      </c>
      <c r="B21" s="57" t="s">
        <v>96</v>
      </c>
      <c r="C21" s="57" t="s">
        <v>6</v>
      </c>
      <c r="D21" s="57" t="s">
        <v>328</v>
      </c>
      <c r="E21" s="57" t="s">
        <v>4</v>
      </c>
      <c r="F21" s="220" t="s">
        <v>1611</v>
      </c>
      <c r="G21" s="57" t="s">
        <v>1612</v>
      </c>
      <c r="H21" s="38"/>
      <c r="I21" s="38">
        <v>1.0</v>
      </c>
      <c r="J21" s="113">
        <v>2590.0</v>
      </c>
      <c r="K21" s="125"/>
      <c r="L21" s="229">
        <v>890.0</v>
      </c>
      <c r="M21" s="59">
        <v>668.0</v>
      </c>
      <c r="N21" s="189"/>
      <c r="O21" s="57" t="s">
        <v>1602</v>
      </c>
      <c r="P21" s="63"/>
      <c r="Q21" s="63"/>
      <c r="R21" s="63"/>
      <c r="S21" s="22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</row>
    <row r="22">
      <c r="A22" s="57" t="s">
        <v>315</v>
      </c>
      <c r="B22" s="57" t="s">
        <v>96</v>
      </c>
      <c r="C22" s="57" t="s">
        <v>6</v>
      </c>
      <c r="D22" s="57" t="s">
        <v>567</v>
      </c>
      <c r="E22" s="57" t="s">
        <v>4</v>
      </c>
      <c r="F22" s="220" t="s">
        <v>1611</v>
      </c>
      <c r="G22" s="57" t="s">
        <v>1612</v>
      </c>
      <c r="H22" s="38"/>
      <c r="I22" s="38">
        <v>1.0</v>
      </c>
      <c r="J22" s="113">
        <v>2590.0</v>
      </c>
      <c r="K22" s="125"/>
      <c r="L22" s="229">
        <v>890.0</v>
      </c>
      <c r="M22" s="59">
        <v>668.0</v>
      </c>
      <c r="N22" s="189"/>
      <c r="O22" s="57" t="s">
        <v>1602</v>
      </c>
      <c r="P22" s="63"/>
      <c r="Q22" s="63"/>
      <c r="R22" s="63"/>
      <c r="S22" s="22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>
      <c r="A23" s="57" t="s">
        <v>315</v>
      </c>
      <c r="B23" s="57" t="s">
        <v>96</v>
      </c>
      <c r="C23" s="57" t="s">
        <v>6</v>
      </c>
      <c r="D23" s="57" t="s">
        <v>328</v>
      </c>
      <c r="E23" s="57" t="s">
        <v>4</v>
      </c>
      <c r="F23" s="220" t="s">
        <v>1613</v>
      </c>
      <c r="G23" s="57" t="s">
        <v>1612</v>
      </c>
      <c r="H23" s="38"/>
      <c r="I23" s="38">
        <v>1.0</v>
      </c>
      <c r="J23" s="113">
        <v>2590.0</v>
      </c>
      <c r="K23" s="125"/>
      <c r="L23" s="229">
        <v>890.0</v>
      </c>
      <c r="M23" s="59">
        <v>668.0</v>
      </c>
      <c r="N23" s="189"/>
      <c r="O23" s="57" t="s">
        <v>1602</v>
      </c>
      <c r="P23" s="63"/>
      <c r="Q23" s="63"/>
      <c r="R23" s="63"/>
      <c r="S23" s="22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</row>
    <row r="24">
      <c r="A24" s="57" t="s">
        <v>315</v>
      </c>
      <c r="B24" s="57" t="s">
        <v>96</v>
      </c>
      <c r="C24" s="57" t="s">
        <v>6</v>
      </c>
      <c r="D24" s="57" t="s">
        <v>567</v>
      </c>
      <c r="E24" s="57" t="s">
        <v>4</v>
      </c>
      <c r="F24" s="220" t="s">
        <v>1613</v>
      </c>
      <c r="G24" s="57" t="s">
        <v>1612</v>
      </c>
      <c r="H24" s="38"/>
      <c r="I24" s="38">
        <v>1.0</v>
      </c>
      <c r="J24" s="113">
        <v>2590.0</v>
      </c>
      <c r="K24" s="125"/>
      <c r="L24" s="229">
        <v>890.0</v>
      </c>
      <c r="M24" s="59">
        <v>668.0</v>
      </c>
      <c r="N24" s="189"/>
      <c r="O24" s="57" t="s">
        <v>1602</v>
      </c>
      <c r="P24" s="63"/>
      <c r="Q24" s="63"/>
      <c r="R24" s="63"/>
      <c r="S24" s="22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</row>
    <row r="25">
      <c r="A25" s="57" t="s">
        <v>315</v>
      </c>
      <c r="B25" s="57" t="s">
        <v>11</v>
      </c>
      <c r="C25" s="57" t="s">
        <v>6</v>
      </c>
      <c r="D25" s="57" t="s">
        <v>328</v>
      </c>
      <c r="E25" s="57" t="s">
        <v>4</v>
      </c>
      <c r="F25" s="220" t="s">
        <v>1614</v>
      </c>
      <c r="G25" s="57" t="s">
        <v>1615</v>
      </c>
      <c r="H25" s="38"/>
      <c r="I25" s="38">
        <v>2.0</v>
      </c>
      <c r="J25" s="113">
        <v>1790.0</v>
      </c>
      <c r="K25" s="125"/>
      <c r="L25" s="229">
        <v>590.0</v>
      </c>
      <c r="M25" s="59">
        <v>443.0</v>
      </c>
      <c r="N25" s="189"/>
      <c r="O25" s="57" t="s">
        <v>1602</v>
      </c>
      <c r="P25" s="63"/>
      <c r="Q25" s="63"/>
      <c r="R25" s="63"/>
      <c r="S25" s="22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</row>
    <row r="26">
      <c r="A26" s="57" t="s">
        <v>315</v>
      </c>
      <c r="B26" s="57" t="s">
        <v>11</v>
      </c>
      <c r="C26" s="57" t="s">
        <v>6</v>
      </c>
      <c r="D26" s="57" t="s">
        <v>474</v>
      </c>
      <c r="E26" s="57" t="s">
        <v>4</v>
      </c>
      <c r="F26" s="220" t="s">
        <v>1614</v>
      </c>
      <c r="G26" s="57" t="s">
        <v>1615</v>
      </c>
      <c r="H26" s="38"/>
      <c r="I26" s="38">
        <v>2.0</v>
      </c>
      <c r="J26" s="113">
        <v>1790.0</v>
      </c>
      <c r="K26" s="125"/>
      <c r="L26" s="229">
        <v>590.0</v>
      </c>
      <c r="M26" s="59">
        <v>443.0</v>
      </c>
      <c r="N26" s="189"/>
      <c r="O26" s="57" t="s">
        <v>1602</v>
      </c>
      <c r="P26" s="63"/>
      <c r="Q26" s="63"/>
      <c r="R26" s="63"/>
      <c r="S26" s="22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</row>
    <row r="27">
      <c r="A27" s="57" t="s">
        <v>315</v>
      </c>
      <c r="B27" s="57" t="s">
        <v>11</v>
      </c>
      <c r="C27" s="57" t="s">
        <v>6</v>
      </c>
      <c r="D27" s="57" t="s">
        <v>567</v>
      </c>
      <c r="E27" s="57" t="s">
        <v>4</v>
      </c>
      <c r="F27" s="220" t="s">
        <v>1614</v>
      </c>
      <c r="G27" s="57" t="s">
        <v>1615</v>
      </c>
      <c r="H27" s="38"/>
      <c r="I27" s="38">
        <v>2.0</v>
      </c>
      <c r="J27" s="113">
        <v>1790.0</v>
      </c>
      <c r="K27" s="125"/>
      <c r="L27" s="229">
        <v>590.0</v>
      </c>
      <c r="M27" s="59">
        <v>443.0</v>
      </c>
      <c r="N27" s="189"/>
      <c r="O27" s="57" t="s">
        <v>1602</v>
      </c>
      <c r="P27" s="63"/>
      <c r="Q27" s="63"/>
      <c r="R27" s="63"/>
      <c r="S27" s="22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</row>
    <row r="28">
      <c r="A28" s="57" t="s">
        <v>315</v>
      </c>
      <c r="B28" s="57" t="s">
        <v>11</v>
      </c>
      <c r="C28" s="57" t="s">
        <v>6</v>
      </c>
      <c r="D28" s="57" t="s">
        <v>328</v>
      </c>
      <c r="E28" s="57" t="s">
        <v>4</v>
      </c>
      <c r="F28" s="220" t="s">
        <v>1616</v>
      </c>
      <c r="G28" s="57" t="s">
        <v>1615</v>
      </c>
      <c r="H28" s="38"/>
      <c r="I28" s="38">
        <v>1.0</v>
      </c>
      <c r="J28" s="113">
        <v>1790.0</v>
      </c>
      <c r="K28" s="125"/>
      <c r="L28" s="229">
        <v>590.0</v>
      </c>
      <c r="M28" s="59">
        <v>443.0</v>
      </c>
      <c r="N28" s="189"/>
      <c r="O28" s="57" t="s">
        <v>1602</v>
      </c>
      <c r="P28" s="63"/>
      <c r="Q28" s="63"/>
      <c r="R28" s="63"/>
      <c r="S28" s="22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</row>
    <row r="29">
      <c r="A29" s="57" t="s">
        <v>315</v>
      </c>
      <c r="B29" s="57" t="s">
        <v>11</v>
      </c>
      <c r="C29" s="57" t="s">
        <v>6</v>
      </c>
      <c r="D29" s="57" t="s">
        <v>474</v>
      </c>
      <c r="E29" s="57" t="s">
        <v>4</v>
      </c>
      <c r="F29" s="220" t="s">
        <v>1616</v>
      </c>
      <c r="G29" s="57" t="s">
        <v>1615</v>
      </c>
      <c r="H29" s="38"/>
      <c r="I29" s="38">
        <v>1.0</v>
      </c>
      <c r="J29" s="113">
        <v>1790.0</v>
      </c>
      <c r="K29" s="125"/>
      <c r="L29" s="229">
        <v>590.0</v>
      </c>
      <c r="M29" s="59">
        <v>443.0</v>
      </c>
      <c r="N29" s="189"/>
      <c r="O29" s="57" t="s">
        <v>1602</v>
      </c>
      <c r="P29" s="63"/>
      <c r="Q29" s="63"/>
      <c r="R29" s="63"/>
      <c r="S29" s="22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</row>
    <row r="30">
      <c r="A30" s="57" t="s">
        <v>315</v>
      </c>
      <c r="B30" s="57" t="s">
        <v>11</v>
      </c>
      <c r="C30" s="57" t="s">
        <v>6</v>
      </c>
      <c r="D30" s="57" t="s">
        <v>567</v>
      </c>
      <c r="E30" s="57" t="s">
        <v>4</v>
      </c>
      <c r="F30" s="220" t="s">
        <v>1616</v>
      </c>
      <c r="G30" s="57" t="s">
        <v>1615</v>
      </c>
      <c r="H30" s="38"/>
      <c r="I30" s="38">
        <v>1.0</v>
      </c>
      <c r="J30" s="113">
        <v>1790.0</v>
      </c>
      <c r="K30" s="125"/>
      <c r="L30" s="229">
        <v>590.0</v>
      </c>
      <c r="M30" s="59">
        <v>443.0</v>
      </c>
      <c r="N30" s="189"/>
      <c r="O30" s="57" t="s">
        <v>1602</v>
      </c>
      <c r="P30" s="63"/>
      <c r="Q30" s="63"/>
      <c r="R30" s="63"/>
      <c r="S30" s="22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</row>
    <row r="31">
      <c r="A31" s="57" t="s">
        <v>315</v>
      </c>
      <c r="B31" s="57" t="s">
        <v>11</v>
      </c>
      <c r="C31" s="57" t="s">
        <v>6</v>
      </c>
      <c r="D31" s="57" t="s">
        <v>328</v>
      </c>
      <c r="E31" s="57" t="s">
        <v>4</v>
      </c>
      <c r="F31" s="220" t="s">
        <v>1617</v>
      </c>
      <c r="G31" s="57" t="s">
        <v>1615</v>
      </c>
      <c r="H31" s="38"/>
      <c r="I31" s="38">
        <v>1.0</v>
      </c>
      <c r="J31" s="113">
        <v>1790.0</v>
      </c>
      <c r="K31" s="125"/>
      <c r="L31" s="229">
        <v>590.0</v>
      </c>
      <c r="M31" s="59">
        <v>443.0</v>
      </c>
      <c r="N31" s="189"/>
      <c r="O31" s="57" t="s">
        <v>1602</v>
      </c>
      <c r="P31" s="63"/>
      <c r="Q31" s="63"/>
      <c r="R31" s="63"/>
      <c r="S31" s="22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</row>
    <row r="32">
      <c r="A32" s="57" t="s">
        <v>315</v>
      </c>
      <c r="B32" s="57" t="s">
        <v>11</v>
      </c>
      <c r="C32" s="57" t="s">
        <v>6</v>
      </c>
      <c r="D32" s="57" t="s">
        <v>474</v>
      </c>
      <c r="E32" s="57" t="s">
        <v>4</v>
      </c>
      <c r="F32" s="220" t="s">
        <v>1617</v>
      </c>
      <c r="G32" s="57" t="s">
        <v>1615</v>
      </c>
      <c r="H32" s="38"/>
      <c r="I32" s="38">
        <v>1.0</v>
      </c>
      <c r="J32" s="113">
        <v>1790.0</v>
      </c>
      <c r="K32" s="125"/>
      <c r="L32" s="229">
        <v>590.0</v>
      </c>
      <c r="M32" s="59">
        <v>443.0</v>
      </c>
      <c r="N32" s="189"/>
      <c r="O32" s="57" t="s">
        <v>1602</v>
      </c>
      <c r="P32" s="63"/>
      <c r="Q32" s="63"/>
      <c r="R32" s="63"/>
      <c r="S32" s="22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</row>
    <row r="33">
      <c r="A33" s="57" t="s">
        <v>315</v>
      </c>
      <c r="B33" s="57" t="s">
        <v>11</v>
      </c>
      <c r="C33" s="57" t="s">
        <v>6</v>
      </c>
      <c r="D33" s="57" t="s">
        <v>567</v>
      </c>
      <c r="E33" s="57" t="s">
        <v>4</v>
      </c>
      <c r="F33" s="220" t="s">
        <v>1617</v>
      </c>
      <c r="G33" s="57" t="s">
        <v>1615</v>
      </c>
      <c r="H33" s="38"/>
      <c r="I33" s="38">
        <v>1.0</v>
      </c>
      <c r="J33" s="113">
        <v>1790.0</v>
      </c>
      <c r="K33" s="125"/>
      <c r="L33" s="229">
        <v>590.0</v>
      </c>
      <c r="M33" s="59">
        <v>443.0</v>
      </c>
      <c r="N33" s="189"/>
      <c r="O33" s="57" t="s">
        <v>1602</v>
      </c>
      <c r="P33" s="63"/>
      <c r="Q33" s="63"/>
      <c r="R33" s="63"/>
      <c r="S33" s="22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</row>
    <row r="34">
      <c r="A34" s="57" t="s">
        <v>315</v>
      </c>
      <c r="B34" s="57" t="s">
        <v>11</v>
      </c>
      <c r="C34" s="57" t="s">
        <v>6</v>
      </c>
      <c r="D34" s="57" t="s">
        <v>328</v>
      </c>
      <c r="E34" s="57" t="s">
        <v>4</v>
      </c>
      <c r="F34" s="220" t="s">
        <v>1618</v>
      </c>
      <c r="G34" s="57" t="s">
        <v>1615</v>
      </c>
      <c r="H34" s="38"/>
      <c r="I34" s="38">
        <v>1.0</v>
      </c>
      <c r="J34" s="113">
        <v>1790.0</v>
      </c>
      <c r="K34" s="125"/>
      <c r="L34" s="229">
        <v>590.0</v>
      </c>
      <c r="M34" s="59">
        <v>443.0</v>
      </c>
      <c r="N34" s="189"/>
      <c r="O34" s="57" t="s">
        <v>1602</v>
      </c>
      <c r="P34" s="63"/>
      <c r="Q34" s="63"/>
      <c r="R34" s="63"/>
      <c r="S34" s="22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</row>
    <row r="35">
      <c r="A35" s="57" t="s">
        <v>315</v>
      </c>
      <c r="B35" s="57" t="s">
        <v>11</v>
      </c>
      <c r="C35" s="57" t="s">
        <v>6</v>
      </c>
      <c r="D35" s="57" t="s">
        <v>474</v>
      </c>
      <c r="E35" s="57" t="s">
        <v>4</v>
      </c>
      <c r="F35" s="220" t="s">
        <v>1618</v>
      </c>
      <c r="G35" s="57" t="s">
        <v>1615</v>
      </c>
      <c r="H35" s="38"/>
      <c r="I35" s="38">
        <v>1.0</v>
      </c>
      <c r="J35" s="113">
        <v>1790.0</v>
      </c>
      <c r="K35" s="125"/>
      <c r="L35" s="229">
        <v>590.0</v>
      </c>
      <c r="M35" s="59">
        <v>443.0</v>
      </c>
      <c r="N35" s="189"/>
      <c r="O35" s="57" t="s">
        <v>1602</v>
      </c>
      <c r="P35" s="63"/>
      <c r="Q35" s="63"/>
      <c r="R35" s="63"/>
      <c r="S35" s="22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</row>
    <row r="36">
      <c r="A36" s="57" t="s">
        <v>315</v>
      </c>
      <c r="B36" s="57" t="s">
        <v>11</v>
      </c>
      <c r="C36" s="57" t="s">
        <v>6</v>
      </c>
      <c r="D36" s="57" t="s">
        <v>567</v>
      </c>
      <c r="E36" s="57" t="s">
        <v>4</v>
      </c>
      <c r="F36" s="220" t="s">
        <v>1618</v>
      </c>
      <c r="G36" s="57" t="s">
        <v>1615</v>
      </c>
      <c r="H36" s="38"/>
      <c r="I36" s="38">
        <v>1.0</v>
      </c>
      <c r="J36" s="113">
        <v>1790.0</v>
      </c>
      <c r="K36" s="125"/>
      <c r="L36" s="229">
        <v>590.0</v>
      </c>
      <c r="M36" s="59">
        <v>443.0</v>
      </c>
      <c r="N36" s="189"/>
      <c r="O36" s="57" t="s">
        <v>1602</v>
      </c>
      <c r="P36" s="63"/>
      <c r="Q36" s="63"/>
      <c r="R36" s="63"/>
      <c r="S36" s="22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</row>
    <row r="37">
      <c r="A37" s="57" t="s">
        <v>315</v>
      </c>
      <c r="B37" s="57" t="s">
        <v>11</v>
      </c>
      <c r="C37" s="57" t="s">
        <v>6</v>
      </c>
      <c r="D37" s="57" t="s">
        <v>328</v>
      </c>
      <c r="E37" s="57" t="s">
        <v>4</v>
      </c>
      <c r="F37" s="220" t="s">
        <v>1619</v>
      </c>
      <c r="G37" s="57" t="s">
        <v>1615</v>
      </c>
      <c r="H37" s="38"/>
      <c r="I37" s="38">
        <v>1.0</v>
      </c>
      <c r="J37" s="113">
        <v>1990.0</v>
      </c>
      <c r="K37" s="125"/>
      <c r="L37" s="229">
        <v>690.0</v>
      </c>
      <c r="M37" s="59">
        <v>518.0</v>
      </c>
      <c r="N37" s="189"/>
      <c r="O37" s="57" t="s">
        <v>1602</v>
      </c>
      <c r="P37" s="63"/>
      <c r="Q37" s="63"/>
      <c r="R37" s="63"/>
      <c r="S37" s="22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</row>
    <row r="38">
      <c r="A38" s="57" t="s">
        <v>315</v>
      </c>
      <c r="B38" s="57" t="s">
        <v>11</v>
      </c>
      <c r="C38" s="57" t="s">
        <v>6</v>
      </c>
      <c r="D38" s="57" t="s">
        <v>474</v>
      </c>
      <c r="E38" s="57" t="s">
        <v>4</v>
      </c>
      <c r="F38" s="220" t="s">
        <v>1619</v>
      </c>
      <c r="G38" s="57" t="s">
        <v>1615</v>
      </c>
      <c r="H38" s="38"/>
      <c r="I38" s="38">
        <v>1.0</v>
      </c>
      <c r="J38" s="113">
        <v>1990.0</v>
      </c>
      <c r="K38" s="125"/>
      <c r="L38" s="229">
        <v>690.0</v>
      </c>
      <c r="M38" s="59">
        <v>518.0</v>
      </c>
      <c r="N38" s="189"/>
      <c r="O38" s="57" t="s">
        <v>1602</v>
      </c>
      <c r="P38" s="63"/>
      <c r="Q38" s="63"/>
      <c r="R38" s="63"/>
      <c r="S38" s="22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</row>
    <row r="39">
      <c r="A39" s="57" t="s">
        <v>315</v>
      </c>
      <c r="B39" s="57" t="s">
        <v>11</v>
      </c>
      <c r="C39" s="57" t="s">
        <v>6</v>
      </c>
      <c r="D39" s="57" t="s">
        <v>567</v>
      </c>
      <c r="E39" s="57" t="s">
        <v>4</v>
      </c>
      <c r="F39" s="220" t="s">
        <v>1619</v>
      </c>
      <c r="G39" s="57" t="s">
        <v>1615</v>
      </c>
      <c r="H39" s="38"/>
      <c r="I39" s="38">
        <v>1.0</v>
      </c>
      <c r="J39" s="113">
        <v>1990.0</v>
      </c>
      <c r="K39" s="125"/>
      <c r="L39" s="229">
        <v>690.0</v>
      </c>
      <c r="M39" s="59">
        <v>518.0</v>
      </c>
      <c r="N39" s="189"/>
      <c r="O39" s="57" t="s">
        <v>1602</v>
      </c>
      <c r="P39" s="63"/>
      <c r="Q39" s="63"/>
      <c r="R39" s="63"/>
      <c r="S39" s="22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</row>
    <row r="40">
      <c r="A40" s="57" t="s">
        <v>315</v>
      </c>
      <c r="B40" s="57" t="s">
        <v>11</v>
      </c>
      <c r="C40" s="57" t="s">
        <v>6</v>
      </c>
      <c r="D40" s="57" t="s">
        <v>328</v>
      </c>
      <c r="E40" s="57" t="s">
        <v>4</v>
      </c>
      <c r="F40" s="220" t="s">
        <v>1620</v>
      </c>
      <c r="G40" s="57" t="s">
        <v>1621</v>
      </c>
      <c r="H40" s="38"/>
      <c r="I40" s="38">
        <v>1.0</v>
      </c>
      <c r="J40" s="113">
        <v>1390.0</v>
      </c>
      <c r="K40" s="125"/>
      <c r="L40" s="229">
        <v>530.0</v>
      </c>
      <c r="M40" s="59">
        <v>398.0</v>
      </c>
      <c r="N40" s="189"/>
      <c r="O40" s="57" t="s">
        <v>1602</v>
      </c>
      <c r="P40" s="63"/>
      <c r="Q40" s="63"/>
      <c r="R40" s="63"/>
      <c r="S40" s="22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</row>
    <row r="41">
      <c r="A41" s="57" t="s">
        <v>315</v>
      </c>
      <c r="B41" s="57" t="s">
        <v>11</v>
      </c>
      <c r="C41" s="57" t="s">
        <v>6</v>
      </c>
      <c r="D41" s="57" t="s">
        <v>474</v>
      </c>
      <c r="E41" s="57" t="s">
        <v>4</v>
      </c>
      <c r="F41" s="220" t="s">
        <v>1620</v>
      </c>
      <c r="G41" s="57" t="s">
        <v>1621</v>
      </c>
      <c r="H41" s="38"/>
      <c r="I41" s="38">
        <v>1.0</v>
      </c>
      <c r="J41" s="113">
        <v>1390.0</v>
      </c>
      <c r="K41" s="125"/>
      <c r="L41" s="229">
        <v>530.0</v>
      </c>
      <c r="M41" s="59">
        <v>398.0</v>
      </c>
      <c r="N41" s="189"/>
      <c r="O41" s="57" t="s">
        <v>1602</v>
      </c>
      <c r="P41" s="63"/>
      <c r="Q41" s="63"/>
      <c r="R41" s="63"/>
      <c r="S41" s="22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</row>
    <row r="42">
      <c r="A42" s="57" t="s">
        <v>315</v>
      </c>
      <c r="B42" s="57" t="s">
        <v>11</v>
      </c>
      <c r="C42" s="57" t="s">
        <v>6</v>
      </c>
      <c r="D42" s="57" t="s">
        <v>567</v>
      </c>
      <c r="E42" s="57" t="s">
        <v>4</v>
      </c>
      <c r="F42" s="220" t="s">
        <v>1620</v>
      </c>
      <c r="G42" s="57" t="s">
        <v>1621</v>
      </c>
      <c r="H42" s="38"/>
      <c r="I42" s="38">
        <v>1.0</v>
      </c>
      <c r="J42" s="113">
        <v>1390.0</v>
      </c>
      <c r="K42" s="125"/>
      <c r="L42" s="229">
        <v>530.0</v>
      </c>
      <c r="M42" s="59">
        <v>398.0</v>
      </c>
      <c r="N42" s="189"/>
      <c r="O42" s="57" t="s">
        <v>1602</v>
      </c>
      <c r="P42" s="63"/>
      <c r="Q42" s="63"/>
      <c r="R42" s="63"/>
      <c r="S42" s="22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</row>
    <row r="43">
      <c r="A43" s="57" t="s">
        <v>315</v>
      </c>
      <c r="B43" s="57" t="s">
        <v>11</v>
      </c>
      <c r="C43" s="57" t="s">
        <v>6</v>
      </c>
      <c r="D43" s="57" t="s">
        <v>328</v>
      </c>
      <c r="E43" s="57" t="s">
        <v>4</v>
      </c>
      <c r="F43" s="220" t="s">
        <v>1622</v>
      </c>
      <c r="G43" s="57" t="s">
        <v>1621</v>
      </c>
      <c r="H43" s="38"/>
      <c r="I43" s="38">
        <v>1.0</v>
      </c>
      <c r="J43" s="113">
        <v>1390.0</v>
      </c>
      <c r="K43" s="125"/>
      <c r="L43" s="229">
        <v>530.0</v>
      </c>
      <c r="M43" s="59">
        <v>398.0</v>
      </c>
      <c r="N43" s="189"/>
      <c r="O43" s="57" t="s">
        <v>1602</v>
      </c>
      <c r="P43" s="63"/>
      <c r="Q43" s="63"/>
      <c r="R43" s="63"/>
      <c r="S43" s="22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</row>
    <row r="44">
      <c r="A44" s="57" t="s">
        <v>315</v>
      </c>
      <c r="B44" s="57" t="s">
        <v>11</v>
      </c>
      <c r="C44" s="57" t="s">
        <v>6</v>
      </c>
      <c r="D44" s="57" t="s">
        <v>474</v>
      </c>
      <c r="E44" s="57" t="s">
        <v>4</v>
      </c>
      <c r="F44" s="220" t="s">
        <v>1622</v>
      </c>
      <c r="G44" s="57" t="s">
        <v>1621</v>
      </c>
      <c r="H44" s="38"/>
      <c r="I44" s="38">
        <v>1.0</v>
      </c>
      <c r="J44" s="113">
        <v>1390.0</v>
      </c>
      <c r="K44" s="125"/>
      <c r="L44" s="229">
        <v>530.0</v>
      </c>
      <c r="M44" s="59">
        <v>398.0</v>
      </c>
      <c r="N44" s="189"/>
      <c r="O44" s="57" t="s">
        <v>1602</v>
      </c>
      <c r="P44" s="63"/>
      <c r="Q44" s="63"/>
      <c r="R44" s="63"/>
      <c r="S44" s="22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</row>
    <row r="45">
      <c r="A45" s="57" t="s">
        <v>315</v>
      </c>
      <c r="B45" s="57" t="s">
        <v>11</v>
      </c>
      <c r="C45" s="57" t="s">
        <v>6</v>
      </c>
      <c r="D45" s="57" t="s">
        <v>567</v>
      </c>
      <c r="E45" s="57" t="s">
        <v>4</v>
      </c>
      <c r="F45" s="220" t="s">
        <v>1622</v>
      </c>
      <c r="G45" s="57" t="s">
        <v>1621</v>
      </c>
      <c r="H45" s="38"/>
      <c r="I45" s="38">
        <v>1.0</v>
      </c>
      <c r="J45" s="113">
        <v>1390.0</v>
      </c>
      <c r="K45" s="125"/>
      <c r="L45" s="229">
        <v>530.0</v>
      </c>
      <c r="M45" s="59">
        <v>398.0</v>
      </c>
      <c r="N45" s="189"/>
      <c r="O45" s="57" t="s">
        <v>1602</v>
      </c>
      <c r="P45" s="63"/>
      <c r="Q45" s="63"/>
      <c r="R45" s="63"/>
      <c r="S45" s="22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</row>
    <row r="46">
      <c r="A46" s="57" t="s">
        <v>315</v>
      </c>
      <c r="B46" s="57" t="s">
        <v>11</v>
      </c>
      <c r="C46" s="57" t="s">
        <v>6</v>
      </c>
      <c r="D46" s="57" t="s">
        <v>328</v>
      </c>
      <c r="E46" s="57" t="s">
        <v>4</v>
      </c>
      <c r="F46" s="220" t="s">
        <v>1623</v>
      </c>
      <c r="G46" s="57" t="s">
        <v>1615</v>
      </c>
      <c r="H46" s="38"/>
      <c r="I46" s="38">
        <v>1.0</v>
      </c>
      <c r="J46" s="113">
        <v>1790.0</v>
      </c>
      <c r="K46" s="125"/>
      <c r="L46" s="229">
        <v>550.0</v>
      </c>
      <c r="M46" s="59">
        <v>413.0</v>
      </c>
      <c r="N46" s="189"/>
      <c r="O46" s="57" t="s">
        <v>1602</v>
      </c>
      <c r="P46" s="63"/>
      <c r="Q46" s="63"/>
      <c r="R46" s="63"/>
      <c r="S46" s="22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</row>
    <row r="47">
      <c r="A47" s="57" t="s">
        <v>315</v>
      </c>
      <c r="B47" s="57" t="s">
        <v>11</v>
      </c>
      <c r="C47" s="57" t="s">
        <v>6</v>
      </c>
      <c r="D47" s="57" t="s">
        <v>474</v>
      </c>
      <c r="E47" s="57" t="s">
        <v>4</v>
      </c>
      <c r="F47" s="220" t="s">
        <v>1623</v>
      </c>
      <c r="G47" s="57" t="s">
        <v>1615</v>
      </c>
      <c r="H47" s="38"/>
      <c r="I47" s="38">
        <v>1.0</v>
      </c>
      <c r="J47" s="113">
        <v>1790.0</v>
      </c>
      <c r="K47" s="125"/>
      <c r="L47" s="229">
        <v>550.0</v>
      </c>
      <c r="M47" s="59">
        <v>413.0</v>
      </c>
      <c r="N47" s="189"/>
      <c r="O47" s="57" t="s">
        <v>1602</v>
      </c>
      <c r="P47" s="63"/>
      <c r="Q47" s="63"/>
      <c r="R47" s="63"/>
      <c r="S47" s="22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</row>
    <row r="48">
      <c r="A48" s="57" t="s">
        <v>315</v>
      </c>
      <c r="B48" s="57" t="s">
        <v>11</v>
      </c>
      <c r="C48" s="57" t="s">
        <v>6</v>
      </c>
      <c r="D48" s="57" t="s">
        <v>567</v>
      </c>
      <c r="E48" s="57" t="s">
        <v>4</v>
      </c>
      <c r="F48" s="220" t="s">
        <v>1623</v>
      </c>
      <c r="G48" s="57" t="s">
        <v>1615</v>
      </c>
      <c r="H48" s="38"/>
      <c r="I48" s="38">
        <v>1.0</v>
      </c>
      <c r="J48" s="113">
        <v>1790.0</v>
      </c>
      <c r="K48" s="125"/>
      <c r="L48" s="229">
        <v>550.0</v>
      </c>
      <c r="M48" s="59">
        <v>413.0</v>
      </c>
      <c r="N48" s="189"/>
      <c r="O48" s="57" t="s">
        <v>1602</v>
      </c>
      <c r="P48" s="63"/>
      <c r="Q48" s="63"/>
      <c r="R48" s="63"/>
      <c r="S48" s="22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</row>
    <row r="49">
      <c r="A49" s="57" t="s">
        <v>315</v>
      </c>
      <c r="B49" s="57" t="s">
        <v>37</v>
      </c>
      <c r="C49" s="57" t="s">
        <v>6</v>
      </c>
      <c r="D49" s="57" t="s">
        <v>567</v>
      </c>
      <c r="E49" s="57" t="s">
        <v>4</v>
      </c>
      <c r="F49" s="220" t="s">
        <v>1624</v>
      </c>
      <c r="G49" s="57" t="s">
        <v>1625</v>
      </c>
      <c r="H49" s="38"/>
      <c r="I49" s="38">
        <v>1.0</v>
      </c>
      <c r="J49" s="113">
        <v>5790.0</v>
      </c>
      <c r="K49" s="125"/>
      <c r="L49" s="229">
        <v>2250.0</v>
      </c>
      <c r="M49" s="59">
        <v>1688.0</v>
      </c>
      <c r="N49" s="189"/>
      <c r="O49" s="57" t="s">
        <v>1602</v>
      </c>
      <c r="P49" s="63"/>
      <c r="Q49" s="63"/>
      <c r="R49" s="63"/>
      <c r="S49" s="22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</row>
    <row r="50">
      <c r="A50" s="57" t="s">
        <v>315</v>
      </c>
      <c r="B50" s="57" t="s">
        <v>37</v>
      </c>
      <c r="C50" s="57" t="s">
        <v>6</v>
      </c>
      <c r="D50" s="57" t="s">
        <v>328</v>
      </c>
      <c r="E50" s="57" t="s">
        <v>4</v>
      </c>
      <c r="F50" s="220" t="s">
        <v>1624</v>
      </c>
      <c r="G50" s="57" t="s">
        <v>1625</v>
      </c>
      <c r="H50" s="38"/>
      <c r="I50" s="38">
        <v>1.0</v>
      </c>
      <c r="J50" s="113">
        <v>5790.0</v>
      </c>
      <c r="K50" s="125"/>
      <c r="L50" s="229">
        <v>2250.0</v>
      </c>
      <c r="M50" s="59">
        <v>1688.0</v>
      </c>
      <c r="N50" s="189"/>
      <c r="O50" s="57" t="s">
        <v>1602</v>
      </c>
      <c r="P50" s="63"/>
      <c r="Q50" s="63"/>
      <c r="R50" s="63"/>
      <c r="S50" s="22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</row>
    <row r="51">
      <c r="A51" s="57" t="s">
        <v>315</v>
      </c>
      <c r="B51" s="57" t="s">
        <v>37</v>
      </c>
      <c r="C51" s="57" t="s">
        <v>6</v>
      </c>
      <c r="D51" s="57" t="s">
        <v>328</v>
      </c>
      <c r="E51" s="57" t="s">
        <v>4</v>
      </c>
      <c r="F51" s="220" t="s">
        <v>1626</v>
      </c>
      <c r="G51" s="57" t="s">
        <v>1625</v>
      </c>
      <c r="H51" s="38"/>
      <c r="I51" s="38">
        <v>1.0</v>
      </c>
      <c r="J51" s="113">
        <v>5790.0</v>
      </c>
      <c r="K51" s="125"/>
      <c r="L51" s="229">
        <v>2250.0</v>
      </c>
      <c r="M51" s="59">
        <v>1688.0</v>
      </c>
      <c r="N51" s="189"/>
      <c r="O51" s="57" t="s">
        <v>1602</v>
      </c>
      <c r="P51" s="63"/>
      <c r="Q51" s="63"/>
      <c r="R51" s="63"/>
      <c r="S51" s="22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</row>
    <row r="52">
      <c r="A52" s="57" t="s">
        <v>315</v>
      </c>
      <c r="B52" s="57" t="s">
        <v>37</v>
      </c>
      <c r="C52" s="57" t="s">
        <v>6</v>
      </c>
      <c r="D52" s="57" t="s">
        <v>474</v>
      </c>
      <c r="E52" s="57" t="s">
        <v>4</v>
      </c>
      <c r="F52" s="220" t="s">
        <v>1626</v>
      </c>
      <c r="G52" s="57" t="s">
        <v>1625</v>
      </c>
      <c r="H52" s="38"/>
      <c r="I52" s="38">
        <v>1.0</v>
      </c>
      <c r="J52" s="113">
        <v>5790.0</v>
      </c>
      <c r="K52" s="125"/>
      <c r="L52" s="229">
        <v>2250.0</v>
      </c>
      <c r="M52" s="59">
        <v>1688.0</v>
      </c>
      <c r="N52" s="189"/>
      <c r="O52" s="57" t="s">
        <v>1602</v>
      </c>
      <c r="P52" s="63"/>
      <c r="Q52" s="63"/>
      <c r="R52" s="63"/>
      <c r="S52" s="22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</row>
    <row r="53">
      <c r="A53" s="57" t="s">
        <v>315</v>
      </c>
      <c r="B53" s="57" t="s">
        <v>5</v>
      </c>
      <c r="C53" s="57" t="s">
        <v>6</v>
      </c>
      <c r="D53" s="57" t="s">
        <v>328</v>
      </c>
      <c r="E53" s="57" t="s">
        <v>4</v>
      </c>
      <c r="F53" s="220" t="s">
        <v>1627</v>
      </c>
      <c r="G53" s="57" t="s">
        <v>986</v>
      </c>
      <c r="H53" s="38"/>
      <c r="I53" s="38">
        <v>1.0</v>
      </c>
      <c r="J53" s="113">
        <v>3790.0</v>
      </c>
      <c r="K53" s="125"/>
      <c r="L53" s="229">
        <v>1550.0</v>
      </c>
      <c r="M53" s="59">
        <v>1163.0</v>
      </c>
      <c r="N53" s="189"/>
      <c r="O53" s="57" t="s">
        <v>1602</v>
      </c>
      <c r="P53" s="63"/>
      <c r="Q53" s="63"/>
      <c r="R53" s="63"/>
      <c r="S53" s="22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</row>
    <row r="54">
      <c r="A54" s="57" t="s">
        <v>315</v>
      </c>
      <c r="B54" s="57" t="s">
        <v>5</v>
      </c>
      <c r="C54" s="57" t="s">
        <v>6</v>
      </c>
      <c r="D54" s="57" t="s">
        <v>567</v>
      </c>
      <c r="E54" s="57" t="s">
        <v>4</v>
      </c>
      <c r="F54" s="220" t="s">
        <v>1627</v>
      </c>
      <c r="G54" s="57" t="s">
        <v>986</v>
      </c>
      <c r="H54" s="38"/>
      <c r="I54" s="38">
        <v>1.0</v>
      </c>
      <c r="J54" s="113">
        <v>3790.0</v>
      </c>
      <c r="K54" s="125"/>
      <c r="L54" s="229">
        <v>1550.0</v>
      </c>
      <c r="M54" s="59">
        <v>1163.0</v>
      </c>
      <c r="N54" s="189"/>
      <c r="O54" s="57" t="s">
        <v>1602</v>
      </c>
      <c r="P54" s="63"/>
      <c r="Q54" s="63"/>
      <c r="R54" s="63"/>
      <c r="S54" s="22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</row>
    <row r="55">
      <c r="A55" s="57" t="s">
        <v>315</v>
      </c>
      <c r="B55" s="57" t="s">
        <v>5</v>
      </c>
      <c r="C55" s="57" t="s">
        <v>6</v>
      </c>
      <c r="D55" s="57" t="s">
        <v>328</v>
      </c>
      <c r="E55" s="57" t="s">
        <v>4</v>
      </c>
      <c r="F55" s="220" t="s">
        <v>1628</v>
      </c>
      <c r="G55" s="57" t="s">
        <v>986</v>
      </c>
      <c r="H55" s="38"/>
      <c r="I55" s="38">
        <v>1.0</v>
      </c>
      <c r="J55" s="113">
        <v>3390.0</v>
      </c>
      <c r="K55" s="125"/>
      <c r="L55" s="229">
        <v>1150.0</v>
      </c>
      <c r="M55" s="59">
        <v>863.0</v>
      </c>
      <c r="N55" s="189"/>
      <c r="O55" s="57" t="s">
        <v>1602</v>
      </c>
      <c r="P55" s="63"/>
      <c r="Q55" s="63"/>
      <c r="R55" s="63"/>
      <c r="S55" s="22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</row>
    <row r="56">
      <c r="A56" s="57" t="s">
        <v>315</v>
      </c>
      <c r="B56" s="57" t="s">
        <v>5</v>
      </c>
      <c r="C56" s="57" t="s">
        <v>6</v>
      </c>
      <c r="D56" s="57" t="s">
        <v>474</v>
      </c>
      <c r="E56" s="57" t="s">
        <v>4</v>
      </c>
      <c r="F56" s="220" t="s">
        <v>1628</v>
      </c>
      <c r="G56" s="57" t="s">
        <v>986</v>
      </c>
      <c r="H56" s="38"/>
      <c r="I56" s="38">
        <v>1.0</v>
      </c>
      <c r="J56" s="113">
        <v>3390.0</v>
      </c>
      <c r="K56" s="125"/>
      <c r="L56" s="229">
        <v>1150.0</v>
      </c>
      <c r="M56" s="59">
        <v>863.0</v>
      </c>
      <c r="N56" s="189"/>
      <c r="O56" s="57" t="s">
        <v>1602</v>
      </c>
      <c r="P56" s="63"/>
      <c r="Q56" s="63"/>
      <c r="R56" s="63"/>
      <c r="S56" s="22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</row>
    <row r="57">
      <c r="A57" s="57" t="s">
        <v>315</v>
      </c>
      <c r="B57" s="57" t="s">
        <v>5</v>
      </c>
      <c r="C57" s="57" t="s">
        <v>6</v>
      </c>
      <c r="D57" s="57" t="s">
        <v>328</v>
      </c>
      <c r="E57" s="57" t="s">
        <v>4</v>
      </c>
      <c r="F57" s="220" t="s">
        <v>1629</v>
      </c>
      <c r="G57" s="57" t="s">
        <v>986</v>
      </c>
      <c r="H57" s="38"/>
      <c r="I57" s="38">
        <v>1.0</v>
      </c>
      <c r="J57" s="113">
        <v>3390.0</v>
      </c>
      <c r="K57" s="125"/>
      <c r="L57" s="229">
        <v>1150.0</v>
      </c>
      <c r="M57" s="59">
        <v>863.0</v>
      </c>
      <c r="N57" s="189"/>
      <c r="O57" s="57" t="s">
        <v>1602</v>
      </c>
      <c r="P57" s="63"/>
      <c r="Q57" s="63"/>
      <c r="R57" s="63"/>
      <c r="S57" s="22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</row>
    <row r="58">
      <c r="A58" s="57" t="s">
        <v>315</v>
      </c>
      <c r="B58" s="57" t="s">
        <v>5</v>
      </c>
      <c r="C58" s="57" t="s">
        <v>6</v>
      </c>
      <c r="D58" s="57" t="s">
        <v>474</v>
      </c>
      <c r="E58" s="57" t="s">
        <v>4</v>
      </c>
      <c r="F58" s="220" t="s">
        <v>1629</v>
      </c>
      <c r="G58" s="57" t="s">
        <v>986</v>
      </c>
      <c r="H58" s="38"/>
      <c r="I58" s="38">
        <v>1.0</v>
      </c>
      <c r="J58" s="113">
        <v>3390.0</v>
      </c>
      <c r="K58" s="125"/>
      <c r="L58" s="229">
        <v>1150.0</v>
      </c>
      <c r="M58" s="59">
        <v>863.0</v>
      </c>
      <c r="N58" s="189"/>
      <c r="O58" s="57" t="s">
        <v>1602</v>
      </c>
      <c r="P58" s="63"/>
      <c r="Q58" s="63"/>
      <c r="R58" s="63"/>
      <c r="S58" s="22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</row>
    <row r="59">
      <c r="A59" s="57" t="s">
        <v>315</v>
      </c>
      <c r="B59" s="57" t="s">
        <v>5</v>
      </c>
      <c r="C59" s="57" t="s">
        <v>6</v>
      </c>
      <c r="D59" s="57" t="s">
        <v>328</v>
      </c>
      <c r="E59" s="57" t="s">
        <v>4</v>
      </c>
      <c r="F59" s="220" t="s">
        <v>1630</v>
      </c>
      <c r="G59" s="57" t="s">
        <v>335</v>
      </c>
      <c r="H59" s="38"/>
      <c r="I59" s="38">
        <v>1.0</v>
      </c>
      <c r="J59" s="113">
        <v>1990.0</v>
      </c>
      <c r="K59" s="125"/>
      <c r="L59" s="229">
        <v>750.0</v>
      </c>
      <c r="M59" s="59">
        <v>563.0</v>
      </c>
      <c r="N59" s="189"/>
      <c r="O59" s="57" t="s">
        <v>1602</v>
      </c>
      <c r="P59" s="63"/>
      <c r="Q59" s="63"/>
      <c r="R59" s="63"/>
      <c r="S59" s="22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</row>
    <row r="60">
      <c r="A60" s="57" t="s">
        <v>315</v>
      </c>
      <c r="B60" s="57" t="s">
        <v>5</v>
      </c>
      <c r="C60" s="57" t="s">
        <v>6</v>
      </c>
      <c r="D60" s="57" t="s">
        <v>567</v>
      </c>
      <c r="E60" s="57" t="s">
        <v>4</v>
      </c>
      <c r="F60" s="220" t="s">
        <v>1630</v>
      </c>
      <c r="G60" s="57" t="s">
        <v>335</v>
      </c>
      <c r="H60" s="38"/>
      <c r="I60" s="38">
        <v>1.0</v>
      </c>
      <c r="J60" s="113">
        <v>1990.0</v>
      </c>
      <c r="K60" s="125"/>
      <c r="L60" s="229">
        <v>750.0</v>
      </c>
      <c r="M60" s="59">
        <v>563.0</v>
      </c>
      <c r="N60" s="189"/>
      <c r="O60" s="57" t="s">
        <v>1602</v>
      </c>
      <c r="P60" s="63"/>
      <c r="Q60" s="63"/>
      <c r="R60" s="63"/>
      <c r="S60" s="22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</row>
    <row r="61">
      <c r="A61" s="57" t="s">
        <v>315</v>
      </c>
      <c r="B61" s="57" t="s">
        <v>5</v>
      </c>
      <c r="C61" s="57" t="s">
        <v>6</v>
      </c>
      <c r="D61" s="57" t="s">
        <v>328</v>
      </c>
      <c r="E61" s="57" t="s">
        <v>4</v>
      </c>
      <c r="F61" s="220" t="s">
        <v>1631</v>
      </c>
      <c r="G61" s="57" t="s">
        <v>335</v>
      </c>
      <c r="H61" s="38"/>
      <c r="I61" s="38">
        <v>1.0</v>
      </c>
      <c r="J61" s="113">
        <v>1990.0</v>
      </c>
      <c r="K61" s="125"/>
      <c r="L61" s="229">
        <v>750.0</v>
      </c>
      <c r="M61" s="59">
        <v>563.0</v>
      </c>
      <c r="N61" s="189"/>
      <c r="O61" s="57" t="s">
        <v>1602</v>
      </c>
      <c r="P61" s="63"/>
      <c r="Q61" s="63"/>
      <c r="R61" s="63"/>
      <c r="S61" s="22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</row>
    <row r="62">
      <c r="A62" s="57" t="s">
        <v>315</v>
      </c>
      <c r="B62" s="57" t="s">
        <v>5</v>
      </c>
      <c r="C62" s="57" t="s">
        <v>6</v>
      </c>
      <c r="D62" s="57" t="s">
        <v>474</v>
      </c>
      <c r="E62" s="57" t="s">
        <v>4</v>
      </c>
      <c r="F62" s="220" t="s">
        <v>1631</v>
      </c>
      <c r="G62" s="57" t="s">
        <v>335</v>
      </c>
      <c r="H62" s="38"/>
      <c r="I62" s="38">
        <v>1.0</v>
      </c>
      <c r="J62" s="113">
        <v>1990.0</v>
      </c>
      <c r="K62" s="125"/>
      <c r="L62" s="229">
        <v>750.0</v>
      </c>
      <c r="M62" s="59">
        <v>563.0</v>
      </c>
      <c r="N62" s="189"/>
      <c r="O62" s="57" t="s">
        <v>1602</v>
      </c>
      <c r="P62" s="63"/>
      <c r="Q62" s="63"/>
      <c r="R62" s="63"/>
      <c r="S62" s="22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</row>
    <row r="63">
      <c r="A63" s="57" t="s">
        <v>315</v>
      </c>
      <c r="B63" s="57" t="s">
        <v>5</v>
      </c>
      <c r="C63" s="57" t="s">
        <v>6</v>
      </c>
      <c r="D63" s="57" t="s">
        <v>328</v>
      </c>
      <c r="E63" s="57" t="s">
        <v>4</v>
      </c>
      <c r="F63" s="220" t="s">
        <v>1632</v>
      </c>
      <c r="G63" s="57" t="s">
        <v>1625</v>
      </c>
      <c r="H63" s="38"/>
      <c r="I63" s="38">
        <v>1.0</v>
      </c>
      <c r="J63" s="113">
        <v>5790.0</v>
      </c>
      <c r="K63" s="125"/>
      <c r="L63" s="229">
        <v>2250.0</v>
      </c>
      <c r="M63" s="59">
        <v>1688.0</v>
      </c>
      <c r="N63" s="189"/>
      <c r="O63" s="57" t="s">
        <v>1602</v>
      </c>
      <c r="P63" s="63"/>
      <c r="Q63" s="63"/>
      <c r="R63" s="63"/>
      <c r="S63" s="22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</row>
    <row r="64">
      <c r="A64" s="57" t="s">
        <v>315</v>
      </c>
      <c r="B64" s="57" t="s">
        <v>5</v>
      </c>
      <c r="C64" s="57" t="s">
        <v>6</v>
      </c>
      <c r="D64" s="57" t="s">
        <v>474</v>
      </c>
      <c r="E64" s="57" t="s">
        <v>4</v>
      </c>
      <c r="F64" s="220" t="s">
        <v>1632</v>
      </c>
      <c r="G64" s="57" t="s">
        <v>1625</v>
      </c>
      <c r="H64" s="38"/>
      <c r="I64" s="38">
        <v>1.0</v>
      </c>
      <c r="J64" s="113">
        <v>5790.0</v>
      </c>
      <c r="K64" s="125"/>
      <c r="L64" s="229">
        <v>2250.0</v>
      </c>
      <c r="M64" s="59">
        <v>1688.0</v>
      </c>
      <c r="N64" s="189"/>
      <c r="O64" s="57" t="s">
        <v>1602</v>
      </c>
      <c r="P64" s="63"/>
      <c r="Q64" s="63"/>
      <c r="R64" s="63"/>
      <c r="S64" s="22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</row>
    <row r="65">
      <c r="A65" s="57" t="s">
        <v>315</v>
      </c>
      <c r="B65" s="57" t="s">
        <v>5</v>
      </c>
      <c r="C65" s="57" t="s">
        <v>6</v>
      </c>
      <c r="D65" s="57" t="s">
        <v>328</v>
      </c>
      <c r="E65" s="57" t="s">
        <v>4</v>
      </c>
      <c r="F65" s="220" t="s">
        <v>1633</v>
      </c>
      <c r="G65" s="57" t="s">
        <v>1625</v>
      </c>
      <c r="H65" s="38"/>
      <c r="I65" s="38">
        <v>1.0</v>
      </c>
      <c r="J65" s="113">
        <v>5790.0</v>
      </c>
      <c r="K65" s="125"/>
      <c r="L65" s="229">
        <v>2250.0</v>
      </c>
      <c r="M65" s="59">
        <v>1688.0</v>
      </c>
      <c r="N65" s="189"/>
      <c r="O65" s="57" t="s">
        <v>1602</v>
      </c>
      <c r="P65" s="63"/>
      <c r="Q65" s="63"/>
      <c r="R65" s="63"/>
      <c r="S65" s="22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</row>
    <row r="66">
      <c r="A66" s="57" t="s">
        <v>315</v>
      </c>
      <c r="B66" s="57" t="s">
        <v>5</v>
      </c>
      <c r="C66" s="57" t="s">
        <v>6</v>
      </c>
      <c r="D66" s="57" t="s">
        <v>567</v>
      </c>
      <c r="E66" s="57" t="s">
        <v>4</v>
      </c>
      <c r="F66" s="220" t="s">
        <v>1633</v>
      </c>
      <c r="G66" s="57" t="s">
        <v>1625</v>
      </c>
      <c r="H66" s="38"/>
      <c r="I66" s="38">
        <v>1.0</v>
      </c>
      <c r="J66" s="113">
        <v>5790.0</v>
      </c>
      <c r="K66" s="125"/>
      <c r="L66" s="229">
        <v>2250.0</v>
      </c>
      <c r="M66" s="59">
        <v>1688.0</v>
      </c>
      <c r="N66" s="189"/>
      <c r="O66" s="57" t="s">
        <v>1602</v>
      </c>
      <c r="P66" s="63"/>
      <c r="Q66" s="63"/>
      <c r="R66" s="63"/>
      <c r="S66" s="22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</row>
    <row r="67">
      <c r="A67" s="57" t="s">
        <v>315</v>
      </c>
      <c r="B67" s="57" t="s">
        <v>5</v>
      </c>
      <c r="C67" s="57" t="s">
        <v>6</v>
      </c>
      <c r="D67" s="57" t="s">
        <v>328</v>
      </c>
      <c r="E67" s="57" t="s">
        <v>4</v>
      </c>
      <c r="F67" s="220" t="s">
        <v>1634</v>
      </c>
      <c r="G67" s="57" t="s">
        <v>1625</v>
      </c>
      <c r="H67" s="38"/>
      <c r="I67" s="38">
        <v>2.0</v>
      </c>
      <c r="J67" s="113">
        <v>5790.0</v>
      </c>
      <c r="K67" s="125"/>
      <c r="L67" s="229">
        <v>2250.0</v>
      </c>
      <c r="M67" s="59">
        <v>1688.0</v>
      </c>
      <c r="N67" s="189"/>
      <c r="O67" s="57" t="s">
        <v>1602</v>
      </c>
      <c r="P67" s="63"/>
      <c r="Q67" s="63"/>
      <c r="R67" s="63"/>
      <c r="S67" s="22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</row>
    <row r="68">
      <c r="A68" s="57" t="s">
        <v>315</v>
      </c>
      <c r="B68" s="57" t="s">
        <v>5</v>
      </c>
      <c r="C68" s="57" t="s">
        <v>6</v>
      </c>
      <c r="D68" s="57" t="s">
        <v>328</v>
      </c>
      <c r="E68" s="57" t="s">
        <v>4</v>
      </c>
      <c r="F68" s="220" t="s">
        <v>1635</v>
      </c>
      <c r="G68" s="57" t="s">
        <v>1625</v>
      </c>
      <c r="H68" s="38"/>
      <c r="I68" s="38">
        <v>1.0</v>
      </c>
      <c r="J68" s="113">
        <v>5790.0</v>
      </c>
      <c r="K68" s="125"/>
      <c r="L68" s="229">
        <v>2250.0</v>
      </c>
      <c r="M68" s="59">
        <v>1688.0</v>
      </c>
      <c r="N68" s="189"/>
      <c r="O68" s="57" t="s">
        <v>1602</v>
      </c>
      <c r="P68" s="63"/>
      <c r="Q68" s="63"/>
      <c r="R68" s="63"/>
      <c r="S68" s="22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</row>
    <row r="69">
      <c r="A69" s="57" t="s">
        <v>315</v>
      </c>
      <c r="B69" s="57" t="s">
        <v>5</v>
      </c>
      <c r="C69" s="57" t="s">
        <v>6</v>
      </c>
      <c r="D69" s="57" t="s">
        <v>567</v>
      </c>
      <c r="E69" s="57" t="s">
        <v>4</v>
      </c>
      <c r="F69" s="220" t="s">
        <v>1635</v>
      </c>
      <c r="G69" s="57" t="s">
        <v>1625</v>
      </c>
      <c r="H69" s="38"/>
      <c r="I69" s="38">
        <v>1.0</v>
      </c>
      <c r="J69" s="113">
        <v>5790.0</v>
      </c>
      <c r="K69" s="125"/>
      <c r="L69" s="229">
        <v>2250.0</v>
      </c>
      <c r="M69" s="59">
        <v>1688.0</v>
      </c>
      <c r="N69" s="189"/>
      <c r="O69" s="57" t="s">
        <v>1602</v>
      </c>
      <c r="P69" s="63"/>
      <c r="Q69" s="63"/>
      <c r="R69" s="63"/>
      <c r="S69" s="22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</row>
    <row r="70">
      <c r="A70" s="57" t="s">
        <v>315</v>
      </c>
      <c r="B70" s="57" t="s">
        <v>5</v>
      </c>
      <c r="C70" s="57" t="s">
        <v>6</v>
      </c>
      <c r="D70" s="57" t="s">
        <v>474</v>
      </c>
      <c r="E70" s="57" t="s">
        <v>4</v>
      </c>
      <c r="F70" s="220" t="s">
        <v>1636</v>
      </c>
      <c r="G70" s="57" t="s">
        <v>1625</v>
      </c>
      <c r="H70" s="38"/>
      <c r="I70" s="38">
        <v>1.0</v>
      </c>
      <c r="J70" s="113">
        <v>5790.0</v>
      </c>
      <c r="K70" s="125"/>
      <c r="L70" s="229">
        <v>2250.0</v>
      </c>
      <c r="M70" s="59">
        <v>1688.0</v>
      </c>
      <c r="N70" s="189"/>
      <c r="O70" s="57" t="s">
        <v>1602</v>
      </c>
      <c r="P70" s="63"/>
      <c r="Q70" s="63"/>
      <c r="R70" s="63"/>
      <c r="S70" s="22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</row>
    <row r="71">
      <c r="A71" s="57" t="s">
        <v>315</v>
      </c>
      <c r="B71" s="57" t="s">
        <v>5</v>
      </c>
      <c r="C71" s="57" t="s">
        <v>6</v>
      </c>
      <c r="D71" s="57" t="s">
        <v>328</v>
      </c>
      <c r="E71" s="57" t="s">
        <v>4</v>
      </c>
      <c r="F71" s="220" t="s">
        <v>1636</v>
      </c>
      <c r="G71" s="57" t="s">
        <v>1625</v>
      </c>
      <c r="H71" s="38"/>
      <c r="I71" s="38">
        <v>1.0</v>
      </c>
      <c r="J71" s="113">
        <v>5790.0</v>
      </c>
      <c r="K71" s="125"/>
      <c r="L71" s="229">
        <v>2250.0</v>
      </c>
      <c r="M71" s="59">
        <v>1688.0</v>
      </c>
      <c r="N71" s="189"/>
      <c r="O71" s="57" t="s">
        <v>1602</v>
      </c>
      <c r="P71" s="63"/>
      <c r="Q71" s="63"/>
      <c r="R71" s="63"/>
      <c r="S71" s="22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</row>
    <row r="72">
      <c r="A72" s="57" t="s">
        <v>315</v>
      </c>
      <c r="B72" s="57" t="s">
        <v>5</v>
      </c>
      <c r="C72" s="57" t="s">
        <v>22</v>
      </c>
      <c r="D72" s="57" t="s">
        <v>328</v>
      </c>
      <c r="E72" s="57" t="s">
        <v>4</v>
      </c>
      <c r="F72" s="220" t="s">
        <v>1637</v>
      </c>
      <c r="G72" s="57" t="s">
        <v>975</v>
      </c>
      <c r="H72" s="38"/>
      <c r="I72" s="38">
        <v>1.0</v>
      </c>
      <c r="J72" s="113">
        <v>4990.0</v>
      </c>
      <c r="K72" s="125"/>
      <c r="L72" s="229">
        <v>1590.0</v>
      </c>
      <c r="M72" s="59">
        <v>1193.0</v>
      </c>
      <c r="N72" s="189"/>
      <c r="O72" s="57" t="s">
        <v>1602</v>
      </c>
      <c r="P72" s="63"/>
      <c r="Q72" s="63"/>
      <c r="R72" s="63"/>
      <c r="S72" s="22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</row>
    <row r="73">
      <c r="A73" s="57" t="s">
        <v>315</v>
      </c>
      <c r="B73" s="57" t="s">
        <v>5</v>
      </c>
      <c r="C73" s="57" t="s">
        <v>22</v>
      </c>
      <c r="D73" s="57" t="s">
        <v>474</v>
      </c>
      <c r="E73" s="57" t="s">
        <v>4</v>
      </c>
      <c r="F73" s="220" t="s">
        <v>1637</v>
      </c>
      <c r="G73" s="57" t="s">
        <v>975</v>
      </c>
      <c r="H73" s="38"/>
      <c r="I73" s="38">
        <v>1.0</v>
      </c>
      <c r="J73" s="113">
        <v>4990.0</v>
      </c>
      <c r="K73" s="125"/>
      <c r="L73" s="229">
        <v>1590.0</v>
      </c>
      <c r="M73" s="59">
        <v>1193.0</v>
      </c>
      <c r="N73" s="189"/>
      <c r="O73" s="57" t="s">
        <v>1602</v>
      </c>
      <c r="P73" s="63"/>
      <c r="Q73" s="63"/>
      <c r="R73" s="63"/>
      <c r="S73" s="22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</row>
    <row r="74">
      <c r="A74" s="57" t="s">
        <v>315</v>
      </c>
      <c r="B74" s="57" t="s">
        <v>5</v>
      </c>
      <c r="C74" s="57" t="s">
        <v>22</v>
      </c>
      <c r="D74" s="57" t="s">
        <v>328</v>
      </c>
      <c r="E74" s="57" t="s">
        <v>4</v>
      </c>
      <c r="F74" s="220" t="s">
        <v>1638</v>
      </c>
      <c r="G74" s="57" t="s">
        <v>1639</v>
      </c>
      <c r="H74" s="38"/>
      <c r="I74" s="38">
        <v>1.0</v>
      </c>
      <c r="J74" s="113">
        <v>4990.0</v>
      </c>
      <c r="K74" s="125"/>
      <c r="L74" s="229">
        <v>1690.0</v>
      </c>
      <c r="M74" s="59">
        <v>1268.0</v>
      </c>
      <c r="N74" s="189"/>
      <c r="O74" s="57" t="s">
        <v>1602</v>
      </c>
      <c r="P74" s="63"/>
      <c r="Q74" s="63"/>
      <c r="R74" s="63"/>
      <c r="S74" s="22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</row>
    <row r="75">
      <c r="A75" s="57" t="s">
        <v>315</v>
      </c>
      <c r="B75" s="57" t="s">
        <v>5</v>
      </c>
      <c r="C75" s="57" t="s">
        <v>22</v>
      </c>
      <c r="D75" s="57" t="s">
        <v>567</v>
      </c>
      <c r="E75" s="57" t="s">
        <v>4</v>
      </c>
      <c r="F75" s="220" t="s">
        <v>1638</v>
      </c>
      <c r="G75" s="57" t="s">
        <v>1639</v>
      </c>
      <c r="H75" s="38"/>
      <c r="I75" s="38">
        <v>1.0</v>
      </c>
      <c r="J75" s="113">
        <v>4990.0</v>
      </c>
      <c r="K75" s="125"/>
      <c r="L75" s="229">
        <v>1690.0</v>
      </c>
      <c r="M75" s="59">
        <v>1268.0</v>
      </c>
      <c r="N75" s="189"/>
      <c r="O75" s="57" t="s">
        <v>1602</v>
      </c>
      <c r="P75" s="63"/>
      <c r="Q75" s="63"/>
      <c r="R75" s="63"/>
      <c r="S75" s="22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</row>
    <row r="76">
      <c r="A76" s="57" t="s">
        <v>315</v>
      </c>
      <c r="B76" s="57" t="s">
        <v>5</v>
      </c>
      <c r="C76" s="57" t="s">
        <v>22</v>
      </c>
      <c r="D76" s="57" t="s">
        <v>328</v>
      </c>
      <c r="E76" s="57" t="s">
        <v>4</v>
      </c>
      <c r="F76" s="220" t="s">
        <v>1640</v>
      </c>
      <c r="G76" s="57" t="s">
        <v>1639</v>
      </c>
      <c r="H76" s="38"/>
      <c r="I76" s="38">
        <v>1.0</v>
      </c>
      <c r="J76" s="113">
        <v>4990.0</v>
      </c>
      <c r="K76" s="125"/>
      <c r="L76" s="229">
        <v>1690.0</v>
      </c>
      <c r="M76" s="59">
        <v>1268.0</v>
      </c>
      <c r="N76" s="189"/>
      <c r="O76" s="57" t="s">
        <v>1602</v>
      </c>
      <c r="P76" s="63"/>
      <c r="Q76" s="63"/>
      <c r="R76" s="63"/>
      <c r="S76" s="22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</row>
    <row r="77">
      <c r="A77" s="57" t="s">
        <v>315</v>
      </c>
      <c r="B77" s="57" t="s">
        <v>5</v>
      </c>
      <c r="C77" s="57" t="s">
        <v>22</v>
      </c>
      <c r="D77" s="57" t="s">
        <v>474</v>
      </c>
      <c r="E77" s="57" t="s">
        <v>4</v>
      </c>
      <c r="F77" s="220" t="s">
        <v>1640</v>
      </c>
      <c r="G77" s="57" t="s">
        <v>1639</v>
      </c>
      <c r="H77" s="38"/>
      <c r="I77" s="38">
        <v>1.0</v>
      </c>
      <c r="J77" s="113">
        <v>4990.0</v>
      </c>
      <c r="K77" s="125"/>
      <c r="L77" s="229">
        <v>1690.0</v>
      </c>
      <c r="M77" s="59">
        <v>1268.0</v>
      </c>
      <c r="N77" s="189"/>
      <c r="O77" s="57" t="s">
        <v>1602</v>
      </c>
      <c r="P77" s="63"/>
      <c r="Q77" s="63"/>
      <c r="R77" s="63"/>
      <c r="S77" s="22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</row>
    <row r="78">
      <c r="A78" s="57" t="s">
        <v>315</v>
      </c>
      <c r="B78" s="57" t="s">
        <v>5</v>
      </c>
      <c r="C78" s="57" t="s">
        <v>22</v>
      </c>
      <c r="D78" s="57" t="s">
        <v>328</v>
      </c>
      <c r="E78" s="57" t="s">
        <v>4</v>
      </c>
      <c r="F78" s="220" t="s">
        <v>1641</v>
      </c>
      <c r="G78" s="57" t="s">
        <v>375</v>
      </c>
      <c r="H78" s="38"/>
      <c r="I78" s="38">
        <v>1.0</v>
      </c>
      <c r="J78" s="113">
        <v>3190.0</v>
      </c>
      <c r="K78" s="125"/>
      <c r="L78" s="229">
        <v>1150.0</v>
      </c>
      <c r="M78" s="59">
        <v>863.0</v>
      </c>
      <c r="N78" s="189"/>
      <c r="O78" s="57" t="s">
        <v>1602</v>
      </c>
      <c r="P78" s="63"/>
      <c r="Q78" s="63"/>
      <c r="R78" s="63"/>
      <c r="S78" s="22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</row>
    <row r="79">
      <c r="A79" s="57" t="s">
        <v>315</v>
      </c>
      <c r="B79" s="57" t="s">
        <v>5</v>
      </c>
      <c r="C79" s="57" t="s">
        <v>22</v>
      </c>
      <c r="D79" s="57" t="s">
        <v>567</v>
      </c>
      <c r="E79" s="57" t="s">
        <v>4</v>
      </c>
      <c r="F79" s="220" t="s">
        <v>1641</v>
      </c>
      <c r="G79" s="57" t="s">
        <v>375</v>
      </c>
      <c r="H79" s="38"/>
      <c r="I79" s="38">
        <v>1.0</v>
      </c>
      <c r="J79" s="113">
        <v>3190.0</v>
      </c>
      <c r="K79" s="125"/>
      <c r="L79" s="229">
        <v>1150.0</v>
      </c>
      <c r="M79" s="59">
        <v>863.0</v>
      </c>
      <c r="N79" s="189"/>
      <c r="O79" s="57" t="s">
        <v>1602</v>
      </c>
      <c r="P79" s="63"/>
      <c r="Q79" s="63"/>
      <c r="R79" s="63"/>
      <c r="S79" s="22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</row>
    <row r="80">
      <c r="A80" s="57" t="s">
        <v>315</v>
      </c>
      <c r="B80" s="57" t="s">
        <v>5</v>
      </c>
      <c r="C80" s="57" t="s">
        <v>22</v>
      </c>
      <c r="D80" s="57" t="s">
        <v>474</v>
      </c>
      <c r="E80" s="57" t="s">
        <v>4</v>
      </c>
      <c r="F80" s="220" t="s">
        <v>1642</v>
      </c>
      <c r="G80" s="57" t="s">
        <v>1643</v>
      </c>
      <c r="H80" s="38"/>
      <c r="I80" s="38">
        <v>1.0</v>
      </c>
      <c r="J80" s="113">
        <v>3190.0</v>
      </c>
      <c r="K80" s="125"/>
      <c r="L80" s="229">
        <v>1150.0</v>
      </c>
      <c r="M80" s="59">
        <v>863.0</v>
      </c>
      <c r="N80" s="189"/>
      <c r="O80" s="57" t="s">
        <v>1602</v>
      </c>
      <c r="P80" s="63"/>
      <c r="Q80" s="63"/>
      <c r="R80" s="63"/>
      <c r="S80" s="22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</row>
    <row r="81">
      <c r="A81" s="57" t="s">
        <v>315</v>
      </c>
      <c r="B81" s="57" t="s">
        <v>5</v>
      </c>
      <c r="C81" s="57" t="s">
        <v>22</v>
      </c>
      <c r="D81" s="57" t="s">
        <v>567</v>
      </c>
      <c r="E81" s="57" t="s">
        <v>4</v>
      </c>
      <c r="F81" s="220" t="s">
        <v>1642</v>
      </c>
      <c r="G81" s="57" t="s">
        <v>1643</v>
      </c>
      <c r="H81" s="38"/>
      <c r="I81" s="38">
        <v>1.0</v>
      </c>
      <c r="J81" s="113">
        <v>3190.0</v>
      </c>
      <c r="K81" s="125"/>
      <c r="L81" s="229">
        <v>1150.0</v>
      </c>
      <c r="M81" s="59">
        <v>863.0</v>
      </c>
      <c r="N81" s="189"/>
      <c r="O81" s="57" t="s">
        <v>1602</v>
      </c>
      <c r="P81" s="63"/>
      <c r="Q81" s="63"/>
      <c r="R81" s="63"/>
      <c r="S81" s="22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</row>
    <row r="82">
      <c r="A82" s="57" t="s">
        <v>315</v>
      </c>
      <c r="B82" s="57" t="s">
        <v>5</v>
      </c>
      <c r="C82" s="57" t="s">
        <v>22</v>
      </c>
      <c r="D82" s="57" t="s">
        <v>328</v>
      </c>
      <c r="E82" s="57" t="s">
        <v>4</v>
      </c>
      <c r="F82" s="220" t="s">
        <v>1644</v>
      </c>
      <c r="G82" s="57" t="s">
        <v>1645</v>
      </c>
      <c r="H82" s="38"/>
      <c r="I82" s="38">
        <v>1.0</v>
      </c>
      <c r="J82" s="113">
        <v>3190.0</v>
      </c>
      <c r="K82" s="125"/>
      <c r="L82" s="229">
        <v>1150.0</v>
      </c>
      <c r="M82" s="59">
        <v>863.0</v>
      </c>
      <c r="N82" s="189"/>
      <c r="O82" s="57" t="s">
        <v>1602</v>
      </c>
      <c r="P82" s="63"/>
      <c r="Q82" s="63"/>
      <c r="R82" s="63"/>
      <c r="S82" s="22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</row>
    <row r="83">
      <c r="A83" s="57" t="s">
        <v>315</v>
      </c>
      <c r="B83" s="57" t="s">
        <v>5</v>
      </c>
      <c r="C83" s="57" t="s">
        <v>22</v>
      </c>
      <c r="D83" s="57" t="s">
        <v>567</v>
      </c>
      <c r="E83" s="57" t="s">
        <v>4</v>
      </c>
      <c r="F83" s="220" t="s">
        <v>1644</v>
      </c>
      <c r="G83" s="57" t="s">
        <v>1645</v>
      </c>
      <c r="H83" s="38"/>
      <c r="I83" s="38">
        <v>1.0</v>
      </c>
      <c r="J83" s="113">
        <v>3190.0</v>
      </c>
      <c r="K83" s="125"/>
      <c r="L83" s="229">
        <v>1150.0</v>
      </c>
      <c r="M83" s="59">
        <v>863.0</v>
      </c>
      <c r="N83" s="189"/>
      <c r="O83" s="57" t="s">
        <v>1602</v>
      </c>
      <c r="P83" s="63"/>
      <c r="Q83" s="63"/>
      <c r="R83" s="63"/>
      <c r="S83" s="22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</row>
    <row r="84">
      <c r="A84" s="57" t="s">
        <v>315</v>
      </c>
      <c r="B84" s="57" t="s">
        <v>5</v>
      </c>
      <c r="C84" s="57" t="s">
        <v>22</v>
      </c>
      <c r="D84" s="57" t="s">
        <v>474</v>
      </c>
      <c r="E84" s="57" t="s">
        <v>4</v>
      </c>
      <c r="F84" s="220" t="s">
        <v>1646</v>
      </c>
      <c r="G84" s="57" t="s">
        <v>1645</v>
      </c>
      <c r="H84" s="38"/>
      <c r="I84" s="38">
        <v>1.0</v>
      </c>
      <c r="J84" s="113">
        <v>3190.0</v>
      </c>
      <c r="K84" s="125"/>
      <c r="L84" s="229">
        <v>1150.0</v>
      </c>
      <c r="M84" s="59">
        <v>863.0</v>
      </c>
      <c r="N84" s="189"/>
      <c r="O84" s="57" t="s">
        <v>1602</v>
      </c>
      <c r="P84" s="63"/>
      <c r="Q84" s="63"/>
      <c r="R84" s="63"/>
      <c r="S84" s="22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</row>
    <row r="85">
      <c r="A85" s="57" t="s">
        <v>315</v>
      </c>
      <c r="B85" s="57" t="s">
        <v>5</v>
      </c>
      <c r="C85" s="57" t="s">
        <v>22</v>
      </c>
      <c r="D85" s="57" t="s">
        <v>567</v>
      </c>
      <c r="E85" s="57" t="s">
        <v>4</v>
      </c>
      <c r="F85" s="220" t="s">
        <v>1646</v>
      </c>
      <c r="G85" s="57" t="s">
        <v>1645</v>
      </c>
      <c r="H85" s="38"/>
      <c r="I85" s="38">
        <v>1.0</v>
      </c>
      <c r="J85" s="113">
        <v>3190.0</v>
      </c>
      <c r="K85" s="125"/>
      <c r="L85" s="229">
        <v>1150.0</v>
      </c>
      <c r="M85" s="59">
        <v>863.0</v>
      </c>
      <c r="N85" s="189"/>
      <c r="O85" s="57" t="s">
        <v>1602</v>
      </c>
      <c r="P85" s="63"/>
      <c r="Q85" s="63"/>
      <c r="R85" s="63"/>
      <c r="S85" s="22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</row>
    <row r="86">
      <c r="A86" s="57" t="s">
        <v>315</v>
      </c>
      <c r="B86" s="57" t="s">
        <v>5</v>
      </c>
      <c r="C86" s="57" t="s">
        <v>22</v>
      </c>
      <c r="D86" s="57" t="s">
        <v>328</v>
      </c>
      <c r="E86" s="57" t="s">
        <v>4</v>
      </c>
      <c r="F86" s="220" t="s">
        <v>1647</v>
      </c>
      <c r="G86" s="57" t="s">
        <v>1648</v>
      </c>
      <c r="H86" s="38"/>
      <c r="I86" s="38">
        <v>1.0</v>
      </c>
      <c r="J86" s="113">
        <v>2990.0</v>
      </c>
      <c r="K86" s="125"/>
      <c r="L86" s="229">
        <v>1050.0</v>
      </c>
      <c r="M86" s="59">
        <v>788.0</v>
      </c>
      <c r="N86" s="189"/>
      <c r="O86" s="57" t="s">
        <v>1602</v>
      </c>
      <c r="P86" s="63"/>
      <c r="Q86" s="63"/>
      <c r="R86" s="63"/>
      <c r="S86" s="22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</row>
    <row r="87">
      <c r="A87" s="57" t="s">
        <v>315</v>
      </c>
      <c r="B87" s="57" t="s">
        <v>5</v>
      </c>
      <c r="C87" s="57" t="s">
        <v>22</v>
      </c>
      <c r="D87" s="57" t="s">
        <v>474</v>
      </c>
      <c r="E87" s="57" t="s">
        <v>4</v>
      </c>
      <c r="F87" s="220" t="s">
        <v>1647</v>
      </c>
      <c r="G87" s="57" t="s">
        <v>1648</v>
      </c>
      <c r="H87" s="38"/>
      <c r="I87" s="38">
        <v>1.0</v>
      </c>
      <c r="J87" s="113">
        <v>2990.0</v>
      </c>
      <c r="K87" s="125"/>
      <c r="L87" s="229">
        <v>1050.0</v>
      </c>
      <c r="M87" s="59">
        <v>788.0</v>
      </c>
      <c r="N87" s="189"/>
      <c r="O87" s="57" t="s">
        <v>1602</v>
      </c>
      <c r="P87" s="63"/>
      <c r="Q87" s="63"/>
      <c r="R87" s="63"/>
      <c r="S87" s="22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</row>
    <row r="88">
      <c r="A88" s="57" t="s">
        <v>315</v>
      </c>
      <c r="B88" s="57" t="s">
        <v>5</v>
      </c>
      <c r="C88" s="57" t="s">
        <v>22</v>
      </c>
      <c r="D88" s="57" t="s">
        <v>328</v>
      </c>
      <c r="E88" s="57" t="s">
        <v>4</v>
      </c>
      <c r="F88" s="220" t="s">
        <v>1649</v>
      </c>
      <c r="G88" s="57" t="s">
        <v>1645</v>
      </c>
      <c r="H88" s="38"/>
      <c r="I88" s="38">
        <v>1.0</v>
      </c>
      <c r="J88" s="113">
        <v>3190.0</v>
      </c>
      <c r="K88" s="125"/>
      <c r="L88" s="229">
        <v>1150.0</v>
      </c>
      <c r="M88" s="59">
        <v>863.0</v>
      </c>
      <c r="N88" s="189"/>
      <c r="O88" s="57" t="s">
        <v>1602</v>
      </c>
      <c r="P88" s="63"/>
      <c r="Q88" s="63"/>
      <c r="R88" s="63"/>
      <c r="S88" s="22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</row>
    <row r="89">
      <c r="A89" s="57" t="s">
        <v>315</v>
      </c>
      <c r="B89" s="57" t="s">
        <v>5</v>
      </c>
      <c r="C89" s="57" t="s">
        <v>22</v>
      </c>
      <c r="D89" s="57" t="s">
        <v>474</v>
      </c>
      <c r="E89" s="57" t="s">
        <v>4</v>
      </c>
      <c r="F89" s="220" t="s">
        <v>1649</v>
      </c>
      <c r="G89" s="57" t="s">
        <v>1645</v>
      </c>
      <c r="H89" s="38"/>
      <c r="I89" s="38">
        <v>1.0</v>
      </c>
      <c r="J89" s="113">
        <v>3190.0</v>
      </c>
      <c r="K89" s="125"/>
      <c r="L89" s="229">
        <v>1150.0</v>
      </c>
      <c r="M89" s="59">
        <v>863.0</v>
      </c>
      <c r="N89" s="189"/>
      <c r="O89" s="57" t="s">
        <v>1602</v>
      </c>
      <c r="P89" s="63"/>
      <c r="Q89" s="63"/>
      <c r="R89" s="63"/>
      <c r="S89" s="22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</row>
    <row r="90">
      <c r="A90" s="57" t="s">
        <v>315</v>
      </c>
      <c r="B90" s="57" t="s">
        <v>11</v>
      </c>
      <c r="C90" s="57" t="s">
        <v>6</v>
      </c>
      <c r="D90" s="57" t="s">
        <v>328</v>
      </c>
      <c r="E90" s="57" t="s">
        <v>4</v>
      </c>
      <c r="F90" s="220" t="s">
        <v>1650</v>
      </c>
      <c r="G90" s="57" t="s">
        <v>524</v>
      </c>
      <c r="H90" s="38">
        <v>7.5</v>
      </c>
      <c r="I90" s="38">
        <v>1.0</v>
      </c>
      <c r="J90" s="113">
        <v>3790.0</v>
      </c>
      <c r="K90" s="125"/>
      <c r="L90" s="229">
        <v>1590.0</v>
      </c>
      <c r="M90" s="59">
        <v>1193.0</v>
      </c>
      <c r="N90" s="189"/>
      <c r="O90" s="57" t="s">
        <v>1602</v>
      </c>
      <c r="P90" s="63"/>
      <c r="Q90" s="63"/>
      <c r="R90" s="63"/>
      <c r="S90" s="22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</row>
    <row r="91">
      <c r="A91" s="57" t="s">
        <v>315</v>
      </c>
      <c r="B91" s="57" t="s">
        <v>11</v>
      </c>
      <c r="C91" s="57" t="s">
        <v>6</v>
      </c>
      <c r="D91" s="57" t="s">
        <v>567</v>
      </c>
      <c r="E91" s="57" t="s">
        <v>4</v>
      </c>
      <c r="F91" s="220" t="s">
        <v>1650</v>
      </c>
      <c r="G91" s="57" t="s">
        <v>524</v>
      </c>
      <c r="H91" s="38">
        <v>8.0</v>
      </c>
      <c r="I91" s="38">
        <v>1.0</v>
      </c>
      <c r="J91" s="113">
        <v>3790.0</v>
      </c>
      <c r="K91" s="125"/>
      <c r="L91" s="229">
        <v>1590.0</v>
      </c>
      <c r="M91" s="59">
        <v>1193.0</v>
      </c>
      <c r="N91" s="189"/>
      <c r="O91" s="57" t="s">
        <v>1602</v>
      </c>
      <c r="P91" s="63"/>
      <c r="Q91" s="63"/>
      <c r="R91" s="63"/>
      <c r="S91" s="22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</row>
    <row r="92">
      <c r="A92" s="57" t="s">
        <v>315</v>
      </c>
      <c r="B92" s="57" t="s">
        <v>11</v>
      </c>
      <c r="C92" s="57" t="s">
        <v>6</v>
      </c>
      <c r="D92" s="57" t="s">
        <v>328</v>
      </c>
      <c r="E92" s="57" t="s">
        <v>4</v>
      </c>
      <c r="F92" s="220" t="s">
        <v>1650</v>
      </c>
      <c r="G92" s="57" t="s">
        <v>524</v>
      </c>
      <c r="H92" s="38">
        <v>8.5</v>
      </c>
      <c r="I92" s="38">
        <v>1.0</v>
      </c>
      <c r="J92" s="113">
        <v>3790.0</v>
      </c>
      <c r="K92" s="125"/>
      <c r="L92" s="229">
        <v>1590.0</v>
      </c>
      <c r="M92" s="59">
        <v>1193.0</v>
      </c>
      <c r="N92" s="189"/>
      <c r="O92" s="57" t="s">
        <v>1602</v>
      </c>
      <c r="P92" s="63"/>
      <c r="Q92" s="63"/>
      <c r="R92" s="63"/>
      <c r="S92" s="22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</row>
    <row r="93">
      <c r="A93" s="57" t="s">
        <v>315</v>
      </c>
      <c r="B93" s="57" t="s">
        <v>11</v>
      </c>
      <c r="C93" s="57" t="s">
        <v>6</v>
      </c>
      <c r="D93" s="57" t="s">
        <v>567</v>
      </c>
      <c r="E93" s="57" t="s">
        <v>4</v>
      </c>
      <c r="F93" s="220" t="s">
        <v>1651</v>
      </c>
      <c r="G93" s="57" t="s">
        <v>524</v>
      </c>
      <c r="H93" s="38">
        <v>7.5</v>
      </c>
      <c r="I93" s="38">
        <v>1.0</v>
      </c>
      <c r="J93" s="113">
        <v>4190.0</v>
      </c>
      <c r="K93" s="125"/>
      <c r="L93" s="229">
        <v>1790.0</v>
      </c>
      <c r="M93" s="59">
        <v>1343.0</v>
      </c>
      <c r="N93" s="189"/>
      <c r="O93" s="57" t="s">
        <v>1602</v>
      </c>
      <c r="P93" s="63"/>
      <c r="Q93" s="63"/>
      <c r="R93" s="63"/>
      <c r="S93" s="22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</row>
    <row r="94">
      <c r="A94" s="57" t="s">
        <v>315</v>
      </c>
      <c r="B94" s="57" t="s">
        <v>11</v>
      </c>
      <c r="C94" s="57" t="s">
        <v>6</v>
      </c>
      <c r="D94" s="57" t="s">
        <v>328</v>
      </c>
      <c r="E94" s="57" t="s">
        <v>4</v>
      </c>
      <c r="F94" s="220" t="s">
        <v>1651</v>
      </c>
      <c r="G94" s="57" t="s">
        <v>524</v>
      </c>
      <c r="H94" s="38">
        <v>8.0</v>
      </c>
      <c r="I94" s="38">
        <v>1.0</v>
      </c>
      <c r="J94" s="113">
        <v>4190.0</v>
      </c>
      <c r="K94" s="125"/>
      <c r="L94" s="229">
        <v>1790.0</v>
      </c>
      <c r="M94" s="59">
        <v>1343.0</v>
      </c>
      <c r="N94" s="189"/>
      <c r="O94" s="57" t="s">
        <v>1602</v>
      </c>
      <c r="P94" s="63"/>
      <c r="Q94" s="63"/>
      <c r="R94" s="63"/>
      <c r="S94" s="22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</row>
    <row r="95">
      <c r="A95" s="57" t="s">
        <v>315</v>
      </c>
      <c r="B95" s="57" t="s">
        <v>11</v>
      </c>
      <c r="C95" s="57" t="s">
        <v>6</v>
      </c>
      <c r="D95" s="57" t="s">
        <v>567</v>
      </c>
      <c r="E95" s="57" t="s">
        <v>4</v>
      </c>
      <c r="F95" s="220" t="s">
        <v>1651</v>
      </c>
      <c r="G95" s="57" t="s">
        <v>524</v>
      </c>
      <c r="H95" s="38">
        <v>8.5</v>
      </c>
      <c r="I95" s="38">
        <v>1.0</v>
      </c>
      <c r="J95" s="113">
        <v>4190.0</v>
      </c>
      <c r="K95" s="125"/>
      <c r="L95" s="229">
        <v>1790.0</v>
      </c>
      <c r="M95" s="59">
        <v>1343.0</v>
      </c>
      <c r="N95" s="189"/>
      <c r="O95" s="57" t="s">
        <v>1602</v>
      </c>
      <c r="P95" s="63"/>
      <c r="Q95" s="63"/>
      <c r="R95" s="63"/>
      <c r="S95" s="22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</row>
    <row r="96">
      <c r="A96" s="57" t="s">
        <v>315</v>
      </c>
      <c r="B96" s="57" t="s">
        <v>11</v>
      </c>
      <c r="C96" s="57" t="s">
        <v>6</v>
      </c>
      <c r="D96" s="57" t="s">
        <v>567</v>
      </c>
      <c r="E96" s="57" t="s">
        <v>4</v>
      </c>
      <c r="F96" s="220" t="s">
        <v>1652</v>
      </c>
      <c r="G96" s="57" t="s">
        <v>524</v>
      </c>
      <c r="H96" s="38">
        <v>7.0</v>
      </c>
      <c r="I96" s="38">
        <v>1.0</v>
      </c>
      <c r="J96" s="113">
        <v>3990.0</v>
      </c>
      <c r="K96" s="125"/>
      <c r="L96" s="229">
        <v>1690.0</v>
      </c>
      <c r="M96" s="59">
        <v>1268.0</v>
      </c>
      <c r="N96" s="189"/>
      <c r="O96" s="57" t="s">
        <v>1602</v>
      </c>
      <c r="P96" s="63"/>
      <c r="Q96" s="63"/>
      <c r="R96" s="63"/>
      <c r="S96" s="22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</row>
    <row r="97">
      <c r="A97" s="57" t="s">
        <v>315</v>
      </c>
      <c r="B97" s="57" t="s">
        <v>11</v>
      </c>
      <c r="C97" s="57" t="s">
        <v>6</v>
      </c>
      <c r="D97" s="57" t="s">
        <v>328</v>
      </c>
      <c r="E97" s="57" t="s">
        <v>4</v>
      </c>
      <c r="F97" s="220" t="s">
        <v>1652</v>
      </c>
      <c r="G97" s="57" t="s">
        <v>524</v>
      </c>
      <c r="H97" s="38">
        <v>7.5</v>
      </c>
      <c r="I97" s="38">
        <v>1.0</v>
      </c>
      <c r="J97" s="113">
        <v>3990.0</v>
      </c>
      <c r="K97" s="125"/>
      <c r="L97" s="229">
        <v>1690.0</v>
      </c>
      <c r="M97" s="59">
        <v>1268.0</v>
      </c>
      <c r="N97" s="189"/>
      <c r="O97" s="57" t="s">
        <v>1602</v>
      </c>
      <c r="P97" s="63"/>
      <c r="Q97" s="63"/>
      <c r="R97" s="63"/>
      <c r="S97" s="22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</row>
    <row r="98">
      <c r="A98" s="57" t="s">
        <v>315</v>
      </c>
      <c r="B98" s="57" t="s">
        <v>11</v>
      </c>
      <c r="C98" s="57" t="s">
        <v>6</v>
      </c>
      <c r="D98" s="57" t="s">
        <v>328</v>
      </c>
      <c r="E98" s="57" t="s">
        <v>4</v>
      </c>
      <c r="F98" s="220" t="s">
        <v>1652</v>
      </c>
      <c r="G98" s="57" t="s">
        <v>524</v>
      </c>
      <c r="H98" s="38">
        <v>8.0</v>
      </c>
      <c r="I98" s="38">
        <v>1.0</v>
      </c>
      <c r="J98" s="113">
        <v>3990.0</v>
      </c>
      <c r="K98" s="125"/>
      <c r="L98" s="229">
        <v>1690.0</v>
      </c>
      <c r="M98" s="59">
        <v>1268.0</v>
      </c>
      <c r="N98" s="189"/>
      <c r="O98" s="57" t="s">
        <v>1602</v>
      </c>
      <c r="P98" s="63"/>
      <c r="Q98" s="63"/>
      <c r="R98" s="63"/>
      <c r="S98" s="22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</row>
    <row r="99">
      <c r="A99" s="57" t="s">
        <v>315</v>
      </c>
      <c r="B99" s="57" t="s">
        <v>11</v>
      </c>
      <c r="C99" s="57" t="s">
        <v>6</v>
      </c>
      <c r="D99" s="57" t="s">
        <v>328</v>
      </c>
      <c r="E99" s="57" t="s">
        <v>4</v>
      </c>
      <c r="F99" s="220" t="s">
        <v>1652</v>
      </c>
      <c r="G99" s="57" t="s">
        <v>524</v>
      </c>
      <c r="H99" s="38">
        <v>8.5</v>
      </c>
      <c r="I99" s="38">
        <v>1.0</v>
      </c>
      <c r="J99" s="113">
        <v>3990.0</v>
      </c>
      <c r="K99" s="125"/>
      <c r="L99" s="229">
        <v>1690.0</v>
      </c>
      <c r="M99" s="59">
        <v>1268.0</v>
      </c>
      <c r="N99" s="189"/>
      <c r="O99" s="57" t="s">
        <v>1602</v>
      </c>
      <c r="P99" s="63"/>
      <c r="Q99" s="63"/>
      <c r="R99" s="63"/>
      <c r="S99" s="22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</row>
    <row r="100">
      <c r="A100" s="57" t="s">
        <v>315</v>
      </c>
      <c r="B100" s="57" t="s">
        <v>11</v>
      </c>
      <c r="C100" s="57" t="s">
        <v>6</v>
      </c>
      <c r="D100" s="57" t="s">
        <v>567</v>
      </c>
      <c r="E100" s="57" t="s">
        <v>4</v>
      </c>
      <c r="F100" s="220" t="s">
        <v>1653</v>
      </c>
      <c r="G100" s="57" t="s">
        <v>524</v>
      </c>
      <c r="H100" s="38">
        <v>7.5</v>
      </c>
      <c r="I100" s="38">
        <v>1.0</v>
      </c>
      <c r="J100" s="113">
        <v>4390.0</v>
      </c>
      <c r="K100" s="125"/>
      <c r="L100" s="229">
        <v>1890.0</v>
      </c>
      <c r="M100" s="59">
        <v>1418.0</v>
      </c>
      <c r="N100" s="189"/>
      <c r="O100" s="57" t="s">
        <v>1602</v>
      </c>
      <c r="P100" s="63"/>
      <c r="Q100" s="63"/>
      <c r="R100" s="63"/>
      <c r="S100" s="22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>
      <c r="A101" s="57" t="s">
        <v>315</v>
      </c>
      <c r="B101" s="57" t="s">
        <v>11</v>
      </c>
      <c r="C101" s="57" t="s">
        <v>6</v>
      </c>
      <c r="D101" s="57" t="s">
        <v>567</v>
      </c>
      <c r="E101" s="57" t="s">
        <v>4</v>
      </c>
      <c r="F101" s="220" t="s">
        <v>1653</v>
      </c>
      <c r="G101" s="57" t="s">
        <v>524</v>
      </c>
      <c r="H101" s="38">
        <v>8.0</v>
      </c>
      <c r="I101" s="38">
        <v>1.0</v>
      </c>
      <c r="J101" s="113">
        <v>4390.0</v>
      </c>
      <c r="K101" s="125"/>
      <c r="L101" s="229">
        <v>1890.0</v>
      </c>
      <c r="M101" s="59">
        <v>1418.0</v>
      </c>
      <c r="N101" s="189"/>
      <c r="O101" s="57" t="s">
        <v>1602</v>
      </c>
      <c r="P101" s="63"/>
      <c r="Q101" s="63"/>
      <c r="R101" s="63"/>
      <c r="S101" s="22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>
      <c r="A102" s="57" t="s">
        <v>315</v>
      </c>
      <c r="B102" s="57" t="s">
        <v>11</v>
      </c>
      <c r="C102" s="57" t="s">
        <v>6</v>
      </c>
      <c r="D102" s="57" t="s">
        <v>328</v>
      </c>
      <c r="E102" s="57" t="s">
        <v>4</v>
      </c>
      <c r="F102" s="220" t="s">
        <v>1653</v>
      </c>
      <c r="G102" s="57" t="s">
        <v>524</v>
      </c>
      <c r="H102" s="38">
        <v>8.5</v>
      </c>
      <c r="I102" s="38">
        <v>1.0</v>
      </c>
      <c r="J102" s="113">
        <v>4390.0</v>
      </c>
      <c r="K102" s="125"/>
      <c r="L102" s="229">
        <v>1890.0</v>
      </c>
      <c r="M102" s="59">
        <v>1418.0</v>
      </c>
      <c r="N102" s="189"/>
      <c r="O102" s="57" t="s">
        <v>1602</v>
      </c>
      <c r="P102" s="63"/>
      <c r="Q102" s="63"/>
      <c r="R102" s="63"/>
      <c r="S102" s="22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>
      <c r="A103" s="57" t="s">
        <v>315</v>
      </c>
      <c r="B103" s="57" t="s">
        <v>11</v>
      </c>
      <c r="C103" s="57" t="s">
        <v>6</v>
      </c>
      <c r="D103" s="57" t="s">
        <v>567</v>
      </c>
      <c r="E103" s="57" t="s">
        <v>4</v>
      </c>
      <c r="F103" s="220" t="s">
        <v>1654</v>
      </c>
      <c r="G103" s="57" t="s">
        <v>524</v>
      </c>
      <c r="H103" s="38">
        <v>7.5</v>
      </c>
      <c r="I103" s="38">
        <v>1.0</v>
      </c>
      <c r="J103" s="113">
        <v>4390.0</v>
      </c>
      <c r="K103" s="125"/>
      <c r="L103" s="229">
        <v>1890.0</v>
      </c>
      <c r="M103" s="59">
        <v>1418.0</v>
      </c>
      <c r="N103" s="189"/>
      <c r="O103" s="57" t="s">
        <v>1602</v>
      </c>
      <c r="P103" s="63"/>
      <c r="Q103" s="63"/>
      <c r="R103" s="63"/>
      <c r="S103" s="22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>
      <c r="A104" s="57" t="s">
        <v>315</v>
      </c>
      <c r="B104" s="57" t="s">
        <v>11</v>
      </c>
      <c r="C104" s="57" t="s">
        <v>6</v>
      </c>
      <c r="D104" s="57" t="s">
        <v>328</v>
      </c>
      <c r="E104" s="57" t="s">
        <v>4</v>
      </c>
      <c r="F104" s="220" t="s">
        <v>1654</v>
      </c>
      <c r="G104" s="57" t="s">
        <v>524</v>
      </c>
      <c r="H104" s="38">
        <v>8.0</v>
      </c>
      <c r="I104" s="38">
        <v>1.0</v>
      </c>
      <c r="J104" s="113">
        <v>4390.0</v>
      </c>
      <c r="K104" s="125"/>
      <c r="L104" s="229">
        <v>1890.0</v>
      </c>
      <c r="M104" s="59">
        <v>1418.0</v>
      </c>
      <c r="N104" s="189"/>
      <c r="O104" s="57" t="s">
        <v>1602</v>
      </c>
      <c r="P104" s="63"/>
      <c r="Q104" s="63"/>
      <c r="R104" s="63"/>
      <c r="S104" s="22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>
      <c r="A105" s="57" t="s">
        <v>315</v>
      </c>
      <c r="B105" s="57" t="s">
        <v>11</v>
      </c>
      <c r="C105" s="57" t="s">
        <v>6</v>
      </c>
      <c r="D105" s="57" t="s">
        <v>567</v>
      </c>
      <c r="E105" s="57" t="s">
        <v>4</v>
      </c>
      <c r="F105" s="220" t="s">
        <v>1654</v>
      </c>
      <c r="G105" s="57" t="s">
        <v>524</v>
      </c>
      <c r="H105" s="38">
        <v>8.5</v>
      </c>
      <c r="I105" s="38">
        <v>1.0</v>
      </c>
      <c r="J105" s="113">
        <v>4390.0</v>
      </c>
      <c r="K105" s="125"/>
      <c r="L105" s="229">
        <v>1890.0</v>
      </c>
      <c r="M105" s="59">
        <v>1418.0</v>
      </c>
      <c r="N105" s="189"/>
      <c r="O105" s="57" t="s">
        <v>1602</v>
      </c>
      <c r="P105" s="63"/>
      <c r="Q105" s="63"/>
      <c r="R105" s="63"/>
      <c r="S105" s="22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>
      <c r="A106" s="57" t="s">
        <v>315</v>
      </c>
      <c r="B106" s="57" t="s">
        <v>11</v>
      </c>
      <c r="C106" s="57" t="s">
        <v>6</v>
      </c>
      <c r="D106" s="57" t="s">
        <v>567</v>
      </c>
      <c r="E106" s="57" t="s">
        <v>4</v>
      </c>
      <c r="F106" s="220" t="s">
        <v>1655</v>
      </c>
      <c r="G106" s="57" t="s">
        <v>524</v>
      </c>
      <c r="H106" s="38">
        <v>7.5</v>
      </c>
      <c r="I106" s="38">
        <v>1.0</v>
      </c>
      <c r="J106" s="113">
        <v>4190.0</v>
      </c>
      <c r="K106" s="125"/>
      <c r="L106" s="229">
        <v>1790.0</v>
      </c>
      <c r="M106" s="59">
        <v>1343.0</v>
      </c>
      <c r="N106" s="189"/>
      <c r="O106" s="57" t="s">
        <v>1602</v>
      </c>
      <c r="P106" s="63"/>
      <c r="Q106" s="63"/>
      <c r="R106" s="63"/>
      <c r="S106" s="22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>
      <c r="A107" s="57" t="s">
        <v>315</v>
      </c>
      <c r="B107" s="57" t="s">
        <v>11</v>
      </c>
      <c r="C107" s="57" t="s">
        <v>6</v>
      </c>
      <c r="D107" s="57" t="s">
        <v>328</v>
      </c>
      <c r="E107" s="57" t="s">
        <v>4</v>
      </c>
      <c r="F107" s="220" t="s">
        <v>1655</v>
      </c>
      <c r="G107" s="57" t="s">
        <v>524</v>
      </c>
      <c r="H107" s="38">
        <v>8.0</v>
      </c>
      <c r="I107" s="38">
        <v>1.0</v>
      </c>
      <c r="J107" s="113">
        <v>4190.0</v>
      </c>
      <c r="K107" s="125"/>
      <c r="L107" s="229">
        <v>1790.0</v>
      </c>
      <c r="M107" s="59">
        <v>1343.0</v>
      </c>
      <c r="N107" s="189"/>
      <c r="O107" s="57" t="s">
        <v>1602</v>
      </c>
      <c r="P107" s="63"/>
      <c r="Q107" s="63"/>
      <c r="R107" s="63"/>
      <c r="S107" s="22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>
      <c r="A108" s="57" t="s">
        <v>315</v>
      </c>
      <c r="B108" s="57" t="s">
        <v>11</v>
      </c>
      <c r="C108" s="57" t="s">
        <v>6</v>
      </c>
      <c r="D108" s="57" t="s">
        <v>328</v>
      </c>
      <c r="E108" s="57" t="s">
        <v>4</v>
      </c>
      <c r="F108" s="220" t="s">
        <v>1655</v>
      </c>
      <c r="G108" s="57" t="s">
        <v>524</v>
      </c>
      <c r="H108" s="38">
        <v>8.5</v>
      </c>
      <c r="I108" s="38">
        <v>1.0</v>
      </c>
      <c r="J108" s="113">
        <v>4190.0</v>
      </c>
      <c r="K108" s="125"/>
      <c r="L108" s="229">
        <v>1790.0</v>
      </c>
      <c r="M108" s="59">
        <v>1343.0</v>
      </c>
      <c r="N108" s="189"/>
      <c r="O108" s="57" t="s">
        <v>1602</v>
      </c>
      <c r="P108" s="63"/>
      <c r="Q108" s="63"/>
      <c r="R108" s="63"/>
      <c r="S108" s="22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>
      <c r="A109" s="57" t="s">
        <v>315</v>
      </c>
      <c r="B109" s="57" t="s">
        <v>11</v>
      </c>
      <c r="C109" s="57" t="s">
        <v>6</v>
      </c>
      <c r="D109" s="57" t="s">
        <v>567</v>
      </c>
      <c r="E109" s="57" t="s">
        <v>4</v>
      </c>
      <c r="F109" s="220" t="s">
        <v>1656</v>
      </c>
      <c r="G109" s="57" t="s">
        <v>524</v>
      </c>
      <c r="H109" s="38">
        <v>7.5</v>
      </c>
      <c r="I109" s="38">
        <v>1.0</v>
      </c>
      <c r="J109" s="113">
        <v>4190.0</v>
      </c>
      <c r="K109" s="125"/>
      <c r="L109" s="229">
        <v>1790.0</v>
      </c>
      <c r="M109" s="59">
        <v>1343.0</v>
      </c>
      <c r="N109" s="189"/>
      <c r="O109" s="57" t="s">
        <v>1602</v>
      </c>
      <c r="P109" s="63"/>
      <c r="Q109" s="63"/>
      <c r="R109" s="63"/>
      <c r="S109" s="22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>
      <c r="A110" s="57" t="s">
        <v>315</v>
      </c>
      <c r="B110" s="57" t="s">
        <v>11</v>
      </c>
      <c r="C110" s="57" t="s">
        <v>6</v>
      </c>
      <c r="D110" s="57" t="s">
        <v>567</v>
      </c>
      <c r="E110" s="57" t="s">
        <v>4</v>
      </c>
      <c r="F110" s="220" t="s">
        <v>1656</v>
      </c>
      <c r="G110" s="57" t="s">
        <v>524</v>
      </c>
      <c r="H110" s="38">
        <v>8.0</v>
      </c>
      <c r="I110" s="38">
        <v>1.0</v>
      </c>
      <c r="J110" s="113">
        <v>4190.0</v>
      </c>
      <c r="K110" s="125"/>
      <c r="L110" s="229">
        <v>1790.0</v>
      </c>
      <c r="M110" s="59">
        <v>1343.0</v>
      </c>
      <c r="N110" s="189"/>
      <c r="O110" s="57" t="s">
        <v>1602</v>
      </c>
      <c r="P110" s="63"/>
      <c r="Q110" s="63"/>
      <c r="R110" s="63"/>
      <c r="S110" s="22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>
      <c r="A111" s="57" t="s">
        <v>315</v>
      </c>
      <c r="B111" s="57" t="s">
        <v>11</v>
      </c>
      <c r="C111" s="57" t="s">
        <v>6</v>
      </c>
      <c r="D111" s="57" t="s">
        <v>328</v>
      </c>
      <c r="E111" s="57" t="s">
        <v>4</v>
      </c>
      <c r="F111" s="220" t="s">
        <v>1656</v>
      </c>
      <c r="G111" s="57" t="s">
        <v>524</v>
      </c>
      <c r="H111" s="38">
        <v>8.5</v>
      </c>
      <c r="I111" s="38">
        <v>1.0</v>
      </c>
      <c r="J111" s="113">
        <v>4190.0</v>
      </c>
      <c r="K111" s="125"/>
      <c r="L111" s="229">
        <v>1790.0</v>
      </c>
      <c r="M111" s="59">
        <v>1343.0</v>
      </c>
      <c r="N111" s="189"/>
      <c r="O111" s="57" t="s">
        <v>1602</v>
      </c>
      <c r="P111" s="63"/>
      <c r="Q111" s="63"/>
      <c r="R111" s="63"/>
      <c r="S111" s="22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>
      <c r="A112" s="57" t="s">
        <v>315</v>
      </c>
      <c r="B112" s="57" t="s">
        <v>11</v>
      </c>
      <c r="C112" s="57" t="s">
        <v>6</v>
      </c>
      <c r="D112" s="57" t="s">
        <v>328</v>
      </c>
      <c r="E112" s="57" t="s">
        <v>4</v>
      </c>
      <c r="F112" s="220" t="s">
        <v>1657</v>
      </c>
      <c r="G112" s="57" t="s">
        <v>524</v>
      </c>
      <c r="H112" s="38">
        <v>7.5</v>
      </c>
      <c r="I112" s="38">
        <v>1.0</v>
      </c>
      <c r="J112" s="113">
        <v>3990.0</v>
      </c>
      <c r="K112" s="125"/>
      <c r="L112" s="229">
        <v>1690.0</v>
      </c>
      <c r="M112" s="59">
        <v>1268.0</v>
      </c>
      <c r="N112" s="189"/>
      <c r="O112" s="57" t="s">
        <v>1602</v>
      </c>
      <c r="P112" s="63"/>
      <c r="Q112" s="63"/>
      <c r="R112" s="63"/>
      <c r="S112" s="22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>
      <c r="A113" s="57" t="s">
        <v>315</v>
      </c>
      <c r="B113" s="57" t="s">
        <v>11</v>
      </c>
      <c r="C113" s="57" t="s">
        <v>6</v>
      </c>
      <c r="D113" s="57" t="s">
        <v>567</v>
      </c>
      <c r="E113" s="57" t="s">
        <v>4</v>
      </c>
      <c r="F113" s="220" t="s">
        <v>1657</v>
      </c>
      <c r="G113" s="57" t="s">
        <v>524</v>
      </c>
      <c r="H113" s="38">
        <v>8.0</v>
      </c>
      <c r="I113" s="38">
        <v>1.0</v>
      </c>
      <c r="J113" s="113">
        <v>3990.0</v>
      </c>
      <c r="K113" s="125"/>
      <c r="L113" s="229">
        <v>1690.0</v>
      </c>
      <c r="M113" s="59">
        <v>1268.0</v>
      </c>
      <c r="N113" s="189"/>
      <c r="O113" s="57" t="s">
        <v>1602</v>
      </c>
      <c r="P113" s="63"/>
      <c r="Q113" s="63"/>
      <c r="R113" s="63"/>
      <c r="S113" s="22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>
      <c r="A114" s="57" t="s">
        <v>315</v>
      </c>
      <c r="B114" s="57" t="s">
        <v>11</v>
      </c>
      <c r="C114" s="57" t="s">
        <v>6</v>
      </c>
      <c r="D114" s="57" t="s">
        <v>567</v>
      </c>
      <c r="E114" s="57" t="s">
        <v>4</v>
      </c>
      <c r="F114" s="220" t="s">
        <v>1657</v>
      </c>
      <c r="G114" s="57" t="s">
        <v>524</v>
      </c>
      <c r="H114" s="38">
        <v>8.5</v>
      </c>
      <c r="I114" s="38">
        <v>1.0</v>
      </c>
      <c r="J114" s="113">
        <v>3990.0</v>
      </c>
      <c r="K114" s="125"/>
      <c r="L114" s="229">
        <v>1690.0</v>
      </c>
      <c r="M114" s="59">
        <v>1268.0</v>
      </c>
      <c r="N114" s="189"/>
      <c r="O114" s="57" t="s">
        <v>1602</v>
      </c>
      <c r="P114" s="63"/>
      <c r="Q114" s="63"/>
      <c r="R114" s="63"/>
      <c r="S114" s="22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>
      <c r="A115" s="57" t="s">
        <v>315</v>
      </c>
      <c r="B115" s="57" t="s">
        <v>11</v>
      </c>
      <c r="C115" s="57" t="s">
        <v>6</v>
      </c>
      <c r="D115" s="57" t="s">
        <v>567</v>
      </c>
      <c r="E115" s="57" t="s">
        <v>4</v>
      </c>
      <c r="F115" s="220" t="s">
        <v>1658</v>
      </c>
      <c r="G115" s="57" t="s">
        <v>524</v>
      </c>
      <c r="H115" s="38">
        <v>7.5</v>
      </c>
      <c r="I115" s="38">
        <v>1.0</v>
      </c>
      <c r="J115" s="113">
        <v>4190.0</v>
      </c>
      <c r="K115" s="125"/>
      <c r="L115" s="229">
        <v>1790.0</v>
      </c>
      <c r="M115" s="59">
        <v>1343.0</v>
      </c>
      <c r="N115" s="189"/>
      <c r="O115" s="57" t="s">
        <v>1602</v>
      </c>
      <c r="P115" s="63"/>
      <c r="Q115" s="63"/>
      <c r="R115" s="63"/>
      <c r="S115" s="22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>
      <c r="A116" s="57" t="s">
        <v>315</v>
      </c>
      <c r="B116" s="57" t="s">
        <v>11</v>
      </c>
      <c r="C116" s="57" t="s">
        <v>6</v>
      </c>
      <c r="D116" s="57" t="s">
        <v>567</v>
      </c>
      <c r="E116" s="57" t="s">
        <v>4</v>
      </c>
      <c r="F116" s="220" t="s">
        <v>1658</v>
      </c>
      <c r="G116" s="57" t="s">
        <v>524</v>
      </c>
      <c r="H116" s="38">
        <v>8.0</v>
      </c>
      <c r="I116" s="38">
        <v>1.0</v>
      </c>
      <c r="J116" s="113">
        <v>4190.0</v>
      </c>
      <c r="K116" s="125"/>
      <c r="L116" s="229">
        <v>1790.0</v>
      </c>
      <c r="M116" s="59">
        <v>1343.0</v>
      </c>
      <c r="N116" s="189"/>
      <c r="O116" s="57" t="s">
        <v>1602</v>
      </c>
      <c r="P116" s="63"/>
      <c r="Q116" s="63"/>
      <c r="R116" s="63"/>
      <c r="S116" s="22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>
      <c r="A117" s="57" t="s">
        <v>315</v>
      </c>
      <c r="B117" s="57" t="s">
        <v>11</v>
      </c>
      <c r="C117" s="57" t="s">
        <v>6</v>
      </c>
      <c r="D117" s="57" t="s">
        <v>328</v>
      </c>
      <c r="E117" s="57" t="s">
        <v>4</v>
      </c>
      <c r="F117" s="220" t="s">
        <v>1658</v>
      </c>
      <c r="G117" s="57" t="s">
        <v>524</v>
      </c>
      <c r="H117" s="38">
        <v>8.5</v>
      </c>
      <c r="I117" s="38">
        <v>1.0</v>
      </c>
      <c r="J117" s="113">
        <v>4190.0</v>
      </c>
      <c r="K117" s="125"/>
      <c r="L117" s="229">
        <v>1790.0</v>
      </c>
      <c r="M117" s="59">
        <v>1343.0</v>
      </c>
      <c r="N117" s="189"/>
      <c r="O117" s="57" t="s">
        <v>1602</v>
      </c>
      <c r="P117" s="63"/>
      <c r="Q117" s="63"/>
      <c r="R117" s="63"/>
      <c r="S117" s="22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>
      <c r="A118" s="57" t="s">
        <v>315</v>
      </c>
      <c r="B118" s="57" t="s">
        <v>11</v>
      </c>
      <c r="C118" s="57" t="s">
        <v>6</v>
      </c>
      <c r="D118" s="57" t="s">
        <v>567</v>
      </c>
      <c r="E118" s="57" t="s">
        <v>4</v>
      </c>
      <c r="F118" s="220" t="s">
        <v>1659</v>
      </c>
      <c r="G118" s="57" t="s">
        <v>524</v>
      </c>
      <c r="H118" s="38">
        <v>7.5</v>
      </c>
      <c r="I118" s="38">
        <v>1.0</v>
      </c>
      <c r="J118" s="113">
        <v>4190.0</v>
      </c>
      <c r="K118" s="125"/>
      <c r="L118" s="229">
        <v>1790.0</v>
      </c>
      <c r="M118" s="59">
        <v>1343.0</v>
      </c>
      <c r="N118" s="189"/>
      <c r="O118" s="57" t="s">
        <v>1602</v>
      </c>
      <c r="P118" s="63"/>
      <c r="Q118" s="63"/>
      <c r="R118" s="63"/>
      <c r="S118" s="22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>
      <c r="A119" s="57" t="s">
        <v>315</v>
      </c>
      <c r="B119" s="57" t="s">
        <v>11</v>
      </c>
      <c r="C119" s="57" t="s">
        <v>6</v>
      </c>
      <c r="D119" s="57" t="s">
        <v>328</v>
      </c>
      <c r="E119" s="57" t="s">
        <v>4</v>
      </c>
      <c r="F119" s="220" t="s">
        <v>1659</v>
      </c>
      <c r="G119" s="57" t="s">
        <v>524</v>
      </c>
      <c r="H119" s="38">
        <v>8.0</v>
      </c>
      <c r="I119" s="38">
        <v>1.0</v>
      </c>
      <c r="J119" s="113">
        <v>4190.0</v>
      </c>
      <c r="K119" s="125"/>
      <c r="L119" s="229">
        <v>1790.0</v>
      </c>
      <c r="M119" s="59">
        <v>1343.0</v>
      </c>
      <c r="N119" s="189"/>
      <c r="O119" s="57" t="s">
        <v>1602</v>
      </c>
      <c r="P119" s="63"/>
      <c r="Q119" s="63"/>
      <c r="R119" s="63"/>
      <c r="S119" s="22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>
      <c r="A120" s="57" t="s">
        <v>315</v>
      </c>
      <c r="B120" s="57" t="s">
        <v>11</v>
      </c>
      <c r="C120" s="57" t="s">
        <v>6</v>
      </c>
      <c r="D120" s="57" t="s">
        <v>328</v>
      </c>
      <c r="E120" s="57" t="s">
        <v>4</v>
      </c>
      <c r="F120" s="220" t="s">
        <v>1659</v>
      </c>
      <c r="G120" s="57" t="s">
        <v>524</v>
      </c>
      <c r="H120" s="38">
        <v>8.5</v>
      </c>
      <c r="I120" s="38">
        <v>1.0</v>
      </c>
      <c r="J120" s="113">
        <v>4190.0</v>
      </c>
      <c r="K120" s="125"/>
      <c r="L120" s="229">
        <v>1790.0</v>
      </c>
      <c r="M120" s="59">
        <v>1343.0</v>
      </c>
      <c r="N120" s="189"/>
      <c r="O120" s="57" t="s">
        <v>1602</v>
      </c>
      <c r="P120" s="63"/>
      <c r="Q120" s="63"/>
      <c r="R120" s="63"/>
      <c r="S120" s="22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>
      <c r="A121" s="57" t="s">
        <v>315</v>
      </c>
      <c r="B121" s="57" t="s">
        <v>11</v>
      </c>
      <c r="C121" s="57" t="s">
        <v>6</v>
      </c>
      <c r="D121" s="57" t="s">
        <v>328</v>
      </c>
      <c r="E121" s="57" t="s">
        <v>4</v>
      </c>
      <c r="F121" s="220" t="s">
        <v>1660</v>
      </c>
      <c r="G121" s="57" t="s">
        <v>524</v>
      </c>
      <c r="H121" s="38">
        <v>7.5</v>
      </c>
      <c r="I121" s="38">
        <v>1.0</v>
      </c>
      <c r="J121" s="113">
        <v>4190.0</v>
      </c>
      <c r="K121" s="125"/>
      <c r="L121" s="229">
        <v>1790.0</v>
      </c>
      <c r="M121" s="59">
        <v>1343.0</v>
      </c>
      <c r="N121" s="189"/>
      <c r="O121" s="57" t="s">
        <v>1602</v>
      </c>
      <c r="P121" s="63"/>
      <c r="Q121" s="63"/>
      <c r="R121" s="63"/>
      <c r="S121" s="22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>
      <c r="A122" s="57" t="s">
        <v>315</v>
      </c>
      <c r="B122" s="57" t="s">
        <v>11</v>
      </c>
      <c r="C122" s="57" t="s">
        <v>6</v>
      </c>
      <c r="D122" s="57" t="s">
        <v>567</v>
      </c>
      <c r="E122" s="57" t="s">
        <v>4</v>
      </c>
      <c r="F122" s="220" t="s">
        <v>1660</v>
      </c>
      <c r="G122" s="57" t="s">
        <v>524</v>
      </c>
      <c r="H122" s="38">
        <v>8.0</v>
      </c>
      <c r="I122" s="38">
        <v>1.0</v>
      </c>
      <c r="J122" s="113">
        <v>4190.0</v>
      </c>
      <c r="K122" s="125"/>
      <c r="L122" s="229">
        <v>1790.0</v>
      </c>
      <c r="M122" s="59">
        <v>1343.0</v>
      </c>
      <c r="N122" s="189"/>
      <c r="O122" s="57" t="s">
        <v>1602</v>
      </c>
      <c r="P122" s="63"/>
      <c r="Q122" s="63"/>
      <c r="R122" s="63"/>
      <c r="S122" s="22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>
      <c r="A123" s="57" t="s">
        <v>315</v>
      </c>
      <c r="B123" s="57" t="s">
        <v>11</v>
      </c>
      <c r="C123" s="57" t="s">
        <v>6</v>
      </c>
      <c r="D123" s="57" t="s">
        <v>328</v>
      </c>
      <c r="E123" s="57" t="s">
        <v>4</v>
      </c>
      <c r="F123" s="220" t="s">
        <v>1660</v>
      </c>
      <c r="G123" s="57" t="s">
        <v>524</v>
      </c>
      <c r="H123" s="38">
        <v>8.5</v>
      </c>
      <c r="I123" s="38">
        <v>1.0</v>
      </c>
      <c r="J123" s="113">
        <v>4190.0</v>
      </c>
      <c r="K123" s="125"/>
      <c r="L123" s="229">
        <v>1790.0</v>
      </c>
      <c r="M123" s="59">
        <v>1343.0</v>
      </c>
      <c r="N123" s="189"/>
      <c r="O123" s="57" t="s">
        <v>1602</v>
      </c>
      <c r="P123" s="63"/>
      <c r="Q123" s="63"/>
      <c r="R123" s="63"/>
      <c r="S123" s="22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>
      <c r="A124" s="57" t="s">
        <v>315</v>
      </c>
      <c r="B124" s="57" t="s">
        <v>11</v>
      </c>
      <c r="C124" s="57" t="s">
        <v>6</v>
      </c>
      <c r="D124" s="57" t="s">
        <v>474</v>
      </c>
      <c r="E124" s="57" t="s">
        <v>4</v>
      </c>
      <c r="F124" s="220" t="s">
        <v>1661</v>
      </c>
      <c r="G124" s="57" t="s">
        <v>524</v>
      </c>
      <c r="H124" s="38">
        <v>7.5</v>
      </c>
      <c r="I124" s="38">
        <v>1.0</v>
      </c>
      <c r="J124" s="113">
        <v>3190.0</v>
      </c>
      <c r="K124" s="125"/>
      <c r="L124" s="229">
        <v>1390.0</v>
      </c>
      <c r="M124" s="59">
        <v>1043.0</v>
      </c>
      <c r="N124" s="189"/>
      <c r="O124" s="57" t="s">
        <v>1602</v>
      </c>
      <c r="P124" s="63"/>
      <c r="Q124" s="63"/>
      <c r="R124" s="63"/>
      <c r="S124" s="22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>
      <c r="A125" s="57" t="s">
        <v>315</v>
      </c>
      <c r="B125" s="57" t="s">
        <v>11</v>
      </c>
      <c r="C125" s="57" t="s">
        <v>6</v>
      </c>
      <c r="D125" s="57" t="s">
        <v>474</v>
      </c>
      <c r="E125" s="57" t="s">
        <v>4</v>
      </c>
      <c r="F125" s="220" t="s">
        <v>1661</v>
      </c>
      <c r="G125" s="57" t="s">
        <v>524</v>
      </c>
      <c r="H125" s="38">
        <v>8.0</v>
      </c>
      <c r="I125" s="38">
        <v>1.0</v>
      </c>
      <c r="J125" s="113">
        <v>3190.0</v>
      </c>
      <c r="K125" s="125"/>
      <c r="L125" s="229">
        <v>1390.0</v>
      </c>
      <c r="M125" s="59">
        <v>1043.0</v>
      </c>
      <c r="N125" s="189"/>
      <c r="O125" s="57" t="s">
        <v>1602</v>
      </c>
      <c r="P125" s="63"/>
      <c r="Q125" s="63"/>
      <c r="R125" s="63"/>
      <c r="S125" s="22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>
      <c r="A126" s="57" t="s">
        <v>315</v>
      </c>
      <c r="B126" s="57" t="s">
        <v>11</v>
      </c>
      <c r="C126" s="57" t="s">
        <v>6</v>
      </c>
      <c r="D126" s="57" t="s">
        <v>474</v>
      </c>
      <c r="E126" s="57" t="s">
        <v>4</v>
      </c>
      <c r="F126" s="220" t="s">
        <v>1661</v>
      </c>
      <c r="G126" s="57" t="s">
        <v>524</v>
      </c>
      <c r="H126" s="38">
        <v>8.5</v>
      </c>
      <c r="I126" s="38">
        <v>1.0</v>
      </c>
      <c r="J126" s="113">
        <v>3190.0</v>
      </c>
      <c r="K126" s="125"/>
      <c r="L126" s="229">
        <v>1390.0</v>
      </c>
      <c r="M126" s="59">
        <v>1043.0</v>
      </c>
      <c r="N126" s="189"/>
      <c r="O126" s="57" t="s">
        <v>1602</v>
      </c>
      <c r="P126" s="63"/>
      <c r="Q126" s="63"/>
      <c r="R126" s="63"/>
      <c r="S126" s="22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>
      <c r="A127" s="57" t="s">
        <v>315</v>
      </c>
      <c r="B127" s="57" t="s">
        <v>11</v>
      </c>
      <c r="C127" s="57" t="s">
        <v>6</v>
      </c>
      <c r="D127" s="57" t="s">
        <v>474</v>
      </c>
      <c r="E127" s="57" t="s">
        <v>4</v>
      </c>
      <c r="F127" s="220" t="s">
        <v>1662</v>
      </c>
      <c r="G127" s="57" t="s">
        <v>524</v>
      </c>
      <c r="H127" s="38">
        <v>7.5</v>
      </c>
      <c r="I127" s="38">
        <v>1.0</v>
      </c>
      <c r="J127" s="113">
        <v>3590.0</v>
      </c>
      <c r="K127" s="125"/>
      <c r="L127" s="229">
        <v>1490.0</v>
      </c>
      <c r="M127" s="59">
        <v>1118.0</v>
      </c>
      <c r="N127" s="189"/>
      <c r="O127" s="57" t="s">
        <v>1602</v>
      </c>
      <c r="P127" s="63"/>
      <c r="Q127" s="63"/>
      <c r="R127" s="63"/>
      <c r="S127" s="22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>
      <c r="A128" s="57" t="s">
        <v>315</v>
      </c>
      <c r="B128" s="57" t="s">
        <v>11</v>
      </c>
      <c r="C128" s="57" t="s">
        <v>6</v>
      </c>
      <c r="D128" s="57" t="s">
        <v>474</v>
      </c>
      <c r="E128" s="57" t="s">
        <v>4</v>
      </c>
      <c r="F128" s="220" t="s">
        <v>1662</v>
      </c>
      <c r="G128" s="57" t="s">
        <v>524</v>
      </c>
      <c r="H128" s="38">
        <v>8.0</v>
      </c>
      <c r="I128" s="38">
        <v>1.0</v>
      </c>
      <c r="J128" s="113">
        <v>3590.0</v>
      </c>
      <c r="K128" s="125"/>
      <c r="L128" s="229">
        <v>1490.0</v>
      </c>
      <c r="M128" s="59">
        <v>1118.0</v>
      </c>
      <c r="N128" s="189"/>
      <c r="O128" s="57" t="s">
        <v>1602</v>
      </c>
      <c r="P128" s="63"/>
      <c r="Q128" s="63"/>
      <c r="R128" s="63"/>
      <c r="S128" s="22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>
      <c r="A129" s="57" t="s">
        <v>315</v>
      </c>
      <c r="B129" s="57" t="s">
        <v>11</v>
      </c>
      <c r="C129" s="57" t="s">
        <v>6</v>
      </c>
      <c r="D129" s="57" t="s">
        <v>474</v>
      </c>
      <c r="E129" s="57" t="s">
        <v>4</v>
      </c>
      <c r="F129" s="220" t="s">
        <v>1662</v>
      </c>
      <c r="G129" s="57" t="s">
        <v>524</v>
      </c>
      <c r="H129" s="38">
        <v>8.5</v>
      </c>
      <c r="I129" s="38">
        <v>1.0</v>
      </c>
      <c r="J129" s="113">
        <v>3590.0</v>
      </c>
      <c r="K129" s="125"/>
      <c r="L129" s="229">
        <v>1490.0</v>
      </c>
      <c r="M129" s="59">
        <v>1118.0</v>
      </c>
      <c r="N129" s="189"/>
      <c r="O129" s="57" t="s">
        <v>1602</v>
      </c>
      <c r="P129" s="63"/>
      <c r="Q129" s="63"/>
      <c r="R129" s="63"/>
      <c r="S129" s="22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>
      <c r="A130" s="57" t="s">
        <v>315</v>
      </c>
      <c r="B130" s="57" t="s">
        <v>11</v>
      </c>
      <c r="C130" s="57" t="s">
        <v>6</v>
      </c>
      <c r="D130" s="57" t="s">
        <v>328</v>
      </c>
      <c r="E130" s="57" t="s">
        <v>4</v>
      </c>
      <c r="F130" s="220" t="s">
        <v>1663</v>
      </c>
      <c r="G130" s="57" t="s">
        <v>524</v>
      </c>
      <c r="H130" s="38">
        <v>7.5</v>
      </c>
      <c r="I130" s="38">
        <v>1.0</v>
      </c>
      <c r="J130" s="113">
        <v>3590.0</v>
      </c>
      <c r="K130" s="125"/>
      <c r="L130" s="229">
        <v>1490.0</v>
      </c>
      <c r="M130" s="59">
        <v>1118.0</v>
      </c>
      <c r="N130" s="189"/>
      <c r="O130" s="57" t="s">
        <v>1602</v>
      </c>
      <c r="P130" s="63"/>
      <c r="Q130" s="63"/>
      <c r="R130" s="63"/>
      <c r="S130" s="22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>
      <c r="A131" s="57" t="s">
        <v>315</v>
      </c>
      <c r="B131" s="57" t="s">
        <v>11</v>
      </c>
      <c r="C131" s="57" t="s">
        <v>6</v>
      </c>
      <c r="D131" s="57" t="s">
        <v>567</v>
      </c>
      <c r="E131" s="57" t="s">
        <v>4</v>
      </c>
      <c r="F131" s="220" t="s">
        <v>1663</v>
      </c>
      <c r="G131" s="57" t="s">
        <v>524</v>
      </c>
      <c r="H131" s="38">
        <v>7.5</v>
      </c>
      <c r="I131" s="38">
        <v>1.0</v>
      </c>
      <c r="J131" s="113">
        <v>3590.0</v>
      </c>
      <c r="K131" s="125"/>
      <c r="L131" s="229">
        <v>1490.0</v>
      </c>
      <c r="M131" s="59">
        <v>1118.0</v>
      </c>
      <c r="N131" s="189"/>
      <c r="O131" s="57" t="s">
        <v>1602</v>
      </c>
      <c r="P131" s="63"/>
      <c r="Q131" s="63"/>
      <c r="R131" s="63"/>
      <c r="S131" s="22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>
      <c r="A132" s="57" t="s">
        <v>315</v>
      </c>
      <c r="B132" s="57" t="s">
        <v>11</v>
      </c>
      <c r="C132" s="57" t="s">
        <v>6</v>
      </c>
      <c r="D132" s="57" t="s">
        <v>328</v>
      </c>
      <c r="E132" s="57" t="s">
        <v>4</v>
      </c>
      <c r="F132" s="220" t="s">
        <v>1663</v>
      </c>
      <c r="G132" s="57" t="s">
        <v>524</v>
      </c>
      <c r="H132" s="38">
        <v>8.0</v>
      </c>
      <c r="I132" s="38">
        <v>1.0</v>
      </c>
      <c r="J132" s="113">
        <v>3590.0</v>
      </c>
      <c r="K132" s="125"/>
      <c r="L132" s="229">
        <v>1490.0</v>
      </c>
      <c r="M132" s="59">
        <v>1118.0</v>
      </c>
      <c r="N132" s="189"/>
      <c r="O132" s="57" t="s">
        <v>1602</v>
      </c>
      <c r="P132" s="63"/>
      <c r="Q132" s="63"/>
      <c r="R132" s="63"/>
      <c r="S132" s="22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>
      <c r="A133" s="57" t="s">
        <v>315</v>
      </c>
      <c r="B133" s="57" t="s">
        <v>11</v>
      </c>
      <c r="C133" s="57" t="s">
        <v>6</v>
      </c>
      <c r="D133" s="57" t="s">
        <v>567</v>
      </c>
      <c r="E133" s="57" t="s">
        <v>4</v>
      </c>
      <c r="F133" s="220" t="s">
        <v>1663</v>
      </c>
      <c r="G133" s="57" t="s">
        <v>524</v>
      </c>
      <c r="H133" s="38">
        <v>8.0</v>
      </c>
      <c r="I133" s="38">
        <v>1.0</v>
      </c>
      <c r="J133" s="113">
        <v>3590.0</v>
      </c>
      <c r="K133" s="125"/>
      <c r="L133" s="229">
        <v>1490.0</v>
      </c>
      <c r="M133" s="59">
        <v>1118.0</v>
      </c>
      <c r="N133" s="189"/>
      <c r="O133" s="57" t="s">
        <v>1602</v>
      </c>
      <c r="P133" s="63"/>
      <c r="Q133" s="63"/>
      <c r="R133" s="63"/>
      <c r="S133" s="22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>
      <c r="A134" s="57" t="s">
        <v>315</v>
      </c>
      <c r="B134" s="57" t="s">
        <v>11</v>
      </c>
      <c r="C134" s="57" t="s">
        <v>6</v>
      </c>
      <c r="D134" s="57" t="s">
        <v>328</v>
      </c>
      <c r="E134" s="57" t="s">
        <v>4</v>
      </c>
      <c r="F134" s="220" t="s">
        <v>1663</v>
      </c>
      <c r="G134" s="57" t="s">
        <v>524</v>
      </c>
      <c r="H134" s="38">
        <v>8.5</v>
      </c>
      <c r="I134" s="38">
        <v>1.0</v>
      </c>
      <c r="J134" s="113">
        <v>3590.0</v>
      </c>
      <c r="K134" s="125"/>
      <c r="L134" s="229">
        <v>1490.0</v>
      </c>
      <c r="M134" s="59">
        <v>1118.0</v>
      </c>
      <c r="N134" s="189"/>
      <c r="O134" s="57" t="s">
        <v>1602</v>
      </c>
      <c r="P134" s="63"/>
      <c r="Q134" s="63"/>
      <c r="R134" s="63"/>
      <c r="S134" s="22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>
      <c r="A135" s="57" t="s">
        <v>315</v>
      </c>
      <c r="B135" s="57" t="s">
        <v>11</v>
      </c>
      <c r="C135" s="57" t="s">
        <v>6</v>
      </c>
      <c r="D135" s="57" t="s">
        <v>567</v>
      </c>
      <c r="E135" s="57" t="s">
        <v>4</v>
      </c>
      <c r="F135" s="220" t="s">
        <v>1663</v>
      </c>
      <c r="G135" s="57" t="s">
        <v>524</v>
      </c>
      <c r="H135" s="38">
        <v>8.5</v>
      </c>
      <c r="I135" s="38">
        <v>1.0</v>
      </c>
      <c r="J135" s="113">
        <v>3590.0</v>
      </c>
      <c r="K135" s="125"/>
      <c r="L135" s="229">
        <v>1490.0</v>
      </c>
      <c r="M135" s="59">
        <v>1118.0</v>
      </c>
      <c r="N135" s="189"/>
      <c r="O135" s="57" t="s">
        <v>1602</v>
      </c>
      <c r="P135" s="63"/>
      <c r="Q135" s="63"/>
      <c r="R135" s="63"/>
      <c r="S135" s="22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>
      <c r="A136" s="57" t="s">
        <v>315</v>
      </c>
      <c r="B136" s="57" t="s">
        <v>37</v>
      </c>
      <c r="C136" s="57" t="s">
        <v>6</v>
      </c>
      <c r="D136" s="57" t="s">
        <v>567</v>
      </c>
      <c r="E136" s="57" t="s">
        <v>4</v>
      </c>
      <c r="F136" s="220" t="s">
        <v>1664</v>
      </c>
      <c r="G136" s="57" t="s">
        <v>1625</v>
      </c>
      <c r="H136" s="38"/>
      <c r="I136" s="38">
        <v>1.0</v>
      </c>
      <c r="J136" s="113">
        <v>5790.0</v>
      </c>
      <c r="K136" s="125"/>
      <c r="L136" s="229">
        <v>2250.0</v>
      </c>
      <c r="M136" s="59">
        <v>1688.0</v>
      </c>
      <c r="N136" s="189"/>
      <c r="O136" s="57" t="s">
        <v>1602</v>
      </c>
      <c r="P136" s="63"/>
      <c r="Q136" s="63"/>
      <c r="R136" s="63"/>
      <c r="S136" s="22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>
      <c r="A137" s="57" t="s">
        <v>315</v>
      </c>
      <c r="B137" s="57" t="s">
        <v>37</v>
      </c>
      <c r="C137" s="57" t="s">
        <v>6</v>
      </c>
      <c r="D137" s="57" t="s">
        <v>328</v>
      </c>
      <c r="E137" s="57" t="s">
        <v>4</v>
      </c>
      <c r="F137" s="220" t="s">
        <v>1664</v>
      </c>
      <c r="G137" s="57" t="s">
        <v>1625</v>
      </c>
      <c r="H137" s="38"/>
      <c r="I137" s="38">
        <v>1.0</v>
      </c>
      <c r="J137" s="113">
        <v>5790.0</v>
      </c>
      <c r="K137" s="125"/>
      <c r="L137" s="229">
        <v>2250.0</v>
      </c>
      <c r="M137" s="59">
        <v>1688.0</v>
      </c>
      <c r="N137" s="189"/>
      <c r="O137" s="57" t="s">
        <v>1602</v>
      </c>
      <c r="P137" s="63"/>
      <c r="Q137" s="63"/>
      <c r="R137" s="63"/>
      <c r="S137" s="22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>
      <c r="A138" s="57" t="s">
        <v>315</v>
      </c>
      <c r="B138" s="57" t="s">
        <v>11</v>
      </c>
      <c r="C138" s="57" t="s">
        <v>6</v>
      </c>
      <c r="D138" s="57" t="s">
        <v>328</v>
      </c>
      <c r="E138" s="57" t="s">
        <v>4</v>
      </c>
      <c r="F138" s="220" t="s">
        <v>1665</v>
      </c>
      <c r="G138" s="57" t="s">
        <v>1621</v>
      </c>
      <c r="H138" s="38"/>
      <c r="I138" s="38">
        <v>1.0</v>
      </c>
      <c r="J138" s="113">
        <v>1390.0</v>
      </c>
      <c r="K138" s="125"/>
      <c r="L138" s="229">
        <v>530.0</v>
      </c>
      <c r="M138" s="59">
        <v>398.0</v>
      </c>
      <c r="N138" s="189"/>
      <c r="O138" s="57" t="s">
        <v>1602</v>
      </c>
      <c r="P138" s="63"/>
      <c r="Q138" s="63"/>
      <c r="R138" s="63"/>
      <c r="S138" s="22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>
      <c r="A139" s="57" t="s">
        <v>315</v>
      </c>
      <c r="B139" s="57" t="s">
        <v>11</v>
      </c>
      <c r="C139" s="57" t="s">
        <v>6</v>
      </c>
      <c r="D139" s="57" t="s">
        <v>474</v>
      </c>
      <c r="E139" s="57" t="s">
        <v>4</v>
      </c>
      <c r="F139" s="220" t="s">
        <v>1665</v>
      </c>
      <c r="G139" s="57" t="s">
        <v>1621</v>
      </c>
      <c r="H139" s="38"/>
      <c r="I139" s="38">
        <v>1.0</v>
      </c>
      <c r="J139" s="113">
        <v>1390.0</v>
      </c>
      <c r="K139" s="125"/>
      <c r="L139" s="229">
        <v>530.0</v>
      </c>
      <c r="M139" s="59">
        <v>398.0</v>
      </c>
      <c r="N139" s="189"/>
      <c r="O139" s="57" t="s">
        <v>1602</v>
      </c>
      <c r="P139" s="63"/>
      <c r="Q139" s="63"/>
      <c r="R139" s="63"/>
      <c r="S139" s="22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>
      <c r="A140" s="57" t="s">
        <v>315</v>
      </c>
      <c r="B140" s="57" t="s">
        <v>11</v>
      </c>
      <c r="C140" s="57" t="s">
        <v>6</v>
      </c>
      <c r="D140" s="57" t="s">
        <v>567</v>
      </c>
      <c r="E140" s="57" t="s">
        <v>4</v>
      </c>
      <c r="F140" s="220" t="s">
        <v>1665</v>
      </c>
      <c r="G140" s="57" t="s">
        <v>1621</v>
      </c>
      <c r="H140" s="38"/>
      <c r="I140" s="38">
        <v>1.0</v>
      </c>
      <c r="J140" s="113">
        <v>1390.0</v>
      </c>
      <c r="K140" s="125"/>
      <c r="L140" s="229">
        <v>530.0</v>
      </c>
      <c r="M140" s="59">
        <v>398.0</v>
      </c>
      <c r="N140" s="189"/>
      <c r="O140" s="57" t="s">
        <v>1602</v>
      </c>
      <c r="P140" s="63"/>
      <c r="Q140" s="63"/>
      <c r="R140" s="63"/>
      <c r="S140" s="22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>
      <c r="A141" s="57" t="s">
        <v>315</v>
      </c>
      <c r="B141" s="57" t="s">
        <v>156</v>
      </c>
      <c r="C141" s="57" t="s">
        <v>22</v>
      </c>
      <c r="D141" s="57" t="s">
        <v>474</v>
      </c>
      <c r="E141" s="57" t="s">
        <v>4</v>
      </c>
      <c r="F141" s="220" t="s">
        <v>1666</v>
      </c>
      <c r="G141" s="57" t="s">
        <v>1667</v>
      </c>
      <c r="H141" s="38"/>
      <c r="I141" s="38">
        <v>1.0</v>
      </c>
      <c r="J141" s="113">
        <v>2590.0</v>
      </c>
      <c r="K141" s="125"/>
      <c r="L141" s="229">
        <v>890.0</v>
      </c>
      <c r="M141" s="59">
        <v>668.0</v>
      </c>
      <c r="N141" s="189"/>
      <c r="O141" s="57" t="s">
        <v>1602</v>
      </c>
      <c r="P141" s="63"/>
      <c r="Q141" s="63"/>
      <c r="R141" s="63"/>
      <c r="S141" s="22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>
      <c r="A142" s="57" t="s">
        <v>315</v>
      </c>
      <c r="B142" s="57" t="s">
        <v>156</v>
      </c>
      <c r="C142" s="57" t="s">
        <v>22</v>
      </c>
      <c r="D142" s="57" t="s">
        <v>474</v>
      </c>
      <c r="E142" s="57" t="s">
        <v>4</v>
      </c>
      <c r="F142" s="220" t="s">
        <v>1668</v>
      </c>
      <c r="G142" s="57" t="s">
        <v>1669</v>
      </c>
      <c r="H142" s="38"/>
      <c r="I142" s="38">
        <v>1.0</v>
      </c>
      <c r="J142" s="113">
        <v>2790.0</v>
      </c>
      <c r="K142" s="125"/>
      <c r="L142" s="229">
        <v>990.0</v>
      </c>
      <c r="M142" s="59">
        <v>743.0</v>
      </c>
      <c r="N142" s="189"/>
      <c r="O142" s="57" t="s">
        <v>1602</v>
      </c>
      <c r="P142" s="63"/>
      <c r="Q142" s="63"/>
      <c r="R142" s="63"/>
      <c r="S142" s="22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>
      <c r="A143" s="57" t="s">
        <v>315</v>
      </c>
      <c r="B143" s="57" t="s">
        <v>156</v>
      </c>
      <c r="C143" s="57" t="s">
        <v>22</v>
      </c>
      <c r="D143" s="57" t="s">
        <v>474</v>
      </c>
      <c r="E143" s="57" t="s">
        <v>4</v>
      </c>
      <c r="F143" s="220" t="s">
        <v>1670</v>
      </c>
      <c r="G143" s="57" t="s">
        <v>1671</v>
      </c>
      <c r="H143" s="38"/>
      <c r="I143" s="38">
        <v>1.0</v>
      </c>
      <c r="J143" s="113">
        <v>2990.0</v>
      </c>
      <c r="K143" s="125"/>
      <c r="L143" s="229">
        <v>990.0</v>
      </c>
      <c r="M143" s="59">
        <v>743.0</v>
      </c>
      <c r="N143" s="189"/>
      <c r="O143" s="57" t="s">
        <v>1602</v>
      </c>
      <c r="P143" s="63"/>
      <c r="Q143" s="63"/>
      <c r="R143" s="63"/>
      <c r="S143" s="22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>
      <c r="A144" s="57" t="s">
        <v>315</v>
      </c>
      <c r="B144" s="57" t="s">
        <v>156</v>
      </c>
      <c r="C144" s="57" t="s">
        <v>22</v>
      </c>
      <c r="D144" s="57" t="s">
        <v>474</v>
      </c>
      <c r="E144" s="57" t="s">
        <v>4</v>
      </c>
      <c r="F144" s="220" t="s">
        <v>1672</v>
      </c>
      <c r="G144" s="57" t="s">
        <v>335</v>
      </c>
      <c r="H144" s="38"/>
      <c r="I144" s="38">
        <v>1.0</v>
      </c>
      <c r="J144" s="113">
        <v>2590.0</v>
      </c>
      <c r="K144" s="125"/>
      <c r="L144" s="229">
        <v>890.0</v>
      </c>
      <c r="M144" s="59">
        <v>668.0</v>
      </c>
      <c r="N144" s="189"/>
      <c r="O144" s="57" t="s">
        <v>1602</v>
      </c>
      <c r="P144" s="63"/>
      <c r="Q144" s="63"/>
      <c r="R144" s="63"/>
      <c r="S144" s="22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>
      <c r="A145" s="57" t="s">
        <v>315</v>
      </c>
      <c r="B145" s="57" t="s">
        <v>316</v>
      </c>
      <c r="C145" s="57" t="s">
        <v>6</v>
      </c>
      <c r="D145" s="57" t="s">
        <v>328</v>
      </c>
      <c r="E145" s="57" t="s">
        <v>4</v>
      </c>
      <c r="F145" s="220" t="s">
        <v>1673</v>
      </c>
      <c r="G145" s="57" t="s">
        <v>1053</v>
      </c>
      <c r="H145" s="38"/>
      <c r="I145" s="38">
        <v>1.0</v>
      </c>
      <c r="J145" s="113">
        <v>6790.0</v>
      </c>
      <c r="K145" s="125"/>
      <c r="L145" s="229">
        <v>2890.0</v>
      </c>
      <c r="M145" s="59">
        <v>2168.0</v>
      </c>
      <c r="N145" s="189"/>
      <c r="O145" s="57" t="s">
        <v>1602</v>
      </c>
      <c r="P145" s="63"/>
      <c r="Q145" s="63"/>
      <c r="R145" s="63"/>
      <c r="S145" s="22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>
      <c r="A146" s="57" t="s">
        <v>315</v>
      </c>
      <c r="B146" s="57" t="s">
        <v>316</v>
      </c>
      <c r="C146" s="57" t="s">
        <v>6</v>
      </c>
      <c r="D146" s="57" t="s">
        <v>567</v>
      </c>
      <c r="E146" s="57" t="s">
        <v>4</v>
      </c>
      <c r="F146" s="220" t="s">
        <v>1673</v>
      </c>
      <c r="G146" s="57" t="s">
        <v>1053</v>
      </c>
      <c r="H146" s="38"/>
      <c r="I146" s="38">
        <v>1.0</v>
      </c>
      <c r="J146" s="113">
        <v>6790.0</v>
      </c>
      <c r="K146" s="125"/>
      <c r="L146" s="229">
        <v>2890.0</v>
      </c>
      <c r="M146" s="59">
        <v>2168.0</v>
      </c>
      <c r="N146" s="189"/>
      <c r="O146" s="57" t="s">
        <v>1602</v>
      </c>
      <c r="P146" s="63"/>
      <c r="Q146" s="63"/>
      <c r="R146" s="63"/>
      <c r="S146" s="22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>
      <c r="A147" s="57" t="s">
        <v>315</v>
      </c>
      <c r="B147" s="57" t="s">
        <v>316</v>
      </c>
      <c r="C147" s="57" t="s">
        <v>6</v>
      </c>
      <c r="D147" s="57" t="s">
        <v>328</v>
      </c>
      <c r="E147" s="57" t="s">
        <v>4</v>
      </c>
      <c r="F147" s="220" t="s">
        <v>1674</v>
      </c>
      <c r="G147" s="57" t="s">
        <v>1053</v>
      </c>
      <c r="H147" s="38"/>
      <c r="I147" s="38">
        <v>1.0</v>
      </c>
      <c r="J147" s="113">
        <v>5990.0</v>
      </c>
      <c r="K147" s="125"/>
      <c r="L147" s="229">
        <v>2490.0</v>
      </c>
      <c r="M147" s="59">
        <v>1868.0</v>
      </c>
      <c r="N147" s="189"/>
      <c r="O147" s="57" t="s">
        <v>1602</v>
      </c>
      <c r="P147" s="63"/>
      <c r="Q147" s="63"/>
      <c r="R147" s="63"/>
      <c r="S147" s="22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>
      <c r="A148" s="57" t="s">
        <v>315</v>
      </c>
      <c r="B148" s="57" t="s">
        <v>316</v>
      </c>
      <c r="C148" s="57" t="s">
        <v>6</v>
      </c>
      <c r="D148" s="57" t="s">
        <v>567</v>
      </c>
      <c r="E148" s="57" t="s">
        <v>4</v>
      </c>
      <c r="F148" s="220" t="s">
        <v>1674</v>
      </c>
      <c r="G148" s="57" t="s">
        <v>1053</v>
      </c>
      <c r="H148" s="38"/>
      <c r="I148" s="38">
        <v>1.0</v>
      </c>
      <c r="J148" s="113">
        <v>5990.0</v>
      </c>
      <c r="K148" s="125"/>
      <c r="L148" s="229">
        <v>2490.0</v>
      </c>
      <c r="M148" s="59">
        <v>1868.0</v>
      </c>
      <c r="N148" s="189"/>
      <c r="O148" s="57" t="s">
        <v>1602</v>
      </c>
      <c r="P148" s="63"/>
      <c r="Q148" s="63"/>
      <c r="R148" s="63"/>
      <c r="S148" s="22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>
      <c r="A149" s="57" t="s">
        <v>315</v>
      </c>
      <c r="B149" s="57" t="s">
        <v>316</v>
      </c>
      <c r="C149" s="57" t="s">
        <v>6</v>
      </c>
      <c r="D149" s="57" t="s">
        <v>567</v>
      </c>
      <c r="E149" s="57" t="s">
        <v>4</v>
      </c>
      <c r="F149" s="220" t="s">
        <v>1675</v>
      </c>
      <c r="G149" s="57" t="s">
        <v>1053</v>
      </c>
      <c r="H149" s="38"/>
      <c r="I149" s="38">
        <v>1.0</v>
      </c>
      <c r="J149" s="113">
        <v>7190.0</v>
      </c>
      <c r="K149" s="125"/>
      <c r="L149" s="229">
        <v>3190.0</v>
      </c>
      <c r="M149" s="59">
        <v>2393.0</v>
      </c>
      <c r="N149" s="189"/>
      <c r="O149" s="57" t="s">
        <v>1602</v>
      </c>
      <c r="P149" s="63"/>
      <c r="Q149" s="63"/>
      <c r="R149" s="63"/>
      <c r="S149" s="22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>
      <c r="A150" s="57" t="s">
        <v>315</v>
      </c>
      <c r="B150" s="57" t="s">
        <v>316</v>
      </c>
      <c r="C150" s="57" t="s">
        <v>6</v>
      </c>
      <c r="D150" s="57" t="s">
        <v>328</v>
      </c>
      <c r="E150" s="57" t="s">
        <v>4</v>
      </c>
      <c r="F150" s="220" t="s">
        <v>1676</v>
      </c>
      <c r="G150" s="57" t="s">
        <v>1053</v>
      </c>
      <c r="H150" s="38"/>
      <c r="I150" s="38">
        <v>1.0</v>
      </c>
      <c r="J150" s="113">
        <v>7190.0</v>
      </c>
      <c r="K150" s="125"/>
      <c r="L150" s="229">
        <v>3190.0</v>
      </c>
      <c r="M150" s="59">
        <v>2393.0</v>
      </c>
      <c r="N150" s="189"/>
      <c r="O150" s="57" t="s">
        <v>1602</v>
      </c>
      <c r="P150" s="63"/>
      <c r="Q150" s="63"/>
      <c r="R150" s="63"/>
      <c r="S150" s="22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>
      <c r="A151" s="57" t="s">
        <v>315</v>
      </c>
      <c r="B151" s="57" t="s">
        <v>316</v>
      </c>
      <c r="C151" s="57" t="s">
        <v>6</v>
      </c>
      <c r="D151" s="57" t="s">
        <v>567</v>
      </c>
      <c r="E151" s="57" t="s">
        <v>4</v>
      </c>
      <c r="F151" s="220" t="s">
        <v>1677</v>
      </c>
      <c r="G151" s="57" t="s">
        <v>1053</v>
      </c>
      <c r="H151" s="38"/>
      <c r="I151" s="38">
        <v>1.0</v>
      </c>
      <c r="J151" s="113">
        <v>5990.0</v>
      </c>
      <c r="K151" s="125"/>
      <c r="L151" s="229">
        <v>2490.0</v>
      </c>
      <c r="M151" s="59">
        <v>1868.0</v>
      </c>
      <c r="N151" s="189"/>
      <c r="O151" s="57" t="s">
        <v>1602</v>
      </c>
      <c r="P151" s="63"/>
      <c r="Q151" s="63"/>
      <c r="R151" s="63"/>
      <c r="S151" s="22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>
      <c r="A152" s="57" t="s">
        <v>315</v>
      </c>
      <c r="B152" s="57" t="s">
        <v>316</v>
      </c>
      <c r="C152" s="57" t="s">
        <v>6</v>
      </c>
      <c r="D152" s="57" t="s">
        <v>328</v>
      </c>
      <c r="E152" s="57" t="s">
        <v>4</v>
      </c>
      <c r="F152" s="220" t="s">
        <v>1678</v>
      </c>
      <c r="G152" s="57" t="s">
        <v>1053</v>
      </c>
      <c r="H152" s="38"/>
      <c r="I152" s="38">
        <v>1.0</v>
      </c>
      <c r="J152" s="113">
        <v>5990.0</v>
      </c>
      <c r="K152" s="125"/>
      <c r="L152" s="229">
        <v>2490.0</v>
      </c>
      <c r="M152" s="59">
        <v>1868.0</v>
      </c>
      <c r="N152" s="189"/>
      <c r="O152" s="57" t="s">
        <v>1602</v>
      </c>
      <c r="P152" s="63"/>
      <c r="Q152" s="63"/>
      <c r="R152" s="63"/>
      <c r="S152" s="22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>
      <c r="A153" s="57" t="s">
        <v>315</v>
      </c>
      <c r="B153" s="57" t="s">
        <v>1679</v>
      </c>
      <c r="C153" s="58"/>
      <c r="D153" s="57" t="s">
        <v>474</v>
      </c>
      <c r="E153" s="57" t="s">
        <v>4</v>
      </c>
      <c r="F153" s="220" t="s">
        <v>1680</v>
      </c>
      <c r="G153" s="57" t="s">
        <v>335</v>
      </c>
      <c r="H153" s="38"/>
      <c r="I153" s="38">
        <v>1.0</v>
      </c>
      <c r="J153" s="113">
        <v>9590.0</v>
      </c>
      <c r="K153" s="125"/>
      <c r="L153" s="229">
        <v>4330.0</v>
      </c>
      <c r="M153" s="59">
        <v>3248.0</v>
      </c>
      <c r="N153" s="189"/>
      <c r="O153" s="57" t="s">
        <v>1602</v>
      </c>
      <c r="P153" s="63"/>
      <c r="Q153" s="63"/>
      <c r="R153" s="63"/>
      <c r="S153" s="22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>
      <c r="A154" s="57" t="s">
        <v>315</v>
      </c>
      <c r="B154" s="57" t="s">
        <v>316</v>
      </c>
      <c r="C154" s="58"/>
      <c r="D154" s="57" t="s">
        <v>328</v>
      </c>
      <c r="E154" s="57" t="s">
        <v>4</v>
      </c>
      <c r="F154" s="220" t="s">
        <v>1681</v>
      </c>
      <c r="G154" s="57" t="s">
        <v>335</v>
      </c>
      <c r="H154" s="38"/>
      <c r="I154" s="38">
        <v>1.0</v>
      </c>
      <c r="J154" s="113">
        <v>8190.0</v>
      </c>
      <c r="K154" s="125"/>
      <c r="L154" s="229">
        <v>3500.0</v>
      </c>
      <c r="M154" s="59">
        <v>2625.0</v>
      </c>
      <c r="N154" s="189"/>
      <c r="O154" s="57" t="s">
        <v>1602</v>
      </c>
      <c r="P154" s="63"/>
      <c r="Q154" s="63"/>
      <c r="R154" s="63"/>
      <c r="S154" s="22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>
      <c r="A155" s="57" t="s">
        <v>315</v>
      </c>
      <c r="B155" s="57" t="s">
        <v>316</v>
      </c>
      <c r="C155" s="58"/>
      <c r="D155" s="57" t="s">
        <v>567</v>
      </c>
      <c r="E155" s="57" t="s">
        <v>4</v>
      </c>
      <c r="F155" s="220" t="s">
        <v>1681</v>
      </c>
      <c r="G155" s="57" t="s">
        <v>335</v>
      </c>
      <c r="H155" s="38"/>
      <c r="I155" s="38">
        <v>1.0</v>
      </c>
      <c r="J155" s="113">
        <v>8190.0</v>
      </c>
      <c r="K155" s="125"/>
      <c r="L155" s="229">
        <v>3500.0</v>
      </c>
      <c r="M155" s="59">
        <v>2625.0</v>
      </c>
      <c r="N155" s="189"/>
      <c r="O155" s="57" t="s">
        <v>1602</v>
      </c>
      <c r="P155" s="63"/>
      <c r="Q155" s="63"/>
      <c r="R155" s="63"/>
      <c r="S155" s="22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>
      <c r="A156" s="57" t="s">
        <v>315</v>
      </c>
      <c r="B156" s="57" t="s">
        <v>316</v>
      </c>
      <c r="C156" s="58"/>
      <c r="D156" s="57" t="s">
        <v>328</v>
      </c>
      <c r="E156" s="57" t="s">
        <v>4</v>
      </c>
      <c r="F156" s="220" t="s">
        <v>1682</v>
      </c>
      <c r="G156" s="57" t="s">
        <v>335</v>
      </c>
      <c r="H156" s="38"/>
      <c r="I156" s="38">
        <v>1.0</v>
      </c>
      <c r="J156" s="113">
        <v>8190.0</v>
      </c>
      <c r="K156" s="125"/>
      <c r="L156" s="229">
        <v>3500.0</v>
      </c>
      <c r="M156" s="59">
        <v>2625.0</v>
      </c>
      <c r="N156" s="189"/>
      <c r="O156" s="57" t="s">
        <v>1602</v>
      </c>
      <c r="P156" s="63"/>
      <c r="Q156" s="63"/>
      <c r="R156" s="63"/>
      <c r="S156" s="22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>
      <c r="A157" s="57" t="s">
        <v>315</v>
      </c>
      <c r="B157" s="57" t="s">
        <v>316</v>
      </c>
      <c r="C157" s="58"/>
      <c r="D157" s="57" t="s">
        <v>474</v>
      </c>
      <c r="E157" s="57" t="s">
        <v>4</v>
      </c>
      <c r="F157" s="220" t="s">
        <v>1682</v>
      </c>
      <c r="G157" s="57" t="s">
        <v>335</v>
      </c>
      <c r="H157" s="38"/>
      <c r="I157" s="38">
        <v>1.0</v>
      </c>
      <c r="J157" s="113">
        <v>8190.0</v>
      </c>
      <c r="K157" s="125"/>
      <c r="L157" s="229">
        <v>3500.0</v>
      </c>
      <c r="M157" s="59">
        <v>2625.0</v>
      </c>
      <c r="N157" s="189"/>
      <c r="O157" s="57" t="s">
        <v>1602</v>
      </c>
      <c r="P157" s="63"/>
      <c r="Q157" s="63"/>
      <c r="R157" s="63"/>
      <c r="S157" s="22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>
      <c r="A158" s="57" t="s">
        <v>315</v>
      </c>
      <c r="B158" s="57" t="s">
        <v>331</v>
      </c>
      <c r="C158" s="58"/>
      <c r="D158" s="57" t="s">
        <v>328</v>
      </c>
      <c r="E158" s="57" t="s">
        <v>4</v>
      </c>
      <c r="F158" s="220" t="s">
        <v>1683</v>
      </c>
      <c r="G158" s="57" t="s">
        <v>335</v>
      </c>
      <c r="H158" s="38"/>
      <c r="I158" s="38">
        <v>1.0</v>
      </c>
      <c r="J158" s="113">
        <v>8190.0</v>
      </c>
      <c r="K158" s="125"/>
      <c r="L158" s="229">
        <v>3500.0</v>
      </c>
      <c r="M158" s="59">
        <v>2625.0</v>
      </c>
      <c r="N158" s="189"/>
      <c r="O158" s="57" t="s">
        <v>1602</v>
      </c>
      <c r="P158" s="63"/>
      <c r="Q158" s="63"/>
      <c r="R158" s="63"/>
      <c r="S158" s="22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>
      <c r="A159" s="57" t="s">
        <v>315</v>
      </c>
      <c r="B159" s="57" t="s">
        <v>331</v>
      </c>
      <c r="C159" s="58"/>
      <c r="D159" s="57" t="s">
        <v>474</v>
      </c>
      <c r="E159" s="57" t="s">
        <v>4</v>
      </c>
      <c r="F159" s="220" t="s">
        <v>1684</v>
      </c>
      <c r="G159" s="57" t="s">
        <v>335</v>
      </c>
      <c r="H159" s="38"/>
      <c r="I159" s="38">
        <v>1.0</v>
      </c>
      <c r="J159" s="113">
        <v>8190.0</v>
      </c>
      <c r="K159" s="125"/>
      <c r="L159" s="229">
        <v>3500.0</v>
      </c>
      <c r="M159" s="59">
        <v>2625.0</v>
      </c>
      <c r="N159" s="189"/>
      <c r="O159" s="57" t="s">
        <v>1602</v>
      </c>
      <c r="P159" s="63"/>
      <c r="Q159" s="63"/>
      <c r="R159" s="63"/>
      <c r="S159" s="22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>
      <c r="A160" s="57" t="s">
        <v>315</v>
      </c>
      <c r="B160" s="57" t="s">
        <v>96</v>
      </c>
      <c r="C160" s="57" t="s">
        <v>6</v>
      </c>
      <c r="D160" s="57" t="s">
        <v>474</v>
      </c>
      <c r="E160" s="57" t="s">
        <v>4</v>
      </c>
      <c r="F160" s="220" t="s">
        <v>1685</v>
      </c>
      <c r="G160" s="57" t="s">
        <v>1686</v>
      </c>
      <c r="H160" s="38"/>
      <c r="I160" s="38">
        <v>1.0</v>
      </c>
      <c r="J160" s="113">
        <v>2390.0</v>
      </c>
      <c r="K160" s="125"/>
      <c r="L160" s="229">
        <v>960.0</v>
      </c>
      <c r="M160" s="59">
        <v>720.0</v>
      </c>
      <c r="N160" s="189"/>
      <c r="O160" s="57" t="s">
        <v>1602</v>
      </c>
      <c r="P160" s="63"/>
      <c r="Q160" s="63"/>
      <c r="R160" s="63"/>
      <c r="S160" s="22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>
      <c r="A161" s="57" t="s">
        <v>315</v>
      </c>
      <c r="B161" s="57" t="s">
        <v>96</v>
      </c>
      <c r="C161" s="57" t="s">
        <v>6</v>
      </c>
      <c r="D161" s="57" t="s">
        <v>474</v>
      </c>
      <c r="E161" s="57" t="s">
        <v>4</v>
      </c>
      <c r="F161" s="220" t="s">
        <v>1687</v>
      </c>
      <c r="G161" s="57" t="s">
        <v>1686</v>
      </c>
      <c r="H161" s="38"/>
      <c r="I161" s="38">
        <v>1.0</v>
      </c>
      <c r="J161" s="113">
        <v>2390.0</v>
      </c>
      <c r="K161" s="125"/>
      <c r="L161" s="229">
        <v>960.0</v>
      </c>
      <c r="M161" s="59">
        <v>720.0</v>
      </c>
      <c r="N161" s="189"/>
      <c r="O161" s="57" t="s">
        <v>1602</v>
      </c>
      <c r="P161" s="63"/>
      <c r="Q161" s="63"/>
      <c r="R161" s="63"/>
      <c r="S161" s="22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>
      <c r="A162" s="57" t="s">
        <v>315</v>
      </c>
      <c r="B162" s="57" t="s">
        <v>96</v>
      </c>
      <c r="C162" s="57" t="s">
        <v>6</v>
      </c>
      <c r="D162" s="57" t="s">
        <v>474</v>
      </c>
      <c r="E162" s="57" t="s">
        <v>4</v>
      </c>
      <c r="F162" s="220" t="s">
        <v>1688</v>
      </c>
      <c r="G162" s="57" t="s">
        <v>1686</v>
      </c>
      <c r="H162" s="38"/>
      <c r="I162" s="38">
        <v>1.0</v>
      </c>
      <c r="J162" s="113">
        <v>2390.0</v>
      </c>
      <c r="K162" s="125"/>
      <c r="L162" s="229">
        <v>960.0</v>
      </c>
      <c r="M162" s="59">
        <v>720.0</v>
      </c>
      <c r="N162" s="189"/>
      <c r="O162" s="57" t="s">
        <v>1602</v>
      </c>
      <c r="P162" s="63"/>
      <c r="Q162" s="63"/>
      <c r="R162" s="63"/>
      <c r="S162" s="22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>
      <c r="A163" s="57" t="s">
        <v>315</v>
      </c>
      <c r="B163" s="57" t="s">
        <v>96</v>
      </c>
      <c r="C163" s="57" t="s">
        <v>6</v>
      </c>
      <c r="D163" s="57" t="s">
        <v>474</v>
      </c>
      <c r="E163" s="57" t="s">
        <v>4</v>
      </c>
      <c r="F163" s="220" t="s">
        <v>1689</v>
      </c>
      <c r="G163" s="57" t="s">
        <v>1686</v>
      </c>
      <c r="H163" s="38"/>
      <c r="I163" s="38">
        <v>1.0</v>
      </c>
      <c r="J163" s="113">
        <v>2390.0</v>
      </c>
      <c r="K163" s="125"/>
      <c r="L163" s="229">
        <v>960.0</v>
      </c>
      <c r="M163" s="59">
        <v>720.0</v>
      </c>
      <c r="N163" s="189"/>
      <c r="O163" s="57" t="s">
        <v>1602</v>
      </c>
      <c r="P163" s="63"/>
      <c r="Q163" s="63"/>
      <c r="R163" s="63"/>
      <c r="S163" s="22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>
      <c r="A164" s="57" t="s">
        <v>315</v>
      </c>
      <c r="B164" s="57" t="s">
        <v>96</v>
      </c>
      <c r="C164" s="57" t="s">
        <v>6</v>
      </c>
      <c r="D164" s="57" t="s">
        <v>328</v>
      </c>
      <c r="E164" s="57" t="s">
        <v>4</v>
      </c>
      <c r="F164" s="220" t="s">
        <v>1690</v>
      </c>
      <c r="G164" s="57" t="s">
        <v>1686</v>
      </c>
      <c r="H164" s="38"/>
      <c r="I164" s="38">
        <v>1.0</v>
      </c>
      <c r="J164" s="113">
        <v>2590.0</v>
      </c>
      <c r="K164" s="125"/>
      <c r="L164" s="229">
        <v>990.0</v>
      </c>
      <c r="M164" s="59">
        <v>743.0</v>
      </c>
      <c r="N164" s="189"/>
      <c r="O164" s="57" t="s">
        <v>1602</v>
      </c>
      <c r="P164" s="63"/>
      <c r="Q164" s="63"/>
      <c r="R164" s="63"/>
      <c r="S164" s="22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>
      <c r="A165" s="57" t="s">
        <v>315</v>
      </c>
      <c r="B165" s="57" t="s">
        <v>96</v>
      </c>
      <c r="C165" s="57" t="s">
        <v>6</v>
      </c>
      <c r="D165" s="57" t="s">
        <v>567</v>
      </c>
      <c r="E165" s="57" t="s">
        <v>4</v>
      </c>
      <c r="F165" s="220" t="s">
        <v>1690</v>
      </c>
      <c r="G165" s="57" t="s">
        <v>1686</v>
      </c>
      <c r="H165" s="38"/>
      <c r="I165" s="38">
        <v>1.0</v>
      </c>
      <c r="J165" s="113">
        <v>2590.0</v>
      </c>
      <c r="K165" s="125"/>
      <c r="L165" s="229">
        <v>990.0</v>
      </c>
      <c r="M165" s="59">
        <v>743.0</v>
      </c>
      <c r="N165" s="189"/>
      <c r="O165" s="57" t="s">
        <v>1602</v>
      </c>
      <c r="P165" s="63"/>
      <c r="Q165" s="63"/>
      <c r="R165" s="63"/>
      <c r="S165" s="22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>
      <c r="A166" s="57" t="s">
        <v>315</v>
      </c>
      <c r="B166" s="57" t="s">
        <v>96</v>
      </c>
      <c r="C166" s="57" t="s">
        <v>6</v>
      </c>
      <c r="D166" s="57" t="s">
        <v>328</v>
      </c>
      <c r="E166" s="57" t="s">
        <v>4</v>
      </c>
      <c r="F166" s="220" t="s">
        <v>1691</v>
      </c>
      <c r="G166" s="57" t="s">
        <v>1686</v>
      </c>
      <c r="H166" s="38"/>
      <c r="I166" s="38">
        <v>1.0</v>
      </c>
      <c r="J166" s="113">
        <v>2590.0</v>
      </c>
      <c r="K166" s="125"/>
      <c r="L166" s="229">
        <v>990.0</v>
      </c>
      <c r="M166" s="59">
        <v>743.0</v>
      </c>
      <c r="N166" s="189"/>
      <c r="O166" s="57" t="s">
        <v>1602</v>
      </c>
      <c r="P166" s="63"/>
      <c r="Q166" s="63"/>
      <c r="R166" s="63"/>
      <c r="S166" s="22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>
      <c r="A167" s="57" t="s">
        <v>315</v>
      </c>
      <c r="B167" s="57" t="s">
        <v>96</v>
      </c>
      <c r="C167" s="57" t="s">
        <v>6</v>
      </c>
      <c r="D167" s="57" t="s">
        <v>567</v>
      </c>
      <c r="E167" s="57" t="s">
        <v>4</v>
      </c>
      <c r="F167" s="220" t="s">
        <v>1691</v>
      </c>
      <c r="G167" s="57" t="s">
        <v>1686</v>
      </c>
      <c r="H167" s="38"/>
      <c r="I167" s="38">
        <v>1.0</v>
      </c>
      <c r="J167" s="113">
        <v>2590.0</v>
      </c>
      <c r="K167" s="125"/>
      <c r="L167" s="229">
        <v>990.0</v>
      </c>
      <c r="M167" s="59">
        <v>743.0</v>
      </c>
      <c r="N167" s="189"/>
      <c r="O167" s="57" t="s">
        <v>1602</v>
      </c>
      <c r="P167" s="63"/>
      <c r="Q167" s="63"/>
      <c r="R167" s="63"/>
      <c r="S167" s="22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>
      <c r="A168" s="57" t="s">
        <v>315</v>
      </c>
      <c r="B168" s="57" t="s">
        <v>116</v>
      </c>
      <c r="C168" s="57" t="s">
        <v>6</v>
      </c>
      <c r="D168" s="57" t="s">
        <v>474</v>
      </c>
      <c r="E168" s="57" t="s">
        <v>4</v>
      </c>
      <c r="F168" s="220" t="s">
        <v>1692</v>
      </c>
      <c r="G168" s="57" t="s">
        <v>1686</v>
      </c>
      <c r="H168" s="38"/>
      <c r="I168" s="38">
        <v>1.0</v>
      </c>
      <c r="J168" s="113">
        <v>3190.0</v>
      </c>
      <c r="K168" s="125"/>
      <c r="L168" s="229">
        <v>1230.0</v>
      </c>
      <c r="M168" s="59">
        <v>923.0</v>
      </c>
      <c r="N168" s="189"/>
      <c r="O168" s="57" t="s">
        <v>1602</v>
      </c>
      <c r="P168" s="63"/>
      <c r="Q168" s="63"/>
      <c r="R168" s="63"/>
      <c r="S168" s="22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>
      <c r="A169" s="57" t="s">
        <v>315</v>
      </c>
      <c r="B169" s="57" t="s">
        <v>116</v>
      </c>
      <c r="C169" s="57" t="s">
        <v>6</v>
      </c>
      <c r="D169" s="57" t="s">
        <v>474</v>
      </c>
      <c r="E169" s="57" t="s">
        <v>4</v>
      </c>
      <c r="F169" s="220" t="s">
        <v>1693</v>
      </c>
      <c r="G169" s="57" t="s">
        <v>1686</v>
      </c>
      <c r="H169" s="38"/>
      <c r="I169" s="38">
        <v>1.0</v>
      </c>
      <c r="J169" s="113">
        <v>3190.0</v>
      </c>
      <c r="K169" s="125"/>
      <c r="L169" s="229">
        <v>1230.0</v>
      </c>
      <c r="M169" s="59">
        <v>923.0</v>
      </c>
      <c r="N169" s="189"/>
      <c r="O169" s="57" t="s">
        <v>1602</v>
      </c>
      <c r="P169" s="63"/>
      <c r="Q169" s="63"/>
      <c r="R169" s="63"/>
      <c r="S169" s="22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>
      <c r="A170" s="57" t="s">
        <v>315</v>
      </c>
      <c r="B170" s="57" t="s">
        <v>116</v>
      </c>
      <c r="C170" s="57" t="s">
        <v>6</v>
      </c>
      <c r="D170" s="57" t="s">
        <v>474</v>
      </c>
      <c r="E170" s="57" t="s">
        <v>4</v>
      </c>
      <c r="F170" s="220" t="s">
        <v>1694</v>
      </c>
      <c r="G170" s="57" t="s">
        <v>975</v>
      </c>
      <c r="H170" s="38"/>
      <c r="I170" s="38">
        <v>1.0</v>
      </c>
      <c r="J170" s="113">
        <v>3390.0</v>
      </c>
      <c r="K170" s="125"/>
      <c r="L170" s="229">
        <v>1130.0</v>
      </c>
      <c r="M170" s="59">
        <v>848.0</v>
      </c>
      <c r="N170" s="189"/>
      <c r="O170" s="57" t="s">
        <v>1602</v>
      </c>
      <c r="P170" s="63"/>
      <c r="Q170" s="63"/>
      <c r="R170" s="63"/>
      <c r="S170" s="22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>
      <c r="A171" s="57" t="s">
        <v>315</v>
      </c>
      <c r="B171" s="57" t="s">
        <v>116</v>
      </c>
      <c r="C171" s="57" t="s">
        <v>6</v>
      </c>
      <c r="D171" s="57" t="s">
        <v>474</v>
      </c>
      <c r="E171" s="57" t="s">
        <v>4</v>
      </c>
      <c r="F171" s="220" t="s">
        <v>1695</v>
      </c>
      <c r="G171" s="57" t="s">
        <v>1696</v>
      </c>
      <c r="H171" s="38"/>
      <c r="I171" s="38">
        <v>2.0</v>
      </c>
      <c r="J171" s="113">
        <v>3590.0</v>
      </c>
      <c r="K171" s="125"/>
      <c r="L171" s="229">
        <v>1430.0</v>
      </c>
      <c r="M171" s="59">
        <v>1073.0</v>
      </c>
      <c r="N171" s="189"/>
      <c r="O171" s="57" t="s">
        <v>1602</v>
      </c>
      <c r="P171" s="63"/>
      <c r="Q171" s="63"/>
      <c r="R171" s="63"/>
      <c r="S171" s="22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>
      <c r="A172" s="57" t="s">
        <v>315</v>
      </c>
      <c r="B172" s="57" t="s">
        <v>116</v>
      </c>
      <c r="C172" s="57" t="s">
        <v>6</v>
      </c>
      <c r="D172" s="57" t="s">
        <v>474</v>
      </c>
      <c r="E172" s="57" t="s">
        <v>4</v>
      </c>
      <c r="F172" s="220" t="s">
        <v>1697</v>
      </c>
      <c r="G172" s="57" t="s">
        <v>1612</v>
      </c>
      <c r="H172" s="38"/>
      <c r="I172" s="38">
        <v>1.0</v>
      </c>
      <c r="J172" s="113">
        <v>2190.0</v>
      </c>
      <c r="K172" s="125"/>
      <c r="L172" s="229">
        <v>830.0</v>
      </c>
      <c r="M172" s="59">
        <v>623.0</v>
      </c>
      <c r="N172" s="189"/>
      <c r="O172" s="57" t="s">
        <v>1602</v>
      </c>
      <c r="P172" s="63"/>
      <c r="Q172" s="63"/>
      <c r="R172" s="63"/>
      <c r="S172" s="22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>
      <c r="A173" s="57" t="s">
        <v>315</v>
      </c>
      <c r="B173" s="57" t="s">
        <v>116</v>
      </c>
      <c r="C173" s="57" t="s">
        <v>6</v>
      </c>
      <c r="D173" s="57" t="s">
        <v>474</v>
      </c>
      <c r="E173" s="57" t="s">
        <v>4</v>
      </c>
      <c r="F173" s="220" t="s">
        <v>1698</v>
      </c>
      <c r="G173" s="57" t="s">
        <v>1612</v>
      </c>
      <c r="H173" s="38"/>
      <c r="I173" s="38">
        <v>2.0</v>
      </c>
      <c r="J173" s="113">
        <v>2190.0</v>
      </c>
      <c r="K173" s="125"/>
      <c r="L173" s="229">
        <v>830.0</v>
      </c>
      <c r="M173" s="59">
        <v>623.0</v>
      </c>
      <c r="N173" s="189"/>
      <c r="O173" s="57" t="s">
        <v>1602</v>
      </c>
      <c r="P173" s="63"/>
      <c r="Q173" s="63"/>
      <c r="R173" s="63"/>
      <c r="S173" s="22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>
      <c r="A174" s="57" t="s">
        <v>315</v>
      </c>
      <c r="B174" s="57" t="s">
        <v>116</v>
      </c>
      <c r="C174" s="57" t="s">
        <v>6</v>
      </c>
      <c r="D174" s="57" t="s">
        <v>474</v>
      </c>
      <c r="E174" s="57" t="s">
        <v>4</v>
      </c>
      <c r="F174" s="220" t="s">
        <v>1699</v>
      </c>
      <c r="G174" s="57" t="s">
        <v>1700</v>
      </c>
      <c r="H174" s="38"/>
      <c r="I174" s="38">
        <v>1.0</v>
      </c>
      <c r="J174" s="113">
        <v>3190.0</v>
      </c>
      <c r="K174" s="125"/>
      <c r="L174" s="229">
        <v>1230.0</v>
      </c>
      <c r="M174" s="59">
        <v>923.0</v>
      </c>
      <c r="N174" s="189"/>
      <c r="O174" s="57" t="s">
        <v>1602</v>
      </c>
      <c r="P174" s="63"/>
      <c r="Q174" s="63"/>
      <c r="R174" s="63"/>
      <c r="S174" s="22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>
      <c r="A175" s="57" t="s">
        <v>315</v>
      </c>
      <c r="B175" s="57" t="s">
        <v>116</v>
      </c>
      <c r="C175" s="57" t="s">
        <v>6</v>
      </c>
      <c r="D175" s="57" t="s">
        <v>474</v>
      </c>
      <c r="E175" s="57" t="s">
        <v>4</v>
      </c>
      <c r="F175" s="220" t="s">
        <v>1701</v>
      </c>
      <c r="G175" s="57" t="s">
        <v>1700</v>
      </c>
      <c r="H175" s="38"/>
      <c r="I175" s="38">
        <v>1.0</v>
      </c>
      <c r="J175" s="113">
        <v>3190.0</v>
      </c>
      <c r="K175" s="125"/>
      <c r="L175" s="229">
        <v>1230.0</v>
      </c>
      <c r="M175" s="59">
        <v>923.0</v>
      </c>
      <c r="N175" s="189"/>
      <c r="O175" s="57" t="s">
        <v>1602</v>
      </c>
      <c r="P175" s="63"/>
      <c r="Q175" s="63"/>
      <c r="R175" s="63"/>
      <c r="S175" s="22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>
      <c r="A176" s="57" t="s">
        <v>315</v>
      </c>
      <c r="B176" s="57" t="s">
        <v>116</v>
      </c>
      <c r="C176" s="57" t="s">
        <v>22</v>
      </c>
      <c r="D176" s="57" t="s">
        <v>474</v>
      </c>
      <c r="E176" s="57" t="s">
        <v>4</v>
      </c>
      <c r="F176" s="220" t="s">
        <v>1702</v>
      </c>
      <c r="G176" s="57" t="s">
        <v>1703</v>
      </c>
      <c r="H176" s="38"/>
      <c r="I176" s="38">
        <v>1.0</v>
      </c>
      <c r="J176" s="113">
        <v>1790.0</v>
      </c>
      <c r="K176" s="125"/>
      <c r="L176" s="229">
        <v>696.0</v>
      </c>
      <c r="M176" s="59">
        <v>522.0</v>
      </c>
      <c r="N176" s="189"/>
      <c r="O176" s="57" t="s">
        <v>1602</v>
      </c>
      <c r="P176" s="63"/>
      <c r="Q176" s="63"/>
      <c r="R176" s="63"/>
      <c r="S176" s="22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>
      <c r="A177" s="57" t="s">
        <v>315</v>
      </c>
      <c r="B177" s="57" t="s">
        <v>116</v>
      </c>
      <c r="C177" s="57" t="s">
        <v>22</v>
      </c>
      <c r="D177" s="57" t="s">
        <v>474</v>
      </c>
      <c r="E177" s="57" t="s">
        <v>4</v>
      </c>
      <c r="F177" s="220" t="s">
        <v>1704</v>
      </c>
      <c r="G177" s="57" t="s">
        <v>1703</v>
      </c>
      <c r="H177" s="38"/>
      <c r="I177" s="38">
        <v>1.0</v>
      </c>
      <c r="J177" s="113">
        <v>1790.0</v>
      </c>
      <c r="K177" s="125"/>
      <c r="L177" s="229">
        <v>696.0</v>
      </c>
      <c r="M177" s="59">
        <v>522.0</v>
      </c>
      <c r="N177" s="189"/>
      <c r="O177" s="57" t="s">
        <v>1602</v>
      </c>
      <c r="P177" s="63"/>
      <c r="Q177" s="63"/>
      <c r="R177" s="63"/>
      <c r="S177" s="22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>
      <c r="A178" s="57" t="s">
        <v>315</v>
      </c>
      <c r="B178" s="57" t="s">
        <v>116</v>
      </c>
      <c r="C178" s="57" t="s">
        <v>22</v>
      </c>
      <c r="D178" s="57" t="s">
        <v>474</v>
      </c>
      <c r="E178" s="57" t="s">
        <v>4</v>
      </c>
      <c r="F178" s="220" t="s">
        <v>1705</v>
      </c>
      <c r="G178" s="57" t="s">
        <v>1706</v>
      </c>
      <c r="H178" s="38"/>
      <c r="I178" s="38">
        <v>1.0</v>
      </c>
      <c r="J178" s="113">
        <v>1990.0</v>
      </c>
      <c r="K178" s="125"/>
      <c r="L178" s="229">
        <v>730.0</v>
      </c>
      <c r="M178" s="59">
        <v>548.0</v>
      </c>
      <c r="N178" s="189"/>
      <c r="O178" s="57" t="s">
        <v>1602</v>
      </c>
      <c r="P178" s="63"/>
      <c r="Q178" s="63"/>
      <c r="R178" s="63"/>
      <c r="S178" s="22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>
      <c r="A179" s="57" t="s">
        <v>315</v>
      </c>
      <c r="B179" s="57" t="s">
        <v>116</v>
      </c>
      <c r="C179" s="57" t="s">
        <v>22</v>
      </c>
      <c r="D179" s="57" t="s">
        <v>474</v>
      </c>
      <c r="E179" s="57" t="s">
        <v>4</v>
      </c>
      <c r="F179" s="220" t="s">
        <v>1707</v>
      </c>
      <c r="G179" s="57" t="s">
        <v>1706</v>
      </c>
      <c r="H179" s="38"/>
      <c r="I179" s="38">
        <v>1.0</v>
      </c>
      <c r="J179" s="113">
        <v>2190.0</v>
      </c>
      <c r="K179" s="125"/>
      <c r="L179" s="229">
        <v>796.0</v>
      </c>
      <c r="M179" s="59">
        <v>597.0</v>
      </c>
      <c r="N179" s="189"/>
      <c r="O179" s="57" t="s">
        <v>1602</v>
      </c>
      <c r="P179" s="63"/>
      <c r="Q179" s="63"/>
      <c r="R179" s="63"/>
      <c r="S179" s="22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>
      <c r="A180" s="57" t="s">
        <v>315</v>
      </c>
      <c r="B180" s="57" t="s">
        <v>116</v>
      </c>
      <c r="C180" s="57" t="s">
        <v>22</v>
      </c>
      <c r="D180" s="57" t="s">
        <v>474</v>
      </c>
      <c r="E180" s="57" t="s">
        <v>4</v>
      </c>
      <c r="F180" s="220" t="s">
        <v>1708</v>
      </c>
      <c r="G180" s="57" t="s">
        <v>1706</v>
      </c>
      <c r="H180" s="38"/>
      <c r="I180" s="38">
        <v>1.0</v>
      </c>
      <c r="J180" s="113">
        <v>1990.0</v>
      </c>
      <c r="K180" s="125"/>
      <c r="L180" s="229">
        <v>730.0</v>
      </c>
      <c r="M180" s="59">
        <v>548.0</v>
      </c>
      <c r="N180" s="189"/>
      <c r="O180" s="57" t="s">
        <v>1602</v>
      </c>
      <c r="P180" s="63"/>
      <c r="Q180" s="63"/>
      <c r="R180" s="63"/>
      <c r="S180" s="22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>
      <c r="A181" s="57" t="s">
        <v>315</v>
      </c>
      <c r="B181" s="57" t="s">
        <v>116</v>
      </c>
      <c r="C181" s="57" t="s">
        <v>22</v>
      </c>
      <c r="D181" s="57" t="s">
        <v>474</v>
      </c>
      <c r="E181" s="57" t="s">
        <v>4</v>
      </c>
      <c r="F181" s="220" t="s">
        <v>1709</v>
      </c>
      <c r="G181" s="57" t="s">
        <v>1703</v>
      </c>
      <c r="H181" s="38"/>
      <c r="I181" s="38">
        <v>1.0</v>
      </c>
      <c r="J181" s="113">
        <v>2190.0</v>
      </c>
      <c r="K181" s="125"/>
      <c r="L181" s="229">
        <v>763.0</v>
      </c>
      <c r="M181" s="59">
        <v>572.0</v>
      </c>
      <c r="N181" s="189"/>
      <c r="O181" s="57" t="s">
        <v>1602</v>
      </c>
      <c r="P181" s="63"/>
      <c r="Q181" s="63"/>
      <c r="R181" s="63"/>
      <c r="S181" s="22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>
      <c r="A182" s="57" t="s">
        <v>315</v>
      </c>
      <c r="B182" s="57" t="s">
        <v>116</v>
      </c>
      <c r="C182" s="57" t="s">
        <v>22</v>
      </c>
      <c r="D182" s="57" t="s">
        <v>474</v>
      </c>
      <c r="E182" s="57" t="s">
        <v>4</v>
      </c>
      <c r="F182" s="220" t="s">
        <v>1710</v>
      </c>
      <c r="G182" s="57" t="s">
        <v>1703</v>
      </c>
      <c r="H182" s="38"/>
      <c r="I182" s="38">
        <v>1.0</v>
      </c>
      <c r="J182" s="113">
        <v>2190.0</v>
      </c>
      <c r="K182" s="125"/>
      <c r="L182" s="229">
        <v>763.0</v>
      </c>
      <c r="M182" s="59">
        <v>572.0</v>
      </c>
      <c r="N182" s="189"/>
      <c r="O182" s="57" t="s">
        <v>1602</v>
      </c>
      <c r="P182" s="63"/>
      <c r="Q182" s="63"/>
      <c r="R182" s="63"/>
      <c r="S182" s="22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>
      <c r="A183" s="57" t="s">
        <v>315</v>
      </c>
      <c r="B183" s="57" t="s">
        <v>116</v>
      </c>
      <c r="C183" s="57" t="s">
        <v>6</v>
      </c>
      <c r="D183" s="57" t="s">
        <v>474</v>
      </c>
      <c r="E183" s="57" t="s">
        <v>4</v>
      </c>
      <c r="F183" s="220" t="s">
        <v>1711</v>
      </c>
      <c r="G183" s="57" t="s">
        <v>1712</v>
      </c>
      <c r="H183" s="38"/>
      <c r="I183" s="38">
        <v>2.0</v>
      </c>
      <c r="J183" s="113">
        <v>3190.0</v>
      </c>
      <c r="K183" s="125"/>
      <c r="L183" s="229">
        <v>1300.0</v>
      </c>
      <c r="M183" s="59">
        <v>975.0</v>
      </c>
      <c r="N183" s="189"/>
      <c r="O183" s="57" t="s">
        <v>1602</v>
      </c>
      <c r="P183" s="63"/>
      <c r="Q183" s="63"/>
      <c r="R183" s="63"/>
      <c r="S183" s="22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>
      <c r="A184" s="57" t="s">
        <v>315</v>
      </c>
      <c r="B184" s="57" t="s">
        <v>116</v>
      </c>
      <c r="C184" s="57" t="s">
        <v>6</v>
      </c>
      <c r="D184" s="57" t="s">
        <v>474</v>
      </c>
      <c r="E184" s="57" t="s">
        <v>4</v>
      </c>
      <c r="F184" s="220" t="s">
        <v>1713</v>
      </c>
      <c r="G184" s="57" t="s">
        <v>1712</v>
      </c>
      <c r="H184" s="38"/>
      <c r="I184" s="38">
        <v>2.0</v>
      </c>
      <c r="J184" s="113">
        <v>3190.0</v>
      </c>
      <c r="K184" s="125"/>
      <c r="L184" s="229">
        <v>1300.0</v>
      </c>
      <c r="M184" s="59">
        <v>975.0</v>
      </c>
      <c r="N184" s="189"/>
      <c r="O184" s="57" t="s">
        <v>1602</v>
      </c>
      <c r="P184" s="63"/>
      <c r="Q184" s="63"/>
      <c r="R184" s="63"/>
      <c r="S184" s="22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>
      <c r="A185" s="57" t="s">
        <v>315</v>
      </c>
      <c r="B185" s="57" t="s">
        <v>116</v>
      </c>
      <c r="C185" s="57" t="s">
        <v>6</v>
      </c>
      <c r="D185" s="57" t="s">
        <v>474</v>
      </c>
      <c r="E185" s="57" t="s">
        <v>4</v>
      </c>
      <c r="F185" s="220" t="s">
        <v>1714</v>
      </c>
      <c r="G185" s="57" t="s">
        <v>1715</v>
      </c>
      <c r="H185" s="38"/>
      <c r="I185" s="38">
        <v>1.0</v>
      </c>
      <c r="J185" s="113">
        <v>3590.0</v>
      </c>
      <c r="K185" s="125"/>
      <c r="L185" s="229">
        <v>1563.0</v>
      </c>
      <c r="M185" s="59">
        <v>1172.0</v>
      </c>
      <c r="N185" s="189"/>
      <c r="O185" s="57" t="s">
        <v>1602</v>
      </c>
      <c r="P185" s="63"/>
      <c r="Q185" s="63"/>
      <c r="R185" s="63"/>
      <c r="S185" s="22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>
      <c r="A186" s="57" t="s">
        <v>315</v>
      </c>
      <c r="B186" s="57" t="s">
        <v>116</v>
      </c>
      <c r="C186" s="57" t="s">
        <v>6</v>
      </c>
      <c r="D186" s="57" t="s">
        <v>474</v>
      </c>
      <c r="E186" s="57" t="s">
        <v>4</v>
      </c>
      <c r="F186" s="220" t="s">
        <v>1716</v>
      </c>
      <c r="G186" s="57" t="s">
        <v>1715</v>
      </c>
      <c r="H186" s="38"/>
      <c r="I186" s="38">
        <v>1.0</v>
      </c>
      <c r="J186" s="113">
        <v>3590.0</v>
      </c>
      <c r="K186" s="125"/>
      <c r="L186" s="229">
        <v>1563.0</v>
      </c>
      <c r="M186" s="59">
        <v>1172.0</v>
      </c>
      <c r="N186" s="189"/>
      <c r="O186" s="57" t="s">
        <v>1602</v>
      </c>
      <c r="P186" s="63"/>
      <c r="Q186" s="63"/>
      <c r="R186" s="63"/>
      <c r="S186" s="22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>
      <c r="A187" s="57" t="s">
        <v>315</v>
      </c>
      <c r="B187" s="57" t="s">
        <v>1717</v>
      </c>
      <c r="C187" s="57" t="s">
        <v>6</v>
      </c>
      <c r="D187" s="57" t="s">
        <v>474</v>
      </c>
      <c r="E187" s="57" t="s">
        <v>4</v>
      </c>
      <c r="F187" s="220" t="s">
        <v>1718</v>
      </c>
      <c r="G187" s="57" t="s">
        <v>1719</v>
      </c>
      <c r="H187" s="38"/>
      <c r="I187" s="38">
        <v>1.0</v>
      </c>
      <c r="J187" s="113">
        <v>3190.0</v>
      </c>
      <c r="K187" s="125"/>
      <c r="L187" s="229">
        <v>1130.0</v>
      </c>
      <c r="M187" s="59">
        <v>848.0</v>
      </c>
      <c r="N187" s="189"/>
      <c r="O187" s="57" t="s">
        <v>1602</v>
      </c>
      <c r="P187" s="63"/>
      <c r="Q187" s="63"/>
      <c r="R187" s="63"/>
      <c r="S187" s="22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>
      <c r="A188" s="57" t="s">
        <v>315</v>
      </c>
      <c r="B188" s="57" t="s">
        <v>1717</v>
      </c>
      <c r="C188" s="57" t="s">
        <v>6</v>
      </c>
      <c r="D188" s="57" t="s">
        <v>474</v>
      </c>
      <c r="E188" s="57" t="s">
        <v>4</v>
      </c>
      <c r="F188" s="220" t="s">
        <v>1720</v>
      </c>
      <c r="G188" s="57" t="s">
        <v>1719</v>
      </c>
      <c r="H188" s="38"/>
      <c r="I188" s="38">
        <v>1.0</v>
      </c>
      <c r="J188" s="113">
        <v>3190.0</v>
      </c>
      <c r="K188" s="125"/>
      <c r="L188" s="229">
        <v>1130.0</v>
      </c>
      <c r="M188" s="59">
        <v>848.0</v>
      </c>
      <c r="N188" s="189"/>
      <c r="O188" s="57" t="s">
        <v>1602</v>
      </c>
      <c r="P188" s="63"/>
      <c r="Q188" s="63"/>
      <c r="R188" s="63"/>
      <c r="S188" s="22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>
      <c r="A189" s="57" t="s">
        <v>315</v>
      </c>
      <c r="B189" s="57" t="s">
        <v>1721</v>
      </c>
      <c r="C189" s="57" t="s">
        <v>6</v>
      </c>
      <c r="D189" s="57" t="s">
        <v>474</v>
      </c>
      <c r="E189" s="57" t="s">
        <v>4</v>
      </c>
      <c r="F189" s="220" t="s">
        <v>1722</v>
      </c>
      <c r="G189" s="57" t="s">
        <v>1723</v>
      </c>
      <c r="H189" s="38"/>
      <c r="I189" s="38">
        <v>1.0</v>
      </c>
      <c r="J189" s="113">
        <v>2390.0</v>
      </c>
      <c r="K189" s="125"/>
      <c r="L189" s="229">
        <v>530.0</v>
      </c>
      <c r="M189" s="59">
        <v>398.0</v>
      </c>
      <c r="N189" s="189"/>
      <c r="O189" s="57" t="s">
        <v>1602</v>
      </c>
      <c r="P189" s="63"/>
      <c r="Q189" s="63"/>
      <c r="R189" s="63"/>
      <c r="S189" s="22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>
      <c r="A190" s="57" t="s">
        <v>315</v>
      </c>
      <c r="B190" s="57" t="s">
        <v>1721</v>
      </c>
      <c r="C190" s="57" t="s">
        <v>6</v>
      </c>
      <c r="D190" s="57" t="s">
        <v>474</v>
      </c>
      <c r="E190" s="57" t="s">
        <v>4</v>
      </c>
      <c r="F190" s="220" t="s">
        <v>1724</v>
      </c>
      <c r="G190" s="57" t="s">
        <v>1725</v>
      </c>
      <c r="H190" s="38"/>
      <c r="I190" s="38">
        <v>1.0</v>
      </c>
      <c r="J190" s="113">
        <v>2390.0</v>
      </c>
      <c r="K190" s="125"/>
      <c r="L190" s="229">
        <v>730.0</v>
      </c>
      <c r="M190" s="59">
        <v>548.0</v>
      </c>
      <c r="N190" s="189"/>
      <c r="O190" s="57" t="s">
        <v>1602</v>
      </c>
      <c r="P190" s="63"/>
      <c r="Q190" s="63"/>
      <c r="R190" s="63"/>
      <c r="S190" s="22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>
      <c r="A191" s="57" t="s">
        <v>315</v>
      </c>
      <c r="B191" s="57" t="s">
        <v>116</v>
      </c>
      <c r="C191" s="57" t="s">
        <v>6</v>
      </c>
      <c r="D191" s="57" t="s">
        <v>474</v>
      </c>
      <c r="E191" s="57" t="s">
        <v>4</v>
      </c>
      <c r="F191" s="220" t="s">
        <v>1726</v>
      </c>
      <c r="G191" s="57" t="s">
        <v>1727</v>
      </c>
      <c r="H191" s="38"/>
      <c r="I191" s="38">
        <v>1.0</v>
      </c>
      <c r="J191" s="113">
        <v>3190.0</v>
      </c>
      <c r="K191" s="125"/>
      <c r="L191" s="229">
        <v>1330.0</v>
      </c>
      <c r="M191" s="59">
        <v>998.0</v>
      </c>
      <c r="N191" s="189"/>
      <c r="O191" s="57" t="s">
        <v>1602</v>
      </c>
      <c r="P191" s="63"/>
      <c r="Q191" s="63"/>
      <c r="R191" s="63"/>
      <c r="S191" s="22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>
      <c r="A192" s="57" t="s">
        <v>315</v>
      </c>
      <c r="B192" s="57" t="s">
        <v>116</v>
      </c>
      <c r="C192" s="57" t="s">
        <v>6</v>
      </c>
      <c r="D192" s="57" t="s">
        <v>474</v>
      </c>
      <c r="E192" s="57" t="s">
        <v>4</v>
      </c>
      <c r="F192" s="220" t="s">
        <v>1728</v>
      </c>
      <c r="G192" s="57" t="s">
        <v>1729</v>
      </c>
      <c r="H192" s="38"/>
      <c r="I192" s="38">
        <v>1.0</v>
      </c>
      <c r="J192" s="113">
        <v>3190.0</v>
      </c>
      <c r="K192" s="125"/>
      <c r="L192" s="229">
        <v>1030.0</v>
      </c>
      <c r="M192" s="59">
        <v>773.0</v>
      </c>
      <c r="N192" s="189"/>
      <c r="O192" s="57" t="s">
        <v>1602</v>
      </c>
      <c r="P192" s="63"/>
      <c r="Q192" s="63"/>
      <c r="R192" s="63"/>
      <c r="S192" s="22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>
      <c r="A193" s="57" t="s">
        <v>315</v>
      </c>
      <c r="B193" s="57" t="s">
        <v>116</v>
      </c>
      <c r="C193" s="57" t="s">
        <v>6</v>
      </c>
      <c r="D193" s="57" t="s">
        <v>474</v>
      </c>
      <c r="E193" s="57" t="s">
        <v>4</v>
      </c>
      <c r="F193" s="220" t="s">
        <v>1730</v>
      </c>
      <c r="G193" s="57" t="s">
        <v>1729</v>
      </c>
      <c r="H193" s="38"/>
      <c r="I193" s="38">
        <v>1.0</v>
      </c>
      <c r="J193" s="113">
        <v>3190.0</v>
      </c>
      <c r="K193" s="125"/>
      <c r="L193" s="229">
        <v>1030.0</v>
      </c>
      <c r="M193" s="59">
        <v>773.0</v>
      </c>
      <c r="N193" s="189"/>
      <c r="O193" s="57" t="s">
        <v>1602</v>
      </c>
      <c r="P193" s="63"/>
      <c r="Q193" s="63"/>
      <c r="R193" s="63"/>
      <c r="S193" s="22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>
      <c r="A194" s="57" t="s">
        <v>315</v>
      </c>
      <c r="B194" s="57" t="s">
        <v>116</v>
      </c>
      <c r="C194" s="57" t="s">
        <v>6</v>
      </c>
      <c r="D194" s="57" t="s">
        <v>474</v>
      </c>
      <c r="E194" s="57" t="s">
        <v>4</v>
      </c>
      <c r="F194" s="220" t="s">
        <v>1731</v>
      </c>
      <c r="G194" s="57" t="s">
        <v>1732</v>
      </c>
      <c r="H194" s="38"/>
      <c r="I194" s="38">
        <v>1.0</v>
      </c>
      <c r="J194" s="113">
        <v>3190.0</v>
      </c>
      <c r="K194" s="125"/>
      <c r="L194" s="229">
        <v>1130.0</v>
      </c>
      <c r="M194" s="59">
        <v>848.0</v>
      </c>
      <c r="N194" s="189"/>
      <c r="O194" s="57" t="s">
        <v>1602</v>
      </c>
      <c r="P194" s="63"/>
      <c r="Q194" s="63"/>
      <c r="R194" s="63"/>
      <c r="S194" s="22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>
      <c r="A195" s="57" t="s">
        <v>315</v>
      </c>
      <c r="B195" s="57" t="s">
        <v>116</v>
      </c>
      <c r="C195" s="57" t="s">
        <v>6</v>
      </c>
      <c r="D195" s="57" t="s">
        <v>474</v>
      </c>
      <c r="E195" s="57" t="s">
        <v>4</v>
      </c>
      <c r="F195" s="220" t="s">
        <v>1733</v>
      </c>
      <c r="G195" s="57" t="s">
        <v>1732</v>
      </c>
      <c r="H195" s="38"/>
      <c r="I195" s="38">
        <v>1.0</v>
      </c>
      <c r="J195" s="113">
        <v>3190.0</v>
      </c>
      <c r="K195" s="125"/>
      <c r="L195" s="229">
        <v>1130.0</v>
      </c>
      <c r="M195" s="59">
        <v>848.0</v>
      </c>
      <c r="N195" s="189"/>
      <c r="O195" s="57" t="s">
        <v>1602</v>
      </c>
      <c r="P195" s="63"/>
      <c r="Q195" s="63"/>
      <c r="R195" s="63"/>
      <c r="S195" s="22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>
      <c r="A196" s="57" t="s">
        <v>315</v>
      </c>
      <c r="B196" s="57" t="s">
        <v>116</v>
      </c>
      <c r="C196" s="57" t="s">
        <v>6</v>
      </c>
      <c r="D196" s="57" t="s">
        <v>474</v>
      </c>
      <c r="E196" s="57" t="s">
        <v>4</v>
      </c>
      <c r="F196" s="220" t="s">
        <v>1734</v>
      </c>
      <c r="G196" s="57" t="s">
        <v>1729</v>
      </c>
      <c r="H196" s="38"/>
      <c r="I196" s="38">
        <v>1.0</v>
      </c>
      <c r="J196" s="113">
        <v>3190.0</v>
      </c>
      <c r="K196" s="125"/>
      <c r="L196" s="229">
        <v>1063.0</v>
      </c>
      <c r="M196" s="59">
        <v>797.0</v>
      </c>
      <c r="N196" s="189"/>
      <c r="O196" s="57" t="s">
        <v>1602</v>
      </c>
      <c r="P196" s="63"/>
      <c r="Q196" s="63"/>
      <c r="R196" s="63"/>
      <c r="S196" s="22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>
      <c r="A197" s="57" t="s">
        <v>315</v>
      </c>
      <c r="B197" s="57" t="s">
        <v>116</v>
      </c>
      <c r="C197" s="57" t="s">
        <v>22</v>
      </c>
      <c r="D197" s="57" t="s">
        <v>474</v>
      </c>
      <c r="E197" s="57" t="s">
        <v>4</v>
      </c>
      <c r="F197" s="220" t="s">
        <v>1735</v>
      </c>
      <c r="G197" s="57" t="s">
        <v>1736</v>
      </c>
      <c r="H197" s="38"/>
      <c r="I197" s="38">
        <v>1.0</v>
      </c>
      <c r="J197" s="113">
        <v>1990.0</v>
      </c>
      <c r="K197" s="125"/>
      <c r="L197" s="229">
        <v>730.0</v>
      </c>
      <c r="M197" s="59">
        <v>548.0</v>
      </c>
      <c r="N197" s="189"/>
      <c r="O197" s="57" t="s">
        <v>1602</v>
      </c>
      <c r="P197" s="63"/>
      <c r="Q197" s="63"/>
      <c r="R197" s="63"/>
      <c r="S197" s="22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>
      <c r="A198" s="57" t="s">
        <v>315</v>
      </c>
      <c r="B198" s="57" t="s">
        <v>116</v>
      </c>
      <c r="C198" s="57" t="s">
        <v>22</v>
      </c>
      <c r="D198" s="57" t="s">
        <v>474</v>
      </c>
      <c r="E198" s="57" t="s">
        <v>4</v>
      </c>
      <c r="F198" s="220" t="s">
        <v>1737</v>
      </c>
      <c r="G198" s="57" t="s">
        <v>1736</v>
      </c>
      <c r="H198" s="38"/>
      <c r="I198" s="38">
        <v>1.0</v>
      </c>
      <c r="J198" s="113">
        <v>2590.0</v>
      </c>
      <c r="K198" s="125"/>
      <c r="L198" s="229">
        <v>997.0</v>
      </c>
      <c r="M198" s="59">
        <v>748.0</v>
      </c>
      <c r="N198" s="189"/>
      <c r="O198" s="57" t="s">
        <v>1602</v>
      </c>
      <c r="P198" s="63"/>
      <c r="Q198" s="63"/>
      <c r="R198" s="63"/>
      <c r="S198" s="22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>
      <c r="A199" s="57" t="s">
        <v>315</v>
      </c>
      <c r="B199" s="57" t="s">
        <v>116</v>
      </c>
      <c r="C199" s="57" t="s">
        <v>22</v>
      </c>
      <c r="D199" s="57" t="s">
        <v>474</v>
      </c>
      <c r="E199" s="57" t="s">
        <v>4</v>
      </c>
      <c r="F199" s="220" t="s">
        <v>1738</v>
      </c>
      <c r="G199" s="57" t="s">
        <v>1739</v>
      </c>
      <c r="H199" s="38"/>
      <c r="I199" s="38">
        <v>1.0</v>
      </c>
      <c r="J199" s="113">
        <v>2590.0</v>
      </c>
      <c r="K199" s="125"/>
      <c r="L199" s="229">
        <v>830.0</v>
      </c>
      <c r="M199" s="59">
        <v>623.0</v>
      </c>
      <c r="N199" s="189"/>
      <c r="O199" s="57" t="s">
        <v>1602</v>
      </c>
      <c r="P199" s="63"/>
      <c r="Q199" s="63"/>
      <c r="R199" s="63"/>
      <c r="S199" s="22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</row>
    <row r="200">
      <c r="A200" s="57" t="s">
        <v>315</v>
      </c>
      <c r="B200" s="57" t="s">
        <v>116</v>
      </c>
      <c r="C200" s="57" t="s">
        <v>6</v>
      </c>
      <c r="D200" s="57" t="s">
        <v>474</v>
      </c>
      <c r="E200" s="57" t="s">
        <v>4</v>
      </c>
      <c r="F200" s="220" t="s">
        <v>1740</v>
      </c>
      <c r="G200" s="57" t="s">
        <v>1741</v>
      </c>
      <c r="H200" s="38"/>
      <c r="I200" s="38">
        <v>1.0</v>
      </c>
      <c r="J200" s="113">
        <v>2190.0</v>
      </c>
      <c r="K200" s="125"/>
      <c r="L200" s="229">
        <v>796.0</v>
      </c>
      <c r="M200" s="59">
        <v>597.0</v>
      </c>
      <c r="N200" s="189"/>
      <c r="O200" s="57" t="s">
        <v>1602</v>
      </c>
      <c r="P200" s="63"/>
      <c r="Q200" s="63"/>
      <c r="R200" s="63"/>
      <c r="S200" s="22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>
      <c r="A201" s="57" t="s">
        <v>315</v>
      </c>
      <c r="B201" s="57" t="s">
        <v>116</v>
      </c>
      <c r="C201" s="57" t="s">
        <v>6</v>
      </c>
      <c r="D201" s="57" t="s">
        <v>474</v>
      </c>
      <c r="E201" s="57" t="s">
        <v>4</v>
      </c>
      <c r="F201" s="220" t="s">
        <v>1742</v>
      </c>
      <c r="G201" s="57" t="s">
        <v>1741</v>
      </c>
      <c r="H201" s="38"/>
      <c r="I201" s="38">
        <v>1.0</v>
      </c>
      <c r="J201" s="113">
        <v>2190.0</v>
      </c>
      <c r="K201" s="125"/>
      <c r="L201" s="229">
        <v>796.0</v>
      </c>
      <c r="M201" s="59">
        <v>597.0</v>
      </c>
      <c r="N201" s="189"/>
      <c r="O201" s="57" t="s">
        <v>1602</v>
      </c>
      <c r="P201" s="63"/>
      <c r="Q201" s="63"/>
      <c r="R201" s="63"/>
      <c r="S201" s="22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>
      <c r="A202" s="57" t="s">
        <v>315</v>
      </c>
      <c r="B202" s="57" t="s">
        <v>116</v>
      </c>
      <c r="C202" s="57" t="s">
        <v>6</v>
      </c>
      <c r="D202" s="57" t="s">
        <v>474</v>
      </c>
      <c r="E202" s="57" t="s">
        <v>4</v>
      </c>
      <c r="F202" s="220" t="s">
        <v>1743</v>
      </c>
      <c r="G202" s="57" t="s">
        <v>1741</v>
      </c>
      <c r="H202" s="38"/>
      <c r="I202" s="38">
        <v>1.0</v>
      </c>
      <c r="J202" s="113">
        <v>2190.0</v>
      </c>
      <c r="K202" s="125"/>
      <c r="L202" s="229">
        <v>796.0</v>
      </c>
      <c r="M202" s="59">
        <v>597.0</v>
      </c>
      <c r="N202" s="189"/>
      <c r="O202" s="57" t="s">
        <v>1602</v>
      </c>
      <c r="P202" s="63"/>
      <c r="Q202" s="63"/>
      <c r="R202" s="63"/>
      <c r="S202" s="22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>
      <c r="A203" s="57" t="s">
        <v>315</v>
      </c>
      <c r="B203" s="57" t="s">
        <v>1679</v>
      </c>
      <c r="C203" s="58"/>
      <c r="D203" s="57" t="s">
        <v>567</v>
      </c>
      <c r="E203" s="57" t="s">
        <v>4</v>
      </c>
      <c r="F203" s="220" t="s">
        <v>1744</v>
      </c>
      <c r="G203" s="57" t="s">
        <v>335</v>
      </c>
      <c r="H203" s="38"/>
      <c r="I203" s="38">
        <v>1.0</v>
      </c>
      <c r="J203" s="113">
        <v>5590.0</v>
      </c>
      <c r="K203" s="125"/>
      <c r="L203" s="229">
        <v>2500.0</v>
      </c>
      <c r="M203" s="59">
        <v>1875.0</v>
      </c>
      <c r="N203" s="189"/>
      <c r="O203" s="57" t="s">
        <v>1602</v>
      </c>
      <c r="P203" s="63"/>
      <c r="Q203" s="63"/>
      <c r="R203" s="63"/>
      <c r="S203" s="22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>
      <c r="A204" s="57" t="s">
        <v>315</v>
      </c>
      <c r="B204" s="57" t="s">
        <v>1679</v>
      </c>
      <c r="C204" s="58"/>
      <c r="D204" s="57" t="s">
        <v>328</v>
      </c>
      <c r="E204" s="57" t="s">
        <v>4</v>
      </c>
      <c r="F204" s="220" t="s">
        <v>1745</v>
      </c>
      <c r="G204" s="57" t="s">
        <v>335</v>
      </c>
      <c r="H204" s="38"/>
      <c r="I204" s="38">
        <v>1.0</v>
      </c>
      <c r="J204" s="113">
        <v>5590.0</v>
      </c>
      <c r="K204" s="125"/>
      <c r="L204" s="229">
        <v>2500.0</v>
      </c>
      <c r="M204" s="59">
        <v>1875.0</v>
      </c>
      <c r="N204" s="189"/>
      <c r="O204" s="57" t="s">
        <v>1602</v>
      </c>
      <c r="P204" s="63"/>
      <c r="Q204" s="63"/>
      <c r="R204" s="63"/>
      <c r="S204" s="22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>
      <c r="A205" s="57" t="s">
        <v>315</v>
      </c>
      <c r="B205" s="57" t="s">
        <v>331</v>
      </c>
      <c r="C205" s="58"/>
      <c r="D205" s="57" t="s">
        <v>328</v>
      </c>
      <c r="E205" s="57" t="s">
        <v>4</v>
      </c>
      <c r="F205" s="220" t="s">
        <v>1746</v>
      </c>
      <c r="G205" s="57" t="s">
        <v>335</v>
      </c>
      <c r="H205" s="38"/>
      <c r="I205" s="38">
        <v>1.0</v>
      </c>
      <c r="J205" s="113">
        <v>5990.0</v>
      </c>
      <c r="K205" s="125"/>
      <c r="L205" s="229">
        <v>2660.0</v>
      </c>
      <c r="M205" s="59">
        <v>1995.0</v>
      </c>
      <c r="N205" s="189"/>
      <c r="O205" s="57" t="s">
        <v>1602</v>
      </c>
      <c r="P205" s="63"/>
      <c r="Q205" s="63"/>
      <c r="R205" s="63"/>
      <c r="S205" s="22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>
      <c r="A206" s="57" t="s">
        <v>315</v>
      </c>
      <c r="B206" s="57" t="s">
        <v>331</v>
      </c>
      <c r="C206" s="58"/>
      <c r="D206" s="57" t="s">
        <v>328</v>
      </c>
      <c r="E206" s="57" t="s">
        <v>4</v>
      </c>
      <c r="F206" s="220" t="s">
        <v>1747</v>
      </c>
      <c r="G206" s="57" t="s">
        <v>335</v>
      </c>
      <c r="H206" s="38"/>
      <c r="I206" s="38">
        <v>1.0</v>
      </c>
      <c r="J206" s="113">
        <v>5990.0</v>
      </c>
      <c r="K206" s="125"/>
      <c r="L206" s="229">
        <v>2660.0</v>
      </c>
      <c r="M206" s="59">
        <v>1995.0</v>
      </c>
      <c r="N206" s="189"/>
      <c r="O206" s="57" t="s">
        <v>1602</v>
      </c>
      <c r="P206" s="63"/>
      <c r="Q206" s="63"/>
      <c r="R206" s="63"/>
      <c r="S206" s="22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>
      <c r="A207" s="57" t="s">
        <v>315</v>
      </c>
      <c r="B207" s="57" t="s">
        <v>316</v>
      </c>
      <c r="C207" s="57" t="s">
        <v>6</v>
      </c>
      <c r="D207" s="57" t="s">
        <v>328</v>
      </c>
      <c r="E207" s="57" t="s">
        <v>4</v>
      </c>
      <c r="F207" s="220" t="s">
        <v>1748</v>
      </c>
      <c r="G207" s="57" t="s">
        <v>524</v>
      </c>
      <c r="H207" s="38"/>
      <c r="I207" s="38">
        <v>1.0</v>
      </c>
      <c r="J207" s="113">
        <v>21790.0</v>
      </c>
      <c r="K207" s="125"/>
      <c r="L207" s="229">
        <v>11997.0</v>
      </c>
      <c r="M207" s="59">
        <v>8998.0</v>
      </c>
      <c r="N207" s="189"/>
      <c r="O207" s="57" t="s">
        <v>1602</v>
      </c>
      <c r="P207" s="63"/>
      <c r="Q207" s="63"/>
      <c r="R207" s="63"/>
      <c r="S207" s="22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>
      <c r="A208" s="57" t="s">
        <v>315</v>
      </c>
      <c r="B208" s="57" t="s">
        <v>316</v>
      </c>
      <c r="C208" s="57" t="s">
        <v>6</v>
      </c>
      <c r="D208" s="57" t="s">
        <v>567</v>
      </c>
      <c r="E208" s="57" t="s">
        <v>4</v>
      </c>
      <c r="F208" s="220" t="s">
        <v>1748</v>
      </c>
      <c r="G208" s="57" t="s">
        <v>524</v>
      </c>
      <c r="H208" s="38"/>
      <c r="I208" s="38">
        <v>1.0</v>
      </c>
      <c r="J208" s="113">
        <v>21790.0</v>
      </c>
      <c r="K208" s="125"/>
      <c r="L208" s="229">
        <v>11997.0</v>
      </c>
      <c r="M208" s="59">
        <v>8998.0</v>
      </c>
      <c r="N208" s="189"/>
      <c r="O208" s="57" t="s">
        <v>1602</v>
      </c>
      <c r="P208" s="63"/>
      <c r="Q208" s="63"/>
      <c r="R208" s="63"/>
      <c r="S208" s="22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>
      <c r="A209" s="57" t="s">
        <v>315</v>
      </c>
      <c r="B209" s="57" t="s">
        <v>316</v>
      </c>
      <c r="C209" s="57" t="s">
        <v>6</v>
      </c>
      <c r="D209" s="57" t="s">
        <v>328</v>
      </c>
      <c r="E209" s="57" t="s">
        <v>4</v>
      </c>
      <c r="F209" s="220" t="s">
        <v>1749</v>
      </c>
      <c r="G209" s="57" t="s">
        <v>524</v>
      </c>
      <c r="H209" s="38"/>
      <c r="I209" s="38">
        <v>1.0</v>
      </c>
      <c r="J209" s="113">
        <v>22590.0</v>
      </c>
      <c r="K209" s="125"/>
      <c r="L209" s="229">
        <v>11330.0</v>
      </c>
      <c r="M209" s="59">
        <v>8498.0</v>
      </c>
      <c r="N209" s="189"/>
      <c r="O209" s="57" t="s">
        <v>1602</v>
      </c>
      <c r="P209" s="63"/>
      <c r="Q209" s="63"/>
      <c r="R209" s="63"/>
      <c r="S209" s="22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>
      <c r="A210" s="57" t="s">
        <v>315</v>
      </c>
      <c r="B210" s="57" t="s">
        <v>316</v>
      </c>
      <c r="C210" s="57" t="s">
        <v>6</v>
      </c>
      <c r="D210" s="57" t="s">
        <v>567</v>
      </c>
      <c r="E210" s="57" t="s">
        <v>4</v>
      </c>
      <c r="F210" s="220" t="s">
        <v>1750</v>
      </c>
      <c r="G210" s="57" t="s">
        <v>524</v>
      </c>
      <c r="H210" s="38"/>
      <c r="I210" s="38">
        <v>1.0</v>
      </c>
      <c r="J210" s="113">
        <v>22590.0</v>
      </c>
      <c r="K210" s="125"/>
      <c r="L210" s="229">
        <v>11330.0</v>
      </c>
      <c r="M210" s="59">
        <v>8498.0</v>
      </c>
      <c r="N210" s="189"/>
      <c r="O210" s="57" t="s">
        <v>1602</v>
      </c>
      <c r="P210" s="63"/>
      <c r="Q210" s="63"/>
      <c r="R210" s="63"/>
      <c r="S210" s="22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>
      <c r="A211" s="57" t="s">
        <v>315</v>
      </c>
      <c r="B211" s="57" t="s">
        <v>316</v>
      </c>
      <c r="C211" s="57" t="s">
        <v>6</v>
      </c>
      <c r="D211" s="57" t="s">
        <v>567</v>
      </c>
      <c r="E211" s="57" t="s">
        <v>4</v>
      </c>
      <c r="F211" s="220" t="s">
        <v>1751</v>
      </c>
      <c r="G211" s="57" t="s">
        <v>524</v>
      </c>
      <c r="H211" s="38"/>
      <c r="I211" s="38">
        <v>1.0</v>
      </c>
      <c r="J211" s="113">
        <v>13190.0</v>
      </c>
      <c r="K211" s="125"/>
      <c r="L211" s="229">
        <v>6559.0</v>
      </c>
      <c r="M211" s="59">
        <v>4919.0</v>
      </c>
      <c r="N211" s="189"/>
      <c r="O211" s="57" t="s">
        <v>1602</v>
      </c>
      <c r="P211" s="63"/>
      <c r="Q211" s="63"/>
      <c r="R211" s="63"/>
      <c r="S211" s="22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>
      <c r="A212" s="57" t="s">
        <v>315</v>
      </c>
      <c r="B212" s="57" t="s">
        <v>331</v>
      </c>
      <c r="C212" s="57" t="s">
        <v>6</v>
      </c>
      <c r="D212" s="57" t="s">
        <v>567</v>
      </c>
      <c r="E212" s="57" t="s">
        <v>4</v>
      </c>
      <c r="F212" s="220" t="s">
        <v>1752</v>
      </c>
      <c r="G212" s="57" t="s">
        <v>524</v>
      </c>
      <c r="H212" s="38"/>
      <c r="I212" s="38">
        <v>1.0</v>
      </c>
      <c r="J212" s="113">
        <v>21790.0</v>
      </c>
      <c r="K212" s="125"/>
      <c r="L212" s="229">
        <v>11997.0</v>
      </c>
      <c r="M212" s="59">
        <v>8998.0</v>
      </c>
      <c r="N212" s="189"/>
      <c r="O212" s="57" t="s">
        <v>1602</v>
      </c>
      <c r="P212" s="63"/>
      <c r="Q212" s="63"/>
      <c r="R212" s="63"/>
      <c r="S212" s="22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>
      <c r="A213" s="57" t="s">
        <v>315</v>
      </c>
      <c r="B213" s="57" t="s">
        <v>316</v>
      </c>
      <c r="C213" s="57" t="s">
        <v>6</v>
      </c>
      <c r="D213" s="57" t="s">
        <v>328</v>
      </c>
      <c r="E213" s="57" t="s">
        <v>4</v>
      </c>
      <c r="F213" s="220" t="s">
        <v>1753</v>
      </c>
      <c r="G213" s="57" t="s">
        <v>524</v>
      </c>
      <c r="H213" s="38"/>
      <c r="I213" s="38">
        <v>1.0</v>
      </c>
      <c r="J213" s="113">
        <v>14590.0</v>
      </c>
      <c r="K213" s="125"/>
      <c r="L213" s="229">
        <v>7809.0</v>
      </c>
      <c r="M213" s="59">
        <v>5857.0</v>
      </c>
      <c r="N213" s="189"/>
      <c r="O213" s="57" t="s">
        <v>1602</v>
      </c>
      <c r="P213" s="63"/>
      <c r="Q213" s="63"/>
      <c r="R213" s="63"/>
      <c r="S213" s="22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>
      <c r="A214" s="57" t="s">
        <v>315</v>
      </c>
      <c r="B214" s="57" t="s">
        <v>316</v>
      </c>
      <c r="C214" s="57" t="s">
        <v>6</v>
      </c>
      <c r="D214" s="57" t="s">
        <v>567</v>
      </c>
      <c r="E214" s="57" t="s">
        <v>4</v>
      </c>
      <c r="F214" s="220" t="s">
        <v>1754</v>
      </c>
      <c r="G214" s="57" t="s">
        <v>524</v>
      </c>
      <c r="H214" s="38"/>
      <c r="I214" s="38">
        <v>1.0</v>
      </c>
      <c r="J214" s="113">
        <v>14590.0</v>
      </c>
      <c r="K214" s="125"/>
      <c r="L214" s="229">
        <v>7809.0</v>
      </c>
      <c r="M214" s="59">
        <v>5857.0</v>
      </c>
      <c r="N214" s="189"/>
      <c r="O214" s="57" t="s">
        <v>1602</v>
      </c>
      <c r="P214" s="63"/>
      <c r="Q214" s="63"/>
      <c r="R214" s="63"/>
      <c r="S214" s="22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>
      <c r="A215" s="57" t="s">
        <v>315</v>
      </c>
      <c r="B215" s="57" t="s">
        <v>316</v>
      </c>
      <c r="C215" s="57" t="s">
        <v>6</v>
      </c>
      <c r="D215" s="57" t="s">
        <v>328</v>
      </c>
      <c r="E215" s="57" t="s">
        <v>4</v>
      </c>
      <c r="F215" s="220" t="s">
        <v>1755</v>
      </c>
      <c r="G215" s="57" t="s">
        <v>524</v>
      </c>
      <c r="H215" s="38"/>
      <c r="I215" s="38">
        <v>1.0</v>
      </c>
      <c r="J215" s="113">
        <v>18790.0</v>
      </c>
      <c r="K215" s="125"/>
      <c r="L215" s="229">
        <v>9997.0</v>
      </c>
      <c r="M215" s="59">
        <v>7498.0</v>
      </c>
      <c r="N215" s="189"/>
      <c r="O215" s="57" t="s">
        <v>1602</v>
      </c>
      <c r="P215" s="63"/>
      <c r="Q215" s="63"/>
      <c r="R215" s="63"/>
      <c r="S215" s="22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>
      <c r="A216" s="57" t="s">
        <v>315</v>
      </c>
      <c r="B216" s="57" t="s">
        <v>316</v>
      </c>
      <c r="C216" s="57" t="s">
        <v>6</v>
      </c>
      <c r="D216" s="57" t="s">
        <v>328</v>
      </c>
      <c r="E216" s="57" t="s">
        <v>4</v>
      </c>
      <c r="F216" s="220" t="s">
        <v>1756</v>
      </c>
      <c r="G216" s="57" t="s">
        <v>524</v>
      </c>
      <c r="H216" s="38"/>
      <c r="I216" s="38">
        <v>1.0</v>
      </c>
      <c r="J216" s="113">
        <v>13990.0</v>
      </c>
      <c r="K216" s="125"/>
      <c r="L216" s="229">
        <v>7184.0</v>
      </c>
      <c r="M216" s="59">
        <v>5388.0</v>
      </c>
      <c r="N216" s="189"/>
      <c r="O216" s="57" t="s">
        <v>1602</v>
      </c>
      <c r="P216" s="63"/>
      <c r="Q216" s="63"/>
      <c r="R216" s="63"/>
      <c r="S216" s="22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>
      <c r="A217" s="57" t="s">
        <v>315</v>
      </c>
      <c r="B217" s="57" t="s">
        <v>316</v>
      </c>
      <c r="C217" s="57" t="s">
        <v>6</v>
      </c>
      <c r="D217" s="57" t="s">
        <v>567</v>
      </c>
      <c r="E217" s="57" t="s">
        <v>4</v>
      </c>
      <c r="F217" s="220" t="s">
        <v>1756</v>
      </c>
      <c r="G217" s="57" t="s">
        <v>524</v>
      </c>
      <c r="H217" s="38"/>
      <c r="I217" s="38">
        <v>1.0</v>
      </c>
      <c r="J217" s="113">
        <v>13990.0</v>
      </c>
      <c r="K217" s="125"/>
      <c r="L217" s="229">
        <v>7184.0</v>
      </c>
      <c r="M217" s="59">
        <v>5388.0</v>
      </c>
      <c r="N217" s="189"/>
      <c r="O217" s="57" t="s">
        <v>1602</v>
      </c>
      <c r="P217" s="63"/>
      <c r="Q217" s="63"/>
      <c r="R217" s="63"/>
      <c r="S217" s="22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>
      <c r="A218" s="57" t="s">
        <v>315</v>
      </c>
      <c r="B218" s="57" t="s">
        <v>316</v>
      </c>
      <c r="C218" s="57" t="s">
        <v>6</v>
      </c>
      <c r="D218" s="57" t="s">
        <v>567</v>
      </c>
      <c r="E218" s="57" t="s">
        <v>4</v>
      </c>
      <c r="F218" s="220" t="s">
        <v>1757</v>
      </c>
      <c r="G218" s="57" t="s">
        <v>524</v>
      </c>
      <c r="H218" s="38"/>
      <c r="I218" s="38">
        <v>1.0</v>
      </c>
      <c r="J218" s="113">
        <v>16590.0</v>
      </c>
      <c r="K218" s="125"/>
      <c r="L218" s="229">
        <v>7184.0</v>
      </c>
      <c r="M218" s="59">
        <v>5388.0</v>
      </c>
      <c r="N218" s="189"/>
      <c r="O218" s="57" t="s">
        <v>1602</v>
      </c>
      <c r="P218" s="63"/>
      <c r="Q218" s="63"/>
      <c r="R218" s="63"/>
      <c r="S218" s="22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>
      <c r="A219" s="57" t="s">
        <v>315</v>
      </c>
      <c r="B219" s="57" t="s">
        <v>316</v>
      </c>
      <c r="C219" s="57" t="s">
        <v>6</v>
      </c>
      <c r="D219" s="57" t="s">
        <v>328</v>
      </c>
      <c r="E219" s="57" t="s">
        <v>4</v>
      </c>
      <c r="F219" s="220" t="s">
        <v>1758</v>
      </c>
      <c r="G219" s="57" t="s">
        <v>524</v>
      </c>
      <c r="H219" s="38"/>
      <c r="I219" s="38">
        <v>1.0</v>
      </c>
      <c r="J219" s="113">
        <v>25590.0</v>
      </c>
      <c r="K219" s="125"/>
      <c r="L219" s="229">
        <v>13997.0</v>
      </c>
      <c r="M219" s="59">
        <v>10498.0</v>
      </c>
      <c r="N219" s="189"/>
      <c r="O219" s="57" t="s">
        <v>1602</v>
      </c>
      <c r="P219" s="63"/>
      <c r="Q219" s="63"/>
      <c r="R219" s="63"/>
      <c r="S219" s="22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>
      <c r="A220" s="57" t="s">
        <v>315</v>
      </c>
      <c r="B220" s="57" t="s">
        <v>407</v>
      </c>
      <c r="C220" s="57" t="s">
        <v>6</v>
      </c>
      <c r="D220" s="57" t="s">
        <v>328</v>
      </c>
      <c r="E220" s="57" t="s">
        <v>4</v>
      </c>
      <c r="F220" s="220" t="s">
        <v>1759</v>
      </c>
      <c r="G220" s="57" t="s">
        <v>524</v>
      </c>
      <c r="H220" s="38"/>
      <c r="I220" s="38">
        <v>1.0</v>
      </c>
      <c r="J220" s="113">
        <v>7590.0</v>
      </c>
      <c r="K220" s="125"/>
      <c r="L220" s="229">
        <v>3390.0</v>
      </c>
      <c r="M220" s="59">
        <v>2543.0</v>
      </c>
      <c r="N220" s="189"/>
      <c r="O220" s="57" t="s">
        <v>1602</v>
      </c>
      <c r="P220" s="63"/>
      <c r="Q220" s="63"/>
      <c r="R220" s="63"/>
      <c r="S220" s="22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>
      <c r="A221" s="57" t="s">
        <v>315</v>
      </c>
      <c r="B221" s="230" t="s">
        <v>50</v>
      </c>
      <c r="C221" s="230" t="s">
        <v>6</v>
      </c>
      <c r="D221" s="57" t="s">
        <v>328</v>
      </c>
      <c r="E221" s="57" t="s">
        <v>4</v>
      </c>
      <c r="F221" s="220" t="s">
        <v>1760</v>
      </c>
      <c r="G221" s="57" t="s">
        <v>552</v>
      </c>
      <c r="H221" s="57"/>
      <c r="I221" s="57">
        <v>1.0</v>
      </c>
      <c r="J221" s="113">
        <v>3190.0</v>
      </c>
      <c r="K221" s="125"/>
      <c r="L221" s="211">
        <v>1390.0</v>
      </c>
      <c r="M221" s="59">
        <v>1043.0</v>
      </c>
      <c r="N221" s="189"/>
      <c r="O221" s="57" t="s">
        <v>1602</v>
      </c>
      <c r="P221" s="63"/>
      <c r="Q221" s="63"/>
      <c r="R221" s="63"/>
      <c r="S221" s="22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>
      <c r="A222" s="57" t="s">
        <v>315</v>
      </c>
      <c r="B222" s="230" t="s">
        <v>50</v>
      </c>
      <c r="C222" s="230" t="s">
        <v>6</v>
      </c>
      <c r="D222" s="57" t="s">
        <v>567</v>
      </c>
      <c r="E222" s="57" t="s">
        <v>4</v>
      </c>
      <c r="F222" s="220" t="s">
        <v>1760</v>
      </c>
      <c r="G222" s="57" t="s">
        <v>552</v>
      </c>
      <c r="H222" s="57"/>
      <c r="I222" s="57">
        <v>1.0</v>
      </c>
      <c r="J222" s="113">
        <v>3190.0</v>
      </c>
      <c r="K222" s="125"/>
      <c r="L222" s="211">
        <v>1390.0</v>
      </c>
      <c r="M222" s="59">
        <v>1043.0</v>
      </c>
      <c r="N222" s="189"/>
      <c r="O222" s="57" t="s">
        <v>1602</v>
      </c>
      <c r="P222" s="63"/>
      <c r="Q222" s="63"/>
      <c r="R222" s="63"/>
      <c r="S222" s="22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>
      <c r="A223" s="63"/>
      <c r="B223" s="63"/>
      <c r="C223" s="63"/>
      <c r="D223" s="63"/>
      <c r="E223" s="63"/>
      <c r="F223" s="54"/>
      <c r="G223" s="63"/>
      <c r="H223" s="63"/>
      <c r="I223" s="63"/>
      <c r="J223" s="128"/>
      <c r="K223" s="129"/>
      <c r="L223" s="195"/>
      <c r="M223" s="128"/>
      <c r="N223" s="188"/>
      <c r="O223" s="63"/>
      <c r="P223" s="63"/>
      <c r="Q223" s="63"/>
      <c r="R223" s="63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</row>
    <row r="224">
      <c r="A224" s="63"/>
      <c r="B224" s="63"/>
      <c r="C224" s="63"/>
      <c r="D224" s="63"/>
      <c r="E224" s="63"/>
      <c r="F224" s="54"/>
      <c r="G224" s="63"/>
      <c r="H224" s="63"/>
      <c r="I224" s="63"/>
      <c r="J224" s="128"/>
      <c r="K224" s="129"/>
      <c r="L224" s="195"/>
      <c r="M224" s="128"/>
      <c r="N224" s="188"/>
      <c r="O224" s="63"/>
      <c r="P224" s="63"/>
      <c r="Q224" s="63"/>
      <c r="R224" s="63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</row>
    <row r="225">
      <c r="A225" s="63"/>
      <c r="B225" s="63"/>
      <c r="C225" s="63"/>
      <c r="D225" s="63"/>
      <c r="E225" s="63"/>
      <c r="F225" s="54"/>
      <c r="G225" s="63"/>
      <c r="H225" s="63"/>
      <c r="I225" s="63"/>
      <c r="J225" s="128"/>
      <c r="K225" s="129"/>
      <c r="L225" s="195"/>
      <c r="M225" s="128"/>
      <c r="N225" s="188"/>
      <c r="O225" s="63"/>
      <c r="P225" s="63"/>
      <c r="Q225" s="63"/>
      <c r="R225" s="63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</row>
    <row r="226">
      <c r="A226" s="63"/>
      <c r="B226" s="63"/>
      <c r="C226" s="63"/>
      <c r="D226" s="63"/>
      <c r="E226" s="63"/>
      <c r="F226" s="54"/>
      <c r="G226" s="63"/>
      <c r="H226" s="63"/>
      <c r="I226" s="63"/>
      <c r="J226" s="128"/>
      <c r="K226" s="129"/>
      <c r="L226" s="195"/>
      <c r="M226" s="128"/>
      <c r="N226" s="188"/>
      <c r="O226" s="63"/>
      <c r="P226" s="63"/>
      <c r="Q226" s="63"/>
      <c r="R226" s="63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</row>
    <row r="227">
      <c r="A227" s="63"/>
      <c r="B227" s="63"/>
      <c r="C227" s="63"/>
      <c r="D227" s="63"/>
      <c r="E227" s="63"/>
      <c r="F227" s="54"/>
      <c r="G227" s="63"/>
      <c r="H227" s="63"/>
      <c r="I227" s="63"/>
      <c r="J227" s="128"/>
      <c r="K227" s="129"/>
      <c r="L227" s="195"/>
      <c r="M227" s="128"/>
      <c r="N227" s="188"/>
      <c r="O227" s="63"/>
      <c r="P227" s="63"/>
      <c r="Q227" s="63"/>
      <c r="R227" s="63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</row>
    <row r="228">
      <c r="A228" s="63"/>
      <c r="B228" s="63"/>
      <c r="C228" s="63"/>
      <c r="D228" s="63"/>
      <c r="E228" s="63"/>
      <c r="F228" s="54"/>
      <c r="G228" s="63"/>
      <c r="H228" s="63"/>
      <c r="I228" s="63"/>
      <c r="J228" s="128"/>
      <c r="K228" s="129"/>
      <c r="L228" s="195"/>
      <c r="M228" s="128"/>
      <c r="N228" s="188"/>
      <c r="O228" s="63"/>
      <c r="P228" s="63"/>
      <c r="Q228" s="63"/>
      <c r="R228" s="63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</row>
    <row r="229">
      <c r="A229" s="63"/>
      <c r="B229" s="63"/>
      <c r="C229" s="63"/>
      <c r="D229" s="63"/>
      <c r="E229" s="63"/>
      <c r="F229" s="54"/>
      <c r="G229" s="63"/>
      <c r="H229" s="63"/>
      <c r="I229" s="63"/>
      <c r="J229" s="128"/>
      <c r="K229" s="129"/>
      <c r="L229" s="195"/>
      <c r="M229" s="128"/>
      <c r="N229" s="188"/>
      <c r="O229" s="63"/>
      <c r="P229" s="63"/>
      <c r="Q229" s="63"/>
      <c r="R229" s="63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</row>
    <row r="230">
      <c r="A230" s="63"/>
      <c r="B230" s="63"/>
      <c r="C230" s="63"/>
      <c r="D230" s="63"/>
      <c r="E230" s="63"/>
      <c r="F230" s="54"/>
      <c r="G230" s="63"/>
      <c r="H230" s="63"/>
      <c r="I230" s="63"/>
      <c r="J230" s="128"/>
      <c r="K230" s="129"/>
      <c r="L230" s="195"/>
      <c r="M230" s="128"/>
      <c r="N230" s="188"/>
      <c r="O230" s="63"/>
      <c r="P230" s="63"/>
      <c r="Q230" s="63"/>
      <c r="R230" s="63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</row>
    <row r="231">
      <c r="A231" s="63"/>
      <c r="B231" s="63"/>
      <c r="C231" s="63"/>
      <c r="D231" s="63"/>
      <c r="E231" s="63"/>
      <c r="F231" s="54"/>
      <c r="G231" s="63"/>
      <c r="H231" s="63"/>
      <c r="I231" s="63"/>
      <c r="J231" s="128"/>
      <c r="K231" s="129"/>
      <c r="L231" s="195"/>
      <c r="M231" s="128"/>
      <c r="N231" s="188"/>
      <c r="O231" s="63"/>
      <c r="P231" s="63"/>
      <c r="Q231" s="63"/>
      <c r="R231" s="63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</row>
    <row r="232">
      <c r="A232" s="63"/>
      <c r="B232" s="63"/>
      <c r="C232" s="63"/>
      <c r="D232" s="63"/>
      <c r="E232" s="63"/>
      <c r="F232" s="54"/>
      <c r="G232" s="63"/>
      <c r="H232" s="63"/>
      <c r="I232" s="63"/>
      <c r="J232" s="128"/>
      <c r="K232" s="129"/>
      <c r="L232" s="195"/>
      <c r="M232" s="128"/>
      <c r="N232" s="188"/>
      <c r="O232" s="63"/>
      <c r="P232" s="63"/>
      <c r="Q232" s="63"/>
      <c r="R232" s="63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</row>
    <row r="233">
      <c r="A233" s="63"/>
      <c r="B233" s="63"/>
      <c r="C233" s="63"/>
      <c r="D233" s="63"/>
      <c r="E233" s="63"/>
      <c r="F233" s="54"/>
      <c r="G233" s="63"/>
      <c r="H233" s="63"/>
      <c r="I233" s="63"/>
      <c r="J233" s="128"/>
      <c r="K233" s="129"/>
      <c r="L233" s="195"/>
      <c r="M233" s="128"/>
      <c r="N233" s="188"/>
      <c r="O233" s="63"/>
      <c r="P233" s="63"/>
      <c r="Q233" s="63"/>
      <c r="R233" s="63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</row>
    <row r="234">
      <c r="A234" s="63"/>
      <c r="B234" s="63"/>
      <c r="C234" s="63"/>
      <c r="D234" s="63"/>
      <c r="E234" s="63"/>
      <c r="F234" s="54"/>
      <c r="G234" s="63"/>
      <c r="H234" s="63"/>
      <c r="I234" s="63"/>
      <c r="J234" s="128"/>
      <c r="K234" s="129"/>
      <c r="L234" s="195"/>
      <c r="M234" s="128"/>
      <c r="N234" s="188"/>
      <c r="O234" s="63"/>
      <c r="P234" s="63"/>
      <c r="Q234" s="63"/>
      <c r="R234" s="63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</row>
    <row r="235">
      <c r="A235" s="63"/>
      <c r="B235" s="63"/>
      <c r="C235" s="63"/>
      <c r="D235" s="63"/>
      <c r="E235" s="63"/>
      <c r="F235" s="54"/>
      <c r="G235" s="63"/>
      <c r="H235" s="63"/>
      <c r="I235" s="63"/>
      <c r="J235" s="128"/>
      <c r="K235" s="129"/>
      <c r="L235" s="195"/>
      <c r="M235" s="128"/>
      <c r="N235" s="188"/>
      <c r="O235" s="63"/>
      <c r="P235" s="63"/>
      <c r="Q235" s="63"/>
      <c r="R235" s="63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</row>
    <row r="236">
      <c r="A236" s="63"/>
      <c r="B236" s="63"/>
      <c r="C236" s="63"/>
      <c r="D236" s="63"/>
      <c r="E236" s="63"/>
      <c r="F236" s="54"/>
      <c r="G236" s="63"/>
      <c r="H236" s="63"/>
      <c r="I236" s="63"/>
      <c r="J236" s="128"/>
      <c r="K236" s="129"/>
      <c r="L236" s="195"/>
      <c r="M236" s="128"/>
      <c r="N236" s="188"/>
      <c r="O236" s="63"/>
      <c r="P236" s="63"/>
      <c r="Q236" s="63"/>
      <c r="R236" s="63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</row>
    <row r="237">
      <c r="A237" s="63"/>
      <c r="B237" s="63"/>
      <c r="C237" s="63"/>
      <c r="D237" s="63"/>
      <c r="E237" s="63"/>
      <c r="F237" s="54"/>
      <c r="G237" s="63"/>
      <c r="H237" s="63"/>
      <c r="I237" s="63"/>
      <c r="J237" s="128"/>
      <c r="K237" s="129"/>
      <c r="L237" s="195"/>
      <c r="M237" s="128"/>
      <c r="N237" s="188"/>
      <c r="O237" s="63"/>
      <c r="P237" s="63"/>
      <c r="Q237" s="63"/>
      <c r="R237" s="63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</row>
    <row r="238">
      <c r="A238" s="63"/>
      <c r="B238" s="63"/>
      <c r="C238" s="63"/>
      <c r="D238" s="63"/>
      <c r="E238" s="63"/>
      <c r="F238" s="54"/>
      <c r="G238" s="63"/>
      <c r="H238" s="63"/>
      <c r="I238" s="63"/>
      <c r="J238" s="128"/>
      <c r="K238" s="129"/>
      <c r="L238" s="195"/>
      <c r="M238" s="128"/>
      <c r="N238" s="188"/>
      <c r="O238" s="63"/>
      <c r="P238" s="63"/>
      <c r="Q238" s="63"/>
      <c r="R238" s="63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</row>
    <row r="239">
      <c r="A239" s="63"/>
      <c r="B239" s="63"/>
      <c r="C239" s="63"/>
      <c r="D239" s="63"/>
      <c r="E239" s="63"/>
      <c r="F239" s="54"/>
      <c r="G239" s="63"/>
      <c r="H239" s="63"/>
      <c r="I239" s="63"/>
      <c r="J239" s="128"/>
      <c r="K239" s="129"/>
      <c r="L239" s="195"/>
      <c r="M239" s="128"/>
      <c r="N239" s="188"/>
      <c r="O239" s="63"/>
      <c r="P239" s="63"/>
      <c r="Q239" s="63"/>
      <c r="R239" s="63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</row>
    <row r="240">
      <c r="A240" s="63"/>
      <c r="B240" s="63"/>
      <c r="C240" s="63"/>
      <c r="D240" s="63"/>
      <c r="E240" s="63"/>
      <c r="F240" s="54"/>
      <c r="G240" s="63"/>
      <c r="H240" s="63"/>
      <c r="I240" s="63"/>
      <c r="J240" s="128"/>
      <c r="K240" s="129"/>
      <c r="L240" s="195"/>
      <c r="M240" s="128"/>
      <c r="N240" s="188"/>
      <c r="O240" s="63"/>
      <c r="P240" s="63"/>
      <c r="Q240" s="63"/>
      <c r="R240" s="63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</row>
    <row r="241">
      <c r="A241" s="63"/>
      <c r="B241" s="63"/>
      <c r="C241" s="63"/>
      <c r="D241" s="63"/>
      <c r="E241" s="63"/>
      <c r="F241" s="54"/>
      <c r="G241" s="63"/>
      <c r="H241" s="63"/>
      <c r="I241" s="63"/>
      <c r="J241" s="128"/>
      <c r="K241" s="129"/>
      <c r="L241" s="195"/>
      <c r="M241" s="128"/>
      <c r="N241" s="188"/>
      <c r="O241" s="63"/>
      <c r="P241" s="63"/>
      <c r="Q241" s="63"/>
      <c r="R241" s="63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</row>
    <row r="242">
      <c r="A242" s="63"/>
      <c r="B242" s="63"/>
      <c r="C242" s="63"/>
      <c r="D242" s="63"/>
      <c r="E242" s="63"/>
      <c r="F242" s="54"/>
      <c r="G242" s="63"/>
      <c r="H242" s="63"/>
      <c r="I242" s="63"/>
      <c r="J242" s="128"/>
      <c r="K242" s="129"/>
      <c r="L242" s="195"/>
      <c r="M242" s="128"/>
      <c r="N242" s="188"/>
      <c r="O242" s="63"/>
      <c r="P242" s="63"/>
      <c r="Q242" s="63"/>
      <c r="R242" s="63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</row>
    <row r="243">
      <c r="A243" s="63"/>
      <c r="B243" s="63"/>
      <c r="C243" s="63"/>
      <c r="D243" s="63"/>
      <c r="E243" s="63"/>
      <c r="F243" s="54"/>
      <c r="G243" s="63"/>
      <c r="H243" s="63"/>
      <c r="I243" s="63"/>
      <c r="J243" s="128"/>
      <c r="K243" s="129"/>
      <c r="L243" s="195"/>
      <c r="M243" s="128"/>
      <c r="N243" s="188"/>
      <c r="O243" s="63"/>
      <c r="P243" s="63"/>
      <c r="Q243" s="63"/>
      <c r="R243" s="63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</row>
    <row r="244">
      <c r="A244" s="63"/>
      <c r="B244" s="63"/>
      <c r="C244" s="63"/>
      <c r="D244" s="63"/>
      <c r="E244" s="63"/>
      <c r="F244" s="54"/>
      <c r="G244" s="63"/>
      <c r="H244" s="63"/>
      <c r="I244" s="63"/>
      <c r="J244" s="128"/>
      <c r="K244" s="129"/>
      <c r="L244" s="195"/>
      <c r="M244" s="128"/>
      <c r="N244" s="188"/>
      <c r="O244" s="63"/>
      <c r="P244" s="63"/>
      <c r="Q244" s="63"/>
      <c r="R244" s="63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</row>
    <row r="245">
      <c r="A245" s="63"/>
      <c r="B245" s="63"/>
      <c r="C245" s="63"/>
      <c r="D245" s="63"/>
      <c r="E245" s="63"/>
      <c r="F245" s="54"/>
      <c r="G245" s="63"/>
      <c r="H245" s="63"/>
      <c r="I245" s="63"/>
      <c r="J245" s="128"/>
      <c r="K245" s="129"/>
      <c r="L245" s="195"/>
      <c r="M245" s="128"/>
      <c r="N245" s="188"/>
      <c r="O245" s="63"/>
      <c r="P245" s="63"/>
      <c r="Q245" s="63"/>
      <c r="R245" s="63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</row>
    <row r="246">
      <c r="A246" s="63"/>
      <c r="B246" s="63"/>
      <c r="C246" s="63"/>
      <c r="D246" s="63"/>
      <c r="E246" s="63"/>
      <c r="F246" s="54"/>
      <c r="G246" s="63"/>
      <c r="H246" s="63"/>
      <c r="I246" s="63"/>
      <c r="J246" s="128"/>
      <c r="K246" s="129"/>
      <c r="L246" s="195"/>
      <c r="M246" s="128"/>
      <c r="N246" s="188"/>
      <c r="O246" s="63"/>
      <c r="P246" s="63"/>
      <c r="Q246" s="63"/>
      <c r="R246" s="63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</row>
    <row r="247">
      <c r="A247" s="63"/>
      <c r="B247" s="63"/>
      <c r="C247" s="63"/>
      <c r="D247" s="63"/>
      <c r="E247" s="63"/>
      <c r="F247" s="54"/>
      <c r="G247" s="63"/>
      <c r="H247" s="63"/>
      <c r="I247" s="63"/>
      <c r="J247" s="128"/>
      <c r="K247" s="129"/>
      <c r="L247" s="195"/>
      <c r="M247" s="128"/>
      <c r="N247" s="188"/>
      <c r="O247" s="63"/>
      <c r="P247" s="63"/>
      <c r="Q247" s="63"/>
      <c r="R247" s="63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</row>
    <row r="248">
      <c r="A248" s="63"/>
      <c r="B248" s="63"/>
      <c r="C248" s="63"/>
      <c r="D248" s="63"/>
      <c r="E248" s="63"/>
      <c r="F248" s="54"/>
      <c r="G248" s="63"/>
      <c r="H248" s="63"/>
      <c r="I248" s="63"/>
      <c r="J248" s="128"/>
      <c r="K248" s="129"/>
      <c r="L248" s="195"/>
      <c r="M248" s="128"/>
      <c r="N248" s="188"/>
      <c r="O248" s="63"/>
      <c r="P248" s="63"/>
      <c r="Q248" s="63"/>
      <c r="R248" s="63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</row>
    <row r="249">
      <c r="A249" s="63"/>
      <c r="B249" s="63"/>
      <c r="C249" s="63"/>
      <c r="D249" s="63"/>
      <c r="E249" s="63"/>
      <c r="F249" s="54"/>
      <c r="G249" s="63"/>
      <c r="H249" s="63"/>
      <c r="I249" s="63"/>
      <c r="J249" s="128"/>
      <c r="K249" s="129"/>
      <c r="L249" s="195"/>
      <c r="M249" s="128"/>
      <c r="N249" s="188"/>
      <c r="O249" s="63"/>
      <c r="P249" s="63"/>
      <c r="Q249" s="63"/>
      <c r="R249" s="63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</row>
    <row r="250">
      <c r="A250" s="63"/>
      <c r="B250" s="63"/>
      <c r="C250" s="63"/>
      <c r="D250" s="63"/>
      <c r="E250" s="63"/>
      <c r="F250" s="54"/>
      <c r="G250" s="63"/>
      <c r="H250" s="63"/>
      <c r="I250" s="63"/>
      <c r="J250" s="128"/>
      <c r="K250" s="129"/>
      <c r="L250" s="195"/>
      <c r="M250" s="128"/>
      <c r="N250" s="188"/>
      <c r="O250" s="63"/>
      <c r="P250" s="63"/>
      <c r="Q250" s="63"/>
      <c r="R250" s="63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</row>
    <row r="251">
      <c r="A251" s="63"/>
      <c r="B251" s="63"/>
      <c r="C251" s="63"/>
      <c r="D251" s="63"/>
      <c r="E251" s="63"/>
      <c r="F251" s="54"/>
      <c r="G251" s="63"/>
      <c r="H251" s="63"/>
      <c r="I251" s="63"/>
      <c r="J251" s="128"/>
      <c r="K251" s="129"/>
      <c r="L251" s="195"/>
      <c r="M251" s="128"/>
      <c r="N251" s="188"/>
      <c r="O251" s="63"/>
      <c r="P251" s="63"/>
      <c r="Q251" s="63"/>
      <c r="R251" s="63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</row>
    <row r="252">
      <c r="A252" s="63"/>
      <c r="B252" s="63"/>
      <c r="C252" s="63"/>
      <c r="D252" s="63"/>
      <c r="E252" s="63"/>
      <c r="F252" s="54"/>
      <c r="G252" s="63"/>
      <c r="H252" s="63"/>
      <c r="I252" s="63"/>
      <c r="J252" s="128"/>
      <c r="K252" s="129"/>
      <c r="L252" s="195"/>
      <c r="M252" s="128"/>
      <c r="N252" s="188"/>
      <c r="O252" s="63"/>
      <c r="P252" s="63"/>
      <c r="Q252" s="63"/>
      <c r="R252" s="63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</row>
    <row r="253">
      <c r="A253" s="63"/>
      <c r="B253" s="63"/>
      <c r="C253" s="63"/>
      <c r="D253" s="63"/>
      <c r="E253" s="63"/>
      <c r="F253" s="54"/>
      <c r="G253" s="63"/>
      <c r="H253" s="63"/>
      <c r="I253" s="63"/>
      <c r="J253" s="128"/>
      <c r="K253" s="129"/>
      <c r="L253" s="195"/>
      <c r="M253" s="128"/>
      <c r="N253" s="188"/>
      <c r="O253" s="63"/>
      <c r="P253" s="63"/>
      <c r="Q253" s="63"/>
      <c r="R253" s="63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</row>
    <row r="254">
      <c r="A254" s="63"/>
      <c r="B254" s="63"/>
      <c r="C254" s="63"/>
      <c r="D254" s="63"/>
      <c r="E254" s="63"/>
      <c r="F254" s="54"/>
      <c r="G254" s="63"/>
      <c r="H254" s="63"/>
      <c r="I254" s="63"/>
      <c r="J254" s="128"/>
      <c r="K254" s="129"/>
      <c r="L254" s="195"/>
      <c r="M254" s="128"/>
      <c r="N254" s="188"/>
      <c r="O254" s="63"/>
      <c r="P254" s="63"/>
      <c r="Q254" s="63"/>
      <c r="R254" s="63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</row>
    <row r="255">
      <c r="A255" s="63"/>
      <c r="B255" s="63"/>
      <c r="C255" s="63"/>
      <c r="D255" s="63"/>
      <c r="E255" s="63"/>
      <c r="F255" s="54"/>
      <c r="G255" s="63"/>
      <c r="H255" s="63"/>
      <c r="I255" s="63"/>
      <c r="J255" s="128"/>
      <c r="K255" s="129"/>
      <c r="L255" s="195"/>
      <c r="M255" s="128"/>
      <c r="N255" s="188"/>
      <c r="O255" s="63"/>
      <c r="P255" s="63"/>
      <c r="Q255" s="63"/>
      <c r="R255" s="63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</row>
    <row r="256">
      <c r="A256" s="63"/>
      <c r="B256" s="63"/>
      <c r="C256" s="63"/>
      <c r="D256" s="63"/>
      <c r="E256" s="63"/>
      <c r="F256" s="54"/>
      <c r="G256" s="63"/>
      <c r="H256" s="63"/>
      <c r="I256" s="63"/>
      <c r="J256" s="128"/>
      <c r="K256" s="129"/>
      <c r="L256" s="195"/>
      <c r="M256" s="128"/>
      <c r="N256" s="188"/>
      <c r="O256" s="63"/>
      <c r="P256" s="63"/>
      <c r="Q256" s="63"/>
      <c r="R256" s="63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</row>
    <row r="257">
      <c r="A257" s="63"/>
      <c r="B257" s="63"/>
      <c r="C257" s="63"/>
      <c r="D257" s="63"/>
      <c r="E257" s="63"/>
      <c r="F257" s="54"/>
      <c r="G257" s="63"/>
      <c r="H257" s="63"/>
      <c r="I257" s="63"/>
      <c r="J257" s="128"/>
      <c r="K257" s="129"/>
      <c r="L257" s="195"/>
      <c r="M257" s="128"/>
      <c r="N257" s="188"/>
      <c r="O257" s="63"/>
      <c r="P257" s="63"/>
      <c r="Q257" s="63"/>
      <c r="R257" s="63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</row>
    <row r="258">
      <c r="A258" s="63"/>
      <c r="B258" s="63"/>
      <c r="C258" s="63"/>
      <c r="D258" s="63"/>
      <c r="E258" s="63"/>
      <c r="F258" s="54"/>
      <c r="G258" s="63"/>
      <c r="H258" s="63"/>
      <c r="I258" s="63"/>
      <c r="J258" s="128"/>
      <c r="K258" s="129"/>
      <c r="L258" s="195"/>
      <c r="M258" s="128"/>
      <c r="N258" s="188"/>
      <c r="O258" s="63"/>
      <c r="P258" s="63"/>
      <c r="Q258" s="63"/>
      <c r="R258" s="63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</row>
    <row r="259">
      <c r="A259" s="63"/>
      <c r="B259" s="63"/>
      <c r="C259" s="63"/>
      <c r="D259" s="63"/>
      <c r="E259" s="63"/>
      <c r="F259" s="54"/>
      <c r="G259" s="63"/>
      <c r="H259" s="63"/>
      <c r="I259" s="63"/>
      <c r="J259" s="128"/>
      <c r="K259" s="129"/>
      <c r="L259" s="195"/>
      <c r="M259" s="128"/>
      <c r="N259" s="188"/>
      <c r="O259" s="63"/>
      <c r="P259" s="63"/>
      <c r="Q259" s="63"/>
      <c r="R259" s="63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</row>
    <row r="260">
      <c r="A260" s="63"/>
      <c r="B260" s="63"/>
      <c r="C260" s="63"/>
      <c r="D260" s="63"/>
      <c r="E260" s="63"/>
      <c r="F260" s="54"/>
      <c r="G260" s="63"/>
      <c r="H260" s="63"/>
      <c r="I260" s="63"/>
      <c r="J260" s="128"/>
      <c r="K260" s="129"/>
      <c r="L260" s="195"/>
      <c r="M260" s="128"/>
      <c r="N260" s="188"/>
      <c r="O260" s="63"/>
      <c r="P260" s="63"/>
      <c r="Q260" s="63"/>
      <c r="R260" s="63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</row>
    <row r="261">
      <c r="A261" s="63"/>
      <c r="B261" s="63"/>
      <c r="C261" s="63"/>
      <c r="D261" s="63"/>
      <c r="E261" s="63"/>
      <c r="F261" s="54"/>
      <c r="G261" s="63"/>
      <c r="H261" s="63"/>
      <c r="I261" s="63"/>
      <c r="J261" s="128"/>
      <c r="K261" s="129"/>
      <c r="L261" s="195"/>
      <c r="M261" s="128"/>
      <c r="N261" s="188"/>
      <c r="O261" s="63"/>
      <c r="P261" s="63"/>
      <c r="Q261" s="63"/>
      <c r="R261" s="63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</row>
    <row r="262">
      <c r="A262" s="63"/>
      <c r="B262" s="63"/>
      <c r="C262" s="63"/>
      <c r="D262" s="63"/>
      <c r="E262" s="63"/>
      <c r="F262" s="54"/>
      <c r="G262" s="63"/>
      <c r="H262" s="63"/>
      <c r="I262" s="63"/>
      <c r="J262" s="128"/>
      <c r="K262" s="129"/>
      <c r="L262" s="195"/>
      <c r="M262" s="128"/>
      <c r="N262" s="188"/>
      <c r="O262" s="63"/>
      <c r="P262" s="63"/>
      <c r="Q262" s="63"/>
      <c r="R262" s="63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</row>
    <row r="263">
      <c r="A263" s="63"/>
      <c r="B263" s="63"/>
      <c r="C263" s="63"/>
      <c r="D263" s="63"/>
      <c r="E263" s="63"/>
      <c r="F263" s="54"/>
      <c r="G263" s="63"/>
      <c r="H263" s="63"/>
      <c r="I263" s="63"/>
      <c r="J263" s="128"/>
      <c r="K263" s="129"/>
      <c r="L263" s="195"/>
      <c r="M263" s="128"/>
      <c r="N263" s="188"/>
      <c r="O263" s="63"/>
      <c r="P263" s="63"/>
      <c r="Q263" s="63"/>
      <c r="R263" s="63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</row>
    <row r="264">
      <c r="A264" s="63"/>
      <c r="B264" s="63"/>
      <c r="C264" s="63"/>
      <c r="D264" s="63"/>
      <c r="E264" s="63"/>
      <c r="F264" s="54"/>
      <c r="G264" s="63"/>
      <c r="H264" s="63"/>
      <c r="I264" s="63"/>
      <c r="J264" s="128"/>
      <c r="K264" s="129"/>
      <c r="L264" s="195"/>
      <c r="M264" s="128"/>
      <c r="N264" s="188"/>
      <c r="O264" s="63"/>
      <c r="P264" s="63"/>
      <c r="Q264" s="63"/>
      <c r="R264" s="63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</row>
    <row r="265">
      <c r="A265" s="63"/>
      <c r="B265" s="63"/>
      <c r="C265" s="63"/>
      <c r="D265" s="63"/>
      <c r="E265" s="63"/>
      <c r="F265" s="54"/>
      <c r="G265" s="63"/>
      <c r="H265" s="63"/>
      <c r="I265" s="63"/>
      <c r="J265" s="128"/>
      <c r="K265" s="129"/>
      <c r="L265" s="195"/>
      <c r="M265" s="128"/>
      <c r="N265" s="188"/>
      <c r="O265" s="63"/>
      <c r="P265" s="63"/>
      <c r="Q265" s="63"/>
      <c r="R265" s="63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</row>
    <row r="266">
      <c r="A266" s="63"/>
      <c r="B266" s="63"/>
      <c r="C266" s="63"/>
      <c r="D266" s="63"/>
      <c r="E266" s="63"/>
      <c r="F266" s="54"/>
      <c r="G266" s="63"/>
      <c r="H266" s="63"/>
      <c r="I266" s="63"/>
      <c r="J266" s="128"/>
      <c r="K266" s="129"/>
      <c r="L266" s="195"/>
      <c r="M266" s="128"/>
      <c r="N266" s="188"/>
      <c r="O266" s="63"/>
      <c r="P266" s="63"/>
      <c r="Q266" s="63"/>
      <c r="R266" s="63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</row>
    <row r="267">
      <c r="A267" s="63"/>
      <c r="B267" s="63"/>
      <c r="C267" s="63"/>
      <c r="D267" s="63"/>
      <c r="E267" s="63"/>
      <c r="F267" s="54"/>
      <c r="G267" s="63"/>
      <c r="H267" s="63"/>
      <c r="I267" s="63"/>
      <c r="J267" s="128"/>
      <c r="K267" s="129"/>
      <c r="L267" s="195"/>
      <c r="M267" s="128"/>
      <c r="N267" s="188"/>
      <c r="O267" s="63"/>
      <c r="P267" s="63"/>
      <c r="Q267" s="63"/>
      <c r="R267" s="63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</row>
    <row r="268">
      <c r="A268" s="63"/>
      <c r="B268" s="63"/>
      <c r="C268" s="63"/>
      <c r="D268" s="63"/>
      <c r="E268" s="63"/>
      <c r="F268" s="54"/>
      <c r="G268" s="63"/>
      <c r="H268" s="63"/>
      <c r="I268" s="63"/>
      <c r="J268" s="128"/>
      <c r="K268" s="129"/>
      <c r="L268" s="195"/>
      <c r="M268" s="128"/>
      <c r="N268" s="188"/>
      <c r="O268" s="63"/>
      <c r="P268" s="63"/>
      <c r="Q268" s="63"/>
      <c r="R268" s="63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</row>
    <row r="269">
      <c r="A269" s="63"/>
      <c r="B269" s="63"/>
      <c r="C269" s="63"/>
      <c r="D269" s="63"/>
      <c r="E269" s="63"/>
      <c r="F269" s="54"/>
      <c r="G269" s="63"/>
      <c r="H269" s="63"/>
      <c r="I269" s="63"/>
      <c r="J269" s="128"/>
      <c r="K269" s="129"/>
      <c r="L269" s="195"/>
      <c r="M269" s="128"/>
      <c r="N269" s="188"/>
      <c r="O269" s="63"/>
      <c r="P269" s="63"/>
      <c r="Q269" s="63"/>
      <c r="R269" s="63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</row>
    <row r="270">
      <c r="A270" s="63"/>
      <c r="B270" s="63"/>
      <c r="C270" s="63"/>
      <c r="D270" s="63"/>
      <c r="E270" s="63"/>
      <c r="F270" s="54"/>
      <c r="G270" s="63"/>
      <c r="H270" s="63"/>
      <c r="I270" s="63"/>
      <c r="J270" s="128"/>
      <c r="K270" s="129"/>
      <c r="L270" s="195"/>
      <c r="M270" s="128"/>
      <c r="N270" s="188"/>
      <c r="O270" s="63"/>
      <c r="P270" s="63"/>
      <c r="Q270" s="63"/>
      <c r="R270" s="63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</row>
    <row r="271">
      <c r="A271" s="63"/>
      <c r="B271" s="63"/>
      <c r="C271" s="63"/>
      <c r="D271" s="63"/>
      <c r="E271" s="63"/>
      <c r="F271" s="54"/>
      <c r="G271" s="63"/>
      <c r="H271" s="63"/>
      <c r="I271" s="63"/>
      <c r="J271" s="128"/>
      <c r="K271" s="129"/>
      <c r="L271" s="195"/>
      <c r="M271" s="128"/>
      <c r="N271" s="188"/>
      <c r="O271" s="63"/>
      <c r="P271" s="63"/>
      <c r="Q271" s="63"/>
      <c r="R271" s="63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</row>
    <row r="272">
      <c r="A272" s="63"/>
      <c r="B272" s="63"/>
      <c r="C272" s="63"/>
      <c r="D272" s="63"/>
      <c r="E272" s="63"/>
      <c r="F272" s="54"/>
      <c r="G272" s="63"/>
      <c r="H272" s="63"/>
      <c r="I272" s="63"/>
      <c r="J272" s="128"/>
      <c r="K272" s="129"/>
      <c r="L272" s="195"/>
      <c r="M272" s="128"/>
      <c r="N272" s="188"/>
      <c r="O272" s="63"/>
      <c r="P272" s="63"/>
      <c r="Q272" s="63"/>
      <c r="R272" s="63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</row>
    <row r="273">
      <c r="A273" s="63"/>
      <c r="B273" s="63"/>
      <c r="C273" s="63"/>
      <c r="D273" s="63"/>
      <c r="E273" s="63"/>
      <c r="F273" s="54"/>
      <c r="G273" s="63"/>
      <c r="H273" s="63"/>
      <c r="I273" s="63"/>
      <c r="J273" s="128"/>
      <c r="K273" s="129"/>
      <c r="L273" s="195"/>
      <c r="M273" s="128"/>
      <c r="N273" s="188"/>
      <c r="O273" s="63"/>
      <c r="P273" s="63"/>
      <c r="Q273" s="63"/>
      <c r="R273" s="63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</row>
    <row r="274">
      <c r="A274" s="63"/>
      <c r="B274" s="63"/>
      <c r="C274" s="63"/>
      <c r="D274" s="63"/>
      <c r="E274" s="63"/>
      <c r="F274" s="54"/>
      <c r="G274" s="63"/>
      <c r="H274" s="63"/>
      <c r="I274" s="63"/>
      <c r="J274" s="128"/>
      <c r="K274" s="129"/>
      <c r="L274" s="195"/>
      <c r="M274" s="128"/>
      <c r="N274" s="188"/>
      <c r="O274" s="63"/>
      <c r="P274" s="63"/>
      <c r="Q274" s="63"/>
      <c r="R274" s="63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</row>
    <row r="275">
      <c r="A275" s="63"/>
      <c r="B275" s="63"/>
      <c r="C275" s="63"/>
      <c r="D275" s="63"/>
      <c r="E275" s="63"/>
      <c r="F275" s="54"/>
      <c r="G275" s="63"/>
      <c r="H275" s="63"/>
      <c r="I275" s="63"/>
      <c r="J275" s="128"/>
      <c r="K275" s="129"/>
      <c r="L275" s="195"/>
      <c r="M275" s="128"/>
      <c r="N275" s="188"/>
      <c r="O275" s="63"/>
      <c r="P275" s="63"/>
      <c r="Q275" s="63"/>
      <c r="R275" s="63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</row>
    <row r="276">
      <c r="A276" s="63"/>
      <c r="B276" s="63"/>
      <c r="C276" s="63"/>
      <c r="D276" s="63"/>
      <c r="E276" s="63"/>
      <c r="F276" s="54"/>
      <c r="G276" s="63"/>
      <c r="H276" s="63"/>
      <c r="I276" s="63"/>
      <c r="J276" s="128"/>
      <c r="K276" s="129"/>
      <c r="L276" s="195"/>
      <c r="M276" s="128"/>
      <c r="N276" s="188"/>
      <c r="O276" s="63"/>
      <c r="P276" s="63"/>
      <c r="Q276" s="63"/>
      <c r="R276" s="63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</row>
    <row r="277">
      <c r="A277" s="63"/>
      <c r="B277" s="63"/>
      <c r="C277" s="63"/>
      <c r="D277" s="63"/>
      <c r="E277" s="63"/>
      <c r="F277" s="54"/>
      <c r="G277" s="63"/>
      <c r="H277" s="63"/>
      <c r="I277" s="63"/>
      <c r="J277" s="128"/>
      <c r="K277" s="129"/>
      <c r="L277" s="195"/>
      <c r="M277" s="128"/>
      <c r="N277" s="188"/>
      <c r="O277" s="63"/>
      <c r="P277" s="63"/>
      <c r="Q277" s="63"/>
      <c r="R277" s="63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</row>
    <row r="278">
      <c r="A278" s="63"/>
      <c r="B278" s="63"/>
      <c r="C278" s="63"/>
      <c r="D278" s="63"/>
      <c r="E278" s="63"/>
      <c r="F278" s="54"/>
      <c r="G278" s="63"/>
      <c r="H278" s="63"/>
      <c r="I278" s="63"/>
      <c r="J278" s="128"/>
      <c r="K278" s="129"/>
      <c r="L278" s="195"/>
      <c r="M278" s="128"/>
      <c r="N278" s="188"/>
      <c r="O278" s="63"/>
      <c r="P278" s="63"/>
      <c r="Q278" s="63"/>
      <c r="R278" s="63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</row>
    <row r="279">
      <c r="A279" s="63"/>
      <c r="B279" s="63"/>
      <c r="C279" s="63"/>
      <c r="D279" s="63"/>
      <c r="E279" s="63"/>
      <c r="F279" s="54"/>
      <c r="G279" s="63"/>
      <c r="H279" s="63"/>
      <c r="I279" s="63"/>
      <c r="J279" s="128"/>
      <c r="K279" s="129"/>
      <c r="L279" s="195"/>
      <c r="M279" s="128"/>
      <c r="N279" s="188"/>
      <c r="O279" s="63"/>
      <c r="P279" s="63"/>
      <c r="Q279" s="63"/>
      <c r="R279" s="63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</row>
    <row r="280">
      <c r="A280" s="63"/>
      <c r="B280" s="63"/>
      <c r="C280" s="63"/>
      <c r="D280" s="63"/>
      <c r="E280" s="63"/>
      <c r="F280" s="54"/>
      <c r="G280" s="63"/>
      <c r="H280" s="63"/>
      <c r="I280" s="63"/>
      <c r="J280" s="128"/>
      <c r="K280" s="129"/>
      <c r="L280" s="195"/>
      <c r="M280" s="128"/>
      <c r="N280" s="188"/>
      <c r="O280" s="63"/>
      <c r="P280" s="63"/>
      <c r="Q280" s="63"/>
      <c r="R280" s="63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</row>
    <row r="281">
      <c r="A281" s="63"/>
      <c r="B281" s="63"/>
      <c r="C281" s="63"/>
      <c r="D281" s="63"/>
      <c r="E281" s="63"/>
      <c r="F281" s="54"/>
      <c r="G281" s="63"/>
      <c r="H281" s="63"/>
      <c r="I281" s="63"/>
      <c r="J281" s="128"/>
      <c r="K281" s="129"/>
      <c r="L281" s="195"/>
      <c r="M281" s="128"/>
      <c r="N281" s="188"/>
      <c r="O281" s="63"/>
      <c r="P281" s="63"/>
      <c r="Q281" s="63"/>
      <c r="R281" s="63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</row>
    <row r="282">
      <c r="A282" s="63"/>
      <c r="B282" s="63"/>
      <c r="C282" s="63"/>
      <c r="D282" s="63"/>
      <c r="E282" s="63"/>
      <c r="F282" s="54"/>
      <c r="G282" s="63"/>
      <c r="H282" s="63"/>
      <c r="I282" s="63"/>
      <c r="J282" s="128"/>
      <c r="K282" s="129"/>
      <c r="L282" s="195"/>
      <c r="M282" s="128"/>
      <c r="N282" s="188"/>
      <c r="O282" s="63"/>
      <c r="P282" s="63"/>
      <c r="Q282" s="63"/>
      <c r="R282" s="63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</row>
    <row r="283">
      <c r="A283" s="63"/>
      <c r="B283" s="63"/>
      <c r="C283" s="63"/>
      <c r="D283" s="63"/>
      <c r="E283" s="63"/>
      <c r="F283" s="54"/>
      <c r="G283" s="63"/>
      <c r="H283" s="63"/>
      <c r="I283" s="63"/>
      <c r="J283" s="128"/>
      <c r="K283" s="129"/>
      <c r="L283" s="195"/>
      <c r="M283" s="128"/>
      <c r="N283" s="188"/>
      <c r="O283" s="63"/>
      <c r="P283" s="63"/>
      <c r="Q283" s="63"/>
      <c r="R283" s="63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</row>
    <row r="284">
      <c r="A284" s="63"/>
      <c r="B284" s="63"/>
      <c r="C284" s="63"/>
      <c r="D284" s="63"/>
      <c r="E284" s="63"/>
      <c r="F284" s="54"/>
      <c r="G284" s="63"/>
      <c r="H284" s="63"/>
      <c r="I284" s="63"/>
      <c r="J284" s="128"/>
      <c r="K284" s="129"/>
      <c r="L284" s="195"/>
      <c r="M284" s="128"/>
      <c r="N284" s="188"/>
      <c r="O284" s="63"/>
      <c r="P284" s="63"/>
      <c r="Q284" s="63"/>
      <c r="R284" s="63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</row>
    <row r="285">
      <c r="A285" s="63"/>
      <c r="B285" s="63"/>
      <c r="C285" s="63"/>
      <c r="D285" s="63"/>
      <c r="E285" s="63"/>
      <c r="F285" s="54"/>
      <c r="G285" s="63"/>
      <c r="H285" s="63"/>
      <c r="I285" s="63"/>
      <c r="J285" s="128"/>
      <c r="K285" s="129"/>
      <c r="L285" s="195"/>
      <c r="M285" s="128"/>
      <c r="N285" s="188"/>
      <c r="O285" s="63"/>
      <c r="P285" s="63"/>
      <c r="Q285" s="63"/>
      <c r="R285" s="63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</row>
    <row r="286">
      <c r="A286" s="63"/>
      <c r="B286" s="63"/>
      <c r="C286" s="63"/>
      <c r="D286" s="63"/>
      <c r="E286" s="63"/>
      <c r="F286" s="54"/>
      <c r="G286" s="63"/>
      <c r="H286" s="63"/>
      <c r="I286" s="63"/>
      <c r="J286" s="128"/>
      <c r="K286" s="129"/>
      <c r="L286" s="195"/>
      <c r="M286" s="128"/>
      <c r="N286" s="188"/>
      <c r="O286" s="63"/>
      <c r="P286" s="63"/>
      <c r="Q286" s="63"/>
      <c r="R286" s="63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</row>
    <row r="287">
      <c r="A287" s="63"/>
      <c r="B287" s="63"/>
      <c r="C287" s="63"/>
      <c r="D287" s="63"/>
      <c r="E287" s="63"/>
      <c r="F287" s="54"/>
      <c r="G287" s="63"/>
      <c r="H287" s="63"/>
      <c r="I287" s="63"/>
      <c r="J287" s="128"/>
      <c r="K287" s="129"/>
      <c r="L287" s="195"/>
      <c r="M287" s="128"/>
      <c r="N287" s="188"/>
      <c r="O287" s="63"/>
      <c r="P287" s="63"/>
      <c r="Q287" s="63"/>
      <c r="R287" s="63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</row>
    <row r="288">
      <c r="A288" s="63"/>
      <c r="B288" s="63"/>
      <c r="C288" s="63"/>
      <c r="D288" s="63"/>
      <c r="E288" s="63"/>
      <c r="F288" s="54"/>
      <c r="G288" s="63"/>
      <c r="H288" s="63"/>
      <c r="I288" s="63"/>
      <c r="J288" s="128"/>
      <c r="K288" s="129"/>
      <c r="L288" s="195"/>
      <c r="M288" s="128"/>
      <c r="N288" s="188"/>
      <c r="O288" s="63"/>
      <c r="P288" s="63"/>
      <c r="Q288" s="63"/>
      <c r="R288" s="63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</row>
    <row r="289">
      <c r="A289" s="63"/>
      <c r="B289" s="63"/>
      <c r="C289" s="63"/>
      <c r="D289" s="63"/>
      <c r="E289" s="63"/>
      <c r="F289" s="54"/>
      <c r="G289" s="63"/>
      <c r="H289" s="63"/>
      <c r="I289" s="63"/>
      <c r="J289" s="128"/>
      <c r="K289" s="129"/>
      <c r="L289" s="195"/>
      <c r="M289" s="128"/>
      <c r="N289" s="188"/>
      <c r="O289" s="63"/>
      <c r="P289" s="63"/>
      <c r="Q289" s="63"/>
      <c r="R289" s="63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</row>
    <row r="290">
      <c r="A290" s="63"/>
      <c r="B290" s="63"/>
      <c r="C290" s="63"/>
      <c r="D290" s="63"/>
      <c r="E290" s="63"/>
      <c r="F290" s="54"/>
      <c r="G290" s="63"/>
      <c r="H290" s="63"/>
      <c r="I290" s="63"/>
      <c r="J290" s="128"/>
      <c r="K290" s="129"/>
      <c r="L290" s="195"/>
      <c r="M290" s="128"/>
      <c r="N290" s="188"/>
      <c r="O290" s="63"/>
      <c r="P290" s="63"/>
      <c r="Q290" s="63"/>
      <c r="R290" s="63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</row>
    <row r="291">
      <c r="A291" s="63"/>
      <c r="B291" s="63"/>
      <c r="C291" s="63"/>
      <c r="D291" s="63"/>
      <c r="E291" s="63"/>
      <c r="F291" s="54"/>
      <c r="G291" s="63"/>
      <c r="H291" s="63"/>
      <c r="I291" s="63"/>
      <c r="J291" s="128"/>
      <c r="K291" s="129"/>
      <c r="L291" s="195"/>
      <c r="M291" s="128"/>
      <c r="N291" s="188"/>
      <c r="O291" s="63"/>
      <c r="P291" s="63"/>
      <c r="Q291" s="63"/>
      <c r="R291" s="63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</row>
    <row r="292">
      <c r="A292" s="63"/>
      <c r="B292" s="63"/>
      <c r="C292" s="63"/>
      <c r="D292" s="63"/>
      <c r="E292" s="63"/>
      <c r="F292" s="54"/>
      <c r="G292" s="63"/>
      <c r="H292" s="63"/>
      <c r="I292" s="63"/>
      <c r="J292" s="128"/>
      <c r="K292" s="129"/>
      <c r="L292" s="195"/>
      <c r="M292" s="128"/>
      <c r="N292" s="188"/>
      <c r="O292" s="63"/>
      <c r="P292" s="63"/>
      <c r="Q292" s="63"/>
      <c r="R292" s="63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</row>
    <row r="293">
      <c r="A293" s="63"/>
      <c r="B293" s="63"/>
      <c r="C293" s="63"/>
      <c r="D293" s="63"/>
      <c r="E293" s="63"/>
      <c r="F293" s="54"/>
      <c r="G293" s="63"/>
      <c r="H293" s="63"/>
      <c r="I293" s="63"/>
      <c r="J293" s="128"/>
      <c r="K293" s="129"/>
      <c r="L293" s="195"/>
      <c r="M293" s="128"/>
      <c r="N293" s="188"/>
      <c r="O293" s="63"/>
      <c r="P293" s="63"/>
      <c r="Q293" s="63"/>
      <c r="R293" s="63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</row>
    <row r="294">
      <c r="A294" s="63"/>
      <c r="B294" s="63"/>
      <c r="C294" s="63"/>
      <c r="D294" s="63"/>
      <c r="E294" s="63"/>
      <c r="F294" s="54"/>
      <c r="G294" s="63"/>
      <c r="H294" s="63"/>
      <c r="I294" s="63"/>
      <c r="J294" s="128"/>
      <c r="K294" s="129"/>
      <c r="L294" s="195"/>
      <c r="M294" s="128"/>
      <c r="N294" s="188"/>
      <c r="O294" s="63"/>
      <c r="P294" s="63"/>
      <c r="Q294" s="63"/>
      <c r="R294" s="63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</row>
    <row r="295">
      <c r="A295" s="63"/>
      <c r="B295" s="63"/>
      <c r="C295" s="63"/>
      <c r="D295" s="63"/>
      <c r="E295" s="63"/>
      <c r="F295" s="54"/>
      <c r="G295" s="63"/>
      <c r="H295" s="63"/>
      <c r="I295" s="63"/>
      <c r="J295" s="128"/>
      <c r="K295" s="129"/>
      <c r="L295" s="195"/>
      <c r="M295" s="128"/>
      <c r="N295" s="188"/>
      <c r="O295" s="63"/>
      <c r="P295" s="63"/>
      <c r="Q295" s="63"/>
      <c r="R295" s="63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</row>
    <row r="296">
      <c r="A296" s="63"/>
      <c r="B296" s="63"/>
      <c r="C296" s="63"/>
      <c r="D296" s="63"/>
      <c r="E296" s="63"/>
      <c r="F296" s="54"/>
      <c r="G296" s="63"/>
      <c r="H296" s="63"/>
      <c r="I296" s="63"/>
      <c r="J296" s="128"/>
      <c r="K296" s="129"/>
      <c r="L296" s="195"/>
      <c r="M296" s="128"/>
      <c r="N296" s="188"/>
      <c r="O296" s="63"/>
      <c r="P296" s="63"/>
      <c r="Q296" s="63"/>
      <c r="R296" s="63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</row>
    <row r="297">
      <c r="A297" s="63"/>
      <c r="B297" s="63"/>
      <c r="C297" s="63"/>
      <c r="D297" s="63"/>
      <c r="E297" s="63"/>
      <c r="F297" s="54"/>
      <c r="G297" s="63"/>
      <c r="H297" s="63"/>
      <c r="I297" s="63"/>
      <c r="J297" s="128"/>
      <c r="K297" s="129"/>
      <c r="L297" s="195"/>
      <c r="M297" s="128"/>
      <c r="N297" s="188"/>
      <c r="O297" s="63"/>
      <c r="P297" s="63"/>
      <c r="Q297" s="63"/>
      <c r="R297" s="63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</row>
    <row r="298">
      <c r="A298" s="63"/>
      <c r="B298" s="63"/>
      <c r="C298" s="63"/>
      <c r="D298" s="63"/>
      <c r="E298" s="63"/>
      <c r="F298" s="54"/>
      <c r="G298" s="63"/>
      <c r="H298" s="63"/>
      <c r="I298" s="63"/>
      <c r="J298" s="128"/>
      <c r="K298" s="129"/>
      <c r="L298" s="195"/>
      <c r="M298" s="128"/>
      <c r="N298" s="188"/>
      <c r="O298" s="63"/>
      <c r="P298" s="63"/>
      <c r="Q298" s="63"/>
      <c r="R298" s="63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</row>
    <row r="299">
      <c r="A299" s="63"/>
      <c r="B299" s="63"/>
      <c r="C299" s="63"/>
      <c r="D299" s="63"/>
      <c r="E299" s="63"/>
      <c r="F299" s="54"/>
      <c r="G299" s="63"/>
      <c r="H299" s="63"/>
      <c r="I299" s="63"/>
      <c r="J299" s="128"/>
      <c r="K299" s="129"/>
      <c r="L299" s="195"/>
      <c r="M299" s="128"/>
      <c r="N299" s="188"/>
      <c r="O299" s="63"/>
      <c r="P299" s="63"/>
      <c r="Q299" s="63"/>
      <c r="R299" s="63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</row>
    <row r="300">
      <c r="A300" s="63"/>
      <c r="B300" s="63"/>
      <c r="C300" s="63"/>
      <c r="D300" s="63"/>
      <c r="E300" s="63"/>
      <c r="F300" s="54"/>
      <c r="G300" s="63"/>
      <c r="H300" s="63"/>
      <c r="I300" s="63"/>
      <c r="J300" s="128"/>
      <c r="K300" s="129"/>
      <c r="L300" s="195"/>
      <c r="M300" s="128"/>
      <c r="N300" s="188"/>
      <c r="O300" s="63"/>
      <c r="P300" s="63"/>
      <c r="Q300" s="63"/>
      <c r="R300" s="63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</row>
    <row r="301">
      <c r="A301" s="63"/>
      <c r="B301" s="63"/>
      <c r="C301" s="63"/>
      <c r="D301" s="63"/>
      <c r="E301" s="63"/>
      <c r="F301" s="54"/>
      <c r="G301" s="63"/>
      <c r="H301" s="63"/>
      <c r="I301" s="63"/>
      <c r="J301" s="128"/>
      <c r="K301" s="129"/>
      <c r="L301" s="195"/>
      <c r="M301" s="128"/>
      <c r="N301" s="188"/>
      <c r="O301" s="63"/>
      <c r="P301" s="63"/>
      <c r="Q301" s="63"/>
      <c r="R301" s="63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</row>
    <row r="302">
      <c r="A302" s="63"/>
      <c r="B302" s="63"/>
      <c r="C302" s="63"/>
      <c r="D302" s="63"/>
      <c r="E302" s="63"/>
      <c r="F302" s="54"/>
      <c r="G302" s="63"/>
      <c r="H302" s="63"/>
      <c r="I302" s="63"/>
      <c r="J302" s="128"/>
      <c r="K302" s="129"/>
      <c r="L302" s="195"/>
      <c r="M302" s="128"/>
      <c r="N302" s="188"/>
      <c r="O302" s="63"/>
      <c r="P302" s="63"/>
      <c r="Q302" s="63"/>
      <c r="R302" s="63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</row>
    <row r="303">
      <c r="A303" s="63"/>
      <c r="B303" s="63"/>
      <c r="C303" s="63"/>
      <c r="D303" s="63"/>
      <c r="E303" s="63"/>
      <c r="F303" s="54"/>
      <c r="G303" s="63"/>
      <c r="H303" s="63"/>
      <c r="I303" s="63"/>
      <c r="J303" s="128"/>
      <c r="K303" s="129"/>
      <c r="L303" s="195"/>
      <c r="M303" s="128"/>
      <c r="N303" s="188"/>
      <c r="O303" s="63"/>
      <c r="P303" s="63"/>
      <c r="Q303" s="63"/>
      <c r="R303" s="63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</row>
    <row r="304">
      <c r="A304" s="63"/>
      <c r="B304" s="63"/>
      <c r="C304" s="63"/>
      <c r="D304" s="63"/>
      <c r="E304" s="63"/>
      <c r="F304" s="54"/>
      <c r="G304" s="63"/>
      <c r="H304" s="63"/>
      <c r="I304" s="63"/>
      <c r="J304" s="128"/>
      <c r="K304" s="129"/>
      <c r="L304" s="195"/>
      <c r="M304" s="128"/>
      <c r="N304" s="188"/>
      <c r="O304" s="63"/>
      <c r="P304" s="63"/>
      <c r="Q304" s="63"/>
      <c r="R304" s="63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</row>
    <row r="305">
      <c r="A305" s="63"/>
      <c r="B305" s="63"/>
      <c r="C305" s="63"/>
      <c r="D305" s="63"/>
      <c r="E305" s="63"/>
      <c r="F305" s="54"/>
      <c r="G305" s="63"/>
      <c r="H305" s="63"/>
      <c r="I305" s="63"/>
      <c r="J305" s="128"/>
      <c r="K305" s="129"/>
      <c r="L305" s="195"/>
      <c r="M305" s="128"/>
      <c r="N305" s="188"/>
      <c r="O305" s="63"/>
      <c r="P305" s="63"/>
      <c r="Q305" s="63"/>
      <c r="R305" s="63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</row>
    <row r="306">
      <c r="A306" s="63"/>
      <c r="B306" s="63"/>
      <c r="C306" s="63"/>
      <c r="D306" s="63"/>
      <c r="E306" s="63"/>
      <c r="F306" s="54"/>
      <c r="G306" s="63"/>
      <c r="H306" s="63"/>
      <c r="I306" s="63"/>
      <c r="J306" s="128"/>
      <c r="K306" s="129"/>
      <c r="L306" s="195"/>
      <c r="M306" s="128"/>
      <c r="N306" s="188"/>
      <c r="O306" s="63"/>
      <c r="P306" s="63"/>
      <c r="Q306" s="63"/>
      <c r="R306" s="63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</row>
    <row r="307">
      <c r="A307" s="63"/>
      <c r="B307" s="63"/>
      <c r="C307" s="63"/>
      <c r="D307" s="63"/>
      <c r="E307" s="63"/>
      <c r="F307" s="54"/>
      <c r="G307" s="63"/>
      <c r="H307" s="63"/>
      <c r="I307" s="63"/>
      <c r="J307" s="128"/>
      <c r="K307" s="129"/>
      <c r="L307" s="195"/>
      <c r="M307" s="128"/>
      <c r="N307" s="188"/>
      <c r="O307" s="63"/>
      <c r="P307" s="63"/>
      <c r="Q307" s="63"/>
      <c r="R307" s="63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</row>
    <row r="308">
      <c r="A308" s="63"/>
      <c r="B308" s="63"/>
      <c r="C308" s="63"/>
      <c r="D308" s="63"/>
      <c r="E308" s="63"/>
      <c r="F308" s="54"/>
      <c r="G308" s="63"/>
      <c r="H308" s="63"/>
      <c r="I308" s="63"/>
      <c r="J308" s="128"/>
      <c r="K308" s="129"/>
      <c r="L308" s="195"/>
      <c r="M308" s="128"/>
      <c r="N308" s="188"/>
      <c r="O308" s="63"/>
      <c r="P308" s="63"/>
      <c r="Q308" s="63"/>
      <c r="R308" s="63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</row>
    <row r="309">
      <c r="A309" s="63"/>
      <c r="B309" s="63"/>
      <c r="C309" s="63"/>
      <c r="D309" s="63"/>
      <c r="E309" s="63"/>
      <c r="F309" s="54"/>
      <c r="G309" s="63"/>
      <c r="H309" s="63"/>
      <c r="I309" s="63"/>
      <c r="J309" s="128"/>
      <c r="K309" s="129"/>
      <c r="L309" s="195"/>
      <c r="M309" s="128"/>
      <c r="N309" s="188"/>
      <c r="O309" s="63"/>
      <c r="P309" s="63"/>
      <c r="Q309" s="63"/>
      <c r="R309" s="63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</row>
    <row r="310">
      <c r="A310" s="63"/>
      <c r="B310" s="63"/>
      <c r="C310" s="63"/>
      <c r="D310" s="63"/>
      <c r="E310" s="63"/>
      <c r="F310" s="54"/>
      <c r="G310" s="63"/>
      <c r="H310" s="63"/>
      <c r="I310" s="63"/>
      <c r="J310" s="128"/>
      <c r="K310" s="129"/>
      <c r="L310" s="195"/>
      <c r="M310" s="128"/>
      <c r="N310" s="188"/>
      <c r="O310" s="63"/>
      <c r="P310" s="63"/>
      <c r="Q310" s="63"/>
      <c r="R310" s="63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</row>
    <row r="311">
      <c r="A311" s="63"/>
      <c r="B311" s="63"/>
      <c r="C311" s="63"/>
      <c r="D311" s="63"/>
      <c r="E311" s="63"/>
      <c r="F311" s="54"/>
      <c r="G311" s="63"/>
      <c r="H311" s="63"/>
      <c r="I311" s="63"/>
      <c r="J311" s="128"/>
      <c r="K311" s="129"/>
      <c r="L311" s="195"/>
      <c r="M311" s="128"/>
      <c r="N311" s="188"/>
      <c r="O311" s="63"/>
      <c r="P311" s="63"/>
      <c r="Q311" s="63"/>
      <c r="R311" s="63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</row>
    <row r="312">
      <c r="A312" s="63"/>
      <c r="B312" s="63"/>
      <c r="C312" s="63"/>
      <c r="D312" s="63"/>
      <c r="E312" s="63"/>
      <c r="F312" s="54"/>
      <c r="G312" s="63"/>
      <c r="H312" s="63"/>
      <c r="I312" s="63"/>
      <c r="J312" s="128"/>
      <c r="K312" s="129"/>
      <c r="L312" s="195"/>
      <c r="M312" s="128"/>
      <c r="N312" s="188"/>
      <c r="O312" s="63"/>
      <c r="P312" s="63"/>
      <c r="Q312" s="63"/>
      <c r="R312" s="63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</row>
    <row r="313">
      <c r="A313" s="63"/>
      <c r="B313" s="63"/>
      <c r="C313" s="63"/>
      <c r="D313" s="63"/>
      <c r="E313" s="63"/>
      <c r="F313" s="54"/>
      <c r="G313" s="63"/>
      <c r="H313" s="63"/>
      <c r="I313" s="63"/>
      <c r="J313" s="128"/>
      <c r="K313" s="129"/>
      <c r="L313" s="195"/>
      <c r="M313" s="128"/>
      <c r="N313" s="188"/>
      <c r="O313" s="63"/>
      <c r="P313" s="63"/>
      <c r="Q313" s="63"/>
      <c r="R313" s="63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</row>
    <row r="314">
      <c r="A314" s="63"/>
      <c r="B314" s="63"/>
      <c r="C314" s="63"/>
      <c r="D314" s="63"/>
      <c r="E314" s="63"/>
      <c r="F314" s="54"/>
      <c r="G314" s="63"/>
      <c r="H314" s="63"/>
      <c r="I314" s="63"/>
      <c r="J314" s="128"/>
      <c r="K314" s="129"/>
      <c r="L314" s="195"/>
      <c r="M314" s="128"/>
      <c r="N314" s="188"/>
      <c r="O314" s="63"/>
      <c r="P314" s="63"/>
      <c r="Q314" s="63"/>
      <c r="R314" s="63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</row>
    <row r="315">
      <c r="A315" s="63"/>
      <c r="B315" s="63"/>
      <c r="C315" s="63"/>
      <c r="D315" s="63"/>
      <c r="E315" s="63"/>
      <c r="F315" s="54"/>
      <c r="G315" s="63"/>
      <c r="H315" s="63"/>
      <c r="I315" s="63"/>
      <c r="J315" s="128"/>
      <c r="K315" s="129"/>
      <c r="L315" s="195"/>
      <c r="M315" s="128"/>
      <c r="N315" s="188"/>
      <c r="O315" s="63"/>
      <c r="P315" s="63"/>
      <c r="Q315" s="63"/>
      <c r="R315" s="63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</row>
    <row r="316">
      <c r="A316" s="63"/>
      <c r="B316" s="63"/>
      <c r="C316" s="63"/>
      <c r="D316" s="63"/>
      <c r="E316" s="63"/>
      <c r="F316" s="54"/>
      <c r="G316" s="63"/>
      <c r="H316" s="63"/>
      <c r="I316" s="63"/>
      <c r="J316" s="128"/>
      <c r="K316" s="129"/>
      <c r="L316" s="195"/>
      <c r="M316" s="128"/>
      <c r="N316" s="188"/>
      <c r="O316" s="63"/>
      <c r="P316" s="63"/>
      <c r="Q316" s="63"/>
      <c r="R316" s="63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</row>
    <row r="317">
      <c r="A317" s="63"/>
      <c r="B317" s="63"/>
      <c r="C317" s="63"/>
      <c r="D317" s="63"/>
      <c r="E317" s="63"/>
      <c r="F317" s="54"/>
      <c r="G317" s="63"/>
      <c r="H317" s="63"/>
      <c r="I317" s="63"/>
      <c r="J317" s="128"/>
      <c r="K317" s="129"/>
      <c r="L317" s="195"/>
      <c r="M317" s="128"/>
      <c r="N317" s="188"/>
      <c r="O317" s="63"/>
      <c r="P317" s="63"/>
      <c r="Q317" s="63"/>
      <c r="R317" s="63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</row>
    <row r="318">
      <c r="A318" s="63"/>
      <c r="B318" s="63"/>
      <c r="C318" s="63"/>
      <c r="D318" s="63"/>
      <c r="E318" s="63"/>
      <c r="F318" s="54"/>
      <c r="G318" s="63"/>
      <c r="H318" s="63"/>
      <c r="I318" s="63"/>
      <c r="J318" s="128"/>
      <c r="K318" s="129"/>
      <c r="L318" s="195"/>
      <c r="M318" s="128"/>
      <c r="N318" s="188"/>
      <c r="O318" s="63"/>
      <c r="P318" s="63"/>
      <c r="Q318" s="63"/>
      <c r="R318" s="63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</row>
    <row r="319">
      <c r="A319" s="63"/>
      <c r="B319" s="63"/>
      <c r="C319" s="63"/>
      <c r="D319" s="63"/>
      <c r="E319" s="63"/>
      <c r="F319" s="54"/>
      <c r="G319" s="63"/>
      <c r="H319" s="63"/>
      <c r="I319" s="63"/>
      <c r="J319" s="128"/>
      <c r="K319" s="129"/>
      <c r="L319" s="195"/>
      <c r="M319" s="128"/>
      <c r="N319" s="188"/>
      <c r="O319" s="63"/>
      <c r="P319" s="63"/>
      <c r="Q319" s="63"/>
      <c r="R319" s="63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</row>
    <row r="320">
      <c r="A320" s="63"/>
      <c r="B320" s="63"/>
      <c r="C320" s="63"/>
      <c r="D320" s="63"/>
      <c r="E320" s="63"/>
      <c r="F320" s="54"/>
      <c r="G320" s="63"/>
      <c r="H320" s="63"/>
      <c r="I320" s="63"/>
      <c r="J320" s="128"/>
      <c r="K320" s="129"/>
      <c r="L320" s="195"/>
      <c r="M320" s="128"/>
      <c r="N320" s="188"/>
      <c r="O320" s="63"/>
      <c r="P320" s="63"/>
      <c r="Q320" s="63"/>
      <c r="R320" s="63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</row>
    <row r="321">
      <c r="A321" s="63"/>
      <c r="B321" s="63"/>
      <c r="C321" s="63"/>
      <c r="D321" s="63"/>
      <c r="E321" s="63"/>
      <c r="F321" s="54"/>
      <c r="G321" s="63"/>
      <c r="H321" s="63"/>
      <c r="I321" s="63"/>
      <c r="J321" s="128"/>
      <c r="K321" s="129"/>
      <c r="L321" s="195"/>
      <c r="M321" s="128"/>
      <c r="N321" s="188"/>
      <c r="O321" s="63"/>
      <c r="P321" s="63"/>
      <c r="Q321" s="63"/>
      <c r="R321" s="63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</row>
    <row r="322">
      <c r="A322" s="63"/>
      <c r="B322" s="63"/>
      <c r="C322" s="63"/>
      <c r="D322" s="63"/>
      <c r="E322" s="63"/>
      <c r="F322" s="54"/>
      <c r="G322" s="63"/>
      <c r="H322" s="63"/>
      <c r="I322" s="63"/>
      <c r="J322" s="128"/>
      <c r="K322" s="129"/>
      <c r="L322" s="195"/>
      <c r="M322" s="128"/>
      <c r="N322" s="188"/>
      <c r="O322" s="63"/>
      <c r="P322" s="63"/>
      <c r="Q322" s="63"/>
      <c r="R322" s="63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</row>
    <row r="323">
      <c r="A323" s="63"/>
      <c r="B323" s="63"/>
      <c r="C323" s="63"/>
      <c r="D323" s="63"/>
      <c r="E323" s="63"/>
      <c r="F323" s="54"/>
      <c r="G323" s="63"/>
      <c r="H323" s="63"/>
      <c r="I323" s="63"/>
      <c r="J323" s="128"/>
      <c r="K323" s="129"/>
      <c r="L323" s="195"/>
      <c r="M323" s="128"/>
      <c r="N323" s="188"/>
      <c r="O323" s="63"/>
      <c r="P323" s="63"/>
      <c r="Q323" s="63"/>
      <c r="R323" s="63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</row>
    <row r="324">
      <c r="A324" s="63"/>
      <c r="B324" s="63"/>
      <c r="C324" s="63"/>
      <c r="D324" s="63"/>
      <c r="E324" s="63"/>
      <c r="F324" s="54"/>
      <c r="G324" s="63"/>
      <c r="H324" s="63"/>
      <c r="I324" s="63"/>
      <c r="J324" s="128"/>
      <c r="K324" s="129"/>
      <c r="L324" s="195"/>
      <c r="M324" s="128"/>
      <c r="N324" s="188"/>
      <c r="O324" s="63"/>
      <c r="P324" s="63"/>
      <c r="Q324" s="63"/>
      <c r="R324" s="63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</row>
    <row r="325">
      <c r="A325" s="63"/>
      <c r="B325" s="63"/>
      <c r="C325" s="63"/>
      <c r="D325" s="63"/>
      <c r="E325" s="63"/>
      <c r="F325" s="54"/>
      <c r="G325" s="63"/>
      <c r="H325" s="63"/>
      <c r="I325" s="63"/>
      <c r="J325" s="128"/>
      <c r="K325" s="129"/>
      <c r="L325" s="195"/>
      <c r="M325" s="128"/>
      <c r="N325" s="188"/>
      <c r="O325" s="63"/>
      <c r="P325" s="63"/>
      <c r="Q325" s="63"/>
      <c r="R325" s="63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</row>
    <row r="326">
      <c r="A326" s="63"/>
      <c r="B326" s="63"/>
      <c r="C326" s="63"/>
      <c r="D326" s="63"/>
      <c r="E326" s="63"/>
      <c r="F326" s="54"/>
      <c r="G326" s="63"/>
      <c r="H326" s="63"/>
      <c r="I326" s="63"/>
      <c r="J326" s="128"/>
      <c r="K326" s="129"/>
      <c r="L326" s="195"/>
      <c r="M326" s="128"/>
      <c r="N326" s="188"/>
      <c r="O326" s="63"/>
      <c r="P326" s="63"/>
      <c r="Q326" s="63"/>
      <c r="R326" s="63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</row>
    <row r="327">
      <c r="A327" s="63"/>
      <c r="B327" s="63"/>
      <c r="C327" s="63"/>
      <c r="D327" s="63"/>
      <c r="E327" s="63"/>
      <c r="F327" s="54"/>
      <c r="G327" s="63"/>
      <c r="H327" s="63"/>
      <c r="I327" s="63"/>
      <c r="J327" s="128"/>
      <c r="K327" s="129"/>
      <c r="L327" s="195"/>
      <c r="M327" s="128"/>
      <c r="N327" s="188"/>
      <c r="O327" s="63"/>
      <c r="P327" s="63"/>
      <c r="Q327" s="63"/>
      <c r="R327" s="63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</row>
    <row r="328">
      <c r="A328" s="63"/>
      <c r="B328" s="63"/>
      <c r="C328" s="63"/>
      <c r="D328" s="63"/>
      <c r="E328" s="63"/>
      <c r="F328" s="54"/>
      <c r="G328" s="63"/>
      <c r="H328" s="63"/>
      <c r="I328" s="63"/>
      <c r="J328" s="128"/>
      <c r="K328" s="129"/>
      <c r="L328" s="195"/>
      <c r="M328" s="128"/>
      <c r="N328" s="188"/>
      <c r="O328" s="63"/>
      <c r="P328" s="63"/>
      <c r="Q328" s="63"/>
      <c r="R328" s="63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</row>
    <row r="329">
      <c r="A329" s="63"/>
      <c r="B329" s="63"/>
      <c r="C329" s="63"/>
      <c r="D329" s="63"/>
      <c r="E329" s="63"/>
      <c r="F329" s="54"/>
      <c r="G329" s="63"/>
      <c r="H329" s="63"/>
      <c r="I329" s="63"/>
      <c r="J329" s="128"/>
      <c r="K329" s="129"/>
      <c r="L329" s="195"/>
      <c r="M329" s="128"/>
      <c r="N329" s="188"/>
      <c r="O329" s="63"/>
      <c r="P329" s="63"/>
      <c r="Q329" s="63"/>
      <c r="R329" s="63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</row>
    <row r="330">
      <c r="A330" s="63"/>
      <c r="B330" s="63"/>
      <c r="C330" s="63"/>
      <c r="D330" s="63"/>
      <c r="E330" s="63"/>
      <c r="F330" s="54"/>
      <c r="G330" s="63"/>
      <c r="H330" s="63"/>
      <c r="I330" s="63"/>
      <c r="J330" s="128"/>
      <c r="K330" s="129"/>
      <c r="L330" s="195"/>
      <c r="M330" s="128"/>
      <c r="N330" s="188"/>
      <c r="O330" s="63"/>
      <c r="P330" s="63"/>
      <c r="Q330" s="63"/>
      <c r="R330" s="63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</row>
    <row r="331">
      <c r="A331" s="63"/>
      <c r="B331" s="63"/>
      <c r="C331" s="63"/>
      <c r="D331" s="63"/>
      <c r="E331" s="63"/>
      <c r="F331" s="54"/>
      <c r="G331" s="63"/>
      <c r="H331" s="63"/>
      <c r="I331" s="63"/>
      <c r="J331" s="128"/>
      <c r="K331" s="129"/>
      <c r="L331" s="195"/>
      <c r="M331" s="128"/>
      <c r="N331" s="188"/>
      <c r="O331" s="63"/>
      <c r="P331" s="63"/>
      <c r="Q331" s="63"/>
      <c r="R331" s="63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</row>
    <row r="332">
      <c r="A332" s="63"/>
      <c r="B332" s="63"/>
      <c r="C332" s="63"/>
      <c r="D332" s="63"/>
      <c r="E332" s="63"/>
      <c r="F332" s="54"/>
      <c r="G332" s="63"/>
      <c r="H332" s="63"/>
      <c r="I332" s="63"/>
      <c r="J332" s="128"/>
      <c r="K332" s="129"/>
      <c r="L332" s="195"/>
      <c r="M332" s="128"/>
      <c r="N332" s="188"/>
      <c r="O332" s="63"/>
      <c r="P332" s="63"/>
      <c r="Q332" s="63"/>
      <c r="R332" s="63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</row>
    <row r="333">
      <c r="A333" s="63"/>
      <c r="B333" s="63"/>
      <c r="C333" s="63"/>
      <c r="D333" s="63"/>
      <c r="E333" s="63"/>
      <c r="F333" s="54"/>
      <c r="G333" s="63"/>
      <c r="H333" s="63"/>
      <c r="I333" s="63"/>
      <c r="J333" s="128"/>
      <c r="K333" s="129"/>
      <c r="L333" s="195"/>
      <c r="M333" s="128"/>
      <c r="N333" s="188"/>
      <c r="O333" s="63"/>
      <c r="P333" s="63"/>
      <c r="Q333" s="63"/>
      <c r="R333" s="63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</row>
    <row r="334">
      <c r="A334" s="63"/>
      <c r="B334" s="63"/>
      <c r="C334" s="63"/>
      <c r="D334" s="63"/>
      <c r="E334" s="63"/>
      <c r="F334" s="54"/>
      <c r="G334" s="63"/>
      <c r="H334" s="63"/>
      <c r="I334" s="63"/>
      <c r="J334" s="128"/>
      <c r="K334" s="129"/>
      <c r="L334" s="195"/>
      <c r="M334" s="128"/>
      <c r="N334" s="188"/>
      <c r="O334" s="63"/>
      <c r="P334" s="63"/>
      <c r="Q334" s="63"/>
      <c r="R334" s="63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</row>
    <row r="335">
      <c r="A335" s="63"/>
      <c r="B335" s="63"/>
      <c r="C335" s="63"/>
      <c r="D335" s="63"/>
      <c r="E335" s="63"/>
      <c r="F335" s="54"/>
      <c r="G335" s="63"/>
      <c r="H335" s="63"/>
      <c r="I335" s="63"/>
      <c r="J335" s="128"/>
      <c r="K335" s="129"/>
      <c r="L335" s="195"/>
      <c r="M335" s="128"/>
      <c r="N335" s="188"/>
      <c r="O335" s="63"/>
      <c r="P335" s="63"/>
      <c r="Q335" s="63"/>
      <c r="R335" s="63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</row>
    <row r="336">
      <c r="A336" s="63"/>
      <c r="B336" s="63"/>
      <c r="C336" s="63"/>
      <c r="D336" s="63"/>
      <c r="E336" s="63"/>
      <c r="F336" s="54"/>
      <c r="G336" s="63"/>
      <c r="H336" s="63"/>
      <c r="I336" s="63"/>
      <c r="J336" s="128"/>
      <c r="K336" s="129"/>
      <c r="L336" s="195"/>
      <c r="M336" s="128"/>
      <c r="N336" s="188"/>
      <c r="O336" s="63"/>
      <c r="P336" s="63"/>
      <c r="Q336" s="63"/>
      <c r="R336" s="63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</row>
    <row r="337">
      <c r="A337" s="63"/>
      <c r="B337" s="63"/>
      <c r="C337" s="63"/>
      <c r="D337" s="63"/>
      <c r="E337" s="63"/>
      <c r="F337" s="54"/>
      <c r="G337" s="63"/>
      <c r="H337" s="63"/>
      <c r="I337" s="63"/>
      <c r="J337" s="128"/>
      <c r="K337" s="129"/>
      <c r="L337" s="195"/>
      <c r="M337" s="128"/>
      <c r="N337" s="188"/>
      <c r="O337" s="63"/>
      <c r="P337" s="63"/>
      <c r="Q337" s="63"/>
      <c r="R337" s="63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</row>
    <row r="338">
      <c r="A338" s="63"/>
      <c r="B338" s="63"/>
      <c r="C338" s="63"/>
      <c r="D338" s="63"/>
      <c r="E338" s="63"/>
      <c r="F338" s="54"/>
      <c r="G338" s="63"/>
      <c r="H338" s="63"/>
      <c r="I338" s="63"/>
      <c r="J338" s="128"/>
      <c r="K338" s="129"/>
      <c r="L338" s="195"/>
      <c r="M338" s="128"/>
      <c r="N338" s="188"/>
      <c r="O338" s="63"/>
      <c r="P338" s="63"/>
      <c r="Q338" s="63"/>
      <c r="R338" s="63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</row>
    <row r="339">
      <c r="A339" s="63"/>
      <c r="B339" s="63"/>
      <c r="C339" s="63"/>
      <c r="D339" s="63"/>
      <c r="E339" s="63"/>
      <c r="F339" s="54"/>
      <c r="G339" s="63"/>
      <c r="H339" s="63"/>
      <c r="I339" s="63"/>
      <c r="J339" s="128"/>
      <c r="K339" s="129"/>
      <c r="L339" s="195"/>
      <c r="M339" s="128"/>
      <c r="N339" s="188"/>
      <c r="O339" s="63"/>
      <c r="P339" s="63"/>
      <c r="Q339" s="63"/>
      <c r="R339" s="63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</row>
    <row r="340">
      <c r="A340" s="63"/>
      <c r="B340" s="63"/>
      <c r="C340" s="63"/>
      <c r="D340" s="63"/>
      <c r="E340" s="63"/>
      <c r="F340" s="54"/>
      <c r="G340" s="63"/>
      <c r="H340" s="63"/>
      <c r="I340" s="63"/>
      <c r="J340" s="128"/>
      <c r="K340" s="129"/>
      <c r="L340" s="195"/>
      <c r="M340" s="128"/>
      <c r="N340" s="188"/>
      <c r="O340" s="63"/>
      <c r="P340" s="63"/>
      <c r="Q340" s="63"/>
      <c r="R340" s="63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</row>
    <row r="341">
      <c r="A341" s="63"/>
      <c r="B341" s="63"/>
      <c r="C341" s="63"/>
      <c r="D341" s="63"/>
      <c r="E341" s="63"/>
      <c r="F341" s="54"/>
      <c r="G341" s="63"/>
      <c r="H341" s="63"/>
      <c r="I341" s="63"/>
      <c r="J341" s="128"/>
      <c r="K341" s="129"/>
      <c r="L341" s="195"/>
      <c r="M341" s="128"/>
      <c r="N341" s="188"/>
      <c r="O341" s="63"/>
      <c r="P341" s="63"/>
      <c r="Q341" s="63"/>
      <c r="R341" s="63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</row>
    <row r="342">
      <c r="A342" s="63"/>
      <c r="B342" s="63"/>
      <c r="C342" s="63"/>
      <c r="D342" s="63"/>
      <c r="E342" s="63"/>
      <c r="F342" s="54"/>
      <c r="G342" s="63"/>
      <c r="H342" s="63"/>
      <c r="I342" s="63"/>
      <c r="J342" s="128"/>
      <c r="K342" s="129"/>
      <c r="L342" s="195"/>
      <c r="M342" s="128"/>
      <c r="N342" s="188"/>
      <c r="O342" s="63"/>
      <c r="P342" s="63"/>
      <c r="Q342" s="63"/>
      <c r="R342" s="63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</row>
    <row r="343">
      <c r="A343" s="63"/>
      <c r="B343" s="63"/>
      <c r="C343" s="63"/>
      <c r="D343" s="63"/>
      <c r="E343" s="63"/>
      <c r="F343" s="54"/>
      <c r="G343" s="63"/>
      <c r="H343" s="63"/>
      <c r="I343" s="63"/>
      <c r="J343" s="128"/>
      <c r="K343" s="129"/>
      <c r="L343" s="195"/>
      <c r="M343" s="128"/>
      <c r="N343" s="188"/>
      <c r="O343" s="63"/>
      <c r="P343" s="63"/>
      <c r="Q343" s="63"/>
      <c r="R343" s="63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</row>
    <row r="344">
      <c r="A344" s="63"/>
      <c r="B344" s="63"/>
      <c r="C344" s="63"/>
      <c r="D344" s="63"/>
      <c r="E344" s="63"/>
      <c r="F344" s="54"/>
      <c r="G344" s="63"/>
      <c r="H344" s="63"/>
      <c r="I344" s="63"/>
      <c r="J344" s="128"/>
      <c r="K344" s="129"/>
      <c r="L344" s="195"/>
      <c r="M344" s="128"/>
      <c r="N344" s="188"/>
      <c r="O344" s="63"/>
      <c r="P344" s="63"/>
      <c r="Q344" s="63"/>
      <c r="R344" s="63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</row>
    <row r="345">
      <c r="A345" s="63"/>
      <c r="B345" s="63"/>
      <c r="C345" s="63"/>
      <c r="D345" s="63"/>
      <c r="E345" s="63"/>
      <c r="F345" s="54"/>
      <c r="G345" s="63"/>
      <c r="H345" s="63"/>
      <c r="I345" s="63"/>
      <c r="J345" s="128"/>
      <c r="K345" s="129"/>
      <c r="L345" s="195"/>
      <c r="M345" s="128"/>
      <c r="N345" s="188"/>
      <c r="O345" s="63"/>
      <c r="P345" s="63"/>
      <c r="Q345" s="63"/>
      <c r="R345" s="63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</row>
    <row r="346">
      <c r="A346" s="63"/>
      <c r="B346" s="63"/>
      <c r="C346" s="63"/>
      <c r="D346" s="63"/>
      <c r="E346" s="63"/>
      <c r="F346" s="54"/>
      <c r="G346" s="63"/>
      <c r="H346" s="63"/>
      <c r="I346" s="63"/>
      <c r="J346" s="128"/>
      <c r="K346" s="129"/>
      <c r="L346" s="195"/>
      <c r="M346" s="128"/>
      <c r="N346" s="188"/>
      <c r="O346" s="63"/>
      <c r="P346" s="63"/>
      <c r="Q346" s="63"/>
      <c r="R346" s="63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</row>
    <row r="347">
      <c r="A347" s="63"/>
      <c r="B347" s="63"/>
      <c r="C347" s="63"/>
      <c r="D347" s="63"/>
      <c r="E347" s="63"/>
      <c r="F347" s="54"/>
      <c r="G347" s="63"/>
      <c r="H347" s="63"/>
      <c r="I347" s="63"/>
      <c r="J347" s="128"/>
      <c r="K347" s="129"/>
      <c r="L347" s="195"/>
      <c r="M347" s="128"/>
      <c r="N347" s="188"/>
      <c r="O347" s="63"/>
      <c r="P347" s="63"/>
      <c r="Q347" s="63"/>
      <c r="R347" s="63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</row>
    <row r="348">
      <c r="A348" s="63"/>
      <c r="B348" s="63"/>
      <c r="C348" s="63"/>
      <c r="D348" s="63"/>
      <c r="E348" s="63"/>
      <c r="F348" s="54"/>
      <c r="G348" s="63"/>
      <c r="H348" s="63"/>
      <c r="I348" s="63"/>
      <c r="J348" s="128"/>
      <c r="K348" s="129"/>
      <c r="L348" s="195"/>
      <c r="M348" s="128"/>
      <c r="N348" s="188"/>
      <c r="O348" s="63"/>
      <c r="P348" s="63"/>
      <c r="Q348" s="63"/>
      <c r="R348" s="63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</row>
    <row r="349">
      <c r="A349" s="63"/>
      <c r="B349" s="63"/>
      <c r="C349" s="63"/>
      <c r="D349" s="63"/>
      <c r="E349" s="63"/>
      <c r="F349" s="54"/>
      <c r="G349" s="63"/>
      <c r="H349" s="63"/>
      <c r="I349" s="63"/>
      <c r="J349" s="128"/>
      <c r="K349" s="129"/>
      <c r="L349" s="195"/>
      <c r="M349" s="128"/>
      <c r="N349" s="188"/>
      <c r="O349" s="63"/>
      <c r="P349" s="63"/>
      <c r="Q349" s="63"/>
      <c r="R349" s="63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</row>
    <row r="350">
      <c r="A350" s="63"/>
      <c r="B350" s="63"/>
      <c r="C350" s="63"/>
      <c r="D350" s="63"/>
      <c r="E350" s="63"/>
      <c r="F350" s="54"/>
      <c r="G350" s="63"/>
      <c r="H350" s="63"/>
      <c r="I350" s="63"/>
      <c r="J350" s="128"/>
      <c r="K350" s="129"/>
      <c r="L350" s="195"/>
      <c r="M350" s="128"/>
      <c r="N350" s="188"/>
      <c r="O350" s="63"/>
      <c r="P350" s="63"/>
      <c r="Q350" s="63"/>
      <c r="R350" s="63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</row>
    <row r="351">
      <c r="A351" s="63"/>
      <c r="B351" s="63"/>
      <c r="C351" s="63"/>
      <c r="D351" s="63"/>
      <c r="E351" s="63"/>
      <c r="F351" s="54"/>
      <c r="G351" s="63"/>
      <c r="H351" s="63"/>
      <c r="I351" s="63"/>
      <c r="J351" s="128"/>
      <c r="K351" s="129"/>
      <c r="L351" s="195"/>
      <c r="M351" s="128"/>
      <c r="N351" s="188"/>
      <c r="O351" s="63"/>
      <c r="P351" s="63"/>
      <c r="Q351" s="63"/>
      <c r="R351" s="63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</row>
    <row r="352">
      <c r="A352" s="63"/>
      <c r="B352" s="63"/>
      <c r="C352" s="63"/>
      <c r="D352" s="63"/>
      <c r="E352" s="63"/>
      <c r="F352" s="54"/>
      <c r="G352" s="63"/>
      <c r="H352" s="63"/>
      <c r="I352" s="63"/>
      <c r="J352" s="128"/>
      <c r="K352" s="129"/>
      <c r="L352" s="195"/>
      <c r="M352" s="128"/>
      <c r="N352" s="188"/>
      <c r="O352" s="63"/>
      <c r="P352" s="63"/>
      <c r="Q352" s="63"/>
      <c r="R352" s="63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</row>
    <row r="353">
      <c r="A353" s="63"/>
      <c r="B353" s="63"/>
      <c r="C353" s="63"/>
      <c r="D353" s="63"/>
      <c r="E353" s="63"/>
      <c r="F353" s="54"/>
      <c r="G353" s="63"/>
      <c r="H353" s="63"/>
      <c r="I353" s="63"/>
      <c r="J353" s="128"/>
      <c r="K353" s="129"/>
      <c r="L353" s="195"/>
      <c r="M353" s="128"/>
      <c r="N353" s="188"/>
      <c r="O353" s="63"/>
      <c r="P353" s="63"/>
      <c r="Q353" s="63"/>
      <c r="R353" s="63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</row>
    <row r="354">
      <c r="A354" s="63"/>
      <c r="B354" s="63"/>
      <c r="C354" s="63"/>
      <c r="D354" s="63"/>
      <c r="E354" s="63"/>
      <c r="F354" s="54"/>
      <c r="G354" s="63"/>
      <c r="H354" s="63"/>
      <c r="I354" s="63"/>
      <c r="J354" s="128"/>
      <c r="K354" s="129"/>
      <c r="L354" s="195"/>
      <c r="M354" s="128"/>
      <c r="N354" s="188"/>
      <c r="O354" s="63"/>
      <c r="P354" s="63"/>
      <c r="Q354" s="63"/>
      <c r="R354" s="63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</row>
    <row r="355">
      <c r="A355" s="63"/>
      <c r="B355" s="63"/>
      <c r="C355" s="63"/>
      <c r="D355" s="63"/>
      <c r="E355" s="63"/>
      <c r="F355" s="54"/>
      <c r="G355" s="63"/>
      <c r="H355" s="63"/>
      <c r="I355" s="63"/>
      <c r="J355" s="128"/>
      <c r="K355" s="129"/>
      <c r="L355" s="195"/>
      <c r="M355" s="128"/>
      <c r="N355" s="188"/>
      <c r="O355" s="63"/>
      <c r="P355" s="63"/>
      <c r="Q355" s="63"/>
      <c r="R355" s="63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</row>
    <row r="356">
      <c r="A356" s="63"/>
      <c r="B356" s="63"/>
      <c r="C356" s="63"/>
      <c r="D356" s="63"/>
      <c r="E356" s="63"/>
      <c r="F356" s="54"/>
      <c r="G356" s="63"/>
      <c r="H356" s="63"/>
      <c r="I356" s="63"/>
      <c r="J356" s="128"/>
      <c r="K356" s="129"/>
      <c r="L356" s="195"/>
      <c r="M356" s="128"/>
      <c r="N356" s="188"/>
      <c r="O356" s="63"/>
      <c r="P356" s="63"/>
      <c r="Q356" s="63"/>
      <c r="R356" s="63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</row>
    <row r="357">
      <c r="A357" s="63"/>
      <c r="B357" s="63"/>
      <c r="C357" s="63"/>
      <c r="D357" s="63"/>
      <c r="E357" s="63"/>
      <c r="F357" s="54"/>
      <c r="G357" s="63"/>
      <c r="H357" s="63"/>
      <c r="I357" s="63"/>
      <c r="J357" s="128"/>
      <c r="K357" s="129"/>
      <c r="L357" s="195"/>
      <c r="M357" s="128"/>
      <c r="N357" s="188"/>
      <c r="O357" s="63"/>
      <c r="P357" s="63"/>
      <c r="Q357" s="63"/>
      <c r="R357" s="63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</row>
    <row r="358">
      <c r="A358" s="63"/>
      <c r="B358" s="63"/>
      <c r="C358" s="63"/>
      <c r="D358" s="63"/>
      <c r="E358" s="63"/>
      <c r="F358" s="54"/>
      <c r="G358" s="63"/>
      <c r="H358" s="63"/>
      <c r="I358" s="63"/>
      <c r="J358" s="128"/>
      <c r="K358" s="129"/>
      <c r="L358" s="195"/>
      <c r="M358" s="128"/>
      <c r="N358" s="188"/>
      <c r="O358" s="63"/>
      <c r="P358" s="63"/>
      <c r="Q358" s="63"/>
      <c r="R358" s="63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</row>
    <row r="359">
      <c r="A359" s="63"/>
      <c r="B359" s="63"/>
      <c r="C359" s="63"/>
      <c r="D359" s="63"/>
      <c r="E359" s="63"/>
      <c r="F359" s="54"/>
      <c r="G359" s="63"/>
      <c r="H359" s="63"/>
      <c r="I359" s="63"/>
      <c r="J359" s="128"/>
      <c r="K359" s="129"/>
      <c r="L359" s="195"/>
      <c r="M359" s="128"/>
      <c r="N359" s="188"/>
      <c r="O359" s="63"/>
      <c r="P359" s="63"/>
      <c r="Q359" s="63"/>
      <c r="R359" s="63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</row>
    <row r="360">
      <c r="A360" s="63"/>
      <c r="B360" s="63"/>
      <c r="C360" s="63"/>
      <c r="D360" s="63"/>
      <c r="E360" s="63"/>
      <c r="F360" s="54"/>
      <c r="G360" s="63"/>
      <c r="H360" s="63"/>
      <c r="I360" s="63"/>
      <c r="J360" s="128"/>
      <c r="K360" s="129"/>
      <c r="L360" s="195"/>
      <c r="M360" s="128"/>
      <c r="N360" s="188"/>
      <c r="O360" s="63"/>
      <c r="P360" s="63"/>
      <c r="Q360" s="63"/>
      <c r="R360" s="63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</row>
    <row r="361">
      <c r="A361" s="63"/>
      <c r="B361" s="63"/>
      <c r="C361" s="63"/>
      <c r="D361" s="63"/>
      <c r="E361" s="63"/>
      <c r="F361" s="54"/>
      <c r="G361" s="63"/>
      <c r="H361" s="63"/>
      <c r="I361" s="63"/>
      <c r="J361" s="128"/>
      <c r="K361" s="129"/>
      <c r="L361" s="195"/>
      <c r="M361" s="128"/>
      <c r="N361" s="188"/>
      <c r="O361" s="63"/>
      <c r="P361" s="63"/>
      <c r="Q361" s="63"/>
      <c r="R361" s="63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</row>
    <row r="362">
      <c r="A362" s="63"/>
      <c r="B362" s="63"/>
      <c r="C362" s="63"/>
      <c r="D362" s="63"/>
      <c r="E362" s="63"/>
      <c r="F362" s="54"/>
      <c r="G362" s="63"/>
      <c r="H362" s="63"/>
      <c r="I362" s="63"/>
      <c r="J362" s="128"/>
      <c r="K362" s="129"/>
      <c r="L362" s="195"/>
      <c r="M362" s="128"/>
      <c r="N362" s="188"/>
      <c r="O362" s="63"/>
      <c r="P362" s="63"/>
      <c r="Q362" s="63"/>
      <c r="R362" s="63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</row>
    <row r="363">
      <c r="A363" s="63"/>
      <c r="B363" s="63"/>
      <c r="C363" s="63"/>
      <c r="D363" s="63"/>
      <c r="E363" s="63"/>
      <c r="F363" s="54"/>
      <c r="G363" s="63"/>
      <c r="H363" s="63"/>
      <c r="I363" s="63"/>
      <c r="J363" s="128"/>
      <c r="K363" s="129"/>
      <c r="L363" s="195"/>
      <c r="M363" s="128"/>
      <c r="N363" s="188"/>
      <c r="O363" s="63"/>
      <c r="P363" s="63"/>
      <c r="Q363" s="63"/>
      <c r="R363" s="63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</row>
    <row r="364">
      <c r="A364" s="63"/>
      <c r="B364" s="63"/>
      <c r="C364" s="63"/>
      <c r="D364" s="63"/>
      <c r="E364" s="63"/>
      <c r="F364" s="54"/>
      <c r="G364" s="63"/>
      <c r="H364" s="63"/>
      <c r="I364" s="63"/>
      <c r="J364" s="128"/>
      <c r="K364" s="129"/>
      <c r="L364" s="195"/>
      <c r="M364" s="128"/>
      <c r="N364" s="188"/>
      <c r="O364" s="63"/>
      <c r="P364" s="63"/>
      <c r="Q364" s="63"/>
      <c r="R364" s="63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</row>
    <row r="365">
      <c r="A365" s="63"/>
      <c r="B365" s="63"/>
      <c r="C365" s="63"/>
      <c r="D365" s="63"/>
      <c r="E365" s="63"/>
      <c r="F365" s="54"/>
      <c r="G365" s="63"/>
      <c r="H365" s="63"/>
      <c r="I365" s="63"/>
      <c r="J365" s="128"/>
      <c r="K365" s="129"/>
      <c r="L365" s="195"/>
      <c r="M365" s="128"/>
      <c r="N365" s="188"/>
      <c r="O365" s="63"/>
      <c r="P365" s="63"/>
      <c r="Q365" s="63"/>
      <c r="R365" s="63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</row>
    <row r="366">
      <c r="A366" s="63"/>
      <c r="B366" s="63"/>
      <c r="C366" s="63"/>
      <c r="D366" s="63"/>
      <c r="E366" s="63"/>
      <c r="F366" s="54"/>
      <c r="G366" s="63"/>
      <c r="H366" s="63"/>
      <c r="I366" s="63"/>
      <c r="J366" s="128"/>
      <c r="K366" s="129"/>
      <c r="L366" s="195"/>
      <c r="M366" s="128"/>
      <c r="N366" s="188"/>
      <c r="O366" s="63"/>
      <c r="P366" s="63"/>
      <c r="Q366" s="63"/>
      <c r="R366" s="63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</row>
    <row r="367">
      <c r="A367" s="63"/>
      <c r="B367" s="63"/>
      <c r="C367" s="63"/>
      <c r="D367" s="63"/>
      <c r="E367" s="63"/>
      <c r="F367" s="54"/>
      <c r="G367" s="63"/>
      <c r="H367" s="63"/>
      <c r="I367" s="63"/>
      <c r="J367" s="128"/>
      <c r="K367" s="129"/>
      <c r="L367" s="195"/>
      <c r="M367" s="128"/>
      <c r="N367" s="188"/>
      <c r="O367" s="63"/>
      <c r="P367" s="63"/>
      <c r="Q367" s="63"/>
      <c r="R367" s="63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</row>
    <row r="368">
      <c r="A368" s="63"/>
      <c r="B368" s="63"/>
      <c r="C368" s="63"/>
      <c r="D368" s="63"/>
      <c r="E368" s="63"/>
      <c r="F368" s="54"/>
      <c r="G368" s="63"/>
      <c r="H368" s="63"/>
      <c r="I368" s="63"/>
      <c r="J368" s="128"/>
      <c r="K368" s="129"/>
      <c r="L368" s="195"/>
      <c r="M368" s="128"/>
      <c r="N368" s="188"/>
      <c r="O368" s="63"/>
      <c r="P368" s="63"/>
      <c r="Q368" s="63"/>
      <c r="R368" s="63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</row>
    <row r="369">
      <c r="A369" s="63"/>
      <c r="B369" s="63"/>
      <c r="C369" s="63"/>
      <c r="D369" s="63"/>
      <c r="E369" s="63"/>
      <c r="F369" s="54"/>
      <c r="G369" s="63"/>
      <c r="H369" s="63"/>
      <c r="I369" s="63"/>
      <c r="J369" s="128"/>
      <c r="K369" s="129"/>
      <c r="L369" s="195"/>
      <c r="M369" s="128"/>
      <c r="N369" s="188"/>
      <c r="O369" s="63"/>
      <c r="P369" s="63"/>
      <c r="Q369" s="63"/>
      <c r="R369" s="63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</row>
    <row r="370">
      <c r="A370" s="63"/>
      <c r="B370" s="63"/>
      <c r="C370" s="63"/>
      <c r="D370" s="63"/>
      <c r="E370" s="63"/>
      <c r="F370" s="54"/>
      <c r="G370" s="63"/>
      <c r="H370" s="63"/>
      <c r="I370" s="63"/>
      <c r="J370" s="128"/>
      <c r="K370" s="129"/>
      <c r="L370" s="195"/>
      <c r="M370" s="128"/>
      <c r="N370" s="188"/>
      <c r="O370" s="63"/>
      <c r="P370" s="63"/>
      <c r="Q370" s="63"/>
      <c r="R370" s="63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</row>
    <row r="371">
      <c r="A371" s="63"/>
      <c r="B371" s="63"/>
      <c r="C371" s="63"/>
      <c r="D371" s="63"/>
      <c r="E371" s="63"/>
      <c r="F371" s="54"/>
      <c r="G371" s="63"/>
      <c r="H371" s="63"/>
      <c r="I371" s="63"/>
      <c r="J371" s="128"/>
      <c r="K371" s="129"/>
      <c r="L371" s="195"/>
      <c r="M371" s="128"/>
      <c r="N371" s="188"/>
      <c r="O371" s="63"/>
      <c r="P371" s="63"/>
      <c r="Q371" s="63"/>
      <c r="R371" s="63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</row>
    <row r="372">
      <c r="A372" s="63"/>
      <c r="B372" s="63"/>
      <c r="C372" s="63"/>
      <c r="D372" s="63"/>
      <c r="E372" s="63"/>
      <c r="F372" s="54"/>
      <c r="G372" s="63"/>
      <c r="H372" s="63"/>
      <c r="I372" s="63"/>
      <c r="J372" s="128"/>
      <c r="K372" s="129"/>
      <c r="L372" s="195"/>
      <c r="M372" s="128"/>
      <c r="N372" s="188"/>
      <c r="O372" s="63"/>
      <c r="P372" s="63"/>
      <c r="Q372" s="63"/>
      <c r="R372" s="63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</row>
    <row r="373">
      <c r="A373" s="63"/>
      <c r="B373" s="63"/>
      <c r="C373" s="63"/>
      <c r="D373" s="63"/>
      <c r="E373" s="63"/>
      <c r="F373" s="54"/>
      <c r="G373" s="63"/>
      <c r="H373" s="63"/>
      <c r="I373" s="63"/>
      <c r="J373" s="128"/>
      <c r="K373" s="129"/>
      <c r="L373" s="195"/>
      <c r="M373" s="128"/>
      <c r="N373" s="188"/>
      <c r="O373" s="63"/>
      <c r="P373" s="63"/>
      <c r="Q373" s="63"/>
      <c r="R373" s="63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</row>
    <row r="374">
      <c r="A374" s="63"/>
      <c r="B374" s="63"/>
      <c r="C374" s="63"/>
      <c r="D374" s="63"/>
      <c r="E374" s="63"/>
      <c r="F374" s="54"/>
      <c r="G374" s="63"/>
      <c r="H374" s="63"/>
      <c r="I374" s="63"/>
      <c r="J374" s="128"/>
      <c r="K374" s="129"/>
      <c r="L374" s="195"/>
      <c r="M374" s="128"/>
      <c r="N374" s="188"/>
      <c r="O374" s="63"/>
      <c r="P374" s="63"/>
      <c r="Q374" s="63"/>
      <c r="R374" s="63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</row>
    <row r="375">
      <c r="A375" s="63"/>
      <c r="B375" s="63"/>
      <c r="C375" s="63"/>
      <c r="D375" s="63"/>
      <c r="E375" s="63"/>
      <c r="F375" s="54"/>
      <c r="G375" s="63"/>
      <c r="H375" s="63"/>
      <c r="I375" s="63"/>
      <c r="J375" s="128"/>
      <c r="K375" s="129"/>
      <c r="L375" s="195"/>
      <c r="M375" s="128"/>
      <c r="N375" s="188"/>
      <c r="O375" s="63"/>
      <c r="P375" s="63"/>
      <c r="Q375" s="63"/>
      <c r="R375" s="63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</row>
    <row r="376">
      <c r="A376" s="63"/>
      <c r="B376" s="63"/>
      <c r="C376" s="63"/>
      <c r="D376" s="63"/>
      <c r="E376" s="63"/>
      <c r="F376" s="54"/>
      <c r="G376" s="63"/>
      <c r="H376" s="63"/>
      <c r="I376" s="63"/>
      <c r="J376" s="128"/>
      <c r="K376" s="129"/>
      <c r="L376" s="195"/>
      <c r="M376" s="128"/>
      <c r="N376" s="188"/>
      <c r="O376" s="63"/>
      <c r="P376" s="63"/>
      <c r="Q376" s="63"/>
      <c r="R376" s="63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</row>
    <row r="377">
      <c r="A377" s="63"/>
      <c r="B377" s="63"/>
      <c r="C377" s="63"/>
      <c r="D377" s="63"/>
      <c r="E377" s="63"/>
      <c r="F377" s="54"/>
      <c r="G377" s="63"/>
      <c r="H377" s="63"/>
      <c r="I377" s="63"/>
      <c r="J377" s="128"/>
      <c r="K377" s="129"/>
      <c r="L377" s="195"/>
      <c r="M377" s="128"/>
      <c r="N377" s="188"/>
      <c r="O377" s="63"/>
      <c r="P377" s="63"/>
      <c r="Q377" s="63"/>
      <c r="R377" s="63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</row>
    <row r="378">
      <c r="A378" s="63"/>
      <c r="B378" s="63"/>
      <c r="C378" s="63"/>
      <c r="D378" s="63"/>
      <c r="E378" s="63"/>
      <c r="F378" s="54"/>
      <c r="G378" s="63"/>
      <c r="H378" s="63"/>
      <c r="I378" s="63"/>
      <c r="J378" s="128"/>
      <c r="K378" s="129"/>
      <c r="L378" s="195"/>
      <c r="M378" s="128"/>
      <c r="N378" s="188"/>
      <c r="O378" s="63"/>
      <c r="P378" s="63"/>
      <c r="Q378" s="63"/>
      <c r="R378" s="63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</row>
    <row r="379">
      <c r="A379" s="63"/>
      <c r="B379" s="63"/>
      <c r="C379" s="63"/>
      <c r="D379" s="63"/>
      <c r="E379" s="63"/>
      <c r="F379" s="54"/>
      <c r="G379" s="63"/>
      <c r="H379" s="63"/>
      <c r="I379" s="63"/>
      <c r="J379" s="128"/>
      <c r="K379" s="129"/>
      <c r="L379" s="195"/>
      <c r="M379" s="128"/>
      <c r="N379" s="188"/>
      <c r="O379" s="63"/>
      <c r="P379" s="63"/>
      <c r="Q379" s="63"/>
      <c r="R379" s="63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</row>
    <row r="380">
      <c r="A380" s="63"/>
      <c r="B380" s="63"/>
      <c r="C380" s="63"/>
      <c r="D380" s="63"/>
      <c r="E380" s="63"/>
      <c r="F380" s="54"/>
      <c r="G380" s="63"/>
      <c r="H380" s="63"/>
      <c r="I380" s="63"/>
      <c r="J380" s="128"/>
      <c r="K380" s="129"/>
      <c r="L380" s="195"/>
      <c r="M380" s="128"/>
      <c r="N380" s="188"/>
      <c r="O380" s="63"/>
      <c r="P380" s="63"/>
      <c r="Q380" s="63"/>
      <c r="R380" s="63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</row>
    <row r="381">
      <c r="A381" s="63"/>
      <c r="B381" s="63"/>
      <c r="C381" s="63"/>
      <c r="D381" s="63"/>
      <c r="E381" s="63"/>
      <c r="F381" s="54"/>
      <c r="G381" s="63"/>
      <c r="H381" s="63"/>
      <c r="I381" s="63"/>
      <c r="J381" s="128"/>
      <c r="K381" s="129"/>
      <c r="L381" s="195"/>
      <c r="M381" s="128"/>
      <c r="N381" s="188"/>
      <c r="O381" s="63"/>
      <c r="P381" s="63"/>
      <c r="Q381" s="63"/>
      <c r="R381" s="63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</row>
    <row r="382">
      <c r="A382" s="63"/>
      <c r="B382" s="63"/>
      <c r="C382" s="63"/>
      <c r="D382" s="63"/>
      <c r="E382" s="63"/>
      <c r="F382" s="54"/>
      <c r="G382" s="63"/>
      <c r="H382" s="63"/>
      <c r="I382" s="63"/>
      <c r="J382" s="128"/>
      <c r="K382" s="129"/>
      <c r="L382" s="195"/>
      <c r="M382" s="128"/>
      <c r="N382" s="188"/>
      <c r="O382" s="63"/>
      <c r="P382" s="63"/>
      <c r="Q382" s="63"/>
      <c r="R382" s="63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</row>
    <row r="383">
      <c r="A383" s="63"/>
      <c r="B383" s="63"/>
      <c r="C383" s="63"/>
      <c r="D383" s="63"/>
      <c r="E383" s="63"/>
      <c r="F383" s="54"/>
      <c r="G383" s="63"/>
      <c r="H383" s="63"/>
      <c r="I383" s="63"/>
      <c r="J383" s="128"/>
      <c r="K383" s="129"/>
      <c r="L383" s="195"/>
      <c r="M383" s="128"/>
      <c r="N383" s="188"/>
      <c r="O383" s="63"/>
      <c r="P383" s="63"/>
      <c r="Q383" s="63"/>
      <c r="R383" s="63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</row>
    <row r="384">
      <c r="A384" s="63"/>
      <c r="B384" s="63"/>
      <c r="C384" s="63"/>
      <c r="D384" s="63"/>
      <c r="E384" s="63"/>
      <c r="F384" s="54"/>
      <c r="G384" s="63"/>
      <c r="H384" s="63"/>
      <c r="I384" s="63"/>
      <c r="J384" s="128"/>
      <c r="K384" s="129"/>
      <c r="L384" s="195"/>
      <c r="M384" s="128"/>
      <c r="N384" s="188"/>
      <c r="O384" s="63"/>
      <c r="P384" s="63"/>
      <c r="Q384" s="63"/>
      <c r="R384" s="63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</row>
    <row r="385">
      <c r="A385" s="63"/>
      <c r="B385" s="63"/>
      <c r="C385" s="63"/>
      <c r="D385" s="63"/>
      <c r="E385" s="63"/>
      <c r="F385" s="54"/>
      <c r="G385" s="63"/>
      <c r="H385" s="63"/>
      <c r="I385" s="63"/>
      <c r="J385" s="128"/>
      <c r="K385" s="129"/>
      <c r="L385" s="195"/>
      <c r="M385" s="128"/>
      <c r="N385" s="188"/>
      <c r="O385" s="63"/>
      <c r="P385" s="63"/>
      <c r="Q385" s="63"/>
      <c r="R385" s="63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</row>
    <row r="386">
      <c r="A386" s="63"/>
      <c r="B386" s="63"/>
      <c r="C386" s="63"/>
      <c r="D386" s="63"/>
      <c r="E386" s="63"/>
      <c r="F386" s="54"/>
      <c r="G386" s="63"/>
      <c r="H386" s="63"/>
      <c r="I386" s="63"/>
      <c r="J386" s="128"/>
      <c r="K386" s="129"/>
      <c r="L386" s="195"/>
      <c r="M386" s="128"/>
      <c r="N386" s="188"/>
      <c r="O386" s="63"/>
      <c r="P386" s="63"/>
      <c r="Q386" s="63"/>
      <c r="R386" s="63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</row>
    <row r="387">
      <c r="A387" s="63"/>
      <c r="B387" s="63"/>
      <c r="C387" s="63"/>
      <c r="D387" s="63"/>
      <c r="E387" s="63"/>
      <c r="F387" s="54"/>
      <c r="G387" s="63"/>
      <c r="H387" s="63"/>
      <c r="I387" s="63"/>
      <c r="J387" s="128"/>
      <c r="K387" s="129"/>
      <c r="L387" s="195"/>
      <c r="M387" s="128"/>
      <c r="N387" s="188"/>
      <c r="O387" s="63"/>
      <c r="P387" s="63"/>
      <c r="Q387" s="63"/>
      <c r="R387" s="63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</row>
    <row r="388">
      <c r="A388" s="63"/>
      <c r="B388" s="63"/>
      <c r="C388" s="63"/>
      <c r="D388" s="63"/>
      <c r="E388" s="63"/>
      <c r="F388" s="54"/>
      <c r="G388" s="63"/>
      <c r="H388" s="63"/>
      <c r="I388" s="63"/>
      <c r="J388" s="128"/>
      <c r="K388" s="129"/>
      <c r="L388" s="195"/>
      <c r="M388" s="128"/>
      <c r="N388" s="188"/>
      <c r="O388" s="63"/>
      <c r="P388" s="63"/>
      <c r="Q388" s="63"/>
      <c r="R388" s="63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</row>
    <row r="389">
      <c r="A389" s="63"/>
      <c r="B389" s="63"/>
      <c r="C389" s="63"/>
      <c r="D389" s="63"/>
      <c r="E389" s="63"/>
      <c r="F389" s="54"/>
      <c r="G389" s="63"/>
      <c r="H389" s="63"/>
      <c r="I389" s="63"/>
      <c r="J389" s="128"/>
      <c r="K389" s="129"/>
      <c r="L389" s="195"/>
      <c r="M389" s="128"/>
      <c r="N389" s="188"/>
      <c r="O389" s="63"/>
      <c r="P389" s="63"/>
      <c r="Q389" s="63"/>
      <c r="R389" s="63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</row>
    <row r="390">
      <c r="A390" s="63"/>
      <c r="B390" s="63"/>
      <c r="C390" s="63"/>
      <c r="D390" s="63"/>
      <c r="E390" s="63"/>
      <c r="F390" s="54"/>
      <c r="G390" s="63"/>
      <c r="H390" s="63"/>
      <c r="I390" s="63"/>
      <c r="J390" s="128"/>
      <c r="K390" s="129"/>
      <c r="L390" s="195"/>
      <c r="M390" s="128"/>
      <c r="N390" s="188"/>
      <c r="O390" s="63"/>
      <c r="P390" s="63"/>
      <c r="Q390" s="63"/>
      <c r="R390" s="63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</row>
    <row r="391">
      <c r="A391" s="63"/>
      <c r="B391" s="63"/>
      <c r="C391" s="63"/>
      <c r="D391" s="63"/>
      <c r="E391" s="63"/>
      <c r="F391" s="54"/>
      <c r="G391" s="63"/>
      <c r="H391" s="63"/>
      <c r="I391" s="63"/>
      <c r="J391" s="128"/>
      <c r="K391" s="129"/>
      <c r="L391" s="195"/>
      <c r="M391" s="128"/>
      <c r="N391" s="188"/>
      <c r="O391" s="63"/>
      <c r="P391" s="63"/>
      <c r="Q391" s="63"/>
      <c r="R391" s="63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</row>
    <row r="392">
      <c r="A392" s="63"/>
      <c r="B392" s="63"/>
      <c r="C392" s="63"/>
      <c r="D392" s="63"/>
      <c r="E392" s="63"/>
      <c r="F392" s="54"/>
      <c r="G392" s="63"/>
      <c r="H392" s="63"/>
      <c r="I392" s="63"/>
      <c r="J392" s="128"/>
      <c r="K392" s="129"/>
      <c r="L392" s="195"/>
      <c r="M392" s="128"/>
      <c r="N392" s="188"/>
      <c r="O392" s="63"/>
      <c r="P392" s="63"/>
      <c r="Q392" s="63"/>
      <c r="R392" s="63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</row>
    <row r="393">
      <c r="A393" s="63"/>
      <c r="B393" s="63"/>
      <c r="C393" s="63"/>
      <c r="D393" s="63"/>
      <c r="E393" s="63"/>
      <c r="F393" s="54"/>
      <c r="G393" s="63"/>
      <c r="H393" s="63"/>
      <c r="I393" s="63"/>
      <c r="J393" s="128"/>
      <c r="K393" s="129"/>
      <c r="L393" s="195"/>
      <c r="M393" s="128"/>
      <c r="N393" s="188"/>
      <c r="O393" s="63"/>
      <c r="P393" s="63"/>
      <c r="Q393" s="63"/>
      <c r="R393" s="63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</row>
    <row r="394">
      <c r="A394" s="63"/>
      <c r="B394" s="63"/>
      <c r="C394" s="63"/>
      <c r="D394" s="63"/>
      <c r="E394" s="63"/>
      <c r="F394" s="54"/>
      <c r="G394" s="63"/>
      <c r="H394" s="63"/>
      <c r="I394" s="63"/>
      <c r="J394" s="128"/>
      <c r="K394" s="129"/>
      <c r="L394" s="195"/>
      <c r="M394" s="128"/>
      <c r="N394" s="188"/>
      <c r="O394" s="63"/>
      <c r="P394" s="63"/>
      <c r="Q394" s="63"/>
      <c r="R394" s="63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</row>
    <row r="395">
      <c r="A395" s="63"/>
      <c r="B395" s="63"/>
      <c r="C395" s="63"/>
      <c r="D395" s="63"/>
      <c r="E395" s="63"/>
      <c r="F395" s="54"/>
      <c r="G395" s="63"/>
      <c r="H395" s="63"/>
      <c r="I395" s="63"/>
      <c r="J395" s="128"/>
      <c r="K395" s="129"/>
      <c r="L395" s="195"/>
      <c r="M395" s="128"/>
      <c r="N395" s="188"/>
      <c r="O395" s="63"/>
      <c r="P395" s="63"/>
      <c r="Q395" s="63"/>
      <c r="R395" s="63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</row>
    <row r="396">
      <c r="A396" s="63"/>
      <c r="B396" s="63"/>
      <c r="C396" s="63"/>
      <c r="D396" s="63"/>
      <c r="E396" s="63"/>
      <c r="F396" s="54"/>
      <c r="G396" s="63"/>
      <c r="H396" s="63"/>
      <c r="I396" s="63"/>
      <c r="J396" s="128"/>
      <c r="K396" s="129"/>
      <c r="L396" s="195"/>
      <c r="M396" s="128"/>
      <c r="N396" s="188"/>
      <c r="O396" s="63"/>
      <c r="P396" s="63"/>
      <c r="Q396" s="63"/>
      <c r="R396" s="63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</row>
    <row r="397">
      <c r="A397" s="63"/>
      <c r="B397" s="63"/>
      <c r="C397" s="63"/>
      <c r="D397" s="63"/>
      <c r="E397" s="63"/>
      <c r="F397" s="54"/>
      <c r="G397" s="63"/>
      <c r="H397" s="63"/>
      <c r="I397" s="63"/>
      <c r="J397" s="128"/>
      <c r="K397" s="129"/>
      <c r="L397" s="195"/>
      <c r="M397" s="128"/>
      <c r="N397" s="188"/>
      <c r="O397" s="63"/>
      <c r="P397" s="63"/>
      <c r="Q397" s="63"/>
      <c r="R397" s="63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</row>
    <row r="398">
      <c r="A398" s="63"/>
      <c r="B398" s="63"/>
      <c r="C398" s="63"/>
      <c r="D398" s="63"/>
      <c r="E398" s="63"/>
      <c r="F398" s="54"/>
      <c r="G398" s="63"/>
      <c r="H398" s="63"/>
      <c r="I398" s="63"/>
      <c r="J398" s="128"/>
      <c r="K398" s="129"/>
      <c r="L398" s="195"/>
      <c r="M398" s="128"/>
      <c r="N398" s="188"/>
      <c r="O398" s="63"/>
      <c r="P398" s="63"/>
      <c r="Q398" s="63"/>
      <c r="R398" s="63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</row>
    <row r="399">
      <c r="A399" s="63"/>
      <c r="B399" s="63"/>
      <c r="C399" s="63"/>
      <c r="D399" s="63"/>
      <c r="E399" s="63"/>
      <c r="F399" s="54"/>
      <c r="G399" s="63"/>
      <c r="H399" s="63"/>
      <c r="I399" s="63"/>
      <c r="J399" s="128"/>
      <c r="K399" s="129"/>
      <c r="L399" s="195"/>
      <c r="M399" s="128"/>
      <c r="N399" s="188"/>
      <c r="O399" s="63"/>
      <c r="P399" s="63"/>
      <c r="Q399" s="63"/>
      <c r="R399" s="63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</row>
    <row r="400">
      <c r="A400" s="63"/>
      <c r="B400" s="63"/>
      <c r="C400" s="63"/>
      <c r="D400" s="63"/>
      <c r="E400" s="63"/>
      <c r="F400" s="54"/>
      <c r="G400" s="63"/>
      <c r="H400" s="63"/>
      <c r="I400" s="63"/>
      <c r="J400" s="128"/>
      <c r="K400" s="129"/>
      <c r="L400" s="195"/>
      <c r="M400" s="128"/>
      <c r="N400" s="188"/>
      <c r="O400" s="63"/>
      <c r="P400" s="63"/>
      <c r="Q400" s="63"/>
      <c r="R400" s="63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</row>
    <row r="401">
      <c r="A401" s="63"/>
      <c r="B401" s="63"/>
      <c r="C401" s="63"/>
      <c r="D401" s="63"/>
      <c r="E401" s="63"/>
      <c r="F401" s="54"/>
      <c r="G401" s="63"/>
      <c r="H401" s="63"/>
      <c r="I401" s="63"/>
      <c r="J401" s="128"/>
      <c r="K401" s="129"/>
      <c r="L401" s="195"/>
      <c r="M401" s="128"/>
      <c r="N401" s="188"/>
      <c r="O401" s="63"/>
      <c r="P401" s="63"/>
      <c r="Q401" s="63"/>
      <c r="R401" s="63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</row>
    <row r="402">
      <c r="A402" s="63"/>
      <c r="B402" s="63"/>
      <c r="C402" s="63"/>
      <c r="D402" s="63"/>
      <c r="E402" s="63"/>
      <c r="F402" s="54"/>
      <c r="G402" s="63"/>
      <c r="H402" s="63"/>
      <c r="I402" s="63"/>
      <c r="J402" s="128"/>
      <c r="K402" s="129"/>
      <c r="L402" s="195"/>
      <c r="M402" s="128"/>
      <c r="N402" s="188"/>
      <c r="O402" s="63"/>
      <c r="P402" s="63"/>
      <c r="Q402" s="63"/>
      <c r="R402" s="63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</row>
    <row r="403">
      <c r="A403" s="63"/>
      <c r="B403" s="63"/>
      <c r="C403" s="63"/>
      <c r="D403" s="63"/>
      <c r="E403" s="63"/>
      <c r="F403" s="54"/>
      <c r="G403" s="63"/>
      <c r="H403" s="63"/>
      <c r="I403" s="63"/>
      <c r="J403" s="128"/>
      <c r="K403" s="129"/>
      <c r="L403" s="195"/>
      <c r="M403" s="128"/>
      <c r="N403" s="188"/>
      <c r="O403" s="63"/>
      <c r="P403" s="63"/>
      <c r="Q403" s="63"/>
      <c r="R403" s="63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</row>
    <row r="404">
      <c r="A404" s="63"/>
      <c r="B404" s="63"/>
      <c r="C404" s="63"/>
      <c r="D404" s="63"/>
      <c r="E404" s="63"/>
      <c r="F404" s="54"/>
      <c r="G404" s="63"/>
      <c r="H404" s="63"/>
      <c r="I404" s="63"/>
      <c r="J404" s="128"/>
      <c r="K404" s="129"/>
      <c r="L404" s="195"/>
      <c r="M404" s="128"/>
      <c r="N404" s="188"/>
      <c r="O404" s="63"/>
      <c r="P404" s="63"/>
      <c r="Q404" s="63"/>
      <c r="R404" s="63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</row>
    <row r="405">
      <c r="A405" s="63"/>
      <c r="B405" s="63"/>
      <c r="C405" s="63"/>
      <c r="D405" s="63"/>
      <c r="E405" s="63"/>
      <c r="F405" s="54"/>
      <c r="G405" s="63"/>
      <c r="H405" s="63"/>
      <c r="I405" s="63"/>
      <c r="J405" s="128"/>
      <c r="K405" s="129"/>
      <c r="L405" s="195"/>
      <c r="M405" s="128"/>
      <c r="N405" s="188"/>
      <c r="O405" s="63"/>
      <c r="P405" s="63"/>
      <c r="Q405" s="63"/>
      <c r="R405" s="63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</row>
    <row r="406">
      <c r="A406" s="63"/>
      <c r="B406" s="63"/>
      <c r="C406" s="63"/>
      <c r="D406" s="63"/>
      <c r="E406" s="63"/>
      <c r="F406" s="54"/>
      <c r="G406" s="63"/>
      <c r="H406" s="63"/>
      <c r="I406" s="63"/>
      <c r="J406" s="128"/>
      <c r="K406" s="129"/>
      <c r="L406" s="195"/>
      <c r="M406" s="128"/>
      <c r="N406" s="188"/>
      <c r="O406" s="63"/>
      <c r="P406" s="63"/>
      <c r="Q406" s="63"/>
      <c r="R406" s="63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</row>
    <row r="407">
      <c r="A407" s="63"/>
      <c r="B407" s="63"/>
      <c r="C407" s="63"/>
      <c r="D407" s="63"/>
      <c r="E407" s="63"/>
      <c r="F407" s="54"/>
      <c r="G407" s="63"/>
      <c r="H407" s="63"/>
      <c r="I407" s="63"/>
      <c r="J407" s="128"/>
      <c r="K407" s="129"/>
      <c r="L407" s="195"/>
      <c r="M407" s="128"/>
      <c r="N407" s="188"/>
      <c r="O407" s="63"/>
      <c r="P407" s="63"/>
      <c r="Q407" s="63"/>
      <c r="R407" s="63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</row>
    <row r="408">
      <c r="A408" s="63"/>
      <c r="B408" s="63"/>
      <c r="C408" s="63"/>
      <c r="D408" s="63"/>
      <c r="E408" s="63"/>
      <c r="F408" s="54"/>
      <c r="G408" s="63"/>
      <c r="H408" s="63"/>
      <c r="I408" s="63"/>
      <c r="J408" s="128"/>
      <c r="K408" s="129"/>
      <c r="L408" s="195"/>
      <c r="M408" s="128"/>
      <c r="N408" s="188"/>
      <c r="O408" s="63"/>
      <c r="P408" s="63"/>
      <c r="Q408" s="63"/>
      <c r="R408" s="63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</row>
    <row r="409">
      <c r="A409" s="63"/>
      <c r="B409" s="63"/>
      <c r="C409" s="63"/>
      <c r="D409" s="63"/>
      <c r="E409" s="63"/>
      <c r="F409" s="54"/>
      <c r="G409" s="63"/>
      <c r="H409" s="63"/>
      <c r="I409" s="63"/>
      <c r="J409" s="128"/>
      <c r="K409" s="129"/>
      <c r="L409" s="195"/>
      <c r="M409" s="128"/>
      <c r="N409" s="188"/>
      <c r="O409" s="63"/>
      <c r="P409" s="63"/>
      <c r="Q409" s="63"/>
      <c r="R409" s="63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</row>
    <row r="410">
      <c r="A410" s="63"/>
      <c r="B410" s="63"/>
      <c r="C410" s="63"/>
      <c r="D410" s="63"/>
      <c r="E410" s="63"/>
      <c r="F410" s="54"/>
      <c r="G410" s="63"/>
      <c r="H410" s="63"/>
      <c r="I410" s="63"/>
      <c r="J410" s="128"/>
      <c r="K410" s="129"/>
      <c r="L410" s="195"/>
      <c r="M410" s="128"/>
      <c r="N410" s="188"/>
      <c r="O410" s="63"/>
      <c r="P410" s="63"/>
      <c r="Q410" s="63"/>
      <c r="R410" s="63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</row>
    <row r="411">
      <c r="A411" s="63"/>
      <c r="B411" s="63"/>
      <c r="C411" s="63"/>
      <c r="D411" s="63"/>
      <c r="E411" s="63"/>
      <c r="F411" s="54"/>
      <c r="G411" s="63"/>
      <c r="H411" s="63"/>
      <c r="I411" s="63"/>
      <c r="J411" s="128"/>
      <c r="K411" s="129"/>
      <c r="L411" s="195"/>
      <c r="M411" s="128"/>
      <c r="N411" s="188"/>
      <c r="O411" s="63"/>
      <c r="P411" s="63"/>
      <c r="Q411" s="63"/>
      <c r="R411" s="63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</row>
    <row r="412">
      <c r="A412" s="63"/>
      <c r="B412" s="63"/>
      <c r="C412" s="63"/>
      <c r="D412" s="63"/>
      <c r="E412" s="63"/>
      <c r="F412" s="54"/>
      <c r="G412" s="63"/>
      <c r="H412" s="63"/>
      <c r="I412" s="63"/>
      <c r="J412" s="128"/>
      <c r="K412" s="129"/>
      <c r="L412" s="195"/>
      <c r="M412" s="128"/>
      <c r="N412" s="188"/>
      <c r="O412" s="63"/>
      <c r="P412" s="63"/>
      <c r="Q412" s="63"/>
      <c r="R412" s="63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</row>
    <row r="413">
      <c r="A413" s="63"/>
      <c r="B413" s="63"/>
      <c r="C413" s="63"/>
      <c r="D413" s="63"/>
      <c r="E413" s="63"/>
      <c r="F413" s="54"/>
      <c r="G413" s="63"/>
      <c r="H413" s="63"/>
      <c r="I413" s="63"/>
      <c r="J413" s="128"/>
      <c r="K413" s="129"/>
      <c r="L413" s="195"/>
      <c r="M413" s="128"/>
      <c r="N413" s="188"/>
      <c r="O413" s="63"/>
      <c r="P413" s="63"/>
      <c r="Q413" s="63"/>
      <c r="R413" s="63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</row>
    <row r="414">
      <c r="A414" s="63"/>
      <c r="B414" s="63"/>
      <c r="C414" s="63"/>
      <c r="D414" s="63"/>
      <c r="E414" s="63"/>
      <c r="F414" s="54"/>
      <c r="G414" s="63"/>
      <c r="H414" s="63"/>
      <c r="I414" s="63"/>
      <c r="J414" s="128"/>
      <c r="K414" s="129"/>
      <c r="L414" s="195"/>
      <c r="M414" s="128"/>
      <c r="N414" s="188"/>
      <c r="O414" s="63"/>
      <c r="P414" s="63"/>
      <c r="Q414" s="63"/>
      <c r="R414" s="63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</row>
    <row r="415">
      <c r="A415" s="63"/>
      <c r="B415" s="63"/>
      <c r="C415" s="63"/>
      <c r="D415" s="63"/>
      <c r="E415" s="63"/>
      <c r="F415" s="54"/>
      <c r="G415" s="63"/>
      <c r="H415" s="63"/>
      <c r="I415" s="63"/>
      <c r="J415" s="128"/>
      <c r="K415" s="129"/>
      <c r="L415" s="195"/>
      <c r="M415" s="128"/>
      <c r="N415" s="188"/>
      <c r="O415" s="63"/>
      <c r="P415" s="63"/>
      <c r="Q415" s="63"/>
      <c r="R415" s="63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</row>
    <row r="416">
      <c r="A416" s="63"/>
      <c r="B416" s="63"/>
      <c r="C416" s="63"/>
      <c r="D416" s="63"/>
      <c r="E416" s="63"/>
      <c r="F416" s="54"/>
      <c r="G416" s="63"/>
      <c r="H416" s="63"/>
      <c r="I416" s="63"/>
      <c r="J416" s="128"/>
      <c r="K416" s="129"/>
      <c r="L416" s="195"/>
      <c r="M416" s="128"/>
      <c r="N416" s="188"/>
      <c r="O416" s="63"/>
      <c r="P416" s="63"/>
      <c r="Q416" s="63"/>
      <c r="R416" s="63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</row>
    <row r="417">
      <c r="A417" s="63"/>
      <c r="B417" s="63"/>
      <c r="C417" s="63"/>
      <c r="D417" s="63"/>
      <c r="E417" s="63"/>
      <c r="F417" s="54"/>
      <c r="G417" s="63"/>
      <c r="H417" s="63"/>
      <c r="I417" s="63"/>
      <c r="J417" s="128"/>
      <c r="K417" s="129"/>
      <c r="L417" s="195"/>
      <c r="M417" s="128"/>
      <c r="N417" s="188"/>
      <c r="O417" s="63"/>
      <c r="P417" s="63"/>
      <c r="Q417" s="63"/>
      <c r="R417" s="63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</row>
    <row r="418">
      <c r="A418" s="63"/>
      <c r="B418" s="63"/>
      <c r="C418" s="63"/>
      <c r="D418" s="63"/>
      <c r="E418" s="63"/>
      <c r="F418" s="54"/>
      <c r="G418" s="63"/>
      <c r="H418" s="63"/>
      <c r="I418" s="63"/>
      <c r="J418" s="128"/>
      <c r="K418" s="129"/>
      <c r="L418" s="195"/>
      <c r="M418" s="128"/>
      <c r="N418" s="188"/>
      <c r="O418" s="63"/>
      <c r="P418" s="63"/>
      <c r="Q418" s="63"/>
      <c r="R418" s="63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</row>
    <row r="419">
      <c r="A419" s="63"/>
      <c r="B419" s="63"/>
      <c r="C419" s="63"/>
      <c r="D419" s="63"/>
      <c r="E419" s="63"/>
      <c r="F419" s="54"/>
      <c r="G419" s="63"/>
      <c r="H419" s="63"/>
      <c r="I419" s="63"/>
      <c r="J419" s="128"/>
      <c r="K419" s="129"/>
      <c r="L419" s="195"/>
      <c r="M419" s="128"/>
      <c r="N419" s="188"/>
      <c r="O419" s="63"/>
      <c r="P419" s="63"/>
      <c r="Q419" s="63"/>
      <c r="R419" s="63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</row>
    <row r="420">
      <c r="A420" s="63"/>
      <c r="B420" s="63"/>
      <c r="C420" s="63"/>
      <c r="D420" s="63"/>
      <c r="E420" s="63"/>
      <c r="F420" s="54"/>
      <c r="G420" s="63"/>
      <c r="H420" s="63"/>
      <c r="I420" s="63"/>
      <c r="J420" s="128"/>
      <c r="K420" s="129"/>
      <c r="L420" s="195"/>
      <c r="M420" s="128"/>
      <c r="N420" s="188"/>
      <c r="O420" s="63"/>
      <c r="P420" s="63"/>
      <c r="Q420" s="63"/>
      <c r="R420" s="63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</row>
    <row r="421">
      <c r="A421" s="63"/>
      <c r="B421" s="63"/>
      <c r="C421" s="63"/>
      <c r="D421" s="63"/>
      <c r="E421" s="63"/>
      <c r="F421" s="54"/>
      <c r="G421" s="63"/>
      <c r="H421" s="63"/>
      <c r="I421" s="63"/>
      <c r="J421" s="128"/>
      <c r="K421" s="129"/>
      <c r="L421" s="195"/>
      <c r="M421" s="128"/>
      <c r="N421" s="188"/>
      <c r="O421" s="63"/>
      <c r="P421" s="63"/>
      <c r="Q421" s="63"/>
      <c r="R421" s="63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</row>
    <row r="422">
      <c r="A422" s="63"/>
      <c r="B422" s="63"/>
      <c r="C422" s="63"/>
      <c r="D422" s="63"/>
      <c r="E422" s="63"/>
      <c r="F422" s="54"/>
      <c r="G422" s="63"/>
      <c r="H422" s="63"/>
      <c r="I422" s="63"/>
      <c r="J422" s="128"/>
      <c r="K422" s="129"/>
      <c r="L422" s="195"/>
      <c r="M422" s="128"/>
      <c r="N422" s="188"/>
      <c r="O422" s="63"/>
      <c r="P422" s="63"/>
      <c r="Q422" s="63"/>
      <c r="R422" s="63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</row>
    <row r="423">
      <c r="A423" s="63"/>
      <c r="B423" s="63"/>
      <c r="C423" s="63"/>
      <c r="D423" s="63"/>
      <c r="E423" s="63"/>
      <c r="F423" s="54"/>
      <c r="G423" s="63"/>
      <c r="H423" s="63"/>
      <c r="I423" s="63"/>
      <c r="J423" s="128"/>
      <c r="K423" s="129"/>
      <c r="L423" s="195"/>
      <c r="M423" s="128"/>
      <c r="N423" s="188"/>
      <c r="O423" s="63"/>
      <c r="P423" s="63"/>
      <c r="Q423" s="63"/>
      <c r="R423" s="63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</row>
    <row r="424">
      <c r="A424" s="63"/>
      <c r="B424" s="63"/>
      <c r="C424" s="63"/>
      <c r="D424" s="63"/>
      <c r="E424" s="63"/>
      <c r="F424" s="54"/>
      <c r="G424" s="63"/>
      <c r="H424" s="63"/>
      <c r="I424" s="63"/>
      <c r="J424" s="128"/>
      <c r="K424" s="129"/>
      <c r="L424" s="195"/>
      <c r="M424" s="128"/>
      <c r="N424" s="188"/>
      <c r="O424" s="63"/>
      <c r="P424" s="63"/>
      <c r="Q424" s="63"/>
      <c r="R424" s="63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</row>
    <row r="425">
      <c r="A425" s="63"/>
      <c r="B425" s="63"/>
      <c r="C425" s="63"/>
      <c r="D425" s="63"/>
      <c r="E425" s="63"/>
      <c r="F425" s="54"/>
      <c r="G425" s="63"/>
      <c r="H425" s="63"/>
      <c r="I425" s="63"/>
      <c r="J425" s="128"/>
      <c r="K425" s="129"/>
      <c r="L425" s="195"/>
      <c r="M425" s="128"/>
      <c r="N425" s="188"/>
      <c r="O425" s="63"/>
      <c r="P425" s="63"/>
      <c r="Q425" s="63"/>
      <c r="R425" s="63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</row>
    <row r="426">
      <c r="A426" s="63"/>
      <c r="B426" s="63"/>
      <c r="C426" s="63"/>
      <c r="D426" s="63"/>
      <c r="E426" s="63"/>
      <c r="F426" s="54"/>
      <c r="G426" s="63"/>
      <c r="H426" s="63"/>
      <c r="I426" s="63"/>
      <c r="J426" s="128"/>
      <c r="K426" s="129"/>
      <c r="L426" s="195"/>
      <c r="M426" s="128"/>
      <c r="N426" s="188"/>
      <c r="O426" s="63"/>
      <c r="P426" s="63"/>
      <c r="Q426" s="63"/>
      <c r="R426" s="63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</row>
    <row r="427">
      <c r="A427" s="63"/>
      <c r="B427" s="63"/>
      <c r="C427" s="63"/>
      <c r="D427" s="63"/>
      <c r="E427" s="63"/>
      <c r="F427" s="54"/>
      <c r="G427" s="63"/>
      <c r="H427" s="63"/>
      <c r="I427" s="63"/>
      <c r="J427" s="128"/>
      <c r="K427" s="129"/>
      <c r="L427" s="195"/>
      <c r="M427" s="128"/>
      <c r="N427" s="188"/>
      <c r="O427" s="63"/>
      <c r="P427" s="63"/>
      <c r="Q427" s="63"/>
      <c r="R427" s="63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</row>
    <row r="428">
      <c r="A428" s="63"/>
      <c r="B428" s="63"/>
      <c r="C428" s="63"/>
      <c r="D428" s="63"/>
      <c r="E428" s="63"/>
      <c r="F428" s="54"/>
      <c r="G428" s="63"/>
      <c r="H428" s="63"/>
      <c r="I428" s="63"/>
      <c r="J428" s="128"/>
      <c r="K428" s="129"/>
      <c r="L428" s="195"/>
      <c r="M428" s="128"/>
      <c r="N428" s="188"/>
      <c r="O428" s="63"/>
      <c r="P428" s="63"/>
      <c r="Q428" s="63"/>
      <c r="R428" s="63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</row>
    <row r="429">
      <c r="A429" s="63"/>
      <c r="B429" s="63"/>
      <c r="C429" s="63"/>
      <c r="D429" s="63"/>
      <c r="E429" s="63"/>
      <c r="F429" s="54"/>
      <c r="G429" s="63"/>
      <c r="H429" s="63"/>
      <c r="I429" s="63"/>
      <c r="J429" s="128"/>
      <c r="K429" s="129"/>
      <c r="L429" s="195"/>
      <c r="M429" s="128"/>
      <c r="N429" s="188"/>
      <c r="O429" s="63"/>
      <c r="P429" s="63"/>
      <c r="Q429" s="63"/>
      <c r="R429" s="63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</row>
    <row r="430">
      <c r="A430" s="63"/>
      <c r="B430" s="63"/>
      <c r="C430" s="63"/>
      <c r="D430" s="63"/>
      <c r="E430" s="63"/>
      <c r="F430" s="54"/>
      <c r="G430" s="63"/>
      <c r="H430" s="63"/>
      <c r="I430" s="63"/>
      <c r="J430" s="128"/>
      <c r="K430" s="129"/>
      <c r="L430" s="195"/>
      <c r="M430" s="128"/>
      <c r="N430" s="188"/>
      <c r="O430" s="63"/>
      <c r="P430" s="63"/>
      <c r="Q430" s="63"/>
      <c r="R430" s="63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</row>
    <row r="431">
      <c r="A431" s="63"/>
      <c r="B431" s="63"/>
      <c r="C431" s="63"/>
      <c r="D431" s="63"/>
      <c r="E431" s="63"/>
      <c r="F431" s="54"/>
      <c r="G431" s="63"/>
      <c r="H431" s="63"/>
      <c r="I431" s="63"/>
      <c r="J431" s="128"/>
      <c r="K431" s="129"/>
      <c r="L431" s="195"/>
      <c r="M431" s="128"/>
      <c r="N431" s="188"/>
      <c r="O431" s="63"/>
      <c r="P431" s="63"/>
      <c r="Q431" s="63"/>
      <c r="R431" s="63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</row>
    <row r="432">
      <c r="A432" s="63"/>
      <c r="B432" s="63"/>
      <c r="C432" s="63"/>
      <c r="D432" s="63"/>
      <c r="E432" s="63"/>
      <c r="F432" s="54"/>
      <c r="G432" s="63"/>
      <c r="H432" s="63"/>
      <c r="I432" s="63"/>
      <c r="J432" s="128"/>
      <c r="K432" s="129"/>
      <c r="L432" s="195"/>
      <c r="M432" s="128"/>
      <c r="N432" s="188"/>
      <c r="O432" s="63"/>
      <c r="P432" s="63"/>
      <c r="Q432" s="63"/>
      <c r="R432" s="63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</row>
    <row r="433">
      <c r="A433" s="63"/>
      <c r="B433" s="63"/>
      <c r="C433" s="63"/>
      <c r="D433" s="63"/>
      <c r="E433" s="63"/>
      <c r="F433" s="54"/>
      <c r="G433" s="63"/>
      <c r="H433" s="63"/>
      <c r="I433" s="63"/>
      <c r="J433" s="128"/>
      <c r="K433" s="129"/>
      <c r="L433" s="195"/>
      <c r="M433" s="128"/>
      <c r="N433" s="188"/>
      <c r="O433" s="63"/>
      <c r="P433" s="63"/>
      <c r="Q433" s="63"/>
      <c r="R433" s="63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</row>
    <row r="434">
      <c r="A434" s="63"/>
      <c r="B434" s="63"/>
      <c r="C434" s="63"/>
      <c r="D434" s="63"/>
      <c r="E434" s="63"/>
      <c r="F434" s="54"/>
      <c r="G434" s="63"/>
      <c r="H434" s="63"/>
      <c r="I434" s="63"/>
      <c r="J434" s="128"/>
      <c r="K434" s="129"/>
      <c r="L434" s="195"/>
      <c r="M434" s="128"/>
      <c r="N434" s="188"/>
      <c r="O434" s="63"/>
      <c r="P434" s="63"/>
      <c r="Q434" s="63"/>
      <c r="R434" s="63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</row>
    <row r="435">
      <c r="A435" s="63"/>
      <c r="B435" s="63"/>
      <c r="C435" s="63"/>
      <c r="D435" s="63"/>
      <c r="E435" s="63"/>
      <c r="F435" s="54"/>
      <c r="G435" s="63"/>
      <c r="H435" s="63"/>
      <c r="I435" s="63"/>
      <c r="J435" s="128"/>
      <c r="K435" s="129"/>
      <c r="L435" s="195"/>
      <c r="M435" s="128"/>
      <c r="N435" s="188"/>
      <c r="O435" s="63"/>
      <c r="P435" s="63"/>
      <c r="Q435" s="63"/>
      <c r="R435" s="63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</row>
    <row r="436">
      <c r="A436" s="63"/>
      <c r="B436" s="63"/>
      <c r="C436" s="63"/>
      <c r="D436" s="63"/>
      <c r="E436" s="63"/>
      <c r="F436" s="54"/>
      <c r="G436" s="63"/>
      <c r="H436" s="63"/>
      <c r="I436" s="63"/>
      <c r="J436" s="128"/>
      <c r="K436" s="129"/>
      <c r="L436" s="195"/>
      <c r="M436" s="128"/>
      <c r="N436" s="188"/>
      <c r="O436" s="63"/>
      <c r="P436" s="63"/>
      <c r="Q436" s="63"/>
      <c r="R436" s="63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</row>
    <row r="437">
      <c r="A437" s="63"/>
      <c r="B437" s="63"/>
      <c r="C437" s="63"/>
      <c r="D437" s="63"/>
      <c r="E437" s="63"/>
      <c r="F437" s="54"/>
      <c r="G437" s="63"/>
      <c r="H437" s="63"/>
      <c r="I437" s="63"/>
      <c r="J437" s="128"/>
      <c r="K437" s="129"/>
      <c r="L437" s="195"/>
      <c r="M437" s="128"/>
      <c r="N437" s="188"/>
      <c r="O437" s="63"/>
      <c r="P437" s="63"/>
      <c r="Q437" s="63"/>
      <c r="R437" s="63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</row>
    <row r="438">
      <c r="A438" s="63"/>
      <c r="B438" s="63"/>
      <c r="C438" s="63"/>
      <c r="D438" s="63"/>
      <c r="E438" s="63"/>
      <c r="F438" s="54"/>
      <c r="G438" s="63"/>
      <c r="H438" s="63"/>
      <c r="I438" s="63"/>
      <c r="J438" s="128"/>
      <c r="K438" s="129"/>
      <c r="L438" s="195"/>
      <c r="M438" s="128"/>
      <c r="N438" s="188"/>
      <c r="O438" s="63"/>
      <c r="P438" s="63"/>
      <c r="Q438" s="63"/>
      <c r="R438" s="63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</row>
    <row r="439">
      <c r="A439" s="63"/>
      <c r="B439" s="63"/>
      <c r="C439" s="63"/>
      <c r="D439" s="63"/>
      <c r="E439" s="63"/>
      <c r="F439" s="54"/>
      <c r="G439" s="63"/>
      <c r="H439" s="63"/>
      <c r="I439" s="63"/>
      <c r="J439" s="128"/>
      <c r="K439" s="129"/>
      <c r="L439" s="195"/>
      <c r="M439" s="128"/>
      <c r="N439" s="188"/>
      <c r="O439" s="63"/>
      <c r="P439" s="63"/>
      <c r="Q439" s="63"/>
      <c r="R439" s="63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</row>
    <row r="440">
      <c r="A440" s="63"/>
      <c r="B440" s="63"/>
      <c r="C440" s="63"/>
      <c r="D440" s="63"/>
      <c r="E440" s="63"/>
      <c r="F440" s="54"/>
      <c r="G440" s="63"/>
      <c r="H440" s="63"/>
      <c r="I440" s="63"/>
      <c r="J440" s="128"/>
      <c r="K440" s="129"/>
      <c r="L440" s="195"/>
      <c r="M440" s="128"/>
      <c r="N440" s="188"/>
      <c r="O440" s="63"/>
      <c r="P440" s="63"/>
      <c r="Q440" s="63"/>
      <c r="R440" s="63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</row>
    <row r="441">
      <c r="A441" s="63"/>
      <c r="B441" s="63"/>
      <c r="C441" s="63"/>
      <c r="D441" s="63"/>
      <c r="E441" s="63"/>
      <c r="F441" s="54"/>
      <c r="G441" s="63"/>
      <c r="H441" s="63"/>
      <c r="I441" s="63"/>
      <c r="J441" s="128"/>
      <c r="K441" s="129"/>
      <c r="L441" s="195"/>
      <c r="M441" s="128"/>
      <c r="N441" s="188"/>
      <c r="O441" s="63"/>
      <c r="P441" s="63"/>
      <c r="Q441" s="63"/>
      <c r="R441" s="63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</row>
    <row r="442">
      <c r="A442" s="63"/>
      <c r="B442" s="63"/>
      <c r="C442" s="63"/>
      <c r="D442" s="63"/>
      <c r="E442" s="63"/>
      <c r="F442" s="54"/>
      <c r="G442" s="63"/>
      <c r="H442" s="63"/>
      <c r="I442" s="63"/>
      <c r="J442" s="128"/>
      <c r="K442" s="129"/>
      <c r="L442" s="195"/>
      <c r="M442" s="128"/>
      <c r="N442" s="188"/>
      <c r="O442" s="63"/>
      <c r="P442" s="63"/>
      <c r="Q442" s="63"/>
      <c r="R442" s="63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</row>
    <row r="443">
      <c r="A443" s="63"/>
      <c r="B443" s="63"/>
      <c r="C443" s="63"/>
      <c r="D443" s="63"/>
      <c r="E443" s="63"/>
      <c r="F443" s="54"/>
      <c r="G443" s="63"/>
      <c r="H443" s="63"/>
      <c r="I443" s="63"/>
      <c r="J443" s="128"/>
      <c r="K443" s="129"/>
      <c r="L443" s="195"/>
      <c r="M443" s="128"/>
      <c r="N443" s="188"/>
      <c r="O443" s="63"/>
      <c r="P443" s="63"/>
      <c r="Q443" s="63"/>
      <c r="R443" s="63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</row>
    <row r="444">
      <c r="A444" s="63"/>
      <c r="B444" s="63"/>
      <c r="C444" s="63"/>
      <c r="D444" s="63"/>
      <c r="E444" s="63"/>
      <c r="F444" s="54"/>
      <c r="G444" s="63"/>
      <c r="H444" s="63"/>
      <c r="I444" s="63"/>
      <c r="J444" s="128"/>
      <c r="K444" s="129"/>
      <c r="L444" s="195"/>
      <c r="M444" s="128"/>
      <c r="N444" s="188"/>
      <c r="O444" s="63"/>
      <c r="P444" s="63"/>
      <c r="Q444" s="63"/>
      <c r="R444" s="63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</row>
    <row r="445">
      <c r="A445" s="63"/>
      <c r="B445" s="63"/>
      <c r="C445" s="63"/>
      <c r="D445" s="63"/>
      <c r="E445" s="63"/>
      <c r="F445" s="54"/>
      <c r="G445" s="63"/>
      <c r="H445" s="63"/>
      <c r="I445" s="63"/>
      <c r="J445" s="128"/>
      <c r="K445" s="129"/>
      <c r="L445" s="195"/>
      <c r="M445" s="128"/>
      <c r="N445" s="188"/>
      <c r="O445" s="63"/>
      <c r="P445" s="63"/>
      <c r="Q445" s="63"/>
      <c r="R445" s="63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</row>
    <row r="446">
      <c r="A446" s="63"/>
      <c r="B446" s="63"/>
      <c r="C446" s="63"/>
      <c r="D446" s="63"/>
      <c r="E446" s="63"/>
      <c r="F446" s="54"/>
      <c r="G446" s="63"/>
      <c r="H446" s="63"/>
      <c r="I446" s="63"/>
      <c r="J446" s="128"/>
      <c r="K446" s="129"/>
      <c r="L446" s="195"/>
      <c r="M446" s="128"/>
      <c r="N446" s="188"/>
      <c r="O446" s="63"/>
      <c r="P446" s="63"/>
      <c r="Q446" s="63"/>
      <c r="R446" s="63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</row>
    <row r="447">
      <c r="A447" s="63"/>
      <c r="B447" s="63"/>
      <c r="C447" s="63"/>
      <c r="D447" s="63"/>
      <c r="E447" s="63"/>
      <c r="F447" s="54"/>
      <c r="G447" s="63"/>
      <c r="H447" s="63"/>
      <c r="I447" s="63"/>
      <c r="J447" s="128"/>
      <c r="K447" s="129"/>
      <c r="L447" s="195"/>
      <c r="M447" s="128"/>
      <c r="N447" s="188"/>
      <c r="O447" s="63"/>
      <c r="P447" s="63"/>
      <c r="Q447" s="63"/>
      <c r="R447" s="63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</row>
    <row r="448">
      <c r="A448" s="63"/>
      <c r="B448" s="63"/>
      <c r="C448" s="63"/>
      <c r="D448" s="63"/>
      <c r="E448" s="63"/>
      <c r="F448" s="54"/>
      <c r="G448" s="63"/>
      <c r="H448" s="63"/>
      <c r="I448" s="63"/>
      <c r="J448" s="128"/>
      <c r="K448" s="129"/>
      <c r="L448" s="195"/>
      <c r="M448" s="128"/>
      <c r="N448" s="188"/>
      <c r="O448" s="63"/>
      <c r="P448" s="63"/>
      <c r="Q448" s="63"/>
      <c r="R448" s="63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</row>
    <row r="449">
      <c r="A449" s="63"/>
      <c r="B449" s="63"/>
      <c r="C449" s="63"/>
      <c r="D449" s="63"/>
      <c r="E449" s="63"/>
      <c r="F449" s="54"/>
      <c r="G449" s="63"/>
      <c r="H449" s="63"/>
      <c r="I449" s="63"/>
      <c r="J449" s="128"/>
      <c r="K449" s="129"/>
      <c r="L449" s="195"/>
      <c r="M449" s="128"/>
      <c r="N449" s="188"/>
      <c r="O449" s="63"/>
      <c r="P449" s="63"/>
      <c r="Q449" s="63"/>
      <c r="R449" s="63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</row>
    <row r="450">
      <c r="A450" s="63"/>
      <c r="B450" s="63"/>
      <c r="C450" s="63"/>
      <c r="D450" s="63"/>
      <c r="E450" s="63"/>
      <c r="F450" s="54"/>
      <c r="G450" s="63"/>
      <c r="H450" s="63"/>
      <c r="I450" s="63"/>
      <c r="J450" s="128"/>
      <c r="K450" s="129"/>
      <c r="L450" s="195"/>
      <c r="M450" s="128"/>
      <c r="N450" s="188"/>
      <c r="O450" s="63"/>
      <c r="P450" s="63"/>
      <c r="Q450" s="63"/>
      <c r="R450" s="63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</row>
    <row r="451">
      <c r="A451" s="63"/>
      <c r="B451" s="63"/>
      <c r="C451" s="63"/>
      <c r="D451" s="63"/>
      <c r="E451" s="63"/>
      <c r="F451" s="54"/>
      <c r="G451" s="63"/>
      <c r="H451" s="63"/>
      <c r="I451" s="63"/>
      <c r="J451" s="128"/>
      <c r="K451" s="129"/>
      <c r="L451" s="195"/>
      <c r="M451" s="128"/>
      <c r="N451" s="188"/>
      <c r="O451" s="63"/>
      <c r="P451" s="63"/>
      <c r="Q451" s="63"/>
      <c r="R451" s="63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</row>
    <row r="452">
      <c r="A452" s="63"/>
      <c r="B452" s="63"/>
      <c r="C452" s="63"/>
      <c r="D452" s="63"/>
      <c r="E452" s="63"/>
      <c r="F452" s="54"/>
      <c r="G452" s="63"/>
      <c r="H452" s="63"/>
      <c r="I452" s="63"/>
      <c r="J452" s="128"/>
      <c r="K452" s="129"/>
      <c r="L452" s="195"/>
      <c r="M452" s="128"/>
      <c r="N452" s="188"/>
      <c r="O452" s="63"/>
      <c r="P452" s="63"/>
      <c r="Q452" s="63"/>
      <c r="R452" s="63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</row>
    <row r="453">
      <c r="A453" s="63"/>
      <c r="B453" s="63"/>
      <c r="C453" s="63"/>
      <c r="D453" s="63"/>
      <c r="E453" s="63"/>
      <c r="F453" s="54"/>
      <c r="G453" s="63"/>
      <c r="H453" s="63"/>
      <c r="I453" s="63"/>
      <c r="J453" s="128"/>
      <c r="K453" s="129"/>
      <c r="L453" s="195"/>
      <c r="M453" s="128"/>
      <c r="N453" s="188"/>
      <c r="O453" s="63"/>
      <c r="P453" s="63"/>
      <c r="Q453" s="63"/>
      <c r="R453" s="63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</row>
    <row r="454">
      <c r="A454" s="63"/>
      <c r="B454" s="63"/>
      <c r="C454" s="63"/>
      <c r="D454" s="63"/>
      <c r="E454" s="63"/>
      <c r="F454" s="54"/>
      <c r="G454" s="63"/>
      <c r="H454" s="63"/>
      <c r="I454" s="63"/>
      <c r="J454" s="128"/>
      <c r="K454" s="129"/>
      <c r="L454" s="195"/>
      <c r="M454" s="128"/>
      <c r="N454" s="188"/>
      <c r="O454" s="63"/>
      <c r="P454" s="63"/>
      <c r="Q454" s="63"/>
      <c r="R454" s="63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</row>
    <row r="455">
      <c r="A455" s="63"/>
      <c r="B455" s="63"/>
      <c r="C455" s="63"/>
      <c r="D455" s="63"/>
      <c r="E455" s="63"/>
      <c r="F455" s="54"/>
      <c r="G455" s="63"/>
      <c r="H455" s="63"/>
      <c r="I455" s="63"/>
      <c r="J455" s="128"/>
      <c r="K455" s="129"/>
      <c r="L455" s="195"/>
      <c r="M455" s="128"/>
      <c r="N455" s="188"/>
      <c r="O455" s="63"/>
      <c r="P455" s="63"/>
      <c r="Q455" s="63"/>
      <c r="R455" s="63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</row>
    <row r="456">
      <c r="A456" s="63"/>
      <c r="B456" s="63"/>
      <c r="C456" s="63"/>
      <c r="D456" s="63"/>
      <c r="E456" s="63"/>
      <c r="F456" s="54"/>
      <c r="G456" s="63"/>
      <c r="H456" s="63"/>
      <c r="I456" s="63"/>
      <c r="J456" s="128"/>
      <c r="K456" s="129"/>
      <c r="L456" s="195"/>
      <c r="M456" s="128"/>
      <c r="N456" s="188"/>
      <c r="O456" s="63"/>
      <c r="P456" s="63"/>
      <c r="Q456" s="63"/>
      <c r="R456" s="63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</row>
    <row r="457">
      <c r="A457" s="63"/>
      <c r="B457" s="63"/>
      <c r="C457" s="63"/>
      <c r="D457" s="63"/>
      <c r="E457" s="63"/>
      <c r="F457" s="54"/>
      <c r="G457" s="63"/>
      <c r="H457" s="63"/>
      <c r="I457" s="63"/>
      <c r="J457" s="128"/>
      <c r="K457" s="129"/>
      <c r="L457" s="195"/>
      <c r="M457" s="128"/>
      <c r="N457" s="188"/>
      <c r="O457" s="63"/>
      <c r="P457" s="63"/>
      <c r="Q457" s="63"/>
      <c r="R457" s="63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</row>
    <row r="458">
      <c r="A458" s="63"/>
      <c r="B458" s="63"/>
      <c r="C458" s="63"/>
      <c r="D458" s="63"/>
      <c r="E458" s="63"/>
      <c r="F458" s="54"/>
      <c r="G458" s="63"/>
      <c r="H458" s="63"/>
      <c r="I458" s="63"/>
      <c r="J458" s="128"/>
      <c r="K458" s="129"/>
      <c r="L458" s="195"/>
      <c r="M458" s="128"/>
      <c r="N458" s="188"/>
      <c r="O458" s="63"/>
      <c r="P458" s="63"/>
      <c r="Q458" s="63"/>
      <c r="R458" s="63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</row>
    <row r="459">
      <c r="A459" s="63"/>
      <c r="B459" s="63"/>
      <c r="C459" s="63"/>
      <c r="D459" s="63"/>
      <c r="E459" s="63"/>
      <c r="F459" s="54"/>
      <c r="G459" s="63"/>
      <c r="H459" s="63"/>
      <c r="I459" s="63"/>
      <c r="J459" s="128"/>
      <c r="K459" s="129"/>
      <c r="L459" s="195"/>
      <c r="M459" s="128"/>
      <c r="N459" s="188"/>
      <c r="O459" s="63"/>
      <c r="P459" s="63"/>
      <c r="Q459" s="63"/>
      <c r="R459" s="63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</row>
    <row r="460">
      <c r="A460" s="63"/>
      <c r="B460" s="63"/>
      <c r="C460" s="63"/>
      <c r="D460" s="63"/>
      <c r="E460" s="63"/>
      <c r="F460" s="54"/>
      <c r="G460" s="63"/>
      <c r="H460" s="63"/>
      <c r="I460" s="63"/>
      <c r="J460" s="128"/>
      <c r="K460" s="129"/>
      <c r="L460" s="195"/>
      <c r="M460" s="128"/>
      <c r="N460" s="188"/>
      <c r="O460" s="63"/>
      <c r="P460" s="63"/>
      <c r="Q460" s="63"/>
      <c r="R460" s="63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</row>
    <row r="461">
      <c r="A461" s="63"/>
      <c r="B461" s="63"/>
      <c r="C461" s="63"/>
      <c r="D461" s="63"/>
      <c r="E461" s="63"/>
      <c r="F461" s="54"/>
      <c r="G461" s="63"/>
      <c r="H461" s="63"/>
      <c r="I461" s="63"/>
      <c r="J461" s="128"/>
      <c r="K461" s="129"/>
      <c r="L461" s="195"/>
      <c r="M461" s="128"/>
      <c r="N461" s="188"/>
      <c r="O461" s="63"/>
      <c r="P461" s="63"/>
      <c r="Q461" s="63"/>
      <c r="R461" s="63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</row>
    <row r="462">
      <c r="A462" s="63"/>
      <c r="B462" s="63"/>
      <c r="C462" s="63"/>
      <c r="D462" s="63"/>
      <c r="E462" s="63"/>
      <c r="F462" s="54"/>
      <c r="G462" s="63"/>
      <c r="H462" s="63"/>
      <c r="I462" s="63"/>
      <c r="J462" s="128"/>
      <c r="K462" s="129"/>
      <c r="L462" s="195"/>
      <c r="M462" s="128"/>
      <c r="N462" s="188"/>
      <c r="O462" s="63"/>
      <c r="P462" s="63"/>
      <c r="Q462" s="63"/>
      <c r="R462" s="63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</row>
    <row r="463">
      <c r="A463" s="63"/>
      <c r="B463" s="63"/>
      <c r="C463" s="63"/>
      <c r="D463" s="63"/>
      <c r="E463" s="63"/>
      <c r="F463" s="54"/>
      <c r="G463" s="63"/>
      <c r="H463" s="63"/>
      <c r="I463" s="63"/>
      <c r="J463" s="128"/>
      <c r="K463" s="129"/>
      <c r="L463" s="195"/>
      <c r="M463" s="128"/>
      <c r="N463" s="188"/>
      <c r="O463" s="63"/>
      <c r="P463" s="63"/>
      <c r="Q463" s="63"/>
      <c r="R463" s="63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</row>
    <row r="464">
      <c r="A464" s="63"/>
      <c r="B464" s="63"/>
      <c r="C464" s="63"/>
      <c r="D464" s="63"/>
      <c r="E464" s="63"/>
      <c r="F464" s="54"/>
      <c r="G464" s="63"/>
      <c r="H464" s="63"/>
      <c r="I464" s="63"/>
      <c r="J464" s="128"/>
      <c r="K464" s="129"/>
      <c r="L464" s="195"/>
      <c r="M464" s="128"/>
      <c r="N464" s="188"/>
      <c r="O464" s="63"/>
      <c r="P464" s="63"/>
      <c r="Q464" s="63"/>
      <c r="R464" s="63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</row>
    <row r="465">
      <c r="A465" s="63"/>
      <c r="B465" s="63"/>
      <c r="C465" s="63"/>
      <c r="D465" s="63"/>
      <c r="E465" s="63"/>
      <c r="F465" s="54"/>
      <c r="G465" s="63"/>
      <c r="H465" s="63"/>
      <c r="I465" s="63"/>
      <c r="J465" s="128"/>
      <c r="K465" s="129"/>
      <c r="L465" s="195"/>
      <c r="M465" s="128"/>
      <c r="N465" s="188"/>
      <c r="O465" s="63"/>
      <c r="P465" s="63"/>
      <c r="Q465" s="63"/>
      <c r="R465" s="63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</row>
    <row r="466">
      <c r="A466" s="63"/>
      <c r="B466" s="63"/>
      <c r="C466" s="63"/>
      <c r="D466" s="63"/>
      <c r="E466" s="63"/>
      <c r="F466" s="54"/>
      <c r="G466" s="63"/>
      <c r="H466" s="63"/>
      <c r="I466" s="63"/>
      <c r="J466" s="128"/>
      <c r="K466" s="129"/>
      <c r="L466" s="195"/>
      <c r="M466" s="128"/>
      <c r="N466" s="188"/>
      <c r="O466" s="63"/>
      <c r="P466" s="63"/>
      <c r="Q466" s="63"/>
      <c r="R466" s="63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</row>
    <row r="467">
      <c r="A467" s="63"/>
      <c r="B467" s="63"/>
      <c r="C467" s="63"/>
      <c r="D467" s="63"/>
      <c r="E467" s="63"/>
      <c r="F467" s="54"/>
      <c r="G467" s="63"/>
      <c r="H467" s="63"/>
      <c r="I467" s="63"/>
      <c r="J467" s="128"/>
      <c r="K467" s="129"/>
      <c r="L467" s="195"/>
      <c r="M467" s="128"/>
      <c r="N467" s="188"/>
      <c r="O467" s="63"/>
      <c r="P467" s="63"/>
      <c r="Q467" s="63"/>
      <c r="R467" s="63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</row>
    <row r="468">
      <c r="A468" s="63"/>
      <c r="B468" s="63"/>
      <c r="C468" s="63"/>
      <c r="D468" s="63"/>
      <c r="E468" s="63"/>
      <c r="F468" s="54"/>
      <c r="G468" s="63"/>
      <c r="H468" s="63"/>
      <c r="I468" s="63"/>
      <c r="J468" s="128"/>
      <c r="K468" s="129"/>
      <c r="L468" s="195"/>
      <c r="M468" s="128"/>
      <c r="N468" s="188"/>
      <c r="O468" s="63"/>
      <c r="P468" s="63"/>
      <c r="Q468" s="63"/>
      <c r="R468" s="63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</row>
    <row r="469">
      <c r="A469" s="63"/>
      <c r="B469" s="63"/>
      <c r="C469" s="63"/>
      <c r="D469" s="63"/>
      <c r="E469" s="63"/>
      <c r="F469" s="54"/>
      <c r="G469" s="63"/>
      <c r="H469" s="63"/>
      <c r="I469" s="63"/>
      <c r="J469" s="128"/>
      <c r="K469" s="129"/>
      <c r="L469" s="195"/>
      <c r="M469" s="128"/>
      <c r="N469" s="188"/>
      <c r="O469" s="63"/>
      <c r="P469" s="63"/>
      <c r="Q469" s="63"/>
      <c r="R469" s="63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</row>
    <row r="470">
      <c r="A470" s="63"/>
      <c r="B470" s="63"/>
      <c r="C470" s="63"/>
      <c r="D470" s="63"/>
      <c r="E470" s="63"/>
      <c r="F470" s="54"/>
      <c r="G470" s="63"/>
      <c r="H470" s="63"/>
      <c r="I470" s="63"/>
      <c r="J470" s="128"/>
      <c r="K470" s="129"/>
      <c r="L470" s="195"/>
      <c r="M470" s="128"/>
      <c r="N470" s="188"/>
      <c r="O470" s="63"/>
      <c r="P470" s="63"/>
      <c r="Q470" s="63"/>
      <c r="R470" s="63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</row>
    <row r="471">
      <c r="A471" s="63"/>
      <c r="B471" s="63"/>
      <c r="C471" s="63"/>
      <c r="D471" s="63"/>
      <c r="E471" s="63"/>
      <c r="F471" s="54"/>
      <c r="G471" s="63"/>
      <c r="H471" s="63"/>
      <c r="I471" s="63"/>
      <c r="J471" s="128"/>
      <c r="K471" s="129"/>
      <c r="L471" s="195"/>
      <c r="M471" s="128"/>
      <c r="N471" s="188"/>
      <c r="O471" s="63"/>
      <c r="P471" s="63"/>
      <c r="Q471" s="63"/>
      <c r="R471" s="63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</row>
    <row r="472">
      <c r="A472" s="63"/>
      <c r="B472" s="63"/>
      <c r="C472" s="63"/>
      <c r="D472" s="63"/>
      <c r="E472" s="63"/>
      <c r="F472" s="54"/>
      <c r="G472" s="63"/>
      <c r="H472" s="63"/>
      <c r="I472" s="63"/>
      <c r="J472" s="128"/>
      <c r="K472" s="129"/>
      <c r="L472" s="195"/>
      <c r="M472" s="128"/>
      <c r="N472" s="188"/>
      <c r="O472" s="63"/>
      <c r="P472" s="63"/>
      <c r="Q472" s="63"/>
      <c r="R472" s="63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</row>
    <row r="473">
      <c r="A473" s="63"/>
      <c r="B473" s="63"/>
      <c r="C473" s="63"/>
      <c r="D473" s="63"/>
      <c r="E473" s="63"/>
      <c r="F473" s="54"/>
      <c r="G473" s="63"/>
      <c r="H473" s="63"/>
      <c r="I473" s="63"/>
      <c r="J473" s="128"/>
      <c r="K473" s="129"/>
      <c r="L473" s="195"/>
      <c r="M473" s="128"/>
      <c r="N473" s="188"/>
      <c r="O473" s="63"/>
      <c r="P473" s="63"/>
      <c r="Q473" s="63"/>
      <c r="R473" s="63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</row>
    <row r="474">
      <c r="A474" s="63"/>
      <c r="B474" s="63"/>
      <c r="C474" s="63"/>
      <c r="D474" s="63"/>
      <c r="E474" s="63"/>
      <c r="F474" s="54"/>
      <c r="G474" s="63"/>
      <c r="H474" s="63"/>
      <c r="I474" s="63"/>
      <c r="J474" s="128"/>
      <c r="K474" s="129"/>
      <c r="L474" s="195"/>
      <c r="M474" s="128"/>
      <c r="N474" s="188"/>
      <c r="O474" s="63"/>
      <c r="P474" s="63"/>
      <c r="Q474" s="63"/>
      <c r="R474" s="63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</row>
    <row r="475">
      <c r="A475" s="63"/>
      <c r="B475" s="63"/>
      <c r="C475" s="63"/>
      <c r="D475" s="63"/>
      <c r="E475" s="63"/>
      <c r="F475" s="54"/>
      <c r="G475" s="63"/>
      <c r="H475" s="63"/>
      <c r="I475" s="63"/>
      <c r="J475" s="128"/>
      <c r="K475" s="129"/>
      <c r="L475" s="195"/>
      <c r="M475" s="128"/>
      <c r="N475" s="188"/>
      <c r="O475" s="63"/>
      <c r="P475" s="63"/>
      <c r="Q475" s="63"/>
      <c r="R475" s="63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</row>
    <row r="476">
      <c r="A476" s="63"/>
      <c r="B476" s="63"/>
      <c r="C476" s="63"/>
      <c r="D476" s="63"/>
      <c r="E476" s="63"/>
      <c r="F476" s="54"/>
      <c r="G476" s="63"/>
      <c r="H476" s="63"/>
      <c r="I476" s="63"/>
      <c r="J476" s="128"/>
      <c r="K476" s="129"/>
      <c r="L476" s="195"/>
      <c r="M476" s="128"/>
      <c r="N476" s="188"/>
      <c r="O476" s="63"/>
      <c r="P476" s="63"/>
      <c r="Q476" s="63"/>
      <c r="R476" s="63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</row>
    <row r="477">
      <c r="A477" s="63"/>
      <c r="B477" s="63"/>
      <c r="C477" s="63"/>
      <c r="D477" s="63"/>
      <c r="E477" s="63"/>
      <c r="F477" s="54"/>
      <c r="G477" s="63"/>
      <c r="H477" s="63"/>
      <c r="I477" s="63"/>
      <c r="J477" s="128"/>
      <c r="K477" s="129"/>
      <c r="L477" s="195"/>
      <c r="M477" s="128"/>
      <c r="N477" s="188"/>
      <c r="O477" s="63"/>
      <c r="P477" s="63"/>
      <c r="Q477" s="63"/>
      <c r="R477" s="63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</row>
    <row r="478">
      <c r="A478" s="63"/>
      <c r="B478" s="63"/>
      <c r="C478" s="63"/>
      <c r="D478" s="63"/>
      <c r="E478" s="63"/>
      <c r="F478" s="54"/>
      <c r="G478" s="63"/>
      <c r="H478" s="63"/>
      <c r="I478" s="63"/>
      <c r="J478" s="128"/>
      <c r="K478" s="129"/>
      <c r="L478" s="195"/>
      <c r="M478" s="128"/>
      <c r="N478" s="188"/>
      <c r="O478" s="63"/>
      <c r="P478" s="63"/>
      <c r="Q478" s="63"/>
      <c r="R478" s="63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</row>
    <row r="479">
      <c r="A479" s="63"/>
      <c r="B479" s="63"/>
      <c r="C479" s="63"/>
      <c r="D479" s="63"/>
      <c r="E479" s="63"/>
      <c r="F479" s="54"/>
      <c r="G479" s="63"/>
      <c r="H479" s="63"/>
      <c r="I479" s="63"/>
      <c r="J479" s="128"/>
      <c r="K479" s="129"/>
      <c r="L479" s="195"/>
      <c r="M479" s="128"/>
      <c r="N479" s="188"/>
      <c r="O479" s="63"/>
      <c r="P479" s="63"/>
      <c r="Q479" s="63"/>
      <c r="R479" s="63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</row>
    <row r="480">
      <c r="A480" s="63"/>
      <c r="B480" s="63"/>
      <c r="C480" s="63"/>
      <c r="D480" s="63"/>
      <c r="E480" s="63"/>
      <c r="F480" s="54"/>
      <c r="G480" s="63"/>
      <c r="H480" s="63"/>
      <c r="I480" s="63"/>
      <c r="J480" s="128"/>
      <c r="K480" s="129"/>
      <c r="L480" s="195"/>
      <c r="M480" s="128"/>
      <c r="N480" s="188"/>
      <c r="O480" s="63"/>
      <c r="P480" s="63"/>
      <c r="Q480" s="63"/>
      <c r="R480" s="63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</row>
    <row r="481">
      <c r="A481" s="63"/>
      <c r="B481" s="63"/>
      <c r="C481" s="63"/>
      <c r="D481" s="63"/>
      <c r="E481" s="63"/>
      <c r="F481" s="54"/>
      <c r="G481" s="63"/>
      <c r="H481" s="63"/>
      <c r="I481" s="63"/>
      <c r="J481" s="128"/>
      <c r="K481" s="129"/>
      <c r="L481" s="195"/>
      <c r="M481" s="128"/>
      <c r="N481" s="188"/>
      <c r="O481" s="63"/>
      <c r="P481" s="63"/>
      <c r="Q481" s="63"/>
      <c r="R481" s="63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</row>
    <row r="482">
      <c r="A482" s="63"/>
      <c r="B482" s="63"/>
      <c r="C482" s="63"/>
      <c r="D482" s="63"/>
      <c r="E482" s="63"/>
      <c r="F482" s="54"/>
      <c r="G482" s="63"/>
      <c r="H482" s="63"/>
      <c r="I482" s="63"/>
      <c r="J482" s="128"/>
      <c r="K482" s="129"/>
      <c r="L482" s="195"/>
      <c r="M482" s="128"/>
      <c r="N482" s="188"/>
      <c r="O482" s="63"/>
      <c r="P482" s="63"/>
      <c r="Q482" s="63"/>
      <c r="R482" s="63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</row>
    <row r="483">
      <c r="A483" s="63"/>
      <c r="B483" s="63"/>
      <c r="C483" s="63"/>
      <c r="D483" s="63"/>
      <c r="E483" s="63"/>
      <c r="F483" s="54"/>
      <c r="G483" s="63"/>
      <c r="H483" s="63"/>
      <c r="I483" s="63"/>
      <c r="J483" s="128"/>
      <c r="K483" s="129"/>
      <c r="L483" s="195"/>
      <c r="M483" s="128"/>
      <c r="N483" s="188"/>
      <c r="O483" s="63"/>
      <c r="P483" s="63"/>
      <c r="Q483" s="63"/>
      <c r="R483" s="63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</row>
    <row r="484">
      <c r="A484" s="63"/>
      <c r="B484" s="63"/>
      <c r="C484" s="63"/>
      <c r="D484" s="63"/>
      <c r="E484" s="63"/>
      <c r="F484" s="54"/>
      <c r="G484" s="63"/>
      <c r="H484" s="63"/>
      <c r="I484" s="63"/>
      <c r="J484" s="128"/>
      <c r="K484" s="129"/>
      <c r="L484" s="195"/>
      <c r="M484" s="128"/>
      <c r="N484" s="188"/>
      <c r="O484" s="63"/>
      <c r="P484" s="63"/>
      <c r="Q484" s="63"/>
      <c r="R484" s="63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</row>
    <row r="485">
      <c r="A485" s="63"/>
      <c r="B485" s="63"/>
      <c r="C485" s="63"/>
      <c r="D485" s="63"/>
      <c r="E485" s="63"/>
      <c r="F485" s="54"/>
      <c r="G485" s="63"/>
      <c r="H485" s="63"/>
      <c r="I485" s="63"/>
      <c r="J485" s="128"/>
      <c r="K485" s="129"/>
      <c r="L485" s="195"/>
      <c r="M485" s="128"/>
      <c r="N485" s="188"/>
      <c r="O485" s="63"/>
      <c r="P485" s="63"/>
      <c r="Q485" s="63"/>
      <c r="R485" s="63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</row>
    <row r="486">
      <c r="A486" s="63"/>
      <c r="B486" s="63"/>
      <c r="C486" s="63"/>
      <c r="D486" s="63"/>
      <c r="E486" s="63"/>
      <c r="F486" s="54"/>
      <c r="G486" s="63"/>
      <c r="H486" s="63"/>
      <c r="I486" s="63"/>
      <c r="J486" s="128"/>
      <c r="K486" s="129"/>
      <c r="L486" s="195"/>
      <c r="M486" s="128"/>
      <c r="N486" s="188"/>
      <c r="O486" s="63"/>
      <c r="P486" s="63"/>
      <c r="Q486" s="63"/>
      <c r="R486" s="63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</row>
    <row r="487">
      <c r="A487" s="63"/>
      <c r="B487" s="63"/>
      <c r="C487" s="63"/>
      <c r="D487" s="63"/>
      <c r="E487" s="63"/>
      <c r="F487" s="54"/>
      <c r="G487" s="63"/>
      <c r="H487" s="63"/>
      <c r="I487" s="63"/>
      <c r="J487" s="128"/>
      <c r="K487" s="129"/>
      <c r="L487" s="195"/>
      <c r="M487" s="128"/>
      <c r="N487" s="188"/>
      <c r="O487" s="63"/>
      <c r="P487" s="63"/>
      <c r="Q487" s="63"/>
      <c r="R487" s="63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</row>
    <row r="488">
      <c r="A488" s="63"/>
      <c r="B488" s="63"/>
      <c r="C488" s="63"/>
      <c r="D488" s="63"/>
      <c r="E488" s="63"/>
      <c r="F488" s="54"/>
      <c r="G488" s="63"/>
      <c r="H488" s="63"/>
      <c r="I488" s="63"/>
      <c r="J488" s="128"/>
      <c r="K488" s="129"/>
      <c r="L488" s="195"/>
      <c r="M488" s="128"/>
      <c r="N488" s="188"/>
      <c r="O488" s="63"/>
      <c r="P488" s="63"/>
      <c r="Q488" s="63"/>
      <c r="R488" s="63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</row>
    <row r="489">
      <c r="A489" s="63"/>
      <c r="B489" s="63"/>
      <c r="C489" s="63"/>
      <c r="D489" s="63"/>
      <c r="E489" s="63"/>
      <c r="F489" s="54"/>
      <c r="G489" s="63"/>
      <c r="H489" s="63"/>
      <c r="I489" s="63"/>
      <c r="J489" s="128"/>
      <c r="K489" s="129"/>
      <c r="L489" s="195"/>
      <c r="M489" s="128"/>
      <c r="N489" s="188"/>
      <c r="O489" s="63"/>
      <c r="P489" s="63"/>
      <c r="Q489" s="63"/>
      <c r="R489" s="63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</row>
    <row r="490">
      <c r="A490" s="63"/>
      <c r="B490" s="63"/>
      <c r="C490" s="63"/>
      <c r="D490" s="63"/>
      <c r="E490" s="63"/>
      <c r="F490" s="54"/>
      <c r="G490" s="63"/>
      <c r="H490" s="63"/>
      <c r="I490" s="63"/>
      <c r="J490" s="128"/>
      <c r="K490" s="129"/>
      <c r="L490" s="195"/>
      <c r="M490" s="128"/>
      <c r="N490" s="188"/>
      <c r="O490" s="63"/>
      <c r="P490" s="63"/>
      <c r="Q490" s="63"/>
      <c r="R490" s="63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</row>
    <row r="491">
      <c r="A491" s="63"/>
      <c r="B491" s="63"/>
      <c r="C491" s="63"/>
      <c r="D491" s="63"/>
      <c r="E491" s="63"/>
      <c r="F491" s="54"/>
      <c r="G491" s="63"/>
      <c r="H491" s="63"/>
      <c r="I491" s="63"/>
      <c r="J491" s="128"/>
      <c r="K491" s="129"/>
      <c r="L491" s="195"/>
      <c r="M491" s="128"/>
      <c r="N491" s="188"/>
      <c r="O491" s="63"/>
      <c r="P491" s="63"/>
      <c r="Q491" s="63"/>
      <c r="R491" s="63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</row>
    <row r="492">
      <c r="A492" s="63"/>
      <c r="B492" s="63"/>
      <c r="C492" s="63"/>
      <c r="D492" s="63"/>
      <c r="E492" s="63"/>
      <c r="F492" s="54"/>
      <c r="G492" s="63"/>
      <c r="H492" s="63"/>
      <c r="I492" s="63"/>
      <c r="J492" s="128"/>
      <c r="K492" s="129"/>
      <c r="L492" s="195"/>
      <c r="M492" s="128"/>
      <c r="N492" s="188"/>
      <c r="O492" s="63"/>
      <c r="P492" s="63"/>
      <c r="Q492" s="63"/>
      <c r="R492" s="63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</row>
    <row r="493">
      <c r="A493" s="63"/>
      <c r="B493" s="63"/>
      <c r="C493" s="63"/>
      <c r="D493" s="63"/>
      <c r="E493" s="63"/>
      <c r="F493" s="54"/>
      <c r="G493" s="63"/>
      <c r="H493" s="63"/>
      <c r="I493" s="63"/>
      <c r="J493" s="128"/>
      <c r="K493" s="129"/>
      <c r="L493" s="195"/>
      <c r="M493" s="128"/>
      <c r="N493" s="188"/>
      <c r="O493" s="63"/>
      <c r="P493" s="63"/>
      <c r="Q493" s="63"/>
      <c r="R493" s="63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</row>
    <row r="494">
      <c r="A494" s="63"/>
      <c r="B494" s="63"/>
      <c r="C494" s="63"/>
      <c r="D494" s="63"/>
      <c r="E494" s="63"/>
      <c r="F494" s="54"/>
      <c r="G494" s="63"/>
      <c r="H494" s="63"/>
      <c r="I494" s="63"/>
      <c r="J494" s="128"/>
      <c r="K494" s="129"/>
      <c r="L494" s="195"/>
      <c r="M494" s="128"/>
      <c r="N494" s="188"/>
      <c r="O494" s="63"/>
      <c r="P494" s="63"/>
      <c r="Q494" s="63"/>
      <c r="R494" s="63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</row>
    <row r="495">
      <c r="A495" s="63"/>
      <c r="B495" s="63"/>
      <c r="C495" s="63"/>
      <c r="D495" s="63"/>
      <c r="E495" s="63"/>
      <c r="F495" s="54"/>
      <c r="G495" s="63"/>
      <c r="H495" s="63"/>
      <c r="I495" s="63"/>
      <c r="J495" s="128"/>
      <c r="K495" s="129"/>
      <c r="L495" s="195"/>
      <c r="M495" s="128"/>
      <c r="N495" s="188"/>
      <c r="O495" s="63"/>
      <c r="P495" s="63"/>
      <c r="Q495" s="63"/>
      <c r="R495" s="63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</row>
    <row r="496">
      <c r="A496" s="63"/>
      <c r="B496" s="63"/>
      <c r="C496" s="63"/>
      <c r="D496" s="63"/>
      <c r="E496" s="63"/>
      <c r="F496" s="54"/>
      <c r="G496" s="63"/>
      <c r="H496" s="63"/>
      <c r="I496" s="63"/>
      <c r="J496" s="128"/>
      <c r="K496" s="129"/>
      <c r="L496" s="195"/>
      <c r="M496" s="128"/>
      <c r="N496" s="188"/>
      <c r="O496" s="63"/>
      <c r="P496" s="63"/>
      <c r="Q496" s="63"/>
      <c r="R496" s="63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</row>
    <row r="497">
      <c r="A497" s="63"/>
      <c r="B497" s="63"/>
      <c r="C497" s="63"/>
      <c r="D497" s="63"/>
      <c r="E497" s="63"/>
      <c r="F497" s="54"/>
      <c r="G497" s="63"/>
      <c r="H497" s="63"/>
      <c r="I497" s="63"/>
      <c r="J497" s="128"/>
      <c r="K497" s="129"/>
      <c r="L497" s="195"/>
      <c r="M497" s="128"/>
      <c r="N497" s="188"/>
      <c r="O497" s="63"/>
      <c r="P497" s="63"/>
      <c r="Q497" s="63"/>
      <c r="R497" s="63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</row>
    <row r="498">
      <c r="A498" s="63"/>
      <c r="B498" s="63"/>
      <c r="C498" s="63"/>
      <c r="D498" s="63"/>
      <c r="E498" s="63"/>
      <c r="F498" s="54"/>
      <c r="G498" s="63"/>
      <c r="H498" s="63"/>
      <c r="I498" s="63"/>
      <c r="J498" s="128"/>
      <c r="K498" s="129"/>
      <c r="L498" s="195"/>
      <c r="M498" s="128"/>
      <c r="N498" s="188"/>
      <c r="O498" s="63"/>
      <c r="P498" s="63"/>
      <c r="Q498" s="63"/>
      <c r="R498" s="63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</row>
    <row r="499">
      <c r="A499" s="63"/>
      <c r="B499" s="63"/>
      <c r="C499" s="63"/>
      <c r="D499" s="63"/>
      <c r="E499" s="63"/>
      <c r="F499" s="54"/>
      <c r="G499" s="63"/>
      <c r="H499" s="63"/>
      <c r="I499" s="63"/>
      <c r="J499" s="128"/>
      <c r="K499" s="129"/>
      <c r="L499" s="195"/>
      <c r="M499" s="128"/>
      <c r="N499" s="188"/>
      <c r="O499" s="63"/>
      <c r="P499" s="63"/>
      <c r="Q499" s="63"/>
      <c r="R499" s="63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</row>
    <row r="500">
      <c r="A500" s="63"/>
      <c r="B500" s="63"/>
      <c r="C500" s="63"/>
      <c r="D500" s="63"/>
      <c r="E500" s="63"/>
      <c r="F500" s="54"/>
      <c r="G500" s="63"/>
      <c r="H500" s="63"/>
      <c r="I500" s="63"/>
      <c r="J500" s="128"/>
      <c r="K500" s="129"/>
      <c r="L500" s="195"/>
      <c r="M500" s="128"/>
      <c r="N500" s="188"/>
      <c r="O500" s="63"/>
      <c r="P500" s="63"/>
      <c r="Q500" s="63"/>
      <c r="R500" s="63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</row>
    <row r="501">
      <c r="A501" s="63"/>
      <c r="B501" s="63"/>
      <c r="C501" s="63"/>
      <c r="D501" s="63"/>
      <c r="E501" s="63"/>
      <c r="F501" s="54"/>
      <c r="G501" s="63"/>
      <c r="H501" s="63"/>
      <c r="I501" s="63"/>
      <c r="J501" s="128"/>
      <c r="K501" s="129"/>
      <c r="L501" s="195"/>
      <c r="M501" s="128"/>
      <c r="N501" s="188"/>
      <c r="O501" s="63"/>
      <c r="P501" s="63"/>
      <c r="Q501" s="63"/>
      <c r="R501" s="63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</row>
    <row r="502">
      <c r="A502" s="63"/>
      <c r="B502" s="63"/>
      <c r="C502" s="63"/>
      <c r="D502" s="63"/>
      <c r="E502" s="63"/>
      <c r="F502" s="54"/>
      <c r="G502" s="63"/>
      <c r="H502" s="63"/>
      <c r="I502" s="63"/>
      <c r="J502" s="128"/>
      <c r="K502" s="129"/>
      <c r="L502" s="195"/>
      <c r="M502" s="128"/>
      <c r="N502" s="188"/>
      <c r="O502" s="63"/>
      <c r="P502" s="63"/>
      <c r="Q502" s="63"/>
      <c r="R502" s="63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</row>
    <row r="503">
      <c r="A503" s="63"/>
      <c r="B503" s="63"/>
      <c r="C503" s="63"/>
      <c r="D503" s="63"/>
      <c r="E503" s="63"/>
      <c r="F503" s="54"/>
      <c r="G503" s="63"/>
      <c r="H503" s="63"/>
      <c r="I503" s="63"/>
      <c r="J503" s="128"/>
      <c r="K503" s="129"/>
      <c r="L503" s="195"/>
      <c r="M503" s="128"/>
      <c r="N503" s="188"/>
      <c r="O503" s="63"/>
      <c r="P503" s="63"/>
      <c r="Q503" s="63"/>
      <c r="R503" s="63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</row>
    <row r="504">
      <c r="A504" s="63"/>
      <c r="B504" s="63"/>
      <c r="C504" s="63"/>
      <c r="D504" s="63"/>
      <c r="E504" s="63"/>
      <c r="F504" s="54"/>
      <c r="G504" s="63"/>
      <c r="H504" s="63"/>
      <c r="I504" s="63"/>
      <c r="J504" s="128"/>
      <c r="K504" s="129"/>
      <c r="L504" s="195"/>
      <c r="M504" s="128"/>
      <c r="N504" s="188"/>
      <c r="O504" s="63"/>
      <c r="P504" s="63"/>
      <c r="Q504" s="63"/>
      <c r="R504" s="63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</row>
    <row r="505">
      <c r="A505" s="63"/>
      <c r="B505" s="63"/>
      <c r="C505" s="63"/>
      <c r="D505" s="63"/>
      <c r="E505" s="63"/>
      <c r="F505" s="54"/>
      <c r="G505" s="63"/>
      <c r="H505" s="63"/>
      <c r="I505" s="63"/>
      <c r="J505" s="128"/>
      <c r="K505" s="129"/>
      <c r="L505" s="195"/>
      <c r="M505" s="128"/>
      <c r="N505" s="188"/>
      <c r="O505" s="63"/>
      <c r="P505" s="63"/>
      <c r="Q505" s="63"/>
      <c r="R505" s="63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</row>
    <row r="506">
      <c r="A506" s="63"/>
      <c r="B506" s="63"/>
      <c r="C506" s="63"/>
      <c r="D506" s="63"/>
      <c r="E506" s="63"/>
      <c r="F506" s="54"/>
      <c r="G506" s="63"/>
      <c r="H506" s="63"/>
      <c r="I506" s="63"/>
      <c r="J506" s="128"/>
      <c r="K506" s="129"/>
      <c r="L506" s="195"/>
      <c r="M506" s="128"/>
      <c r="N506" s="188"/>
      <c r="O506" s="63"/>
      <c r="P506" s="63"/>
      <c r="Q506" s="63"/>
      <c r="R506" s="63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</row>
    <row r="507">
      <c r="A507" s="63"/>
      <c r="B507" s="63"/>
      <c r="C507" s="63"/>
      <c r="D507" s="63"/>
      <c r="E507" s="63"/>
      <c r="F507" s="54"/>
      <c r="G507" s="63"/>
      <c r="H507" s="63"/>
      <c r="I507" s="63"/>
      <c r="J507" s="128"/>
      <c r="K507" s="129"/>
      <c r="L507" s="195"/>
      <c r="M507" s="128"/>
      <c r="N507" s="188"/>
      <c r="O507" s="63"/>
      <c r="P507" s="63"/>
      <c r="Q507" s="63"/>
      <c r="R507" s="63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</row>
    <row r="508">
      <c r="A508" s="63"/>
      <c r="B508" s="63"/>
      <c r="C508" s="63"/>
      <c r="D508" s="63"/>
      <c r="E508" s="63"/>
      <c r="F508" s="54"/>
      <c r="G508" s="63"/>
      <c r="H508" s="63"/>
      <c r="I508" s="63"/>
      <c r="J508" s="128"/>
      <c r="K508" s="129"/>
      <c r="L508" s="195"/>
      <c r="M508" s="128"/>
      <c r="N508" s="188"/>
      <c r="O508" s="63"/>
      <c r="P508" s="63"/>
      <c r="Q508" s="63"/>
      <c r="R508" s="63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</row>
    <row r="509">
      <c r="A509" s="63"/>
      <c r="B509" s="63"/>
      <c r="C509" s="63"/>
      <c r="D509" s="63"/>
      <c r="E509" s="63"/>
      <c r="F509" s="54"/>
      <c r="G509" s="63"/>
      <c r="H509" s="63"/>
      <c r="I509" s="63"/>
      <c r="J509" s="128"/>
      <c r="K509" s="129"/>
      <c r="L509" s="195"/>
      <c r="M509" s="128"/>
      <c r="N509" s="188"/>
      <c r="O509" s="63"/>
      <c r="P509" s="63"/>
      <c r="Q509" s="63"/>
      <c r="R509" s="63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</row>
    <row r="510">
      <c r="A510" s="63"/>
      <c r="B510" s="63"/>
      <c r="C510" s="63"/>
      <c r="D510" s="63"/>
      <c r="E510" s="63"/>
      <c r="F510" s="54"/>
      <c r="G510" s="63"/>
      <c r="H510" s="63"/>
      <c r="I510" s="63"/>
      <c r="J510" s="128"/>
      <c r="K510" s="129"/>
      <c r="L510" s="195"/>
      <c r="M510" s="128"/>
      <c r="N510" s="188"/>
      <c r="O510" s="63"/>
      <c r="P510" s="63"/>
      <c r="Q510" s="63"/>
      <c r="R510" s="63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</row>
    <row r="511">
      <c r="A511" s="63"/>
      <c r="B511" s="63"/>
      <c r="C511" s="63"/>
      <c r="D511" s="63"/>
      <c r="E511" s="63"/>
      <c r="F511" s="54"/>
      <c r="G511" s="63"/>
      <c r="H511" s="63"/>
      <c r="I511" s="63"/>
      <c r="J511" s="128"/>
      <c r="K511" s="129"/>
      <c r="L511" s="195"/>
      <c r="M511" s="128"/>
      <c r="N511" s="188"/>
      <c r="O511" s="63"/>
      <c r="P511" s="63"/>
      <c r="Q511" s="63"/>
      <c r="R511" s="63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</row>
    <row r="512">
      <c r="A512" s="63"/>
      <c r="B512" s="63"/>
      <c r="C512" s="63"/>
      <c r="D512" s="63"/>
      <c r="E512" s="63"/>
      <c r="F512" s="54"/>
      <c r="G512" s="63"/>
      <c r="H512" s="63"/>
      <c r="I512" s="63"/>
      <c r="J512" s="128"/>
      <c r="K512" s="129"/>
      <c r="L512" s="195"/>
      <c r="M512" s="128"/>
      <c r="N512" s="188"/>
      <c r="O512" s="63"/>
      <c r="P512" s="63"/>
      <c r="Q512" s="63"/>
      <c r="R512" s="63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</row>
    <row r="513">
      <c r="A513" s="63"/>
      <c r="B513" s="63"/>
      <c r="C513" s="63"/>
      <c r="D513" s="63"/>
      <c r="E513" s="63"/>
      <c r="F513" s="54"/>
      <c r="G513" s="63"/>
      <c r="H513" s="63"/>
      <c r="I513" s="63"/>
      <c r="J513" s="128"/>
      <c r="K513" s="129"/>
      <c r="L513" s="195"/>
      <c r="M513" s="128"/>
      <c r="N513" s="188"/>
      <c r="O513" s="63"/>
      <c r="P513" s="63"/>
      <c r="Q513" s="63"/>
      <c r="R513" s="63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</row>
    <row r="514">
      <c r="A514" s="63"/>
      <c r="B514" s="63"/>
      <c r="C514" s="63"/>
      <c r="D514" s="63"/>
      <c r="E514" s="63"/>
      <c r="F514" s="54"/>
      <c r="G514" s="63"/>
      <c r="H514" s="63"/>
      <c r="I514" s="63"/>
      <c r="J514" s="128"/>
      <c r="K514" s="129"/>
      <c r="L514" s="195"/>
      <c r="M514" s="128"/>
      <c r="N514" s="188"/>
      <c r="O514" s="63"/>
      <c r="P514" s="63"/>
      <c r="Q514" s="63"/>
      <c r="R514" s="63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</row>
    <row r="515">
      <c r="A515" s="63"/>
      <c r="B515" s="63"/>
      <c r="C515" s="63"/>
      <c r="D515" s="63"/>
      <c r="E515" s="63"/>
      <c r="F515" s="54"/>
      <c r="G515" s="63"/>
      <c r="H515" s="63"/>
      <c r="I515" s="63"/>
      <c r="J515" s="128"/>
      <c r="K515" s="129"/>
      <c r="L515" s="195"/>
      <c r="M515" s="128"/>
      <c r="N515" s="188"/>
      <c r="O515" s="63"/>
      <c r="P515" s="63"/>
      <c r="Q515" s="63"/>
      <c r="R515" s="63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</row>
    <row r="516">
      <c r="A516" s="63"/>
      <c r="B516" s="63"/>
      <c r="C516" s="63"/>
      <c r="D516" s="63"/>
      <c r="E516" s="63"/>
      <c r="F516" s="54"/>
      <c r="G516" s="63"/>
      <c r="H516" s="63"/>
      <c r="I516" s="63"/>
      <c r="J516" s="128"/>
      <c r="K516" s="129"/>
      <c r="L516" s="195"/>
      <c r="M516" s="128"/>
      <c r="N516" s="188"/>
      <c r="O516" s="63"/>
      <c r="P516" s="63"/>
      <c r="Q516" s="63"/>
      <c r="R516" s="63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</row>
    <row r="517">
      <c r="A517" s="63"/>
      <c r="B517" s="63"/>
      <c r="C517" s="63"/>
      <c r="D517" s="63"/>
      <c r="E517" s="63"/>
      <c r="F517" s="54"/>
      <c r="G517" s="63"/>
      <c r="H517" s="63"/>
      <c r="I517" s="63"/>
      <c r="J517" s="128"/>
      <c r="K517" s="129"/>
      <c r="L517" s="195"/>
      <c r="M517" s="128"/>
      <c r="N517" s="188"/>
      <c r="O517" s="63"/>
      <c r="P517" s="63"/>
      <c r="Q517" s="63"/>
      <c r="R517" s="63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</row>
    <row r="518">
      <c r="A518" s="63"/>
      <c r="B518" s="63"/>
      <c r="C518" s="63"/>
      <c r="D518" s="63"/>
      <c r="E518" s="63"/>
      <c r="F518" s="54"/>
      <c r="G518" s="63"/>
      <c r="H518" s="63"/>
      <c r="I518" s="63"/>
      <c r="J518" s="128"/>
      <c r="K518" s="129"/>
      <c r="L518" s="195"/>
      <c r="M518" s="128"/>
      <c r="N518" s="188"/>
      <c r="O518" s="63"/>
      <c r="P518" s="63"/>
      <c r="Q518" s="63"/>
      <c r="R518" s="63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</row>
    <row r="519">
      <c r="A519" s="63"/>
      <c r="B519" s="63"/>
      <c r="C519" s="63"/>
      <c r="D519" s="63"/>
      <c r="E519" s="63"/>
      <c r="F519" s="54"/>
      <c r="G519" s="63"/>
      <c r="H519" s="63"/>
      <c r="I519" s="63"/>
      <c r="J519" s="128"/>
      <c r="K519" s="129"/>
      <c r="L519" s="195"/>
      <c r="M519" s="128"/>
      <c r="N519" s="188"/>
      <c r="O519" s="63"/>
      <c r="P519" s="63"/>
      <c r="Q519" s="63"/>
      <c r="R519" s="63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</row>
    <row r="520">
      <c r="A520" s="63"/>
      <c r="B520" s="63"/>
      <c r="C520" s="63"/>
      <c r="D520" s="63"/>
      <c r="E520" s="63"/>
      <c r="F520" s="54"/>
      <c r="G520" s="63"/>
      <c r="H520" s="63"/>
      <c r="I520" s="63"/>
      <c r="J520" s="128"/>
      <c r="K520" s="129"/>
      <c r="L520" s="195"/>
      <c r="M520" s="128"/>
      <c r="N520" s="188"/>
      <c r="O520" s="63"/>
      <c r="P520" s="63"/>
      <c r="Q520" s="63"/>
      <c r="R520" s="63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</row>
    <row r="521">
      <c r="A521" s="63"/>
      <c r="B521" s="63"/>
      <c r="C521" s="63"/>
      <c r="D521" s="63"/>
      <c r="E521" s="63"/>
      <c r="F521" s="54"/>
      <c r="G521" s="63"/>
      <c r="H521" s="63"/>
      <c r="I521" s="63"/>
      <c r="J521" s="128"/>
      <c r="K521" s="129"/>
      <c r="L521" s="195"/>
      <c r="M521" s="128"/>
      <c r="N521" s="188"/>
      <c r="O521" s="63"/>
      <c r="P521" s="63"/>
      <c r="Q521" s="63"/>
      <c r="R521" s="63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</row>
    <row r="522">
      <c r="A522" s="63"/>
      <c r="B522" s="63"/>
      <c r="C522" s="63"/>
      <c r="D522" s="63"/>
      <c r="E522" s="63"/>
      <c r="F522" s="54"/>
      <c r="G522" s="63"/>
      <c r="H522" s="63"/>
      <c r="I522" s="63"/>
      <c r="J522" s="128"/>
      <c r="K522" s="129"/>
      <c r="L522" s="195"/>
      <c r="M522" s="128"/>
      <c r="N522" s="188"/>
      <c r="O522" s="63"/>
      <c r="P522" s="63"/>
      <c r="Q522" s="63"/>
      <c r="R522" s="63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</row>
    <row r="523">
      <c r="A523" s="63"/>
      <c r="B523" s="63"/>
      <c r="C523" s="63"/>
      <c r="D523" s="63"/>
      <c r="E523" s="63"/>
      <c r="F523" s="54"/>
      <c r="G523" s="63"/>
      <c r="H523" s="63"/>
      <c r="I523" s="63"/>
      <c r="J523" s="128"/>
      <c r="K523" s="129"/>
      <c r="L523" s="195"/>
      <c r="M523" s="128"/>
      <c r="N523" s="188"/>
      <c r="O523" s="63"/>
      <c r="P523" s="63"/>
      <c r="Q523" s="63"/>
      <c r="R523" s="63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</row>
    <row r="524">
      <c r="A524" s="63"/>
      <c r="B524" s="63"/>
      <c r="C524" s="63"/>
      <c r="D524" s="63"/>
      <c r="E524" s="63"/>
      <c r="F524" s="54"/>
      <c r="G524" s="63"/>
      <c r="H524" s="63"/>
      <c r="I524" s="63"/>
      <c r="J524" s="128"/>
      <c r="K524" s="129"/>
      <c r="L524" s="195"/>
      <c r="M524" s="128"/>
      <c r="N524" s="188"/>
      <c r="O524" s="63"/>
      <c r="P524" s="63"/>
      <c r="Q524" s="63"/>
      <c r="R524" s="63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</row>
    <row r="525">
      <c r="A525" s="63"/>
      <c r="B525" s="63"/>
      <c r="C525" s="63"/>
      <c r="D525" s="63"/>
      <c r="E525" s="63"/>
      <c r="F525" s="54"/>
      <c r="G525" s="63"/>
      <c r="H525" s="63"/>
      <c r="I525" s="63"/>
      <c r="J525" s="128"/>
      <c r="K525" s="129"/>
      <c r="L525" s="195"/>
      <c r="M525" s="128"/>
      <c r="N525" s="188"/>
      <c r="O525" s="63"/>
      <c r="P525" s="63"/>
      <c r="Q525" s="63"/>
      <c r="R525" s="63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</row>
    <row r="526">
      <c r="A526" s="63"/>
      <c r="B526" s="63"/>
      <c r="C526" s="63"/>
      <c r="D526" s="63"/>
      <c r="E526" s="63"/>
      <c r="F526" s="54"/>
      <c r="G526" s="63"/>
      <c r="H526" s="63"/>
      <c r="I526" s="63"/>
      <c r="J526" s="128"/>
      <c r="K526" s="129"/>
      <c r="L526" s="195"/>
      <c r="M526" s="128"/>
      <c r="N526" s="188"/>
      <c r="O526" s="63"/>
      <c r="P526" s="63"/>
      <c r="Q526" s="63"/>
      <c r="R526" s="63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</row>
    <row r="527">
      <c r="A527" s="63"/>
      <c r="B527" s="63"/>
      <c r="C527" s="63"/>
      <c r="D527" s="63"/>
      <c r="E527" s="63"/>
      <c r="F527" s="54"/>
      <c r="G527" s="63"/>
      <c r="H527" s="63"/>
      <c r="I527" s="63"/>
      <c r="J527" s="128"/>
      <c r="K527" s="129"/>
      <c r="L527" s="195"/>
      <c r="M527" s="128"/>
      <c r="N527" s="188"/>
      <c r="O527" s="63"/>
      <c r="P527" s="63"/>
      <c r="Q527" s="63"/>
      <c r="R527" s="63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</row>
    <row r="528">
      <c r="A528" s="63"/>
      <c r="B528" s="63"/>
      <c r="C528" s="63"/>
      <c r="D528" s="63"/>
      <c r="E528" s="63"/>
      <c r="F528" s="54"/>
      <c r="G528" s="63"/>
      <c r="H528" s="63"/>
      <c r="I528" s="63"/>
      <c r="J528" s="128"/>
      <c r="K528" s="129"/>
      <c r="L528" s="195"/>
      <c r="M528" s="128"/>
      <c r="N528" s="188"/>
      <c r="O528" s="63"/>
      <c r="P528" s="63"/>
      <c r="Q528" s="63"/>
      <c r="R528" s="63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</row>
    <row r="529">
      <c r="A529" s="63"/>
      <c r="B529" s="63"/>
      <c r="C529" s="63"/>
      <c r="D529" s="63"/>
      <c r="E529" s="63"/>
      <c r="F529" s="54"/>
      <c r="G529" s="63"/>
      <c r="H529" s="63"/>
      <c r="I529" s="63"/>
      <c r="J529" s="128"/>
      <c r="K529" s="129"/>
      <c r="L529" s="195"/>
      <c r="M529" s="128"/>
      <c r="N529" s="188"/>
      <c r="O529" s="63"/>
      <c r="P529" s="63"/>
      <c r="Q529" s="63"/>
      <c r="R529" s="63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</row>
    <row r="530">
      <c r="A530" s="63"/>
      <c r="B530" s="63"/>
      <c r="C530" s="63"/>
      <c r="D530" s="63"/>
      <c r="E530" s="63"/>
      <c r="F530" s="54"/>
      <c r="G530" s="63"/>
      <c r="H530" s="63"/>
      <c r="I530" s="63"/>
      <c r="J530" s="128"/>
      <c r="K530" s="129"/>
      <c r="L530" s="195"/>
      <c r="M530" s="128"/>
      <c r="N530" s="188"/>
      <c r="O530" s="63"/>
      <c r="P530" s="63"/>
      <c r="Q530" s="63"/>
      <c r="R530" s="63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</row>
    <row r="531">
      <c r="A531" s="63"/>
      <c r="B531" s="63"/>
      <c r="C531" s="63"/>
      <c r="D531" s="63"/>
      <c r="E531" s="63"/>
      <c r="F531" s="54"/>
      <c r="G531" s="63"/>
      <c r="H531" s="63"/>
      <c r="I531" s="63"/>
      <c r="J531" s="128"/>
      <c r="K531" s="129"/>
      <c r="L531" s="195"/>
      <c r="M531" s="128"/>
      <c r="N531" s="188"/>
      <c r="O531" s="63"/>
      <c r="P531" s="63"/>
      <c r="Q531" s="63"/>
      <c r="R531" s="63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</row>
    <row r="532">
      <c r="A532" s="63"/>
      <c r="B532" s="63"/>
      <c r="C532" s="63"/>
      <c r="D532" s="63"/>
      <c r="E532" s="63"/>
      <c r="F532" s="54"/>
      <c r="G532" s="63"/>
      <c r="H532" s="63"/>
      <c r="I532" s="63"/>
      <c r="J532" s="128"/>
      <c r="K532" s="129"/>
      <c r="L532" s="195"/>
      <c r="M532" s="128"/>
      <c r="N532" s="188"/>
      <c r="O532" s="63"/>
      <c r="P532" s="63"/>
      <c r="Q532" s="63"/>
      <c r="R532" s="63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</row>
    <row r="533">
      <c r="A533" s="63"/>
      <c r="B533" s="63"/>
      <c r="C533" s="63"/>
      <c r="D533" s="63"/>
      <c r="E533" s="63"/>
      <c r="F533" s="54"/>
      <c r="G533" s="63"/>
      <c r="H533" s="63"/>
      <c r="I533" s="63"/>
      <c r="J533" s="128"/>
      <c r="K533" s="129"/>
      <c r="L533" s="195"/>
      <c r="M533" s="128"/>
      <c r="N533" s="188"/>
      <c r="O533" s="63"/>
      <c r="P533" s="63"/>
      <c r="Q533" s="63"/>
      <c r="R533" s="63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</row>
    <row r="534">
      <c r="A534" s="63"/>
      <c r="B534" s="63"/>
      <c r="C534" s="63"/>
      <c r="D534" s="63"/>
      <c r="E534" s="63"/>
      <c r="F534" s="54"/>
      <c r="G534" s="63"/>
      <c r="H534" s="63"/>
      <c r="I534" s="63"/>
      <c r="J534" s="128"/>
      <c r="K534" s="129"/>
      <c r="L534" s="195"/>
      <c r="M534" s="128"/>
      <c r="N534" s="188"/>
      <c r="O534" s="63"/>
      <c r="P534" s="63"/>
      <c r="Q534" s="63"/>
      <c r="R534" s="63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</row>
    <row r="535">
      <c r="A535" s="63"/>
      <c r="B535" s="63"/>
      <c r="C535" s="63"/>
      <c r="D535" s="63"/>
      <c r="E535" s="63"/>
      <c r="F535" s="54"/>
      <c r="G535" s="63"/>
      <c r="H535" s="63"/>
      <c r="I535" s="63"/>
      <c r="J535" s="128"/>
      <c r="K535" s="129"/>
      <c r="L535" s="195"/>
      <c r="M535" s="128"/>
      <c r="N535" s="188"/>
      <c r="O535" s="63"/>
      <c r="P535" s="63"/>
      <c r="Q535" s="63"/>
      <c r="R535" s="63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</row>
    <row r="536">
      <c r="A536" s="63"/>
      <c r="B536" s="63"/>
      <c r="C536" s="63"/>
      <c r="D536" s="63"/>
      <c r="E536" s="63"/>
      <c r="F536" s="54"/>
      <c r="G536" s="63"/>
      <c r="H536" s="63"/>
      <c r="I536" s="63"/>
      <c r="J536" s="128"/>
      <c r="K536" s="129"/>
      <c r="L536" s="195"/>
      <c r="M536" s="128"/>
      <c r="N536" s="188"/>
      <c r="O536" s="63"/>
      <c r="P536" s="63"/>
      <c r="Q536" s="63"/>
      <c r="R536" s="63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</row>
    <row r="537">
      <c r="A537" s="63"/>
      <c r="B537" s="63"/>
      <c r="C537" s="63"/>
      <c r="D537" s="63"/>
      <c r="E537" s="63"/>
      <c r="F537" s="54"/>
      <c r="G537" s="63"/>
      <c r="H537" s="63"/>
      <c r="I537" s="63"/>
      <c r="J537" s="128"/>
      <c r="K537" s="129"/>
      <c r="L537" s="195"/>
      <c r="M537" s="128"/>
      <c r="N537" s="188"/>
      <c r="O537" s="63"/>
      <c r="P537" s="63"/>
      <c r="Q537" s="63"/>
      <c r="R537" s="63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</row>
    <row r="538">
      <c r="A538" s="63"/>
      <c r="B538" s="63"/>
      <c r="C538" s="63"/>
      <c r="D538" s="63"/>
      <c r="E538" s="63"/>
      <c r="F538" s="54"/>
      <c r="G538" s="63"/>
      <c r="H538" s="63"/>
      <c r="I538" s="63"/>
      <c r="J538" s="128"/>
      <c r="K538" s="129"/>
      <c r="L538" s="195"/>
      <c r="M538" s="128"/>
      <c r="N538" s="188"/>
      <c r="O538" s="63"/>
      <c r="P538" s="63"/>
      <c r="Q538" s="63"/>
      <c r="R538" s="63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</row>
    <row r="539">
      <c r="A539" s="63"/>
      <c r="B539" s="63"/>
      <c r="C539" s="63"/>
      <c r="D539" s="63"/>
      <c r="E539" s="63"/>
      <c r="F539" s="54"/>
      <c r="G539" s="63"/>
      <c r="H539" s="63"/>
      <c r="I539" s="63"/>
      <c r="J539" s="128"/>
      <c r="K539" s="129"/>
      <c r="L539" s="195"/>
      <c r="M539" s="128"/>
      <c r="N539" s="188"/>
      <c r="O539" s="63"/>
      <c r="P539" s="63"/>
      <c r="Q539" s="63"/>
      <c r="R539" s="63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</row>
    <row r="540">
      <c r="A540" s="63"/>
      <c r="B540" s="63"/>
      <c r="C540" s="63"/>
      <c r="D540" s="63"/>
      <c r="E540" s="63"/>
      <c r="F540" s="54"/>
      <c r="G540" s="63"/>
      <c r="H540" s="63"/>
      <c r="I540" s="63"/>
      <c r="J540" s="128"/>
      <c r="K540" s="129"/>
      <c r="L540" s="195"/>
      <c r="M540" s="128"/>
      <c r="N540" s="188"/>
      <c r="O540" s="63"/>
      <c r="P540" s="63"/>
      <c r="Q540" s="63"/>
      <c r="R540" s="63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</row>
    <row r="541">
      <c r="A541" s="63"/>
      <c r="B541" s="63"/>
      <c r="C541" s="63"/>
      <c r="D541" s="63"/>
      <c r="E541" s="63"/>
      <c r="F541" s="54"/>
      <c r="G541" s="63"/>
      <c r="H541" s="63"/>
      <c r="I541" s="63"/>
      <c r="J541" s="128"/>
      <c r="K541" s="129"/>
      <c r="L541" s="195"/>
      <c r="M541" s="128"/>
      <c r="N541" s="188"/>
      <c r="O541" s="63"/>
      <c r="P541" s="63"/>
      <c r="Q541" s="63"/>
      <c r="R541" s="63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</row>
    <row r="542">
      <c r="A542" s="63"/>
      <c r="B542" s="63"/>
      <c r="C542" s="63"/>
      <c r="D542" s="63"/>
      <c r="E542" s="63"/>
      <c r="F542" s="54"/>
      <c r="G542" s="63"/>
      <c r="H542" s="63"/>
      <c r="I542" s="63"/>
      <c r="J542" s="128"/>
      <c r="K542" s="129"/>
      <c r="L542" s="195"/>
      <c r="M542" s="128"/>
      <c r="N542" s="188"/>
      <c r="O542" s="63"/>
      <c r="P542" s="63"/>
      <c r="Q542" s="63"/>
      <c r="R542" s="63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</row>
    <row r="543">
      <c r="A543" s="63"/>
      <c r="B543" s="63"/>
      <c r="C543" s="63"/>
      <c r="D543" s="63"/>
      <c r="E543" s="63"/>
      <c r="F543" s="54"/>
      <c r="G543" s="63"/>
      <c r="H543" s="63"/>
      <c r="I543" s="63"/>
      <c r="J543" s="128"/>
      <c r="K543" s="129"/>
      <c r="L543" s="195"/>
      <c r="M543" s="128"/>
      <c r="N543" s="188"/>
      <c r="O543" s="63"/>
      <c r="P543" s="63"/>
      <c r="Q543" s="63"/>
      <c r="R543" s="63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</row>
    <row r="544">
      <c r="A544" s="63"/>
      <c r="B544" s="63"/>
      <c r="C544" s="63"/>
      <c r="D544" s="63"/>
      <c r="E544" s="63"/>
      <c r="F544" s="54"/>
      <c r="G544" s="63"/>
      <c r="H544" s="63"/>
      <c r="I544" s="63"/>
      <c r="J544" s="128"/>
      <c r="K544" s="129"/>
      <c r="L544" s="195"/>
      <c r="M544" s="128"/>
      <c r="N544" s="188"/>
      <c r="O544" s="63"/>
      <c r="P544" s="63"/>
      <c r="Q544" s="63"/>
      <c r="R544" s="63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</row>
    <row r="545">
      <c r="A545" s="63"/>
      <c r="B545" s="63"/>
      <c r="C545" s="63"/>
      <c r="D545" s="63"/>
      <c r="E545" s="63"/>
      <c r="F545" s="54"/>
      <c r="G545" s="63"/>
      <c r="H545" s="63"/>
      <c r="I545" s="63"/>
      <c r="J545" s="128"/>
      <c r="K545" s="129"/>
      <c r="L545" s="195"/>
      <c r="M545" s="128"/>
      <c r="N545" s="188"/>
      <c r="O545" s="63"/>
      <c r="P545" s="63"/>
      <c r="Q545" s="63"/>
      <c r="R545" s="63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</row>
    <row r="546">
      <c r="A546" s="63"/>
      <c r="B546" s="63"/>
      <c r="C546" s="63"/>
      <c r="D546" s="63"/>
      <c r="E546" s="63"/>
      <c r="F546" s="54"/>
      <c r="G546" s="63"/>
      <c r="H546" s="63"/>
      <c r="I546" s="63"/>
      <c r="J546" s="128"/>
      <c r="K546" s="129"/>
      <c r="L546" s="195"/>
      <c r="M546" s="128"/>
      <c r="N546" s="188"/>
      <c r="O546" s="63"/>
      <c r="P546" s="63"/>
      <c r="Q546" s="63"/>
      <c r="R546" s="63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</row>
    <row r="547">
      <c r="A547" s="63"/>
      <c r="B547" s="63"/>
      <c r="C547" s="63"/>
      <c r="D547" s="63"/>
      <c r="E547" s="63"/>
      <c r="F547" s="54"/>
      <c r="G547" s="63"/>
      <c r="H547" s="63"/>
      <c r="I547" s="63"/>
      <c r="J547" s="128"/>
      <c r="K547" s="129"/>
      <c r="L547" s="195"/>
      <c r="M547" s="128"/>
      <c r="N547" s="188"/>
      <c r="O547" s="63"/>
      <c r="P547" s="63"/>
      <c r="Q547" s="63"/>
      <c r="R547" s="63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</row>
    <row r="548">
      <c r="A548" s="63"/>
      <c r="B548" s="63"/>
      <c r="C548" s="63"/>
      <c r="D548" s="63"/>
      <c r="E548" s="63"/>
      <c r="F548" s="54"/>
      <c r="G548" s="63"/>
      <c r="H548" s="63"/>
      <c r="I548" s="63"/>
      <c r="J548" s="128"/>
      <c r="K548" s="129"/>
      <c r="L548" s="195"/>
      <c r="M548" s="128"/>
      <c r="N548" s="188"/>
      <c r="O548" s="63"/>
      <c r="P548" s="63"/>
      <c r="Q548" s="63"/>
      <c r="R548" s="63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</row>
    <row r="549">
      <c r="A549" s="63"/>
      <c r="B549" s="63"/>
      <c r="C549" s="63"/>
      <c r="D549" s="63"/>
      <c r="E549" s="63"/>
      <c r="F549" s="54"/>
      <c r="G549" s="63"/>
      <c r="H549" s="63"/>
      <c r="I549" s="63"/>
      <c r="J549" s="128"/>
      <c r="K549" s="129"/>
      <c r="L549" s="195"/>
      <c r="M549" s="128"/>
      <c r="N549" s="188"/>
      <c r="O549" s="63"/>
      <c r="P549" s="63"/>
      <c r="Q549" s="63"/>
      <c r="R549" s="63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</row>
    <row r="550">
      <c r="A550" s="63"/>
      <c r="B550" s="63"/>
      <c r="C550" s="63"/>
      <c r="D550" s="63"/>
      <c r="E550" s="63"/>
      <c r="F550" s="54"/>
      <c r="G550" s="63"/>
      <c r="H550" s="63"/>
      <c r="I550" s="63"/>
      <c r="J550" s="128"/>
      <c r="K550" s="129"/>
      <c r="L550" s="195"/>
      <c r="M550" s="128"/>
      <c r="N550" s="188"/>
      <c r="O550" s="63"/>
      <c r="P550" s="63"/>
      <c r="Q550" s="63"/>
      <c r="R550" s="63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</row>
    <row r="551">
      <c r="A551" s="63"/>
      <c r="B551" s="63"/>
      <c r="C551" s="63"/>
      <c r="D551" s="63"/>
      <c r="E551" s="63"/>
      <c r="F551" s="54"/>
      <c r="G551" s="63"/>
      <c r="H551" s="63"/>
      <c r="I551" s="63"/>
      <c r="J551" s="128"/>
      <c r="K551" s="129"/>
      <c r="L551" s="195"/>
      <c r="M551" s="128"/>
      <c r="N551" s="188"/>
      <c r="O551" s="63"/>
      <c r="P551" s="63"/>
      <c r="Q551" s="63"/>
      <c r="R551" s="63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</row>
    <row r="552">
      <c r="A552" s="63"/>
      <c r="B552" s="63"/>
      <c r="C552" s="63"/>
      <c r="D552" s="63"/>
      <c r="E552" s="63"/>
      <c r="F552" s="54"/>
      <c r="G552" s="63"/>
      <c r="H552" s="63"/>
      <c r="I552" s="63"/>
      <c r="J552" s="128"/>
      <c r="K552" s="129"/>
      <c r="L552" s="195"/>
      <c r="M552" s="128"/>
      <c r="N552" s="188"/>
      <c r="O552" s="63"/>
      <c r="P552" s="63"/>
      <c r="Q552" s="63"/>
      <c r="R552" s="63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</row>
    <row r="553">
      <c r="A553" s="63"/>
      <c r="B553" s="63"/>
      <c r="C553" s="63"/>
      <c r="D553" s="63"/>
      <c r="E553" s="63"/>
      <c r="F553" s="54"/>
      <c r="G553" s="63"/>
      <c r="H553" s="63"/>
      <c r="I553" s="63"/>
      <c r="J553" s="128"/>
      <c r="K553" s="129"/>
      <c r="L553" s="195"/>
      <c r="M553" s="128"/>
      <c r="N553" s="188"/>
      <c r="O553" s="63"/>
      <c r="P553" s="63"/>
      <c r="Q553" s="63"/>
      <c r="R553" s="63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</row>
    <row r="554">
      <c r="A554" s="63"/>
      <c r="B554" s="63"/>
      <c r="C554" s="63"/>
      <c r="D554" s="63"/>
      <c r="E554" s="63"/>
      <c r="F554" s="54"/>
      <c r="G554" s="63"/>
      <c r="H554" s="63"/>
      <c r="I554" s="63"/>
      <c r="J554" s="128"/>
      <c r="K554" s="129"/>
      <c r="L554" s="195"/>
      <c r="M554" s="128"/>
      <c r="N554" s="188"/>
      <c r="O554" s="63"/>
      <c r="P554" s="63"/>
      <c r="Q554" s="63"/>
      <c r="R554" s="63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</row>
    <row r="555">
      <c r="A555" s="63"/>
      <c r="B555" s="63"/>
      <c r="C555" s="63"/>
      <c r="D555" s="63"/>
      <c r="E555" s="63"/>
      <c r="F555" s="54"/>
      <c r="G555" s="63"/>
      <c r="H555" s="63"/>
      <c r="I555" s="63"/>
      <c r="J555" s="128"/>
      <c r="K555" s="129"/>
      <c r="L555" s="195"/>
      <c r="M555" s="128"/>
      <c r="N555" s="188"/>
      <c r="O555" s="63"/>
      <c r="P555" s="63"/>
      <c r="Q555" s="63"/>
      <c r="R555" s="63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</row>
    <row r="556">
      <c r="A556" s="63"/>
      <c r="B556" s="63"/>
      <c r="C556" s="63"/>
      <c r="D556" s="63"/>
      <c r="E556" s="63"/>
      <c r="F556" s="54"/>
      <c r="G556" s="63"/>
      <c r="H556" s="63"/>
      <c r="I556" s="63"/>
      <c r="J556" s="128"/>
      <c r="K556" s="129"/>
      <c r="L556" s="195"/>
      <c r="M556" s="128"/>
      <c r="N556" s="188"/>
      <c r="O556" s="63"/>
      <c r="P556" s="63"/>
      <c r="Q556" s="63"/>
      <c r="R556" s="63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</row>
    <row r="557">
      <c r="A557" s="63"/>
      <c r="B557" s="63"/>
      <c r="C557" s="63"/>
      <c r="D557" s="63"/>
      <c r="E557" s="63"/>
      <c r="F557" s="54"/>
      <c r="G557" s="63"/>
      <c r="H557" s="63"/>
      <c r="I557" s="63"/>
      <c r="J557" s="128"/>
      <c r="K557" s="129"/>
      <c r="L557" s="195"/>
      <c r="M557" s="128"/>
      <c r="N557" s="188"/>
      <c r="O557" s="63"/>
      <c r="P557" s="63"/>
      <c r="Q557" s="63"/>
      <c r="R557" s="63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</row>
    <row r="558">
      <c r="A558" s="63"/>
      <c r="B558" s="63"/>
      <c r="C558" s="63"/>
      <c r="D558" s="63"/>
      <c r="E558" s="63"/>
      <c r="F558" s="54"/>
      <c r="G558" s="63"/>
      <c r="H558" s="63"/>
      <c r="I558" s="63"/>
      <c r="J558" s="128"/>
      <c r="K558" s="129"/>
      <c r="L558" s="195"/>
      <c r="M558" s="128"/>
      <c r="N558" s="188"/>
      <c r="O558" s="63"/>
      <c r="P558" s="63"/>
      <c r="Q558" s="63"/>
      <c r="R558" s="63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</row>
    <row r="559">
      <c r="A559" s="63"/>
      <c r="B559" s="63"/>
      <c r="C559" s="63"/>
      <c r="D559" s="63"/>
      <c r="E559" s="63"/>
      <c r="F559" s="54"/>
      <c r="G559" s="63"/>
      <c r="H559" s="63"/>
      <c r="I559" s="63"/>
      <c r="J559" s="128"/>
      <c r="K559" s="129"/>
      <c r="L559" s="195"/>
      <c r="M559" s="128"/>
      <c r="N559" s="188"/>
      <c r="O559" s="63"/>
      <c r="P559" s="63"/>
      <c r="Q559" s="63"/>
      <c r="R559" s="63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</row>
    <row r="560">
      <c r="A560" s="63"/>
      <c r="B560" s="63"/>
      <c r="C560" s="63"/>
      <c r="D560" s="63"/>
      <c r="E560" s="63"/>
      <c r="F560" s="54"/>
      <c r="G560" s="63"/>
      <c r="H560" s="63"/>
      <c r="I560" s="63"/>
      <c r="J560" s="128"/>
      <c r="K560" s="129"/>
      <c r="L560" s="195"/>
      <c r="M560" s="128"/>
      <c r="N560" s="188"/>
      <c r="O560" s="63"/>
      <c r="P560" s="63"/>
      <c r="Q560" s="63"/>
      <c r="R560" s="63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</row>
    <row r="561">
      <c r="A561" s="63"/>
      <c r="B561" s="63"/>
      <c r="C561" s="63"/>
      <c r="D561" s="63"/>
      <c r="E561" s="63"/>
      <c r="F561" s="54"/>
      <c r="G561" s="63"/>
      <c r="H561" s="63"/>
      <c r="I561" s="63"/>
      <c r="J561" s="128"/>
      <c r="K561" s="129"/>
      <c r="L561" s="195"/>
      <c r="M561" s="128"/>
      <c r="N561" s="188"/>
      <c r="O561" s="63"/>
      <c r="P561" s="63"/>
      <c r="Q561" s="63"/>
      <c r="R561" s="63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</row>
    <row r="562">
      <c r="A562" s="63"/>
      <c r="B562" s="63"/>
      <c r="C562" s="63"/>
      <c r="D562" s="63"/>
      <c r="E562" s="63"/>
      <c r="F562" s="54"/>
      <c r="G562" s="63"/>
      <c r="H562" s="63"/>
      <c r="I562" s="63"/>
      <c r="J562" s="128"/>
      <c r="K562" s="129"/>
      <c r="L562" s="195"/>
      <c r="M562" s="128"/>
      <c r="N562" s="188"/>
      <c r="O562" s="63"/>
      <c r="P562" s="63"/>
      <c r="Q562" s="63"/>
      <c r="R562" s="63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</row>
    <row r="563">
      <c r="A563" s="63"/>
      <c r="B563" s="63"/>
      <c r="C563" s="63"/>
      <c r="D563" s="63"/>
      <c r="E563" s="63"/>
      <c r="F563" s="54"/>
      <c r="G563" s="63"/>
      <c r="H563" s="63"/>
      <c r="I563" s="63"/>
      <c r="J563" s="128"/>
      <c r="K563" s="129"/>
      <c r="L563" s="195"/>
      <c r="M563" s="128"/>
      <c r="N563" s="188"/>
      <c r="O563" s="63"/>
      <c r="P563" s="63"/>
      <c r="Q563" s="63"/>
      <c r="R563" s="63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</row>
    <row r="564">
      <c r="A564" s="63"/>
      <c r="B564" s="63"/>
      <c r="C564" s="63"/>
      <c r="D564" s="63"/>
      <c r="E564" s="63"/>
      <c r="F564" s="54"/>
      <c r="G564" s="63"/>
      <c r="H564" s="63"/>
      <c r="I564" s="63"/>
      <c r="J564" s="128"/>
      <c r="K564" s="129"/>
      <c r="L564" s="195"/>
      <c r="M564" s="128"/>
      <c r="N564" s="188"/>
      <c r="O564" s="63"/>
      <c r="P564" s="63"/>
      <c r="Q564" s="63"/>
      <c r="R564" s="63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</row>
    <row r="565">
      <c r="A565" s="63"/>
      <c r="B565" s="63"/>
      <c r="C565" s="63"/>
      <c r="D565" s="63"/>
      <c r="E565" s="63"/>
      <c r="F565" s="54"/>
      <c r="G565" s="63"/>
      <c r="H565" s="63"/>
      <c r="I565" s="63"/>
      <c r="J565" s="128"/>
      <c r="K565" s="129"/>
      <c r="L565" s="195"/>
      <c r="M565" s="128"/>
      <c r="N565" s="188"/>
      <c r="O565" s="63"/>
      <c r="P565" s="63"/>
      <c r="Q565" s="63"/>
      <c r="R565" s="63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</row>
    <row r="566">
      <c r="A566" s="63"/>
      <c r="B566" s="63"/>
      <c r="C566" s="63"/>
      <c r="D566" s="63"/>
      <c r="E566" s="63"/>
      <c r="F566" s="54"/>
      <c r="G566" s="63"/>
      <c r="H566" s="63"/>
      <c r="I566" s="63"/>
      <c r="J566" s="128"/>
      <c r="K566" s="129"/>
      <c r="L566" s="195"/>
      <c r="M566" s="128"/>
      <c r="N566" s="188"/>
      <c r="O566" s="63"/>
      <c r="P566" s="63"/>
      <c r="Q566" s="63"/>
      <c r="R566" s="63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</row>
    <row r="567">
      <c r="A567" s="63"/>
      <c r="B567" s="63"/>
      <c r="C567" s="63"/>
      <c r="D567" s="63"/>
      <c r="E567" s="63"/>
      <c r="F567" s="54"/>
      <c r="G567" s="63"/>
      <c r="H567" s="63"/>
      <c r="I567" s="63"/>
      <c r="J567" s="128"/>
      <c r="K567" s="129"/>
      <c r="L567" s="195"/>
      <c r="M567" s="128"/>
      <c r="N567" s="188"/>
      <c r="O567" s="63"/>
      <c r="P567" s="63"/>
      <c r="Q567" s="63"/>
      <c r="R567" s="63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</row>
    <row r="568">
      <c r="A568" s="63"/>
      <c r="B568" s="63"/>
      <c r="C568" s="63"/>
      <c r="D568" s="63"/>
      <c r="E568" s="63"/>
      <c r="F568" s="54"/>
      <c r="G568" s="63"/>
      <c r="H568" s="63"/>
      <c r="I568" s="63"/>
      <c r="J568" s="128"/>
      <c r="K568" s="129"/>
      <c r="L568" s="195"/>
      <c r="M568" s="128"/>
      <c r="N568" s="188"/>
      <c r="O568" s="63"/>
      <c r="P568" s="63"/>
      <c r="Q568" s="63"/>
      <c r="R568" s="63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</row>
    <row r="569">
      <c r="A569" s="63"/>
      <c r="B569" s="63"/>
      <c r="C569" s="63"/>
      <c r="D569" s="63"/>
      <c r="E569" s="63"/>
      <c r="F569" s="54"/>
      <c r="G569" s="63"/>
      <c r="H569" s="63"/>
      <c r="I569" s="63"/>
      <c r="J569" s="128"/>
      <c r="K569" s="129"/>
      <c r="L569" s="195"/>
      <c r="M569" s="128"/>
      <c r="N569" s="188"/>
      <c r="O569" s="63"/>
      <c r="P569" s="63"/>
      <c r="Q569" s="63"/>
      <c r="R569" s="63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</row>
    <row r="570">
      <c r="A570" s="63"/>
      <c r="B570" s="63"/>
      <c r="C570" s="63"/>
      <c r="D570" s="63"/>
      <c r="E570" s="63"/>
      <c r="F570" s="54"/>
      <c r="G570" s="63"/>
      <c r="H570" s="63"/>
      <c r="I570" s="63"/>
      <c r="J570" s="128"/>
      <c r="K570" s="129"/>
      <c r="L570" s="195"/>
      <c r="M570" s="128"/>
      <c r="N570" s="188"/>
      <c r="O570" s="63"/>
      <c r="P570" s="63"/>
      <c r="Q570" s="63"/>
      <c r="R570" s="63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</row>
    <row r="571">
      <c r="A571" s="63"/>
      <c r="B571" s="63"/>
      <c r="C571" s="63"/>
      <c r="D571" s="63"/>
      <c r="E571" s="63"/>
      <c r="F571" s="54"/>
      <c r="G571" s="63"/>
      <c r="H571" s="63"/>
      <c r="I571" s="63"/>
      <c r="J571" s="128"/>
      <c r="K571" s="129"/>
      <c r="L571" s="195"/>
      <c r="M571" s="128"/>
      <c r="N571" s="188"/>
      <c r="O571" s="63"/>
      <c r="P571" s="63"/>
      <c r="Q571" s="63"/>
      <c r="R571" s="63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</row>
    <row r="572">
      <c r="A572" s="63"/>
      <c r="B572" s="63"/>
      <c r="C572" s="63"/>
      <c r="D572" s="63"/>
      <c r="E572" s="63"/>
      <c r="F572" s="54"/>
      <c r="G572" s="63"/>
      <c r="H572" s="63"/>
      <c r="I572" s="63"/>
      <c r="J572" s="128"/>
      <c r="K572" s="129"/>
      <c r="L572" s="195"/>
      <c r="M572" s="128"/>
      <c r="N572" s="188"/>
      <c r="O572" s="63"/>
      <c r="P572" s="63"/>
      <c r="Q572" s="63"/>
      <c r="R572" s="63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</row>
    <row r="573">
      <c r="A573" s="63"/>
      <c r="B573" s="63"/>
      <c r="C573" s="63"/>
      <c r="D573" s="63"/>
      <c r="E573" s="63"/>
      <c r="F573" s="54"/>
      <c r="G573" s="63"/>
      <c r="H573" s="63"/>
      <c r="I573" s="63"/>
      <c r="J573" s="128"/>
      <c r="K573" s="129"/>
      <c r="L573" s="195"/>
      <c r="M573" s="128"/>
      <c r="N573" s="188"/>
      <c r="O573" s="63"/>
      <c r="P573" s="63"/>
      <c r="Q573" s="63"/>
      <c r="R573" s="63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</row>
    <row r="574">
      <c r="A574" s="63"/>
      <c r="B574" s="63"/>
      <c r="C574" s="63"/>
      <c r="D574" s="63"/>
      <c r="E574" s="63"/>
      <c r="F574" s="54"/>
      <c r="G574" s="63"/>
      <c r="H574" s="63"/>
      <c r="I574" s="63"/>
      <c r="J574" s="128"/>
      <c r="K574" s="129"/>
      <c r="L574" s="195"/>
      <c r="M574" s="128"/>
      <c r="N574" s="188"/>
      <c r="O574" s="63"/>
      <c r="P574" s="63"/>
      <c r="Q574" s="63"/>
      <c r="R574" s="63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</row>
    <row r="575">
      <c r="A575" s="63"/>
      <c r="B575" s="63"/>
      <c r="C575" s="63"/>
      <c r="D575" s="63"/>
      <c r="E575" s="63"/>
      <c r="F575" s="54"/>
      <c r="G575" s="63"/>
      <c r="H575" s="63"/>
      <c r="I575" s="63"/>
      <c r="J575" s="128"/>
      <c r="K575" s="129"/>
      <c r="L575" s="195"/>
      <c r="M575" s="128"/>
      <c r="N575" s="188"/>
      <c r="O575" s="63"/>
      <c r="P575" s="63"/>
      <c r="Q575" s="63"/>
      <c r="R575" s="63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</row>
    <row r="576">
      <c r="A576" s="63"/>
      <c r="B576" s="63"/>
      <c r="C576" s="63"/>
      <c r="D576" s="63"/>
      <c r="E576" s="63"/>
      <c r="F576" s="54"/>
      <c r="G576" s="63"/>
      <c r="H576" s="63"/>
      <c r="I576" s="63"/>
      <c r="J576" s="128"/>
      <c r="K576" s="129"/>
      <c r="L576" s="195"/>
      <c r="M576" s="128"/>
      <c r="N576" s="188"/>
      <c r="O576" s="63"/>
      <c r="P576" s="63"/>
      <c r="Q576" s="63"/>
      <c r="R576" s="63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</row>
    <row r="577">
      <c r="A577" s="63"/>
      <c r="B577" s="63"/>
      <c r="C577" s="63"/>
      <c r="D577" s="63"/>
      <c r="E577" s="63"/>
      <c r="F577" s="54"/>
      <c r="G577" s="63"/>
      <c r="H577" s="63"/>
      <c r="I577" s="63"/>
      <c r="J577" s="128"/>
      <c r="K577" s="129"/>
      <c r="L577" s="195"/>
      <c r="M577" s="128"/>
      <c r="N577" s="188"/>
      <c r="O577" s="63"/>
      <c r="P577" s="63"/>
      <c r="Q577" s="63"/>
      <c r="R577" s="63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</row>
    <row r="578">
      <c r="A578" s="63"/>
      <c r="B578" s="63"/>
      <c r="C578" s="63"/>
      <c r="D578" s="63"/>
      <c r="E578" s="63"/>
      <c r="F578" s="54"/>
      <c r="G578" s="63"/>
      <c r="H578" s="63"/>
      <c r="I578" s="63"/>
      <c r="J578" s="128"/>
      <c r="K578" s="129"/>
      <c r="L578" s="195"/>
      <c r="M578" s="128"/>
      <c r="N578" s="188"/>
      <c r="O578" s="63"/>
      <c r="P578" s="63"/>
      <c r="Q578" s="63"/>
      <c r="R578" s="63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</row>
    <row r="579">
      <c r="A579" s="63"/>
      <c r="B579" s="63"/>
      <c r="C579" s="63"/>
      <c r="D579" s="63"/>
      <c r="E579" s="63"/>
      <c r="F579" s="54"/>
      <c r="G579" s="63"/>
      <c r="H579" s="63"/>
      <c r="I579" s="63"/>
      <c r="J579" s="128"/>
      <c r="K579" s="129"/>
      <c r="L579" s="195"/>
      <c r="M579" s="128"/>
      <c r="N579" s="188"/>
      <c r="O579" s="63"/>
      <c r="P579" s="63"/>
      <c r="Q579" s="63"/>
      <c r="R579" s="63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</row>
    <row r="580">
      <c r="A580" s="63"/>
      <c r="B580" s="63"/>
      <c r="C580" s="63"/>
      <c r="D580" s="63"/>
      <c r="E580" s="63"/>
      <c r="F580" s="54"/>
      <c r="G580" s="63"/>
      <c r="H580" s="63"/>
      <c r="I580" s="63"/>
      <c r="J580" s="128"/>
      <c r="K580" s="129"/>
      <c r="L580" s="195"/>
      <c r="M580" s="128"/>
      <c r="N580" s="188"/>
      <c r="O580" s="63"/>
      <c r="P580" s="63"/>
      <c r="Q580" s="63"/>
      <c r="R580" s="63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</row>
    <row r="581">
      <c r="A581" s="63"/>
      <c r="B581" s="63"/>
      <c r="C581" s="63"/>
      <c r="D581" s="63"/>
      <c r="E581" s="63"/>
      <c r="F581" s="54"/>
      <c r="G581" s="63"/>
      <c r="H581" s="63"/>
      <c r="I581" s="63"/>
      <c r="J581" s="128"/>
      <c r="K581" s="129"/>
      <c r="L581" s="195"/>
      <c r="M581" s="128"/>
      <c r="N581" s="188"/>
      <c r="O581" s="63"/>
      <c r="P581" s="63"/>
      <c r="Q581" s="63"/>
      <c r="R581" s="63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</row>
    <row r="582">
      <c r="A582" s="63"/>
      <c r="B582" s="63"/>
      <c r="C582" s="63"/>
      <c r="D582" s="63"/>
      <c r="E582" s="63"/>
      <c r="F582" s="54"/>
      <c r="G582" s="63"/>
      <c r="H582" s="63"/>
      <c r="I582" s="63"/>
      <c r="J582" s="128"/>
      <c r="K582" s="129"/>
      <c r="L582" s="195"/>
      <c r="M582" s="128"/>
      <c r="N582" s="188"/>
      <c r="O582" s="63"/>
      <c r="P582" s="63"/>
      <c r="Q582" s="63"/>
      <c r="R582" s="63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</row>
    <row r="583">
      <c r="A583" s="63"/>
      <c r="B583" s="63"/>
      <c r="C583" s="63"/>
      <c r="D583" s="63"/>
      <c r="E583" s="63"/>
      <c r="F583" s="54"/>
      <c r="G583" s="63"/>
      <c r="H583" s="63"/>
      <c r="I583" s="63"/>
      <c r="J583" s="128"/>
      <c r="K583" s="129"/>
      <c r="L583" s="195"/>
      <c r="M583" s="128"/>
      <c r="N583" s="188"/>
      <c r="O583" s="63"/>
      <c r="P583" s="63"/>
      <c r="Q583" s="63"/>
      <c r="R583" s="63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</row>
    <row r="584">
      <c r="A584" s="63"/>
      <c r="B584" s="63"/>
      <c r="C584" s="63"/>
      <c r="D584" s="63"/>
      <c r="E584" s="63"/>
      <c r="F584" s="54"/>
      <c r="G584" s="63"/>
      <c r="H584" s="63"/>
      <c r="I584" s="63"/>
      <c r="J584" s="128"/>
      <c r="K584" s="129"/>
      <c r="L584" s="195"/>
      <c r="M584" s="128"/>
      <c r="N584" s="188"/>
      <c r="O584" s="63"/>
      <c r="P584" s="63"/>
      <c r="Q584" s="63"/>
      <c r="R584" s="63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</row>
    <row r="585">
      <c r="A585" s="63"/>
      <c r="B585" s="63"/>
      <c r="C585" s="63"/>
      <c r="D585" s="63"/>
      <c r="E585" s="63"/>
      <c r="F585" s="54"/>
      <c r="G585" s="63"/>
      <c r="H585" s="63"/>
      <c r="I585" s="63"/>
      <c r="J585" s="128"/>
      <c r="K585" s="129"/>
      <c r="L585" s="195"/>
      <c r="M585" s="128"/>
      <c r="N585" s="188"/>
      <c r="O585" s="63"/>
      <c r="P585" s="63"/>
      <c r="Q585" s="63"/>
      <c r="R585" s="63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</row>
    <row r="586">
      <c r="A586" s="63"/>
      <c r="B586" s="63"/>
      <c r="C586" s="63"/>
      <c r="D586" s="63"/>
      <c r="E586" s="63"/>
      <c r="F586" s="54"/>
      <c r="G586" s="63"/>
      <c r="H586" s="63"/>
      <c r="I586" s="63"/>
      <c r="J586" s="128"/>
      <c r="K586" s="129"/>
      <c r="L586" s="195"/>
      <c r="M586" s="128"/>
      <c r="N586" s="188"/>
      <c r="O586" s="63"/>
      <c r="P586" s="63"/>
      <c r="Q586" s="63"/>
      <c r="R586" s="63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</row>
    <row r="587">
      <c r="A587" s="63"/>
      <c r="B587" s="63"/>
      <c r="C587" s="63"/>
      <c r="D587" s="63"/>
      <c r="E587" s="63"/>
      <c r="F587" s="54"/>
      <c r="G587" s="63"/>
      <c r="H587" s="63"/>
      <c r="I587" s="63"/>
      <c r="J587" s="128"/>
      <c r="K587" s="129"/>
      <c r="L587" s="195"/>
      <c r="M587" s="128"/>
      <c r="N587" s="188"/>
      <c r="O587" s="63"/>
      <c r="P587" s="63"/>
      <c r="Q587" s="63"/>
      <c r="R587" s="63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</row>
    <row r="588">
      <c r="A588" s="63"/>
      <c r="B588" s="63"/>
      <c r="C588" s="63"/>
      <c r="D588" s="63"/>
      <c r="E588" s="63"/>
      <c r="F588" s="54"/>
      <c r="G588" s="63"/>
      <c r="H588" s="63"/>
      <c r="I588" s="63"/>
      <c r="J588" s="128"/>
      <c r="K588" s="129"/>
      <c r="L588" s="195"/>
      <c r="M588" s="128"/>
      <c r="N588" s="188"/>
      <c r="O588" s="63"/>
      <c r="P588" s="63"/>
      <c r="Q588" s="63"/>
      <c r="R588" s="63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</row>
    <row r="589">
      <c r="A589" s="63"/>
      <c r="B589" s="63"/>
      <c r="C589" s="63"/>
      <c r="D589" s="63"/>
      <c r="E589" s="63"/>
      <c r="F589" s="54"/>
      <c r="G589" s="63"/>
      <c r="H589" s="63"/>
      <c r="I589" s="63"/>
      <c r="J589" s="128"/>
      <c r="K589" s="129"/>
      <c r="L589" s="195"/>
      <c r="M589" s="128"/>
      <c r="N589" s="188"/>
      <c r="O589" s="63"/>
      <c r="P589" s="63"/>
      <c r="Q589" s="63"/>
      <c r="R589" s="63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</row>
    <row r="590">
      <c r="A590" s="63"/>
      <c r="B590" s="63"/>
      <c r="C590" s="63"/>
      <c r="D590" s="63"/>
      <c r="E590" s="63"/>
      <c r="F590" s="54"/>
      <c r="G590" s="63"/>
      <c r="H590" s="63"/>
      <c r="I590" s="63"/>
      <c r="J590" s="128"/>
      <c r="K590" s="129"/>
      <c r="L590" s="195"/>
      <c r="M590" s="128"/>
      <c r="N590" s="188"/>
      <c r="O590" s="63"/>
      <c r="P590" s="63"/>
      <c r="Q590" s="63"/>
      <c r="R590" s="63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</row>
    <row r="591">
      <c r="A591" s="63"/>
      <c r="B591" s="63"/>
      <c r="C591" s="63"/>
      <c r="D591" s="63"/>
      <c r="E591" s="63"/>
      <c r="F591" s="54"/>
      <c r="G591" s="63"/>
      <c r="H591" s="63"/>
      <c r="I591" s="63"/>
      <c r="J591" s="128"/>
      <c r="K591" s="129"/>
      <c r="L591" s="195"/>
      <c r="M591" s="128"/>
      <c r="N591" s="188"/>
      <c r="O591" s="63"/>
      <c r="P591" s="63"/>
      <c r="Q591" s="63"/>
      <c r="R591" s="63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</row>
    <row r="592">
      <c r="A592" s="63"/>
      <c r="B592" s="63"/>
      <c r="C592" s="63"/>
      <c r="D592" s="63"/>
      <c r="E592" s="63"/>
      <c r="F592" s="54"/>
      <c r="G592" s="63"/>
      <c r="H592" s="63"/>
      <c r="I592" s="63"/>
      <c r="J592" s="128"/>
      <c r="K592" s="129"/>
      <c r="L592" s="195"/>
      <c r="M592" s="128"/>
      <c r="N592" s="188"/>
      <c r="O592" s="63"/>
      <c r="P592" s="63"/>
      <c r="Q592" s="63"/>
      <c r="R592" s="63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</row>
    <row r="593">
      <c r="A593" s="63"/>
      <c r="B593" s="63"/>
      <c r="C593" s="63"/>
      <c r="D593" s="63"/>
      <c r="E593" s="63"/>
      <c r="F593" s="54"/>
      <c r="G593" s="63"/>
      <c r="H593" s="63"/>
      <c r="I593" s="63"/>
      <c r="J593" s="128"/>
      <c r="K593" s="129"/>
      <c r="L593" s="195"/>
      <c r="M593" s="128"/>
      <c r="N593" s="188"/>
      <c r="O593" s="63"/>
      <c r="P593" s="63"/>
      <c r="Q593" s="63"/>
      <c r="R593" s="63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</row>
    <row r="594">
      <c r="A594" s="63"/>
      <c r="B594" s="63"/>
      <c r="C594" s="63"/>
      <c r="D594" s="63"/>
      <c r="E594" s="63"/>
      <c r="F594" s="54"/>
      <c r="G594" s="63"/>
      <c r="H594" s="63"/>
      <c r="I594" s="63"/>
      <c r="J594" s="128"/>
      <c r="K594" s="129"/>
      <c r="L594" s="195"/>
      <c r="M594" s="128"/>
      <c r="N594" s="188"/>
      <c r="O594" s="63"/>
      <c r="P594" s="63"/>
      <c r="Q594" s="63"/>
      <c r="R594" s="63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</row>
    <row r="595">
      <c r="A595" s="63"/>
      <c r="B595" s="63"/>
      <c r="C595" s="63"/>
      <c r="D595" s="63"/>
      <c r="E595" s="63"/>
      <c r="F595" s="54"/>
      <c r="G595" s="63"/>
      <c r="H595" s="63"/>
      <c r="I595" s="63"/>
      <c r="J595" s="128"/>
      <c r="K595" s="129"/>
      <c r="L595" s="195"/>
      <c r="M595" s="128"/>
      <c r="N595" s="188"/>
      <c r="O595" s="63"/>
      <c r="P595" s="63"/>
      <c r="Q595" s="63"/>
      <c r="R595" s="63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</row>
    <row r="596">
      <c r="A596" s="63"/>
      <c r="B596" s="63"/>
      <c r="C596" s="63"/>
      <c r="D596" s="63"/>
      <c r="E596" s="63"/>
      <c r="F596" s="54"/>
      <c r="G596" s="63"/>
      <c r="H596" s="63"/>
      <c r="I596" s="63"/>
      <c r="J596" s="128"/>
      <c r="K596" s="129"/>
      <c r="L596" s="195"/>
      <c r="M596" s="128"/>
      <c r="N596" s="188"/>
      <c r="O596" s="63"/>
      <c r="P596" s="63"/>
      <c r="Q596" s="63"/>
      <c r="R596" s="63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</row>
    <row r="597">
      <c r="A597" s="63"/>
      <c r="B597" s="63"/>
      <c r="C597" s="63"/>
      <c r="D597" s="63"/>
      <c r="E597" s="63"/>
      <c r="F597" s="54"/>
      <c r="G597" s="63"/>
      <c r="H597" s="63"/>
      <c r="I597" s="63"/>
      <c r="J597" s="128"/>
      <c r="K597" s="129"/>
      <c r="L597" s="195"/>
      <c r="M597" s="128"/>
      <c r="N597" s="188"/>
      <c r="O597" s="63"/>
      <c r="P597" s="63"/>
      <c r="Q597" s="63"/>
      <c r="R597" s="63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</row>
    <row r="598">
      <c r="A598" s="63"/>
      <c r="B598" s="63"/>
      <c r="C598" s="63"/>
      <c r="D598" s="63"/>
      <c r="E598" s="63"/>
      <c r="F598" s="54"/>
      <c r="G598" s="63"/>
      <c r="H598" s="63"/>
      <c r="I598" s="63"/>
      <c r="J598" s="128"/>
      <c r="K598" s="129"/>
      <c r="L598" s="195"/>
      <c r="M598" s="128"/>
      <c r="N598" s="188"/>
      <c r="O598" s="63"/>
      <c r="P598" s="63"/>
      <c r="Q598" s="63"/>
      <c r="R598" s="63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</row>
    <row r="599">
      <c r="A599" s="63"/>
      <c r="B599" s="63"/>
      <c r="C599" s="63"/>
      <c r="D599" s="63"/>
      <c r="E599" s="63"/>
      <c r="F599" s="54"/>
      <c r="G599" s="63"/>
      <c r="H599" s="63"/>
      <c r="I599" s="63"/>
      <c r="J599" s="128"/>
      <c r="K599" s="129"/>
      <c r="L599" s="195"/>
      <c r="M599" s="128"/>
      <c r="N599" s="188"/>
      <c r="O599" s="63"/>
      <c r="P599" s="63"/>
      <c r="Q599" s="63"/>
      <c r="R599" s="63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</row>
    <row r="600">
      <c r="A600" s="63"/>
      <c r="B600" s="63"/>
      <c r="C600" s="63"/>
      <c r="D600" s="63"/>
      <c r="E600" s="63"/>
      <c r="F600" s="54"/>
      <c r="G600" s="63"/>
      <c r="H600" s="63"/>
      <c r="I600" s="63"/>
      <c r="J600" s="128"/>
      <c r="K600" s="129"/>
      <c r="L600" s="195"/>
      <c r="M600" s="128"/>
      <c r="N600" s="188"/>
      <c r="O600" s="63"/>
      <c r="P600" s="63"/>
      <c r="Q600" s="63"/>
      <c r="R600" s="63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</row>
    <row r="601">
      <c r="A601" s="63"/>
      <c r="B601" s="63"/>
      <c r="C601" s="63"/>
      <c r="D601" s="63"/>
      <c r="E601" s="63"/>
      <c r="F601" s="54"/>
      <c r="G601" s="63"/>
      <c r="H601" s="63"/>
      <c r="I601" s="63"/>
      <c r="J601" s="128"/>
      <c r="K601" s="129"/>
      <c r="L601" s="195"/>
      <c r="M601" s="128"/>
      <c r="N601" s="188"/>
      <c r="O601" s="63"/>
      <c r="P601" s="63"/>
      <c r="Q601" s="63"/>
      <c r="R601" s="63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</row>
    <row r="602">
      <c r="A602" s="63"/>
      <c r="B602" s="63"/>
      <c r="C602" s="63"/>
      <c r="D602" s="63"/>
      <c r="E602" s="63"/>
      <c r="F602" s="54"/>
      <c r="G602" s="63"/>
      <c r="H602" s="63"/>
      <c r="I602" s="63"/>
      <c r="J602" s="128"/>
      <c r="K602" s="129"/>
      <c r="L602" s="195"/>
      <c r="M602" s="128"/>
      <c r="N602" s="188"/>
      <c r="O602" s="63"/>
      <c r="P602" s="63"/>
      <c r="Q602" s="63"/>
      <c r="R602" s="63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</row>
    <row r="603">
      <c r="A603" s="63"/>
      <c r="B603" s="63"/>
      <c r="C603" s="63"/>
      <c r="D603" s="63"/>
      <c r="E603" s="63"/>
      <c r="F603" s="54"/>
      <c r="G603" s="63"/>
      <c r="H603" s="63"/>
      <c r="I603" s="63"/>
      <c r="J603" s="128"/>
      <c r="K603" s="129"/>
      <c r="L603" s="195"/>
      <c r="M603" s="128"/>
      <c r="N603" s="188"/>
      <c r="O603" s="63"/>
      <c r="P603" s="63"/>
      <c r="Q603" s="63"/>
      <c r="R603" s="63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</row>
    <row r="604">
      <c r="A604" s="63"/>
      <c r="B604" s="63"/>
      <c r="C604" s="63"/>
      <c r="D604" s="63"/>
      <c r="E604" s="63"/>
      <c r="F604" s="54"/>
      <c r="G604" s="63"/>
      <c r="H604" s="63"/>
      <c r="I604" s="63"/>
      <c r="J604" s="128"/>
      <c r="K604" s="129"/>
      <c r="L604" s="195"/>
      <c r="M604" s="128"/>
      <c r="N604" s="188"/>
      <c r="O604" s="63"/>
      <c r="P604" s="63"/>
      <c r="Q604" s="63"/>
      <c r="R604" s="63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</row>
    <row r="605">
      <c r="A605" s="63"/>
      <c r="B605" s="63"/>
      <c r="C605" s="63"/>
      <c r="D605" s="63"/>
      <c r="E605" s="63"/>
      <c r="F605" s="54"/>
      <c r="G605" s="63"/>
      <c r="H605" s="63"/>
      <c r="I605" s="63"/>
      <c r="J605" s="128"/>
      <c r="K605" s="129"/>
      <c r="L605" s="195"/>
      <c r="M605" s="128"/>
      <c r="N605" s="188"/>
      <c r="O605" s="63"/>
      <c r="P605" s="63"/>
      <c r="Q605" s="63"/>
      <c r="R605" s="63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</row>
    <row r="606">
      <c r="A606" s="63"/>
      <c r="B606" s="63"/>
      <c r="C606" s="63"/>
      <c r="D606" s="63"/>
      <c r="E606" s="63"/>
      <c r="F606" s="54"/>
      <c r="G606" s="63"/>
      <c r="H606" s="63"/>
      <c r="I606" s="63"/>
      <c r="J606" s="128"/>
      <c r="K606" s="129"/>
      <c r="L606" s="195"/>
      <c r="M606" s="128"/>
      <c r="N606" s="188"/>
      <c r="O606" s="63"/>
      <c r="P606" s="63"/>
      <c r="Q606" s="63"/>
      <c r="R606" s="63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</row>
    <row r="607">
      <c r="A607" s="63"/>
      <c r="B607" s="63"/>
      <c r="C607" s="63"/>
      <c r="D607" s="63"/>
      <c r="E607" s="63"/>
      <c r="F607" s="54"/>
      <c r="G607" s="63"/>
      <c r="H607" s="63"/>
      <c r="I607" s="63"/>
      <c r="J607" s="128"/>
      <c r="K607" s="129"/>
      <c r="L607" s="195"/>
      <c r="M607" s="128"/>
      <c r="N607" s="188"/>
      <c r="O607" s="63"/>
      <c r="P607" s="63"/>
      <c r="Q607" s="63"/>
      <c r="R607" s="63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</row>
    <row r="608">
      <c r="A608" s="63"/>
      <c r="B608" s="63"/>
      <c r="C608" s="63"/>
      <c r="D608" s="63"/>
      <c r="E608" s="63"/>
      <c r="F608" s="54"/>
      <c r="G608" s="63"/>
      <c r="H608" s="63"/>
      <c r="I608" s="63"/>
      <c r="J608" s="128"/>
      <c r="K608" s="129"/>
      <c r="L608" s="195"/>
      <c r="M608" s="128"/>
      <c r="N608" s="188"/>
      <c r="O608" s="63"/>
      <c r="P608" s="63"/>
      <c r="Q608" s="63"/>
      <c r="R608" s="63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</row>
    <row r="609">
      <c r="A609" s="63"/>
      <c r="B609" s="63"/>
      <c r="C609" s="63"/>
      <c r="D609" s="63"/>
      <c r="E609" s="63"/>
      <c r="F609" s="54"/>
      <c r="G609" s="63"/>
      <c r="H609" s="63"/>
      <c r="I609" s="63"/>
      <c r="J609" s="128"/>
      <c r="K609" s="129"/>
      <c r="L609" s="195"/>
      <c r="M609" s="128"/>
      <c r="N609" s="188"/>
      <c r="O609" s="63"/>
      <c r="P609" s="63"/>
      <c r="Q609" s="63"/>
      <c r="R609" s="63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</row>
    <row r="610">
      <c r="A610" s="63"/>
      <c r="B610" s="63"/>
      <c r="C610" s="63"/>
      <c r="D610" s="63"/>
      <c r="E610" s="63"/>
      <c r="F610" s="54"/>
      <c r="G610" s="63"/>
      <c r="H610" s="63"/>
      <c r="I610" s="63"/>
      <c r="J610" s="128"/>
      <c r="K610" s="129"/>
      <c r="L610" s="195"/>
      <c r="M610" s="128"/>
      <c r="N610" s="188"/>
      <c r="O610" s="63"/>
      <c r="P610" s="63"/>
      <c r="Q610" s="63"/>
      <c r="R610" s="63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</row>
    <row r="611">
      <c r="A611" s="63"/>
      <c r="B611" s="63"/>
      <c r="C611" s="63"/>
      <c r="D611" s="63"/>
      <c r="E611" s="63"/>
      <c r="F611" s="54"/>
      <c r="G611" s="63"/>
      <c r="H611" s="63"/>
      <c r="I611" s="63"/>
      <c r="J611" s="128"/>
      <c r="K611" s="129"/>
      <c r="L611" s="195"/>
      <c r="M611" s="128"/>
      <c r="N611" s="188"/>
      <c r="O611" s="63"/>
      <c r="P611" s="63"/>
      <c r="Q611" s="63"/>
      <c r="R611" s="63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</row>
    <row r="612">
      <c r="A612" s="63"/>
      <c r="B612" s="63"/>
      <c r="C612" s="63"/>
      <c r="D612" s="63"/>
      <c r="E612" s="63"/>
      <c r="F612" s="54"/>
      <c r="G612" s="63"/>
      <c r="H612" s="63"/>
      <c r="I612" s="63"/>
      <c r="J612" s="128"/>
      <c r="K612" s="129"/>
      <c r="L612" s="195"/>
      <c r="M612" s="128"/>
      <c r="N612" s="188"/>
      <c r="O612" s="63"/>
      <c r="P612" s="63"/>
      <c r="Q612" s="63"/>
      <c r="R612" s="63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</row>
    <row r="613">
      <c r="A613" s="63"/>
      <c r="B613" s="63"/>
      <c r="C613" s="63"/>
      <c r="D613" s="63"/>
      <c r="E613" s="63"/>
      <c r="F613" s="54"/>
      <c r="G613" s="63"/>
      <c r="H613" s="63"/>
      <c r="I613" s="63"/>
      <c r="J613" s="128"/>
      <c r="K613" s="129"/>
      <c r="L613" s="195"/>
      <c r="M613" s="128"/>
      <c r="N613" s="188"/>
      <c r="O613" s="63"/>
      <c r="P613" s="63"/>
      <c r="Q613" s="63"/>
      <c r="R613" s="63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</row>
    <row r="614">
      <c r="A614" s="63"/>
      <c r="B614" s="63"/>
      <c r="C614" s="63"/>
      <c r="D614" s="63"/>
      <c r="E614" s="63"/>
      <c r="F614" s="54"/>
      <c r="G614" s="63"/>
      <c r="H614" s="63"/>
      <c r="I614" s="63"/>
      <c r="J614" s="128"/>
      <c r="K614" s="129"/>
      <c r="L614" s="195"/>
      <c r="M614" s="128"/>
      <c r="N614" s="188"/>
      <c r="O614" s="63"/>
      <c r="P614" s="63"/>
      <c r="Q614" s="63"/>
      <c r="R614" s="63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</row>
    <row r="615">
      <c r="A615" s="63"/>
      <c r="B615" s="63"/>
      <c r="C615" s="63"/>
      <c r="D615" s="63"/>
      <c r="E615" s="63"/>
      <c r="F615" s="54"/>
      <c r="G615" s="63"/>
      <c r="H615" s="63"/>
      <c r="I615" s="63"/>
      <c r="J615" s="128"/>
      <c r="K615" s="129"/>
      <c r="L615" s="195"/>
      <c r="M615" s="128"/>
      <c r="N615" s="188"/>
      <c r="O615" s="63"/>
      <c r="P615" s="63"/>
      <c r="Q615" s="63"/>
      <c r="R615" s="63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</row>
    <row r="616">
      <c r="A616" s="63"/>
      <c r="B616" s="63"/>
      <c r="C616" s="63"/>
      <c r="D616" s="63"/>
      <c r="E616" s="63"/>
      <c r="F616" s="54"/>
      <c r="G616" s="63"/>
      <c r="H616" s="63"/>
      <c r="I616" s="63"/>
      <c r="J616" s="128"/>
      <c r="K616" s="129"/>
      <c r="L616" s="195"/>
      <c r="M616" s="128"/>
      <c r="N616" s="188"/>
      <c r="O616" s="63"/>
      <c r="P616" s="63"/>
      <c r="Q616" s="63"/>
      <c r="R616" s="63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</row>
    <row r="617">
      <c r="A617" s="63"/>
      <c r="B617" s="63"/>
      <c r="C617" s="63"/>
      <c r="D617" s="63"/>
      <c r="E617" s="63"/>
      <c r="F617" s="54"/>
      <c r="G617" s="63"/>
      <c r="H617" s="63"/>
      <c r="I617" s="63"/>
      <c r="J617" s="128"/>
      <c r="K617" s="129"/>
      <c r="L617" s="195"/>
      <c r="M617" s="128"/>
      <c r="N617" s="188"/>
      <c r="O617" s="63"/>
      <c r="P617" s="63"/>
      <c r="Q617" s="63"/>
      <c r="R617" s="63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</row>
    <row r="618">
      <c r="A618" s="63"/>
      <c r="B618" s="63"/>
      <c r="C618" s="63"/>
      <c r="D618" s="63"/>
      <c r="E618" s="63"/>
      <c r="F618" s="54"/>
      <c r="G618" s="63"/>
      <c r="H618" s="63"/>
      <c r="I618" s="63"/>
      <c r="J618" s="128"/>
      <c r="K618" s="129"/>
      <c r="L618" s="195"/>
      <c r="M618" s="128"/>
      <c r="N618" s="188"/>
      <c r="O618" s="63"/>
      <c r="P618" s="63"/>
      <c r="Q618" s="63"/>
      <c r="R618" s="63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</row>
    <row r="619">
      <c r="A619" s="63"/>
      <c r="B619" s="63"/>
      <c r="C619" s="63"/>
      <c r="D619" s="63"/>
      <c r="E619" s="63"/>
      <c r="F619" s="54"/>
      <c r="G619" s="63"/>
      <c r="H619" s="63"/>
      <c r="I619" s="63"/>
      <c r="J619" s="128"/>
      <c r="K619" s="129"/>
      <c r="L619" s="195"/>
      <c r="M619" s="128"/>
      <c r="N619" s="188"/>
      <c r="O619" s="63"/>
      <c r="P619" s="63"/>
      <c r="Q619" s="63"/>
      <c r="R619" s="63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</row>
    <row r="620">
      <c r="A620" s="63"/>
      <c r="B620" s="63"/>
      <c r="C620" s="63"/>
      <c r="D620" s="63"/>
      <c r="E620" s="63"/>
      <c r="F620" s="54"/>
      <c r="G620" s="63"/>
      <c r="H620" s="63"/>
      <c r="I620" s="63"/>
      <c r="J620" s="128"/>
      <c r="K620" s="129"/>
      <c r="L620" s="195"/>
      <c r="M620" s="128"/>
      <c r="N620" s="188"/>
      <c r="O620" s="63"/>
      <c r="P620" s="63"/>
      <c r="Q620" s="63"/>
      <c r="R620" s="63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</row>
    <row r="621">
      <c r="A621" s="63"/>
      <c r="B621" s="63"/>
      <c r="C621" s="63"/>
      <c r="D621" s="63"/>
      <c r="E621" s="63"/>
      <c r="F621" s="54"/>
      <c r="G621" s="63"/>
      <c r="H621" s="63"/>
      <c r="I621" s="63"/>
      <c r="J621" s="128"/>
      <c r="K621" s="129"/>
      <c r="L621" s="195"/>
      <c r="M621" s="128"/>
      <c r="N621" s="188"/>
      <c r="O621" s="63"/>
      <c r="P621" s="63"/>
      <c r="Q621" s="63"/>
      <c r="R621" s="63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</row>
    <row r="622">
      <c r="A622" s="63"/>
      <c r="B622" s="63"/>
      <c r="C622" s="63"/>
      <c r="D622" s="63"/>
      <c r="E622" s="63"/>
      <c r="F622" s="54"/>
      <c r="G622" s="63"/>
      <c r="H622" s="63"/>
      <c r="I622" s="63"/>
      <c r="J622" s="128"/>
      <c r="K622" s="129"/>
      <c r="L622" s="195"/>
      <c r="M622" s="128"/>
      <c r="N622" s="188"/>
      <c r="O622" s="63"/>
      <c r="P622" s="63"/>
      <c r="Q622" s="63"/>
      <c r="R622" s="63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</row>
    <row r="623">
      <c r="A623" s="63"/>
      <c r="B623" s="63"/>
      <c r="C623" s="63"/>
      <c r="D623" s="63"/>
      <c r="E623" s="63"/>
      <c r="F623" s="54"/>
      <c r="G623" s="63"/>
      <c r="H623" s="63"/>
      <c r="I623" s="63"/>
      <c r="J623" s="128"/>
      <c r="K623" s="129"/>
      <c r="L623" s="195"/>
      <c r="M623" s="128"/>
      <c r="N623" s="188"/>
      <c r="O623" s="63"/>
      <c r="P623" s="63"/>
      <c r="Q623" s="63"/>
      <c r="R623" s="63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</row>
    <row r="624">
      <c r="A624" s="63"/>
      <c r="B624" s="63"/>
      <c r="C624" s="63"/>
      <c r="D624" s="63"/>
      <c r="E624" s="63"/>
      <c r="F624" s="54"/>
      <c r="G624" s="63"/>
      <c r="H624" s="63"/>
      <c r="I624" s="63"/>
      <c r="J624" s="128"/>
      <c r="K624" s="129"/>
      <c r="L624" s="195"/>
      <c r="M624" s="128"/>
      <c r="N624" s="188"/>
      <c r="O624" s="63"/>
      <c r="P624" s="63"/>
      <c r="Q624" s="63"/>
      <c r="R624" s="63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</row>
    <row r="625">
      <c r="A625" s="63"/>
      <c r="B625" s="63"/>
      <c r="C625" s="63"/>
      <c r="D625" s="63"/>
      <c r="E625" s="63"/>
      <c r="F625" s="54"/>
      <c r="G625" s="63"/>
      <c r="H625" s="63"/>
      <c r="I625" s="63"/>
      <c r="J625" s="128"/>
      <c r="K625" s="129"/>
      <c r="L625" s="195"/>
      <c r="M625" s="128"/>
      <c r="N625" s="188"/>
      <c r="O625" s="63"/>
      <c r="P625" s="63"/>
      <c r="Q625" s="63"/>
      <c r="R625" s="63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</row>
    <row r="626">
      <c r="A626" s="63"/>
      <c r="B626" s="63"/>
      <c r="C626" s="63"/>
      <c r="D626" s="63"/>
      <c r="E626" s="63"/>
      <c r="F626" s="54"/>
      <c r="G626" s="63"/>
      <c r="H626" s="63"/>
      <c r="I626" s="63"/>
      <c r="J626" s="128"/>
      <c r="K626" s="129"/>
      <c r="L626" s="195"/>
      <c r="M626" s="128"/>
      <c r="N626" s="188"/>
      <c r="O626" s="63"/>
      <c r="P626" s="63"/>
      <c r="Q626" s="63"/>
      <c r="R626" s="63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</row>
    <row r="627">
      <c r="A627" s="63"/>
      <c r="B627" s="63"/>
      <c r="C627" s="63"/>
      <c r="D627" s="63"/>
      <c r="E627" s="63"/>
      <c r="F627" s="54"/>
      <c r="G627" s="63"/>
      <c r="H627" s="63"/>
      <c r="I627" s="63"/>
      <c r="J627" s="128"/>
      <c r="K627" s="129"/>
      <c r="L627" s="195"/>
      <c r="M627" s="128"/>
      <c r="N627" s="188"/>
      <c r="O627" s="63"/>
      <c r="P627" s="63"/>
      <c r="Q627" s="63"/>
      <c r="R627" s="63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</row>
    <row r="628">
      <c r="A628" s="63"/>
      <c r="B628" s="63"/>
      <c r="C628" s="63"/>
      <c r="D628" s="63"/>
      <c r="E628" s="63"/>
      <c r="F628" s="54"/>
      <c r="G628" s="63"/>
      <c r="H628" s="63"/>
      <c r="I628" s="63"/>
      <c r="J628" s="128"/>
      <c r="K628" s="129"/>
      <c r="L628" s="195"/>
      <c r="M628" s="128"/>
      <c r="N628" s="188"/>
      <c r="O628" s="63"/>
      <c r="P628" s="63"/>
      <c r="Q628" s="63"/>
      <c r="R628" s="63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</row>
    <row r="629">
      <c r="A629" s="63"/>
      <c r="B629" s="63"/>
      <c r="C629" s="63"/>
      <c r="D629" s="63"/>
      <c r="E629" s="63"/>
      <c r="F629" s="54"/>
      <c r="G629" s="63"/>
      <c r="H629" s="63"/>
      <c r="I629" s="63"/>
      <c r="J629" s="128"/>
      <c r="K629" s="129"/>
      <c r="L629" s="195"/>
      <c r="M629" s="128"/>
      <c r="N629" s="188"/>
      <c r="O629" s="63"/>
      <c r="P629" s="63"/>
      <c r="Q629" s="63"/>
      <c r="R629" s="63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</row>
    <row r="630">
      <c r="A630" s="63"/>
      <c r="B630" s="63"/>
      <c r="C630" s="63"/>
      <c r="D630" s="63"/>
      <c r="E630" s="63"/>
      <c r="F630" s="54"/>
      <c r="G630" s="63"/>
      <c r="H630" s="63"/>
      <c r="I630" s="63"/>
      <c r="J630" s="128"/>
      <c r="K630" s="129"/>
      <c r="L630" s="195"/>
      <c r="M630" s="128"/>
      <c r="N630" s="188"/>
      <c r="O630" s="63"/>
      <c r="P630" s="63"/>
      <c r="Q630" s="63"/>
      <c r="R630" s="63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</row>
    <row r="631">
      <c r="A631" s="63"/>
      <c r="B631" s="63"/>
      <c r="C631" s="63"/>
      <c r="D631" s="63"/>
      <c r="E631" s="63"/>
      <c r="F631" s="54"/>
      <c r="G631" s="63"/>
      <c r="H631" s="63"/>
      <c r="I631" s="63"/>
      <c r="J631" s="128"/>
      <c r="K631" s="129"/>
      <c r="L631" s="195"/>
      <c r="M631" s="128"/>
      <c r="N631" s="188"/>
      <c r="O631" s="63"/>
      <c r="P631" s="63"/>
      <c r="Q631" s="63"/>
      <c r="R631" s="63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</row>
    <row r="632">
      <c r="A632" s="63"/>
      <c r="B632" s="63"/>
      <c r="C632" s="63"/>
      <c r="D632" s="63"/>
      <c r="E632" s="63"/>
      <c r="F632" s="54"/>
      <c r="G632" s="63"/>
      <c r="H632" s="63"/>
      <c r="I632" s="63"/>
      <c r="J632" s="128"/>
      <c r="K632" s="129"/>
      <c r="L632" s="195"/>
      <c r="M632" s="128"/>
      <c r="N632" s="188"/>
      <c r="O632" s="63"/>
      <c r="P632" s="63"/>
      <c r="Q632" s="63"/>
      <c r="R632" s="63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</row>
    <row r="633">
      <c r="A633" s="63"/>
      <c r="B633" s="63"/>
      <c r="C633" s="63"/>
      <c r="D633" s="63"/>
      <c r="E633" s="63"/>
      <c r="F633" s="54"/>
      <c r="G633" s="63"/>
      <c r="H633" s="63"/>
      <c r="I633" s="63"/>
      <c r="J633" s="128"/>
      <c r="K633" s="129"/>
      <c r="L633" s="195"/>
      <c r="M633" s="128"/>
      <c r="N633" s="188"/>
      <c r="O633" s="63"/>
      <c r="P633" s="63"/>
      <c r="Q633" s="63"/>
      <c r="R633" s="63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</row>
    <row r="634">
      <c r="A634" s="63"/>
      <c r="B634" s="63"/>
      <c r="C634" s="63"/>
      <c r="D634" s="63"/>
      <c r="E634" s="63"/>
      <c r="F634" s="54"/>
      <c r="G634" s="63"/>
      <c r="H634" s="63"/>
      <c r="I634" s="63"/>
      <c r="J634" s="128"/>
      <c r="K634" s="129"/>
      <c r="L634" s="195"/>
      <c r="M634" s="128"/>
      <c r="N634" s="188"/>
      <c r="O634" s="63"/>
      <c r="P634" s="63"/>
      <c r="Q634" s="63"/>
      <c r="R634" s="63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</row>
    <row r="635">
      <c r="A635" s="63"/>
      <c r="B635" s="63"/>
      <c r="C635" s="63"/>
      <c r="D635" s="63"/>
      <c r="E635" s="63"/>
      <c r="F635" s="54"/>
      <c r="G635" s="63"/>
      <c r="H635" s="63"/>
      <c r="I635" s="63"/>
      <c r="J635" s="128"/>
      <c r="K635" s="129"/>
      <c r="L635" s="195"/>
      <c r="M635" s="128"/>
      <c r="N635" s="188"/>
      <c r="O635" s="63"/>
      <c r="P635" s="63"/>
      <c r="Q635" s="63"/>
      <c r="R635" s="63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</row>
    <row r="636">
      <c r="A636" s="63"/>
      <c r="B636" s="63"/>
      <c r="C636" s="63"/>
      <c r="D636" s="63"/>
      <c r="E636" s="63"/>
      <c r="F636" s="54"/>
      <c r="G636" s="63"/>
      <c r="H636" s="63"/>
      <c r="I636" s="63"/>
      <c r="J636" s="128"/>
      <c r="K636" s="129"/>
      <c r="L636" s="195"/>
      <c r="M636" s="128"/>
      <c r="N636" s="188"/>
      <c r="O636" s="63"/>
      <c r="P636" s="63"/>
      <c r="Q636" s="63"/>
      <c r="R636" s="63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</row>
    <row r="637">
      <c r="A637" s="63"/>
      <c r="B637" s="63"/>
      <c r="C637" s="63"/>
      <c r="D637" s="63"/>
      <c r="E637" s="63"/>
      <c r="F637" s="54"/>
      <c r="G637" s="63"/>
      <c r="H637" s="63"/>
      <c r="I637" s="63"/>
      <c r="J637" s="128"/>
      <c r="K637" s="129"/>
      <c r="L637" s="195"/>
      <c r="M637" s="128"/>
      <c r="N637" s="188"/>
      <c r="O637" s="63"/>
      <c r="P637" s="63"/>
      <c r="Q637" s="63"/>
      <c r="R637" s="63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</row>
    <row r="638">
      <c r="A638" s="63"/>
      <c r="B638" s="63"/>
      <c r="C638" s="63"/>
      <c r="D638" s="63"/>
      <c r="E638" s="63"/>
      <c r="F638" s="54"/>
      <c r="G638" s="63"/>
      <c r="H638" s="63"/>
      <c r="I638" s="63"/>
      <c r="J638" s="128"/>
      <c r="K638" s="129"/>
      <c r="L638" s="195"/>
      <c r="M638" s="128"/>
      <c r="N638" s="188"/>
      <c r="O638" s="63"/>
      <c r="P638" s="63"/>
      <c r="Q638" s="63"/>
      <c r="R638" s="63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</row>
    <row r="639">
      <c r="A639" s="63"/>
      <c r="B639" s="63"/>
      <c r="C639" s="63"/>
      <c r="D639" s="63"/>
      <c r="E639" s="63"/>
      <c r="F639" s="54"/>
      <c r="G639" s="63"/>
      <c r="H639" s="63"/>
      <c r="I639" s="63"/>
      <c r="J639" s="128"/>
      <c r="K639" s="129"/>
      <c r="L639" s="195"/>
      <c r="M639" s="128"/>
      <c r="N639" s="188"/>
      <c r="O639" s="63"/>
      <c r="P639" s="63"/>
      <c r="Q639" s="63"/>
      <c r="R639" s="63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</row>
    <row r="640">
      <c r="A640" s="63"/>
      <c r="B640" s="63"/>
      <c r="C640" s="63"/>
      <c r="D640" s="63"/>
      <c r="E640" s="63"/>
      <c r="F640" s="54"/>
      <c r="G640" s="63"/>
      <c r="H640" s="63"/>
      <c r="I640" s="63"/>
      <c r="J640" s="128"/>
      <c r="K640" s="129"/>
      <c r="L640" s="195"/>
      <c r="M640" s="128"/>
      <c r="N640" s="188"/>
      <c r="O640" s="63"/>
      <c r="P640" s="63"/>
      <c r="Q640" s="63"/>
      <c r="R640" s="63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</row>
    <row r="641">
      <c r="A641" s="63"/>
      <c r="B641" s="63"/>
      <c r="C641" s="63"/>
      <c r="D641" s="63"/>
      <c r="E641" s="63"/>
      <c r="F641" s="54"/>
      <c r="G641" s="63"/>
      <c r="H641" s="63"/>
      <c r="I641" s="63"/>
      <c r="J641" s="128"/>
      <c r="K641" s="129"/>
      <c r="L641" s="195"/>
      <c r="M641" s="128"/>
      <c r="N641" s="188"/>
      <c r="O641" s="63"/>
      <c r="P641" s="63"/>
      <c r="Q641" s="63"/>
      <c r="R641" s="63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</row>
    <row r="642">
      <c r="A642" s="63"/>
      <c r="B642" s="63"/>
      <c r="C642" s="63"/>
      <c r="D642" s="63"/>
      <c r="E642" s="63"/>
      <c r="F642" s="54"/>
      <c r="G642" s="63"/>
      <c r="H642" s="63"/>
      <c r="I642" s="63"/>
      <c r="J642" s="128"/>
      <c r="K642" s="129"/>
      <c r="L642" s="195"/>
      <c r="M642" s="128"/>
      <c r="N642" s="188"/>
      <c r="O642" s="63"/>
      <c r="P642" s="63"/>
      <c r="Q642" s="63"/>
      <c r="R642" s="63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</row>
    <row r="643">
      <c r="A643" s="63"/>
      <c r="B643" s="63"/>
      <c r="C643" s="63"/>
      <c r="D643" s="63"/>
      <c r="E643" s="63"/>
      <c r="F643" s="54"/>
      <c r="G643" s="63"/>
      <c r="H643" s="63"/>
      <c r="I643" s="63"/>
      <c r="J643" s="128"/>
      <c r="K643" s="129"/>
      <c r="L643" s="195"/>
      <c r="M643" s="128"/>
      <c r="N643" s="188"/>
      <c r="O643" s="63"/>
      <c r="P643" s="63"/>
      <c r="Q643" s="63"/>
      <c r="R643" s="63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</row>
    <row r="644">
      <c r="A644" s="63"/>
      <c r="B644" s="63"/>
      <c r="C644" s="63"/>
      <c r="D644" s="63"/>
      <c r="E644" s="63"/>
      <c r="F644" s="54"/>
      <c r="G644" s="63"/>
      <c r="H644" s="63"/>
      <c r="I644" s="63"/>
      <c r="J644" s="128"/>
      <c r="K644" s="129"/>
      <c r="L644" s="195"/>
      <c r="M644" s="128"/>
      <c r="N644" s="188"/>
      <c r="O644" s="63"/>
      <c r="P644" s="63"/>
      <c r="Q644" s="63"/>
      <c r="R644" s="63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</row>
    <row r="645">
      <c r="A645" s="63"/>
      <c r="B645" s="63"/>
      <c r="C645" s="63"/>
      <c r="D645" s="63"/>
      <c r="E645" s="63"/>
      <c r="F645" s="54"/>
      <c r="G645" s="63"/>
      <c r="H645" s="63"/>
      <c r="I645" s="63"/>
      <c r="J645" s="128"/>
      <c r="K645" s="129"/>
      <c r="L645" s="195"/>
      <c r="M645" s="128"/>
      <c r="N645" s="188"/>
      <c r="O645" s="63"/>
      <c r="P645" s="63"/>
      <c r="Q645" s="63"/>
      <c r="R645" s="63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</row>
    <row r="646">
      <c r="A646" s="63"/>
      <c r="B646" s="63"/>
      <c r="C646" s="63"/>
      <c r="D646" s="63"/>
      <c r="E646" s="63"/>
      <c r="F646" s="54"/>
      <c r="G646" s="63"/>
      <c r="H646" s="63"/>
      <c r="I646" s="63"/>
      <c r="J646" s="128"/>
      <c r="K646" s="129"/>
      <c r="L646" s="195"/>
      <c r="M646" s="128"/>
      <c r="N646" s="188"/>
      <c r="O646" s="63"/>
      <c r="P646" s="63"/>
      <c r="Q646" s="63"/>
      <c r="R646" s="63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</row>
    <row r="647">
      <c r="A647" s="63"/>
      <c r="B647" s="63"/>
      <c r="C647" s="63"/>
      <c r="D647" s="63"/>
      <c r="E647" s="63"/>
      <c r="F647" s="54"/>
      <c r="G647" s="63"/>
      <c r="H647" s="63"/>
      <c r="I647" s="63"/>
      <c r="J647" s="128"/>
      <c r="K647" s="129"/>
      <c r="L647" s="195"/>
      <c r="M647" s="128"/>
      <c r="N647" s="188"/>
      <c r="O647" s="63"/>
      <c r="P647" s="63"/>
      <c r="Q647" s="63"/>
      <c r="R647" s="63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</row>
    <row r="648">
      <c r="A648" s="63"/>
      <c r="B648" s="63"/>
      <c r="C648" s="63"/>
      <c r="D648" s="63"/>
      <c r="E648" s="63"/>
      <c r="F648" s="54"/>
      <c r="G648" s="63"/>
      <c r="H648" s="63"/>
      <c r="I648" s="63"/>
      <c r="J648" s="128"/>
      <c r="K648" s="129"/>
      <c r="L648" s="195"/>
      <c r="M648" s="128"/>
      <c r="N648" s="188"/>
      <c r="O648" s="63"/>
      <c r="P648" s="63"/>
      <c r="Q648" s="63"/>
      <c r="R648" s="63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</row>
    <row r="649">
      <c r="A649" s="63"/>
      <c r="B649" s="63"/>
      <c r="C649" s="63"/>
      <c r="D649" s="63"/>
      <c r="E649" s="63"/>
      <c r="F649" s="54"/>
      <c r="G649" s="63"/>
      <c r="H649" s="63"/>
      <c r="I649" s="63"/>
      <c r="J649" s="128"/>
      <c r="K649" s="129"/>
      <c r="L649" s="195"/>
      <c r="M649" s="128"/>
      <c r="N649" s="188"/>
      <c r="O649" s="63"/>
      <c r="P649" s="63"/>
      <c r="Q649" s="63"/>
      <c r="R649" s="63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</row>
    <row r="650">
      <c r="A650" s="63"/>
      <c r="B650" s="63"/>
      <c r="C650" s="63"/>
      <c r="D650" s="63"/>
      <c r="E650" s="63"/>
      <c r="F650" s="54"/>
      <c r="G650" s="63"/>
      <c r="H650" s="63"/>
      <c r="I650" s="63"/>
      <c r="J650" s="128"/>
      <c r="K650" s="129"/>
      <c r="L650" s="195"/>
      <c r="M650" s="128"/>
      <c r="N650" s="188"/>
      <c r="O650" s="63"/>
      <c r="P650" s="63"/>
      <c r="Q650" s="63"/>
      <c r="R650" s="63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</row>
    <row r="651">
      <c r="A651" s="63"/>
      <c r="B651" s="63"/>
      <c r="C651" s="63"/>
      <c r="D651" s="63"/>
      <c r="E651" s="63"/>
      <c r="F651" s="54"/>
      <c r="G651" s="63"/>
      <c r="H651" s="63"/>
      <c r="I651" s="63"/>
      <c r="J651" s="128"/>
      <c r="K651" s="129"/>
      <c r="L651" s="195"/>
      <c r="M651" s="128"/>
      <c r="N651" s="188"/>
      <c r="O651" s="63"/>
      <c r="P651" s="63"/>
      <c r="Q651" s="63"/>
      <c r="R651" s="63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</row>
    <row r="652">
      <c r="A652" s="63"/>
      <c r="B652" s="63"/>
      <c r="C652" s="63"/>
      <c r="D652" s="63"/>
      <c r="E652" s="63"/>
      <c r="F652" s="54"/>
      <c r="G652" s="63"/>
      <c r="H652" s="63"/>
      <c r="I652" s="63"/>
      <c r="J652" s="128"/>
      <c r="K652" s="129"/>
      <c r="L652" s="195"/>
      <c r="M652" s="128"/>
      <c r="N652" s="188"/>
      <c r="O652" s="63"/>
      <c r="P652" s="63"/>
      <c r="Q652" s="63"/>
      <c r="R652" s="63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</row>
    <row r="653">
      <c r="A653" s="63"/>
      <c r="B653" s="63"/>
      <c r="C653" s="63"/>
      <c r="D653" s="63"/>
      <c r="E653" s="63"/>
      <c r="F653" s="54"/>
      <c r="G653" s="63"/>
      <c r="H653" s="63"/>
      <c r="I653" s="63"/>
      <c r="J653" s="128"/>
      <c r="K653" s="129"/>
      <c r="L653" s="195"/>
      <c r="M653" s="128"/>
      <c r="N653" s="188"/>
      <c r="O653" s="63"/>
      <c r="P653" s="63"/>
      <c r="Q653" s="63"/>
      <c r="R653" s="63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</row>
    <row r="654">
      <c r="A654" s="63"/>
      <c r="B654" s="63"/>
      <c r="C654" s="63"/>
      <c r="D654" s="63"/>
      <c r="E654" s="63"/>
      <c r="F654" s="54"/>
      <c r="G654" s="63"/>
      <c r="H654" s="63"/>
      <c r="I654" s="63"/>
      <c r="J654" s="128"/>
      <c r="K654" s="129"/>
      <c r="L654" s="195"/>
      <c r="M654" s="128"/>
      <c r="N654" s="188"/>
      <c r="O654" s="63"/>
      <c r="P654" s="63"/>
      <c r="Q654" s="63"/>
      <c r="R654" s="63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</row>
    <row r="655">
      <c r="A655" s="63"/>
      <c r="B655" s="63"/>
      <c r="C655" s="63"/>
      <c r="D655" s="63"/>
      <c r="E655" s="63"/>
      <c r="F655" s="54"/>
      <c r="G655" s="63"/>
      <c r="H655" s="63"/>
      <c r="I655" s="63"/>
      <c r="J655" s="128"/>
      <c r="K655" s="129"/>
      <c r="L655" s="195"/>
      <c r="M655" s="128"/>
      <c r="N655" s="188"/>
      <c r="O655" s="63"/>
      <c r="P655" s="63"/>
      <c r="Q655" s="63"/>
      <c r="R655" s="63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</row>
    <row r="656">
      <c r="A656" s="63"/>
      <c r="B656" s="63"/>
      <c r="C656" s="63"/>
      <c r="D656" s="63"/>
      <c r="E656" s="63"/>
      <c r="F656" s="54"/>
      <c r="G656" s="63"/>
      <c r="H656" s="63"/>
      <c r="I656" s="63"/>
      <c r="J656" s="128"/>
      <c r="K656" s="129"/>
      <c r="L656" s="195"/>
      <c r="M656" s="128"/>
      <c r="N656" s="188"/>
      <c r="O656" s="63"/>
      <c r="P656" s="63"/>
      <c r="Q656" s="63"/>
      <c r="R656" s="63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</row>
    <row r="657">
      <c r="A657" s="63"/>
      <c r="B657" s="63"/>
      <c r="C657" s="63"/>
      <c r="D657" s="63"/>
      <c r="E657" s="63"/>
      <c r="F657" s="54"/>
      <c r="G657" s="63"/>
      <c r="H657" s="63"/>
      <c r="I657" s="63"/>
      <c r="J657" s="128"/>
      <c r="K657" s="129"/>
      <c r="L657" s="195"/>
      <c r="M657" s="128"/>
      <c r="N657" s="188"/>
      <c r="O657" s="63"/>
      <c r="P657" s="63"/>
      <c r="Q657" s="63"/>
      <c r="R657" s="63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</row>
    <row r="658">
      <c r="A658" s="63"/>
      <c r="B658" s="63"/>
      <c r="C658" s="63"/>
      <c r="D658" s="63"/>
      <c r="E658" s="63"/>
      <c r="F658" s="54"/>
      <c r="G658" s="63"/>
      <c r="H658" s="63"/>
      <c r="I658" s="63"/>
      <c r="J658" s="128"/>
      <c r="K658" s="129"/>
      <c r="L658" s="195"/>
      <c r="M658" s="128"/>
      <c r="N658" s="188"/>
      <c r="O658" s="63"/>
      <c r="P658" s="63"/>
      <c r="Q658" s="63"/>
      <c r="R658" s="63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</row>
    <row r="659">
      <c r="A659" s="63"/>
      <c r="B659" s="63"/>
      <c r="C659" s="63"/>
      <c r="D659" s="63"/>
      <c r="E659" s="63"/>
      <c r="F659" s="54"/>
      <c r="G659" s="63"/>
      <c r="H659" s="63"/>
      <c r="I659" s="63"/>
      <c r="J659" s="128"/>
      <c r="K659" s="129"/>
      <c r="L659" s="195"/>
      <c r="M659" s="128"/>
      <c r="N659" s="188"/>
      <c r="O659" s="63"/>
      <c r="P659" s="63"/>
      <c r="Q659" s="63"/>
      <c r="R659" s="63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</row>
    <row r="660">
      <c r="A660" s="63"/>
      <c r="B660" s="63"/>
      <c r="C660" s="63"/>
      <c r="D660" s="63"/>
      <c r="E660" s="63"/>
      <c r="F660" s="54"/>
      <c r="G660" s="63"/>
      <c r="H660" s="63"/>
      <c r="I660" s="63"/>
      <c r="J660" s="128"/>
      <c r="K660" s="129"/>
      <c r="L660" s="195"/>
      <c r="M660" s="128"/>
      <c r="N660" s="188"/>
      <c r="O660" s="63"/>
      <c r="P660" s="63"/>
      <c r="Q660" s="63"/>
      <c r="R660" s="63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</row>
    <row r="661">
      <c r="A661" s="63"/>
      <c r="B661" s="63"/>
      <c r="C661" s="63"/>
      <c r="D661" s="63"/>
      <c r="E661" s="63"/>
      <c r="F661" s="54"/>
      <c r="G661" s="63"/>
      <c r="H661" s="63"/>
      <c r="I661" s="63"/>
      <c r="J661" s="128"/>
      <c r="K661" s="129"/>
      <c r="L661" s="195"/>
      <c r="M661" s="128"/>
      <c r="N661" s="188"/>
      <c r="O661" s="63"/>
      <c r="P661" s="63"/>
      <c r="Q661" s="63"/>
      <c r="R661" s="63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</row>
    <row r="662">
      <c r="A662" s="63"/>
      <c r="B662" s="63"/>
      <c r="C662" s="63"/>
      <c r="D662" s="63"/>
      <c r="E662" s="63"/>
      <c r="F662" s="54"/>
      <c r="G662" s="63"/>
      <c r="H662" s="63"/>
      <c r="I662" s="63"/>
      <c r="J662" s="128"/>
      <c r="K662" s="129"/>
      <c r="L662" s="195"/>
      <c r="M662" s="128"/>
      <c r="N662" s="188"/>
      <c r="O662" s="63"/>
      <c r="P662" s="63"/>
      <c r="Q662" s="63"/>
      <c r="R662" s="63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</row>
    <row r="663">
      <c r="A663" s="63"/>
      <c r="B663" s="63"/>
      <c r="C663" s="63"/>
      <c r="D663" s="63"/>
      <c r="E663" s="63"/>
      <c r="F663" s="54"/>
      <c r="G663" s="63"/>
      <c r="H663" s="63"/>
      <c r="I663" s="63"/>
      <c r="J663" s="128"/>
      <c r="K663" s="129"/>
      <c r="L663" s="195"/>
      <c r="M663" s="128"/>
      <c r="N663" s="188"/>
      <c r="O663" s="63"/>
      <c r="P663" s="63"/>
      <c r="Q663" s="63"/>
      <c r="R663" s="63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</row>
    <row r="664">
      <c r="A664" s="63"/>
      <c r="B664" s="63"/>
      <c r="C664" s="63"/>
      <c r="D664" s="63"/>
      <c r="E664" s="63"/>
      <c r="F664" s="54"/>
      <c r="G664" s="63"/>
      <c r="H664" s="63"/>
      <c r="I664" s="63"/>
      <c r="J664" s="128"/>
      <c r="K664" s="129"/>
      <c r="L664" s="195"/>
      <c r="M664" s="128"/>
      <c r="N664" s="188"/>
      <c r="O664" s="63"/>
      <c r="P664" s="63"/>
      <c r="Q664" s="63"/>
      <c r="R664" s="63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</row>
    <row r="665">
      <c r="A665" s="63"/>
      <c r="B665" s="63"/>
      <c r="C665" s="63"/>
      <c r="D665" s="63"/>
      <c r="E665" s="63"/>
      <c r="F665" s="54"/>
      <c r="G665" s="63"/>
      <c r="H665" s="63"/>
      <c r="I665" s="63"/>
      <c r="J665" s="128"/>
      <c r="K665" s="129"/>
      <c r="L665" s="195"/>
      <c r="M665" s="128"/>
      <c r="N665" s="188"/>
      <c r="O665" s="63"/>
      <c r="P665" s="63"/>
      <c r="Q665" s="63"/>
      <c r="R665" s="63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</row>
    <row r="666">
      <c r="A666" s="63"/>
      <c r="B666" s="63"/>
      <c r="C666" s="63"/>
      <c r="D666" s="63"/>
      <c r="E666" s="63"/>
      <c r="F666" s="54"/>
      <c r="G666" s="63"/>
      <c r="H666" s="63"/>
      <c r="I666" s="63"/>
      <c r="J666" s="128"/>
      <c r="K666" s="129"/>
      <c r="L666" s="195"/>
      <c r="M666" s="128"/>
      <c r="N666" s="188"/>
      <c r="O666" s="63"/>
      <c r="P666" s="63"/>
      <c r="Q666" s="63"/>
      <c r="R666" s="63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</row>
    <row r="667">
      <c r="A667" s="63"/>
      <c r="B667" s="63"/>
      <c r="C667" s="63"/>
      <c r="D667" s="63"/>
      <c r="E667" s="63"/>
      <c r="F667" s="54"/>
      <c r="G667" s="63"/>
      <c r="H667" s="63"/>
      <c r="I667" s="63"/>
      <c r="J667" s="128"/>
      <c r="K667" s="129"/>
      <c r="L667" s="195"/>
      <c r="M667" s="128"/>
      <c r="N667" s="188"/>
      <c r="O667" s="63"/>
      <c r="P667" s="63"/>
      <c r="Q667" s="63"/>
      <c r="R667" s="63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</row>
    <row r="668">
      <c r="A668" s="63"/>
      <c r="B668" s="63"/>
      <c r="C668" s="63"/>
      <c r="D668" s="63"/>
      <c r="E668" s="63"/>
      <c r="F668" s="54"/>
      <c r="G668" s="63"/>
      <c r="H668" s="63"/>
      <c r="I668" s="63"/>
      <c r="J668" s="128"/>
      <c r="K668" s="129"/>
      <c r="L668" s="195"/>
      <c r="M668" s="128"/>
      <c r="N668" s="188"/>
      <c r="O668" s="63"/>
      <c r="P668" s="63"/>
      <c r="Q668" s="63"/>
      <c r="R668" s="63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</row>
    <row r="669">
      <c r="A669" s="63"/>
      <c r="B669" s="63"/>
      <c r="C669" s="63"/>
      <c r="D669" s="63"/>
      <c r="E669" s="63"/>
      <c r="F669" s="54"/>
      <c r="G669" s="63"/>
      <c r="H669" s="63"/>
      <c r="I669" s="63"/>
      <c r="J669" s="128"/>
      <c r="K669" s="129"/>
      <c r="L669" s="195"/>
      <c r="M669" s="128"/>
      <c r="N669" s="188"/>
      <c r="O669" s="63"/>
      <c r="P669" s="63"/>
      <c r="Q669" s="63"/>
      <c r="R669" s="63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</row>
  </sheetData>
  <autoFilter ref="$A$1:$AH$22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10.0"/>
    <col customWidth="1" min="5" max="5" width="9.0"/>
    <col customWidth="1" min="6" max="6" width="12.88"/>
    <col customWidth="1" min="7" max="7" width="9.75"/>
    <col customWidth="1" min="8" max="8" width="8.75"/>
    <col customWidth="1" min="9" max="10" width="4.75"/>
    <col customWidth="1" min="11" max="11" width="8.25"/>
    <col customWidth="1" min="12" max="12" width="8.0"/>
    <col customWidth="1" min="13" max="13" width="7.0"/>
    <col customWidth="1" min="14" max="14" width="17.5"/>
    <col customWidth="1" min="15" max="15" width="9.5"/>
    <col customWidth="1" min="16" max="16" width="26.25"/>
    <col customWidth="1" min="17" max="17" width="7.63"/>
    <col customWidth="1" min="18" max="41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ht="15.75" hidden="1" customHeight="1">
      <c r="A2" s="57" t="s">
        <v>315</v>
      </c>
      <c r="B2" s="57" t="s">
        <v>520</v>
      </c>
      <c r="C2" s="58"/>
      <c r="D2" s="57" t="s">
        <v>324</v>
      </c>
      <c r="E2" s="57" t="s">
        <v>4</v>
      </c>
      <c r="F2" s="58" t="s">
        <v>1139</v>
      </c>
      <c r="G2" s="58"/>
      <c r="H2" s="38">
        <v>9.0</v>
      </c>
      <c r="I2" s="113">
        <v>490.0</v>
      </c>
      <c r="J2" s="125"/>
      <c r="K2" s="179">
        <v>163.0</v>
      </c>
      <c r="L2" s="38">
        <v>145.0</v>
      </c>
      <c r="M2" s="189">
        <f>L2*H2</f>
        <v>1305</v>
      </c>
      <c r="N2" s="57" t="s">
        <v>1134</v>
      </c>
      <c r="O2" s="64" t="s">
        <v>1761</v>
      </c>
      <c r="P2" s="213"/>
      <c r="Q2" s="180"/>
      <c r="R2" s="192"/>
      <c r="S2" s="191"/>
      <c r="T2" s="191"/>
      <c r="U2" s="191"/>
      <c r="V2" s="191"/>
      <c r="W2" s="191"/>
      <c r="X2" s="192"/>
      <c r="Y2" s="192"/>
      <c r="Z2" s="192"/>
      <c r="AA2" s="192"/>
      <c r="AB2" s="192"/>
      <c r="AC2" s="192"/>
      <c r="AD2" s="192"/>
      <c r="AE2" s="192"/>
      <c r="AF2" s="64"/>
      <c r="AG2" s="64"/>
      <c r="AH2" s="63"/>
      <c r="AI2" s="63"/>
      <c r="AJ2" s="63"/>
    </row>
    <row r="3" ht="15.75" hidden="1" customHeight="1">
      <c r="A3" s="35" t="s">
        <v>315</v>
      </c>
      <c r="B3" s="35" t="s">
        <v>520</v>
      </c>
      <c r="C3" s="35"/>
      <c r="D3" s="35" t="s">
        <v>324</v>
      </c>
      <c r="E3" s="35" t="s">
        <v>4</v>
      </c>
      <c r="F3" s="35" t="s">
        <v>521</v>
      </c>
      <c r="G3" s="35"/>
      <c r="H3" s="97">
        <v>3.0</v>
      </c>
      <c r="I3" s="59">
        <v>690.0</v>
      </c>
      <c r="J3" s="38"/>
      <c r="K3" s="38"/>
      <c r="L3" s="72">
        <v>250.0</v>
      </c>
      <c r="M3" s="41"/>
      <c r="N3" s="35" t="s">
        <v>522</v>
      </c>
      <c r="O3" s="231" t="s">
        <v>1762</v>
      </c>
      <c r="P3" s="74" t="s">
        <v>1763</v>
      </c>
      <c r="Q3" s="75"/>
      <c r="R3" s="75"/>
      <c r="S3" s="75"/>
      <c r="T3" s="75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  <c r="AI3" s="44"/>
      <c r="AJ3" s="44"/>
      <c r="AK3" s="44"/>
      <c r="AL3" s="44"/>
      <c r="AM3" s="44"/>
      <c r="AN3" s="44"/>
    </row>
    <row r="4" ht="15.75" hidden="1" customHeight="1">
      <c r="A4" s="57" t="s">
        <v>315</v>
      </c>
      <c r="B4" s="57" t="s">
        <v>1136</v>
      </c>
      <c r="C4" s="58"/>
      <c r="D4" s="57" t="s">
        <v>324</v>
      </c>
      <c r="E4" s="57" t="s">
        <v>4</v>
      </c>
      <c r="F4" s="58" t="s">
        <v>1175</v>
      </c>
      <c r="G4" s="57" t="s">
        <v>1138</v>
      </c>
      <c r="H4" s="38">
        <v>1.0</v>
      </c>
      <c r="I4" s="113">
        <v>590.0</v>
      </c>
      <c r="J4" s="125"/>
      <c r="K4" s="179">
        <v>230.0</v>
      </c>
      <c r="L4" s="38">
        <v>205.0</v>
      </c>
      <c r="M4" s="189">
        <f t="shared" ref="M4:M29" si="1">L4*H4</f>
        <v>205</v>
      </c>
      <c r="N4" s="57" t="s">
        <v>1134</v>
      </c>
      <c r="O4" s="63"/>
      <c r="P4" s="213"/>
      <c r="Q4" s="180"/>
      <c r="R4" s="192"/>
      <c r="S4" s="191"/>
      <c r="T4" s="191"/>
      <c r="U4" s="191"/>
      <c r="V4" s="191"/>
      <c r="W4" s="191"/>
      <c r="X4" s="192"/>
      <c r="Y4" s="192"/>
      <c r="Z4" s="192"/>
      <c r="AA4" s="192"/>
      <c r="AB4" s="192"/>
      <c r="AC4" s="192"/>
      <c r="AD4" s="192"/>
      <c r="AE4" s="192"/>
      <c r="AF4" s="64"/>
      <c r="AG4" s="64"/>
      <c r="AH4" s="63"/>
      <c r="AI4" s="63"/>
      <c r="AJ4" s="63"/>
    </row>
    <row r="5" ht="15.75" hidden="1" customHeight="1">
      <c r="A5" s="57" t="s">
        <v>315</v>
      </c>
      <c r="B5" s="57" t="s">
        <v>1136</v>
      </c>
      <c r="C5" s="58"/>
      <c r="D5" s="57" t="s">
        <v>324</v>
      </c>
      <c r="E5" s="57" t="s">
        <v>4</v>
      </c>
      <c r="F5" s="58" t="s">
        <v>1176</v>
      </c>
      <c r="G5" s="57" t="s">
        <v>1138</v>
      </c>
      <c r="H5" s="38">
        <v>1.0</v>
      </c>
      <c r="I5" s="113">
        <v>590.0</v>
      </c>
      <c r="J5" s="125"/>
      <c r="K5" s="179">
        <v>230.0</v>
      </c>
      <c r="L5" s="38">
        <v>205.0</v>
      </c>
      <c r="M5" s="189">
        <f t="shared" si="1"/>
        <v>205</v>
      </c>
      <c r="N5" s="57" t="s">
        <v>1134</v>
      </c>
      <c r="O5" s="63"/>
      <c r="P5" s="213"/>
      <c r="Q5" s="180"/>
      <c r="R5" s="192"/>
      <c r="S5" s="191"/>
      <c r="T5" s="191"/>
      <c r="U5" s="191"/>
      <c r="V5" s="191"/>
      <c r="W5" s="191"/>
      <c r="X5" s="192"/>
      <c r="Y5" s="192"/>
      <c r="Z5" s="192"/>
      <c r="AA5" s="192"/>
      <c r="AB5" s="192"/>
      <c r="AC5" s="192"/>
      <c r="AD5" s="192"/>
      <c r="AE5" s="192"/>
      <c r="AF5" s="64"/>
      <c r="AG5" s="64"/>
      <c r="AH5" s="63"/>
      <c r="AI5" s="63"/>
      <c r="AJ5" s="63"/>
    </row>
    <row r="6" ht="15.75" hidden="1" customHeight="1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1187</v>
      </c>
      <c r="G6" s="57" t="s">
        <v>1188</v>
      </c>
      <c r="H6" s="38">
        <v>1.0</v>
      </c>
      <c r="I6" s="113">
        <v>730.0</v>
      </c>
      <c r="J6" s="125"/>
      <c r="K6" s="179">
        <v>290.0</v>
      </c>
      <c r="L6" s="38">
        <v>258.0</v>
      </c>
      <c r="M6" s="189">
        <f t="shared" si="1"/>
        <v>258</v>
      </c>
      <c r="N6" s="57" t="s">
        <v>1134</v>
      </c>
      <c r="O6" s="63"/>
      <c r="P6" s="213"/>
      <c r="Q6" s="180"/>
      <c r="R6" s="192"/>
      <c r="S6" s="191"/>
      <c r="T6" s="191"/>
      <c r="U6" s="191"/>
      <c r="V6" s="191"/>
      <c r="W6" s="191"/>
      <c r="X6" s="192"/>
      <c r="Y6" s="192"/>
      <c r="Z6" s="192"/>
      <c r="AA6" s="192"/>
      <c r="AB6" s="192"/>
      <c r="AC6" s="192"/>
      <c r="AD6" s="192"/>
      <c r="AE6" s="192"/>
      <c r="AF6" s="64"/>
      <c r="AG6" s="64"/>
      <c r="AH6" s="63"/>
      <c r="AI6" s="63"/>
      <c r="AJ6" s="63"/>
    </row>
    <row r="7" ht="15.75" hidden="1" customHeight="1">
      <c r="A7" s="57" t="s">
        <v>315</v>
      </c>
      <c r="B7" s="57" t="s">
        <v>1136</v>
      </c>
      <c r="C7" s="58"/>
      <c r="D7" s="57" t="s">
        <v>324</v>
      </c>
      <c r="E7" s="57" t="s">
        <v>4</v>
      </c>
      <c r="F7" s="58" t="s">
        <v>1189</v>
      </c>
      <c r="G7" s="57" t="s">
        <v>1188</v>
      </c>
      <c r="H7" s="38">
        <v>1.0</v>
      </c>
      <c r="I7" s="113">
        <v>730.0</v>
      </c>
      <c r="J7" s="125"/>
      <c r="K7" s="179">
        <v>290.0</v>
      </c>
      <c r="L7" s="38">
        <v>258.0</v>
      </c>
      <c r="M7" s="189">
        <f t="shared" si="1"/>
        <v>258</v>
      </c>
      <c r="N7" s="57" t="s">
        <v>1134</v>
      </c>
      <c r="O7" s="63"/>
      <c r="P7" s="213"/>
      <c r="Q7" s="180"/>
      <c r="R7" s="192"/>
      <c r="S7" s="191"/>
      <c r="T7" s="191"/>
      <c r="U7" s="191"/>
      <c r="V7" s="191"/>
      <c r="W7" s="191"/>
      <c r="X7" s="192"/>
      <c r="Y7" s="192"/>
      <c r="Z7" s="192"/>
      <c r="AA7" s="192"/>
      <c r="AB7" s="192"/>
      <c r="AC7" s="192"/>
      <c r="AD7" s="192"/>
      <c r="AE7" s="192"/>
      <c r="AF7" s="64"/>
      <c r="AG7" s="64"/>
      <c r="AH7" s="63"/>
      <c r="AI7" s="63"/>
      <c r="AJ7" s="63"/>
    </row>
    <row r="8" ht="15.75" hidden="1" customHeight="1">
      <c r="A8" s="57" t="s">
        <v>315</v>
      </c>
      <c r="B8" s="57" t="s">
        <v>1136</v>
      </c>
      <c r="C8" s="58"/>
      <c r="D8" s="57" t="s">
        <v>324</v>
      </c>
      <c r="E8" s="57" t="s">
        <v>4</v>
      </c>
      <c r="F8" s="58" t="s">
        <v>1137</v>
      </c>
      <c r="G8" s="57" t="s">
        <v>1138</v>
      </c>
      <c r="H8" s="38">
        <v>1.0</v>
      </c>
      <c r="I8" s="113">
        <v>590.0</v>
      </c>
      <c r="J8" s="125"/>
      <c r="K8" s="179">
        <v>230.0</v>
      </c>
      <c r="L8" s="38">
        <v>205.0</v>
      </c>
      <c r="M8" s="189">
        <f t="shared" si="1"/>
        <v>205</v>
      </c>
      <c r="N8" s="57" t="s">
        <v>1134</v>
      </c>
      <c r="O8" s="63"/>
      <c r="P8" s="213"/>
      <c r="Q8" s="180"/>
      <c r="R8" s="192"/>
      <c r="S8" s="191"/>
      <c r="T8" s="191"/>
      <c r="U8" s="191"/>
      <c r="V8" s="191"/>
      <c r="W8" s="191"/>
      <c r="X8" s="192"/>
      <c r="Y8" s="192"/>
      <c r="Z8" s="192"/>
      <c r="AA8" s="192"/>
      <c r="AB8" s="192"/>
      <c r="AC8" s="192"/>
      <c r="AD8" s="192"/>
      <c r="AE8" s="192"/>
      <c r="AF8" s="64"/>
      <c r="AG8" s="64"/>
      <c r="AH8" s="63"/>
      <c r="AI8" s="63"/>
      <c r="AJ8" s="63"/>
    </row>
    <row r="9" ht="15.75" hidden="1" customHeight="1">
      <c r="A9" s="57" t="s">
        <v>315</v>
      </c>
      <c r="B9" s="57" t="s">
        <v>1136</v>
      </c>
      <c r="C9" s="58"/>
      <c r="D9" s="57" t="s">
        <v>324</v>
      </c>
      <c r="E9" s="57" t="s">
        <v>4</v>
      </c>
      <c r="F9" s="58" t="s">
        <v>1180</v>
      </c>
      <c r="G9" s="57" t="s">
        <v>1178</v>
      </c>
      <c r="H9" s="38">
        <v>2.0</v>
      </c>
      <c r="I9" s="113">
        <v>590.0</v>
      </c>
      <c r="J9" s="125"/>
      <c r="K9" s="179">
        <v>230.0</v>
      </c>
      <c r="L9" s="38">
        <v>205.0</v>
      </c>
      <c r="M9" s="189">
        <f t="shared" si="1"/>
        <v>410</v>
      </c>
      <c r="N9" s="57" t="s">
        <v>1134</v>
      </c>
      <c r="O9" s="63"/>
      <c r="P9" s="213"/>
      <c r="Q9" s="180"/>
      <c r="R9" s="192"/>
      <c r="S9" s="191"/>
      <c r="T9" s="191"/>
      <c r="U9" s="191"/>
      <c r="V9" s="191"/>
      <c r="W9" s="191"/>
      <c r="X9" s="192"/>
      <c r="Y9" s="192"/>
      <c r="Z9" s="192"/>
      <c r="AA9" s="192"/>
      <c r="AB9" s="192"/>
      <c r="AC9" s="192"/>
      <c r="AD9" s="192"/>
      <c r="AE9" s="192"/>
      <c r="AF9" s="64"/>
      <c r="AG9" s="64"/>
      <c r="AH9" s="63"/>
      <c r="AI9" s="63"/>
      <c r="AJ9" s="63"/>
    </row>
    <row r="10" ht="15.75" hidden="1" customHeight="1">
      <c r="A10" s="57" t="s">
        <v>315</v>
      </c>
      <c r="B10" s="57" t="s">
        <v>1136</v>
      </c>
      <c r="C10" s="58"/>
      <c r="D10" s="57" t="s">
        <v>324</v>
      </c>
      <c r="E10" s="57" t="s">
        <v>4</v>
      </c>
      <c r="F10" s="58" t="s">
        <v>1177</v>
      </c>
      <c r="G10" s="57" t="s">
        <v>1178</v>
      </c>
      <c r="H10" s="38">
        <v>2.0</v>
      </c>
      <c r="I10" s="113">
        <v>590.0</v>
      </c>
      <c r="J10" s="125"/>
      <c r="K10" s="179">
        <v>230.0</v>
      </c>
      <c r="L10" s="38">
        <v>205.0</v>
      </c>
      <c r="M10" s="189">
        <f t="shared" si="1"/>
        <v>410</v>
      </c>
      <c r="N10" s="57" t="s">
        <v>1134</v>
      </c>
      <c r="O10" s="63"/>
      <c r="P10" s="213"/>
      <c r="Q10" s="180"/>
      <c r="R10" s="192"/>
      <c r="S10" s="191"/>
      <c r="T10" s="191"/>
      <c r="U10" s="191"/>
      <c r="V10" s="191"/>
      <c r="W10" s="191"/>
      <c r="X10" s="192"/>
      <c r="Y10" s="192"/>
      <c r="Z10" s="192"/>
      <c r="AA10" s="192"/>
      <c r="AB10" s="192"/>
      <c r="AC10" s="192"/>
      <c r="AD10" s="192"/>
      <c r="AE10" s="192"/>
      <c r="AF10" s="64"/>
      <c r="AG10" s="64"/>
      <c r="AH10" s="63"/>
      <c r="AI10" s="63"/>
      <c r="AJ10" s="63"/>
    </row>
    <row r="11" ht="15.75" hidden="1" customHeight="1">
      <c r="A11" s="57" t="s">
        <v>315</v>
      </c>
      <c r="B11" s="57" t="s">
        <v>1136</v>
      </c>
      <c r="C11" s="58"/>
      <c r="D11" s="57" t="s">
        <v>324</v>
      </c>
      <c r="E11" s="57" t="s">
        <v>4</v>
      </c>
      <c r="F11" s="58" t="s">
        <v>1179</v>
      </c>
      <c r="G11" s="57" t="s">
        <v>1178</v>
      </c>
      <c r="H11" s="38">
        <v>2.0</v>
      </c>
      <c r="I11" s="113">
        <v>590.0</v>
      </c>
      <c r="J11" s="125"/>
      <c r="K11" s="179">
        <v>230.0</v>
      </c>
      <c r="L11" s="38">
        <v>205.0</v>
      </c>
      <c r="M11" s="189">
        <f t="shared" si="1"/>
        <v>410</v>
      </c>
      <c r="N11" s="57" t="s">
        <v>1134</v>
      </c>
      <c r="O11" s="63"/>
      <c r="P11" s="213"/>
      <c r="Q11" s="180"/>
      <c r="R11" s="192"/>
      <c r="S11" s="191"/>
      <c r="T11" s="191"/>
      <c r="U11" s="191"/>
      <c r="V11" s="191"/>
      <c r="W11" s="191"/>
      <c r="X11" s="192"/>
      <c r="Y11" s="192"/>
      <c r="Z11" s="192"/>
      <c r="AA11" s="192"/>
      <c r="AB11" s="192"/>
      <c r="AC11" s="192"/>
      <c r="AD11" s="192"/>
      <c r="AE11" s="192"/>
      <c r="AF11" s="64"/>
      <c r="AG11" s="64"/>
      <c r="AH11" s="63"/>
      <c r="AI11" s="63"/>
      <c r="AJ11" s="63"/>
    </row>
    <row r="12" ht="15.75" hidden="1" customHeight="1">
      <c r="A12" s="57" t="s">
        <v>315</v>
      </c>
      <c r="B12" s="57" t="s">
        <v>1136</v>
      </c>
      <c r="C12" s="58"/>
      <c r="D12" s="57" t="s">
        <v>324</v>
      </c>
      <c r="E12" s="57" t="s">
        <v>4</v>
      </c>
      <c r="F12" s="58" t="s">
        <v>1181</v>
      </c>
      <c r="G12" s="57" t="s">
        <v>1138</v>
      </c>
      <c r="H12" s="38">
        <v>0.0</v>
      </c>
      <c r="I12" s="113">
        <v>650.0</v>
      </c>
      <c r="J12" s="125"/>
      <c r="K12" s="179">
        <v>260.0</v>
      </c>
      <c r="L12" s="38">
        <v>231.0</v>
      </c>
      <c r="M12" s="189">
        <f t="shared" si="1"/>
        <v>0</v>
      </c>
      <c r="N12" s="57" t="s">
        <v>1134</v>
      </c>
      <c r="O12" s="64" t="s">
        <v>1764</v>
      </c>
      <c r="P12" s="213"/>
      <c r="Q12" s="180"/>
      <c r="R12" s="192"/>
      <c r="S12" s="191"/>
      <c r="T12" s="191"/>
      <c r="U12" s="191"/>
      <c r="V12" s="191"/>
      <c r="W12" s="191"/>
      <c r="X12" s="192"/>
      <c r="Y12" s="192"/>
      <c r="Z12" s="192"/>
      <c r="AA12" s="192"/>
      <c r="AB12" s="192"/>
      <c r="AC12" s="192"/>
      <c r="AD12" s="192"/>
      <c r="AE12" s="192"/>
      <c r="AF12" s="64"/>
      <c r="AG12" s="64"/>
      <c r="AH12" s="63"/>
      <c r="AI12" s="63"/>
      <c r="AJ12" s="63"/>
    </row>
    <row r="13" ht="15.75" hidden="1" customHeight="1">
      <c r="A13" s="57" t="s">
        <v>315</v>
      </c>
      <c r="B13" s="57" t="s">
        <v>1136</v>
      </c>
      <c r="C13" s="58"/>
      <c r="D13" s="57" t="s">
        <v>324</v>
      </c>
      <c r="E13" s="57" t="s">
        <v>4</v>
      </c>
      <c r="F13" s="58" t="s">
        <v>1182</v>
      </c>
      <c r="G13" s="57" t="s">
        <v>1138</v>
      </c>
      <c r="H13" s="38">
        <v>1.0</v>
      </c>
      <c r="I13" s="113">
        <v>590.0</v>
      </c>
      <c r="J13" s="125"/>
      <c r="K13" s="179">
        <v>230.0</v>
      </c>
      <c r="L13" s="38">
        <v>205.0</v>
      </c>
      <c r="M13" s="189">
        <f t="shared" si="1"/>
        <v>205</v>
      </c>
      <c r="N13" s="57" t="s">
        <v>1134</v>
      </c>
      <c r="O13" s="63"/>
      <c r="P13" s="213"/>
      <c r="Q13" s="180"/>
      <c r="R13" s="192"/>
      <c r="S13" s="191"/>
      <c r="T13" s="191"/>
      <c r="U13" s="191"/>
      <c r="V13" s="191"/>
      <c r="W13" s="191"/>
      <c r="X13" s="192"/>
      <c r="Y13" s="192"/>
      <c r="Z13" s="192"/>
      <c r="AA13" s="192"/>
      <c r="AB13" s="192"/>
      <c r="AC13" s="192"/>
      <c r="AD13" s="192"/>
      <c r="AE13" s="192"/>
      <c r="AF13" s="64"/>
      <c r="AG13" s="64"/>
      <c r="AH13" s="63"/>
      <c r="AI13" s="63"/>
      <c r="AJ13" s="63"/>
    </row>
    <row r="14" ht="15.75" hidden="1" customHeight="1">
      <c r="A14" s="57" t="s">
        <v>315</v>
      </c>
      <c r="B14" s="57" t="s">
        <v>1136</v>
      </c>
      <c r="C14" s="58"/>
      <c r="D14" s="57" t="s">
        <v>324</v>
      </c>
      <c r="E14" s="57" t="s">
        <v>4</v>
      </c>
      <c r="F14" s="58" t="s">
        <v>1184</v>
      </c>
      <c r="G14" s="57" t="s">
        <v>1138</v>
      </c>
      <c r="H14" s="38">
        <v>0.0</v>
      </c>
      <c r="I14" s="113">
        <v>590.0</v>
      </c>
      <c r="J14" s="125"/>
      <c r="K14" s="179">
        <v>230.0</v>
      </c>
      <c r="L14" s="38">
        <v>205.0</v>
      </c>
      <c r="M14" s="189">
        <f t="shared" si="1"/>
        <v>0</v>
      </c>
      <c r="N14" s="57" t="s">
        <v>1134</v>
      </c>
      <c r="O14" s="64" t="s">
        <v>1764</v>
      </c>
      <c r="P14" s="213"/>
      <c r="Q14" s="180"/>
      <c r="R14" s="192"/>
      <c r="S14" s="191"/>
      <c r="T14" s="191"/>
      <c r="U14" s="191"/>
      <c r="V14" s="191"/>
      <c r="W14" s="191"/>
      <c r="X14" s="192"/>
      <c r="Y14" s="192"/>
      <c r="Z14" s="192"/>
      <c r="AA14" s="192"/>
      <c r="AB14" s="192"/>
      <c r="AC14" s="192"/>
      <c r="AD14" s="192"/>
      <c r="AE14" s="192"/>
      <c r="AF14" s="64"/>
      <c r="AG14" s="64"/>
      <c r="AH14" s="63"/>
      <c r="AI14" s="63"/>
      <c r="AJ14" s="63"/>
    </row>
    <row r="15" ht="15.75" hidden="1" customHeight="1">
      <c r="A15" s="57" t="s">
        <v>315</v>
      </c>
      <c r="B15" s="57" t="s">
        <v>1136</v>
      </c>
      <c r="C15" s="58"/>
      <c r="D15" s="57" t="s">
        <v>324</v>
      </c>
      <c r="E15" s="57" t="s">
        <v>4</v>
      </c>
      <c r="F15" s="58" t="s">
        <v>1183</v>
      </c>
      <c r="G15" s="57" t="s">
        <v>1138</v>
      </c>
      <c r="H15" s="38">
        <v>0.0</v>
      </c>
      <c r="I15" s="113">
        <v>590.0</v>
      </c>
      <c r="J15" s="125"/>
      <c r="K15" s="179">
        <v>230.0</v>
      </c>
      <c r="L15" s="38">
        <v>205.0</v>
      </c>
      <c r="M15" s="189">
        <f t="shared" si="1"/>
        <v>0</v>
      </c>
      <c r="N15" s="57" t="s">
        <v>1134</v>
      </c>
      <c r="O15" s="64" t="s">
        <v>1761</v>
      </c>
      <c r="P15" s="213"/>
      <c r="Q15" s="180"/>
      <c r="R15" s="192"/>
      <c r="S15" s="191"/>
      <c r="T15" s="191"/>
      <c r="U15" s="191"/>
      <c r="V15" s="191"/>
      <c r="W15" s="191"/>
      <c r="X15" s="192"/>
      <c r="Y15" s="192"/>
      <c r="Z15" s="192"/>
      <c r="AA15" s="192"/>
      <c r="AB15" s="192"/>
      <c r="AC15" s="192"/>
      <c r="AD15" s="192"/>
      <c r="AE15" s="192"/>
      <c r="AF15" s="64"/>
      <c r="AG15" s="64"/>
      <c r="AH15" s="63"/>
      <c r="AI15" s="63"/>
      <c r="AJ15" s="63"/>
    </row>
    <row r="16" ht="15.75" hidden="1" customHeight="1">
      <c r="A16" s="57" t="s">
        <v>315</v>
      </c>
      <c r="B16" s="57" t="s">
        <v>1136</v>
      </c>
      <c r="C16" s="58"/>
      <c r="D16" s="57" t="s">
        <v>324</v>
      </c>
      <c r="E16" s="57" t="s">
        <v>4</v>
      </c>
      <c r="F16" s="58" t="s">
        <v>1185</v>
      </c>
      <c r="G16" s="57" t="s">
        <v>1138</v>
      </c>
      <c r="H16" s="38">
        <v>1.0</v>
      </c>
      <c r="I16" s="113">
        <v>590.0</v>
      </c>
      <c r="J16" s="125"/>
      <c r="K16" s="179">
        <v>230.0</v>
      </c>
      <c r="L16" s="38">
        <v>205.0</v>
      </c>
      <c r="M16" s="189">
        <f t="shared" si="1"/>
        <v>205</v>
      </c>
      <c r="N16" s="57" t="s">
        <v>1134</v>
      </c>
      <c r="O16" s="63"/>
      <c r="P16" s="213"/>
      <c r="Q16" s="180"/>
      <c r="R16" s="192"/>
      <c r="S16" s="191"/>
      <c r="T16" s="191"/>
      <c r="U16" s="191"/>
      <c r="V16" s="191"/>
      <c r="W16" s="191"/>
      <c r="X16" s="192"/>
      <c r="Y16" s="192"/>
      <c r="Z16" s="192"/>
      <c r="AA16" s="192"/>
      <c r="AB16" s="192"/>
      <c r="AC16" s="192"/>
      <c r="AD16" s="192"/>
      <c r="AE16" s="192"/>
      <c r="AF16" s="64"/>
      <c r="AG16" s="64"/>
      <c r="AH16" s="63"/>
      <c r="AI16" s="63"/>
      <c r="AJ16" s="63"/>
    </row>
    <row r="17" ht="15.75" hidden="1" customHeight="1">
      <c r="A17" s="57" t="s">
        <v>315</v>
      </c>
      <c r="B17" s="57" t="s">
        <v>1136</v>
      </c>
      <c r="C17" s="58"/>
      <c r="D17" s="57" t="s">
        <v>324</v>
      </c>
      <c r="E17" s="57" t="s">
        <v>4</v>
      </c>
      <c r="F17" s="58" t="s">
        <v>1186</v>
      </c>
      <c r="G17" s="57" t="s">
        <v>1138</v>
      </c>
      <c r="H17" s="38">
        <v>1.0</v>
      </c>
      <c r="I17" s="113">
        <v>650.0</v>
      </c>
      <c r="J17" s="125"/>
      <c r="K17" s="179">
        <v>260.0</v>
      </c>
      <c r="L17" s="38">
        <v>231.0</v>
      </c>
      <c r="M17" s="189">
        <f t="shared" si="1"/>
        <v>231</v>
      </c>
      <c r="N17" s="57" t="s">
        <v>1134</v>
      </c>
      <c r="O17" s="63"/>
      <c r="P17" s="213"/>
      <c r="Q17" s="180"/>
      <c r="R17" s="192"/>
      <c r="S17" s="191"/>
      <c r="T17" s="191"/>
      <c r="U17" s="191"/>
      <c r="V17" s="191"/>
      <c r="W17" s="191"/>
      <c r="X17" s="192"/>
      <c r="Y17" s="192"/>
      <c r="Z17" s="192"/>
      <c r="AA17" s="192"/>
      <c r="AB17" s="192"/>
      <c r="AC17" s="192"/>
      <c r="AD17" s="192"/>
      <c r="AE17" s="192"/>
      <c r="AF17" s="64"/>
      <c r="AG17" s="64"/>
      <c r="AH17" s="63"/>
      <c r="AI17" s="63"/>
      <c r="AJ17" s="63"/>
    </row>
    <row r="18" ht="15.75" customHeight="1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1142</v>
      </c>
      <c r="G18" s="58"/>
      <c r="H18" s="59">
        <v>1.0</v>
      </c>
      <c r="I18" s="113">
        <v>2290.0</v>
      </c>
      <c r="J18" s="125"/>
      <c r="K18" s="179">
        <v>998.0</v>
      </c>
      <c r="L18" s="38">
        <v>888.0</v>
      </c>
      <c r="M18" s="189">
        <f t="shared" si="1"/>
        <v>888</v>
      </c>
      <c r="N18" s="57" t="s">
        <v>1134</v>
      </c>
      <c r="O18" s="63"/>
      <c r="P18" s="213"/>
      <c r="Q18" s="180"/>
      <c r="R18" s="192"/>
      <c r="S18" s="191"/>
      <c r="T18" s="191"/>
      <c r="U18" s="191"/>
      <c r="V18" s="191"/>
      <c r="W18" s="191"/>
      <c r="X18" s="192"/>
      <c r="Y18" s="192"/>
      <c r="Z18" s="192"/>
      <c r="AA18" s="192"/>
      <c r="AB18" s="192"/>
      <c r="AC18" s="192"/>
      <c r="AD18" s="192"/>
      <c r="AE18" s="192"/>
      <c r="AF18" s="64"/>
      <c r="AG18" s="64"/>
      <c r="AH18" s="63"/>
      <c r="AI18" s="63"/>
      <c r="AJ18" s="63"/>
    </row>
    <row r="19" ht="15.75" customHeight="1">
      <c r="A19" s="57" t="s">
        <v>315</v>
      </c>
      <c r="B19" s="57" t="s">
        <v>411</v>
      </c>
      <c r="C19" s="57" t="s">
        <v>6</v>
      </c>
      <c r="D19" s="57" t="s">
        <v>324</v>
      </c>
      <c r="E19" s="57" t="s">
        <v>4</v>
      </c>
      <c r="F19" s="58" t="s">
        <v>1143</v>
      </c>
      <c r="G19" s="58"/>
      <c r="H19" s="59">
        <v>1.0</v>
      </c>
      <c r="I19" s="113">
        <v>2790.0</v>
      </c>
      <c r="J19" s="125"/>
      <c r="K19" s="179">
        <v>1198.0</v>
      </c>
      <c r="L19" s="38">
        <v>1066.0</v>
      </c>
      <c r="M19" s="189">
        <f t="shared" si="1"/>
        <v>1066</v>
      </c>
      <c r="N19" s="57" t="s">
        <v>1134</v>
      </c>
      <c r="O19" s="63"/>
      <c r="P19" s="213"/>
      <c r="Q19" s="180"/>
      <c r="R19" s="192"/>
      <c r="S19" s="191"/>
      <c r="T19" s="191"/>
      <c r="U19" s="191"/>
      <c r="V19" s="191"/>
      <c r="W19" s="191"/>
      <c r="X19" s="192"/>
      <c r="Y19" s="192"/>
      <c r="Z19" s="192"/>
      <c r="AA19" s="192"/>
      <c r="AB19" s="192"/>
      <c r="AC19" s="192"/>
      <c r="AD19" s="192"/>
      <c r="AE19" s="192"/>
      <c r="AF19" s="64"/>
      <c r="AG19" s="64"/>
      <c r="AH19" s="63"/>
      <c r="AI19" s="63"/>
      <c r="AJ19" s="63"/>
    </row>
    <row r="20" ht="15.75" customHeight="1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58" t="s">
        <v>1144</v>
      </c>
      <c r="G20" s="58"/>
      <c r="H20" s="59">
        <v>1.0</v>
      </c>
      <c r="I20" s="113">
        <v>2790.0</v>
      </c>
      <c r="J20" s="125"/>
      <c r="K20" s="179">
        <v>1198.0</v>
      </c>
      <c r="L20" s="38">
        <v>1066.0</v>
      </c>
      <c r="M20" s="189">
        <f t="shared" si="1"/>
        <v>1066</v>
      </c>
      <c r="N20" s="57" t="s">
        <v>1134</v>
      </c>
      <c r="O20" s="63"/>
      <c r="P20" s="213"/>
      <c r="Q20" s="180"/>
      <c r="R20" s="192"/>
      <c r="S20" s="191"/>
      <c r="T20" s="191"/>
      <c r="U20" s="191"/>
      <c r="V20" s="191"/>
      <c r="W20" s="191"/>
      <c r="X20" s="192"/>
      <c r="Y20" s="192"/>
      <c r="Z20" s="192"/>
      <c r="AA20" s="192"/>
      <c r="AB20" s="192"/>
      <c r="AC20" s="192"/>
      <c r="AD20" s="192"/>
      <c r="AE20" s="192"/>
      <c r="AF20" s="64"/>
      <c r="AG20" s="64"/>
      <c r="AH20" s="63"/>
      <c r="AI20" s="63"/>
      <c r="AJ20" s="63"/>
    </row>
    <row r="21" ht="15.75" customHeight="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58" t="s">
        <v>1145</v>
      </c>
      <c r="G21" s="58"/>
      <c r="H21" s="59">
        <v>1.0</v>
      </c>
      <c r="I21" s="113">
        <v>2790.0</v>
      </c>
      <c r="J21" s="125"/>
      <c r="K21" s="179">
        <v>1198.0</v>
      </c>
      <c r="L21" s="38">
        <v>1066.0</v>
      </c>
      <c r="M21" s="189">
        <f t="shared" si="1"/>
        <v>1066</v>
      </c>
      <c r="N21" s="57" t="s">
        <v>1134</v>
      </c>
      <c r="O21" s="63"/>
      <c r="P21" s="213"/>
      <c r="Q21" s="180"/>
      <c r="R21" s="192"/>
      <c r="S21" s="191"/>
      <c r="T21" s="191"/>
      <c r="U21" s="191"/>
      <c r="V21" s="191"/>
      <c r="W21" s="191"/>
      <c r="X21" s="192"/>
      <c r="Y21" s="192"/>
      <c r="Z21" s="192"/>
      <c r="AA21" s="192"/>
      <c r="AB21" s="192"/>
      <c r="AC21" s="192"/>
      <c r="AD21" s="192"/>
      <c r="AE21" s="192"/>
      <c r="AF21" s="64"/>
      <c r="AG21" s="64"/>
      <c r="AH21" s="63"/>
      <c r="AI21" s="63"/>
      <c r="AJ21" s="63"/>
    </row>
    <row r="22" ht="15.75" customHeight="1">
      <c r="A22" s="57" t="s">
        <v>315</v>
      </c>
      <c r="B22" s="57" t="s">
        <v>411</v>
      </c>
      <c r="C22" s="57" t="s">
        <v>6</v>
      </c>
      <c r="D22" s="57" t="s">
        <v>324</v>
      </c>
      <c r="E22" s="57" t="s">
        <v>4</v>
      </c>
      <c r="F22" s="58" t="s">
        <v>1146</v>
      </c>
      <c r="G22" s="58"/>
      <c r="H22" s="59">
        <v>0.0</v>
      </c>
      <c r="I22" s="113">
        <v>2790.0</v>
      </c>
      <c r="J22" s="125"/>
      <c r="K22" s="179">
        <v>1198.0</v>
      </c>
      <c r="L22" s="38">
        <v>1066.0</v>
      </c>
      <c r="M22" s="189">
        <f t="shared" si="1"/>
        <v>0</v>
      </c>
      <c r="N22" s="57" t="s">
        <v>1134</v>
      </c>
      <c r="O22" s="64" t="s">
        <v>1765</v>
      </c>
      <c r="P22" s="213"/>
      <c r="Q22" s="180"/>
      <c r="R22" s="192"/>
      <c r="S22" s="191"/>
      <c r="T22" s="191"/>
      <c r="U22" s="191"/>
      <c r="V22" s="191"/>
      <c r="W22" s="191"/>
      <c r="X22" s="192"/>
      <c r="Y22" s="192"/>
      <c r="Z22" s="192"/>
      <c r="AA22" s="192"/>
      <c r="AB22" s="192"/>
      <c r="AC22" s="192"/>
      <c r="AD22" s="192"/>
      <c r="AE22" s="192"/>
      <c r="AF22" s="64"/>
      <c r="AG22" s="64"/>
      <c r="AH22" s="63"/>
      <c r="AI22" s="63"/>
      <c r="AJ22" s="63"/>
    </row>
    <row r="23" ht="15.75" customHeight="1">
      <c r="A23" s="57" t="s">
        <v>315</v>
      </c>
      <c r="B23" s="57" t="s">
        <v>411</v>
      </c>
      <c r="C23" s="57" t="s">
        <v>6</v>
      </c>
      <c r="D23" s="57" t="s">
        <v>324</v>
      </c>
      <c r="E23" s="57" t="s">
        <v>4</v>
      </c>
      <c r="F23" s="58" t="s">
        <v>1140</v>
      </c>
      <c r="G23" s="58"/>
      <c r="H23" s="59">
        <v>1.0</v>
      </c>
      <c r="I23" s="113">
        <v>3390.0</v>
      </c>
      <c r="J23" s="125"/>
      <c r="K23" s="179">
        <v>1498.0</v>
      </c>
      <c r="L23" s="38">
        <v>1333.0</v>
      </c>
      <c r="M23" s="189">
        <f t="shared" si="1"/>
        <v>1333</v>
      </c>
      <c r="N23" s="57" t="s">
        <v>1134</v>
      </c>
      <c r="O23" s="63"/>
      <c r="P23" s="213"/>
      <c r="Q23" s="180"/>
      <c r="R23" s="192"/>
      <c r="S23" s="191"/>
      <c r="T23" s="191"/>
      <c r="U23" s="191"/>
      <c r="V23" s="191"/>
      <c r="W23" s="191"/>
      <c r="X23" s="192"/>
      <c r="Y23" s="192"/>
      <c r="Z23" s="192"/>
      <c r="AA23" s="192"/>
      <c r="AB23" s="192"/>
      <c r="AC23" s="192"/>
      <c r="AD23" s="192"/>
      <c r="AE23" s="192"/>
      <c r="AF23" s="64"/>
      <c r="AG23" s="64"/>
      <c r="AH23" s="63"/>
      <c r="AI23" s="63"/>
      <c r="AJ23" s="63"/>
    </row>
    <row r="24" ht="15.75" customHeight="1">
      <c r="A24" s="57" t="s">
        <v>315</v>
      </c>
      <c r="B24" s="57" t="s">
        <v>411</v>
      </c>
      <c r="C24" s="57" t="s">
        <v>6</v>
      </c>
      <c r="D24" s="57" t="s">
        <v>324</v>
      </c>
      <c r="E24" s="57" t="s">
        <v>4</v>
      </c>
      <c r="F24" s="58" t="s">
        <v>1141</v>
      </c>
      <c r="G24" s="58"/>
      <c r="H24" s="59">
        <v>0.0</v>
      </c>
      <c r="I24" s="113">
        <v>2190.0</v>
      </c>
      <c r="J24" s="125"/>
      <c r="K24" s="179">
        <v>898.0</v>
      </c>
      <c r="L24" s="38">
        <v>799.0</v>
      </c>
      <c r="M24" s="189">
        <f t="shared" si="1"/>
        <v>0</v>
      </c>
      <c r="N24" s="57" t="s">
        <v>1134</v>
      </c>
      <c r="O24" s="64" t="s">
        <v>1766</v>
      </c>
      <c r="P24" s="213"/>
      <c r="Q24" s="180"/>
      <c r="R24" s="192"/>
      <c r="S24" s="191"/>
      <c r="T24" s="191"/>
      <c r="U24" s="191"/>
      <c r="V24" s="191"/>
      <c r="W24" s="191"/>
      <c r="X24" s="192"/>
      <c r="Y24" s="192"/>
      <c r="Z24" s="192"/>
      <c r="AA24" s="192"/>
      <c r="AB24" s="192"/>
      <c r="AC24" s="192"/>
      <c r="AD24" s="192"/>
      <c r="AE24" s="192"/>
      <c r="AF24" s="64"/>
      <c r="AG24" s="64"/>
      <c r="AH24" s="63"/>
      <c r="AI24" s="63"/>
      <c r="AJ24" s="63"/>
    </row>
    <row r="25" ht="15.75" customHeight="1">
      <c r="A25" s="57" t="s">
        <v>315</v>
      </c>
      <c r="B25" s="57" t="s">
        <v>411</v>
      </c>
      <c r="C25" s="57" t="s">
        <v>6</v>
      </c>
      <c r="D25" s="57" t="s">
        <v>324</v>
      </c>
      <c r="E25" s="57" t="s">
        <v>4</v>
      </c>
      <c r="F25" s="194" t="s">
        <v>1200</v>
      </c>
      <c r="G25" s="58"/>
      <c r="H25" s="59">
        <v>0.0</v>
      </c>
      <c r="I25" s="113">
        <v>1790.0</v>
      </c>
      <c r="J25" s="125"/>
      <c r="K25" s="179">
        <v>748.0</v>
      </c>
      <c r="L25" s="38">
        <v>666.0</v>
      </c>
      <c r="M25" s="189">
        <f t="shared" si="1"/>
        <v>0</v>
      </c>
      <c r="N25" s="57" t="s">
        <v>1134</v>
      </c>
      <c r="O25" s="64" t="s">
        <v>1761</v>
      </c>
      <c r="P25" s="213"/>
      <c r="Q25" s="180"/>
      <c r="R25" s="192"/>
      <c r="S25" s="191"/>
      <c r="T25" s="191"/>
      <c r="U25" s="191"/>
      <c r="V25" s="191"/>
      <c r="W25" s="191"/>
      <c r="X25" s="192"/>
      <c r="Y25" s="192"/>
      <c r="Z25" s="192"/>
      <c r="AA25" s="192"/>
      <c r="AB25" s="192"/>
      <c r="AC25" s="192"/>
      <c r="AD25" s="192"/>
      <c r="AE25" s="192"/>
      <c r="AF25" s="64"/>
      <c r="AG25" s="64"/>
      <c r="AH25" s="63"/>
      <c r="AI25" s="63"/>
      <c r="AJ25" s="63"/>
    </row>
    <row r="26" ht="15.75" customHeight="1">
      <c r="A26" s="57" t="s">
        <v>315</v>
      </c>
      <c r="B26" s="57" t="s">
        <v>411</v>
      </c>
      <c r="C26" s="57" t="s">
        <v>6</v>
      </c>
      <c r="D26" s="57" t="s">
        <v>324</v>
      </c>
      <c r="E26" s="57" t="s">
        <v>4</v>
      </c>
      <c r="F26" s="194" t="s">
        <v>1201</v>
      </c>
      <c r="G26" s="58"/>
      <c r="H26" s="59">
        <v>0.0</v>
      </c>
      <c r="I26" s="113">
        <v>1790.0</v>
      </c>
      <c r="J26" s="125"/>
      <c r="K26" s="179">
        <v>748.0</v>
      </c>
      <c r="L26" s="38">
        <v>666.0</v>
      </c>
      <c r="M26" s="189">
        <f t="shared" si="1"/>
        <v>0</v>
      </c>
      <c r="N26" s="57" t="s">
        <v>1134</v>
      </c>
      <c r="O26" s="64" t="s">
        <v>1766</v>
      </c>
      <c r="P26" s="213"/>
      <c r="Q26" s="180"/>
      <c r="R26" s="192"/>
      <c r="S26" s="191"/>
      <c r="T26" s="191"/>
      <c r="U26" s="191"/>
      <c r="V26" s="191"/>
      <c r="W26" s="191"/>
      <c r="X26" s="192"/>
      <c r="Y26" s="192"/>
      <c r="Z26" s="192"/>
      <c r="AA26" s="192"/>
      <c r="AB26" s="192"/>
      <c r="AC26" s="192"/>
      <c r="AD26" s="192"/>
      <c r="AE26" s="192"/>
      <c r="AF26" s="64"/>
      <c r="AG26" s="64"/>
      <c r="AH26" s="63"/>
      <c r="AI26" s="63"/>
      <c r="AJ26" s="63"/>
    </row>
    <row r="27" ht="15.75" customHeight="1">
      <c r="A27" s="57" t="s">
        <v>315</v>
      </c>
      <c r="B27" s="57" t="s">
        <v>411</v>
      </c>
      <c r="C27" s="57" t="s">
        <v>6</v>
      </c>
      <c r="D27" s="57" t="s">
        <v>324</v>
      </c>
      <c r="E27" s="57" t="s">
        <v>4</v>
      </c>
      <c r="F27" s="194" t="s">
        <v>1197</v>
      </c>
      <c r="G27" s="58"/>
      <c r="H27" s="59">
        <v>1.0</v>
      </c>
      <c r="I27" s="113">
        <v>1790.0</v>
      </c>
      <c r="J27" s="125"/>
      <c r="K27" s="179">
        <v>748.0</v>
      </c>
      <c r="L27" s="38">
        <v>666.0</v>
      </c>
      <c r="M27" s="189">
        <f t="shared" si="1"/>
        <v>666</v>
      </c>
      <c r="N27" s="57" t="s">
        <v>1134</v>
      </c>
      <c r="O27" s="63"/>
      <c r="P27" s="213"/>
      <c r="Q27" s="180"/>
      <c r="R27" s="192"/>
      <c r="S27" s="191"/>
      <c r="T27" s="191"/>
      <c r="U27" s="191"/>
      <c r="V27" s="191"/>
      <c r="W27" s="191"/>
      <c r="X27" s="192"/>
      <c r="Y27" s="192"/>
      <c r="Z27" s="192"/>
      <c r="AA27" s="192"/>
      <c r="AB27" s="192"/>
      <c r="AC27" s="192"/>
      <c r="AD27" s="192"/>
      <c r="AE27" s="192"/>
      <c r="AF27" s="64"/>
      <c r="AG27" s="64"/>
      <c r="AH27" s="63"/>
      <c r="AI27" s="63"/>
      <c r="AJ27" s="63"/>
    </row>
    <row r="28" ht="15.75" customHeight="1">
      <c r="A28" s="57" t="s">
        <v>315</v>
      </c>
      <c r="B28" s="57" t="s">
        <v>411</v>
      </c>
      <c r="C28" s="57" t="s">
        <v>6</v>
      </c>
      <c r="D28" s="57" t="s">
        <v>324</v>
      </c>
      <c r="E28" s="57" t="s">
        <v>4</v>
      </c>
      <c r="F28" s="194" t="s">
        <v>1198</v>
      </c>
      <c r="G28" s="58"/>
      <c r="H28" s="59">
        <v>0.0</v>
      </c>
      <c r="I28" s="113">
        <v>1490.0</v>
      </c>
      <c r="J28" s="125"/>
      <c r="K28" s="179">
        <v>648.0</v>
      </c>
      <c r="L28" s="38">
        <v>577.0</v>
      </c>
      <c r="M28" s="189">
        <f t="shared" si="1"/>
        <v>0</v>
      </c>
      <c r="N28" s="57" t="s">
        <v>1134</v>
      </c>
      <c r="O28" s="64" t="s">
        <v>1767</v>
      </c>
      <c r="P28" s="213"/>
      <c r="Q28" s="180"/>
      <c r="R28" s="192"/>
      <c r="S28" s="191"/>
      <c r="T28" s="191"/>
      <c r="U28" s="191"/>
      <c r="V28" s="191"/>
      <c r="W28" s="191"/>
      <c r="X28" s="192"/>
      <c r="Y28" s="192"/>
      <c r="Z28" s="192"/>
      <c r="AA28" s="192"/>
      <c r="AB28" s="192"/>
      <c r="AC28" s="192"/>
      <c r="AD28" s="192"/>
      <c r="AE28" s="192"/>
      <c r="AF28" s="64"/>
      <c r="AG28" s="64"/>
      <c r="AH28" s="63"/>
      <c r="AI28" s="63"/>
      <c r="AJ28" s="63"/>
    </row>
    <row r="29" ht="15.75" customHeight="1">
      <c r="A29" s="57" t="s">
        <v>315</v>
      </c>
      <c r="B29" s="57" t="s">
        <v>411</v>
      </c>
      <c r="C29" s="57" t="s">
        <v>6</v>
      </c>
      <c r="D29" s="57" t="s">
        <v>324</v>
      </c>
      <c r="E29" s="57" t="s">
        <v>4</v>
      </c>
      <c r="F29" s="194" t="s">
        <v>1199</v>
      </c>
      <c r="G29" s="58"/>
      <c r="H29" s="59">
        <v>1.0</v>
      </c>
      <c r="I29" s="113">
        <v>1490.0</v>
      </c>
      <c r="J29" s="125"/>
      <c r="K29" s="179">
        <v>648.0</v>
      </c>
      <c r="L29" s="38">
        <v>577.0</v>
      </c>
      <c r="M29" s="189">
        <f t="shared" si="1"/>
        <v>577</v>
      </c>
      <c r="N29" s="57" t="s">
        <v>1134</v>
      </c>
      <c r="O29" s="63"/>
      <c r="P29" s="213"/>
      <c r="Q29" s="180"/>
      <c r="R29" s="192"/>
      <c r="S29" s="191"/>
      <c r="T29" s="191"/>
      <c r="U29" s="191"/>
      <c r="V29" s="191"/>
      <c r="W29" s="191"/>
      <c r="X29" s="192"/>
      <c r="Y29" s="192"/>
      <c r="Z29" s="192"/>
      <c r="AA29" s="192"/>
      <c r="AB29" s="192"/>
      <c r="AC29" s="192"/>
      <c r="AD29" s="192"/>
      <c r="AE29" s="192"/>
      <c r="AF29" s="64"/>
      <c r="AG29" s="64"/>
      <c r="AH29" s="63"/>
      <c r="AI29" s="63"/>
      <c r="AJ29" s="63"/>
    </row>
    <row r="30" ht="15.75" customHeight="1">
      <c r="A30" s="35" t="s">
        <v>315</v>
      </c>
      <c r="B30" s="35" t="s">
        <v>411</v>
      </c>
      <c r="C30" s="35" t="s">
        <v>6</v>
      </c>
      <c r="D30" s="35" t="s">
        <v>324</v>
      </c>
      <c r="E30" s="35" t="s">
        <v>319</v>
      </c>
      <c r="F30" s="46" t="str">
        <f t="shared" ref="F30:F38" si="2">LEFT(P30,FIND(" ",P30)-1)</f>
        <v>SF193212a-2p</v>
      </c>
      <c r="G30" s="48"/>
      <c r="H30" s="47">
        <v>0.0</v>
      </c>
      <c r="I30" s="35">
        <v>1990.0</v>
      </c>
      <c r="J30" s="48"/>
      <c r="K30" s="49">
        <v>568.0</v>
      </c>
      <c r="L30" s="52">
        <v>540.0</v>
      </c>
      <c r="M30" s="41"/>
      <c r="N30" s="35" t="s">
        <v>378</v>
      </c>
      <c r="O30" s="55" t="s">
        <v>412</v>
      </c>
      <c r="P30" s="42" t="s">
        <v>413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44"/>
      <c r="AG30" s="44"/>
      <c r="AH30" s="44"/>
      <c r="AI30" s="44"/>
      <c r="AJ30" s="44"/>
      <c r="AK30" s="44"/>
      <c r="AL30" s="44"/>
      <c r="AM30" s="44"/>
      <c r="AN30" s="44"/>
      <c r="AO30" s="44"/>
    </row>
    <row r="31" ht="15.75" customHeight="1">
      <c r="A31" s="35" t="s">
        <v>315</v>
      </c>
      <c r="B31" s="35" t="s">
        <v>411</v>
      </c>
      <c r="C31" s="35" t="s">
        <v>6</v>
      </c>
      <c r="D31" s="35" t="s">
        <v>324</v>
      </c>
      <c r="E31" s="35" t="s">
        <v>319</v>
      </c>
      <c r="F31" s="46" t="str">
        <f t="shared" si="2"/>
        <v>SF2302a-3</v>
      </c>
      <c r="G31" s="48"/>
      <c r="H31" s="47">
        <v>1.0</v>
      </c>
      <c r="I31" s="35">
        <v>1990.0</v>
      </c>
      <c r="J31" s="48"/>
      <c r="K31" s="49">
        <v>568.0</v>
      </c>
      <c r="L31" s="52">
        <v>540.0</v>
      </c>
      <c r="M31" s="41"/>
      <c r="N31" s="35" t="s">
        <v>378</v>
      </c>
      <c r="O31" s="44"/>
      <c r="P31" s="42" t="s">
        <v>414</v>
      </c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44"/>
      <c r="AG31" s="44"/>
      <c r="AH31" s="44"/>
      <c r="AI31" s="44"/>
      <c r="AJ31" s="44"/>
      <c r="AK31" s="44"/>
      <c r="AL31" s="44"/>
      <c r="AM31" s="44"/>
      <c r="AN31" s="44"/>
      <c r="AO31" s="44"/>
    </row>
    <row r="32" ht="15.75" customHeight="1">
      <c r="A32" s="35" t="s">
        <v>315</v>
      </c>
      <c r="B32" s="35" t="s">
        <v>411</v>
      </c>
      <c r="C32" s="35" t="s">
        <v>6</v>
      </c>
      <c r="D32" s="35" t="s">
        <v>324</v>
      </c>
      <c r="E32" s="35" t="s">
        <v>319</v>
      </c>
      <c r="F32" s="46" t="str">
        <f t="shared" si="2"/>
        <v>SF231373a-2p</v>
      </c>
      <c r="G32" s="48"/>
      <c r="H32" s="47">
        <v>0.0</v>
      </c>
      <c r="I32" s="35">
        <v>2190.0</v>
      </c>
      <c r="J32" s="48"/>
      <c r="K32" s="49">
        <v>622.0</v>
      </c>
      <c r="L32" s="52">
        <v>591.0</v>
      </c>
      <c r="M32" s="41"/>
      <c r="N32" s="35" t="s">
        <v>378</v>
      </c>
      <c r="O32" s="55" t="s">
        <v>415</v>
      </c>
      <c r="P32" s="42" t="s">
        <v>416</v>
      </c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44"/>
      <c r="AG32" s="44"/>
      <c r="AH32" s="44"/>
      <c r="AI32" s="44"/>
      <c r="AJ32" s="44"/>
      <c r="AK32" s="44"/>
      <c r="AL32" s="44"/>
      <c r="AM32" s="44"/>
      <c r="AN32" s="44"/>
      <c r="AO32" s="44"/>
    </row>
    <row r="33" ht="15.75" customHeight="1">
      <c r="A33" s="35" t="s">
        <v>315</v>
      </c>
      <c r="B33" s="35" t="s">
        <v>411</v>
      </c>
      <c r="C33" s="35" t="s">
        <v>6</v>
      </c>
      <c r="D33" s="35" t="s">
        <v>324</v>
      </c>
      <c r="E33" s="35" t="s">
        <v>319</v>
      </c>
      <c r="F33" s="46" t="str">
        <f t="shared" si="2"/>
        <v>SF23144a-102</v>
      </c>
      <c r="G33" s="48"/>
      <c r="H33" s="47">
        <v>0.0</v>
      </c>
      <c r="I33" s="35">
        <v>2190.0</v>
      </c>
      <c r="J33" s="48"/>
      <c r="K33" s="49">
        <v>622.0</v>
      </c>
      <c r="L33" s="52">
        <v>591.0</v>
      </c>
      <c r="M33" s="41"/>
      <c r="N33" s="35" t="s">
        <v>378</v>
      </c>
      <c r="O33" s="55" t="s">
        <v>1768</v>
      </c>
      <c r="P33" s="42" t="s">
        <v>417</v>
      </c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44"/>
      <c r="AG33" s="44"/>
      <c r="AH33" s="44"/>
      <c r="AI33" s="44"/>
      <c r="AJ33" s="44"/>
      <c r="AK33" s="44"/>
      <c r="AL33" s="44"/>
      <c r="AM33" s="44"/>
      <c r="AN33" s="44"/>
      <c r="AO33" s="44"/>
    </row>
    <row r="34" ht="15.75" customHeight="1">
      <c r="A34" s="35" t="s">
        <v>315</v>
      </c>
      <c r="B34" s="35" t="s">
        <v>411</v>
      </c>
      <c r="C34" s="35" t="s">
        <v>6</v>
      </c>
      <c r="D34" s="35" t="s">
        <v>324</v>
      </c>
      <c r="E34" s="35" t="s">
        <v>319</v>
      </c>
      <c r="F34" s="46" t="str">
        <f t="shared" si="2"/>
        <v>SF231451a-102</v>
      </c>
      <c r="G34" s="48"/>
      <c r="H34" s="47">
        <v>0.0</v>
      </c>
      <c r="I34" s="35">
        <v>2190.0</v>
      </c>
      <c r="J34" s="48"/>
      <c r="K34" s="49">
        <v>622.0</v>
      </c>
      <c r="L34" s="52">
        <v>591.0</v>
      </c>
      <c r="M34" s="41"/>
      <c r="N34" s="35" t="s">
        <v>378</v>
      </c>
      <c r="O34" s="55" t="s">
        <v>418</v>
      </c>
      <c r="P34" s="42" t="s">
        <v>419</v>
      </c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44"/>
      <c r="AG34" s="44"/>
      <c r="AH34" s="44"/>
      <c r="AI34" s="44"/>
      <c r="AJ34" s="44"/>
      <c r="AK34" s="44"/>
      <c r="AL34" s="44"/>
      <c r="AM34" s="44"/>
      <c r="AN34" s="44"/>
      <c r="AO34" s="44"/>
    </row>
    <row r="35" ht="15.75" customHeight="1">
      <c r="A35" s="35" t="s">
        <v>315</v>
      </c>
      <c r="B35" s="35" t="s">
        <v>411</v>
      </c>
      <c r="C35" s="35" t="s">
        <v>6</v>
      </c>
      <c r="D35" s="35" t="s">
        <v>324</v>
      </c>
      <c r="E35" s="35" t="s">
        <v>319</v>
      </c>
      <c r="F35" s="46" t="str">
        <f t="shared" si="2"/>
        <v>SF231451b-42</v>
      </c>
      <c r="G35" s="48"/>
      <c r="H35" s="47">
        <v>1.0</v>
      </c>
      <c r="I35" s="35">
        <v>2190.0</v>
      </c>
      <c r="J35" s="48"/>
      <c r="K35" s="49">
        <v>622.0</v>
      </c>
      <c r="L35" s="52">
        <v>591.0</v>
      </c>
      <c r="M35" s="41"/>
      <c r="N35" s="35" t="s">
        <v>378</v>
      </c>
      <c r="O35" s="44"/>
      <c r="P35" s="42" t="s">
        <v>420</v>
      </c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44"/>
      <c r="AG35" s="44"/>
      <c r="AH35" s="44"/>
      <c r="AI35" s="44"/>
      <c r="AJ35" s="44"/>
      <c r="AK35" s="44"/>
      <c r="AL35" s="44"/>
      <c r="AM35" s="44"/>
      <c r="AN35" s="44"/>
      <c r="AO35" s="44"/>
    </row>
    <row r="36" ht="15.75" customHeight="1">
      <c r="A36" s="35" t="s">
        <v>315</v>
      </c>
      <c r="B36" s="35" t="s">
        <v>411</v>
      </c>
      <c r="C36" s="35" t="s">
        <v>6</v>
      </c>
      <c r="D36" s="35" t="s">
        <v>324</v>
      </c>
      <c r="E36" s="35" t="s">
        <v>319</v>
      </c>
      <c r="F36" s="46" t="str">
        <f t="shared" si="2"/>
        <v>SF231666a-2</v>
      </c>
      <c r="G36" s="48"/>
      <c r="H36" s="47">
        <v>0.0</v>
      </c>
      <c r="I36" s="35">
        <v>1790.0</v>
      </c>
      <c r="J36" s="48"/>
      <c r="K36" s="49">
        <v>425.0</v>
      </c>
      <c r="L36" s="52">
        <v>404.0</v>
      </c>
      <c r="M36" s="41"/>
      <c r="N36" s="35" t="s">
        <v>378</v>
      </c>
      <c r="O36" s="55" t="s">
        <v>412</v>
      </c>
      <c r="P36" s="42" t="s">
        <v>421</v>
      </c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44"/>
      <c r="AG36" s="44"/>
      <c r="AH36" s="44"/>
      <c r="AI36" s="44"/>
      <c r="AJ36" s="44"/>
      <c r="AK36" s="44"/>
      <c r="AL36" s="44"/>
      <c r="AM36" s="44"/>
      <c r="AN36" s="44"/>
      <c r="AO36" s="44"/>
    </row>
    <row r="37" ht="15.75" customHeight="1">
      <c r="A37" s="35" t="s">
        <v>315</v>
      </c>
      <c r="B37" s="35" t="s">
        <v>411</v>
      </c>
      <c r="C37" s="35" t="s">
        <v>6</v>
      </c>
      <c r="D37" s="35" t="s">
        <v>324</v>
      </c>
      <c r="E37" s="35" t="s">
        <v>319</v>
      </c>
      <c r="F37" s="46" t="str">
        <f t="shared" si="2"/>
        <v>SF231666b-12</v>
      </c>
      <c r="G37" s="48"/>
      <c r="H37" s="47">
        <v>0.0</v>
      </c>
      <c r="I37" s="35">
        <v>1790.0</v>
      </c>
      <c r="J37" s="48"/>
      <c r="K37" s="49">
        <v>425.0</v>
      </c>
      <c r="L37" s="52">
        <v>404.0</v>
      </c>
      <c r="M37" s="41"/>
      <c r="N37" s="35" t="s">
        <v>378</v>
      </c>
      <c r="O37" s="55" t="s">
        <v>412</v>
      </c>
      <c r="P37" s="42" t="s">
        <v>422</v>
      </c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44"/>
      <c r="AG37" s="44"/>
      <c r="AH37" s="44"/>
      <c r="AI37" s="44"/>
      <c r="AJ37" s="44"/>
      <c r="AK37" s="44"/>
      <c r="AL37" s="44"/>
      <c r="AM37" s="44"/>
      <c r="AN37" s="44"/>
      <c r="AO37" s="44"/>
    </row>
    <row r="38" ht="15.75" customHeight="1">
      <c r="A38" s="35" t="s">
        <v>315</v>
      </c>
      <c r="B38" s="35" t="s">
        <v>411</v>
      </c>
      <c r="C38" s="35" t="s">
        <v>6</v>
      </c>
      <c r="D38" s="35" t="s">
        <v>324</v>
      </c>
      <c r="E38" s="35" t="s">
        <v>319</v>
      </c>
      <c r="F38" s="46" t="str">
        <f t="shared" si="2"/>
        <v>SF2340b-3</v>
      </c>
      <c r="G38" s="48"/>
      <c r="H38" s="47">
        <v>0.0</v>
      </c>
      <c r="I38" s="35">
        <v>2190.0</v>
      </c>
      <c r="J38" s="48"/>
      <c r="K38" s="49">
        <v>622.0</v>
      </c>
      <c r="L38" s="52">
        <v>591.0</v>
      </c>
      <c r="M38" s="41"/>
      <c r="N38" s="35" t="s">
        <v>378</v>
      </c>
      <c r="O38" s="55" t="s">
        <v>423</v>
      </c>
      <c r="P38" s="42" t="s">
        <v>424</v>
      </c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44"/>
      <c r="AG38" s="44"/>
      <c r="AH38" s="44"/>
      <c r="AI38" s="44"/>
      <c r="AJ38" s="44"/>
      <c r="AK38" s="44"/>
      <c r="AL38" s="44"/>
      <c r="AM38" s="44"/>
      <c r="AN38" s="44"/>
      <c r="AO38" s="44"/>
    </row>
    <row r="39" ht="15.75" customHeight="1">
      <c r="A39" s="57" t="s">
        <v>315</v>
      </c>
      <c r="B39" s="57" t="s">
        <v>411</v>
      </c>
      <c r="C39" s="57" t="s">
        <v>22</v>
      </c>
      <c r="D39" s="57" t="s">
        <v>324</v>
      </c>
      <c r="E39" s="57" t="s">
        <v>4</v>
      </c>
      <c r="F39" s="194" t="s">
        <v>1192</v>
      </c>
      <c r="G39" s="193"/>
      <c r="H39" s="59">
        <v>1.0</v>
      </c>
      <c r="I39" s="113">
        <v>2290.0</v>
      </c>
      <c r="J39" s="125"/>
      <c r="K39" s="179">
        <v>998.0</v>
      </c>
      <c r="L39" s="38">
        <v>888.0</v>
      </c>
      <c r="M39" s="189">
        <f t="shared" ref="M39:M43" si="3">L39*H39</f>
        <v>888</v>
      </c>
      <c r="N39" s="57" t="s">
        <v>1134</v>
      </c>
      <c r="O39" s="63"/>
      <c r="P39" s="213"/>
      <c r="Q39" s="180"/>
      <c r="R39" s="192"/>
      <c r="S39" s="191"/>
      <c r="T39" s="191"/>
      <c r="U39" s="191"/>
      <c r="V39" s="191"/>
      <c r="W39" s="191"/>
      <c r="X39" s="192"/>
      <c r="Y39" s="192"/>
      <c r="Z39" s="192"/>
      <c r="AA39" s="192"/>
      <c r="AB39" s="192"/>
      <c r="AC39" s="192"/>
      <c r="AD39" s="192"/>
      <c r="AE39" s="192"/>
      <c r="AF39" s="64"/>
      <c r="AG39" s="64"/>
      <c r="AH39" s="63"/>
      <c r="AI39" s="63"/>
      <c r="AJ39" s="63"/>
    </row>
    <row r="40" ht="15.75" customHeight="1">
      <c r="A40" s="57" t="s">
        <v>315</v>
      </c>
      <c r="B40" s="57" t="s">
        <v>411</v>
      </c>
      <c r="C40" s="57" t="s">
        <v>22</v>
      </c>
      <c r="D40" s="57" t="s">
        <v>324</v>
      </c>
      <c r="E40" s="57" t="s">
        <v>4</v>
      </c>
      <c r="F40" s="194" t="s">
        <v>1193</v>
      </c>
      <c r="G40" s="193"/>
      <c r="H40" s="59">
        <v>1.0</v>
      </c>
      <c r="I40" s="113">
        <v>2290.0</v>
      </c>
      <c r="J40" s="125"/>
      <c r="K40" s="179">
        <v>998.0</v>
      </c>
      <c r="L40" s="38">
        <v>888.0</v>
      </c>
      <c r="M40" s="189">
        <f t="shared" si="3"/>
        <v>888</v>
      </c>
      <c r="N40" s="57" t="s">
        <v>1134</v>
      </c>
      <c r="O40" s="63"/>
      <c r="P40" s="213"/>
      <c r="Q40" s="180"/>
      <c r="R40" s="192"/>
      <c r="S40" s="191"/>
      <c r="T40" s="191"/>
      <c r="U40" s="191"/>
      <c r="V40" s="191"/>
      <c r="W40" s="191"/>
      <c r="X40" s="192"/>
      <c r="Y40" s="192"/>
      <c r="Z40" s="192"/>
      <c r="AA40" s="192"/>
      <c r="AB40" s="192"/>
      <c r="AC40" s="192"/>
      <c r="AD40" s="192"/>
      <c r="AE40" s="192"/>
      <c r="AF40" s="64"/>
      <c r="AG40" s="64"/>
      <c r="AH40" s="63"/>
      <c r="AI40" s="63"/>
      <c r="AJ40" s="63"/>
    </row>
    <row r="41" ht="15.75" customHeight="1">
      <c r="A41" s="57" t="s">
        <v>315</v>
      </c>
      <c r="B41" s="57" t="s">
        <v>411</v>
      </c>
      <c r="C41" s="57" t="s">
        <v>22</v>
      </c>
      <c r="D41" s="57" t="s">
        <v>324</v>
      </c>
      <c r="E41" s="57" t="s">
        <v>4</v>
      </c>
      <c r="F41" s="194" t="s">
        <v>1194</v>
      </c>
      <c r="G41" s="193"/>
      <c r="H41" s="59">
        <v>0.0</v>
      </c>
      <c r="I41" s="113">
        <v>2590.0</v>
      </c>
      <c r="J41" s="125"/>
      <c r="K41" s="179">
        <v>1098.0</v>
      </c>
      <c r="L41" s="38">
        <v>977.0</v>
      </c>
      <c r="M41" s="189">
        <f t="shared" si="3"/>
        <v>0</v>
      </c>
      <c r="N41" s="57" t="s">
        <v>1134</v>
      </c>
      <c r="O41" s="64" t="s">
        <v>1769</v>
      </c>
      <c r="P41" s="213"/>
      <c r="Q41" s="180"/>
      <c r="R41" s="192"/>
      <c r="S41" s="191"/>
      <c r="T41" s="191"/>
      <c r="U41" s="191"/>
      <c r="V41" s="191"/>
      <c r="W41" s="191"/>
      <c r="X41" s="192"/>
      <c r="Y41" s="192"/>
      <c r="Z41" s="192"/>
      <c r="AA41" s="192"/>
      <c r="AB41" s="192"/>
      <c r="AC41" s="192"/>
      <c r="AD41" s="192"/>
      <c r="AE41" s="192"/>
      <c r="AF41" s="64"/>
      <c r="AG41" s="64"/>
      <c r="AH41" s="63"/>
      <c r="AI41" s="63"/>
      <c r="AJ41" s="63"/>
    </row>
    <row r="42" ht="15.75" customHeight="1">
      <c r="A42" s="57" t="s">
        <v>315</v>
      </c>
      <c r="B42" s="57" t="s">
        <v>411</v>
      </c>
      <c r="C42" s="57" t="s">
        <v>22</v>
      </c>
      <c r="D42" s="57" t="s">
        <v>324</v>
      </c>
      <c r="E42" s="57" t="s">
        <v>4</v>
      </c>
      <c r="F42" s="194" t="s">
        <v>1195</v>
      </c>
      <c r="G42" s="193"/>
      <c r="H42" s="59">
        <v>0.0</v>
      </c>
      <c r="I42" s="113">
        <v>2290.0</v>
      </c>
      <c r="J42" s="125"/>
      <c r="K42" s="179">
        <v>998.0</v>
      </c>
      <c r="L42" s="38">
        <v>888.0</v>
      </c>
      <c r="M42" s="189">
        <f t="shared" si="3"/>
        <v>0</v>
      </c>
      <c r="N42" s="57" t="s">
        <v>1134</v>
      </c>
      <c r="O42" s="64" t="s">
        <v>1770</v>
      </c>
      <c r="P42" s="213"/>
      <c r="Q42" s="180"/>
      <c r="R42" s="192"/>
      <c r="S42" s="191"/>
      <c r="T42" s="191"/>
      <c r="U42" s="191"/>
      <c r="V42" s="191"/>
      <c r="W42" s="191"/>
      <c r="X42" s="192"/>
      <c r="Y42" s="192"/>
      <c r="Z42" s="192"/>
      <c r="AA42" s="192"/>
      <c r="AB42" s="192"/>
      <c r="AC42" s="192"/>
      <c r="AD42" s="192"/>
      <c r="AE42" s="192"/>
      <c r="AF42" s="64"/>
      <c r="AG42" s="64"/>
      <c r="AH42" s="63"/>
      <c r="AI42" s="63"/>
      <c r="AJ42" s="63"/>
    </row>
    <row r="43" ht="15.75" customHeight="1">
      <c r="A43" s="57" t="s">
        <v>315</v>
      </c>
      <c r="B43" s="57" t="s">
        <v>411</v>
      </c>
      <c r="C43" s="57" t="s">
        <v>22</v>
      </c>
      <c r="D43" s="57" t="s">
        <v>324</v>
      </c>
      <c r="E43" s="57" t="s">
        <v>4</v>
      </c>
      <c r="F43" s="194" t="s">
        <v>1196</v>
      </c>
      <c r="G43" s="193"/>
      <c r="H43" s="59">
        <v>1.0</v>
      </c>
      <c r="I43" s="113">
        <v>2290.0</v>
      </c>
      <c r="J43" s="125"/>
      <c r="K43" s="179">
        <v>998.0</v>
      </c>
      <c r="L43" s="38">
        <v>888.0</v>
      </c>
      <c r="M43" s="189">
        <f t="shared" si="3"/>
        <v>888</v>
      </c>
      <c r="N43" s="57" t="s">
        <v>1134</v>
      </c>
      <c r="O43" s="63"/>
      <c r="P43" s="213"/>
      <c r="Q43" s="180"/>
      <c r="R43" s="192"/>
      <c r="S43" s="191"/>
      <c r="T43" s="191"/>
      <c r="U43" s="191"/>
      <c r="V43" s="191"/>
      <c r="W43" s="191"/>
      <c r="X43" s="192"/>
      <c r="Y43" s="192"/>
      <c r="Z43" s="192"/>
      <c r="AA43" s="192"/>
      <c r="AB43" s="192"/>
      <c r="AC43" s="192"/>
      <c r="AD43" s="192"/>
      <c r="AE43" s="192"/>
      <c r="AF43" s="64"/>
      <c r="AG43" s="64"/>
      <c r="AH43" s="63"/>
      <c r="AI43" s="63"/>
      <c r="AJ43" s="63"/>
    </row>
    <row r="44" ht="15.75" customHeight="1">
      <c r="A44" s="35" t="s">
        <v>315</v>
      </c>
      <c r="B44" s="35" t="s">
        <v>411</v>
      </c>
      <c r="C44" s="35" t="s">
        <v>22</v>
      </c>
      <c r="D44" s="35" t="s">
        <v>324</v>
      </c>
      <c r="E44" s="35" t="s">
        <v>319</v>
      </c>
      <c r="F44" s="46" t="str">
        <f t="shared" ref="F44:F47" si="4">LEFT(P44,FIND(" ",P44)-1)</f>
        <v>SFG231715a-2</v>
      </c>
      <c r="G44" s="48"/>
      <c r="H44" s="47">
        <v>0.0</v>
      </c>
      <c r="I44" s="35">
        <v>2390.0</v>
      </c>
      <c r="J44" s="48"/>
      <c r="K44" s="49">
        <v>747.0</v>
      </c>
      <c r="L44" s="52">
        <v>710.0</v>
      </c>
      <c r="M44" s="41"/>
      <c r="N44" s="35" t="s">
        <v>378</v>
      </c>
      <c r="O44" s="55" t="s">
        <v>423</v>
      </c>
      <c r="P44" s="42" t="s">
        <v>425</v>
      </c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44"/>
      <c r="AG44" s="44"/>
      <c r="AH44" s="44"/>
      <c r="AI44" s="44"/>
      <c r="AJ44" s="44"/>
      <c r="AK44" s="44"/>
      <c r="AL44" s="44"/>
      <c r="AM44" s="44"/>
      <c r="AN44" s="44"/>
      <c r="AO44" s="44"/>
    </row>
    <row r="45" ht="15.75" customHeight="1">
      <c r="A45" s="35" t="s">
        <v>315</v>
      </c>
      <c r="B45" s="35" t="s">
        <v>411</v>
      </c>
      <c r="C45" s="35" t="s">
        <v>22</v>
      </c>
      <c r="D45" s="35" t="s">
        <v>324</v>
      </c>
      <c r="E45" s="35" t="s">
        <v>319</v>
      </c>
      <c r="F45" s="46" t="str">
        <f t="shared" si="4"/>
        <v>SFG231715b-42</v>
      </c>
      <c r="G45" s="48"/>
      <c r="H45" s="47">
        <v>1.0</v>
      </c>
      <c r="I45" s="35">
        <v>2390.0</v>
      </c>
      <c r="J45" s="48"/>
      <c r="K45" s="49">
        <v>747.0</v>
      </c>
      <c r="L45" s="52">
        <v>710.0</v>
      </c>
      <c r="M45" s="41"/>
      <c r="N45" s="35" t="s">
        <v>378</v>
      </c>
      <c r="O45" s="44"/>
      <c r="P45" s="42" t="s">
        <v>426</v>
      </c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44"/>
      <c r="AG45" s="44"/>
      <c r="AH45" s="44"/>
      <c r="AI45" s="44"/>
      <c r="AJ45" s="44"/>
      <c r="AK45" s="44"/>
      <c r="AL45" s="44"/>
      <c r="AM45" s="44"/>
      <c r="AN45" s="44"/>
      <c r="AO45" s="44"/>
    </row>
    <row r="46" ht="15.75" customHeight="1">
      <c r="A46" s="35" t="s">
        <v>315</v>
      </c>
      <c r="B46" s="35" t="s">
        <v>411</v>
      </c>
      <c r="C46" s="35" t="s">
        <v>22</v>
      </c>
      <c r="D46" s="35" t="s">
        <v>324</v>
      </c>
      <c r="E46" s="35" t="s">
        <v>319</v>
      </c>
      <c r="F46" s="46" t="str">
        <f t="shared" si="4"/>
        <v>SFPSG24a-2p</v>
      </c>
      <c r="G46" s="48"/>
      <c r="H46" s="47">
        <v>0.0</v>
      </c>
      <c r="I46" s="35">
        <v>2190.0</v>
      </c>
      <c r="J46" s="48"/>
      <c r="K46" s="49">
        <v>622.0</v>
      </c>
      <c r="L46" s="52">
        <v>591.0</v>
      </c>
      <c r="M46" s="41"/>
      <c r="N46" s="35" t="s">
        <v>378</v>
      </c>
      <c r="O46" s="55" t="s">
        <v>427</v>
      </c>
      <c r="P46" s="42" t="s">
        <v>428</v>
      </c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44"/>
      <c r="AG46" s="44"/>
      <c r="AH46" s="44"/>
      <c r="AI46" s="44"/>
      <c r="AJ46" s="44"/>
      <c r="AK46" s="44"/>
      <c r="AL46" s="44"/>
      <c r="AM46" s="44"/>
      <c r="AN46" s="44"/>
      <c r="AO46" s="44"/>
    </row>
    <row r="47" ht="15.75" customHeight="1">
      <c r="A47" s="35" t="s">
        <v>315</v>
      </c>
      <c r="B47" s="35" t="s">
        <v>411</v>
      </c>
      <c r="C47" s="35" t="s">
        <v>22</v>
      </c>
      <c r="D47" s="35" t="s">
        <v>324</v>
      </c>
      <c r="E47" s="35" t="s">
        <v>319</v>
      </c>
      <c r="F47" s="46" t="str">
        <f t="shared" si="4"/>
        <v>SFPSG24b-42</v>
      </c>
      <c r="G47" s="48"/>
      <c r="H47" s="47">
        <v>0.0</v>
      </c>
      <c r="I47" s="35">
        <v>2190.0</v>
      </c>
      <c r="J47" s="48"/>
      <c r="K47" s="49">
        <v>622.0</v>
      </c>
      <c r="L47" s="52">
        <v>591.0</v>
      </c>
      <c r="M47" s="41"/>
      <c r="N47" s="35" t="s">
        <v>378</v>
      </c>
      <c r="O47" s="55" t="s">
        <v>429</v>
      </c>
      <c r="P47" s="51" t="s">
        <v>430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6"/>
      <c r="AE47" s="51"/>
      <c r="AF47" s="44"/>
      <c r="AG47" s="44"/>
      <c r="AH47" s="44"/>
      <c r="AI47" s="44"/>
      <c r="AJ47" s="44"/>
      <c r="AK47" s="44"/>
      <c r="AL47" s="44"/>
      <c r="AM47" s="44"/>
      <c r="AN47" s="44"/>
      <c r="AO47" s="44"/>
    </row>
    <row r="48" ht="15.75" customHeight="1">
      <c r="A48" s="122" t="s">
        <v>315</v>
      </c>
      <c r="B48" s="122" t="s">
        <v>473</v>
      </c>
      <c r="C48" s="122" t="s">
        <v>6</v>
      </c>
      <c r="D48" s="122" t="s">
        <v>324</v>
      </c>
      <c r="E48" s="122" t="s">
        <v>1202</v>
      </c>
      <c r="F48" s="122" t="s">
        <v>1286</v>
      </c>
      <c r="G48" s="193"/>
      <c r="H48" s="121">
        <v>1.0</v>
      </c>
      <c r="I48" s="142">
        <v>3390.0</v>
      </c>
      <c r="J48" s="232"/>
      <c r="K48" s="233">
        <v>1422.0</v>
      </c>
      <c r="L48" s="122">
        <v>1354.29</v>
      </c>
      <c r="M48" s="234">
        <f>L48*H48</f>
        <v>1354.29</v>
      </c>
      <c r="N48" s="122" t="s">
        <v>1204</v>
      </c>
      <c r="O48" s="103"/>
      <c r="P48" s="99" t="s">
        <v>1282</v>
      </c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235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</row>
    <row r="49" ht="15.75" customHeight="1">
      <c r="A49" s="35" t="s">
        <v>315</v>
      </c>
      <c r="B49" s="35" t="s">
        <v>411</v>
      </c>
      <c r="C49" s="35" t="s">
        <v>6</v>
      </c>
      <c r="D49" s="35" t="s">
        <v>324</v>
      </c>
      <c r="E49" s="35" t="s">
        <v>319</v>
      </c>
      <c r="F49" s="46" t="str">
        <f>LEFT(P49,FIND(" ",P49)-1)</f>
        <v>SJ130067b-9</v>
      </c>
      <c r="G49" s="48"/>
      <c r="H49" s="47">
        <v>0.0</v>
      </c>
      <c r="I49" s="35">
        <v>2590.0</v>
      </c>
      <c r="J49" s="48"/>
      <c r="K49" s="49">
        <v>997.0</v>
      </c>
      <c r="L49" s="52">
        <v>947.0</v>
      </c>
      <c r="M49" s="41"/>
      <c r="N49" s="35" t="s">
        <v>378</v>
      </c>
      <c r="O49" s="55" t="s">
        <v>431</v>
      </c>
      <c r="P49" s="51" t="s">
        <v>432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6"/>
      <c r="AE49" s="51"/>
      <c r="AF49" s="44"/>
      <c r="AG49" s="44"/>
      <c r="AH49" s="44"/>
      <c r="AI49" s="44"/>
      <c r="AJ49" s="44"/>
      <c r="AK49" s="44"/>
      <c r="AL49" s="44"/>
      <c r="AM49" s="44"/>
      <c r="AN49" s="44"/>
      <c r="AO49" s="44"/>
    </row>
    <row r="50" ht="15.75" customHeight="1">
      <c r="A50" s="35"/>
      <c r="B50" s="57" t="s">
        <v>473</v>
      </c>
      <c r="C50" s="57" t="s">
        <v>6</v>
      </c>
      <c r="D50" s="57" t="s">
        <v>474</v>
      </c>
      <c r="E50" s="57" t="s">
        <v>4</v>
      </c>
      <c r="F50" s="58" t="s">
        <v>475</v>
      </c>
      <c r="G50" s="58"/>
      <c r="H50" s="38">
        <v>1.0</v>
      </c>
      <c r="I50" s="59">
        <v>4590.0</v>
      </c>
      <c r="J50" s="60"/>
      <c r="K50" s="61">
        <v>1998.0</v>
      </c>
      <c r="L50" s="62">
        <v>1399.0</v>
      </c>
      <c r="M50" s="58"/>
      <c r="N50" s="57" t="s">
        <v>476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56"/>
      <c r="AE50" s="44"/>
      <c r="AF50" s="44"/>
      <c r="AG50" s="44"/>
    </row>
    <row r="51" ht="15.75" customHeight="1">
      <c r="A51" s="35"/>
      <c r="B51" s="57" t="s">
        <v>473</v>
      </c>
      <c r="C51" s="57" t="s">
        <v>6</v>
      </c>
      <c r="D51" s="57" t="s">
        <v>474</v>
      </c>
      <c r="E51" s="57" t="s">
        <v>4</v>
      </c>
      <c r="F51" s="58" t="s">
        <v>477</v>
      </c>
      <c r="G51" s="58"/>
      <c r="H51" s="38">
        <v>1.0</v>
      </c>
      <c r="I51" s="59">
        <v>4590.0</v>
      </c>
      <c r="J51" s="60"/>
      <c r="K51" s="61">
        <v>1998.0</v>
      </c>
      <c r="L51" s="62">
        <v>1399.0</v>
      </c>
      <c r="M51" s="58"/>
      <c r="N51" s="57" t="s">
        <v>476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56"/>
      <c r="AE51" s="44"/>
      <c r="AF51" s="44"/>
      <c r="AG51" s="44"/>
    </row>
    <row r="52" ht="15.75" customHeight="1">
      <c r="A52" s="35" t="s">
        <v>315</v>
      </c>
      <c r="B52" s="35" t="s">
        <v>411</v>
      </c>
      <c r="C52" s="35" t="s">
        <v>6</v>
      </c>
      <c r="D52" s="35" t="s">
        <v>324</v>
      </c>
      <c r="E52" s="35" t="s">
        <v>319</v>
      </c>
      <c r="F52" s="46" t="str">
        <f t="shared" ref="F52:F53" si="5">LEFT(P52,FIND(" ",P52)-1)</f>
        <v>SJ180027a-42</v>
      </c>
      <c r="G52" s="48"/>
      <c r="H52" s="47">
        <v>0.0</v>
      </c>
      <c r="I52" s="35">
        <v>2590.0</v>
      </c>
      <c r="J52" s="48"/>
      <c r="K52" s="49">
        <v>997.0</v>
      </c>
      <c r="L52" s="52">
        <v>947.0</v>
      </c>
      <c r="M52" s="41"/>
      <c r="N52" s="35" t="s">
        <v>378</v>
      </c>
      <c r="O52" s="55" t="s">
        <v>1765</v>
      </c>
      <c r="P52" s="51" t="s">
        <v>433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6"/>
      <c r="AE52" s="51"/>
      <c r="AF52" s="44"/>
      <c r="AG52" s="44"/>
      <c r="AH52" s="44"/>
      <c r="AI52" s="44"/>
      <c r="AJ52" s="44"/>
      <c r="AK52" s="44"/>
      <c r="AL52" s="44"/>
      <c r="AM52" s="44"/>
      <c r="AN52" s="44"/>
      <c r="AO52" s="44"/>
    </row>
    <row r="53" ht="15.75" customHeight="1">
      <c r="A53" s="35" t="s">
        <v>315</v>
      </c>
      <c r="B53" s="35" t="s">
        <v>411</v>
      </c>
      <c r="C53" s="35" t="s">
        <v>6</v>
      </c>
      <c r="D53" s="35" t="s">
        <v>324</v>
      </c>
      <c r="E53" s="35" t="s">
        <v>319</v>
      </c>
      <c r="F53" s="46" t="str">
        <f t="shared" si="5"/>
        <v>SJ180027b-102</v>
      </c>
      <c r="G53" s="48"/>
      <c r="H53" s="47">
        <v>0.0</v>
      </c>
      <c r="I53" s="35">
        <v>2590.0</v>
      </c>
      <c r="J53" s="48"/>
      <c r="K53" s="49">
        <v>997.0</v>
      </c>
      <c r="L53" s="52">
        <f>1894/2</f>
        <v>947</v>
      </c>
      <c r="M53" s="41"/>
      <c r="N53" s="35" t="s">
        <v>378</v>
      </c>
      <c r="O53" s="55" t="s">
        <v>434</v>
      </c>
      <c r="P53" s="51" t="s">
        <v>435</v>
      </c>
      <c r="Q53" s="51" t="s">
        <v>423</v>
      </c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6"/>
      <c r="AE53" s="51"/>
      <c r="AF53" s="44"/>
      <c r="AG53" s="44"/>
      <c r="AH53" s="44"/>
      <c r="AI53" s="44"/>
      <c r="AJ53" s="44"/>
      <c r="AK53" s="44"/>
      <c r="AL53" s="44"/>
      <c r="AM53" s="44"/>
      <c r="AN53" s="44"/>
      <c r="AO53" s="44"/>
    </row>
    <row r="54" ht="15.75" customHeight="1">
      <c r="A54" s="35"/>
      <c r="B54" s="57" t="s">
        <v>473</v>
      </c>
      <c r="C54" s="57" t="s">
        <v>6</v>
      </c>
      <c r="D54" s="57" t="s">
        <v>474</v>
      </c>
      <c r="E54" s="57" t="s">
        <v>4</v>
      </c>
      <c r="F54" s="58" t="s">
        <v>478</v>
      </c>
      <c r="G54" s="58"/>
      <c r="H54" s="38">
        <v>0.0</v>
      </c>
      <c r="I54" s="59">
        <v>4590.0</v>
      </c>
      <c r="J54" s="60"/>
      <c r="K54" s="61">
        <v>1998.0</v>
      </c>
      <c r="L54" s="62">
        <v>1399.0</v>
      </c>
      <c r="M54" s="58"/>
      <c r="N54" s="57" t="s">
        <v>476</v>
      </c>
      <c r="O54" s="57" t="s">
        <v>1771</v>
      </c>
      <c r="P54" s="63"/>
      <c r="Q54" s="63"/>
      <c r="R54" s="213"/>
      <c r="S54" s="213"/>
      <c r="T54" s="180"/>
      <c r="U54" s="180"/>
      <c r="V54" s="180"/>
      <c r="W54" s="236"/>
      <c r="X54" s="180"/>
      <c r="Y54" s="180"/>
      <c r="Z54" s="180"/>
      <c r="AA54" s="180"/>
      <c r="AB54" s="180"/>
      <c r="AC54" s="180"/>
      <c r="AD54" s="56"/>
      <c r="AE54" s="237"/>
      <c r="AF54" s="237"/>
      <c r="AG54" s="237"/>
    </row>
    <row r="55" ht="15.75" customHeight="1">
      <c r="A55" s="35"/>
      <c r="B55" s="57" t="s">
        <v>473</v>
      </c>
      <c r="C55" s="57" t="s">
        <v>6</v>
      </c>
      <c r="D55" s="57" t="s">
        <v>474</v>
      </c>
      <c r="E55" s="57" t="s">
        <v>4</v>
      </c>
      <c r="F55" s="58" t="s">
        <v>479</v>
      </c>
      <c r="G55" s="58"/>
      <c r="H55" s="38">
        <v>1.0</v>
      </c>
      <c r="I55" s="59">
        <v>4590.0</v>
      </c>
      <c r="J55" s="60"/>
      <c r="K55" s="61">
        <v>1998.0</v>
      </c>
      <c r="L55" s="62">
        <v>1399.0</v>
      </c>
      <c r="M55" s="58"/>
      <c r="N55" s="57" t="s">
        <v>476</v>
      </c>
      <c r="O55" s="58"/>
      <c r="P55" s="63"/>
      <c r="Q55" s="63"/>
      <c r="R55" s="213"/>
      <c r="S55" s="213"/>
      <c r="T55" s="180"/>
      <c r="U55" s="180"/>
      <c r="V55" s="180"/>
      <c r="W55" s="236"/>
      <c r="X55" s="180"/>
      <c r="Y55" s="180"/>
      <c r="Z55" s="180"/>
      <c r="AA55" s="180"/>
      <c r="AB55" s="180"/>
      <c r="AC55" s="180"/>
      <c r="AD55" s="56"/>
      <c r="AE55" s="237"/>
      <c r="AF55" s="237"/>
      <c r="AG55" s="237"/>
    </row>
    <row r="56" ht="15.75" customHeight="1">
      <c r="A56" s="35" t="s">
        <v>315</v>
      </c>
      <c r="B56" s="35" t="s">
        <v>411</v>
      </c>
      <c r="C56" s="35" t="s">
        <v>6</v>
      </c>
      <c r="D56" s="35" t="s">
        <v>324</v>
      </c>
      <c r="E56" s="35" t="s">
        <v>319</v>
      </c>
      <c r="F56" s="46" t="str">
        <f t="shared" ref="F56:F57" si="6">LEFT(P56,FIND(" ",P56)-1)</f>
        <v>SJ21990b-11</v>
      </c>
      <c r="G56" s="48"/>
      <c r="H56" s="38">
        <v>0.0</v>
      </c>
      <c r="I56" s="35">
        <v>2390.0</v>
      </c>
      <c r="J56" s="48"/>
      <c r="K56" s="49">
        <v>827.0</v>
      </c>
      <c r="L56" s="52">
        <v>786.0</v>
      </c>
      <c r="M56" s="41"/>
      <c r="N56" s="35" t="s">
        <v>378</v>
      </c>
      <c r="O56" s="35" t="s">
        <v>436</v>
      </c>
      <c r="P56" s="51" t="s">
        <v>437</v>
      </c>
      <c r="Q56" s="51"/>
      <c r="R56" s="42"/>
      <c r="S56" s="42"/>
      <c r="T56" s="56"/>
      <c r="U56" s="56"/>
      <c r="V56" s="56"/>
      <c r="W56" s="78"/>
      <c r="X56" s="56"/>
      <c r="Y56" s="56"/>
      <c r="Z56" s="56"/>
      <c r="AA56" s="56"/>
      <c r="AB56" s="56"/>
      <c r="AC56" s="56"/>
      <c r="AD56" s="56"/>
      <c r="AE56" s="56"/>
      <c r="AF56" s="237"/>
      <c r="AG56" s="237"/>
      <c r="AH56" s="44"/>
      <c r="AI56" s="44"/>
      <c r="AJ56" s="44"/>
      <c r="AK56" s="44"/>
      <c r="AL56" s="44"/>
      <c r="AM56" s="44"/>
      <c r="AN56" s="44"/>
      <c r="AO56" s="44"/>
    </row>
    <row r="57" ht="15.75" customHeight="1">
      <c r="A57" s="35" t="s">
        <v>315</v>
      </c>
      <c r="B57" s="35" t="s">
        <v>411</v>
      </c>
      <c r="C57" s="35" t="s">
        <v>6</v>
      </c>
      <c r="D57" s="35" t="s">
        <v>324</v>
      </c>
      <c r="E57" s="35" t="s">
        <v>319</v>
      </c>
      <c r="F57" s="46" t="str">
        <f t="shared" si="6"/>
        <v>SJ221951a-2</v>
      </c>
      <c r="G57" s="48"/>
      <c r="H57" s="38">
        <v>0.0</v>
      </c>
      <c r="I57" s="35">
        <v>2390.0</v>
      </c>
      <c r="J57" s="48"/>
      <c r="K57" s="49">
        <v>747.0</v>
      </c>
      <c r="L57" s="52">
        <v>710.0</v>
      </c>
      <c r="M57" s="41"/>
      <c r="N57" s="35" t="s">
        <v>378</v>
      </c>
      <c r="O57" s="35" t="s">
        <v>438</v>
      </c>
      <c r="P57" s="51" t="s">
        <v>439</v>
      </c>
      <c r="Q57" s="51"/>
      <c r="R57" s="42"/>
      <c r="S57" s="42"/>
      <c r="T57" s="56"/>
      <c r="U57" s="56"/>
      <c r="V57" s="56"/>
      <c r="W57" s="78"/>
      <c r="X57" s="56"/>
      <c r="Y57" s="56"/>
      <c r="Z57" s="56"/>
      <c r="AA57" s="56"/>
      <c r="AB57" s="56"/>
      <c r="AC57" s="56"/>
      <c r="AD57" s="56"/>
      <c r="AE57" s="56"/>
      <c r="AF57" s="237"/>
      <c r="AG57" s="237"/>
      <c r="AH57" s="44"/>
      <c r="AI57" s="44"/>
      <c r="AJ57" s="44"/>
      <c r="AK57" s="44"/>
      <c r="AL57" s="44"/>
      <c r="AM57" s="44"/>
      <c r="AN57" s="44"/>
      <c r="AO57" s="44"/>
    </row>
    <row r="58" ht="15.75" customHeight="1">
      <c r="A58" s="35"/>
      <c r="B58" s="57" t="s">
        <v>473</v>
      </c>
      <c r="C58" s="57" t="s">
        <v>6</v>
      </c>
      <c r="D58" s="57" t="s">
        <v>474</v>
      </c>
      <c r="E58" s="57" t="s">
        <v>4</v>
      </c>
      <c r="F58" s="58" t="s">
        <v>480</v>
      </c>
      <c r="G58" s="58"/>
      <c r="H58" s="38">
        <v>1.0</v>
      </c>
      <c r="I58" s="59">
        <v>4590.0</v>
      </c>
      <c r="J58" s="60"/>
      <c r="K58" s="61">
        <v>1998.0</v>
      </c>
      <c r="L58" s="62">
        <v>1399.0</v>
      </c>
      <c r="M58" s="58"/>
      <c r="N58" s="57" t="s">
        <v>476</v>
      </c>
      <c r="O58" s="58"/>
      <c r="P58" s="63"/>
      <c r="Q58" s="63"/>
      <c r="R58" s="213"/>
      <c r="S58" s="213"/>
      <c r="T58" s="180"/>
      <c r="U58" s="180"/>
      <c r="V58" s="180"/>
      <c r="W58" s="236"/>
      <c r="X58" s="180"/>
      <c r="Y58" s="180"/>
      <c r="Z58" s="180"/>
      <c r="AA58" s="180"/>
      <c r="AB58" s="180"/>
      <c r="AC58" s="180"/>
      <c r="AD58" s="56"/>
      <c r="AE58" s="237"/>
      <c r="AF58" s="237"/>
      <c r="AG58" s="237"/>
    </row>
    <row r="59" ht="15.75" customHeight="1">
      <c r="A59" s="35"/>
      <c r="B59" s="57" t="s">
        <v>473</v>
      </c>
      <c r="C59" s="57" t="s">
        <v>6</v>
      </c>
      <c r="D59" s="57" t="s">
        <v>474</v>
      </c>
      <c r="E59" s="57" t="s">
        <v>4</v>
      </c>
      <c r="F59" s="58" t="s">
        <v>481</v>
      </c>
      <c r="G59" s="58"/>
      <c r="H59" s="38">
        <v>1.0</v>
      </c>
      <c r="I59" s="59">
        <v>4590.0</v>
      </c>
      <c r="J59" s="60"/>
      <c r="K59" s="61">
        <v>1998.0</v>
      </c>
      <c r="L59" s="62">
        <v>1399.0</v>
      </c>
      <c r="M59" s="58"/>
      <c r="N59" s="57" t="s">
        <v>476</v>
      </c>
      <c r="O59" s="58"/>
      <c r="P59" s="63"/>
      <c r="Q59" s="63"/>
      <c r="R59" s="213"/>
      <c r="S59" s="213"/>
      <c r="T59" s="180"/>
      <c r="U59" s="180"/>
      <c r="V59" s="180"/>
      <c r="W59" s="236"/>
      <c r="X59" s="180"/>
      <c r="Y59" s="180"/>
      <c r="Z59" s="180"/>
      <c r="AA59" s="180"/>
      <c r="AB59" s="180"/>
      <c r="AC59" s="180"/>
      <c r="AD59" s="56"/>
      <c r="AE59" s="237"/>
      <c r="AF59" s="237"/>
      <c r="AG59" s="237"/>
    </row>
    <row r="60" ht="15.75" customHeight="1">
      <c r="A60" s="35" t="s">
        <v>315</v>
      </c>
      <c r="B60" s="35" t="s">
        <v>411</v>
      </c>
      <c r="C60" s="35" t="s">
        <v>6</v>
      </c>
      <c r="D60" s="35" t="s">
        <v>324</v>
      </c>
      <c r="E60" s="35" t="s">
        <v>319</v>
      </c>
      <c r="F60" s="46" t="str">
        <f t="shared" ref="F60:F67" si="7">LEFT(P60,FIND(" ",P60)-1)</f>
        <v>SJ23424a-42</v>
      </c>
      <c r="G60" s="48"/>
      <c r="H60" s="38">
        <v>0.0</v>
      </c>
      <c r="I60" s="35">
        <v>2590.0</v>
      </c>
      <c r="J60" s="48"/>
      <c r="K60" s="49">
        <v>997.0</v>
      </c>
      <c r="L60" s="52">
        <v>947.0</v>
      </c>
      <c r="M60" s="41"/>
      <c r="N60" s="35" t="s">
        <v>378</v>
      </c>
      <c r="O60" s="35" t="s">
        <v>440</v>
      </c>
      <c r="P60" s="51" t="s">
        <v>441</v>
      </c>
      <c r="Q60" s="51"/>
      <c r="R60" s="42"/>
      <c r="S60" s="42"/>
      <c r="T60" s="56"/>
      <c r="U60" s="56"/>
      <c r="V60" s="56"/>
      <c r="W60" s="78"/>
      <c r="X60" s="56"/>
      <c r="Y60" s="56"/>
      <c r="Z60" s="56"/>
      <c r="AA60" s="56"/>
      <c r="AB60" s="56"/>
      <c r="AC60" s="56"/>
      <c r="AD60" s="56"/>
      <c r="AE60" s="56"/>
      <c r="AF60" s="237"/>
      <c r="AG60" s="237"/>
      <c r="AH60" s="44"/>
      <c r="AI60" s="44"/>
      <c r="AJ60" s="44"/>
      <c r="AK60" s="44"/>
      <c r="AL60" s="44"/>
      <c r="AM60" s="44"/>
      <c r="AN60" s="44"/>
      <c r="AO60" s="44"/>
    </row>
    <row r="61" ht="15.75" customHeight="1">
      <c r="A61" s="35" t="s">
        <v>315</v>
      </c>
      <c r="B61" s="35" t="s">
        <v>411</v>
      </c>
      <c r="C61" s="35" t="s">
        <v>6</v>
      </c>
      <c r="D61" s="35" t="s">
        <v>324</v>
      </c>
      <c r="E61" s="35" t="s">
        <v>319</v>
      </c>
      <c r="F61" s="46" t="str">
        <f t="shared" si="7"/>
        <v>SJ23424b-102</v>
      </c>
      <c r="G61" s="48"/>
      <c r="H61" s="38">
        <v>0.0</v>
      </c>
      <c r="I61" s="35">
        <v>2590.0</v>
      </c>
      <c r="J61" s="48"/>
      <c r="K61" s="49">
        <v>997.0</v>
      </c>
      <c r="L61" s="52">
        <v>947.0</v>
      </c>
      <c r="M61" s="41"/>
      <c r="N61" s="35" t="s">
        <v>378</v>
      </c>
      <c r="O61" s="35" t="s">
        <v>1772</v>
      </c>
      <c r="P61" s="51" t="s">
        <v>442</v>
      </c>
      <c r="Q61" s="51"/>
      <c r="R61" s="42"/>
      <c r="S61" s="42"/>
      <c r="T61" s="56"/>
      <c r="U61" s="56"/>
      <c r="V61" s="56"/>
      <c r="W61" s="78"/>
      <c r="X61" s="56"/>
      <c r="Y61" s="56"/>
      <c r="Z61" s="56"/>
      <c r="AA61" s="56"/>
      <c r="AB61" s="56"/>
      <c r="AC61" s="56"/>
      <c r="AD61" s="56"/>
      <c r="AE61" s="56"/>
      <c r="AF61" s="237"/>
      <c r="AG61" s="237"/>
      <c r="AH61" s="44"/>
      <c r="AI61" s="44"/>
      <c r="AJ61" s="44"/>
      <c r="AK61" s="44"/>
      <c r="AL61" s="44"/>
      <c r="AM61" s="44"/>
      <c r="AN61" s="44"/>
      <c r="AO61" s="44"/>
    </row>
    <row r="62" ht="15.75" customHeight="1">
      <c r="A62" s="35" t="s">
        <v>315</v>
      </c>
      <c r="B62" s="35" t="s">
        <v>411</v>
      </c>
      <c r="C62" s="35" t="s">
        <v>6</v>
      </c>
      <c r="D62" s="35" t="s">
        <v>324</v>
      </c>
      <c r="E62" s="35" t="s">
        <v>319</v>
      </c>
      <c r="F62" s="46" t="str">
        <f t="shared" si="7"/>
        <v>SJ24328b-11</v>
      </c>
      <c r="G62" s="48"/>
      <c r="H62" s="38">
        <v>0.0</v>
      </c>
      <c r="I62" s="35">
        <v>2590.0</v>
      </c>
      <c r="J62" s="48"/>
      <c r="K62" s="49">
        <v>997.0</v>
      </c>
      <c r="L62" s="52">
        <v>947.0</v>
      </c>
      <c r="M62" s="41"/>
      <c r="N62" s="35" t="s">
        <v>378</v>
      </c>
      <c r="O62" s="35" t="s">
        <v>412</v>
      </c>
      <c r="P62" s="51" t="s">
        <v>443</v>
      </c>
      <c r="Q62" s="51"/>
      <c r="R62" s="42"/>
      <c r="S62" s="42"/>
      <c r="T62" s="56"/>
      <c r="U62" s="56"/>
      <c r="V62" s="56"/>
      <c r="W62" s="78"/>
      <c r="X62" s="56"/>
      <c r="Y62" s="56"/>
      <c r="Z62" s="56"/>
      <c r="AA62" s="56"/>
      <c r="AB62" s="56"/>
      <c r="AC62" s="56"/>
      <c r="AD62" s="56"/>
      <c r="AE62" s="56"/>
      <c r="AF62" s="237"/>
      <c r="AG62" s="237"/>
      <c r="AH62" s="44"/>
      <c r="AI62" s="44"/>
      <c r="AJ62" s="44"/>
      <c r="AK62" s="44"/>
      <c r="AL62" s="44"/>
      <c r="AM62" s="44"/>
      <c r="AN62" s="44"/>
      <c r="AO62" s="44"/>
    </row>
    <row r="63" ht="15.75" customHeight="1">
      <c r="A63" s="35" t="s">
        <v>315</v>
      </c>
      <c r="B63" s="35" t="s">
        <v>411</v>
      </c>
      <c r="C63" s="35" t="s">
        <v>6</v>
      </c>
      <c r="D63" s="35" t="s">
        <v>324</v>
      </c>
      <c r="E63" s="35" t="s">
        <v>319</v>
      </c>
      <c r="F63" s="46" t="str">
        <f t="shared" si="7"/>
        <v>SJ24331a-2</v>
      </c>
      <c r="G63" s="48"/>
      <c r="H63" s="38">
        <v>0.0</v>
      </c>
      <c r="I63" s="35">
        <v>2390.0</v>
      </c>
      <c r="J63" s="48"/>
      <c r="K63" s="49">
        <v>747.0</v>
      </c>
      <c r="L63" s="52">
        <v>710.0</v>
      </c>
      <c r="M63" s="41"/>
      <c r="N63" s="35" t="s">
        <v>378</v>
      </c>
      <c r="O63" s="35" t="s">
        <v>431</v>
      </c>
      <c r="P63" s="51" t="s">
        <v>444</v>
      </c>
      <c r="Q63" s="51"/>
      <c r="R63" s="42"/>
      <c r="S63" s="42"/>
      <c r="T63" s="56"/>
      <c r="U63" s="56"/>
      <c r="V63" s="56"/>
      <c r="W63" s="78"/>
      <c r="X63" s="56"/>
      <c r="Y63" s="56"/>
      <c r="Z63" s="56"/>
      <c r="AA63" s="56"/>
      <c r="AB63" s="56"/>
      <c r="AC63" s="56"/>
      <c r="AD63" s="56"/>
      <c r="AE63" s="56"/>
      <c r="AF63" s="237"/>
      <c r="AG63" s="237"/>
      <c r="AH63" s="44"/>
      <c r="AI63" s="44"/>
      <c r="AJ63" s="44"/>
      <c r="AK63" s="44"/>
      <c r="AL63" s="44"/>
      <c r="AM63" s="44"/>
      <c r="AN63" s="44"/>
      <c r="AO63" s="44"/>
    </row>
    <row r="64" ht="15.75" customHeight="1">
      <c r="A64" s="35" t="s">
        <v>315</v>
      </c>
      <c r="B64" s="35" t="s">
        <v>411</v>
      </c>
      <c r="C64" s="35" t="s">
        <v>6</v>
      </c>
      <c r="D64" s="35" t="s">
        <v>324</v>
      </c>
      <c r="E64" s="35" t="s">
        <v>319</v>
      </c>
      <c r="F64" s="46" t="str">
        <f t="shared" si="7"/>
        <v>SJ3054a-3</v>
      </c>
      <c r="G64" s="48"/>
      <c r="H64" s="38">
        <v>0.0</v>
      </c>
      <c r="I64" s="35">
        <v>2590.0</v>
      </c>
      <c r="J64" s="48"/>
      <c r="K64" s="49">
        <v>997.0</v>
      </c>
      <c r="L64" s="52">
        <v>947.0</v>
      </c>
      <c r="M64" s="41"/>
      <c r="N64" s="35" t="s">
        <v>378</v>
      </c>
      <c r="O64" s="35" t="s">
        <v>415</v>
      </c>
      <c r="P64" s="51" t="s">
        <v>445</v>
      </c>
      <c r="Q64" s="51"/>
      <c r="R64" s="42"/>
      <c r="S64" s="42"/>
      <c r="T64" s="56"/>
      <c r="U64" s="56"/>
      <c r="V64" s="56"/>
      <c r="W64" s="78"/>
      <c r="X64" s="56"/>
      <c r="Y64" s="56"/>
      <c r="Z64" s="56"/>
      <c r="AA64" s="56"/>
      <c r="AB64" s="56"/>
      <c r="AC64" s="56"/>
      <c r="AD64" s="56"/>
      <c r="AE64" s="56"/>
      <c r="AF64" s="237"/>
      <c r="AG64" s="237"/>
      <c r="AH64" s="44"/>
      <c r="AI64" s="44"/>
      <c r="AJ64" s="44"/>
      <c r="AK64" s="44"/>
      <c r="AL64" s="44"/>
      <c r="AM64" s="44"/>
      <c r="AN64" s="44"/>
      <c r="AO64" s="44"/>
    </row>
    <row r="65" ht="15.75" customHeight="1">
      <c r="A65" s="35" t="s">
        <v>315</v>
      </c>
      <c r="B65" s="35" t="s">
        <v>411</v>
      </c>
      <c r="C65" s="35" t="s">
        <v>6</v>
      </c>
      <c r="D65" s="35" t="s">
        <v>324</v>
      </c>
      <c r="E65" s="35" t="s">
        <v>319</v>
      </c>
      <c r="F65" s="46" t="str">
        <f t="shared" si="7"/>
        <v>SJ3054b-13</v>
      </c>
      <c r="G65" s="48"/>
      <c r="H65" s="38">
        <v>0.0</v>
      </c>
      <c r="I65" s="35">
        <v>2590.0</v>
      </c>
      <c r="J65" s="48"/>
      <c r="K65" s="49">
        <v>997.0</v>
      </c>
      <c r="L65" s="52">
        <v>947.0</v>
      </c>
      <c r="M65" s="41"/>
      <c r="N65" s="35" t="s">
        <v>378</v>
      </c>
      <c r="O65" s="35" t="s">
        <v>438</v>
      </c>
      <c r="P65" s="51" t="s">
        <v>446</v>
      </c>
      <c r="Q65" s="51"/>
      <c r="R65" s="42"/>
      <c r="S65" s="42"/>
      <c r="T65" s="56"/>
      <c r="U65" s="56"/>
      <c r="V65" s="56"/>
      <c r="W65" s="78"/>
      <c r="X65" s="56"/>
      <c r="Y65" s="56"/>
      <c r="Z65" s="56"/>
      <c r="AA65" s="56"/>
      <c r="AB65" s="56"/>
      <c r="AC65" s="56"/>
      <c r="AD65" s="56"/>
      <c r="AE65" s="56"/>
      <c r="AF65" s="237"/>
      <c r="AG65" s="237"/>
      <c r="AH65" s="44"/>
      <c r="AI65" s="44"/>
      <c r="AJ65" s="44"/>
      <c r="AK65" s="44"/>
      <c r="AL65" s="44"/>
      <c r="AM65" s="44"/>
      <c r="AN65" s="44"/>
      <c r="AO65" s="44"/>
    </row>
    <row r="66" ht="15.75" customHeight="1">
      <c r="A66" s="35" t="s">
        <v>315</v>
      </c>
      <c r="B66" s="35" t="s">
        <v>411</v>
      </c>
      <c r="C66" s="35" t="s">
        <v>6</v>
      </c>
      <c r="D66" s="35" t="s">
        <v>324</v>
      </c>
      <c r="E66" s="35" t="s">
        <v>319</v>
      </c>
      <c r="F66" s="46" t="str">
        <f t="shared" si="7"/>
        <v>SJ91172a-102</v>
      </c>
      <c r="G66" s="48"/>
      <c r="H66" s="38">
        <v>1.0</v>
      </c>
      <c r="I66" s="35">
        <v>3190.0</v>
      </c>
      <c r="J66" s="48"/>
      <c r="K66" s="49">
        <v>1122.0</v>
      </c>
      <c r="L66" s="52">
        <v>1066.0</v>
      </c>
      <c r="M66" s="41"/>
      <c r="N66" s="35" t="s">
        <v>378</v>
      </c>
      <c r="O66" s="48"/>
      <c r="P66" s="51" t="s">
        <v>447</v>
      </c>
      <c r="Q66" s="51"/>
      <c r="R66" s="42"/>
      <c r="S66" s="42"/>
      <c r="T66" s="56"/>
      <c r="U66" s="56"/>
      <c r="V66" s="56"/>
      <c r="W66" s="78"/>
      <c r="X66" s="56"/>
      <c r="Y66" s="56"/>
      <c r="Z66" s="56"/>
      <c r="AA66" s="56"/>
      <c r="AB66" s="56"/>
      <c r="AC66" s="56"/>
      <c r="AD66" s="56"/>
      <c r="AE66" s="56"/>
      <c r="AF66" s="237"/>
      <c r="AG66" s="237"/>
      <c r="AH66" s="44"/>
      <c r="AI66" s="44"/>
      <c r="AJ66" s="44"/>
      <c r="AK66" s="44"/>
      <c r="AL66" s="44"/>
      <c r="AM66" s="44"/>
      <c r="AN66" s="44"/>
      <c r="AO66" s="44"/>
    </row>
    <row r="67" ht="15.75" customHeight="1">
      <c r="A67" s="35" t="s">
        <v>315</v>
      </c>
      <c r="B67" s="35" t="s">
        <v>411</v>
      </c>
      <c r="C67" s="35" t="s">
        <v>6</v>
      </c>
      <c r="D67" s="35" t="s">
        <v>324</v>
      </c>
      <c r="E67" s="35" t="s">
        <v>319</v>
      </c>
      <c r="F67" s="46" t="str">
        <f t="shared" si="7"/>
        <v>SJ91172b-42</v>
      </c>
      <c r="G67" s="48"/>
      <c r="H67" s="38">
        <v>1.0</v>
      </c>
      <c r="I67" s="35">
        <v>3190.0</v>
      </c>
      <c r="J67" s="48"/>
      <c r="K67" s="49">
        <v>1122.0</v>
      </c>
      <c r="L67" s="52">
        <v>1066.0</v>
      </c>
      <c r="M67" s="41"/>
      <c r="N67" s="35" t="s">
        <v>378</v>
      </c>
      <c r="O67" s="48"/>
      <c r="P67" s="51" t="s">
        <v>448</v>
      </c>
      <c r="Q67" s="51"/>
      <c r="R67" s="42"/>
      <c r="S67" s="42"/>
      <c r="T67" s="56"/>
      <c r="U67" s="56"/>
      <c r="V67" s="56"/>
      <c r="W67" s="78"/>
      <c r="X67" s="56"/>
      <c r="Y67" s="56"/>
      <c r="Z67" s="56"/>
      <c r="AA67" s="56"/>
      <c r="AB67" s="56"/>
      <c r="AC67" s="56"/>
      <c r="AD67" s="56"/>
      <c r="AE67" s="56"/>
      <c r="AF67" s="237"/>
      <c r="AG67" s="237"/>
      <c r="AH67" s="44"/>
      <c r="AI67" s="44"/>
      <c r="AJ67" s="44"/>
      <c r="AK67" s="44"/>
      <c r="AL67" s="44"/>
      <c r="AM67" s="44"/>
      <c r="AN67" s="44"/>
      <c r="AO67" s="44"/>
    </row>
    <row r="68" ht="15.75" customHeight="1">
      <c r="A68" s="122" t="s">
        <v>315</v>
      </c>
      <c r="B68" s="122" t="s">
        <v>473</v>
      </c>
      <c r="C68" s="122" t="s">
        <v>22</v>
      </c>
      <c r="D68" s="122" t="s">
        <v>324</v>
      </c>
      <c r="E68" s="122" t="s">
        <v>1202</v>
      </c>
      <c r="F68" s="122" t="s">
        <v>1285</v>
      </c>
      <c r="G68" s="193"/>
      <c r="H68" s="121">
        <v>1.0</v>
      </c>
      <c r="I68" s="142">
        <v>3390.0</v>
      </c>
      <c r="J68" s="232"/>
      <c r="K68" s="233">
        <v>1422.0</v>
      </c>
      <c r="L68" s="122">
        <v>1354.29</v>
      </c>
      <c r="M68" s="234">
        <f>L68*H68</f>
        <v>1354.29</v>
      </c>
      <c r="N68" s="122" t="s">
        <v>1204</v>
      </c>
      <c r="O68" s="193"/>
      <c r="P68" s="99" t="s">
        <v>1282</v>
      </c>
      <c r="Q68" s="103"/>
      <c r="R68" s="238"/>
      <c r="S68" s="238"/>
      <c r="T68" s="235"/>
      <c r="U68" s="235"/>
      <c r="V68" s="235"/>
      <c r="W68" s="239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103"/>
      <c r="AI68" s="103"/>
      <c r="AJ68" s="103"/>
      <c r="AK68" s="103"/>
      <c r="AL68" s="103"/>
      <c r="AM68" s="103"/>
      <c r="AN68" s="103"/>
    </row>
    <row r="69" ht="15.75" customHeight="1">
      <c r="A69" s="35" t="s">
        <v>315</v>
      </c>
      <c r="B69" s="35" t="s">
        <v>411</v>
      </c>
      <c r="C69" s="35" t="s">
        <v>6</v>
      </c>
      <c r="D69" s="35" t="s">
        <v>324</v>
      </c>
      <c r="E69" s="35" t="s">
        <v>319</v>
      </c>
      <c r="F69" s="46" t="str">
        <f>LEFT(P69,FIND(" ",P69)-1)</f>
        <v>SJM22117b-12</v>
      </c>
      <c r="G69" s="48"/>
      <c r="H69" s="38">
        <v>0.0</v>
      </c>
      <c r="I69" s="35">
        <v>2390.0</v>
      </c>
      <c r="J69" s="48"/>
      <c r="K69" s="49">
        <v>747.0</v>
      </c>
      <c r="L69" s="52">
        <v>710.0</v>
      </c>
      <c r="M69" s="41"/>
      <c r="N69" s="35" t="s">
        <v>378</v>
      </c>
      <c r="O69" s="35" t="s">
        <v>449</v>
      </c>
      <c r="P69" s="51" t="s">
        <v>450</v>
      </c>
      <c r="Q69" s="51"/>
      <c r="R69" s="42"/>
      <c r="S69" s="42"/>
      <c r="T69" s="56"/>
      <c r="U69" s="56"/>
      <c r="V69" s="56"/>
      <c r="W69" s="78"/>
      <c r="X69" s="56"/>
      <c r="Y69" s="56"/>
      <c r="Z69" s="56"/>
      <c r="AA69" s="56"/>
      <c r="AB69" s="56"/>
      <c r="AC69" s="56"/>
      <c r="AD69" s="56"/>
      <c r="AE69" s="56"/>
      <c r="AF69" s="237"/>
      <c r="AG69" s="237"/>
      <c r="AH69" s="44"/>
      <c r="AI69" s="44"/>
      <c r="AJ69" s="44"/>
      <c r="AK69" s="44"/>
      <c r="AL69" s="44"/>
      <c r="AM69" s="44"/>
      <c r="AN69" s="44"/>
      <c r="AO69" s="44"/>
    </row>
    <row r="70" ht="15.75" customHeight="1">
      <c r="A70" s="57" t="s">
        <v>315</v>
      </c>
      <c r="B70" s="57" t="s">
        <v>411</v>
      </c>
      <c r="C70" s="57" t="s">
        <v>6</v>
      </c>
      <c r="D70" s="57" t="s">
        <v>324</v>
      </c>
      <c r="E70" s="57" t="s">
        <v>4</v>
      </c>
      <c r="F70" s="58" t="s">
        <v>1162</v>
      </c>
      <c r="G70" s="193"/>
      <c r="H70" s="59">
        <v>1.0</v>
      </c>
      <c r="I70" s="113">
        <v>2590.0</v>
      </c>
      <c r="J70" s="125"/>
      <c r="K70" s="179">
        <v>1098.0</v>
      </c>
      <c r="L70" s="38">
        <v>977.0</v>
      </c>
      <c r="M70" s="189">
        <f t="shared" ref="M70:M78" si="8">L70*H70</f>
        <v>977</v>
      </c>
      <c r="N70" s="57" t="s">
        <v>1134</v>
      </c>
      <c r="O70" s="58"/>
      <c r="P70" s="63"/>
      <c r="Q70" s="63"/>
      <c r="R70" s="190"/>
      <c r="S70" s="77"/>
      <c r="T70" s="191"/>
      <c r="U70" s="191"/>
      <c r="V70" s="191"/>
      <c r="W70" s="83"/>
      <c r="X70" s="192"/>
      <c r="Y70" s="192"/>
      <c r="Z70" s="192"/>
      <c r="AA70" s="192"/>
      <c r="AB70" s="192"/>
      <c r="AC70" s="192"/>
      <c r="AD70" s="192"/>
      <c r="AE70" s="192"/>
      <c r="AF70" s="192"/>
      <c r="AG70" s="192"/>
      <c r="AH70" s="63"/>
      <c r="AI70" s="63"/>
      <c r="AJ70" s="63"/>
    </row>
    <row r="71" ht="15.75" customHeight="1">
      <c r="A71" s="57" t="s">
        <v>315</v>
      </c>
      <c r="B71" s="57" t="s">
        <v>411</v>
      </c>
      <c r="C71" s="57" t="s">
        <v>6</v>
      </c>
      <c r="D71" s="57" t="s">
        <v>324</v>
      </c>
      <c r="E71" s="57" t="s">
        <v>4</v>
      </c>
      <c r="F71" s="194" t="s">
        <v>1164</v>
      </c>
      <c r="G71" s="193"/>
      <c r="H71" s="59">
        <v>1.0</v>
      </c>
      <c r="I71" s="113">
        <v>1490.0</v>
      </c>
      <c r="J71" s="125"/>
      <c r="K71" s="179">
        <v>648.0</v>
      </c>
      <c r="L71" s="38">
        <v>577.0</v>
      </c>
      <c r="M71" s="189">
        <f t="shared" si="8"/>
        <v>577</v>
      </c>
      <c r="N71" s="57" t="s">
        <v>1134</v>
      </c>
      <c r="O71" s="58"/>
      <c r="P71" s="63"/>
      <c r="Q71" s="63"/>
      <c r="R71" s="190"/>
      <c r="S71" s="77"/>
      <c r="T71" s="191"/>
      <c r="U71" s="191"/>
      <c r="V71" s="191"/>
      <c r="W71" s="83"/>
      <c r="X71" s="192"/>
      <c r="Y71" s="192"/>
      <c r="Z71" s="192"/>
      <c r="AA71" s="192"/>
      <c r="AB71" s="192"/>
      <c r="AC71" s="192"/>
      <c r="AD71" s="192"/>
      <c r="AE71" s="192"/>
      <c r="AF71" s="192"/>
      <c r="AG71" s="192"/>
      <c r="AH71" s="63"/>
      <c r="AI71" s="63"/>
      <c r="AJ71" s="63"/>
    </row>
    <row r="72" ht="15.75" customHeight="1">
      <c r="A72" s="57" t="s">
        <v>315</v>
      </c>
      <c r="B72" s="57" t="s">
        <v>411</v>
      </c>
      <c r="C72" s="57" t="s">
        <v>6</v>
      </c>
      <c r="D72" s="57" t="s">
        <v>324</v>
      </c>
      <c r="E72" s="57" t="s">
        <v>4</v>
      </c>
      <c r="F72" s="58" t="s">
        <v>1156</v>
      </c>
      <c r="G72" s="193"/>
      <c r="H72" s="59">
        <v>1.0</v>
      </c>
      <c r="I72" s="113">
        <v>2190.0</v>
      </c>
      <c r="J72" s="125"/>
      <c r="K72" s="179">
        <v>898.0</v>
      </c>
      <c r="L72" s="38">
        <v>799.0</v>
      </c>
      <c r="M72" s="189">
        <f t="shared" si="8"/>
        <v>799</v>
      </c>
      <c r="N72" s="57" t="s">
        <v>1134</v>
      </c>
      <c r="O72" s="58"/>
      <c r="P72" s="63"/>
      <c r="Q72" s="63"/>
      <c r="R72" s="190"/>
      <c r="S72" s="77"/>
      <c r="T72" s="191"/>
      <c r="U72" s="191"/>
      <c r="V72" s="191"/>
      <c r="W72" s="83"/>
      <c r="X72" s="192"/>
      <c r="Y72" s="192"/>
      <c r="Z72" s="192"/>
      <c r="AA72" s="192"/>
      <c r="AB72" s="192"/>
      <c r="AC72" s="192"/>
      <c r="AD72" s="192"/>
      <c r="AE72" s="192"/>
      <c r="AF72" s="192"/>
      <c r="AG72" s="192"/>
      <c r="AH72" s="63"/>
      <c r="AI72" s="63"/>
      <c r="AJ72" s="63"/>
    </row>
    <row r="73" ht="15.75" customHeight="1">
      <c r="A73" s="57" t="s">
        <v>315</v>
      </c>
      <c r="B73" s="57" t="s">
        <v>411</v>
      </c>
      <c r="C73" s="57" t="s">
        <v>6</v>
      </c>
      <c r="D73" s="57" t="s">
        <v>324</v>
      </c>
      <c r="E73" s="57" t="s">
        <v>4</v>
      </c>
      <c r="F73" s="58" t="s">
        <v>1157</v>
      </c>
      <c r="G73" s="193"/>
      <c r="H73" s="59">
        <v>1.0</v>
      </c>
      <c r="I73" s="113">
        <v>1490.0</v>
      </c>
      <c r="J73" s="125"/>
      <c r="K73" s="179">
        <v>648.0</v>
      </c>
      <c r="L73" s="38">
        <v>577.0</v>
      </c>
      <c r="M73" s="189">
        <f t="shared" si="8"/>
        <v>577</v>
      </c>
      <c r="N73" s="57" t="s">
        <v>1134</v>
      </c>
      <c r="O73" s="58"/>
      <c r="P73" s="63"/>
      <c r="Q73" s="63"/>
      <c r="R73" s="190"/>
      <c r="S73" s="77"/>
      <c r="T73" s="191"/>
      <c r="U73" s="191"/>
      <c r="V73" s="191"/>
      <c r="W73" s="83"/>
      <c r="X73" s="192"/>
      <c r="Y73" s="192"/>
      <c r="Z73" s="192"/>
      <c r="AA73" s="192"/>
      <c r="AB73" s="192"/>
      <c r="AC73" s="192"/>
      <c r="AD73" s="192"/>
      <c r="AE73" s="192"/>
      <c r="AF73" s="192"/>
      <c r="AG73" s="192"/>
      <c r="AH73" s="63"/>
      <c r="AI73" s="63"/>
      <c r="AJ73" s="63"/>
    </row>
    <row r="74" ht="15.75" customHeight="1">
      <c r="A74" s="57" t="s">
        <v>315</v>
      </c>
      <c r="B74" s="57" t="s">
        <v>411</v>
      </c>
      <c r="C74" s="57" t="s">
        <v>6</v>
      </c>
      <c r="D74" s="57" t="s">
        <v>324</v>
      </c>
      <c r="E74" s="57" t="s">
        <v>4</v>
      </c>
      <c r="F74" s="58" t="s">
        <v>1158</v>
      </c>
      <c r="G74" s="193"/>
      <c r="H74" s="59">
        <v>1.0</v>
      </c>
      <c r="I74" s="113">
        <v>2190.0</v>
      </c>
      <c r="J74" s="125"/>
      <c r="K74" s="179">
        <v>898.0</v>
      </c>
      <c r="L74" s="38">
        <v>799.0</v>
      </c>
      <c r="M74" s="189">
        <f t="shared" si="8"/>
        <v>799</v>
      </c>
      <c r="N74" s="57" t="s">
        <v>1134</v>
      </c>
      <c r="O74" s="58"/>
      <c r="P74" s="63"/>
      <c r="Q74" s="63"/>
      <c r="R74" s="190"/>
      <c r="S74" s="77"/>
      <c r="T74" s="191"/>
      <c r="U74" s="191"/>
      <c r="V74" s="191"/>
      <c r="W74" s="83"/>
      <c r="X74" s="192"/>
      <c r="Y74" s="192"/>
      <c r="Z74" s="192"/>
      <c r="AA74" s="192"/>
      <c r="AB74" s="192"/>
      <c r="AC74" s="192"/>
      <c r="AD74" s="192"/>
      <c r="AE74" s="192"/>
      <c r="AF74" s="192"/>
      <c r="AG74" s="192"/>
      <c r="AH74" s="63"/>
      <c r="AI74" s="63"/>
      <c r="AJ74" s="63"/>
    </row>
    <row r="75" ht="15.75" customHeight="1">
      <c r="A75" s="57" t="s">
        <v>315</v>
      </c>
      <c r="B75" s="57" t="s">
        <v>411</v>
      </c>
      <c r="C75" s="57" t="s">
        <v>6</v>
      </c>
      <c r="D75" s="57" t="s">
        <v>324</v>
      </c>
      <c r="E75" s="57" t="s">
        <v>4</v>
      </c>
      <c r="F75" s="58" t="s">
        <v>1159</v>
      </c>
      <c r="G75" s="193"/>
      <c r="H75" s="59">
        <v>1.0</v>
      </c>
      <c r="I75" s="113">
        <v>2190.0</v>
      </c>
      <c r="J75" s="125"/>
      <c r="K75" s="179">
        <v>898.0</v>
      </c>
      <c r="L75" s="38">
        <v>799.0</v>
      </c>
      <c r="M75" s="189">
        <f t="shared" si="8"/>
        <v>799</v>
      </c>
      <c r="N75" s="57" t="s">
        <v>1134</v>
      </c>
      <c r="O75" s="58"/>
      <c r="P75" s="63"/>
      <c r="Q75" s="63"/>
      <c r="R75" s="190"/>
      <c r="S75" s="77"/>
      <c r="T75" s="191"/>
      <c r="U75" s="191"/>
      <c r="V75" s="191"/>
      <c r="W75" s="83"/>
      <c r="X75" s="192"/>
      <c r="Y75" s="192"/>
      <c r="Z75" s="192"/>
      <c r="AA75" s="192"/>
      <c r="AB75" s="192"/>
      <c r="AC75" s="192"/>
      <c r="AD75" s="192"/>
      <c r="AE75" s="192"/>
      <c r="AF75" s="192"/>
      <c r="AG75" s="192"/>
      <c r="AH75" s="63"/>
      <c r="AI75" s="63"/>
      <c r="AJ75" s="63"/>
    </row>
    <row r="76" ht="15.75" customHeight="1">
      <c r="A76" s="57" t="s">
        <v>315</v>
      </c>
      <c r="B76" s="57" t="s">
        <v>411</v>
      </c>
      <c r="C76" s="57" t="s">
        <v>6</v>
      </c>
      <c r="D76" s="57" t="s">
        <v>324</v>
      </c>
      <c r="E76" s="57" t="s">
        <v>4</v>
      </c>
      <c r="F76" s="58" t="s">
        <v>1160</v>
      </c>
      <c r="G76" s="193"/>
      <c r="H76" s="59">
        <v>1.0</v>
      </c>
      <c r="I76" s="113">
        <v>2190.0</v>
      </c>
      <c r="J76" s="125"/>
      <c r="K76" s="179">
        <v>898.0</v>
      </c>
      <c r="L76" s="38">
        <v>799.0</v>
      </c>
      <c r="M76" s="189">
        <f t="shared" si="8"/>
        <v>799</v>
      </c>
      <c r="N76" s="57" t="s">
        <v>1134</v>
      </c>
      <c r="O76" s="58"/>
      <c r="P76" s="63"/>
      <c r="Q76" s="63"/>
      <c r="R76" s="190"/>
      <c r="S76" s="77"/>
      <c r="T76" s="191"/>
      <c r="U76" s="191"/>
      <c r="V76" s="191"/>
      <c r="W76" s="83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63"/>
      <c r="AI76" s="63"/>
      <c r="AJ76" s="63"/>
    </row>
    <row r="77" ht="15.75" customHeight="1">
      <c r="A77" s="57" t="s">
        <v>315</v>
      </c>
      <c r="B77" s="57" t="s">
        <v>411</v>
      </c>
      <c r="C77" s="57" t="s">
        <v>6</v>
      </c>
      <c r="D77" s="57" t="s">
        <v>324</v>
      </c>
      <c r="E77" s="57" t="s">
        <v>4</v>
      </c>
      <c r="F77" s="58" t="s">
        <v>1161</v>
      </c>
      <c r="G77" s="193"/>
      <c r="H77" s="59">
        <v>1.0</v>
      </c>
      <c r="I77" s="113">
        <v>2590.0</v>
      </c>
      <c r="J77" s="125"/>
      <c r="K77" s="179">
        <v>1098.0</v>
      </c>
      <c r="L77" s="38">
        <v>977.0</v>
      </c>
      <c r="M77" s="189">
        <f t="shared" si="8"/>
        <v>977</v>
      </c>
      <c r="N77" s="57" t="s">
        <v>1134</v>
      </c>
      <c r="O77" s="58"/>
      <c r="P77" s="63"/>
      <c r="Q77" s="63"/>
      <c r="R77" s="190"/>
      <c r="S77" s="77"/>
      <c r="T77" s="191"/>
      <c r="U77" s="191"/>
      <c r="V77" s="191"/>
      <c r="W77" s="83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63"/>
      <c r="AI77" s="63"/>
      <c r="AJ77" s="63"/>
    </row>
    <row r="78" ht="15.75" customHeight="1">
      <c r="A78" s="57" t="s">
        <v>315</v>
      </c>
      <c r="B78" s="57" t="s">
        <v>411</v>
      </c>
      <c r="C78" s="57" t="s">
        <v>22</v>
      </c>
      <c r="D78" s="57" t="s">
        <v>324</v>
      </c>
      <c r="E78" s="57" t="s">
        <v>4</v>
      </c>
      <c r="F78" s="58" t="s">
        <v>1163</v>
      </c>
      <c r="G78" s="193"/>
      <c r="H78" s="59">
        <v>0.0</v>
      </c>
      <c r="I78" s="113">
        <v>1490.0</v>
      </c>
      <c r="J78" s="125"/>
      <c r="K78" s="179">
        <v>648.0</v>
      </c>
      <c r="L78" s="38">
        <v>577.0</v>
      </c>
      <c r="M78" s="189">
        <f t="shared" si="8"/>
        <v>0</v>
      </c>
      <c r="N78" s="57" t="s">
        <v>1134</v>
      </c>
      <c r="O78" s="57" t="s">
        <v>1773</v>
      </c>
      <c r="P78" s="63"/>
      <c r="Q78" s="63"/>
      <c r="R78" s="190"/>
      <c r="S78" s="77"/>
      <c r="T78" s="191"/>
      <c r="U78" s="191"/>
      <c r="V78" s="191"/>
      <c r="W78" s="83"/>
      <c r="X78" s="192"/>
      <c r="Y78" s="192"/>
      <c r="Z78" s="192"/>
      <c r="AA78" s="192"/>
      <c r="AB78" s="192"/>
      <c r="AC78" s="192"/>
      <c r="AD78" s="192"/>
      <c r="AE78" s="192"/>
      <c r="AF78" s="192"/>
      <c r="AG78" s="192"/>
      <c r="AH78" s="63"/>
      <c r="AI78" s="63"/>
      <c r="AJ78" s="63"/>
    </row>
    <row r="79" ht="15.75" customHeight="1">
      <c r="A79" s="35" t="s">
        <v>315</v>
      </c>
      <c r="B79" s="35" t="s">
        <v>411</v>
      </c>
      <c r="C79" s="35" t="s">
        <v>6</v>
      </c>
      <c r="D79" s="35" t="s">
        <v>324</v>
      </c>
      <c r="E79" s="35" t="s">
        <v>319</v>
      </c>
      <c r="F79" s="46" t="str">
        <f t="shared" ref="F79:F80" si="9">LEFT(P79,FIND(" ",P79)-1)</f>
        <v>SNS10201a-42</v>
      </c>
      <c r="G79" s="48"/>
      <c r="H79" s="38">
        <v>1.0</v>
      </c>
      <c r="I79" s="35">
        <v>2190.0</v>
      </c>
      <c r="J79" s="48"/>
      <c r="K79" s="49">
        <v>622.0</v>
      </c>
      <c r="L79" s="52">
        <v>591.0</v>
      </c>
      <c r="M79" s="41"/>
      <c r="N79" s="35" t="s">
        <v>378</v>
      </c>
      <c r="O79" s="48"/>
      <c r="P79" s="51" t="s">
        <v>451</v>
      </c>
      <c r="Q79" s="51"/>
      <c r="R79" s="42"/>
      <c r="S79" s="42"/>
      <c r="T79" s="56"/>
      <c r="U79" s="56"/>
      <c r="V79" s="56"/>
      <c r="W79" s="78"/>
      <c r="X79" s="56"/>
      <c r="Y79" s="56"/>
      <c r="Z79" s="56"/>
      <c r="AA79" s="56"/>
      <c r="AB79" s="56"/>
      <c r="AC79" s="56"/>
      <c r="AD79" s="56"/>
      <c r="AE79" s="56"/>
      <c r="AF79" s="237"/>
      <c r="AG79" s="237"/>
      <c r="AH79" s="44"/>
      <c r="AI79" s="44"/>
      <c r="AJ79" s="44"/>
      <c r="AK79" s="44"/>
      <c r="AL79" s="44"/>
      <c r="AM79" s="44"/>
      <c r="AN79" s="44"/>
      <c r="AO79" s="44"/>
    </row>
    <row r="80" ht="15.75" customHeight="1">
      <c r="A80" s="35" t="s">
        <v>315</v>
      </c>
      <c r="B80" s="35" t="s">
        <v>411</v>
      </c>
      <c r="C80" s="35" t="s">
        <v>6</v>
      </c>
      <c r="D80" s="35" t="s">
        <v>324</v>
      </c>
      <c r="E80" s="35" t="s">
        <v>319</v>
      </c>
      <c r="F80" s="46" t="str">
        <f t="shared" si="9"/>
        <v>SNS10201b-102</v>
      </c>
      <c r="G80" s="48"/>
      <c r="H80" s="38">
        <v>1.0</v>
      </c>
      <c r="I80" s="35">
        <v>2190.0</v>
      </c>
      <c r="J80" s="48"/>
      <c r="K80" s="49">
        <v>622.0</v>
      </c>
      <c r="L80" s="52">
        <v>591.0</v>
      </c>
      <c r="M80" s="41"/>
      <c r="N80" s="35" t="s">
        <v>378</v>
      </c>
      <c r="O80" s="48"/>
      <c r="P80" s="51" t="s">
        <v>452</v>
      </c>
      <c r="Q80" s="51"/>
      <c r="R80" s="42"/>
      <c r="S80" s="42"/>
      <c r="T80" s="56"/>
      <c r="U80" s="56"/>
      <c r="V80" s="56"/>
      <c r="W80" s="78"/>
      <c r="X80" s="56"/>
      <c r="Y80" s="56"/>
      <c r="Z80" s="56"/>
      <c r="AA80" s="56"/>
      <c r="AB80" s="56"/>
      <c r="AC80" s="56"/>
      <c r="AD80" s="56"/>
      <c r="AE80" s="56"/>
      <c r="AF80" s="237"/>
      <c r="AG80" s="237"/>
      <c r="AH80" s="44"/>
      <c r="AI80" s="44"/>
      <c r="AJ80" s="44"/>
      <c r="AK80" s="44"/>
      <c r="AL80" s="44"/>
      <c r="AM80" s="44"/>
      <c r="AN80" s="44"/>
      <c r="AO80" s="44"/>
    </row>
    <row r="81" ht="15.75" customHeight="1">
      <c r="A81" s="35"/>
      <c r="B81" s="57" t="s">
        <v>473</v>
      </c>
      <c r="C81" s="57" t="s">
        <v>6</v>
      </c>
      <c r="D81" s="57" t="s">
        <v>474</v>
      </c>
      <c r="E81" s="57" t="s">
        <v>4</v>
      </c>
      <c r="F81" s="58" t="s">
        <v>482</v>
      </c>
      <c r="G81" s="58"/>
      <c r="H81" s="38">
        <v>0.0</v>
      </c>
      <c r="I81" s="59">
        <v>1790.0</v>
      </c>
      <c r="J81" s="60"/>
      <c r="K81" s="61">
        <v>568.0</v>
      </c>
      <c r="L81" s="62">
        <v>540.0</v>
      </c>
      <c r="M81" s="58"/>
      <c r="N81" s="57" t="s">
        <v>476</v>
      </c>
      <c r="O81" s="57" t="s">
        <v>483</v>
      </c>
      <c r="P81" s="63"/>
      <c r="Q81" s="63"/>
      <c r="R81" s="213"/>
      <c r="S81" s="213"/>
      <c r="T81" s="180"/>
      <c r="U81" s="180"/>
      <c r="V81" s="180"/>
      <c r="W81" s="236"/>
      <c r="X81" s="180"/>
      <c r="Y81" s="180"/>
      <c r="Z81" s="180"/>
      <c r="AA81" s="180"/>
      <c r="AB81" s="180"/>
      <c r="AC81" s="180"/>
      <c r="AD81" s="56"/>
      <c r="AE81" s="237"/>
      <c r="AF81" s="237"/>
      <c r="AG81" s="237"/>
    </row>
    <row r="82" ht="15.75" customHeight="1">
      <c r="A82" s="57" t="s">
        <v>315</v>
      </c>
      <c r="B82" s="57" t="s">
        <v>411</v>
      </c>
      <c r="C82" s="57" t="s">
        <v>6</v>
      </c>
      <c r="D82" s="57" t="s">
        <v>324</v>
      </c>
      <c r="E82" s="57" t="s">
        <v>4</v>
      </c>
      <c r="F82" s="58" t="s">
        <v>1153</v>
      </c>
      <c r="G82" s="193"/>
      <c r="H82" s="59">
        <v>1.0</v>
      </c>
      <c r="I82" s="113">
        <v>1790.0</v>
      </c>
      <c r="J82" s="125"/>
      <c r="K82" s="179">
        <v>748.0</v>
      </c>
      <c r="L82" s="38">
        <v>666.0</v>
      </c>
      <c r="M82" s="189">
        <f t="shared" ref="M82:M88" si="10">L82*H82</f>
        <v>666</v>
      </c>
      <c r="N82" s="57" t="s">
        <v>1134</v>
      </c>
      <c r="O82" s="58"/>
      <c r="P82" s="63"/>
      <c r="Q82" s="63"/>
      <c r="R82" s="190"/>
      <c r="S82" s="77"/>
      <c r="T82" s="191"/>
      <c r="U82" s="191"/>
      <c r="V82" s="191"/>
      <c r="W82" s="83"/>
      <c r="X82" s="192"/>
      <c r="Y82" s="192"/>
      <c r="Z82" s="192"/>
      <c r="AA82" s="192"/>
      <c r="AB82" s="192"/>
      <c r="AC82" s="192"/>
      <c r="AD82" s="192"/>
      <c r="AE82" s="192"/>
      <c r="AF82" s="192"/>
      <c r="AG82" s="192"/>
      <c r="AH82" s="63"/>
      <c r="AI82" s="63"/>
      <c r="AJ82" s="63"/>
    </row>
    <row r="83" ht="15.75" customHeight="1">
      <c r="A83" s="57" t="s">
        <v>315</v>
      </c>
      <c r="B83" s="57" t="s">
        <v>411</v>
      </c>
      <c r="C83" s="57" t="s">
        <v>6</v>
      </c>
      <c r="D83" s="57" t="s">
        <v>324</v>
      </c>
      <c r="E83" s="57" t="s">
        <v>4</v>
      </c>
      <c r="F83" s="58" t="s">
        <v>1147</v>
      </c>
      <c r="G83" s="193"/>
      <c r="H83" s="59">
        <v>1.0</v>
      </c>
      <c r="I83" s="113">
        <v>2190.0</v>
      </c>
      <c r="J83" s="125"/>
      <c r="K83" s="179">
        <v>898.0</v>
      </c>
      <c r="L83" s="38">
        <v>799.0</v>
      </c>
      <c r="M83" s="189">
        <f t="shared" si="10"/>
        <v>799</v>
      </c>
      <c r="N83" s="57" t="s">
        <v>1134</v>
      </c>
      <c r="O83" s="58"/>
      <c r="P83" s="63"/>
      <c r="Q83" s="63"/>
      <c r="R83" s="190"/>
      <c r="S83" s="77"/>
      <c r="T83" s="191"/>
      <c r="U83" s="191"/>
      <c r="V83" s="191"/>
      <c r="W83" s="83"/>
      <c r="X83" s="192"/>
      <c r="Y83" s="192"/>
      <c r="Z83" s="192"/>
      <c r="AA83" s="192"/>
      <c r="AB83" s="192"/>
      <c r="AC83" s="192"/>
      <c r="AD83" s="192"/>
      <c r="AE83" s="192"/>
      <c r="AF83" s="192"/>
      <c r="AG83" s="192"/>
      <c r="AH83" s="63"/>
      <c r="AI83" s="63"/>
      <c r="AJ83" s="63"/>
    </row>
    <row r="84" ht="15.75" customHeight="1">
      <c r="A84" s="57" t="s">
        <v>315</v>
      </c>
      <c r="B84" s="57" t="s">
        <v>411</v>
      </c>
      <c r="C84" s="57" t="s">
        <v>6</v>
      </c>
      <c r="D84" s="57" t="s">
        <v>324</v>
      </c>
      <c r="E84" s="57" t="s">
        <v>4</v>
      </c>
      <c r="F84" s="58" t="s">
        <v>1148</v>
      </c>
      <c r="G84" s="193"/>
      <c r="H84" s="59">
        <v>1.0</v>
      </c>
      <c r="I84" s="113">
        <v>2190.0</v>
      </c>
      <c r="J84" s="125"/>
      <c r="K84" s="179">
        <v>898.0</v>
      </c>
      <c r="L84" s="38">
        <v>799.0</v>
      </c>
      <c r="M84" s="189">
        <f t="shared" si="10"/>
        <v>799</v>
      </c>
      <c r="N84" s="57" t="s">
        <v>1134</v>
      </c>
      <c r="O84" s="58"/>
      <c r="P84" s="63"/>
      <c r="Q84" s="63"/>
      <c r="R84" s="190"/>
      <c r="S84" s="77"/>
      <c r="T84" s="191"/>
      <c r="U84" s="191"/>
      <c r="V84" s="191"/>
      <c r="W84" s="83"/>
      <c r="X84" s="192"/>
      <c r="Y84" s="192"/>
      <c r="Z84" s="192"/>
      <c r="AA84" s="192"/>
      <c r="AB84" s="192"/>
      <c r="AC84" s="192"/>
      <c r="AD84" s="192"/>
      <c r="AE84" s="192"/>
      <c r="AF84" s="192"/>
      <c r="AG84" s="192"/>
      <c r="AH84" s="63"/>
      <c r="AI84" s="63"/>
      <c r="AJ84" s="63"/>
    </row>
    <row r="85" ht="15.75" customHeight="1">
      <c r="A85" s="57" t="s">
        <v>315</v>
      </c>
      <c r="B85" s="57" t="s">
        <v>411</v>
      </c>
      <c r="C85" s="57" t="s">
        <v>6</v>
      </c>
      <c r="D85" s="57" t="s">
        <v>324</v>
      </c>
      <c r="E85" s="57" t="s">
        <v>4</v>
      </c>
      <c r="F85" s="58" t="s">
        <v>1149</v>
      </c>
      <c r="G85" s="193"/>
      <c r="H85" s="59">
        <v>1.0</v>
      </c>
      <c r="I85" s="113">
        <v>2190.0</v>
      </c>
      <c r="J85" s="125"/>
      <c r="K85" s="179">
        <v>898.0</v>
      </c>
      <c r="L85" s="38">
        <v>799.0</v>
      </c>
      <c r="M85" s="189">
        <f t="shared" si="10"/>
        <v>799</v>
      </c>
      <c r="N85" s="57" t="s">
        <v>1134</v>
      </c>
      <c r="O85" s="58"/>
      <c r="P85" s="63"/>
      <c r="Q85" s="63"/>
      <c r="R85" s="190"/>
      <c r="S85" s="77"/>
      <c r="T85" s="191"/>
      <c r="U85" s="191"/>
      <c r="V85" s="191"/>
      <c r="W85" s="83"/>
      <c r="X85" s="192"/>
      <c r="Y85" s="192"/>
      <c r="Z85" s="192"/>
      <c r="AA85" s="192"/>
      <c r="AB85" s="192"/>
      <c r="AC85" s="192"/>
      <c r="AD85" s="192"/>
      <c r="AE85" s="192"/>
      <c r="AF85" s="192"/>
      <c r="AG85" s="192"/>
      <c r="AH85" s="63"/>
      <c r="AI85" s="63"/>
      <c r="AJ85" s="63"/>
    </row>
    <row r="86" ht="15.75" customHeight="1">
      <c r="A86" s="57" t="s">
        <v>315</v>
      </c>
      <c r="B86" s="57" t="s">
        <v>411</v>
      </c>
      <c r="C86" s="57" t="s">
        <v>6</v>
      </c>
      <c r="D86" s="57" t="s">
        <v>324</v>
      </c>
      <c r="E86" s="57" t="s">
        <v>4</v>
      </c>
      <c r="F86" s="58" t="s">
        <v>1150</v>
      </c>
      <c r="G86" s="193"/>
      <c r="H86" s="59">
        <v>1.0</v>
      </c>
      <c r="I86" s="113">
        <v>2190.0</v>
      </c>
      <c r="J86" s="125"/>
      <c r="K86" s="179">
        <v>898.0</v>
      </c>
      <c r="L86" s="38">
        <v>799.0</v>
      </c>
      <c r="M86" s="189">
        <f t="shared" si="10"/>
        <v>799</v>
      </c>
      <c r="N86" s="57" t="s">
        <v>1134</v>
      </c>
      <c r="O86" s="58"/>
      <c r="P86" s="63"/>
      <c r="Q86" s="63"/>
      <c r="R86" s="190"/>
      <c r="S86" s="77"/>
      <c r="T86" s="191"/>
      <c r="U86" s="191"/>
      <c r="V86" s="191"/>
      <c r="W86" s="83"/>
      <c r="X86" s="192"/>
      <c r="Y86" s="192"/>
      <c r="Z86" s="192"/>
      <c r="AA86" s="192"/>
      <c r="AB86" s="192"/>
      <c r="AC86" s="192"/>
      <c r="AD86" s="192"/>
      <c r="AE86" s="192"/>
      <c r="AF86" s="192"/>
      <c r="AG86" s="192"/>
      <c r="AH86" s="63"/>
      <c r="AI86" s="63"/>
      <c r="AJ86" s="63"/>
    </row>
    <row r="87" ht="15.75" customHeight="1">
      <c r="A87" s="57" t="s">
        <v>315</v>
      </c>
      <c r="B87" s="57" t="s">
        <v>411</v>
      </c>
      <c r="C87" s="57" t="s">
        <v>6</v>
      </c>
      <c r="D87" s="57" t="s">
        <v>324</v>
      </c>
      <c r="E87" s="57" t="s">
        <v>4</v>
      </c>
      <c r="F87" s="58" t="s">
        <v>1151</v>
      </c>
      <c r="G87" s="193"/>
      <c r="H87" s="59">
        <v>1.0</v>
      </c>
      <c r="I87" s="113">
        <v>2190.0</v>
      </c>
      <c r="J87" s="125"/>
      <c r="K87" s="179">
        <v>898.0</v>
      </c>
      <c r="L87" s="38">
        <v>799.0</v>
      </c>
      <c r="M87" s="189">
        <f t="shared" si="10"/>
        <v>799</v>
      </c>
      <c r="N87" s="57" t="s">
        <v>1134</v>
      </c>
      <c r="O87" s="58"/>
      <c r="P87" s="63"/>
      <c r="Q87" s="63"/>
      <c r="R87" s="190"/>
      <c r="S87" s="77"/>
      <c r="T87" s="191"/>
      <c r="U87" s="191"/>
      <c r="V87" s="191"/>
      <c r="W87" s="83"/>
      <c r="X87" s="192"/>
      <c r="Y87" s="192"/>
      <c r="Z87" s="192"/>
      <c r="AA87" s="192"/>
      <c r="AB87" s="192"/>
      <c r="AC87" s="192"/>
      <c r="AD87" s="192"/>
      <c r="AE87" s="192"/>
      <c r="AF87" s="192"/>
      <c r="AG87" s="192"/>
      <c r="AH87" s="63"/>
      <c r="AI87" s="63"/>
      <c r="AJ87" s="63"/>
    </row>
    <row r="88" ht="15.75" customHeight="1">
      <c r="A88" s="57" t="s">
        <v>315</v>
      </c>
      <c r="B88" s="57" t="s">
        <v>411</v>
      </c>
      <c r="C88" s="57" t="s">
        <v>6</v>
      </c>
      <c r="D88" s="57" t="s">
        <v>324</v>
      </c>
      <c r="E88" s="57" t="s">
        <v>4</v>
      </c>
      <c r="F88" s="58" t="s">
        <v>1152</v>
      </c>
      <c r="G88" s="193"/>
      <c r="H88" s="59">
        <v>0.0</v>
      </c>
      <c r="I88" s="113">
        <v>2190.0</v>
      </c>
      <c r="J88" s="125"/>
      <c r="K88" s="179">
        <v>898.0</v>
      </c>
      <c r="L88" s="38">
        <v>799.0</v>
      </c>
      <c r="M88" s="189">
        <f t="shared" si="10"/>
        <v>0</v>
      </c>
      <c r="N88" s="57" t="s">
        <v>1134</v>
      </c>
      <c r="O88" s="57" t="s">
        <v>1772</v>
      </c>
      <c r="P88" s="63"/>
      <c r="Q88" s="63"/>
      <c r="R88" s="190"/>
      <c r="S88" s="77"/>
      <c r="T88" s="191"/>
      <c r="U88" s="191"/>
      <c r="V88" s="191"/>
      <c r="W88" s="83"/>
      <c r="X88" s="192"/>
      <c r="Y88" s="192"/>
      <c r="Z88" s="192"/>
      <c r="AA88" s="192"/>
      <c r="AB88" s="192"/>
      <c r="AC88" s="192"/>
      <c r="AD88" s="192"/>
      <c r="AE88" s="192"/>
      <c r="AF88" s="192"/>
      <c r="AG88" s="192"/>
      <c r="AH88" s="63"/>
      <c r="AI88" s="63"/>
      <c r="AJ88" s="63"/>
    </row>
    <row r="89" ht="15.75" customHeight="1">
      <c r="A89" s="35" t="s">
        <v>315</v>
      </c>
      <c r="B89" s="35" t="s">
        <v>411</v>
      </c>
      <c r="C89" s="35" t="s">
        <v>6</v>
      </c>
      <c r="D89" s="35" t="s">
        <v>324</v>
      </c>
      <c r="E89" s="35" t="s">
        <v>319</v>
      </c>
      <c r="F89" s="46" t="str">
        <f t="shared" ref="F89:F90" si="11">LEFT(P89,FIND(" ",P89)-1)</f>
        <v>SU23008a-2</v>
      </c>
      <c r="G89" s="48"/>
      <c r="H89" s="38">
        <v>0.0</v>
      </c>
      <c r="I89" s="35">
        <v>1990.0</v>
      </c>
      <c r="J89" s="48"/>
      <c r="K89" s="49">
        <v>568.0</v>
      </c>
      <c r="L89" s="52">
        <v>540.0</v>
      </c>
      <c r="M89" s="41"/>
      <c r="N89" s="35" t="s">
        <v>378</v>
      </c>
      <c r="O89" s="35" t="s">
        <v>453</v>
      </c>
      <c r="P89" s="51" t="s">
        <v>454</v>
      </c>
      <c r="Q89" s="51"/>
      <c r="R89" s="42"/>
      <c r="S89" s="42"/>
      <c r="T89" s="56"/>
      <c r="U89" s="56"/>
      <c r="V89" s="56"/>
      <c r="W89" s="78"/>
      <c r="X89" s="56"/>
      <c r="Y89" s="56"/>
      <c r="Z89" s="56"/>
      <c r="AA89" s="56"/>
      <c r="AB89" s="56"/>
      <c r="AC89" s="56"/>
      <c r="AD89" s="56"/>
      <c r="AE89" s="56"/>
      <c r="AF89" s="237"/>
      <c r="AG89" s="237"/>
      <c r="AH89" s="44"/>
      <c r="AI89" s="44"/>
      <c r="AJ89" s="44"/>
      <c r="AK89" s="44"/>
      <c r="AL89" s="44"/>
      <c r="AM89" s="44"/>
      <c r="AN89" s="44"/>
      <c r="AO89" s="44"/>
    </row>
    <row r="90" ht="15.75" customHeight="1">
      <c r="A90" s="35" t="s">
        <v>315</v>
      </c>
      <c r="B90" s="35" t="s">
        <v>411</v>
      </c>
      <c r="C90" s="35" t="s">
        <v>6</v>
      </c>
      <c r="D90" s="35" t="s">
        <v>324</v>
      </c>
      <c r="E90" s="35" t="s">
        <v>319</v>
      </c>
      <c r="F90" s="46" t="str">
        <f t="shared" si="11"/>
        <v>SU2708b-102</v>
      </c>
      <c r="G90" s="48"/>
      <c r="H90" s="38">
        <v>0.0</v>
      </c>
      <c r="I90" s="35">
        <v>2190.0</v>
      </c>
      <c r="J90" s="48"/>
      <c r="K90" s="49">
        <v>622.0</v>
      </c>
      <c r="L90" s="52">
        <v>591.0</v>
      </c>
      <c r="M90" s="41"/>
      <c r="N90" s="35" t="s">
        <v>378</v>
      </c>
      <c r="O90" s="35" t="s">
        <v>1762</v>
      </c>
      <c r="P90" s="51" t="s">
        <v>455</v>
      </c>
      <c r="Q90" s="51"/>
      <c r="R90" s="42"/>
      <c r="S90" s="42"/>
      <c r="T90" s="56"/>
      <c r="U90" s="56"/>
      <c r="V90" s="56"/>
      <c r="W90" s="78"/>
      <c r="X90" s="56"/>
      <c r="Y90" s="56"/>
      <c r="Z90" s="56"/>
      <c r="AA90" s="56"/>
      <c r="AB90" s="56"/>
      <c r="AC90" s="56"/>
      <c r="AD90" s="56"/>
      <c r="AE90" s="56"/>
      <c r="AF90" s="237"/>
      <c r="AG90" s="237"/>
      <c r="AH90" s="44"/>
      <c r="AI90" s="44"/>
      <c r="AJ90" s="44"/>
      <c r="AK90" s="44"/>
      <c r="AL90" s="44"/>
      <c r="AM90" s="44"/>
      <c r="AN90" s="44"/>
      <c r="AO90" s="44"/>
    </row>
    <row r="91" ht="15.75" customHeight="1">
      <c r="A91" s="57" t="s">
        <v>315</v>
      </c>
      <c r="B91" s="57" t="s">
        <v>411</v>
      </c>
      <c r="C91" s="57" t="s">
        <v>22</v>
      </c>
      <c r="D91" s="57" t="s">
        <v>324</v>
      </c>
      <c r="E91" s="57" t="s">
        <v>4</v>
      </c>
      <c r="F91" s="58" t="s">
        <v>1154</v>
      </c>
      <c r="G91" s="193"/>
      <c r="H91" s="59">
        <v>1.0</v>
      </c>
      <c r="I91" s="113">
        <v>2590.0</v>
      </c>
      <c r="J91" s="125"/>
      <c r="K91" s="179">
        <v>1098.0</v>
      </c>
      <c r="L91" s="38">
        <v>977.0</v>
      </c>
      <c r="M91" s="189">
        <f t="shared" ref="M91:M92" si="12">L91*H91</f>
        <v>977</v>
      </c>
      <c r="N91" s="57" t="s">
        <v>1134</v>
      </c>
      <c r="O91" s="58"/>
      <c r="P91" s="63"/>
      <c r="Q91" s="63"/>
      <c r="R91" s="190"/>
      <c r="S91" s="77"/>
      <c r="T91" s="191"/>
      <c r="U91" s="191"/>
      <c r="V91" s="191"/>
      <c r="W91" s="83"/>
      <c r="X91" s="192"/>
      <c r="Y91" s="192"/>
      <c r="Z91" s="192"/>
      <c r="AA91" s="192"/>
      <c r="AB91" s="192"/>
      <c r="AC91" s="192"/>
      <c r="AD91" s="192"/>
      <c r="AE91" s="192"/>
      <c r="AF91" s="192"/>
      <c r="AG91" s="192"/>
      <c r="AH91" s="63"/>
      <c r="AI91" s="63"/>
      <c r="AJ91" s="63"/>
    </row>
    <row r="92" ht="15.75" customHeight="1">
      <c r="A92" s="57" t="s">
        <v>315</v>
      </c>
      <c r="B92" s="57" t="s">
        <v>411</v>
      </c>
      <c r="C92" s="57" t="s">
        <v>22</v>
      </c>
      <c r="D92" s="57" t="s">
        <v>324</v>
      </c>
      <c r="E92" s="57" t="s">
        <v>4</v>
      </c>
      <c r="F92" s="58" t="s">
        <v>1155</v>
      </c>
      <c r="G92" s="193"/>
      <c r="H92" s="59">
        <v>1.0</v>
      </c>
      <c r="I92" s="113">
        <v>2590.0</v>
      </c>
      <c r="J92" s="125"/>
      <c r="K92" s="179">
        <v>1098.0</v>
      </c>
      <c r="L92" s="38">
        <v>977.0</v>
      </c>
      <c r="M92" s="189">
        <f t="shared" si="12"/>
        <v>977</v>
      </c>
      <c r="N92" s="57" t="s">
        <v>1134</v>
      </c>
      <c r="O92" s="58"/>
      <c r="P92" s="63"/>
      <c r="Q92" s="63"/>
      <c r="R92" s="190"/>
      <c r="S92" s="77"/>
      <c r="T92" s="191"/>
      <c r="U92" s="191"/>
      <c r="V92" s="191"/>
      <c r="W92" s="83"/>
      <c r="X92" s="192"/>
      <c r="Y92" s="192"/>
      <c r="Z92" s="192"/>
      <c r="AA92" s="192"/>
      <c r="AB92" s="192"/>
      <c r="AC92" s="192"/>
      <c r="AD92" s="192"/>
      <c r="AE92" s="192"/>
      <c r="AF92" s="192"/>
      <c r="AG92" s="192"/>
      <c r="AH92" s="63"/>
      <c r="AI92" s="63"/>
      <c r="AJ92" s="63"/>
    </row>
    <row r="93" ht="15.75" customHeight="1">
      <c r="A93" s="35" t="s">
        <v>315</v>
      </c>
      <c r="B93" s="35" t="s">
        <v>411</v>
      </c>
      <c r="C93" s="35" t="s">
        <v>6</v>
      </c>
      <c r="D93" s="35" t="s">
        <v>324</v>
      </c>
      <c r="E93" s="35" t="s">
        <v>319</v>
      </c>
      <c r="F93" s="46" t="str">
        <f t="shared" ref="F93:F106" si="13">LEFT(P93,FIND(" ",P93)-1)</f>
        <v>SUJ2795a-42</v>
      </c>
      <c r="G93" s="48"/>
      <c r="H93" s="38">
        <v>1.0</v>
      </c>
      <c r="I93" s="35">
        <v>2190.0</v>
      </c>
      <c r="J93" s="48"/>
      <c r="K93" s="49">
        <v>622.0</v>
      </c>
      <c r="L93" s="52">
        <v>591.0</v>
      </c>
      <c r="M93" s="41"/>
      <c r="N93" s="35" t="s">
        <v>378</v>
      </c>
      <c r="O93" s="48"/>
      <c r="P93" s="51" t="s">
        <v>456</v>
      </c>
      <c r="Q93" s="51"/>
      <c r="R93" s="42"/>
      <c r="S93" s="42"/>
      <c r="T93" s="56"/>
      <c r="U93" s="56"/>
      <c r="V93" s="56"/>
      <c r="W93" s="78"/>
      <c r="X93" s="56"/>
      <c r="Y93" s="56"/>
      <c r="Z93" s="56"/>
      <c r="AA93" s="56"/>
      <c r="AB93" s="56"/>
      <c r="AC93" s="56"/>
      <c r="AD93" s="56"/>
      <c r="AE93" s="56"/>
      <c r="AF93" s="237"/>
      <c r="AG93" s="237"/>
      <c r="AH93" s="44"/>
      <c r="AI93" s="44"/>
      <c r="AJ93" s="44"/>
      <c r="AK93" s="44"/>
      <c r="AL93" s="44"/>
      <c r="AM93" s="44"/>
      <c r="AN93" s="44"/>
      <c r="AO93" s="44"/>
    </row>
    <row r="94" ht="15.75" customHeight="1">
      <c r="A94" s="35" t="s">
        <v>315</v>
      </c>
      <c r="B94" s="35" t="s">
        <v>411</v>
      </c>
      <c r="C94" s="35" t="s">
        <v>6</v>
      </c>
      <c r="D94" s="35" t="s">
        <v>324</v>
      </c>
      <c r="E94" s="35" t="s">
        <v>319</v>
      </c>
      <c r="F94" s="46" t="str">
        <f t="shared" si="13"/>
        <v>SV2497b-2</v>
      </c>
      <c r="G94" s="48"/>
      <c r="H94" s="38">
        <v>0.0</v>
      </c>
      <c r="I94" s="35">
        <v>1990.0</v>
      </c>
      <c r="J94" s="48"/>
      <c r="K94" s="49">
        <v>568.0</v>
      </c>
      <c r="L94" s="52">
        <v>540.0</v>
      </c>
      <c r="M94" s="41"/>
      <c r="N94" s="35" t="s">
        <v>378</v>
      </c>
      <c r="O94" s="35" t="s">
        <v>438</v>
      </c>
      <c r="P94" s="51" t="s">
        <v>457</v>
      </c>
      <c r="Q94" s="51"/>
      <c r="R94" s="42"/>
      <c r="S94" s="42"/>
      <c r="T94" s="56"/>
      <c r="U94" s="56"/>
      <c r="V94" s="56"/>
      <c r="W94" s="78"/>
      <c r="X94" s="56"/>
      <c r="Y94" s="56"/>
      <c r="Z94" s="56"/>
      <c r="AA94" s="56"/>
      <c r="AB94" s="56"/>
      <c r="AC94" s="56"/>
      <c r="AD94" s="56"/>
      <c r="AE94" s="56"/>
      <c r="AF94" s="237"/>
      <c r="AG94" s="237"/>
      <c r="AH94" s="44"/>
      <c r="AI94" s="44"/>
      <c r="AJ94" s="44"/>
      <c r="AK94" s="44"/>
      <c r="AL94" s="44"/>
      <c r="AM94" s="44"/>
      <c r="AN94" s="44"/>
      <c r="AO94" s="44"/>
    </row>
    <row r="95" ht="15.75" customHeight="1">
      <c r="A95" s="35" t="s">
        <v>315</v>
      </c>
      <c r="B95" s="35" t="s">
        <v>411</v>
      </c>
      <c r="C95" s="35" t="s">
        <v>6</v>
      </c>
      <c r="D95" s="35" t="s">
        <v>324</v>
      </c>
      <c r="E95" s="35" t="s">
        <v>319</v>
      </c>
      <c r="F95" s="46" t="str">
        <f t="shared" si="13"/>
        <v>SV2506a-2</v>
      </c>
      <c r="G95" s="48"/>
      <c r="H95" s="38">
        <v>0.0</v>
      </c>
      <c r="I95" s="35">
        <v>2190.0</v>
      </c>
      <c r="J95" s="48"/>
      <c r="K95" s="49">
        <v>622.0</v>
      </c>
      <c r="L95" s="52">
        <v>591.0</v>
      </c>
      <c r="M95" s="41"/>
      <c r="N95" s="35" t="s">
        <v>378</v>
      </c>
      <c r="O95" s="35" t="s">
        <v>458</v>
      </c>
      <c r="P95" s="51" t="s">
        <v>459</v>
      </c>
      <c r="Q95" s="51"/>
      <c r="R95" s="42"/>
      <c r="S95" s="42"/>
      <c r="T95" s="56"/>
      <c r="U95" s="56"/>
      <c r="V95" s="56"/>
      <c r="W95" s="78"/>
      <c r="X95" s="56"/>
      <c r="Y95" s="56"/>
      <c r="Z95" s="56"/>
      <c r="AA95" s="56"/>
      <c r="AB95" s="56"/>
      <c r="AC95" s="56"/>
      <c r="AD95" s="56"/>
      <c r="AE95" s="56"/>
      <c r="AF95" s="237"/>
      <c r="AG95" s="237"/>
      <c r="AH95" s="44"/>
      <c r="AI95" s="44"/>
      <c r="AJ95" s="44"/>
      <c r="AK95" s="44"/>
      <c r="AL95" s="44"/>
      <c r="AM95" s="44"/>
      <c r="AN95" s="44"/>
      <c r="AO95" s="44"/>
    </row>
    <row r="96" ht="15.75" customHeight="1">
      <c r="A96" s="35" t="s">
        <v>315</v>
      </c>
      <c r="B96" s="35" t="s">
        <v>411</v>
      </c>
      <c r="C96" s="35" t="s">
        <v>6</v>
      </c>
      <c r="D96" s="35" t="s">
        <v>324</v>
      </c>
      <c r="E96" s="35" t="s">
        <v>319</v>
      </c>
      <c r="F96" s="46" t="str">
        <f t="shared" si="13"/>
        <v>SV2506b-12</v>
      </c>
      <c r="G96" s="48"/>
      <c r="H96" s="38">
        <v>0.0</v>
      </c>
      <c r="I96" s="35">
        <v>2190.0</v>
      </c>
      <c r="J96" s="48"/>
      <c r="K96" s="49">
        <v>622.0</v>
      </c>
      <c r="L96" s="52">
        <v>591.0</v>
      </c>
      <c r="M96" s="41"/>
      <c r="N96" s="35" t="s">
        <v>378</v>
      </c>
      <c r="O96" s="35" t="s">
        <v>438</v>
      </c>
      <c r="P96" s="51" t="s">
        <v>460</v>
      </c>
      <c r="Q96" s="51"/>
      <c r="R96" s="42"/>
      <c r="S96" s="42"/>
      <c r="T96" s="56"/>
      <c r="U96" s="56"/>
      <c r="V96" s="56"/>
      <c r="W96" s="78"/>
      <c r="X96" s="56"/>
      <c r="Y96" s="56"/>
      <c r="Z96" s="56"/>
      <c r="AA96" s="56"/>
      <c r="AB96" s="56"/>
      <c r="AC96" s="56"/>
      <c r="AD96" s="56"/>
      <c r="AE96" s="56"/>
      <c r="AF96" s="237"/>
      <c r="AG96" s="237"/>
      <c r="AH96" s="44"/>
      <c r="AI96" s="44"/>
      <c r="AJ96" s="44"/>
      <c r="AK96" s="44"/>
      <c r="AL96" s="44"/>
      <c r="AM96" s="44"/>
      <c r="AN96" s="44"/>
      <c r="AO96" s="44"/>
    </row>
    <row r="97" ht="15.75" customHeight="1">
      <c r="A97" s="35" t="s">
        <v>315</v>
      </c>
      <c r="B97" s="35" t="s">
        <v>411</v>
      </c>
      <c r="C97" s="35" t="s">
        <v>6</v>
      </c>
      <c r="D97" s="35" t="s">
        <v>324</v>
      </c>
      <c r="E97" s="35" t="s">
        <v>319</v>
      </c>
      <c r="F97" s="46" t="str">
        <f t="shared" si="13"/>
        <v>SV2551b-42</v>
      </c>
      <c r="G97" s="48"/>
      <c r="H97" s="38">
        <v>0.0</v>
      </c>
      <c r="I97" s="35">
        <v>2390.0</v>
      </c>
      <c r="J97" s="48"/>
      <c r="K97" s="49">
        <v>872.0</v>
      </c>
      <c r="L97" s="52">
        <v>828.0</v>
      </c>
      <c r="M97" s="41"/>
      <c r="N97" s="35" t="s">
        <v>378</v>
      </c>
      <c r="O97" s="35" t="s">
        <v>429</v>
      </c>
      <c r="P97" s="51" t="s">
        <v>461</v>
      </c>
      <c r="Q97" s="51"/>
      <c r="R97" s="42"/>
      <c r="S97" s="42"/>
      <c r="T97" s="56"/>
      <c r="U97" s="56"/>
      <c r="V97" s="56"/>
      <c r="W97" s="78"/>
      <c r="X97" s="56"/>
      <c r="Y97" s="56"/>
      <c r="Z97" s="56"/>
      <c r="AA97" s="56"/>
      <c r="AB97" s="56"/>
      <c r="AC97" s="56"/>
      <c r="AD97" s="56"/>
      <c r="AE97" s="56"/>
      <c r="AF97" s="237"/>
      <c r="AG97" s="237"/>
      <c r="AH97" s="44"/>
      <c r="AI97" s="44"/>
      <c r="AJ97" s="44"/>
      <c r="AK97" s="44"/>
      <c r="AL97" s="44"/>
      <c r="AM97" s="44"/>
      <c r="AN97" s="44"/>
      <c r="AO97" s="44"/>
    </row>
    <row r="98" ht="15.75" customHeight="1">
      <c r="A98" s="35" t="s">
        <v>315</v>
      </c>
      <c r="B98" s="35" t="s">
        <v>411</v>
      </c>
      <c r="C98" s="35" t="s">
        <v>6</v>
      </c>
      <c r="D98" s="35" t="s">
        <v>324</v>
      </c>
      <c r="E98" s="35" t="s">
        <v>319</v>
      </c>
      <c r="F98" s="46" t="str">
        <f t="shared" si="13"/>
        <v>SV2658a-42</v>
      </c>
      <c r="G98" s="48"/>
      <c r="H98" s="38">
        <v>1.0</v>
      </c>
      <c r="I98" s="35">
        <v>2390.0</v>
      </c>
      <c r="J98" s="48"/>
      <c r="K98" s="49">
        <v>872.0</v>
      </c>
      <c r="L98" s="52">
        <v>828.0</v>
      </c>
      <c r="M98" s="41"/>
      <c r="N98" s="35" t="s">
        <v>378</v>
      </c>
      <c r="O98" s="48"/>
      <c r="P98" s="51" t="s">
        <v>462</v>
      </c>
      <c r="Q98" s="51"/>
      <c r="R98" s="42"/>
      <c r="S98" s="42"/>
      <c r="T98" s="56"/>
      <c r="U98" s="56"/>
      <c r="V98" s="56"/>
      <c r="W98" s="78"/>
      <c r="X98" s="56"/>
      <c r="Y98" s="56"/>
      <c r="Z98" s="56"/>
      <c r="AA98" s="56"/>
      <c r="AB98" s="56"/>
      <c r="AC98" s="56"/>
      <c r="AD98" s="56"/>
      <c r="AE98" s="56"/>
      <c r="AF98" s="237"/>
      <c r="AG98" s="237"/>
      <c r="AH98" s="44"/>
      <c r="AI98" s="44"/>
      <c r="AJ98" s="44"/>
      <c r="AK98" s="44"/>
      <c r="AL98" s="44"/>
      <c r="AM98" s="44"/>
      <c r="AN98" s="44"/>
      <c r="AO98" s="44"/>
    </row>
    <row r="99" ht="15.75" customHeight="1">
      <c r="A99" s="35" t="s">
        <v>315</v>
      </c>
      <c r="B99" s="35" t="s">
        <v>411</v>
      </c>
      <c r="C99" s="35" t="s">
        <v>6</v>
      </c>
      <c r="D99" s="35" t="s">
        <v>324</v>
      </c>
      <c r="E99" s="35" t="s">
        <v>319</v>
      </c>
      <c r="F99" s="46" t="str">
        <f t="shared" si="13"/>
        <v>SV2658b-102</v>
      </c>
      <c r="G99" s="48"/>
      <c r="H99" s="38">
        <v>0.0</v>
      </c>
      <c r="I99" s="35">
        <v>2390.0</v>
      </c>
      <c r="J99" s="48"/>
      <c r="K99" s="49">
        <v>872.0</v>
      </c>
      <c r="L99" s="52">
        <v>828.0</v>
      </c>
      <c r="M99" s="41"/>
      <c r="N99" s="35" t="s">
        <v>378</v>
      </c>
      <c r="O99" s="35" t="s">
        <v>436</v>
      </c>
      <c r="P99" s="51" t="s">
        <v>463</v>
      </c>
      <c r="Q99" s="51"/>
      <c r="R99" s="42"/>
      <c r="S99" s="42"/>
      <c r="T99" s="56"/>
      <c r="U99" s="56"/>
      <c r="V99" s="56"/>
      <c r="W99" s="78"/>
      <c r="X99" s="56"/>
      <c r="Y99" s="56"/>
      <c r="Z99" s="56"/>
      <c r="AA99" s="56"/>
      <c r="AB99" s="56"/>
      <c r="AC99" s="56"/>
      <c r="AD99" s="56"/>
      <c r="AE99" s="56"/>
      <c r="AF99" s="237"/>
      <c r="AG99" s="237"/>
      <c r="AH99" s="44"/>
      <c r="AI99" s="44"/>
      <c r="AJ99" s="44"/>
      <c r="AK99" s="44"/>
      <c r="AL99" s="44"/>
      <c r="AM99" s="44"/>
      <c r="AN99" s="44"/>
      <c r="AO99" s="44"/>
    </row>
    <row r="100" ht="15.75" customHeight="1">
      <c r="A100" s="35" t="s">
        <v>315</v>
      </c>
      <c r="B100" s="35" t="s">
        <v>411</v>
      </c>
      <c r="C100" s="35" t="s">
        <v>6</v>
      </c>
      <c r="D100" s="35" t="s">
        <v>324</v>
      </c>
      <c r="E100" s="35" t="s">
        <v>319</v>
      </c>
      <c r="F100" s="46" t="str">
        <f t="shared" si="13"/>
        <v>SV6866a-12</v>
      </c>
      <c r="G100" s="48"/>
      <c r="H100" s="38">
        <v>0.0</v>
      </c>
      <c r="I100" s="35">
        <v>1990.0</v>
      </c>
      <c r="J100" s="48"/>
      <c r="K100" s="49">
        <v>568.0</v>
      </c>
      <c r="L100" s="52">
        <v>540.0</v>
      </c>
      <c r="M100" s="41"/>
      <c r="N100" s="35" t="s">
        <v>378</v>
      </c>
      <c r="O100" s="35" t="s">
        <v>423</v>
      </c>
      <c r="P100" s="51" t="s">
        <v>464</v>
      </c>
      <c r="Q100" s="51"/>
      <c r="R100" s="42"/>
      <c r="S100" s="42"/>
      <c r="T100" s="56"/>
      <c r="U100" s="56"/>
      <c r="V100" s="56"/>
      <c r="W100" s="78"/>
      <c r="X100" s="56"/>
      <c r="Y100" s="56"/>
      <c r="Z100" s="56"/>
      <c r="AA100" s="56"/>
      <c r="AB100" s="56"/>
      <c r="AC100" s="56"/>
      <c r="AD100" s="56"/>
      <c r="AE100" s="56"/>
      <c r="AF100" s="237"/>
      <c r="AG100" s="237"/>
      <c r="AH100" s="44"/>
      <c r="AI100" s="44"/>
      <c r="AJ100" s="44"/>
      <c r="AK100" s="44"/>
      <c r="AL100" s="44"/>
      <c r="AM100" s="44"/>
      <c r="AN100" s="44"/>
      <c r="AO100" s="44"/>
    </row>
    <row r="101" ht="15.75" customHeight="1">
      <c r="A101" s="35" t="s">
        <v>315</v>
      </c>
      <c r="B101" s="35" t="s">
        <v>411</v>
      </c>
      <c r="C101" s="35" t="s">
        <v>6</v>
      </c>
      <c r="D101" s="35" t="s">
        <v>324</v>
      </c>
      <c r="E101" s="35" t="s">
        <v>319</v>
      </c>
      <c r="F101" s="46" t="str">
        <f t="shared" si="13"/>
        <v>SV7047a-11</v>
      </c>
      <c r="G101" s="48"/>
      <c r="H101" s="38">
        <v>1.0</v>
      </c>
      <c r="I101" s="35">
        <v>2190.0</v>
      </c>
      <c r="J101" s="48"/>
      <c r="K101" s="49">
        <v>622.0</v>
      </c>
      <c r="L101" s="52">
        <v>591.0</v>
      </c>
      <c r="M101" s="41"/>
      <c r="N101" s="35" t="s">
        <v>378</v>
      </c>
      <c r="O101" s="48"/>
      <c r="P101" s="51" t="s">
        <v>465</v>
      </c>
      <c r="Q101" s="51"/>
      <c r="R101" s="42"/>
      <c r="S101" s="42"/>
      <c r="T101" s="56"/>
      <c r="U101" s="56"/>
      <c r="V101" s="56"/>
      <c r="W101" s="78"/>
      <c r="X101" s="56"/>
      <c r="Y101" s="56"/>
      <c r="Z101" s="56"/>
      <c r="AA101" s="56"/>
      <c r="AB101" s="56"/>
      <c r="AC101" s="56"/>
      <c r="AD101" s="56"/>
      <c r="AE101" s="56"/>
      <c r="AF101" s="237"/>
      <c r="AG101" s="237"/>
      <c r="AH101" s="44"/>
      <c r="AI101" s="44"/>
      <c r="AJ101" s="44"/>
      <c r="AK101" s="44"/>
      <c r="AL101" s="44"/>
      <c r="AM101" s="44"/>
      <c r="AN101" s="44"/>
      <c r="AO101" s="44"/>
    </row>
    <row r="102" ht="15.75" customHeight="1">
      <c r="A102" s="35" t="s">
        <v>315</v>
      </c>
      <c r="B102" s="35" t="s">
        <v>411</v>
      </c>
      <c r="C102" s="35" t="s">
        <v>6</v>
      </c>
      <c r="D102" s="35" t="s">
        <v>324</v>
      </c>
      <c r="E102" s="35" t="s">
        <v>319</v>
      </c>
      <c r="F102" s="46" t="str">
        <f t="shared" si="13"/>
        <v>SV7182a-2</v>
      </c>
      <c r="G102" s="48"/>
      <c r="H102" s="38">
        <v>1.0</v>
      </c>
      <c r="I102" s="35">
        <v>2190.0</v>
      </c>
      <c r="J102" s="48"/>
      <c r="K102" s="49">
        <v>622.0</v>
      </c>
      <c r="L102" s="52">
        <v>591.0</v>
      </c>
      <c r="M102" s="41"/>
      <c r="N102" s="35" t="s">
        <v>378</v>
      </c>
      <c r="O102" s="48"/>
      <c r="P102" s="51" t="s">
        <v>466</v>
      </c>
      <c r="Q102" s="51"/>
      <c r="R102" s="42"/>
      <c r="S102" s="42"/>
      <c r="T102" s="56"/>
      <c r="U102" s="56"/>
      <c r="V102" s="56"/>
      <c r="W102" s="78"/>
      <c r="X102" s="56"/>
      <c r="Y102" s="56"/>
      <c r="Z102" s="56"/>
      <c r="AA102" s="56"/>
      <c r="AB102" s="56"/>
      <c r="AC102" s="56"/>
      <c r="AD102" s="56"/>
      <c r="AE102" s="56"/>
      <c r="AF102" s="237"/>
      <c r="AG102" s="237"/>
      <c r="AH102" s="44"/>
      <c r="AI102" s="44"/>
      <c r="AJ102" s="44"/>
      <c r="AK102" s="44"/>
      <c r="AL102" s="44"/>
      <c r="AM102" s="44"/>
      <c r="AN102" s="44"/>
      <c r="AO102" s="44"/>
    </row>
    <row r="103" ht="15.75" customHeight="1">
      <c r="A103" s="35" t="s">
        <v>315</v>
      </c>
      <c r="B103" s="35" t="s">
        <v>411</v>
      </c>
      <c r="C103" s="35" t="s">
        <v>6</v>
      </c>
      <c r="D103" s="35" t="s">
        <v>324</v>
      </c>
      <c r="E103" s="35" t="s">
        <v>319</v>
      </c>
      <c r="F103" s="46" t="str">
        <f t="shared" si="13"/>
        <v>SV7805b-8</v>
      </c>
      <c r="G103" s="48"/>
      <c r="H103" s="38">
        <v>1.0</v>
      </c>
      <c r="I103" s="35">
        <v>2390.0</v>
      </c>
      <c r="J103" s="48"/>
      <c r="K103" s="49">
        <v>872.0</v>
      </c>
      <c r="L103" s="52">
        <v>828.0</v>
      </c>
      <c r="M103" s="41"/>
      <c r="N103" s="35" t="s">
        <v>378</v>
      </c>
      <c r="O103" s="48"/>
      <c r="P103" s="240" t="s">
        <v>467</v>
      </c>
      <c r="Q103" s="51"/>
      <c r="R103" s="42"/>
      <c r="S103" s="42"/>
      <c r="T103" s="56"/>
      <c r="U103" s="56"/>
      <c r="V103" s="56"/>
      <c r="W103" s="78"/>
      <c r="X103" s="56"/>
      <c r="Y103" s="56"/>
      <c r="Z103" s="56"/>
      <c r="AA103" s="56"/>
      <c r="AB103" s="56"/>
      <c r="AC103" s="56"/>
      <c r="AD103" s="56"/>
      <c r="AE103" s="56"/>
      <c r="AF103" s="237"/>
      <c r="AG103" s="237"/>
      <c r="AH103" s="44"/>
      <c r="AI103" s="44"/>
      <c r="AJ103" s="44"/>
      <c r="AK103" s="44"/>
      <c r="AL103" s="44"/>
      <c r="AM103" s="44"/>
      <c r="AN103" s="44"/>
      <c r="AO103" s="44"/>
    </row>
    <row r="104" ht="15.75" customHeight="1">
      <c r="A104" s="35" t="s">
        <v>315</v>
      </c>
      <c r="B104" s="35" t="s">
        <v>411</v>
      </c>
      <c r="C104" s="35" t="s">
        <v>6</v>
      </c>
      <c r="D104" s="35" t="s">
        <v>324</v>
      </c>
      <c r="E104" s="35" t="s">
        <v>319</v>
      </c>
      <c r="F104" s="46" t="str">
        <f t="shared" si="13"/>
        <v>SV803b-2</v>
      </c>
      <c r="G104" s="48"/>
      <c r="H104" s="38">
        <v>0.0</v>
      </c>
      <c r="I104" s="35">
        <v>1990.0</v>
      </c>
      <c r="J104" s="48"/>
      <c r="K104" s="49">
        <v>568.0</v>
      </c>
      <c r="L104" s="52">
        <v>540.0</v>
      </c>
      <c r="M104" s="41"/>
      <c r="N104" s="35" t="s">
        <v>378</v>
      </c>
      <c r="O104" s="35" t="s">
        <v>468</v>
      </c>
      <c r="P104" s="240" t="s">
        <v>469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</row>
    <row r="105" ht="15.75" customHeight="1">
      <c r="A105" s="35" t="s">
        <v>315</v>
      </c>
      <c r="B105" s="35" t="s">
        <v>411</v>
      </c>
      <c r="C105" s="35" t="s">
        <v>6</v>
      </c>
      <c r="D105" s="35" t="s">
        <v>324</v>
      </c>
      <c r="E105" s="35" t="s">
        <v>319</v>
      </c>
      <c r="F105" s="46" t="str">
        <f t="shared" si="13"/>
        <v>SVW233a-42</v>
      </c>
      <c r="G105" s="48"/>
      <c r="H105" s="38">
        <v>1.0</v>
      </c>
      <c r="I105" s="35">
        <v>2390.0</v>
      </c>
      <c r="J105" s="48"/>
      <c r="K105" s="49">
        <v>872.0</v>
      </c>
      <c r="L105" s="52">
        <f>1656/2</f>
        <v>828</v>
      </c>
      <c r="M105" s="41"/>
      <c r="N105" s="35" t="s">
        <v>378</v>
      </c>
      <c r="O105" s="48"/>
      <c r="P105" s="240" t="s">
        <v>470</v>
      </c>
      <c r="Q105" s="51" t="s">
        <v>1774</v>
      </c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</row>
    <row r="106" ht="15.75" customHeight="1">
      <c r="A106" s="35" t="s">
        <v>315</v>
      </c>
      <c r="B106" s="35" t="s">
        <v>411</v>
      </c>
      <c r="C106" s="35" t="s">
        <v>6</v>
      </c>
      <c r="D106" s="35" t="s">
        <v>324</v>
      </c>
      <c r="E106" s="35" t="s">
        <v>319</v>
      </c>
      <c r="F106" s="46" t="str">
        <f t="shared" si="13"/>
        <v>SVW233b-102</v>
      </c>
      <c r="G106" s="48"/>
      <c r="H106" s="38">
        <v>0.0</v>
      </c>
      <c r="I106" s="35">
        <v>2390.0</v>
      </c>
      <c r="J106" s="48"/>
      <c r="K106" s="49">
        <v>872.0</v>
      </c>
      <c r="L106" s="52">
        <v>828.0</v>
      </c>
      <c r="M106" s="41"/>
      <c r="N106" s="35" t="s">
        <v>378</v>
      </c>
      <c r="O106" s="35" t="s">
        <v>471</v>
      </c>
      <c r="P106" s="240" t="s">
        <v>472</v>
      </c>
      <c r="Q106" s="56"/>
      <c r="R106" s="56"/>
      <c r="S106" s="78"/>
      <c r="T106" s="78"/>
      <c r="U106" s="56"/>
      <c r="V106" s="51"/>
      <c r="W106" s="56"/>
      <c r="X106" s="56"/>
      <c r="Y106" s="56"/>
      <c r="Z106" s="56"/>
      <c r="AA106" s="56"/>
      <c r="AB106" s="56"/>
      <c r="AC106" s="56"/>
      <c r="AD106" s="56"/>
      <c r="AE106" s="56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</row>
    <row r="107" ht="15.75" customHeight="1">
      <c r="A107" s="35" t="s">
        <v>315</v>
      </c>
      <c r="B107" s="35" t="s">
        <v>411</v>
      </c>
      <c r="C107" s="35" t="s">
        <v>6</v>
      </c>
      <c r="D107" s="35" t="s">
        <v>324</v>
      </c>
      <c r="E107" s="35" t="s">
        <v>319</v>
      </c>
      <c r="F107" s="35" t="s">
        <v>1775</v>
      </c>
      <c r="G107" s="48"/>
      <c r="H107" s="38">
        <v>1.0</v>
      </c>
      <c r="I107" s="241"/>
      <c r="J107" s="48"/>
      <c r="K107" s="242"/>
      <c r="L107" s="243">
        <v>948.0</v>
      </c>
      <c r="M107" s="41"/>
      <c r="N107" s="35" t="s">
        <v>1776</v>
      </c>
      <c r="O107" s="48"/>
      <c r="P107" s="48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</row>
    <row r="108" ht="15.75" customHeight="1">
      <c r="A108" s="35" t="s">
        <v>315</v>
      </c>
      <c r="B108" s="35" t="s">
        <v>411</v>
      </c>
      <c r="C108" s="35" t="s">
        <v>6</v>
      </c>
      <c r="D108" s="35" t="s">
        <v>324</v>
      </c>
      <c r="E108" s="35" t="s">
        <v>319</v>
      </c>
      <c r="F108" s="35" t="s">
        <v>1777</v>
      </c>
      <c r="G108" s="48"/>
      <c r="H108" s="38">
        <v>1.0</v>
      </c>
      <c r="I108" s="241"/>
      <c r="J108" s="48"/>
      <c r="K108" s="242"/>
      <c r="L108" s="243">
        <v>853.0</v>
      </c>
      <c r="M108" s="41"/>
      <c r="N108" s="35" t="s">
        <v>1776</v>
      </c>
      <c r="O108" s="48"/>
      <c r="P108" s="48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</row>
    <row r="109" ht="15.75" customHeight="1">
      <c r="A109" s="35" t="s">
        <v>315</v>
      </c>
      <c r="B109" s="35" t="s">
        <v>411</v>
      </c>
      <c r="C109" s="35" t="s">
        <v>6</v>
      </c>
      <c r="D109" s="35" t="s">
        <v>324</v>
      </c>
      <c r="E109" s="35" t="s">
        <v>319</v>
      </c>
      <c r="F109" s="57" t="s">
        <v>1778</v>
      </c>
      <c r="G109" s="48"/>
      <c r="H109" s="38">
        <v>0.0</v>
      </c>
      <c r="I109" s="244">
        <v>2390.0</v>
      </c>
      <c r="J109" s="48"/>
      <c r="K109" s="242"/>
      <c r="L109" s="243">
        <v>948.0</v>
      </c>
      <c r="M109" s="41"/>
      <c r="N109" s="35" t="s">
        <v>1776</v>
      </c>
      <c r="O109" s="35" t="s">
        <v>438</v>
      </c>
      <c r="P109" s="48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</row>
    <row r="110" ht="15.75" customHeight="1">
      <c r="A110" s="35" t="s">
        <v>315</v>
      </c>
      <c r="B110" s="35" t="s">
        <v>411</v>
      </c>
      <c r="C110" s="35" t="s">
        <v>6</v>
      </c>
      <c r="D110" s="35" t="s">
        <v>324</v>
      </c>
      <c r="E110" s="35" t="s">
        <v>319</v>
      </c>
      <c r="F110" s="35" t="s">
        <v>1779</v>
      </c>
      <c r="G110" s="48"/>
      <c r="H110" s="38">
        <v>1.0</v>
      </c>
      <c r="I110" s="241"/>
      <c r="J110" s="48"/>
      <c r="K110" s="242"/>
      <c r="L110" s="243">
        <v>853.0</v>
      </c>
      <c r="M110" s="41"/>
      <c r="N110" s="35" t="s">
        <v>1776</v>
      </c>
      <c r="O110" s="48"/>
      <c r="P110" s="48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</row>
    <row r="111" ht="15.75" customHeight="1">
      <c r="A111" s="35" t="s">
        <v>315</v>
      </c>
      <c r="B111" s="35" t="s">
        <v>411</v>
      </c>
      <c r="C111" s="35" t="s">
        <v>6</v>
      </c>
      <c r="D111" s="35" t="s">
        <v>324</v>
      </c>
      <c r="E111" s="35" t="s">
        <v>319</v>
      </c>
      <c r="F111" s="35" t="s">
        <v>1780</v>
      </c>
      <c r="G111" s="48"/>
      <c r="H111" s="38">
        <v>1.0</v>
      </c>
      <c r="I111" s="241"/>
      <c r="J111" s="48"/>
      <c r="K111" s="242"/>
      <c r="L111" s="243">
        <v>1186.0</v>
      </c>
      <c r="M111" s="41"/>
      <c r="N111" s="35" t="s">
        <v>1776</v>
      </c>
      <c r="O111" s="48"/>
      <c r="P111" s="48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</row>
    <row r="112" ht="15.75" customHeight="1">
      <c r="A112" s="44"/>
      <c r="B112" s="44"/>
      <c r="C112" s="44"/>
      <c r="D112" s="44"/>
      <c r="E112" s="44"/>
      <c r="G112" s="44"/>
      <c r="H112" s="44"/>
      <c r="I112" s="68"/>
      <c r="J112" s="44"/>
      <c r="K112" s="65"/>
      <c r="L112" s="66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</row>
    <row r="113" ht="15.75" customHeight="1">
      <c r="A113" s="44"/>
      <c r="B113" s="44"/>
      <c r="C113" s="44"/>
      <c r="D113" s="44"/>
      <c r="E113" s="44"/>
      <c r="G113" s="44"/>
      <c r="H113" s="44"/>
      <c r="I113" s="68"/>
      <c r="J113" s="44"/>
      <c r="K113" s="65"/>
      <c r="L113" s="66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65"/>
      <c r="L114" s="66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65"/>
      <c r="L115" s="66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65"/>
      <c r="L116" s="66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65"/>
      <c r="L117" s="66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65"/>
      <c r="L118" s="66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65"/>
      <c r="L119" s="66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65"/>
      <c r="L120" s="66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65"/>
      <c r="L121" s="66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65"/>
      <c r="L122" s="66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65"/>
      <c r="L123" s="66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65"/>
      <c r="L124" s="66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65"/>
      <c r="L125" s="66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65"/>
      <c r="L126" s="66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65"/>
      <c r="L127" s="66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65"/>
      <c r="L128" s="66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65"/>
      <c r="L129" s="66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65"/>
      <c r="L130" s="66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65"/>
      <c r="L131" s="66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65"/>
      <c r="L132" s="66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65"/>
      <c r="L133" s="66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65"/>
      <c r="L134" s="66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65"/>
      <c r="L135" s="66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65"/>
      <c r="L136" s="66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65"/>
      <c r="L137" s="66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65"/>
      <c r="L138" s="66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65"/>
      <c r="L139" s="66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65"/>
      <c r="L140" s="66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65"/>
      <c r="L141" s="66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65"/>
      <c r="L142" s="66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65"/>
      <c r="L143" s="66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65"/>
      <c r="L144" s="66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65"/>
      <c r="L145" s="66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65"/>
      <c r="L146" s="66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65"/>
      <c r="L147" s="66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65"/>
      <c r="L148" s="66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65"/>
      <c r="L149" s="66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65"/>
      <c r="L150" s="66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65"/>
      <c r="L151" s="66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65"/>
      <c r="L152" s="66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65"/>
      <c r="L153" s="66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65"/>
      <c r="L154" s="66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65"/>
      <c r="L155" s="66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65"/>
      <c r="L156" s="66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65"/>
      <c r="L157" s="66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65"/>
      <c r="L158" s="66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65"/>
      <c r="L159" s="66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65"/>
      <c r="L160" s="66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65"/>
      <c r="L161" s="66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65"/>
      <c r="L162" s="66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65"/>
      <c r="L163" s="66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65"/>
      <c r="L164" s="66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65"/>
      <c r="L165" s="66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65"/>
      <c r="L166" s="66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65"/>
      <c r="L167" s="66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65"/>
      <c r="L168" s="66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65"/>
      <c r="L169" s="66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65"/>
      <c r="L170" s="66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65"/>
      <c r="L171" s="66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65"/>
      <c r="L172" s="66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65"/>
      <c r="L173" s="66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65"/>
      <c r="L174" s="66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65"/>
      <c r="L175" s="66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65"/>
      <c r="L176" s="66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65"/>
      <c r="L177" s="66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65"/>
      <c r="L178" s="66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65"/>
      <c r="L179" s="66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65"/>
      <c r="L180" s="66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65"/>
      <c r="L181" s="66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65"/>
      <c r="L182" s="66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65"/>
      <c r="L183" s="66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65"/>
      <c r="L184" s="66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65"/>
      <c r="L185" s="66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65"/>
      <c r="L186" s="66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65"/>
      <c r="L187" s="66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65"/>
      <c r="L188" s="66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65"/>
      <c r="L189" s="66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65"/>
      <c r="L190" s="66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65"/>
      <c r="L455" s="66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68"/>
      <c r="J456" s="44"/>
      <c r="K456" s="65"/>
      <c r="L456" s="66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68"/>
      <c r="J457" s="44"/>
      <c r="K457" s="65"/>
      <c r="L457" s="66"/>
      <c r="M457" s="67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68"/>
      <c r="J458" s="44"/>
      <c r="K458" s="65"/>
      <c r="L458" s="66"/>
      <c r="M458" s="67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68"/>
      <c r="J459" s="44"/>
      <c r="K459" s="65"/>
      <c r="L459" s="66"/>
      <c r="M459" s="67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68"/>
      <c r="J460" s="44"/>
      <c r="K460" s="65"/>
      <c r="L460" s="66"/>
      <c r="M460" s="67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68"/>
      <c r="J461" s="44"/>
      <c r="K461" s="65"/>
      <c r="L461" s="66"/>
      <c r="M461" s="67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68"/>
      <c r="J462" s="44"/>
      <c r="K462" s="65"/>
      <c r="L462" s="66"/>
      <c r="M462" s="67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68"/>
      <c r="J463" s="44"/>
      <c r="K463" s="65"/>
      <c r="L463" s="66"/>
      <c r="M463" s="67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68"/>
      <c r="J464" s="44"/>
      <c r="K464" s="65"/>
      <c r="L464" s="66"/>
      <c r="M464" s="67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68"/>
      <c r="J465" s="44"/>
      <c r="K465" s="65"/>
      <c r="L465" s="66"/>
      <c r="M465" s="67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68"/>
      <c r="J466" s="44"/>
      <c r="K466" s="65"/>
      <c r="L466" s="66"/>
      <c r="M466" s="67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68"/>
      <c r="J467" s="44"/>
      <c r="K467" s="65"/>
      <c r="L467" s="66"/>
      <c r="M467" s="67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68"/>
      <c r="J468" s="44"/>
      <c r="K468" s="65"/>
      <c r="L468" s="66"/>
      <c r="M468" s="67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68"/>
      <c r="J469" s="44"/>
      <c r="K469" s="65"/>
      <c r="L469" s="66"/>
      <c r="M469" s="67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68"/>
      <c r="J470" s="44"/>
      <c r="K470" s="65"/>
      <c r="L470" s="66"/>
      <c r="M470" s="67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68"/>
      <c r="J471" s="44"/>
      <c r="K471" s="65"/>
      <c r="L471" s="66"/>
      <c r="M471" s="67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68"/>
      <c r="J472" s="44"/>
      <c r="K472" s="65"/>
      <c r="L472" s="66"/>
      <c r="M472" s="67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68"/>
      <c r="J473" s="44"/>
      <c r="K473" s="65"/>
      <c r="L473" s="66"/>
      <c r="M473" s="67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68"/>
      <c r="J474" s="44"/>
      <c r="K474" s="65"/>
      <c r="L474" s="66"/>
      <c r="M474" s="67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68"/>
      <c r="J475" s="44"/>
      <c r="K475" s="65"/>
      <c r="L475" s="66"/>
      <c r="M475" s="67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68"/>
      <c r="J476" s="44"/>
      <c r="K476" s="65"/>
      <c r="L476" s="66"/>
      <c r="M476" s="67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68"/>
      <c r="J477" s="44"/>
      <c r="K477" s="65"/>
      <c r="L477" s="66"/>
      <c r="M477" s="67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68"/>
      <c r="J478" s="44"/>
      <c r="K478" s="65"/>
      <c r="L478" s="66"/>
      <c r="M478" s="67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68"/>
      <c r="J479" s="44"/>
      <c r="K479" s="65"/>
      <c r="L479" s="66"/>
      <c r="M479" s="67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68"/>
      <c r="J480" s="44"/>
      <c r="K480" s="65"/>
      <c r="L480" s="66"/>
      <c r="M480" s="67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68"/>
      <c r="J481" s="44"/>
      <c r="K481" s="65"/>
      <c r="L481" s="66"/>
      <c r="M481" s="67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68"/>
      <c r="J482" s="44"/>
      <c r="K482" s="65"/>
      <c r="L482" s="66"/>
      <c r="M482" s="67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68"/>
      <c r="J483" s="44"/>
      <c r="K483" s="65"/>
      <c r="L483" s="66"/>
      <c r="M483" s="67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68"/>
      <c r="J484" s="44"/>
      <c r="K484" s="65"/>
      <c r="L484" s="66"/>
      <c r="M484" s="67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68"/>
      <c r="J485" s="44"/>
      <c r="K485" s="65"/>
      <c r="L485" s="66"/>
      <c r="M485" s="67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68"/>
      <c r="J486" s="44"/>
      <c r="K486" s="65"/>
      <c r="L486" s="66"/>
      <c r="M486" s="67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68"/>
      <c r="J487" s="44"/>
      <c r="K487" s="65"/>
      <c r="L487" s="66"/>
      <c r="M487" s="67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68"/>
      <c r="J488" s="44"/>
      <c r="K488" s="65"/>
      <c r="L488" s="66"/>
      <c r="M488" s="67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68"/>
      <c r="J489" s="44"/>
      <c r="K489" s="65"/>
      <c r="L489" s="66"/>
      <c r="M489" s="67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68"/>
      <c r="J490" s="44"/>
      <c r="K490" s="65"/>
      <c r="L490" s="66"/>
      <c r="M490" s="67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68"/>
      <c r="J491" s="44"/>
      <c r="K491" s="65"/>
      <c r="L491" s="66"/>
      <c r="M491" s="67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68"/>
      <c r="J492" s="44"/>
      <c r="K492" s="65"/>
      <c r="L492" s="66"/>
      <c r="M492" s="67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68"/>
      <c r="J493" s="44"/>
      <c r="K493" s="65"/>
      <c r="L493" s="66"/>
      <c r="M493" s="67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68"/>
      <c r="J494" s="44"/>
      <c r="K494" s="65"/>
      <c r="L494" s="66"/>
      <c r="M494" s="67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68"/>
      <c r="J495" s="44"/>
      <c r="K495" s="65"/>
      <c r="L495" s="66"/>
      <c r="M495" s="67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68"/>
      <c r="J496" s="44"/>
      <c r="K496" s="65"/>
      <c r="L496" s="66"/>
      <c r="M496" s="67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68"/>
      <c r="J497" s="44"/>
      <c r="K497" s="65"/>
      <c r="L497" s="66"/>
      <c r="M497" s="67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68"/>
      <c r="J498" s="44"/>
      <c r="K498" s="65"/>
      <c r="L498" s="66"/>
      <c r="M498" s="67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68"/>
      <c r="J499" s="44"/>
      <c r="K499" s="65"/>
      <c r="L499" s="66"/>
      <c r="M499" s="67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68"/>
      <c r="J500" s="44"/>
      <c r="K500" s="65"/>
      <c r="L500" s="66"/>
      <c r="M500" s="67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68"/>
      <c r="J501" s="44"/>
      <c r="K501" s="65"/>
      <c r="L501" s="66"/>
      <c r="M501" s="67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68"/>
      <c r="J502" s="44"/>
      <c r="K502" s="65"/>
      <c r="L502" s="66"/>
      <c r="M502" s="67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68"/>
      <c r="J503" s="44"/>
      <c r="K503" s="65"/>
      <c r="L503" s="66"/>
      <c r="M503" s="67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68"/>
      <c r="J504" s="44"/>
      <c r="K504" s="65"/>
      <c r="L504" s="66"/>
      <c r="M504" s="67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68"/>
      <c r="J505" s="44"/>
      <c r="K505" s="65"/>
      <c r="L505" s="66"/>
      <c r="M505" s="67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68"/>
      <c r="J506" s="44"/>
      <c r="K506" s="65"/>
      <c r="L506" s="66"/>
      <c r="M506" s="67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68"/>
      <c r="J507" s="44"/>
      <c r="K507" s="65"/>
      <c r="L507" s="66"/>
      <c r="M507" s="67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68"/>
      <c r="J508" s="44"/>
      <c r="K508" s="65"/>
      <c r="L508" s="66"/>
      <c r="M508" s="67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68"/>
      <c r="J509" s="44"/>
      <c r="K509" s="65"/>
      <c r="L509" s="66"/>
      <c r="M509" s="67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68"/>
      <c r="J510" s="44"/>
      <c r="K510" s="65"/>
      <c r="L510" s="66"/>
      <c r="M510" s="67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68"/>
      <c r="J511" s="44"/>
      <c r="K511" s="65"/>
      <c r="L511" s="66"/>
      <c r="M511" s="67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68"/>
      <c r="J512" s="44"/>
      <c r="K512" s="65"/>
      <c r="L512" s="66"/>
      <c r="M512" s="67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68"/>
      <c r="J513" s="44"/>
      <c r="K513" s="65"/>
      <c r="L513" s="66"/>
      <c r="M513" s="67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68"/>
      <c r="J514" s="44"/>
      <c r="K514" s="65"/>
      <c r="L514" s="66"/>
      <c r="M514" s="67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68"/>
      <c r="J515" s="44"/>
      <c r="K515" s="65"/>
      <c r="L515" s="66"/>
      <c r="M515" s="67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68"/>
      <c r="J516" s="44"/>
      <c r="K516" s="65"/>
      <c r="L516" s="66"/>
      <c r="M516" s="67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68"/>
      <c r="J517" s="44"/>
      <c r="K517" s="65"/>
      <c r="L517" s="66"/>
      <c r="M517" s="67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</row>
    <row r="518" ht="15.75" customHeight="1">
      <c r="A518" s="44"/>
      <c r="B518" s="44"/>
      <c r="C518" s="44"/>
      <c r="D518" s="44"/>
      <c r="E518" s="44"/>
      <c r="F518" s="44"/>
      <c r="G518" s="44"/>
      <c r="H518" s="63"/>
      <c r="I518" s="59"/>
      <c r="J518" s="44"/>
      <c r="K518" s="65"/>
      <c r="L518" s="66"/>
      <c r="M518" s="67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</row>
  </sheetData>
  <autoFilter ref="$A$1:$AO$111">
    <filterColumn colId="1">
      <filters>
        <filter val="Очки"/>
        <filter val="Очки с/з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10.0"/>
    <col customWidth="1" min="5" max="5" width="9.0"/>
    <col customWidth="1" min="6" max="6" width="12.88"/>
    <col customWidth="1" min="7" max="7" width="9.75"/>
    <col customWidth="1" min="8" max="8" width="8.75"/>
    <col customWidth="1" min="9" max="10" width="4.75"/>
    <col customWidth="1" min="11" max="11" width="8.25"/>
    <col customWidth="1" min="12" max="12" width="8.0"/>
    <col customWidth="1" min="13" max="13" width="7.0"/>
    <col customWidth="1" min="14" max="14" width="17.5"/>
    <col customWidth="1" min="15" max="15" width="9.5"/>
    <col customWidth="1" min="16" max="16" width="26.25"/>
    <col customWidth="1" min="17" max="17" width="7.63"/>
    <col customWidth="1" min="18" max="41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ht="15.75" customHeight="1">
      <c r="A2" s="57" t="s">
        <v>315</v>
      </c>
      <c r="B2" s="57" t="s">
        <v>520</v>
      </c>
      <c r="C2" s="58"/>
      <c r="D2" s="57" t="s">
        <v>324</v>
      </c>
      <c r="E2" s="57" t="s">
        <v>4</v>
      </c>
      <c r="F2" s="58" t="s">
        <v>1139</v>
      </c>
      <c r="G2" s="58"/>
      <c r="H2" s="38">
        <v>9.0</v>
      </c>
      <c r="I2" s="113">
        <v>490.0</v>
      </c>
      <c r="J2" s="125"/>
      <c r="K2" s="179">
        <v>163.0</v>
      </c>
      <c r="L2" s="38">
        <v>145.0</v>
      </c>
      <c r="M2" s="189">
        <f>L2*H2</f>
        <v>1305</v>
      </c>
      <c r="N2" s="57" t="s">
        <v>1134</v>
      </c>
      <c r="O2" s="64" t="s">
        <v>1761</v>
      </c>
      <c r="P2" s="213"/>
      <c r="Q2" s="180"/>
      <c r="R2" s="192"/>
      <c r="S2" s="191"/>
      <c r="T2" s="191"/>
      <c r="U2" s="191"/>
      <c r="V2" s="191"/>
      <c r="W2" s="191"/>
      <c r="X2" s="192"/>
      <c r="Y2" s="192"/>
      <c r="Z2" s="192"/>
      <c r="AA2" s="192"/>
      <c r="AB2" s="192"/>
      <c r="AC2" s="192"/>
      <c r="AD2" s="192"/>
      <c r="AE2" s="192"/>
      <c r="AF2" s="64"/>
      <c r="AG2" s="64"/>
      <c r="AH2" s="63"/>
      <c r="AI2" s="63"/>
      <c r="AJ2" s="63"/>
    </row>
    <row r="3" ht="15.75" customHeight="1">
      <c r="A3" s="35" t="s">
        <v>315</v>
      </c>
      <c r="B3" s="35" t="s">
        <v>520</v>
      </c>
      <c r="C3" s="35"/>
      <c r="D3" s="35" t="s">
        <v>324</v>
      </c>
      <c r="E3" s="35" t="s">
        <v>4</v>
      </c>
      <c r="F3" s="35" t="s">
        <v>521</v>
      </c>
      <c r="G3" s="35"/>
      <c r="H3" s="97">
        <v>3.0</v>
      </c>
      <c r="I3" s="59">
        <v>690.0</v>
      </c>
      <c r="J3" s="38"/>
      <c r="K3" s="38"/>
      <c r="L3" s="72">
        <v>250.0</v>
      </c>
      <c r="M3" s="41"/>
      <c r="N3" s="35" t="s">
        <v>522</v>
      </c>
      <c r="O3" s="231" t="s">
        <v>1762</v>
      </c>
      <c r="P3" s="74" t="s">
        <v>1763</v>
      </c>
      <c r="Q3" s="75"/>
      <c r="R3" s="75"/>
      <c r="S3" s="75"/>
      <c r="T3" s="75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  <c r="AI3" s="44"/>
      <c r="AJ3" s="44"/>
      <c r="AK3" s="44"/>
      <c r="AL3" s="44"/>
      <c r="AM3" s="44"/>
      <c r="AN3" s="44"/>
    </row>
    <row r="4" ht="15.75" customHeight="1">
      <c r="A4" s="57" t="s">
        <v>315</v>
      </c>
      <c r="B4" s="57" t="s">
        <v>1136</v>
      </c>
      <c r="C4" s="58"/>
      <c r="D4" s="57" t="s">
        <v>324</v>
      </c>
      <c r="E4" s="57" t="s">
        <v>4</v>
      </c>
      <c r="F4" s="58" t="s">
        <v>1175</v>
      </c>
      <c r="G4" s="57" t="s">
        <v>1138</v>
      </c>
      <c r="H4" s="38">
        <v>1.0</v>
      </c>
      <c r="I4" s="113">
        <v>590.0</v>
      </c>
      <c r="J4" s="125"/>
      <c r="K4" s="179">
        <v>230.0</v>
      </c>
      <c r="L4" s="38">
        <v>205.0</v>
      </c>
      <c r="M4" s="189">
        <f t="shared" ref="M4:M18" si="1">L4*H4</f>
        <v>205</v>
      </c>
      <c r="N4" s="57" t="s">
        <v>1134</v>
      </c>
      <c r="O4" s="63"/>
      <c r="P4" s="213"/>
      <c r="Q4" s="180"/>
      <c r="R4" s="192"/>
      <c r="S4" s="191"/>
      <c r="T4" s="191"/>
      <c r="U4" s="191"/>
      <c r="V4" s="191"/>
      <c r="W4" s="191"/>
      <c r="X4" s="192"/>
      <c r="Y4" s="192"/>
      <c r="Z4" s="192"/>
      <c r="AA4" s="192"/>
      <c r="AB4" s="192"/>
      <c r="AC4" s="192"/>
      <c r="AD4" s="192"/>
      <c r="AE4" s="192"/>
      <c r="AF4" s="64"/>
      <c r="AG4" s="64"/>
      <c r="AH4" s="63"/>
      <c r="AI4" s="63"/>
      <c r="AJ4" s="63"/>
    </row>
    <row r="5" ht="15.75" customHeight="1">
      <c r="A5" s="57" t="s">
        <v>315</v>
      </c>
      <c r="B5" s="57" t="s">
        <v>1136</v>
      </c>
      <c r="C5" s="58"/>
      <c r="D5" s="57" t="s">
        <v>324</v>
      </c>
      <c r="E5" s="57" t="s">
        <v>4</v>
      </c>
      <c r="F5" s="58" t="s">
        <v>1176</v>
      </c>
      <c r="G5" s="57" t="s">
        <v>1138</v>
      </c>
      <c r="H5" s="38">
        <v>1.0</v>
      </c>
      <c r="I5" s="113">
        <v>590.0</v>
      </c>
      <c r="J5" s="125"/>
      <c r="K5" s="179">
        <v>230.0</v>
      </c>
      <c r="L5" s="38">
        <v>205.0</v>
      </c>
      <c r="M5" s="189">
        <f t="shared" si="1"/>
        <v>205</v>
      </c>
      <c r="N5" s="57" t="s">
        <v>1134</v>
      </c>
      <c r="O5" s="63"/>
      <c r="P5" s="213"/>
      <c r="Q5" s="180"/>
      <c r="R5" s="192"/>
      <c r="S5" s="191"/>
      <c r="T5" s="191"/>
      <c r="U5" s="191"/>
      <c r="V5" s="191"/>
      <c r="W5" s="191"/>
      <c r="X5" s="192"/>
      <c r="Y5" s="192"/>
      <c r="Z5" s="192"/>
      <c r="AA5" s="192"/>
      <c r="AB5" s="192"/>
      <c r="AC5" s="192"/>
      <c r="AD5" s="192"/>
      <c r="AE5" s="192"/>
      <c r="AF5" s="64"/>
      <c r="AG5" s="64"/>
      <c r="AH5" s="63"/>
      <c r="AI5" s="63"/>
      <c r="AJ5" s="63"/>
    </row>
    <row r="6" ht="15.75" customHeight="1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1187</v>
      </c>
      <c r="G6" s="57" t="s">
        <v>1188</v>
      </c>
      <c r="H6" s="38">
        <v>1.0</v>
      </c>
      <c r="I6" s="113">
        <v>730.0</v>
      </c>
      <c r="J6" s="125"/>
      <c r="K6" s="179">
        <v>290.0</v>
      </c>
      <c r="L6" s="38">
        <v>258.0</v>
      </c>
      <c r="M6" s="189">
        <f t="shared" si="1"/>
        <v>258</v>
      </c>
      <c r="N6" s="57" t="s">
        <v>1134</v>
      </c>
      <c r="O6" s="63"/>
      <c r="P6" s="213"/>
      <c r="Q6" s="180"/>
      <c r="R6" s="192"/>
      <c r="S6" s="191"/>
      <c r="T6" s="191"/>
      <c r="U6" s="191"/>
      <c r="V6" s="191"/>
      <c r="W6" s="191"/>
      <c r="X6" s="192"/>
      <c r="Y6" s="192"/>
      <c r="Z6" s="192"/>
      <c r="AA6" s="192"/>
      <c r="AB6" s="192"/>
      <c r="AC6" s="192"/>
      <c r="AD6" s="192"/>
      <c r="AE6" s="192"/>
      <c r="AF6" s="64"/>
      <c r="AG6" s="64"/>
      <c r="AH6" s="63"/>
      <c r="AI6" s="63"/>
      <c r="AJ6" s="63"/>
    </row>
    <row r="7" ht="15.75" customHeight="1">
      <c r="A7" s="57" t="s">
        <v>315</v>
      </c>
      <c r="B7" s="57" t="s">
        <v>1136</v>
      </c>
      <c r="C7" s="58"/>
      <c r="D7" s="57" t="s">
        <v>324</v>
      </c>
      <c r="E7" s="57" t="s">
        <v>4</v>
      </c>
      <c r="F7" s="58" t="s">
        <v>1189</v>
      </c>
      <c r="G7" s="57" t="s">
        <v>1188</v>
      </c>
      <c r="H7" s="38">
        <v>1.0</v>
      </c>
      <c r="I7" s="113">
        <v>730.0</v>
      </c>
      <c r="J7" s="125"/>
      <c r="K7" s="179">
        <v>290.0</v>
      </c>
      <c r="L7" s="38">
        <v>258.0</v>
      </c>
      <c r="M7" s="189">
        <f t="shared" si="1"/>
        <v>258</v>
      </c>
      <c r="N7" s="57" t="s">
        <v>1134</v>
      </c>
      <c r="O7" s="63"/>
      <c r="P7" s="213"/>
      <c r="Q7" s="180"/>
      <c r="R7" s="192"/>
      <c r="S7" s="191"/>
      <c r="T7" s="191"/>
      <c r="U7" s="191"/>
      <c r="V7" s="191"/>
      <c r="W7" s="191"/>
      <c r="X7" s="192"/>
      <c r="Y7" s="192"/>
      <c r="Z7" s="192"/>
      <c r="AA7" s="192"/>
      <c r="AB7" s="192"/>
      <c r="AC7" s="192"/>
      <c r="AD7" s="192"/>
      <c r="AE7" s="192"/>
      <c r="AF7" s="64"/>
      <c r="AG7" s="64"/>
      <c r="AH7" s="63"/>
      <c r="AI7" s="63"/>
      <c r="AJ7" s="63"/>
    </row>
    <row r="8" ht="15.75" customHeight="1">
      <c r="A8" s="57" t="s">
        <v>315</v>
      </c>
      <c r="B8" s="57" t="s">
        <v>1136</v>
      </c>
      <c r="C8" s="58"/>
      <c r="D8" s="57" t="s">
        <v>324</v>
      </c>
      <c r="E8" s="57" t="s">
        <v>4</v>
      </c>
      <c r="F8" s="58" t="s">
        <v>1137</v>
      </c>
      <c r="G8" s="57" t="s">
        <v>1138</v>
      </c>
      <c r="H8" s="38">
        <v>1.0</v>
      </c>
      <c r="I8" s="113">
        <v>590.0</v>
      </c>
      <c r="J8" s="125"/>
      <c r="K8" s="179">
        <v>230.0</v>
      </c>
      <c r="L8" s="38">
        <v>205.0</v>
      </c>
      <c r="M8" s="189">
        <f t="shared" si="1"/>
        <v>205</v>
      </c>
      <c r="N8" s="57" t="s">
        <v>1134</v>
      </c>
      <c r="O8" s="63"/>
      <c r="P8" s="213"/>
      <c r="Q8" s="180"/>
      <c r="R8" s="192"/>
      <c r="S8" s="191"/>
      <c r="T8" s="191"/>
      <c r="U8" s="191"/>
      <c r="V8" s="191"/>
      <c r="W8" s="191"/>
      <c r="X8" s="192"/>
      <c r="Y8" s="192"/>
      <c r="Z8" s="192"/>
      <c r="AA8" s="192"/>
      <c r="AB8" s="192"/>
      <c r="AC8" s="192"/>
      <c r="AD8" s="192"/>
      <c r="AE8" s="192"/>
      <c r="AF8" s="64"/>
      <c r="AG8" s="64"/>
      <c r="AH8" s="63"/>
      <c r="AI8" s="63"/>
      <c r="AJ8" s="63"/>
    </row>
    <row r="9" ht="15.75" customHeight="1">
      <c r="A9" s="57" t="s">
        <v>315</v>
      </c>
      <c r="B9" s="57" t="s">
        <v>1136</v>
      </c>
      <c r="C9" s="58"/>
      <c r="D9" s="57" t="s">
        <v>324</v>
      </c>
      <c r="E9" s="57" t="s">
        <v>4</v>
      </c>
      <c r="F9" s="58" t="s">
        <v>1180</v>
      </c>
      <c r="G9" s="57" t="s">
        <v>1178</v>
      </c>
      <c r="H9" s="38">
        <v>2.0</v>
      </c>
      <c r="I9" s="113">
        <v>590.0</v>
      </c>
      <c r="J9" s="125"/>
      <c r="K9" s="179">
        <v>230.0</v>
      </c>
      <c r="L9" s="38">
        <v>205.0</v>
      </c>
      <c r="M9" s="189">
        <f t="shared" si="1"/>
        <v>410</v>
      </c>
      <c r="N9" s="57" t="s">
        <v>1134</v>
      </c>
      <c r="O9" s="63"/>
      <c r="P9" s="213"/>
      <c r="Q9" s="180"/>
      <c r="R9" s="192"/>
      <c r="S9" s="191"/>
      <c r="T9" s="191"/>
      <c r="U9" s="191"/>
      <c r="V9" s="191"/>
      <c r="W9" s="191"/>
      <c r="X9" s="192"/>
      <c r="Y9" s="192"/>
      <c r="Z9" s="192"/>
      <c r="AA9" s="192"/>
      <c r="AB9" s="192"/>
      <c r="AC9" s="192"/>
      <c r="AD9" s="192"/>
      <c r="AE9" s="192"/>
      <c r="AF9" s="64"/>
      <c r="AG9" s="64"/>
      <c r="AH9" s="63"/>
      <c r="AI9" s="63"/>
      <c r="AJ9" s="63"/>
    </row>
    <row r="10" ht="15.75" customHeight="1">
      <c r="A10" s="57" t="s">
        <v>315</v>
      </c>
      <c r="B10" s="57" t="s">
        <v>1136</v>
      </c>
      <c r="C10" s="58"/>
      <c r="D10" s="57" t="s">
        <v>324</v>
      </c>
      <c r="E10" s="57" t="s">
        <v>4</v>
      </c>
      <c r="F10" s="58" t="s">
        <v>1177</v>
      </c>
      <c r="G10" s="57" t="s">
        <v>1178</v>
      </c>
      <c r="H10" s="38">
        <v>2.0</v>
      </c>
      <c r="I10" s="113">
        <v>590.0</v>
      </c>
      <c r="J10" s="125"/>
      <c r="K10" s="179">
        <v>230.0</v>
      </c>
      <c r="L10" s="38">
        <v>205.0</v>
      </c>
      <c r="M10" s="189">
        <f t="shared" si="1"/>
        <v>410</v>
      </c>
      <c r="N10" s="57" t="s">
        <v>1134</v>
      </c>
      <c r="O10" s="63"/>
      <c r="P10" s="213"/>
      <c r="Q10" s="180"/>
      <c r="R10" s="192"/>
      <c r="S10" s="191"/>
      <c r="T10" s="191"/>
      <c r="U10" s="191"/>
      <c r="V10" s="191"/>
      <c r="W10" s="191"/>
      <c r="X10" s="192"/>
      <c r="Y10" s="192"/>
      <c r="Z10" s="192"/>
      <c r="AA10" s="192"/>
      <c r="AB10" s="192"/>
      <c r="AC10" s="192"/>
      <c r="AD10" s="192"/>
      <c r="AE10" s="192"/>
      <c r="AF10" s="64"/>
      <c r="AG10" s="64"/>
      <c r="AH10" s="63"/>
      <c r="AI10" s="63"/>
      <c r="AJ10" s="63"/>
    </row>
    <row r="11" ht="15.75" customHeight="1">
      <c r="A11" s="57" t="s">
        <v>315</v>
      </c>
      <c r="B11" s="57" t="s">
        <v>1136</v>
      </c>
      <c r="C11" s="58"/>
      <c r="D11" s="57" t="s">
        <v>324</v>
      </c>
      <c r="E11" s="57" t="s">
        <v>4</v>
      </c>
      <c r="F11" s="58" t="s">
        <v>1179</v>
      </c>
      <c r="G11" s="57" t="s">
        <v>1178</v>
      </c>
      <c r="H11" s="38">
        <v>2.0</v>
      </c>
      <c r="I11" s="113">
        <v>590.0</v>
      </c>
      <c r="J11" s="125"/>
      <c r="K11" s="179">
        <v>230.0</v>
      </c>
      <c r="L11" s="38">
        <v>205.0</v>
      </c>
      <c r="M11" s="189">
        <f t="shared" si="1"/>
        <v>410</v>
      </c>
      <c r="N11" s="57" t="s">
        <v>1134</v>
      </c>
      <c r="O11" s="63"/>
      <c r="P11" s="213"/>
      <c r="Q11" s="180"/>
      <c r="R11" s="192"/>
      <c r="S11" s="191"/>
      <c r="T11" s="191"/>
      <c r="U11" s="191"/>
      <c r="V11" s="191"/>
      <c r="W11" s="191"/>
      <c r="X11" s="192"/>
      <c r="Y11" s="192"/>
      <c r="Z11" s="192"/>
      <c r="AA11" s="192"/>
      <c r="AB11" s="192"/>
      <c r="AC11" s="192"/>
      <c r="AD11" s="192"/>
      <c r="AE11" s="192"/>
      <c r="AF11" s="64"/>
      <c r="AG11" s="64"/>
      <c r="AH11" s="63"/>
      <c r="AI11" s="63"/>
      <c r="AJ11" s="63"/>
    </row>
    <row r="12" ht="15.75" customHeight="1">
      <c r="A12" s="57" t="s">
        <v>315</v>
      </c>
      <c r="B12" s="57" t="s">
        <v>1136</v>
      </c>
      <c r="C12" s="58"/>
      <c r="D12" s="57" t="s">
        <v>324</v>
      </c>
      <c r="E12" s="57" t="s">
        <v>4</v>
      </c>
      <c r="F12" s="58" t="s">
        <v>1181</v>
      </c>
      <c r="G12" s="57" t="s">
        <v>1138</v>
      </c>
      <c r="H12" s="38">
        <v>0.0</v>
      </c>
      <c r="I12" s="113">
        <v>650.0</v>
      </c>
      <c r="J12" s="125"/>
      <c r="K12" s="179">
        <v>260.0</v>
      </c>
      <c r="L12" s="38">
        <v>231.0</v>
      </c>
      <c r="M12" s="189">
        <f t="shared" si="1"/>
        <v>0</v>
      </c>
      <c r="N12" s="57" t="s">
        <v>1134</v>
      </c>
      <c r="O12" s="64" t="s">
        <v>1764</v>
      </c>
      <c r="P12" s="213"/>
      <c r="Q12" s="180"/>
      <c r="R12" s="192"/>
      <c r="S12" s="191"/>
      <c r="T12" s="191"/>
      <c r="U12" s="191"/>
      <c r="V12" s="191"/>
      <c r="W12" s="191"/>
      <c r="X12" s="192"/>
      <c r="Y12" s="192"/>
      <c r="Z12" s="192"/>
      <c r="AA12" s="192"/>
      <c r="AB12" s="192"/>
      <c r="AC12" s="192"/>
      <c r="AD12" s="192"/>
      <c r="AE12" s="192"/>
      <c r="AF12" s="64"/>
      <c r="AG12" s="64"/>
      <c r="AH12" s="63"/>
      <c r="AI12" s="63"/>
      <c r="AJ12" s="63"/>
    </row>
    <row r="13" ht="15.75" customHeight="1">
      <c r="A13" s="57" t="s">
        <v>315</v>
      </c>
      <c r="B13" s="57" t="s">
        <v>1136</v>
      </c>
      <c r="C13" s="58"/>
      <c r="D13" s="57" t="s">
        <v>324</v>
      </c>
      <c r="E13" s="57" t="s">
        <v>4</v>
      </c>
      <c r="F13" s="58" t="s">
        <v>1182</v>
      </c>
      <c r="G13" s="57" t="s">
        <v>1138</v>
      </c>
      <c r="H13" s="38">
        <v>1.0</v>
      </c>
      <c r="I13" s="113">
        <v>590.0</v>
      </c>
      <c r="J13" s="125"/>
      <c r="K13" s="179">
        <v>230.0</v>
      </c>
      <c r="L13" s="38">
        <v>205.0</v>
      </c>
      <c r="M13" s="189">
        <f t="shared" si="1"/>
        <v>205</v>
      </c>
      <c r="N13" s="57" t="s">
        <v>1134</v>
      </c>
      <c r="O13" s="63"/>
      <c r="P13" s="213"/>
      <c r="Q13" s="180"/>
      <c r="R13" s="192"/>
      <c r="S13" s="191"/>
      <c r="T13" s="191"/>
      <c r="U13" s="191"/>
      <c r="V13" s="191"/>
      <c r="W13" s="191"/>
      <c r="X13" s="192"/>
      <c r="Y13" s="192"/>
      <c r="Z13" s="192"/>
      <c r="AA13" s="192"/>
      <c r="AB13" s="192"/>
      <c r="AC13" s="192"/>
      <c r="AD13" s="192"/>
      <c r="AE13" s="192"/>
      <c r="AF13" s="64"/>
      <c r="AG13" s="64"/>
      <c r="AH13" s="63"/>
      <c r="AI13" s="63"/>
      <c r="AJ13" s="63"/>
    </row>
    <row r="14" ht="15.75" customHeight="1">
      <c r="A14" s="57" t="s">
        <v>315</v>
      </c>
      <c r="B14" s="57" t="s">
        <v>1136</v>
      </c>
      <c r="C14" s="58"/>
      <c r="D14" s="57" t="s">
        <v>324</v>
      </c>
      <c r="E14" s="57" t="s">
        <v>4</v>
      </c>
      <c r="F14" s="58" t="s">
        <v>1184</v>
      </c>
      <c r="G14" s="57" t="s">
        <v>1138</v>
      </c>
      <c r="H14" s="38">
        <v>0.0</v>
      </c>
      <c r="I14" s="113">
        <v>590.0</v>
      </c>
      <c r="J14" s="125"/>
      <c r="K14" s="179">
        <v>230.0</v>
      </c>
      <c r="L14" s="38">
        <v>205.0</v>
      </c>
      <c r="M14" s="189">
        <f t="shared" si="1"/>
        <v>0</v>
      </c>
      <c r="N14" s="57" t="s">
        <v>1134</v>
      </c>
      <c r="O14" s="64" t="s">
        <v>1764</v>
      </c>
      <c r="P14" s="213"/>
      <c r="Q14" s="180"/>
      <c r="R14" s="192"/>
      <c r="S14" s="191"/>
      <c r="T14" s="191"/>
      <c r="U14" s="191"/>
      <c r="V14" s="191"/>
      <c r="W14" s="191"/>
      <c r="X14" s="192"/>
      <c r="Y14" s="192"/>
      <c r="Z14" s="192"/>
      <c r="AA14" s="192"/>
      <c r="AB14" s="192"/>
      <c r="AC14" s="192"/>
      <c r="AD14" s="192"/>
      <c r="AE14" s="192"/>
      <c r="AF14" s="64"/>
      <c r="AG14" s="64"/>
      <c r="AH14" s="63"/>
      <c r="AI14" s="63"/>
      <c r="AJ14" s="63"/>
    </row>
    <row r="15" ht="15.75" customHeight="1">
      <c r="A15" s="57" t="s">
        <v>315</v>
      </c>
      <c r="B15" s="57" t="s">
        <v>1136</v>
      </c>
      <c r="C15" s="58"/>
      <c r="D15" s="57" t="s">
        <v>324</v>
      </c>
      <c r="E15" s="57" t="s">
        <v>4</v>
      </c>
      <c r="F15" s="58" t="s">
        <v>1183</v>
      </c>
      <c r="G15" s="57" t="s">
        <v>1138</v>
      </c>
      <c r="H15" s="38">
        <v>0.0</v>
      </c>
      <c r="I15" s="113">
        <v>590.0</v>
      </c>
      <c r="J15" s="125"/>
      <c r="K15" s="179">
        <v>230.0</v>
      </c>
      <c r="L15" s="38">
        <v>205.0</v>
      </c>
      <c r="M15" s="189">
        <f t="shared" si="1"/>
        <v>0</v>
      </c>
      <c r="N15" s="57" t="s">
        <v>1134</v>
      </c>
      <c r="O15" s="64" t="s">
        <v>1761</v>
      </c>
      <c r="P15" s="213"/>
      <c r="Q15" s="180"/>
      <c r="R15" s="192"/>
      <c r="S15" s="191"/>
      <c r="T15" s="191"/>
      <c r="U15" s="191"/>
      <c r="V15" s="191"/>
      <c r="W15" s="191"/>
      <c r="X15" s="192"/>
      <c r="Y15" s="192"/>
      <c r="Z15" s="192"/>
      <c r="AA15" s="192"/>
      <c r="AB15" s="192"/>
      <c r="AC15" s="192"/>
      <c r="AD15" s="192"/>
      <c r="AE15" s="192"/>
      <c r="AF15" s="64"/>
      <c r="AG15" s="64"/>
      <c r="AH15" s="63"/>
      <c r="AI15" s="63"/>
      <c r="AJ15" s="63"/>
    </row>
    <row r="16" ht="15.75" customHeight="1">
      <c r="A16" s="57" t="s">
        <v>315</v>
      </c>
      <c r="B16" s="57" t="s">
        <v>1136</v>
      </c>
      <c r="C16" s="58"/>
      <c r="D16" s="57" t="s">
        <v>324</v>
      </c>
      <c r="E16" s="57" t="s">
        <v>4</v>
      </c>
      <c r="F16" s="58" t="s">
        <v>1185</v>
      </c>
      <c r="G16" s="57" t="s">
        <v>1138</v>
      </c>
      <c r="H16" s="38">
        <v>1.0</v>
      </c>
      <c r="I16" s="113">
        <v>590.0</v>
      </c>
      <c r="J16" s="125"/>
      <c r="K16" s="179">
        <v>230.0</v>
      </c>
      <c r="L16" s="38">
        <v>205.0</v>
      </c>
      <c r="M16" s="189">
        <f t="shared" si="1"/>
        <v>205</v>
      </c>
      <c r="N16" s="57" t="s">
        <v>1134</v>
      </c>
      <c r="O16" s="63"/>
      <c r="P16" s="213"/>
      <c r="Q16" s="180"/>
      <c r="R16" s="192"/>
      <c r="S16" s="191"/>
      <c r="T16" s="191"/>
      <c r="U16" s="191"/>
      <c r="V16" s="191"/>
      <c r="W16" s="191"/>
      <c r="X16" s="192"/>
      <c r="Y16" s="192"/>
      <c r="Z16" s="192"/>
      <c r="AA16" s="192"/>
      <c r="AB16" s="192"/>
      <c r="AC16" s="192"/>
      <c r="AD16" s="192"/>
      <c r="AE16" s="192"/>
      <c r="AF16" s="64"/>
      <c r="AG16" s="64"/>
      <c r="AH16" s="63"/>
      <c r="AI16" s="63"/>
      <c r="AJ16" s="63"/>
    </row>
    <row r="17" ht="15.75" customHeight="1">
      <c r="A17" s="57" t="s">
        <v>315</v>
      </c>
      <c r="B17" s="57" t="s">
        <v>1136</v>
      </c>
      <c r="C17" s="58"/>
      <c r="D17" s="57" t="s">
        <v>324</v>
      </c>
      <c r="E17" s="57" t="s">
        <v>4</v>
      </c>
      <c r="F17" s="58" t="s">
        <v>1186</v>
      </c>
      <c r="G17" s="57" t="s">
        <v>1138</v>
      </c>
      <c r="H17" s="38">
        <v>1.0</v>
      </c>
      <c r="I17" s="113">
        <v>650.0</v>
      </c>
      <c r="J17" s="125"/>
      <c r="K17" s="179">
        <v>260.0</v>
      </c>
      <c r="L17" s="38">
        <v>231.0</v>
      </c>
      <c r="M17" s="189">
        <f t="shared" si="1"/>
        <v>231</v>
      </c>
      <c r="N17" s="57" t="s">
        <v>1134</v>
      </c>
      <c r="O17" s="63"/>
      <c r="P17" s="213"/>
      <c r="Q17" s="180"/>
      <c r="R17" s="192"/>
      <c r="S17" s="191"/>
      <c r="T17" s="191"/>
      <c r="U17" s="191"/>
      <c r="V17" s="191"/>
      <c r="W17" s="191"/>
      <c r="X17" s="192"/>
      <c r="Y17" s="192"/>
      <c r="Z17" s="192"/>
      <c r="AA17" s="192"/>
      <c r="AB17" s="192"/>
      <c r="AC17" s="192"/>
      <c r="AD17" s="192"/>
      <c r="AE17" s="192"/>
      <c r="AF17" s="64"/>
      <c r="AG17" s="64"/>
      <c r="AH17" s="63"/>
      <c r="AI17" s="63"/>
      <c r="AJ17" s="63"/>
    </row>
    <row r="18" ht="15.75" customHeight="1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1142</v>
      </c>
      <c r="G18" s="58"/>
      <c r="H18" s="59">
        <v>1.0</v>
      </c>
      <c r="I18" s="113">
        <v>2290.0</v>
      </c>
      <c r="J18" s="125"/>
      <c r="K18" s="179">
        <v>998.0</v>
      </c>
      <c r="L18" s="38">
        <v>888.0</v>
      </c>
      <c r="M18" s="189">
        <f t="shared" si="1"/>
        <v>888</v>
      </c>
      <c r="N18" s="57" t="s">
        <v>1134</v>
      </c>
      <c r="O18" s="63"/>
      <c r="P18" s="213"/>
      <c r="Q18" s="180"/>
      <c r="R18" s="192"/>
      <c r="S18" s="191"/>
      <c r="T18" s="191"/>
      <c r="U18" s="191"/>
      <c r="V18" s="191"/>
      <c r="W18" s="191"/>
      <c r="X18" s="192"/>
      <c r="Y18" s="192"/>
      <c r="Z18" s="192"/>
      <c r="AA18" s="192"/>
      <c r="AB18" s="192"/>
      <c r="AC18" s="192"/>
      <c r="AD18" s="192"/>
      <c r="AE18" s="192"/>
      <c r="AF18" s="64"/>
      <c r="AG18" s="64"/>
      <c r="AH18" s="63"/>
      <c r="AI18" s="63"/>
      <c r="AJ18" s="63"/>
    </row>
    <row r="19" ht="15.75" customHeight="1">
      <c r="A19" s="35" t="s">
        <v>315</v>
      </c>
      <c r="B19" s="35" t="s">
        <v>411</v>
      </c>
      <c r="C19" s="35" t="s">
        <v>6</v>
      </c>
      <c r="D19" s="35" t="s">
        <v>324</v>
      </c>
      <c r="E19" s="35" t="s">
        <v>319</v>
      </c>
      <c r="F19" s="57" t="s">
        <v>1778</v>
      </c>
      <c r="G19" s="48"/>
      <c r="H19" s="38">
        <v>0.0</v>
      </c>
      <c r="I19" s="244">
        <v>2390.0</v>
      </c>
      <c r="J19" s="48"/>
      <c r="K19" s="242"/>
      <c r="L19" s="243">
        <v>948.0</v>
      </c>
      <c r="M19" s="41"/>
      <c r="N19" s="35" t="s">
        <v>1776</v>
      </c>
      <c r="O19" s="55" t="s">
        <v>438</v>
      </c>
      <c r="P19" s="245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44"/>
      <c r="AG19" s="44"/>
      <c r="AH19" s="44"/>
      <c r="AI19" s="44"/>
      <c r="AJ19" s="44"/>
      <c r="AK19" s="44"/>
      <c r="AL19" s="44"/>
      <c r="AM19" s="44"/>
      <c r="AN19" s="44"/>
      <c r="AO19" s="44"/>
    </row>
    <row r="20" ht="15.75" customHeight="1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58" t="s">
        <v>1143</v>
      </c>
      <c r="G20" s="58"/>
      <c r="H20" s="59">
        <v>1.0</v>
      </c>
      <c r="I20" s="113">
        <v>2790.0</v>
      </c>
      <c r="J20" s="125"/>
      <c r="K20" s="179">
        <v>1198.0</v>
      </c>
      <c r="L20" s="38">
        <v>1066.0</v>
      </c>
      <c r="M20" s="189">
        <f t="shared" ref="M20:M27" si="2">L20*H20</f>
        <v>1066</v>
      </c>
      <c r="N20" s="57" t="s">
        <v>1134</v>
      </c>
      <c r="O20" s="63"/>
      <c r="P20" s="213"/>
      <c r="Q20" s="180"/>
      <c r="R20" s="192"/>
      <c r="S20" s="191"/>
      <c r="T20" s="191"/>
      <c r="U20" s="191"/>
      <c r="V20" s="191"/>
      <c r="W20" s="191"/>
      <c r="X20" s="192"/>
      <c r="Y20" s="192"/>
      <c r="Z20" s="192"/>
      <c r="AA20" s="192"/>
      <c r="AB20" s="192"/>
      <c r="AC20" s="192"/>
      <c r="AD20" s="192"/>
      <c r="AE20" s="192"/>
      <c r="AF20" s="64"/>
      <c r="AG20" s="64"/>
      <c r="AH20" s="63"/>
      <c r="AI20" s="63"/>
      <c r="AJ20" s="63"/>
    </row>
    <row r="21" ht="15.75" customHeight="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58" t="s">
        <v>1144</v>
      </c>
      <c r="G21" s="58"/>
      <c r="H21" s="59">
        <v>1.0</v>
      </c>
      <c r="I21" s="113">
        <v>2790.0</v>
      </c>
      <c r="J21" s="125"/>
      <c r="K21" s="179">
        <v>1198.0</v>
      </c>
      <c r="L21" s="38">
        <v>1066.0</v>
      </c>
      <c r="M21" s="189">
        <f t="shared" si="2"/>
        <v>1066</v>
      </c>
      <c r="N21" s="57" t="s">
        <v>1134</v>
      </c>
      <c r="O21" s="63"/>
      <c r="P21" s="213"/>
      <c r="Q21" s="180"/>
      <c r="R21" s="192"/>
      <c r="S21" s="191"/>
      <c r="T21" s="191"/>
      <c r="U21" s="191"/>
      <c r="V21" s="191"/>
      <c r="W21" s="191"/>
      <c r="X21" s="192"/>
      <c r="Y21" s="192"/>
      <c r="Z21" s="192"/>
      <c r="AA21" s="192"/>
      <c r="AB21" s="192"/>
      <c r="AC21" s="192"/>
      <c r="AD21" s="192"/>
      <c r="AE21" s="192"/>
      <c r="AF21" s="64"/>
      <c r="AG21" s="64"/>
      <c r="AH21" s="63"/>
      <c r="AI21" s="63"/>
      <c r="AJ21" s="63"/>
    </row>
    <row r="22" ht="15.75" customHeight="1">
      <c r="A22" s="57" t="s">
        <v>315</v>
      </c>
      <c r="B22" s="57" t="s">
        <v>411</v>
      </c>
      <c r="C22" s="57" t="s">
        <v>6</v>
      </c>
      <c r="D22" s="57" t="s">
        <v>324</v>
      </c>
      <c r="E22" s="57" t="s">
        <v>4</v>
      </c>
      <c r="F22" s="58" t="s">
        <v>1145</v>
      </c>
      <c r="G22" s="58"/>
      <c r="H22" s="59">
        <v>0.0</v>
      </c>
      <c r="I22" s="113">
        <v>2790.0</v>
      </c>
      <c r="J22" s="125"/>
      <c r="K22" s="179">
        <v>1198.0</v>
      </c>
      <c r="L22" s="38">
        <v>1066.0</v>
      </c>
      <c r="M22" s="189">
        <f t="shared" si="2"/>
        <v>0</v>
      </c>
      <c r="N22" s="57" t="s">
        <v>1134</v>
      </c>
      <c r="O22" s="64" t="s">
        <v>1781</v>
      </c>
      <c r="P22" s="213"/>
      <c r="Q22" s="180"/>
      <c r="R22" s="192"/>
      <c r="S22" s="191"/>
      <c r="T22" s="191"/>
      <c r="U22" s="191"/>
      <c r="V22" s="191"/>
      <c r="W22" s="191"/>
      <c r="X22" s="192"/>
      <c r="Y22" s="192"/>
      <c r="Z22" s="192"/>
      <c r="AA22" s="192"/>
      <c r="AB22" s="192"/>
      <c r="AC22" s="192"/>
      <c r="AD22" s="192"/>
      <c r="AE22" s="192"/>
      <c r="AF22" s="64"/>
      <c r="AG22" s="64"/>
      <c r="AH22" s="63"/>
      <c r="AI22" s="63"/>
      <c r="AJ22" s="63"/>
    </row>
    <row r="23" ht="15.75" customHeight="1">
      <c r="A23" s="57" t="s">
        <v>315</v>
      </c>
      <c r="B23" s="57" t="s">
        <v>411</v>
      </c>
      <c r="C23" s="57" t="s">
        <v>6</v>
      </c>
      <c r="D23" s="57" t="s">
        <v>324</v>
      </c>
      <c r="E23" s="57" t="s">
        <v>4</v>
      </c>
      <c r="F23" s="58" t="s">
        <v>1146</v>
      </c>
      <c r="G23" s="58"/>
      <c r="H23" s="59">
        <v>0.0</v>
      </c>
      <c r="I23" s="113">
        <v>2790.0</v>
      </c>
      <c r="J23" s="125"/>
      <c r="K23" s="179">
        <v>1198.0</v>
      </c>
      <c r="L23" s="38">
        <v>1066.0</v>
      </c>
      <c r="M23" s="189">
        <f t="shared" si="2"/>
        <v>0</v>
      </c>
      <c r="N23" s="57" t="s">
        <v>1134</v>
      </c>
      <c r="O23" s="64" t="s">
        <v>1765</v>
      </c>
      <c r="P23" s="213"/>
      <c r="Q23" s="180"/>
      <c r="R23" s="192"/>
      <c r="S23" s="191"/>
      <c r="T23" s="191"/>
      <c r="U23" s="191"/>
      <c r="V23" s="191"/>
      <c r="W23" s="191"/>
      <c r="X23" s="192"/>
      <c r="Y23" s="192"/>
      <c r="Z23" s="192"/>
      <c r="AA23" s="192"/>
      <c r="AB23" s="192"/>
      <c r="AC23" s="192"/>
      <c r="AD23" s="192"/>
      <c r="AE23" s="192"/>
      <c r="AF23" s="64"/>
      <c r="AG23" s="64"/>
      <c r="AH23" s="63"/>
      <c r="AI23" s="63"/>
      <c r="AJ23" s="63"/>
    </row>
    <row r="24" ht="15.75" customHeight="1">
      <c r="A24" s="57" t="s">
        <v>315</v>
      </c>
      <c r="B24" s="57" t="s">
        <v>411</v>
      </c>
      <c r="C24" s="57" t="s">
        <v>6</v>
      </c>
      <c r="D24" s="57" t="s">
        <v>324</v>
      </c>
      <c r="E24" s="57" t="s">
        <v>4</v>
      </c>
      <c r="F24" s="58" t="s">
        <v>1140</v>
      </c>
      <c r="G24" s="58"/>
      <c r="H24" s="59">
        <v>1.0</v>
      </c>
      <c r="I24" s="113">
        <v>3390.0</v>
      </c>
      <c r="J24" s="125"/>
      <c r="K24" s="179">
        <v>1498.0</v>
      </c>
      <c r="L24" s="38">
        <v>1333.0</v>
      </c>
      <c r="M24" s="189">
        <f t="shared" si="2"/>
        <v>1333</v>
      </c>
      <c r="N24" s="57" t="s">
        <v>1134</v>
      </c>
      <c r="O24" s="63"/>
      <c r="P24" s="213"/>
      <c r="Q24" s="180"/>
      <c r="R24" s="192"/>
      <c r="S24" s="191"/>
      <c r="T24" s="191"/>
      <c r="U24" s="191"/>
      <c r="V24" s="191"/>
      <c r="W24" s="191"/>
      <c r="X24" s="192"/>
      <c r="Y24" s="192"/>
      <c r="Z24" s="192"/>
      <c r="AA24" s="192"/>
      <c r="AB24" s="192"/>
      <c r="AC24" s="192"/>
      <c r="AD24" s="192"/>
      <c r="AE24" s="192"/>
      <c r="AF24" s="64"/>
      <c r="AG24" s="64"/>
      <c r="AH24" s="63"/>
      <c r="AI24" s="63"/>
      <c r="AJ24" s="63"/>
    </row>
    <row r="25" ht="15.75" customHeight="1">
      <c r="A25" s="57" t="s">
        <v>315</v>
      </c>
      <c r="B25" s="57" t="s">
        <v>411</v>
      </c>
      <c r="C25" s="57" t="s">
        <v>6</v>
      </c>
      <c r="D25" s="57" t="s">
        <v>324</v>
      </c>
      <c r="E25" s="57" t="s">
        <v>4</v>
      </c>
      <c r="F25" s="58" t="s">
        <v>1141</v>
      </c>
      <c r="G25" s="58"/>
      <c r="H25" s="59">
        <v>0.0</v>
      </c>
      <c r="I25" s="113">
        <v>2190.0</v>
      </c>
      <c r="J25" s="125"/>
      <c r="K25" s="179">
        <v>898.0</v>
      </c>
      <c r="L25" s="38">
        <v>799.0</v>
      </c>
      <c r="M25" s="189">
        <f t="shared" si="2"/>
        <v>0</v>
      </c>
      <c r="N25" s="57" t="s">
        <v>1134</v>
      </c>
      <c r="O25" s="64" t="s">
        <v>1766</v>
      </c>
      <c r="P25" s="213"/>
      <c r="Q25" s="180"/>
      <c r="R25" s="192"/>
      <c r="S25" s="191"/>
      <c r="T25" s="191"/>
      <c r="U25" s="191"/>
      <c r="V25" s="191"/>
      <c r="W25" s="191"/>
      <c r="X25" s="192"/>
      <c r="Y25" s="192"/>
      <c r="Z25" s="192"/>
      <c r="AA25" s="192"/>
      <c r="AB25" s="192"/>
      <c r="AC25" s="192"/>
      <c r="AD25" s="192"/>
      <c r="AE25" s="192"/>
      <c r="AF25" s="64"/>
      <c r="AG25" s="64"/>
      <c r="AH25" s="63"/>
      <c r="AI25" s="63"/>
      <c r="AJ25" s="63"/>
    </row>
    <row r="26" ht="15.75" customHeight="1">
      <c r="A26" s="57" t="s">
        <v>315</v>
      </c>
      <c r="B26" s="57" t="s">
        <v>411</v>
      </c>
      <c r="C26" s="57" t="s">
        <v>6</v>
      </c>
      <c r="D26" s="57" t="s">
        <v>324</v>
      </c>
      <c r="E26" s="57" t="s">
        <v>4</v>
      </c>
      <c r="F26" s="194" t="s">
        <v>1200</v>
      </c>
      <c r="G26" s="58"/>
      <c r="H26" s="59">
        <v>0.0</v>
      </c>
      <c r="I26" s="113">
        <v>1790.0</v>
      </c>
      <c r="J26" s="125"/>
      <c r="K26" s="179">
        <v>748.0</v>
      </c>
      <c r="L26" s="38">
        <v>666.0</v>
      </c>
      <c r="M26" s="189">
        <f t="shared" si="2"/>
        <v>0</v>
      </c>
      <c r="N26" s="57" t="s">
        <v>1134</v>
      </c>
      <c r="O26" s="64" t="s">
        <v>1761</v>
      </c>
      <c r="P26" s="213"/>
      <c r="Q26" s="180"/>
      <c r="R26" s="192"/>
      <c r="S26" s="191"/>
      <c r="T26" s="191"/>
      <c r="U26" s="191"/>
      <c r="V26" s="191"/>
      <c r="W26" s="191"/>
      <c r="X26" s="192"/>
      <c r="Y26" s="192"/>
      <c r="Z26" s="192"/>
      <c r="AA26" s="192"/>
      <c r="AB26" s="192"/>
      <c r="AC26" s="192"/>
      <c r="AD26" s="192"/>
      <c r="AE26" s="192"/>
      <c r="AF26" s="64"/>
      <c r="AG26" s="64"/>
      <c r="AH26" s="63"/>
      <c r="AI26" s="63"/>
      <c r="AJ26" s="63"/>
    </row>
    <row r="27" ht="15.75" customHeight="1">
      <c r="A27" s="57" t="s">
        <v>315</v>
      </c>
      <c r="B27" s="57" t="s">
        <v>411</v>
      </c>
      <c r="C27" s="57" t="s">
        <v>6</v>
      </c>
      <c r="D27" s="57" t="s">
        <v>324</v>
      </c>
      <c r="E27" s="57" t="s">
        <v>4</v>
      </c>
      <c r="F27" s="194" t="s">
        <v>1201</v>
      </c>
      <c r="G27" s="58"/>
      <c r="H27" s="59">
        <v>0.0</v>
      </c>
      <c r="I27" s="113">
        <v>1790.0</v>
      </c>
      <c r="J27" s="125"/>
      <c r="K27" s="179">
        <v>748.0</v>
      </c>
      <c r="L27" s="38">
        <v>666.0</v>
      </c>
      <c r="M27" s="189">
        <f t="shared" si="2"/>
        <v>0</v>
      </c>
      <c r="N27" s="57" t="s">
        <v>1134</v>
      </c>
      <c r="O27" s="64" t="s">
        <v>1766</v>
      </c>
      <c r="P27" s="213"/>
      <c r="Q27" s="180"/>
      <c r="R27" s="192"/>
      <c r="S27" s="191"/>
      <c r="T27" s="191"/>
      <c r="U27" s="191"/>
      <c r="V27" s="191"/>
      <c r="W27" s="191"/>
      <c r="X27" s="192"/>
      <c r="Y27" s="192"/>
      <c r="Z27" s="192"/>
      <c r="AA27" s="192"/>
      <c r="AB27" s="192"/>
      <c r="AC27" s="192"/>
      <c r="AD27" s="192"/>
      <c r="AE27" s="192"/>
      <c r="AF27" s="64"/>
      <c r="AG27" s="64"/>
      <c r="AH27" s="63"/>
      <c r="AI27" s="63"/>
      <c r="AJ27" s="63"/>
    </row>
    <row r="28" ht="15.75" customHeight="1">
      <c r="A28" s="35" t="s">
        <v>315</v>
      </c>
      <c r="B28" s="35" t="s">
        <v>411</v>
      </c>
      <c r="C28" s="35" t="s">
        <v>6</v>
      </c>
      <c r="D28" s="35" t="s">
        <v>324</v>
      </c>
      <c r="E28" s="35" t="s">
        <v>319</v>
      </c>
      <c r="F28" s="35" t="s">
        <v>1775</v>
      </c>
      <c r="G28" s="48"/>
      <c r="H28" s="38">
        <v>1.0</v>
      </c>
      <c r="I28" s="241"/>
      <c r="J28" s="48"/>
      <c r="K28" s="242"/>
      <c r="L28" s="243">
        <v>948.0</v>
      </c>
      <c r="M28" s="41"/>
      <c r="N28" s="35" t="s">
        <v>1776</v>
      </c>
      <c r="O28" s="44"/>
      <c r="P28" s="245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44"/>
      <c r="AG28" s="44"/>
      <c r="AH28" s="44"/>
      <c r="AI28" s="44"/>
      <c r="AJ28" s="44"/>
      <c r="AK28" s="44"/>
      <c r="AL28" s="44"/>
      <c r="AM28" s="44"/>
      <c r="AN28" s="44"/>
      <c r="AO28" s="44"/>
    </row>
    <row r="29" ht="15.75" customHeight="1">
      <c r="A29" s="57" t="s">
        <v>315</v>
      </c>
      <c r="B29" s="57" t="s">
        <v>411</v>
      </c>
      <c r="C29" s="57" t="s">
        <v>6</v>
      </c>
      <c r="D29" s="57" t="s">
        <v>324</v>
      </c>
      <c r="E29" s="57" t="s">
        <v>4</v>
      </c>
      <c r="F29" s="194" t="s">
        <v>1197</v>
      </c>
      <c r="G29" s="58"/>
      <c r="H29" s="59">
        <v>1.0</v>
      </c>
      <c r="I29" s="113">
        <v>1790.0</v>
      </c>
      <c r="J29" s="125"/>
      <c r="K29" s="179">
        <v>748.0</v>
      </c>
      <c r="L29" s="38">
        <v>666.0</v>
      </c>
      <c r="M29" s="189">
        <f t="shared" ref="M29:M31" si="3">L29*H29</f>
        <v>666</v>
      </c>
      <c r="N29" s="57" t="s">
        <v>1134</v>
      </c>
      <c r="O29" s="63"/>
      <c r="P29" s="213"/>
      <c r="Q29" s="180"/>
      <c r="R29" s="192"/>
      <c r="S29" s="191"/>
      <c r="T29" s="191"/>
      <c r="U29" s="191"/>
      <c r="V29" s="191"/>
      <c r="W29" s="191"/>
      <c r="X29" s="192"/>
      <c r="Y29" s="192"/>
      <c r="Z29" s="192"/>
      <c r="AA29" s="192"/>
      <c r="AB29" s="192"/>
      <c r="AC29" s="192"/>
      <c r="AD29" s="192"/>
      <c r="AE29" s="192"/>
      <c r="AF29" s="64"/>
      <c r="AG29" s="64"/>
      <c r="AH29" s="63"/>
      <c r="AI29" s="63"/>
      <c r="AJ29" s="63"/>
    </row>
    <row r="30" ht="15.75" customHeight="1">
      <c r="A30" s="57" t="s">
        <v>315</v>
      </c>
      <c r="B30" s="57" t="s">
        <v>411</v>
      </c>
      <c r="C30" s="57" t="s">
        <v>6</v>
      </c>
      <c r="D30" s="57" t="s">
        <v>324</v>
      </c>
      <c r="E30" s="57" t="s">
        <v>4</v>
      </c>
      <c r="F30" s="194" t="s">
        <v>1198</v>
      </c>
      <c r="G30" s="58"/>
      <c r="H30" s="59">
        <v>0.0</v>
      </c>
      <c r="I30" s="113">
        <v>1490.0</v>
      </c>
      <c r="J30" s="125"/>
      <c r="K30" s="179">
        <v>648.0</v>
      </c>
      <c r="L30" s="38">
        <v>577.0</v>
      </c>
      <c r="M30" s="189">
        <f t="shared" si="3"/>
        <v>0</v>
      </c>
      <c r="N30" s="57" t="s">
        <v>1134</v>
      </c>
      <c r="O30" s="64" t="s">
        <v>1767</v>
      </c>
      <c r="P30" s="213"/>
      <c r="Q30" s="180"/>
      <c r="R30" s="192"/>
      <c r="S30" s="191"/>
      <c r="T30" s="191"/>
      <c r="U30" s="191"/>
      <c r="V30" s="191"/>
      <c r="W30" s="191"/>
      <c r="X30" s="192"/>
      <c r="Y30" s="192"/>
      <c r="Z30" s="192"/>
      <c r="AA30" s="192"/>
      <c r="AB30" s="192"/>
      <c r="AC30" s="192"/>
      <c r="AD30" s="192"/>
      <c r="AE30" s="192"/>
      <c r="AF30" s="64"/>
      <c r="AG30" s="64"/>
      <c r="AH30" s="63"/>
      <c r="AI30" s="63"/>
      <c r="AJ30" s="63"/>
    </row>
    <row r="31" ht="15.75" customHeight="1">
      <c r="A31" s="57" t="s">
        <v>315</v>
      </c>
      <c r="B31" s="57" t="s">
        <v>411</v>
      </c>
      <c r="C31" s="57" t="s">
        <v>6</v>
      </c>
      <c r="D31" s="57" t="s">
        <v>324</v>
      </c>
      <c r="E31" s="57" t="s">
        <v>4</v>
      </c>
      <c r="F31" s="194" t="s">
        <v>1199</v>
      </c>
      <c r="G31" s="58"/>
      <c r="H31" s="59">
        <v>1.0</v>
      </c>
      <c r="I31" s="113">
        <v>1490.0</v>
      </c>
      <c r="J31" s="125"/>
      <c r="K31" s="179">
        <v>648.0</v>
      </c>
      <c r="L31" s="38">
        <v>577.0</v>
      </c>
      <c r="M31" s="189">
        <f t="shared" si="3"/>
        <v>577</v>
      </c>
      <c r="N31" s="57" t="s">
        <v>1134</v>
      </c>
      <c r="O31" s="63"/>
      <c r="P31" s="213"/>
      <c r="Q31" s="180"/>
      <c r="R31" s="192"/>
      <c r="S31" s="191"/>
      <c r="T31" s="191"/>
      <c r="U31" s="191"/>
      <c r="V31" s="191"/>
      <c r="W31" s="191"/>
      <c r="X31" s="192"/>
      <c r="Y31" s="192"/>
      <c r="Z31" s="192"/>
      <c r="AA31" s="192"/>
      <c r="AB31" s="192"/>
      <c r="AC31" s="192"/>
      <c r="AD31" s="192"/>
      <c r="AE31" s="192"/>
      <c r="AF31" s="64"/>
      <c r="AG31" s="64"/>
      <c r="AH31" s="63"/>
      <c r="AI31" s="63"/>
      <c r="AJ31" s="63"/>
    </row>
    <row r="32" ht="15.75" customHeight="1">
      <c r="A32" s="35" t="s">
        <v>315</v>
      </c>
      <c r="B32" s="35" t="s">
        <v>411</v>
      </c>
      <c r="C32" s="35" t="s">
        <v>6</v>
      </c>
      <c r="D32" s="35" t="s">
        <v>324</v>
      </c>
      <c r="E32" s="35" t="s">
        <v>319</v>
      </c>
      <c r="F32" s="46" t="str">
        <f t="shared" ref="F32:F40" si="4">LEFT(P32,FIND(" ",P32)-1)</f>
        <v>SF193212a-2p</v>
      </c>
      <c r="G32" s="48"/>
      <c r="H32" s="47">
        <v>0.0</v>
      </c>
      <c r="I32" s="35">
        <v>1990.0</v>
      </c>
      <c r="J32" s="48"/>
      <c r="K32" s="49">
        <v>568.0</v>
      </c>
      <c r="L32" s="52">
        <v>540.0</v>
      </c>
      <c r="M32" s="41"/>
      <c r="N32" s="35" t="s">
        <v>378</v>
      </c>
      <c r="O32" s="55" t="s">
        <v>412</v>
      </c>
      <c r="P32" s="42" t="s">
        <v>413</v>
      </c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44"/>
      <c r="AG32" s="44"/>
      <c r="AH32" s="44"/>
      <c r="AI32" s="44"/>
      <c r="AJ32" s="44"/>
      <c r="AK32" s="44"/>
      <c r="AL32" s="44"/>
      <c r="AM32" s="44"/>
      <c r="AN32" s="44"/>
      <c r="AO32" s="44"/>
    </row>
    <row r="33" ht="15.75" customHeight="1">
      <c r="A33" s="35" t="s">
        <v>315</v>
      </c>
      <c r="B33" s="35" t="s">
        <v>411</v>
      </c>
      <c r="C33" s="35" t="s">
        <v>6</v>
      </c>
      <c r="D33" s="35" t="s">
        <v>324</v>
      </c>
      <c r="E33" s="35" t="s">
        <v>319</v>
      </c>
      <c r="F33" s="46" t="str">
        <f t="shared" si="4"/>
        <v>SF2302a-3</v>
      </c>
      <c r="G33" s="48"/>
      <c r="H33" s="47">
        <v>1.0</v>
      </c>
      <c r="I33" s="35">
        <v>1990.0</v>
      </c>
      <c r="J33" s="48"/>
      <c r="K33" s="49">
        <v>568.0</v>
      </c>
      <c r="L33" s="52">
        <v>540.0</v>
      </c>
      <c r="M33" s="41"/>
      <c r="N33" s="35" t="s">
        <v>378</v>
      </c>
      <c r="O33" s="44"/>
      <c r="P33" s="42" t="s">
        <v>414</v>
      </c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44"/>
      <c r="AG33" s="44"/>
      <c r="AH33" s="44"/>
      <c r="AI33" s="44"/>
      <c r="AJ33" s="44"/>
      <c r="AK33" s="44"/>
      <c r="AL33" s="44"/>
      <c r="AM33" s="44"/>
      <c r="AN33" s="44"/>
      <c r="AO33" s="44"/>
    </row>
    <row r="34" ht="15.75" customHeight="1">
      <c r="A34" s="35" t="s">
        <v>315</v>
      </c>
      <c r="B34" s="35" t="s">
        <v>411</v>
      </c>
      <c r="C34" s="35" t="s">
        <v>6</v>
      </c>
      <c r="D34" s="35" t="s">
        <v>324</v>
      </c>
      <c r="E34" s="35" t="s">
        <v>319</v>
      </c>
      <c r="F34" s="46" t="str">
        <f t="shared" si="4"/>
        <v>SF231373a-2p</v>
      </c>
      <c r="G34" s="48"/>
      <c r="H34" s="47">
        <v>0.0</v>
      </c>
      <c r="I34" s="35">
        <v>2190.0</v>
      </c>
      <c r="J34" s="48"/>
      <c r="K34" s="49">
        <v>622.0</v>
      </c>
      <c r="L34" s="52">
        <v>591.0</v>
      </c>
      <c r="M34" s="41"/>
      <c r="N34" s="35" t="s">
        <v>378</v>
      </c>
      <c r="O34" s="55" t="s">
        <v>415</v>
      </c>
      <c r="P34" s="42" t="s">
        <v>416</v>
      </c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44"/>
      <c r="AG34" s="44"/>
      <c r="AH34" s="44"/>
      <c r="AI34" s="44"/>
      <c r="AJ34" s="44"/>
      <c r="AK34" s="44"/>
      <c r="AL34" s="44"/>
      <c r="AM34" s="44"/>
      <c r="AN34" s="44"/>
      <c r="AO34" s="44"/>
    </row>
    <row r="35" ht="15.75" customHeight="1">
      <c r="A35" s="35" t="s">
        <v>315</v>
      </c>
      <c r="B35" s="35" t="s">
        <v>411</v>
      </c>
      <c r="C35" s="35" t="s">
        <v>6</v>
      </c>
      <c r="D35" s="35" t="s">
        <v>324</v>
      </c>
      <c r="E35" s="35" t="s">
        <v>319</v>
      </c>
      <c r="F35" s="46" t="str">
        <f t="shared" si="4"/>
        <v>SF23144a-102</v>
      </c>
      <c r="G35" s="48"/>
      <c r="H35" s="47">
        <v>0.0</v>
      </c>
      <c r="I35" s="35">
        <v>2190.0</v>
      </c>
      <c r="J35" s="48"/>
      <c r="K35" s="49">
        <v>622.0</v>
      </c>
      <c r="L35" s="52">
        <v>591.0</v>
      </c>
      <c r="M35" s="41"/>
      <c r="N35" s="35" t="s">
        <v>378</v>
      </c>
      <c r="O35" s="55" t="s">
        <v>1768</v>
      </c>
      <c r="P35" s="42" t="s">
        <v>417</v>
      </c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44"/>
      <c r="AG35" s="44"/>
      <c r="AH35" s="44"/>
      <c r="AI35" s="44"/>
      <c r="AJ35" s="44"/>
      <c r="AK35" s="44"/>
      <c r="AL35" s="44"/>
      <c r="AM35" s="44"/>
      <c r="AN35" s="44"/>
      <c r="AO35" s="44"/>
    </row>
    <row r="36" ht="15.75" customHeight="1">
      <c r="A36" s="35" t="s">
        <v>315</v>
      </c>
      <c r="B36" s="35" t="s">
        <v>411</v>
      </c>
      <c r="C36" s="35" t="s">
        <v>6</v>
      </c>
      <c r="D36" s="35" t="s">
        <v>324</v>
      </c>
      <c r="E36" s="35" t="s">
        <v>319</v>
      </c>
      <c r="F36" s="46" t="str">
        <f t="shared" si="4"/>
        <v>SF231451a-102</v>
      </c>
      <c r="G36" s="48"/>
      <c r="H36" s="47">
        <v>0.0</v>
      </c>
      <c r="I36" s="35">
        <v>2190.0</v>
      </c>
      <c r="J36" s="48"/>
      <c r="K36" s="49">
        <v>622.0</v>
      </c>
      <c r="L36" s="52">
        <v>591.0</v>
      </c>
      <c r="M36" s="41"/>
      <c r="N36" s="35" t="s">
        <v>378</v>
      </c>
      <c r="O36" s="55" t="s">
        <v>418</v>
      </c>
      <c r="P36" s="42" t="s">
        <v>419</v>
      </c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44"/>
      <c r="AG36" s="44"/>
      <c r="AH36" s="44"/>
      <c r="AI36" s="44"/>
      <c r="AJ36" s="44"/>
      <c r="AK36" s="44"/>
      <c r="AL36" s="44"/>
      <c r="AM36" s="44"/>
      <c r="AN36" s="44"/>
      <c r="AO36" s="44"/>
    </row>
    <row r="37" ht="15.75" customHeight="1">
      <c r="A37" s="35" t="s">
        <v>315</v>
      </c>
      <c r="B37" s="35" t="s">
        <v>411</v>
      </c>
      <c r="C37" s="35" t="s">
        <v>6</v>
      </c>
      <c r="D37" s="35" t="s">
        <v>324</v>
      </c>
      <c r="E37" s="35" t="s">
        <v>319</v>
      </c>
      <c r="F37" s="46" t="str">
        <f t="shared" si="4"/>
        <v>SF231451b-42</v>
      </c>
      <c r="G37" s="48"/>
      <c r="H37" s="47">
        <v>1.0</v>
      </c>
      <c r="I37" s="35">
        <v>2190.0</v>
      </c>
      <c r="J37" s="48"/>
      <c r="K37" s="49">
        <v>622.0</v>
      </c>
      <c r="L37" s="52">
        <v>591.0</v>
      </c>
      <c r="M37" s="41"/>
      <c r="N37" s="35" t="s">
        <v>378</v>
      </c>
      <c r="O37" s="44"/>
      <c r="P37" s="42" t="s">
        <v>420</v>
      </c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44"/>
      <c r="AG37" s="44"/>
      <c r="AH37" s="44"/>
      <c r="AI37" s="44"/>
      <c r="AJ37" s="44"/>
      <c r="AK37" s="44"/>
      <c r="AL37" s="44"/>
      <c r="AM37" s="44"/>
      <c r="AN37" s="44"/>
      <c r="AO37" s="44"/>
    </row>
    <row r="38" ht="15.75" customHeight="1">
      <c r="A38" s="35" t="s">
        <v>315</v>
      </c>
      <c r="B38" s="35" t="s">
        <v>411</v>
      </c>
      <c r="C38" s="35" t="s">
        <v>6</v>
      </c>
      <c r="D38" s="35" t="s">
        <v>324</v>
      </c>
      <c r="E38" s="35" t="s">
        <v>319</v>
      </c>
      <c r="F38" s="46" t="str">
        <f t="shared" si="4"/>
        <v>SF231666a-2</v>
      </c>
      <c r="G38" s="48"/>
      <c r="H38" s="47">
        <v>0.0</v>
      </c>
      <c r="I38" s="35">
        <v>1790.0</v>
      </c>
      <c r="J38" s="48"/>
      <c r="K38" s="49">
        <v>425.0</v>
      </c>
      <c r="L38" s="52">
        <v>404.0</v>
      </c>
      <c r="M38" s="41"/>
      <c r="N38" s="35" t="s">
        <v>378</v>
      </c>
      <c r="O38" s="55" t="s">
        <v>412</v>
      </c>
      <c r="P38" s="42" t="s">
        <v>421</v>
      </c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44"/>
      <c r="AG38" s="44"/>
      <c r="AH38" s="44"/>
      <c r="AI38" s="44"/>
      <c r="AJ38" s="44"/>
      <c r="AK38" s="44"/>
      <c r="AL38" s="44"/>
      <c r="AM38" s="44"/>
      <c r="AN38" s="44"/>
      <c r="AO38" s="44"/>
    </row>
    <row r="39" ht="15.75" customHeight="1">
      <c r="A39" s="35" t="s">
        <v>315</v>
      </c>
      <c r="B39" s="35" t="s">
        <v>411</v>
      </c>
      <c r="C39" s="35" t="s">
        <v>6</v>
      </c>
      <c r="D39" s="35" t="s">
        <v>324</v>
      </c>
      <c r="E39" s="35" t="s">
        <v>319</v>
      </c>
      <c r="F39" s="46" t="str">
        <f t="shared" si="4"/>
        <v>SF231666b-12</v>
      </c>
      <c r="G39" s="48"/>
      <c r="H39" s="47">
        <v>0.0</v>
      </c>
      <c r="I39" s="35">
        <v>1790.0</v>
      </c>
      <c r="J39" s="48"/>
      <c r="K39" s="49">
        <v>425.0</v>
      </c>
      <c r="L39" s="52">
        <v>404.0</v>
      </c>
      <c r="M39" s="41"/>
      <c r="N39" s="35" t="s">
        <v>378</v>
      </c>
      <c r="O39" s="55" t="s">
        <v>412</v>
      </c>
      <c r="P39" s="42" t="s">
        <v>422</v>
      </c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44"/>
      <c r="AG39" s="44"/>
      <c r="AH39" s="44"/>
      <c r="AI39" s="44"/>
      <c r="AJ39" s="44"/>
      <c r="AK39" s="44"/>
      <c r="AL39" s="44"/>
      <c r="AM39" s="44"/>
      <c r="AN39" s="44"/>
      <c r="AO39" s="44"/>
    </row>
    <row r="40" ht="15.75" customHeight="1">
      <c r="A40" s="35" t="s">
        <v>315</v>
      </c>
      <c r="B40" s="35" t="s">
        <v>411</v>
      </c>
      <c r="C40" s="35" t="s">
        <v>6</v>
      </c>
      <c r="D40" s="35" t="s">
        <v>324</v>
      </c>
      <c r="E40" s="35" t="s">
        <v>319</v>
      </c>
      <c r="F40" s="46" t="str">
        <f t="shared" si="4"/>
        <v>SF2340b-3</v>
      </c>
      <c r="G40" s="48"/>
      <c r="H40" s="47">
        <v>0.0</v>
      </c>
      <c r="I40" s="35">
        <v>2190.0</v>
      </c>
      <c r="J40" s="48"/>
      <c r="K40" s="49">
        <v>622.0</v>
      </c>
      <c r="L40" s="52">
        <v>591.0</v>
      </c>
      <c r="M40" s="41"/>
      <c r="N40" s="35" t="s">
        <v>378</v>
      </c>
      <c r="O40" s="55" t="s">
        <v>423</v>
      </c>
      <c r="P40" s="42" t="s">
        <v>424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44"/>
      <c r="AG40" s="44"/>
      <c r="AH40" s="44"/>
      <c r="AI40" s="44"/>
      <c r="AJ40" s="44"/>
      <c r="AK40" s="44"/>
      <c r="AL40" s="44"/>
      <c r="AM40" s="44"/>
      <c r="AN40" s="44"/>
      <c r="AO40" s="44"/>
    </row>
    <row r="41" ht="15.75" customHeight="1">
      <c r="A41" s="57" t="s">
        <v>315</v>
      </c>
      <c r="B41" s="57" t="s">
        <v>411</v>
      </c>
      <c r="C41" s="57" t="s">
        <v>22</v>
      </c>
      <c r="D41" s="57" t="s">
        <v>324</v>
      </c>
      <c r="E41" s="57" t="s">
        <v>4</v>
      </c>
      <c r="F41" s="194" t="s">
        <v>1192</v>
      </c>
      <c r="G41" s="193"/>
      <c r="H41" s="59">
        <v>1.0</v>
      </c>
      <c r="I41" s="113">
        <v>2290.0</v>
      </c>
      <c r="J41" s="125"/>
      <c r="K41" s="179">
        <v>998.0</v>
      </c>
      <c r="L41" s="38">
        <v>888.0</v>
      </c>
      <c r="M41" s="189">
        <f t="shared" ref="M41:M45" si="5">L41*H41</f>
        <v>888</v>
      </c>
      <c r="N41" s="57" t="s">
        <v>1134</v>
      </c>
      <c r="O41" s="63"/>
      <c r="P41" s="213"/>
      <c r="Q41" s="180"/>
      <c r="R41" s="192"/>
      <c r="S41" s="191"/>
      <c r="T41" s="191"/>
      <c r="U41" s="191"/>
      <c r="V41" s="191"/>
      <c r="W41" s="191"/>
      <c r="X41" s="192"/>
      <c r="Y41" s="192"/>
      <c r="Z41" s="192"/>
      <c r="AA41" s="192"/>
      <c r="AB41" s="192"/>
      <c r="AC41" s="192"/>
      <c r="AD41" s="192"/>
      <c r="AE41" s="192"/>
      <c r="AF41" s="64"/>
      <c r="AG41" s="64"/>
      <c r="AH41" s="63"/>
      <c r="AI41" s="63"/>
      <c r="AJ41" s="63"/>
    </row>
    <row r="42" ht="15.75" customHeight="1">
      <c r="A42" s="57" t="s">
        <v>315</v>
      </c>
      <c r="B42" s="57" t="s">
        <v>411</v>
      </c>
      <c r="C42" s="57" t="s">
        <v>22</v>
      </c>
      <c r="D42" s="57" t="s">
        <v>324</v>
      </c>
      <c r="E42" s="57" t="s">
        <v>4</v>
      </c>
      <c r="F42" s="194" t="s">
        <v>1193</v>
      </c>
      <c r="G42" s="193"/>
      <c r="H42" s="59">
        <v>1.0</v>
      </c>
      <c r="I42" s="113">
        <v>2290.0</v>
      </c>
      <c r="J42" s="125"/>
      <c r="K42" s="179">
        <v>998.0</v>
      </c>
      <c r="L42" s="38">
        <v>888.0</v>
      </c>
      <c r="M42" s="189">
        <f t="shared" si="5"/>
        <v>888</v>
      </c>
      <c r="N42" s="57" t="s">
        <v>1134</v>
      </c>
      <c r="O42" s="63"/>
      <c r="P42" s="213"/>
      <c r="Q42" s="180"/>
      <c r="R42" s="192"/>
      <c r="S42" s="191"/>
      <c r="T42" s="191"/>
      <c r="U42" s="191"/>
      <c r="V42" s="191"/>
      <c r="W42" s="191"/>
      <c r="X42" s="192"/>
      <c r="Y42" s="192"/>
      <c r="Z42" s="192"/>
      <c r="AA42" s="192"/>
      <c r="AB42" s="192"/>
      <c r="AC42" s="192"/>
      <c r="AD42" s="192"/>
      <c r="AE42" s="192"/>
      <c r="AF42" s="64"/>
      <c r="AG42" s="64"/>
      <c r="AH42" s="63"/>
      <c r="AI42" s="63"/>
      <c r="AJ42" s="63"/>
    </row>
    <row r="43" ht="15.75" customHeight="1">
      <c r="A43" s="57" t="s">
        <v>315</v>
      </c>
      <c r="B43" s="57" t="s">
        <v>411</v>
      </c>
      <c r="C43" s="57" t="s">
        <v>22</v>
      </c>
      <c r="D43" s="57" t="s">
        <v>324</v>
      </c>
      <c r="E43" s="57" t="s">
        <v>4</v>
      </c>
      <c r="F43" s="194" t="s">
        <v>1194</v>
      </c>
      <c r="G43" s="193"/>
      <c r="H43" s="59">
        <v>0.0</v>
      </c>
      <c r="I43" s="113">
        <v>2590.0</v>
      </c>
      <c r="J43" s="125"/>
      <c r="K43" s="179">
        <v>1098.0</v>
      </c>
      <c r="L43" s="38">
        <v>977.0</v>
      </c>
      <c r="M43" s="189">
        <f t="shared" si="5"/>
        <v>0</v>
      </c>
      <c r="N43" s="57" t="s">
        <v>1134</v>
      </c>
      <c r="O43" s="64" t="s">
        <v>1769</v>
      </c>
      <c r="P43" s="213"/>
      <c r="Q43" s="180"/>
      <c r="R43" s="192"/>
      <c r="S43" s="191"/>
      <c r="T43" s="191"/>
      <c r="U43" s="191"/>
      <c r="V43" s="191"/>
      <c r="W43" s="191"/>
      <c r="X43" s="192"/>
      <c r="Y43" s="192"/>
      <c r="Z43" s="192"/>
      <c r="AA43" s="192"/>
      <c r="AB43" s="192"/>
      <c r="AC43" s="192"/>
      <c r="AD43" s="192"/>
      <c r="AE43" s="192"/>
      <c r="AF43" s="64"/>
      <c r="AG43" s="64"/>
      <c r="AH43" s="63"/>
      <c r="AI43" s="63"/>
      <c r="AJ43" s="63"/>
    </row>
    <row r="44" ht="15.75" customHeight="1">
      <c r="A44" s="57" t="s">
        <v>315</v>
      </c>
      <c r="B44" s="57" t="s">
        <v>411</v>
      </c>
      <c r="C44" s="57" t="s">
        <v>22</v>
      </c>
      <c r="D44" s="57" t="s">
        <v>324</v>
      </c>
      <c r="E44" s="57" t="s">
        <v>4</v>
      </c>
      <c r="F44" s="194" t="s">
        <v>1195</v>
      </c>
      <c r="G44" s="193"/>
      <c r="H44" s="59">
        <v>0.0</v>
      </c>
      <c r="I44" s="113">
        <v>2290.0</v>
      </c>
      <c r="J44" s="125"/>
      <c r="K44" s="179">
        <v>998.0</v>
      </c>
      <c r="L44" s="38">
        <v>888.0</v>
      </c>
      <c r="M44" s="189">
        <f t="shared" si="5"/>
        <v>0</v>
      </c>
      <c r="N44" s="57" t="s">
        <v>1134</v>
      </c>
      <c r="O44" s="64" t="s">
        <v>1770</v>
      </c>
      <c r="P44" s="213"/>
      <c r="Q44" s="180"/>
      <c r="R44" s="192"/>
      <c r="S44" s="191"/>
      <c r="T44" s="191"/>
      <c r="U44" s="191"/>
      <c r="V44" s="191"/>
      <c r="W44" s="191"/>
      <c r="X44" s="192"/>
      <c r="Y44" s="192"/>
      <c r="Z44" s="192"/>
      <c r="AA44" s="192"/>
      <c r="AB44" s="192"/>
      <c r="AC44" s="192"/>
      <c r="AD44" s="192"/>
      <c r="AE44" s="192"/>
      <c r="AF44" s="64"/>
      <c r="AG44" s="64"/>
      <c r="AH44" s="63"/>
      <c r="AI44" s="63"/>
      <c r="AJ44" s="63"/>
    </row>
    <row r="45" ht="15.75" customHeight="1">
      <c r="A45" s="57" t="s">
        <v>315</v>
      </c>
      <c r="B45" s="57" t="s">
        <v>411</v>
      </c>
      <c r="C45" s="57" t="s">
        <v>22</v>
      </c>
      <c r="D45" s="57" t="s">
        <v>324</v>
      </c>
      <c r="E45" s="57" t="s">
        <v>4</v>
      </c>
      <c r="F45" s="194" t="s">
        <v>1196</v>
      </c>
      <c r="G45" s="193"/>
      <c r="H45" s="59">
        <v>1.0</v>
      </c>
      <c r="I45" s="113">
        <v>2290.0</v>
      </c>
      <c r="J45" s="125"/>
      <c r="K45" s="179">
        <v>998.0</v>
      </c>
      <c r="L45" s="38">
        <v>888.0</v>
      </c>
      <c r="M45" s="189">
        <f t="shared" si="5"/>
        <v>888</v>
      </c>
      <c r="N45" s="57" t="s">
        <v>1134</v>
      </c>
      <c r="O45" s="63"/>
      <c r="P45" s="213"/>
      <c r="Q45" s="180"/>
      <c r="R45" s="192"/>
      <c r="S45" s="191"/>
      <c r="T45" s="191"/>
      <c r="U45" s="191"/>
      <c r="V45" s="191"/>
      <c r="W45" s="191"/>
      <c r="X45" s="192"/>
      <c r="Y45" s="192"/>
      <c r="Z45" s="192"/>
      <c r="AA45" s="192"/>
      <c r="AB45" s="192"/>
      <c r="AC45" s="192"/>
      <c r="AD45" s="192"/>
      <c r="AE45" s="192"/>
      <c r="AF45" s="64"/>
      <c r="AG45" s="64"/>
      <c r="AH45" s="63"/>
      <c r="AI45" s="63"/>
      <c r="AJ45" s="63"/>
    </row>
    <row r="46" ht="15.75" customHeight="1">
      <c r="A46" s="35" t="s">
        <v>315</v>
      </c>
      <c r="B46" s="35" t="s">
        <v>411</v>
      </c>
      <c r="C46" s="35" t="s">
        <v>22</v>
      </c>
      <c r="D46" s="35" t="s">
        <v>324</v>
      </c>
      <c r="E46" s="35" t="s">
        <v>319</v>
      </c>
      <c r="F46" s="46" t="str">
        <f t="shared" ref="F46:F49" si="6">LEFT(P46,FIND(" ",P46)-1)</f>
        <v>SFG231715a-2</v>
      </c>
      <c r="G46" s="48"/>
      <c r="H46" s="47">
        <v>0.0</v>
      </c>
      <c r="I46" s="35">
        <v>2390.0</v>
      </c>
      <c r="J46" s="48"/>
      <c r="K46" s="49">
        <v>747.0</v>
      </c>
      <c r="L46" s="52">
        <v>710.0</v>
      </c>
      <c r="M46" s="41"/>
      <c r="N46" s="35" t="s">
        <v>378</v>
      </c>
      <c r="O46" s="55" t="s">
        <v>423</v>
      </c>
      <c r="P46" s="42" t="s">
        <v>425</v>
      </c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44"/>
      <c r="AG46" s="44"/>
      <c r="AH46" s="44"/>
      <c r="AI46" s="44"/>
      <c r="AJ46" s="44"/>
      <c r="AK46" s="44"/>
      <c r="AL46" s="44"/>
      <c r="AM46" s="44"/>
      <c r="AN46" s="44"/>
      <c r="AO46" s="44"/>
    </row>
    <row r="47" ht="15.75" customHeight="1">
      <c r="A47" s="35" t="s">
        <v>315</v>
      </c>
      <c r="B47" s="35" t="s">
        <v>411</v>
      </c>
      <c r="C47" s="35" t="s">
        <v>22</v>
      </c>
      <c r="D47" s="35" t="s">
        <v>324</v>
      </c>
      <c r="E47" s="35" t="s">
        <v>319</v>
      </c>
      <c r="F47" s="46" t="str">
        <f t="shared" si="6"/>
        <v>SFG231715b-42</v>
      </c>
      <c r="G47" s="48"/>
      <c r="H47" s="47">
        <v>0.0</v>
      </c>
      <c r="I47" s="35">
        <v>2390.0</v>
      </c>
      <c r="J47" s="48"/>
      <c r="K47" s="49">
        <v>747.0</v>
      </c>
      <c r="L47" s="52">
        <v>710.0</v>
      </c>
      <c r="M47" s="41"/>
      <c r="N47" s="35" t="s">
        <v>378</v>
      </c>
      <c r="O47" s="55" t="s">
        <v>1782</v>
      </c>
      <c r="P47" s="51" t="s">
        <v>426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6"/>
      <c r="AE47" s="51"/>
      <c r="AF47" s="44"/>
      <c r="AG47" s="44"/>
      <c r="AH47" s="44"/>
      <c r="AI47" s="44"/>
      <c r="AJ47" s="44"/>
      <c r="AK47" s="44"/>
      <c r="AL47" s="44"/>
      <c r="AM47" s="44"/>
      <c r="AN47" s="44"/>
      <c r="AO47" s="44"/>
    </row>
    <row r="48" ht="15.75" customHeight="1">
      <c r="A48" s="35" t="s">
        <v>315</v>
      </c>
      <c r="B48" s="35" t="s">
        <v>411</v>
      </c>
      <c r="C48" s="35" t="s">
        <v>22</v>
      </c>
      <c r="D48" s="35" t="s">
        <v>324</v>
      </c>
      <c r="E48" s="35" t="s">
        <v>319</v>
      </c>
      <c r="F48" s="46" t="str">
        <f t="shared" si="6"/>
        <v>SFPSG24a-2p</v>
      </c>
      <c r="G48" s="48"/>
      <c r="H48" s="47">
        <v>0.0</v>
      </c>
      <c r="I48" s="35">
        <v>2190.0</v>
      </c>
      <c r="J48" s="48"/>
      <c r="K48" s="49">
        <v>622.0</v>
      </c>
      <c r="L48" s="52">
        <v>591.0</v>
      </c>
      <c r="M48" s="41"/>
      <c r="N48" s="35" t="s">
        <v>378</v>
      </c>
      <c r="O48" s="55" t="s">
        <v>427</v>
      </c>
      <c r="P48" s="51" t="s">
        <v>428</v>
      </c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6"/>
      <c r="AE48" s="51"/>
      <c r="AF48" s="44"/>
      <c r="AG48" s="44"/>
      <c r="AH48" s="44"/>
      <c r="AI48" s="44"/>
      <c r="AJ48" s="44"/>
      <c r="AK48" s="44"/>
      <c r="AL48" s="44"/>
      <c r="AM48" s="44"/>
      <c r="AN48" s="44"/>
      <c r="AO48" s="44"/>
    </row>
    <row r="49" ht="15.75" customHeight="1">
      <c r="A49" s="35" t="s">
        <v>315</v>
      </c>
      <c r="B49" s="35" t="s">
        <v>411</v>
      </c>
      <c r="C49" s="35" t="s">
        <v>22</v>
      </c>
      <c r="D49" s="35" t="s">
        <v>324</v>
      </c>
      <c r="E49" s="35" t="s">
        <v>319</v>
      </c>
      <c r="F49" s="46" t="str">
        <f t="shared" si="6"/>
        <v>SFPSG24b-42</v>
      </c>
      <c r="G49" s="48"/>
      <c r="H49" s="47">
        <v>0.0</v>
      </c>
      <c r="I49" s="35">
        <v>2190.0</v>
      </c>
      <c r="J49" s="48"/>
      <c r="K49" s="49">
        <v>622.0</v>
      </c>
      <c r="L49" s="52">
        <v>591.0</v>
      </c>
      <c r="M49" s="41"/>
      <c r="N49" s="35" t="s">
        <v>378</v>
      </c>
      <c r="O49" s="55" t="s">
        <v>429</v>
      </c>
      <c r="P49" s="51" t="s">
        <v>430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6"/>
      <c r="AE49" s="51"/>
      <c r="AF49" s="44"/>
      <c r="AG49" s="44"/>
      <c r="AH49" s="44"/>
      <c r="AI49" s="44"/>
      <c r="AJ49" s="44"/>
      <c r="AK49" s="44"/>
      <c r="AL49" s="44"/>
      <c r="AM49" s="44"/>
      <c r="AN49" s="44"/>
      <c r="AO49" s="44"/>
    </row>
    <row r="50" ht="15.75" customHeight="1">
      <c r="A50" s="122" t="s">
        <v>315</v>
      </c>
      <c r="B50" s="122" t="s">
        <v>473</v>
      </c>
      <c r="C50" s="122" t="s">
        <v>6</v>
      </c>
      <c r="D50" s="122" t="s">
        <v>324</v>
      </c>
      <c r="E50" s="122" t="s">
        <v>1202</v>
      </c>
      <c r="F50" s="122" t="s">
        <v>1286</v>
      </c>
      <c r="G50" s="193"/>
      <c r="H50" s="121">
        <v>1.0</v>
      </c>
      <c r="I50" s="142">
        <v>3390.0</v>
      </c>
      <c r="J50" s="232"/>
      <c r="K50" s="233">
        <v>1422.0</v>
      </c>
      <c r="L50" s="122">
        <v>1354.29</v>
      </c>
      <c r="M50" s="234">
        <f>L50*H50</f>
        <v>1354.29</v>
      </c>
      <c r="N50" s="122" t="s">
        <v>1204</v>
      </c>
      <c r="O50" s="103"/>
      <c r="P50" s="99" t="s">
        <v>1282</v>
      </c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235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</row>
    <row r="51" ht="15.75" customHeight="1">
      <c r="A51" s="35" t="s">
        <v>315</v>
      </c>
      <c r="B51" s="35" t="s">
        <v>411</v>
      </c>
      <c r="C51" s="35" t="s">
        <v>6</v>
      </c>
      <c r="D51" s="35" t="s">
        <v>324</v>
      </c>
      <c r="E51" s="35" t="s">
        <v>319</v>
      </c>
      <c r="F51" s="35" t="s">
        <v>1780</v>
      </c>
      <c r="G51" s="48"/>
      <c r="H51" s="38">
        <v>1.0</v>
      </c>
      <c r="I51" s="241"/>
      <c r="J51" s="48"/>
      <c r="K51" s="242"/>
      <c r="L51" s="243">
        <v>1186.0</v>
      </c>
      <c r="M51" s="41"/>
      <c r="N51" s="35" t="s">
        <v>1776</v>
      </c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237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</row>
    <row r="52" ht="15.75" customHeight="1">
      <c r="A52" s="35" t="s">
        <v>315</v>
      </c>
      <c r="B52" s="35" t="s">
        <v>411</v>
      </c>
      <c r="C52" s="35" t="s">
        <v>6</v>
      </c>
      <c r="D52" s="35" t="s">
        <v>324</v>
      </c>
      <c r="E52" s="35" t="s">
        <v>319</v>
      </c>
      <c r="F52" s="46" t="str">
        <f>LEFT(P52,FIND(" ",P52)-1)</f>
        <v>SJ130067b-9</v>
      </c>
      <c r="G52" s="48"/>
      <c r="H52" s="47">
        <v>0.0</v>
      </c>
      <c r="I52" s="35">
        <v>2590.0</v>
      </c>
      <c r="J52" s="48"/>
      <c r="K52" s="49">
        <v>997.0</v>
      </c>
      <c r="L52" s="52">
        <v>947.0</v>
      </c>
      <c r="M52" s="41"/>
      <c r="N52" s="35" t="s">
        <v>378</v>
      </c>
      <c r="O52" s="55" t="s">
        <v>431</v>
      </c>
      <c r="P52" s="51" t="s">
        <v>432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6"/>
      <c r="AE52" s="51"/>
      <c r="AF52" s="44"/>
      <c r="AG52" s="44"/>
      <c r="AH52" s="44"/>
      <c r="AI52" s="44"/>
      <c r="AJ52" s="44"/>
      <c r="AK52" s="44"/>
      <c r="AL52" s="44"/>
      <c r="AM52" s="44"/>
      <c r="AN52" s="44"/>
      <c r="AO52" s="44"/>
    </row>
    <row r="53" ht="15.75" customHeight="1">
      <c r="A53" s="35"/>
      <c r="B53" s="57" t="s">
        <v>473</v>
      </c>
      <c r="C53" s="57" t="s">
        <v>6</v>
      </c>
      <c r="D53" s="57" t="s">
        <v>474</v>
      </c>
      <c r="E53" s="57" t="s">
        <v>4</v>
      </c>
      <c r="F53" s="58" t="s">
        <v>475</v>
      </c>
      <c r="G53" s="58"/>
      <c r="H53" s="38">
        <v>1.0</v>
      </c>
      <c r="I53" s="59">
        <v>4590.0</v>
      </c>
      <c r="J53" s="60"/>
      <c r="K53" s="61">
        <v>1998.0</v>
      </c>
      <c r="L53" s="62">
        <v>1399.0</v>
      </c>
      <c r="M53" s="58"/>
      <c r="N53" s="57" t="s">
        <v>476</v>
      </c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56"/>
      <c r="AE53" s="44"/>
      <c r="AF53" s="44"/>
      <c r="AG53" s="44"/>
    </row>
    <row r="54" ht="15.75" customHeight="1">
      <c r="A54" s="35"/>
      <c r="B54" s="57" t="s">
        <v>473</v>
      </c>
      <c r="C54" s="57" t="s">
        <v>6</v>
      </c>
      <c r="D54" s="57" t="s">
        <v>474</v>
      </c>
      <c r="E54" s="57" t="s">
        <v>4</v>
      </c>
      <c r="F54" s="58" t="s">
        <v>477</v>
      </c>
      <c r="G54" s="58"/>
      <c r="H54" s="38">
        <v>1.0</v>
      </c>
      <c r="I54" s="59">
        <v>4590.0</v>
      </c>
      <c r="J54" s="60"/>
      <c r="K54" s="61">
        <v>1998.0</v>
      </c>
      <c r="L54" s="62">
        <v>1399.0</v>
      </c>
      <c r="M54" s="58"/>
      <c r="N54" s="57" t="s">
        <v>476</v>
      </c>
      <c r="O54" s="58"/>
      <c r="P54" s="63"/>
      <c r="Q54" s="63"/>
      <c r="R54" s="213"/>
      <c r="S54" s="213"/>
      <c r="T54" s="180"/>
      <c r="U54" s="180"/>
      <c r="V54" s="180"/>
      <c r="W54" s="236"/>
      <c r="X54" s="180"/>
      <c r="Y54" s="180"/>
      <c r="Z54" s="180"/>
      <c r="AA54" s="180"/>
      <c r="AB54" s="180"/>
      <c r="AC54" s="180"/>
      <c r="AD54" s="56"/>
      <c r="AE54" s="237"/>
      <c r="AF54" s="237"/>
      <c r="AG54" s="237"/>
    </row>
    <row r="55" ht="15.75" customHeight="1">
      <c r="A55" s="35" t="s">
        <v>315</v>
      </c>
      <c r="B55" s="35" t="s">
        <v>411</v>
      </c>
      <c r="C55" s="35" t="s">
        <v>6</v>
      </c>
      <c r="D55" s="35" t="s">
        <v>324</v>
      </c>
      <c r="E55" s="35" t="s">
        <v>319</v>
      </c>
      <c r="F55" s="46" t="str">
        <f t="shared" ref="F55:F56" si="7">LEFT(P55,FIND(" ",P55)-1)</f>
        <v>SJ180027a-42</v>
      </c>
      <c r="G55" s="48"/>
      <c r="H55" s="47">
        <v>0.0</v>
      </c>
      <c r="I55" s="35">
        <v>2590.0</v>
      </c>
      <c r="J55" s="48"/>
      <c r="K55" s="49">
        <v>997.0</v>
      </c>
      <c r="L55" s="52">
        <v>947.0</v>
      </c>
      <c r="M55" s="41"/>
      <c r="N55" s="35" t="s">
        <v>378</v>
      </c>
      <c r="O55" s="35" t="s">
        <v>1765</v>
      </c>
      <c r="P55" s="51" t="s">
        <v>433</v>
      </c>
      <c r="Q55" s="51"/>
      <c r="R55" s="42"/>
      <c r="S55" s="42"/>
      <c r="T55" s="56"/>
      <c r="U55" s="56"/>
      <c r="V55" s="56"/>
      <c r="W55" s="78"/>
      <c r="X55" s="56"/>
      <c r="Y55" s="56"/>
      <c r="Z55" s="56"/>
      <c r="AA55" s="56"/>
      <c r="AB55" s="56"/>
      <c r="AC55" s="56"/>
      <c r="AD55" s="56"/>
      <c r="AE55" s="56"/>
      <c r="AF55" s="237"/>
      <c r="AG55" s="237"/>
      <c r="AH55" s="44"/>
      <c r="AI55" s="44"/>
      <c r="AJ55" s="44"/>
      <c r="AK55" s="44"/>
      <c r="AL55" s="44"/>
      <c r="AM55" s="44"/>
      <c r="AN55" s="44"/>
      <c r="AO55" s="44"/>
    </row>
    <row r="56" ht="15.75" customHeight="1">
      <c r="A56" s="35" t="s">
        <v>315</v>
      </c>
      <c r="B56" s="35" t="s">
        <v>411</v>
      </c>
      <c r="C56" s="35" t="s">
        <v>6</v>
      </c>
      <c r="D56" s="35" t="s">
        <v>324</v>
      </c>
      <c r="E56" s="35" t="s">
        <v>319</v>
      </c>
      <c r="F56" s="46" t="str">
        <f t="shared" si="7"/>
        <v>SJ180027b-102</v>
      </c>
      <c r="G56" s="48"/>
      <c r="H56" s="47">
        <v>0.0</v>
      </c>
      <c r="I56" s="35">
        <v>2590.0</v>
      </c>
      <c r="J56" s="48"/>
      <c r="K56" s="49">
        <v>997.0</v>
      </c>
      <c r="L56" s="52">
        <f>1894/2</f>
        <v>947</v>
      </c>
      <c r="M56" s="41"/>
      <c r="N56" s="35" t="s">
        <v>378</v>
      </c>
      <c r="O56" s="35" t="s">
        <v>434</v>
      </c>
      <c r="P56" s="51" t="s">
        <v>435</v>
      </c>
      <c r="Q56" s="51" t="s">
        <v>423</v>
      </c>
      <c r="R56" s="42"/>
      <c r="S56" s="42"/>
      <c r="T56" s="56"/>
      <c r="U56" s="56"/>
      <c r="V56" s="56"/>
      <c r="W56" s="78"/>
      <c r="X56" s="56"/>
      <c r="Y56" s="56"/>
      <c r="Z56" s="56"/>
      <c r="AA56" s="56"/>
      <c r="AB56" s="56"/>
      <c r="AC56" s="56"/>
      <c r="AD56" s="56"/>
      <c r="AE56" s="56"/>
      <c r="AF56" s="237"/>
      <c r="AG56" s="237"/>
      <c r="AH56" s="44"/>
      <c r="AI56" s="44"/>
      <c r="AJ56" s="44"/>
      <c r="AK56" s="44"/>
      <c r="AL56" s="44"/>
      <c r="AM56" s="44"/>
      <c r="AN56" s="44"/>
      <c r="AO56" s="44"/>
    </row>
    <row r="57" ht="15.75" customHeight="1">
      <c r="A57" s="35"/>
      <c r="B57" s="57" t="s">
        <v>473</v>
      </c>
      <c r="C57" s="57" t="s">
        <v>6</v>
      </c>
      <c r="D57" s="57" t="s">
        <v>474</v>
      </c>
      <c r="E57" s="57" t="s">
        <v>4</v>
      </c>
      <c r="F57" s="58" t="s">
        <v>478</v>
      </c>
      <c r="G57" s="58"/>
      <c r="H57" s="38">
        <v>0.0</v>
      </c>
      <c r="I57" s="59">
        <v>4590.0</v>
      </c>
      <c r="J57" s="60"/>
      <c r="K57" s="61">
        <v>1998.0</v>
      </c>
      <c r="L57" s="62">
        <v>1399.0</v>
      </c>
      <c r="M57" s="58"/>
      <c r="N57" s="57" t="s">
        <v>476</v>
      </c>
      <c r="O57" s="57" t="s">
        <v>1771</v>
      </c>
      <c r="P57" s="63"/>
      <c r="Q57" s="63"/>
      <c r="R57" s="213"/>
      <c r="S57" s="213"/>
      <c r="T57" s="180"/>
      <c r="U57" s="180"/>
      <c r="V57" s="180"/>
      <c r="W57" s="236"/>
      <c r="X57" s="180"/>
      <c r="Y57" s="180"/>
      <c r="Z57" s="180"/>
      <c r="AA57" s="180"/>
      <c r="AB57" s="180"/>
      <c r="AC57" s="180"/>
      <c r="AD57" s="56"/>
      <c r="AE57" s="237"/>
      <c r="AF57" s="237"/>
      <c r="AG57" s="237"/>
    </row>
    <row r="58" ht="15.75" customHeight="1">
      <c r="A58" s="35"/>
      <c r="B58" s="57" t="s">
        <v>473</v>
      </c>
      <c r="C58" s="57" t="s">
        <v>6</v>
      </c>
      <c r="D58" s="57" t="s">
        <v>474</v>
      </c>
      <c r="E58" s="57" t="s">
        <v>4</v>
      </c>
      <c r="F58" s="58" t="s">
        <v>479</v>
      </c>
      <c r="G58" s="58"/>
      <c r="H58" s="38">
        <v>1.0</v>
      </c>
      <c r="I58" s="59">
        <v>4590.0</v>
      </c>
      <c r="J58" s="60"/>
      <c r="K58" s="61">
        <v>1998.0</v>
      </c>
      <c r="L58" s="62">
        <v>1399.0</v>
      </c>
      <c r="M58" s="58"/>
      <c r="N58" s="57" t="s">
        <v>476</v>
      </c>
      <c r="O58" s="58"/>
      <c r="P58" s="63"/>
      <c r="Q58" s="63"/>
      <c r="R58" s="213"/>
      <c r="S58" s="213"/>
      <c r="T58" s="180"/>
      <c r="U58" s="180"/>
      <c r="V58" s="180"/>
      <c r="W58" s="236"/>
      <c r="X58" s="180"/>
      <c r="Y58" s="180"/>
      <c r="Z58" s="180"/>
      <c r="AA58" s="180"/>
      <c r="AB58" s="180"/>
      <c r="AC58" s="180"/>
      <c r="AD58" s="56"/>
      <c r="AE58" s="237"/>
      <c r="AF58" s="237"/>
      <c r="AG58" s="237"/>
    </row>
    <row r="59" ht="15.75" customHeight="1">
      <c r="A59" s="35" t="s">
        <v>315</v>
      </c>
      <c r="B59" s="35" t="s">
        <v>411</v>
      </c>
      <c r="C59" s="35" t="s">
        <v>6</v>
      </c>
      <c r="D59" s="35" t="s">
        <v>324</v>
      </c>
      <c r="E59" s="35" t="s">
        <v>319</v>
      </c>
      <c r="F59" s="46" t="str">
        <f t="shared" ref="F59:F60" si="8">LEFT(P59,FIND(" ",P59)-1)</f>
        <v>SJ21990b-11</v>
      </c>
      <c r="G59" s="48"/>
      <c r="H59" s="38">
        <v>0.0</v>
      </c>
      <c r="I59" s="35">
        <v>2390.0</v>
      </c>
      <c r="J59" s="48"/>
      <c r="K59" s="49">
        <v>827.0</v>
      </c>
      <c r="L59" s="52">
        <v>786.0</v>
      </c>
      <c r="M59" s="41"/>
      <c r="N59" s="35" t="s">
        <v>378</v>
      </c>
      <c r="O59" s="35" t="s">
        <v>436</v>
      </c>
      <c r="P59" s="51" t="s">
        <v>437</v>
      </c>
      <c r="Q59" s="51"/>
      <c r="R59" s="42"/>
      <c r="S59" s="42"/>
      <c r="T59" s="56"/>
      <c r="U59" s="56"/>
      <c r="V59" s="56"/>
      <c r="W59" s="78"/>
      <c r="X59" s="56"/>
      <c r="Y59" s="56"/>
      <c r="Z59" s="56"/>
      <c r="AA59" s="56"/>
      <c r="AB59" s="56"/>
      <c r="AC59" s="56"/>
      <c r="AD59" s="56"/>
      <c r="AE59" s="56"/>
      <c r="AF59" s="237"/>
      <c r="AG59" s="237"/>
      <c r="AH59" s="44"/>
      <c r="AI59" s="44"/>
      <c r="AJ59" s="44"/>
      <c r="AK59" s="44"/>
      <c r="AL59" s="44"/>
      <c r="AM59" s="44"/>
      <c r="AN59" s="44"/>
      <c r="AO59" s="44"/>
    </row>
    <row r="60" ht="15.75" customHeight="1">
      <c r="A60" s="35" t="s">
        <v>315</v>
      </c>
      <c r="B60" s="35" t="s">
        <v>411</v>
      </c>
      <c r="C60" s="35" t="s">
        <v>6</v>
      </c>
      <c r="D60" s="35" t="s">
        <v>324</v>
      </c>
      <c r="E60" s="35" t="s">
        <v>319</v>
      </c>
      <c r="F60" s="46" t="str">
        <f t="shared" si="8"/>
        <v>SJ221951a-2</v>
      </c>
      <c r="G60" s="48"/>
      <c r="H60" s="38">
        <v>0.0</v>
      </c>
      <c r="I60" s="35">
        <v>2390.0</v>
      </c>
      <c r="J60" s="48"/>
      <c r="K60" s="49">
        <v>747.0</v>
      </c>
      <c r="L60" s="52">
        <v>710.0</v>
      </c>
      <c r="M60" s="41"/>
      <c r="N60" s="35" t="s">
        <v>378</v>
      </c>
      <c r="O60" s="35" t="s">
        <v>438</v>
      </c>
      <c r="P60" s="51" t="s">
        <v>439</v>
      </c>
      <c r="Q60" s="51"/>
      <c r="R60" s="42"/>
      <c r="S60" s="42"/>
      <c r="T60" s="56"/>
      <c r="U60" s="56"/>
      <c r="V60" s="56"/>
      <c r="W60" s="78"/>
      <c r="X60" s="56"/>
      <c r="Y60" s="56"/>
      <c r="Z60" s="56"/>
      <c r="AA60" s="56"/>
      <c r="AB60" s="56"/>
      <c r="AC60" s="56"/>
      <c r="AD60" s="56"/>
      <c r="AE60" s="56"/>
      <c r="AF60" s="237"/>
      <c r="AG60" s="237"/>
      <c r="AH60" s="44"/>
      <c r="AI60" s="44"/>
      <c r="AJ60" s="44"/>
      <c r="AK60" s="44"/>
      <c r="AL60" s="44"/>
      <c r="AM60" s="44"/>
      <c r="AN60" s="44"/>
      <c r="AO60" s="44"/>
    </row>
    <row r="61" ht="15.75" customHeight="1">
      <c r="A61" s="35"/>
      <c r="B61" s="57" t="s">
        <v>473</v>
      </c>
      <c r="C61" s="57" t="s">
        <v>6</v>
      </c>
      <c r="D61" s="57" t="s">
        <v>474</v>
      </c>
      <c r="E61" s="57" t="s">
        <v>4</v>
      </c>
      <c r="F61" s="58" t="s">
        <v>480</v>
      </c>
      <c r="G61" s="58"/>
      <c r="H61" s="38">
        <v>1.0</v>
      </c>
      <c r="I61" s="59">
        <v>4590.0</v>
      </c>
      <c r="J61" s="60"/>
      <c r="K61" s="61">
        <v>1998.0</v>
      </c>
      <c r="L61" s="62">
        <v>1399.0</v>
      </c>
      <c r="M61" s="58"/>
      <c r="N61" s="57" t="s">
        <v>476</v>
      </c>
      <c r="O61" s="58"/>
      <c r="P61" s="63"/>
      <c r="Q61" s="63"/>
      <c r="R61" s="213"/>
      <c r="S61" s="213"/>
      <c r="T61" s="180"/>
      <c r="U61" s="180"/>
      <c r="V61" s="180"/>
      <c r="W61" s="236"/>
      <c r="X61" s="180"/>
      <c r="Y61" s="180"/>
      <c r="Z61" s="180"/>
      <c r="AA61" s="180"/>
      <c r="AB61" s="180"/>
      <c r="AC61" s="180"/>
      <c r="AD61" s="56"/>
      <c r="AE61" s="237"/>
      <c r="AF61" s="237"/>
      <c r="AG61" s="237"/>
    </row>
    <row r="62" ht="15.75" customHeight="1">
      <c r="A62" s="35"/>
      <c r="B62" s="57" t="s">
        <v>473</v>
      </c>
      <c r="C62" s="57" t="s">
        <v>6</v>
      </c>
      <c r="D62" s="57" t="s">
        <v>474</v>
      </c>
      <c r="E62" s="57" t="s">
        <v>4</v>
      </c>
      <c r="F62" s="58" t="s">
        <v>481</v>
      </c>
      <c r="G62" s="58"/>
      <c r="H62" s="38">
        <v>1.0</v>
      </c>
      <c r="I62" s="59">
        <v>4590.0</v>
      </c>
      <c r="J62" s="60"/>
      <c r="K62" s="61">
        <v>1998.0</v>
      </c>
      <c r="L62" s="62">
        <v>1399.0</v>
      </c>
      <c r="M62" s="58"/>
      <c r="N62" s="57" t="s">
        <v>476</v>
      </c>
      <c r="O62" s="58"/>
      <c r="P62" s="63"/>
      <c r="Q62" s="63"/>
      <c r="R62" s="213"/>
      <c r="S62" s="213"/>
      <c r="T62" s="180"/>
      <c r="U62" s="180"/>
      <c r="V62" s="180"/>
      <c r="W62" s="236"/>
      <c r="X62" s="180"/>
      <c r="Y62" s="180"/>
      <c r="Z62" s="180"/>
      <c r="AA62" s="180"/>
      <c r="AB62" s="180"/>
      <c r="AC62" s="180"/>
      <c r="AD62" s="56"/>
      <c r="AE62" s="237"/>
      <c r="AF62" s="237"/>
      <c r="AG62" s="237"/>
    </row>
    <row r="63" ht="15.75" customHeight="1">
      <c r="A63" s="35" t="s">
        <v>315</v>
      </c>
      <c r="B63" s="35" t="s">
        <v>411</v>
      </c>
      <c r="C63" s="35" t="s">
        <v>6</v>
      </c>
      <c r="D63" s="35" t="s">
        <v>324</v>
      </c>
      <c r="E63" s="35" t="s">
        <v>319</v>
      </c>
      <c r="F63" s="46" t="str">
        <f t="shared" ref="F63:F70" si="9">LEFT(P63,FIND(" ",P63)-1)</f>
        <v>SJ23424a-42</v>
      </c>
      <c r="G63" s="48"/>
      <c r="H63" s="38">
        <v>0.0</v>
      </c>
      <c r="I63" s="35">
        <v>2590.0</v>
      </c>
      <c r="J63" s="48"/>
      <c r="K63" s="49">
        <v>997.0</v>
      </c>
      <c r="L63" s="52">
        <v>947.0</v>
      </c>
      <c r="M63" s="41"/>
      <c r="N63" s="35" t="s">
        <v>378</v>
      </c>
      <c r="O63" s="35" t="s">
        <v>440</v>
      </c>
      <c r="P63" s="51" t="s">
        <v>441</v>
      </c>
      <c r="Q63" s="51"/>
      <c r="R63" s="42"/>
      <c r="S63" s="42"/>
      <c r="T63" s="56"/>
      <c r="U63" s="56"/>
      <c r="V63" s="56"/>
      <c r="W63" s="78"/>
      <c r="X63" s="56"/>
      <c r="Y63" s="56"/>
      <c r="Z63" s="56"/>
      <c r="AA63" s="56"/>
      <c r="AB63" s="56"/>
      <c r="AC63" s="56"/>
      <c r="AD63" s="56"/>
      <c r="AE63" s="56"/>
      <c r="AF63" s="237"/>
      <c r="AG63" s="237"/>
      <c r="AH63" s="44"/>
      <c r="AI63" s="44"/>
      <c r="AJ63" s="44"/>
      <c r="AK63" s="44"/>
      <c r="AL63" s="44"/>
      <c r="AM63" s="44"/>
      <c r="AN63" s="44"/>
      <c r="AO63" s="44"/>
    </row>
    <row r="64" ht="15.75" customHeight="1">
      <c r="A64" s="35" t="s">
        <v>315</v>
      </c>
      <c r="B64" s="35" t="s">
        <v>411</v>
      </c>
      <c r="C64" s="35" t="s">
        <v>6</v>
      </c>
      <c r="D64" s="35" t="s">
        <v>324</v>
      </c>
      <c r="E64" s="35" t="s">
        <v>319</v>
      </c>
      <c r="F64" s="46" t="str">
        <f t="shared" si="9"/>
        <v>SJ23424b-102</v>
      </c>
      <c r="G64" s="48"/>
      <c r="H64" s="38">
        <v>0.0</v>
      </c>
      <c r="I64" s="35">
        <v>2590.0</v>
      </c>
      <c r="J64" s="48"/>
      <c r="K64" s="49">
        <v>997.0</v>
      </c>
      <c r="L64" s="52">
        <v>947.0</v>
      </c>
      <c r="M64" s="41"/>
      <c r="N64" s="35" t="s">
        <v>378</v>
      </c>
      <c r="O64" s="35" t="s">
        <v>1772</v>
      </c>
      <c r="P64" s="51" t="s">
        <v>442</v>
      </c>
      <c r="Q64" s="51"/>
      <c r="R64" s="42"/>
      <c r="S64" s="42"/>
      <c r="T64" s="56"/>
      <c r="U64" s="56"/>
      <c r="V64" s="56"/>
      <c r="W64" s="78"/>
      <c r="X64" s="56"/>
      <c r="Y64" s="56"/>
      <c r="Z64" s="56"/>
      <c r="AA64" s="56"/>
      <c r="AB64" s="56"/>
      <c r="AC64" s="56"/>
      <c r="AD64" s="56"/>
      <c r="AE64" s="56"/>
      <c r="AF64" s="237"/>
      <c r="AG64" s="237"/>
      <c r="AH64" s="44"/>
      <c r="AI64" s="44"/>
      <c r="AJ64" s="44"/>
      <c r="AK64" s="44"/>
      <c r="AL64" s="44"/>
      <c r="AM64" s="44"/>
      <c r="AN64" s="44"/>
      <c r="AO64" s="44"/>
    </row>
    <row r="65" ht="15.75" customHeight="1">
      <c r="A65" s="35" t="s">
        <v>315</v>
      </c>
      <c r="B65" s="35" t="s">
        <v>411</v>
      </c>
      <c r="C65" s="35" t="s">
        <v>6</v>
      </c>
      <c r="D65" s="35" t="s">
        <v>324</v>
      </c>
      <c r="E65" s="35" t="s">
        <v>319</v>
      </c>
      <c r="F65" s="46" t="str">
        <f t="shared" si="9"/>
        <v>SJ24328b-11</v>
      </c>
      <c r="G65" s="48"/>
      <c r="H65" s="38">
        <v>0.0</v>
      </c>
      <c r="I65" s="35">
        <v>2590.0</v>
      </c>
      <c r="J65" s="48"/>
      <c r="K65" s="49">
        <v>997.0</v>
      </c>
      <c r="L65" s="52">
        <v>947.0</v>
      </c>
      <c r="M65" s="41"/>
      <c r="N65" s="35" t="s">
        <v>378</v>
      </c>
      <c r="O65" s="35" t="s">
        <v>412</v>
      </c>
      <c r="P65" s="51" t="s">
        <v>443</v>
      </c>
      <c r="Q65" s="51"/>
      <c r="R65" s="42"/>
      <c r="S65" s="42"/>
      <c r="T65" s="56"/>
      <c r="U65" s="56"/>
      <c r="V65" s="56"/>
      <c r="W65" s="78"/>
      <c r="X65" s="56"/>
      <c r="Y65" s="56"/>
      <c r="Z65" s="56"/>
      <c r="AA65" s="56"/>
      <c r="AB65" s="56"/>
      <c r="AC65" s="56"/>
      <c r="AD65" s="56"/>
      <c r="AE65" s="56"/>
      <c r="AF65" s="237"/>
      <c r="AG65" s="237"/>
      <c r="AH65" s="44"/>
      <c r="AI65" s="44"/>
      <c r="AJ65" s="44"/>
      <c r="AK65" s="44"/>
      <c r="AL65" s="44"/>
      <c r="AM65" s="44"/>
      <c r="AN65" s="44"/>
      <c r="AO65" s="44"/>
    </row>
    <row r="66" ht="15.75" customHeight="1">
      <c r="A66" s="35" t="s">
        <v>315</v>
      </c>
      <c r="B66" s="35" t="s">
        <v>411</v>
      </c>
      <c r="C66" s="35" t="s">
        <v>6</v>
      </c>
      <c r="D66" s="35" t="s">
        <v>324</v>
      </c>
      <c r="E66" s="35" t="s">
        <v>319</v>
      </c>
      <c r="F66" s="46" t="str">
        <f t="shared" si="9"/>
        <v>SJ24331a-2</v>
      </c>
      <c r="G66" s="48"/>
      <c r="H66" s="38">
        <v>0.0</v>
      </c>
      <c r="I66" s="35">
        <v>2390.0</v>
      </c>
      <c r="J66" s="48"/>
      <c r="K66" s="49">
        <v>747.0</v>
      </c>
      <c r="L66" s="52">
        <v>710.0</v>
      </c>
      <c r="M66" s="41"/>
      <c r="N66" s="35" t="s">
        <v>378</v>
      </c>
      <c r="O66" s="35" t="s">
        <v>431</v>
      </c>
      <c r="P66" s="51" t="s">
        <v>444</v>
      </c>
      <c r="Q66" s="51"/>
      <c r="R66" s="42"/>
      <c r="S66" s="42"/>
      <c r="T66" s="56"/>
      <c r="U66" s="56"/>
      <c r="V66" s="56"/>
      <c r="W66" s="78"/>
      <c r="X66" s="56"/>
      <c r="Y66" s="56"/>
      <c r="Z66" s="56"/>
      <c r="AA66" s="56"/>
      <c r="AB66" s="56"/>
      <c r="AC66" s="56"/>
      <c r="AD66" s="56"/>
      <c r="AE66" s="56"/>
      <c r="AF66" s="237"/>
      <c r="AG66" s="237"/>
      <c r="AH66" s="44"/>
      <c r="AI66" s="44"/>
      <c r="AJ66" s="44"/>
      <c r="AK66" s="44"/>
      <c r="AL66" s="44"/>
      <c r="AM66" s="44"/>
      <c r="AN66" s="44"/>
      <c r="AO66" s="44"/>
    </row>
    <row r="67" ht="15.75" customHeight="1">
      <c r="A67" s="35" t="s">
        <v>315</v>
      </c>
      <c r="B67" s="35" t="s">
        <v>411</v>
      </c>
      <c r="C67" s="35" t="s">
        <v>6</v>
      </c>
      <c r="D67" s="35" t="s">
        <v>324</v>
      </c>
      <c r="E67" s="35" t="s">
        <v>319</v>
      </c>
      <c r="F67" s="46" t="str">
        <f t="shared" si="9"/>
        <v>SJ3054a-3</v>
      </c>
      <c r="G67" s="48"/>
      <c r="H67" s="38">
        <v>0.0</v>
      </c>
      <c r="I67" s="35">
        <v>2590.0</v>
      </c>
      <c r="J67" s="48"/>
      <c r="K67" s="49">
        <v>997.0</v>
      </c>
      <c r="L67" s="52">
        <v>947.0</v>
      </c>
      <c r="M67" s="41"/>
      <c r="N67" s="35" t="s">
        <v>378</v>
      </c>
      <c r="O67" s="35" t="s">
        <v>415</v>
      </c>
      <c r="P67" s="51" t="s">
        <v>445</v>
      </c>
      <c r="Q67" s="51"/>
      <c r="R67" s="42"/>
      <c r="S67" s="42"/>
      <c r="T67" s="56"/>
      <c r="U67" s="56"/>
      <c r="V67" s="56"/>
      <c r="W67" s="78"/>
      <c r="X67" s="56"/>
      <c r="Y67" s="56"/>
      <c r="Z67" s="56"/>
      <c r="AA67" s="56"/>
      <c r="AB67" s="56"/>
      <c r="AC67" s="56"/>
      <c r="AD67" s="56"/>
      <c r="AE67" s="56"/>
      <c r="AF67" s="237"/>
      <c r="AG67" s="237"/>
      <c r="AH67" s="44"/>
      <c r="AI67" s="44"/>
      <c r="AJ67" s="44"/>
      <c r="AK67" s="44"/>
      <c r="AL67" s="44"/>
      <c r="AM67" s="44"/>
      <c r="AN67" s="44"/>
      <c r="AO67" s="44"/>
    </row>
    <row r="68" ht="15.75" customHeight="1">
      <c r="A68" s="35" t="s">
        <v>315</v>
      </c>
      <c r="B68" s="35" t="s">
        <v>411</v>
      </c>
      <c r="C68" s="35" t="s">
        <v>6</v>
      </c>
      <c r="D68" s="35" t="s">
        <v>324</v>
      </c>
      <c r="E68" s="35" t="s">
        <v>319</v>
      </c>
      <c r="F68" s="46" t="str">
        <f t="shared" si="9"/>
        <v>SJ3054b-13</v>
      </c>
      <c r="G68" s="48"/>
      <c r="H68" s="38">
        <v>0.0</v>
      </c>
      <c r="I68" s="35">
        <v>2590.0</v>
      </c>
      <c r="J68" s="48"/>
      <c r="K68" s="49">
        <v>997.0</v>
      </c>
      <c r="L68" s="52">
        <v>947.0</v>
      </c>
      <c r="M68" s="41"/>
      <c r="N68" s="35" t="s">
        <v>378</v>
      </c>
      <c r="O68" s="35" t="s">
        <v>438</v>
      </c>
      <c r="P68" s="51" t="s">
        <v>446</v>
      </c>
      <c r="Q68" s="51"/>
      <c r="R68" s="42"/>
      <c r="S68" s="42"/>
      <c r="T68" s="56"/>
      <c r="U68" s="56"/>
      <c r="V68" s="56"/>
      <c r="W68" s="78"/>
      <c r="X68" s="56"/>
      <c r="Y68" s="56"/>
      <c r="Z68" s="56"/>
      <c r="AA68" s="56"/>
      <c r="AB68" s="56"/>
      <c r="AC68" s="56"/>
      <c r="AD68" s="56"/>
      <c r="AE68" s="56"/>
      <c r="AF68" s="237"/>
      <c r="AG68" s="237"/>
      <c r="AH68" s="44"/>
      <c r="AI68" s="44"/>
      <c r="AJ68" s="44"/>
      <c r="AK68" s="44"/>
      <c r="AL68" s="44"/>
      <c r="AM68" s="44"/>
      <c r="AN68" s="44"/>
      <c r="AO68" s="44"/>
    </row>
    <row r="69" ht="15.75" customHeight="1">
      <c r="A69" s="35" t="s">
        <v>315</v>
      </c>
      <c r="B69" s="35" t="s">
        <v>411</v>
      </c>
      <c r="C69" s="35" t="s">
        <v>6</v>
      </c>
      <c r="D69" s="35" t="s">
        <v>324</v>
      </c>
      <c r="E69" s="35" t="s">
        <v>319</v>
      </c>
      <c r="F69" s="46" t="str">
        <f t="shared" si="9"/>
        <v>SJ91172a-102</v>
      </c>
      <c r="G69" s="48"/>
      <c r="H69" s="38">
        <v>1.0</v>
      </c>
      <c r="I69" s="35">
        <v>3190.0</v>
      </c>
      <c r="J69" s="48"/>
      <c r="K69" s="49">
        <v>1122.0</v>
      </c>
      <c r="L69" s="52">
        <v>1066.0</v>
      </c>
      <c r="M69" s="41"/>
      <c r="N69" s="35" t="s">
        <v>378</v>
      </c>
      <c r="O69" s="48"/>
      <c r="P69" s="51" t="s">
        <v>447</v>
      </c>
      <c r="Q69" s="51"/>
      <c r="R69" s="42"/>
      <c r="S69" s="42"/>
      <c r="T69" s="56"/>
      <c r="U69" s="56"/>
      <c r="V69" s="56"/>
      <c r="W69" s="78"/>
      <c r="X69" s="56"/>
      <c r="Y69" s="56"/>
      <c r="Z69" s="56"/>
      <c r="AA69" s="56"/>
      <c r="AB69" s="56"/>
      <c r="AC69" s="56"/>
      <c r="AD69" s="56"/>
      <c r="AE69" s="56"/>
      <c r="AF69" s="237"/>
      <c r="AG69" s="237"/>
      <c r="AH69" s="44"/>
      <c r="AI69" s="44"/>
      <c r="AJ69" s="44"/>
      <c r="AK69" s="44"/>
      <c r="AL69" s="44"/>
      <c r="AM69" s="44"/>
      <c r="AN69" s="44"/>
      <c r="AO69" s="44"/>
    </row>
    <row r="70" ht="15.75" customHeight="1">
      <c r="A70" s="35" t="s">
        <v>315</v>
      </c>
      <c r="B70" s="35" t="s">
        <v>411</v>
      </c>
      <c r="C70" s="35" t="s">
        <v>6</v>
      </c>
      <c r="D70" s="35" t="s">
        <v>324</v>
      </c>
      <c r="E70" s="35" t="s">
        <v>319</v>
      </c>
      <c r="F70" s="46" t="str">
        <f t="shared" si="9"/>
        <v>SJ91172b-42</v>
      </c>
      <c r="G70" s="48"/>
      <c r="H70" s="38">
        <v>1.0</v>
      </c>
      <c r="I70" s="35">
        <v>3190.0</v>
      </c>
      <c r="J70" s="48"/>
      <c r="K70" s="49">
        <v>1122.0</v>
      </c>
      <c r="L70" s="52">
        <v>1066.0</v>
      </c>
      <c r="M70" s="41"/>
      <c r="N70" s="35" t="s">
        <v>378</v>
      </c>
      <c r="O70" s="48"/>
      <c r="P70" s="51" t="s">
        <v>448</v>
      </c>
      <c r="Q70" s="51"/>
      <c r="R70" s="42"/>
      <c r="S70" s="42"/>
      <c r="T70" s="56"/>
      <c r="U70" s="56"/>
      <c r="V70" s="56"/>
      <c r="W70" s="78"/>
      <c r="X70" s="56"/>
      <c r="Y70" s="56"/>
      <c r="Z70" s="56"/>
      <c r="AA70" s="56"/>
      <c r="AB70" s="56"/>
      <c r="AC70" s="56"/>
      <c r="AD70" s="56"/>
      <c r="AE70" s="56"/>
      <c r="AF70" s="237"/>
      <c r="AG70" s="237"/>
      <c r="AH70" s="44"/>
      <c r="AI70" s="44"/>
      <c r="AJ70" s="44"/>
      <c r="AK70" s="44"/>
      <c r="AL70" s="44"/>
      <c r="AM70" s="44"/>
      <c r="AN70" s="44"/>
      <c r="AO70" s="44"/>
    </row>
    <row r="71" ht="15.75" customHeight="1">
      <c r="A71" s="122" t="s">
        <v>315</v>
      </c>
      <c r="B71" s="122" t="s">
        <v>473</v>
      </c>
      <c r="C71" s="122" t="s">
        <v>22</v>
      </c>
      <c r="D71" s="122" t="s">
        <v>324</v>
      </c>
      <c r="E71" s="122" t="s">
        <v>1202</v>
      </c>
      <c r="F71" s="122" t="s">
        <v>1285</v>
      </c>
      <c r="G71" s="193"/>
      <c r="H71" s="121">
        <v>1.0</v>
      </c>
      <c r="I71" s="142">
        <v>3390.0</v>
      </c>
      <c r="J71" s="232"/>
      <c r="K71" s="233">
        <v>1422.0</v>
      </c>
      <c r="L71" s="122">
        <v>1354.29</v>
      </c>
      <c r="M71" s="234">
        <f>L71*H71</f>
        <v>1354.29</v>
      </c>
      <c r="N71" s="122" t="s">
        <v>1204</v>
      </c>
      <c r="O71" s="193"/>
      <c r="P71" s="99" t="s">
        <v>1282</v>
      </c>
      <c r="Q71" s="103"/>
      <c r="R71" s="238"/>
      <c r="S71" s="238"/>
      <c r="T71" s="235"/>
      <c r="U71" s="235"/>
      <c r="V71" s="235"/>
      <c r="W71" s="239"/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103"/>
      <c r="AI71" s="103"/>
      <c r="AJ71" s="103"/>
      <c r="AK71" s="103"/>
      <c r="AL71" s="103"/>
      <c r="AM71" s="103"/>
      <c r="AN71" s="103"/>
    </row>
    <row r="72" ht="15.75" customHeight="1">
      <c r="A72" s="35" t="s">
        <v>315</v>
      </c>
      <c r="B72" s="35" t="s">
        <v>411</v>
      </c>
      <c r="C72" s="35" t="s">
        <v>6</v>
      </c>
      <c r="D72" s="35" t="s">
        <v>324</v>
      </c>
      <c r="E72" s="35" t="s">
        <v>319</v>
      </c>
      <c r="F72" s="46" t="str">
        <f>LEFT(P72,FIND(" ",P72)-1)</f>
        <v>SJM22117b-12</v>
      </c>
      <c r="G72" s="48"/>
      <c r="H72" s="38">
        <v>0.0</v>
      </c>
      <c r="I72" s="35">
        <v>2390.0</v>
      </c>
      <c r="J72" s="48"/>
      <c r="K72" s="49">
        <v>747.0</v>
      </c>
      <c r="L72" s="52">
        <v>710.0</v>
      </c>
      <c r="M72" s="41"/>
      <c r="N72" s="35" t="s">
        <v>378</v>
      </c>
      <c r="O72" s="35" t="s">
        <v>449</v>
      </c>
      <c r="P72" s="51" t="s">
        <v>450</v>
      </c>
      <c r="Q72" s="51"/>
      <c r="R72" s="42"/>
      <c r="S72" s="42"/>
      <c r="T72" s="56"/>
      <c r="U72" s="56"/>
      <c r="V72" s="56"/>
      <c r="W72" s="78"/>
      <c r="X72" s="56"/>
      <c r="Y72" s="56"/>
      <c r="Z72" s="56"/>
      <c r="AA72" s="56"/>
      <c r="AB72" s="56"/>
      <c r="AC72" s="56"/>
      <c r="AD72" s="56"/>
      <c r="AE72" s="56"/>
      <c r="AF72" s="237"/>
      <c r="AG72" s="237"/>
      <c r="AH72" s="44"/>
      <c r="AI72" s="44"/>
      <c r="AJ72" s="44"/>
      <c r="AK72" s="44"/>
      <c r="AL72" s="44"/>
      <c r="AM72" s="44"/>
      <c r="AN72" s="44"/>
      <c r="AO72" s="44"/>
    </row>
    <row r="73" ht="15.75" customHeight="1">
      <c r="A73" s="57" t="s">
        <v>315</v>
      </c>
      <c r="B73" s="57" t="s">
        <v>411</v>
      </c>
      <c r="C73" s="57" t="s">
        <v>6</v>
      </c>
      <c r="D73" s="57" t="s">
        <v>324</v>
      </c>
      <c r="E73" s="57" t="s">
        <v>4</v>
      </c>
      <c r="F73" s="58" t="s">
        <v>1162</v>
      </c>
      <c r="G73" s="193"/>
      <c r="H73" s="59">
        <v>1.0</v>
      </c>
      <c r="I73" s="113">
        <v>2590.0</v>
      </c>
      <c r="J73" s="125"/>
      <c r="K73" s="179">
        <v>1098.0</v>
      </c>
      <c r="L73" s="38">
        <v>977.0</v>
      </c>
      <c r="M73" s="189">
        <f t="shared" ref="M73:M80" si="10">L73*H73</f>
        <v>977</v>
      </c>
      <c r="N73" s="57" t="s">
        <v>1134</v>
      </c>
      <c r="O73" s="58"/>
      <c r="P73" s="63"/>
      <c r="Q73" s="63"/>
      <c r="R73" s="190"/>
      <c r="S73" s="77"/>
      <c r="T73" s="191"/>
      <c r="U73" s="191"/>
      <c r="V73" s="191"/>
      <c r="W73" s="83"/>
      <c r="X73" s="192"/>
      <c r="Y73" s="192"/>
      <c r="Z73" s="192"/>
      <c r="AA73" s="192"/>
      <c r="AB73" s="192"/>
      <c r="AC73" s="192"/>
      <c r="AD73" s="192"/>
      <c r="AE73" s="192"/>
      <c r="AF73" s="192"/>
      <c r="AG73" s="192"/>
      <c r="AH73" s="63"/>
      <c r="AI73" s="63"/>
      <c r="AJ73" s="63"/>
    </row>
    <row r="74" ht="16.5" customHeight="1">
      <c r="A74" s="57" t="s">
        <v>315</v>
      </c>
      <c r="B74" s="57" t="s">
        <v>411</v>
      </c>
      <c r="C74" s="57" t="s">
        <v>6</v>
      </c>
      <c r="D74" s="57" t="s">
        <v>324</v>
      </c>
      <c r="E74" s="57" t="s">
        <v>4</v>
      </c>
      <c r="F74" s="194" t="s">
        <v>1164</v>
      </c>
      <c r="G74" s="193"/>
      <c r="H74" s="59">
        <v>1.0</v>
      </c>
      <c r="I74" s="113">
        <v>2190.0</v>
      </c>
      <c r="J74" s="125"/>
      <c r="K74" s="179">
        <v>898.0</v>
      </c>
      <c r="L74" s="38">
        <v>799.0</v>
      </c>
      <c r="M74" s="189">
        <f t="shared" si="10"/>
        <v>799</v>
      </c>
      <c r="N74" s="57" t="s">
        <v>1134</v>
      </c>
      <c r="O74" s="58"/>
      <c r="P74" s="63"/>
      <c r="Q74" s="63"/>
      <c r="R74" s="190"/>
      <c r="S74" s="77"/>
      <c r="T74" s="191"/>
      <c r="U74" s="191"/>
      <c r="V74" s="191"/>
      <c r="W74" s="83"/>
      <c r="X74" s="192"/>
      <c r="Y74" s="192"/>
      <c r="Z74" s="192"/>
      <c r="AA74" s="192"/>
      <c r="AB74" s="192"/>
      <c r="AC74" s="192"/>
      <c r="AD74" s="192"/>
      <c r="AE74" s="192"/>
      <c r="AF74" s="192"/>
      <c r="AG74" s="192"/>
      <c r="AH74" s="63"/>
      <c r="AI74" s="63"/>
      <c r="AJ74" s="63"/>
    </row>
    <row r="75" ht="15.75" customHeight="1">
      <c r="A75" s="57" t="s">
        <v>315</v>
      </c>
      <c r="B75" s="57" t="s">
        <v>411</v>
      </c>
      <c r="C75" s="57" t="s">
        <v>6</v>
      </c>
      <c r="D75" s="57" t="s">
        <v>324</v>
      </c>
      <c r="E75" s="57" t="s">
        <v>4</v>
      </c>
      <c r="F75" s="58" t="s">
        <v>1156</v>
      </c>
      <c r="G75" s="193"/>
      <c r="H75" s="59">
        <v>0.0</v>
      </c>
      <c r="I75" s="113">
        <v>2190.0</v>
      </c>
      <c r="J75" s="125"/>
      <c r="K75" s="179">
        <v>898.0</v>
      </c>
      <c r="L75" s="38">
        <v>799.0</v>
      </c>
      <c r="M75" s="189">
        <f t="shared" si="10"/>
        <v>0</v>
      </c>
      <c r="N75" s="57" t="s">
        <v>1134</v>
      </c>
      <c r="O75" s="57" t="s">
        <v>1783</v>
      </c>
      <c r="P75" s="63"/>
      <c r="Q75" s="63"/>
      <c r="R75" s="190"/>
      <c r="S75" s="77"/>
      <c r="T75" s="191"/>
      <c r="U75" s="191"/>
      <c r="V75" s="191"/>
      <c r="W75" s="83"/>
      <c r="X75" s="192"/>
      <c r="Y75" s="192"/>
      <c r="Z75" s="192"/>
      <c r="AA75" s="192"/>
      <c r="AB75" s="192"/>
      <c r="AC75" s="192"/>
      <c r="AD75" s="192"/>
      <c r="AE75" s="192"/>
      <c r="AF75" s="192"/>
      <c r="AG75" s="192"/>
      <c r="AH75" s="63"/>
      <c r="AI75" s="63"/>
      <c r="AJ75" s="63"/>
    </row>
    <row r="76" ht="15.75" customHeight="1">
      <c r="A76" s="57" t="s">
        <v>315</v>
      </c>
      <c r="B76" s="57" t="s">
        <v>411</v>
      </c>
      <c r="C76" s="57" t="s">
        <v>6</v>
      </c>
      <c r="D76" s="57" t="s">
        <v>324</v>
      </c>
      <c r="E76" s="57" t="s">
        <v>4</v>
      </c>
      <c r="F76" s="58" t="s">
        <v>1157</v>
      </c>
      <c r="G76" s="193"/>
      <c r="H76" s="59">
        <v>1.0</v>
      </c>
      <c r="I76" s="113">
        <v>1490.0</v>
      </c>
      <c r="J76" s="125"/>
      <c r="K76" s="179">
        <v>648.0</v>
      </c>
      <c r="L76" s="38">
        <v>577.0</v>
      </c>
      <c r="M76" s="189">
        <f t="shared" si="10"/>
        <v>577</v>
      </c>
      <c r="N76" s="57" t="s">
        <v>1134</v>
      </c>
      <c r="O76" s="58"/>
      <c r="P76" s="63"/>
      <c r="Q76" s="63"/>
      <c r="R76" s="190"/>
      <c r="S76" s="77"/>
      <c r="T76" s="191"/>
      <c r="U76" s="191"/>
      <c r="V76" s="191"/>
      <c r="W76" s="83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63"/>
      <c r="AI76" s="63"/>
      <c r="AJ76" s="63"/>
    </row>
    <row r="77" ht="15.75" customHeight="1">
      <c r="A77" s="57" t="s">
        <v>315</v>
      </c>
      <c r="B77" s="57" t="s">
        <v>411</v>
      </c>
      <c r="C77" s="57" t="s">
        <v>6</v>
      </c>
      <c r="D77" s="57" t="s">
        <v>324</v>
      </c>
      <c r="E77" s="57" t="s">
        <v>4</v>
      </c>
      <c r="F77" s="58" t="s">
        <v>1158</v>
      </c>
      <c r="G77" s="193"/>
      <c r="H77" s="59">
        <v>1.0</v>
      </c>
      <c r="I77" s="113">
        <v>2190.0</v>
      </c>
      <c r="J77" s="125"/>
      <c r="K77" s="179">
        <v>898.0</v>
      </c>
      <c r="L77" s="38">
        <v>799.0</v>
      </c>
      <c r="M77" s="189">
        <f t="shared" si="10"/>
        <v>799</v>
      </c>
      <c r="N77" s="57" t="s">
        <v>1134</v>
      </c>
      <c r="O77" s="58"/>
      <c r="P77" s="63"/>
      <c r="Q77" s="63"/>
      <c r="R77" s="190"/>
      <c r="S77" s="77"/>
      <c r="T77" s="191"/>
      <c r="U77" s="191"/>
      <c r="V77" s="191"/>
      <c r="W77" s="83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63"/>
      <c r="AI77" s="63"/>
      <c r="AJ77" s="63"/>
    </row>
    <row r="78" ht="15.75" customHeight="1">
      <c r="A78" s="57" t="s">
        <v>315</v>
      </c>
      <c r="B78" s="57" t="s">
        <v>411</v>
      </c>
      <c r="C78" s="57" t="s">
        <v>6</v>
      </c>
      <c r="D78" s="57" t="s">
        <v>324</v>
      </c>
      <c r="E78" s="57" t="s">
        <v>4</v>
      </c>
      <c r="F78" s="58" t="s">
        <v>1159</v>
      </c>
      <c r="G78" s="193"/>
      <c r="H78" s="59">
        <v>1.0</v>
      </c>
      <c r="I78" s="113">
        <v>2190.0</v>
      </c>
      <c r="J78" s="125"/>
      <c r="K78" s="179">
        <v>898.0</v>
      </c>
      <c r="L78" s="38">
        <v>799.0</v>
      </c>
      <c r="M78" s="189">
        <f t="shared" si="10"/>
        <v>799</v>
      </c>
      <c r="N78" s="57" t="s">
        <v>1134</v>
      </c>
      <c r="O78" s="58"/>
      <c r="P78" s="63"/>
      <c r="Q78" s="63"/>
      <c r="R78" s="190"/>
      <c r="S78" s="77"/>
      <c r="T78" s="191"/>
      <c r="U78" s="191"/>
      <c r="V78" s="191"/>
      <c r="W78" s="83"/>
      <c r="X78" s="192"/>
      <c r="Y78" s="192"/>
      <c r="Z78" s="192"/>
      <c r="AA78" s="192"/>
      <c r="AB78" s="192"/>
      <c r="AC78" s="192"/>
      <c r="AD78" s="192"/>
      <c r="AE78" s="192"/>
      <c r="AF78" s="192"/>
      <c r="AG78" s="192"/>
      <c r="AH78" s="63"/>
      <c r="AI78" s="63"/>
      <c r="AJ78" s="63"/>
    </row>
    <row r="79" ht="15.75" customHeight="1">
      <c r="A79" s="57" t="s">
        <v>315</v>
      </c>
      <c r="B79" s="57" t="s">
        <v>411</v>
      </c>
      <c r="C79" s="57" t="s">
        <v>6</v>
      </c>
      <c r="D79" s="57" t="s">
        <v>324</v>
      </c>
      <c r="E79" s="57" t="s">
        <v>4</v>
      </c>
      <c r="F79" s="58" t="s">
        <v>1160</v>
      </c>
      <c r="G79" s="193"/>
      <c r="H79" s="59">
        <v>1.0</v>
      </c>
      <c r="I79" s="113">
        <v>2190.0</v>
      </c>
      <c r="J79" s="125"/>
      <c r="K79" s="179">
        <v>898.0</v>
      </c>
      <c r="L79" s="38">
        <v>799.0</v>
      </c>
      <c r="M79" s="189">
        <f t="shared" si="10"/>
        <v>799</v>
      </c>
      <c r="N79" s="57" t="s">
        <v>1134</v>
      </c>
      <c r="O79" s="58"/>
      <c r="P79" s="63"/>
      <c r="Q79" s="63"/>
      <c r="R79" s="190"/>
      <c r="S79" s="77"/>
      <c r="T79" s="191"/>
      <c r="U79" s="191"/>
      <c r="V79" s="191"/>
      <c r="W79" s="83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63"/>
      <c r="AI79" s="63"/>
      <c r="AJ79" s="63"/>
    </row>
    <row r="80" ht="15.75" customHeight="1">
      <c r="A80" s="57" t="s">
        <v>315</v>
      </c>
      <c r="B80" s="57" t="s">
        <v>411</v>
      </c>
      <c r="C80" s="57" t="s">
        <v>6</v>
      </c>
      <c r="D80" s="57" t="s">
        <v>324</v>
      </c>
      <c r="E80" s="57" t="s">
        <v>4</v>
      </c>
      <c r="F80" s="58" t="s">
        <v>1161</v>
      </c>
      <c r="G80" s="193"/>
      <c r="H80" s="59">
        <v>1.0</v>
      </c>
      <c r="I80" s="113">
        <v>2590.0</v>
      </c>
      <c r="J80" s="125"/>
      <c r="K80" s="179">
        <v>1098.0</v>
      </c>
      <c r="L80" s="38">
        <v>977.0</v>
      </c>
      <c r="M80" s="189">
        <f t="shared" si="10"/>
        <v>977</v>
      </c>
      <c r="N80" s="57" t="s">
        <v>1134</v>
      </c>
      <c r="O80" s="58"/>
      <c r="P80" s="63"/>
      <c r="Q80" s="63"/>
      <c r="R80" s="190"/>
      <c r="S80" s="77"/>
      <c r="T80" s="191"/>
      <c r="U80" s="191"/>
      <c r="V80" s="191"/>
      <c r="W80" s="83"/>
      <c r="X80" s="192"/>
      <c r="Y80" s="192"/>
      <c r="Z80" s="192"/>
      <c r="AA80" s="192"/>
      <c r="AB80" s="192"/>
      <c r="AC80" s="192"/>
      <c r="AD80" s="192"/>
      <c r="AE80" s="192"/>
      <c r="AF80" s="192"/>
      <c r="AG80" s="192"/>
      <c r="AH80" s="63"/>
      <c r="AI80" s="63"/>
      <c r="AJ80" s="63"/>
    </row>
    <row r="81" ht="15.75" customHeight="1">
      <c r="A81" s="35" t="s">
        <v>315</v>
      </c>
      <c r="B81" s="35" t="s">
        <v>411</v>
      </c>
      <c r="C81" s="35" t="s">
        <v>6</v>
      </c>
      <c r="D81" s="35" t="s">
        <v>324</v>
      </c>
      <c r="E81" s="35" t="s">
        <v>319</v>
      </c>
      <c r="F81" s="35" t="s">
        <v>1779</v>
      </c>
      <c r="G81" s="48"/>
      <c r="H81" s="38">
        <v>1.0</v>
      </c>
      <c r="I81" s="241"/>
      <c r="J81" s="48"/>
      <c r="K81" s="242"/>
      <c r="L81" s="243">
        <v>853.0</v>
      </c>
      <c r="M81" s="41"/>
      <c r="N81" s="35" t="s">
        <v>1776</v>
      </c>
      <c r="O81" s="48"/>
      <c r="P81" s="44"/>
      <c r="Q81" s="44"/>
      <c r="R81" s="245"/>
      <c r="S81" s="245"/>
      <c r="T81" s="237"/>
      <c r="U81" s="237"/>
      <c r="V81" s="237"/>
      <c r="W81" s="246"/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44"/>
      <c r="AI81" s="44"/>
      <c r="AJ81" s="44"/>
      <c r="AK81" s="44"/>
      <c r="AL81" s="44"/>
      <c r="AM81" s="44"/>
      <c r="AN81" s="44"/>
      <c r="AO81" s="44"/>
    </row>
    <row r="82" ht="15.75" customHeight="1">
      <c r="A82" s="57" t="s">
        <v>315</v>
      </c>
      <c r="B82" s="57" t="s">
        <v>411</v>
      </c>
      <c r="C82" s="57" t="s">
        <v>22</v>
      </c>
      <c r="D82" s="57" t="s">
        <v>324</v>
      </c>
      <c r="E82" s="57" t="s">
        <v>4</v>
      </c>
      <c r="F82" s="58" t="s">
        <v>1163</v>
      </c>
      <c r="G82" s="193"/>
      <c r="H82" s="59">
        <v>0.0</v>
      </c>
      <c r="I82" s="113">
        <v>1490.0</v>
      </c>
      <c r="J82" s="125"/>
      <c r="K82" s="179">
        <v>648.0</v>
      </c>
      <c r="L82" s="38">
        <v>577.0</v>
      </c>
      <c r="M82" s="189">
        <f>L82*H82</f>
        <v>0</v>
      </c>
      <c r="N82" s="57" t="s">
        <v>1134</v>
      </c>
      <c r="O82" s="57" t="s">
        <v>1773</v>
      </c>
      <c r="P82" s="63"/>
      <c r="Q82" s="63"/>
      <c r="R82" s="190"/>
      <c r="S82" s="77"/>
      <c r="T82" s="191"/>
      <c r="U82" s="191"/>
      <c r="V82" s="191"/>
      <c r="W82" s="83"/>
      <c r="X82" s="192"/>
      <c r="Y82" s="192"/>
      <c r="Z82" s="192"/>
      <c r="AA82" s="192"/>
      <c r="AB82" s="192"/>
      <c r="AC82" s="192"/>
      <c r="AD82" s="192"/>
      <c r="AE82" s="192"/>
      <c r="AF82" s="192"/>
      <c r="AG82" s="192"/>
      <c r="AH82" s="63"/>
      <c r="AI82" s="63"/>
      <c r="AJ82" s="63"/>
    </row>
    <row r="83" ht="15.75" customHeight="1">
      <c r="A83" s="35" t="s">
        <v>315</v>
      </c>
      <c r="B83" s="35" t="s">
        <v>411</v>
      </c>
      <c r="C83" s="35" t="s">
        <v>6</v>
      </c>
      <c r="D83" s="35" t="s">
        <v>324</v>
      </c>
      <c r="E83" s="35" t="s">
        <v>319</v>
      </c>
      <c r="F83" s="46" t="str">
        <f t="shared" ref="F83:F84" si="11">LEFT(P83,FIND(" ",P83)-1)</f>
        <v>SNS10201a-42</v>
      </c>
      <c r="G83" s="48"/>
      <c r="H83" s="38">
        <v>1.0</v>
      </c>
      <c r="I83" s="35">
        <v>2190.0</v>
      </c>
      <c r="J83" s="48"/>
      <c r="K83" s="49">
        <v>622.0</v>
      </c>
      <c r="L83" s="52">
        <v>591.0</v>
      </c>
      <c r="M83" s="41"/>
      <c r="N83" s="35" t="s">
        <v>378</v>
      </c>
      <c r="O83" s="48"/>
      <c r="P83" s="51" t="s">
        <v>451</v>
      </c>
      <c r="Q83" s="51"/>
      <c r="R83" s="42"/>
      <c r="S83" s="42"/>
      <c r="T83" s="56"/>
      <c r="U83" s="56"/>
      <c r="V83" s="56"/>
      <c r="W83" s="78"/>
      <c r="X83" s="56"/>
      <c r="Y83" s="56"/>
      <c r="Z83" s="56"/>
      <c r="AA83" s="56"/>
      <c r="AB83" s="56"/>
      <c r="AC83" s="56"/>
      <c r="AD83" s="56"/>
      <c r="AE83" s="56"/>
      <c r="AF83" s="237"/>
      <c r="AG83" s="237"/>
      <c r="AH83" s="44"/>
      <c r="AI83" s="44"/>
      <c r="AJ83" s="44"/>
      <c r="AK83" s="44"/>
      <c r="AL83" s="44"/>
      <c r="AM83" s="44"/>
      <c r="AN83" s="44"/>
      <c r="AO83" s="44"/>
    </row>
    <row r="84" ht="15.75" customHeight="1">
      <c r="A84" s="35" t="s">
        <v>315</v>
      </c>
      <c r="B84" s="35" t="s">
        <v>411</v>
      </c>
      <c r="C84" s="35" t="s">
        <v>6</v>
      </c>
      <c r="D84" s="35" t="s">
        <v>324</v>
      </c>
      <c r="E84" s="35" t="s">
        <v>319</v>
      </c>
      <c r="F84" s="46" t="str">
        <f t="shared" si="11"/>
        <v>SNS10201b-102</v>
      </c>
      <c r="G84" s="48"/>
      <c r="H84" s="38">
        <v>1.0</v>
      </c>
      <c r="I84" s="35">
        <v>2190.0</v>
      </c>
      <c r="J84" s="48"/>
      <c r="K84" s="49">
        <v>622.0</v>
      </c>
      <c r="L84" s="52">
        <v>591.0</v>
      </c>
      <c r="M84" s="41"/>
      <c r="N84" s="35" t="s">
        <v>378</v>
      </c>
      <c r="O84" s="48"/>
      <c r="P84" s="51" t="s">
        <v>452</v>
      </c>
      <c r="Q84" s="51"/>
      <c r="R84" s="42"/>
      <c r="S84" s="42"/>
      <c r="T84" s="56"/>
      <c r="U84" s="56"/>
      <c r="V84" s="56"/>
      <c r="W84" s="78"/>
      <c r="X84" s="56"/>
      <c r="Y84" s="56"/>
      <c r="Z84" s="56"/>
      <c r="AA84" s="56"/>
      <c r="AB84" s="56"/>
      <c r="AC84" s="56"/>
      <c r="AD84" s="56"/>
      <c r="AE84" s="56"/>
      <c r="AF84" s="237"/>
      <c r="AG84" s="237"/>
      <c r="AH84" s="44"/>
      <c r="AI84" s="44"/>
      <c r="AJ84" s="44"/>
      <c r="AK84" s="44"/>
      <c r="AL84" s="44"/>
      <c r="AM84" s="44"/>
      <c r="AN84" s="44"/>
      <c r="AO84" s="44"/>
    </row>
    <row r="85" ht="15.75" customHeight="1">
      <c r="A85" s="35"/>
      <c r="B85" s="57" t="s">
        <v>473</v>
      </c>
      <c r="C85" s="57" t="s">
        <v>6</v>
      </c>
      <c r="D85" s="57" t="s">
        <v>474</v>
      </c>
      <c r="E85" s="57" t="s">
        <v>4</v>
      </c>
      <c r="F85" s="58" t="s">
        <v>482</v>
      </c>
      <c r="G85" s="58"/>
      <c r="H85" s="38">
        <v>0.0</v>
      </c>
      <c r="I85" s="59">
        <v>1790.0</v>
      </c>
      <c r="J85" s="60"/>
      <c r="K85" s="61">
        <v>568.0</v>
      </c>
      <c r="L85" s="62">
        <v>540.0</v>
      </c>
      <c r="M85" s="58"/>
      <c r="N85" s="57" t="s">
        <v>476</v>
      </c>
      <c r="O85" s="57" t="s">
        <v>483</v>
      </c>
      <c r="P85" s="63"/>
      <c r="Q85" s="63"/>
      <c r="R85" s="213"/>
      <c r="S85" s="213"/>
      <c r="T85" s="180"/>
      <c r="U85" s="180"/>
      <c r="V85" s="180"/>
      <c r="W85" s="236"/>
      <c r="X85" s="180"/>
      <c r="Y85" s="180"/>
      <c r="Z85" s="180"/>
      <c r="AA85" s="180"/>
      <c r="AB85" s="180"/>
      <c r="AC85" s="180"/>
      <c r="AD85" s="56"/>
      <c r="AE85" s="237"/>
      <c r="AF85" s="237"/>
      <c r="AG85" s="237"/>
    </row>
    <row r="86" ht="15.75" customHeight="1">
      <c r="A86" s="57" t="s">
        <v>315</v>
      </c>
      <c r="B86" s="57" t="s">
        <v>411</v>
      </c>
      <c r="C86" s="57" t="s">
        <v>6</v>
      </c>
      <c r="D86" s="57" t="s">
        <v>324</v>
      </c>
      <c r="E86" s="57" t="s">
        <v>4</v>
      </c>
      <c r="F86" s="58" t="s">
        <v>1153</v>
      </c>
      <c r="G86" s="193"/>
      <c r="H86" s="59">
        <v>0.0</v>
      </c>
      <c r="I86" s="113">
        <v>1790.0</v>
      </c>
      <c r="J86" s="125"/>
      <c r="K86" s="179">
        <v>748.0</v>
      </c>
      <c r="L86" s="38">
        <v>666.0</v>
      </c>
      <c r="M86" s="189">
        <f t="shared" ref="M86:M88" si="12">L86*H86</f>
        <v>0</v>
      </c>
      <c r="N86" s="57" t="s">
        <v>1134</v>
      </c>
      <c r="O86" s="57" t="s">
        <v>1784</v>
      </c>
      <c r="P86" s="63"/>
      <c r="Q86" s="63"/>
      <c r="R86" s="190"/>
      <c r="S86" s="77"/>
      <c r="T86" s="191"/>
      <c r="U86" s="191"/>
      <c r="V86" s="191"/>
      <c r="W86" s="83"/>
      <c r="X86" s="192"/>
      <c r="Y86" s="192"/>
      <c r="Z86" s="192"/>
      <c r="AA86" s="192"/>
      <c r="AB86" s="192"/>
      <c r="AC86" s="192"/>
      <c r="AD86" s="192"/>
      <c r="AE86" s="192"/>
      <c r="AF86" s="192"/>
      <c r="AG86" s="192"/>
      <c r="AH86" s="63"/>
      <c r="AI86" s="63"/>
      <c r="AJ86" s="63"/>
    </row>
    <row r="87" ht="15.75" customHeight="1">
      <c r="A87" s="57" t="s">
        <v>315</v>
      </c>
      <c r="B87" s="57" t="s">
        <v>411</v>
      </c>
      <c r="C87" s="57" t="s">
        <v>6</v>
      </c>
      <c r="D87" s="57" t="s">
        <v>324</v>
      </c>
      <c r="E87" s="57" t="s">
        <v>4</v>
      </c>
      <c r="F87" s="58" t="s">
        <v>1147</v>
      </c>
      <c r="G87" s="193"/>
      <c r="H87" s="59">
        <v>1.0</v>
      </c>
      <c r="I87" s="113">
        <v>2190.0</v>
      </c>
      <c r="J87" s="125"/>
      <c r="K87" s="179">
        <v>898.0</v>
      </c>
      <c r="L87" s="38">
        <v>799.0</v>
      </c>
      <c r="M87" s="189">
        <f t="shared" si="12"/>
        <v>799</v>
      </c>
      <c r="N87" s="57" t="s">
        <v>1134</v>
      </c>
      <c r="O87" s="58"/>
      <c r="P87" s="63"/>
      <c r="Q87" s="63"/>
      <c r="R87" s="190"/>
      <c r="S87" s="77"/>
      <c r="T87" s="191"/>
      <c r="U87" s="191"/>
      <c r="V87" s="191"/>
      <c r="W87" s="83"/>
      <c r="X87" s="192"/>
      <c r="Y87" s="192"/>
      <c r="Z87" s="192"/>
      <c r="AA87" s="192"/>
      <c r="AB87" s="192"/>
      <c r="AC87" s="192"/>
      <c r="AD87" s="192"/>
      <c r="AE87" s="192"/>
      <c r="AF87" s="192"/>
      <c r="AG87" s="192"/>
      <c r="AH87" s="63"/>
      <c r="AI87" s="63"/>
      <c r="AJ87" s="63"/>
    </row>
    <row r="88" ht="15.75" customHeight="1">
      <c r="A88" s="57" t="s">
        <v>315</v>
      </c>
      <c r="B88" s="57" t="s">
        <v>411</v>
      </c>
      <c r="C88" s="57" t="s">
        <v>6</v>
      </c>
      <c r="D88" s="57" t="s">
        <v>324</v>
      </c>
      <c r="E88" s="57" t="s">
        <v>4</v>
      </c>
      <c r="F88" s="58" t="s">
        <v>1148</v>
      </c>
      <c r="G88" s="193"/>
      <c r="H88" s="59">
        <v>1.0</v>
      </c>
      <c r="I88" s="113">
        <v>2190.0</v>
      </c>
      <c r="J88" s="125"/>
      <c r="K88" s="179">
        <v>898.0</v>
      </c>
      <c r="L88" s="38">
        <v>799.0</v>
      </c>
      <c r="M88" s="189">
        <f t="shared" si="12"/>
        <v>799</v>
      </c>
      <c r="N88" s="57" t="s">
        <v>1134</v>
      </c>
      <c r="O88" s="58"/>
      <c r="P88" s="63"/>
      <c r="Q88" s="63"/>
      <c r="R88" s="190"/>
      <c r="S88" s="77"/>
      <c r="T88" s="191"/>
      <c r="U88" s="191"/>
      <c r="V88" s="191"/>
      <c r="W88" s="83"/>
      <c r="X88" s="192"/>
      <c r="Y88" s="192"/>
      <c r="Z88" s="192"/>
      <c r="AA88" s="192"/>
      <c r="AB88" s="192"/>
      <c r="AC88" s="192"/>
      <c r="AD88" s="192"/>
      <c r="AE88" s="192"/>
      <c r="AF88" s="192"/>
      <c r="AG88" s="192"/>
      <c r="AH88" s="63"/>
      <c r="AI88" s="63"/>
      <c r="AJ88" s="63"/>
    </row>
    <row r="89" ht="15.75" customHeight="1">
      <c r="A89" s="35" t="s">
        <v>315</v>
      </c>
      <c r="B89" s="35" t="s">
        <v>411</v>
      </c>
      <c r="C89" s="35" t="s">
        <v>6</v>
      </c>
      <c r="D89" s="35" t="s">
        <v>324</v>
      </c>
      <c r="E89" s="35" t="s">
        <v>319</v>
      </c>
      <c r="F89" s="35" t="s">
        <v>1777</v>
      </c>
      <c r="G89" s="48"/>
      <c r="H89" s="38">
        <v>1.0</v>
      </c>
      <c r="I89" s="241"/>
      <c r="J89" s="48"/>
      <c r="K89" s="242"/>
      <c r="L89" s="243">
        <v>853.0</v>
      </c>
      <c r="M89" s="41"/>
      <c r="N89" s="35" t="s">
        <v>1776</v>
      </c>
      <c r="O89" s="48"/>
      <c r="P89" s="44"/>
      <c r="Q89" s="44"/>
      <c r="R89" s="245"/>
      <c r="S89" s="245"/>
      <c r="T89" s="237"/>
      <c r="U89" s="237"/>
      <c r="V89" s="237"/>
      <c r="W89" s="246"/>
      <c r="X89" s="237"/>
      <c r="Y89" s="237"/>
      <c r="Z89" s="237"/>
      <c r="AA89" s="237"/>
      <c r="AB89" s="237"/>
      <c r="AC89" s="237"/>
      <c r="AD89" s="237"/>
      <c r="AE89" s="237"/>
      <c r="AF89" s="237"/>
      <c r="AG89" s="237"/>
      <c r="AH89" s="44"/>
      <c r="AI89" s="44"/>
      <c r="AJ89" s="44"/>
      <c r="AK89" s="44"/>
      <c r="AL89" s="44"/>
      <c r="AM89" s="44"/>
      <c r="AN89" s="44"/>
      <c r="AO89" s="44"/>
    </row>
    <row r="90" ht="15.75" customHeight="1">
      <c r="A90" s="57" t="s">
        <v>315</v>
      </c>
      <c r="B90" s="57" t="s">
        <v>411</v>
      </c>
      <c r="C90" s="57" t="s">
        <v>6</v>
      </c>
      <c r="D90" s="57" t="s">
        <v>324</v>
      </c>
      <c r="E90" s="57" t="s">
        <v>4</v>
      </c>
      <c r="F90" s="58" t="s">
        <v>1149</v>
      </c>
      <c r="G90" s="193"/>
      <c r="H90" s="59">
        <v>1.0</v>
      </c>
      <c r="I90" s="113">
        <v>2190.0</v>
      </c>
      <c r="J90" s="125"/>
      <c r="K90" s="179">
        <v>898.0</v>
      </c>
      <c r="L90" s="38">
        <v>799.0</v>
      </c>
      <c r="M90" s="189">
        <f t="shared" ref="M90:M93" si="13">L90*H90</f>
        <v>799</v>
      </c>
      <c r="N90" s="57" t="s">
        <v>1134</v>
      </c>
      <c r="O90" s="58"/>
      <c r="P90" s="63"/>
      <c r="Q90" s="63"/>
      <c r="R90" s="190"/>
      <c r="S90" s="77"/>
      <c r="T90" s="191"/>
      <c r="U90" s="191"/>
      <c r="V90" s="191"/>
      <c r="W90" s="83"/>
      <c r="X90" s="192"/>
      <c r="Y90" s="192"/>
      <c r="Z90" s="192"/>
      <c r="AA90" s="192"/>
      <c r="AB90" s="192"/>
      <c r="AC90" s="192"/>
      <c r="AD90" s="192"/>
      <c r="AE90" s="192"/>
      <c r="AF90" s="192"/>
      <c r="AG90" s="192"/>
      <c r="AH90" s="63"/>
      <c r="AI90" s="63"/>
      <c r="AJ90" s="63"/>
    </row>
    <row r="91" ht="15.75" customHeight="1">
      <c r="A91" s="57" t="s">
        <v>315</v>
      </c>
      <c r="B91" s="57" t="s">
        <v>411</v>
      </c>
      <c r="C91" s="57" t="s">
        <v>6</v>
      </c>
      <c r="D91" s="57" t="s">
        <v>324</v>
      </c>
      <c r="E91" s="57" t="s">
        <v>4</v>
      </c>
      <c r="F91" s="58" t="s">
        <v>1150</v>
      </c>
      <c r="G91" s="193"/>
      <c r="H91" s="59">
        <v>1.0</v>
      </c>
      <c r="I91" s="113">
        <v>2190.0</v>
      </c>
      <c r="J91" s="125"/>
      <c r="K91" s="179">
        <v>898.0</v>
      </c>
      <c r="L91" s="38">
        <v>799.0</v>
      </c>
      <c r="M91" s="189">
        <f t="shared" si="13"/>
        <v>799</v>
      </c>
      <c r="N91" s="57" t="s">
        <v>1134</v>
      </c>
      <c r="O91" s="58"/>
      <c r="P91" s="63"/>
      <c r="Q91" s="63"/>
      <c r="R91" s="190"/>
      <c r="S91" s="77"/>
      <c r="T91" s="191"/>
      <c r="U91" s="191"/>
      <c r="V91" s="191"/>
      <c r="W91" s="83"/>
      <c r="X91" s="192"/>
      <c r="Y91" s="192"/>
      <c r="Z91" s="192"/>
      <c r="AA91" s="192"/>
      <c r="AB91" s="192"/>
      <c r="AC91" s="192"/>
      <c r="AD91" s="192"/>
      <c r="AE91" s="192"/>
      <c r="AF91" s="192"/>
      <c r="AG91" s="192"/>
      <c r="AH91" s="63"/>
      <c r="AI91" s="63"/>
      <c r="AJ91" s="63"/>
    </row>
    <row r="92" ht="15.75" customHeight="1">
      <c r="A92" s="57" t="s">
        <v>315</v>
      </c>
      <c r="B92" s="57" t="s">
        <v>411</v>
      </c>
      <c r="C92" s="57" t="s">
        <v>6</v>
      </c>
      <c r="D92" s="57" t="s">
        <v>324</v>
      </c>
      <c r="E92" s="57" t="s">
        <v>4</v>
      </c>
      <c r="F92" s="58" t="s">
        <v>1151</v>
      </c>
      <c r="G92" s="193"/>
      <c r="H92" s="59">
        <v>0.0</v>
      </c>
      <c r="I92" s="113">
        <v>2190.0</v>
      </c>
      <c r="J92" s="125"/>
      <c r="K92" s="179">
        <v>898.0</v>
      </c>
      <c r="L92" s="38">
        <v>799.0</v>
      </c>
      <c r="M92" s="189">
        <f t="shared" si="13"/>
        <v>0</v>
      </c>
      <c r="N92" s="57" t="s">
        <v>1134</v>
      </c>
      <c r="O92" s="57" t="s">
        <v>1783</v>
      </c>
      <c r="P92" s="63"/>
      <c r="Q92" s="63"/>
      <c r="R92" s="190"/>
      <c r="S92" s="77"/>
      <c r="T92" s="191"/>
      <c r="U92" s="191"/>
      <c r="V92" s="191"/>
      <c r="W92" s="83"/>
      <c r="X92" s="192"/>
      <c r="Y92" s="192"/>
      <c r="Z92" s="192"/>
      <c r="AA92" s="192"/>
      <c r="AB92" s="192"/>
      <c r="AC92" s="192"/>
      <c r="AD92" s="192"/>
      <c r="AE92" s="192"/>
      <c r="AF92" s="192"/>
      <c r="AG92" s="192"/>
      <c r="AH92" s="63"/>
      <c r="AI92" s="63"/>
      <c r="AJ92" s="63"/>
    </row>
    <row r="93" ht="15.75" customHeight="1">
      <c r="A93" s="57" t="s">
        <v>315</v>
      </c>
      <c r="B93" s="57" t="s">
        <v>411</v>
      </c>
      <c r="C93" s="57" t="s">
        <v>6</v>
      </c>
      <c r="D93" s="57" t="s">
        <v>324</v>
      </c>
      <c r="E93" s="57" t="s">
        <v>4</v>
      </c>
      <c r="F93" s="58" t="s">
        <v>1152</v>
      </c>
      <c r="G93" s="193"/>
      <c r="H93" s="59">
        <v>0.0</v>
      </c>
      <c r="I93" s="113">
        <v>2190.0</v>
      </c>
      <c r="J93" s="125"/>
      <c r="K93" s="179">
        <v>898.0</v>
      </c>
      <c r="L93" s="38">
        <v>799.0</v>
      </c>
      <c r="M93" s="189">
        <f t="shared" si="13"/>
        <v>0</v>
      </c>
      <c r="N93" s="57" t="s">
        <v>1134</v>
      </c>
      <c r="O93" s="57" t="s">
        <v>1772</v>
      </c>
      <c r="P93" s="63"/>
      <c r="Q93" s="63"/>
      <c r="R93" s="190"/>
      <c r="S93" s="77"/>
      <c r="T93" s="191"/>
      <c r="U93" s="191"/>
      <c r="V93" s="191"/>
      <c r="W93" s="83"/>
      <c r="X93" s="192"/>
      <c r="Y93" s="192"/>
      <c r="Z93" s="192"/>
      <c r="AA93" s="192"/>
      <c r="AB93" s="192"/>
      <c r="AC93" s="192"/>
      <c r="AD93" s="192"/>
      <c r="AE93" s="192"/>
      <c r="AF93" s="192"/>
      <c r="AG93" s="192"/>
      <c r="AH93" s="63"/>
      <c r="AI93" s="63"/>
      <c r="AJ93" s="63"/>
    </row>
    <row r="94" ht="15.75" customHeight="1">
      <c r="A94" s="35" t="s">
        <v>315</v>
      </c>
      <c r="B94" s="35" t="s">
        <v>411</v>
      </c>
      <c r="C94" s="35" t="s">
        <v>6</v>
      </c>
      <c r="D94" s="35" t="s">
        <v>324</v>
      </c>
      <c r="E94" s="35" t="s">
        <v>319</v>
      </c>
      <c r="F94" s="46" t="str">
        <f t="shared" ref="F94:F95" si="14">LEFT(P94,FIND(" ",P94)-1)</f>
        <v>SU23008a-2</v>
      </c>
      <c r="G94" s="48"/>
      <c r="H94" s="38">
        <v>0.0</v>
      </c>
      <c r="I94" s="35">
        <v>1990.0</v>
      </c>
      <c r="J94" s="48"/>
      <c r="K94" s="49">
        <v>568.0</v>
      </c>
      <c r="L94" s="52">
        <v>540.0</v>
      </c>
      <c r="M94" s="41"/>
      <c r="N94" s="35" t="s">
        <v>378</v>
      </c>
      <c r="O94" s="35" t="s">
        <v>453</v>
      </c>
      <c r="P94" s="51" t="s">
        <v>454</v>
      </c>
      <c r="Q94" s="51"/>
      <c r="R94" s="42"/>
      <c r="S94" s="42"/>
      <c r="T94" s="56"/>
      <c r="U94" s="56"/>
      <c r="V94" s="56"/>
      <c r="W94" s="78"/>
      <c r="X94" s="56"/>
      <c r="Y94" s="56"/>
      <c r="Z94" s="56"/>
      <c r="AA94" s="56"/>
      <c r="AB94" s="56"/>
      <c r="AC94" s="56"/>
      <c r="AD94" s="56"/>
      <c r="AE94" s="56"/>
      <c r="AF94" s="237"/>
      <c r="AG94" s="237"/>
      <c r="AH94" s="44"/>
      <c r="AI94" s="44"/>
      <c r="AJ94" s="44"/>
      <c r="AK94" s="44"/>
      <c r="AL94" s="44"/>
      <c r="AM94" s="44"/>
      <c r="AN94" s="44"/>
      <c r="AO94" s="44"/>
    </row>
    <row r="95" ht="15.75" customHeight="1">
      <c r="A95" s="35" t="s">
        <v>315</v>
      </c>
      <c r="B95" s="35" t="s">
        <v>411</v>
      </c>
      <c r="C95" s="35" t="s">
        <v>6</v>
      </c>
      <c r="D95" s="35" t="s">
        <v>324</v>
      </c>
      <c r="E95" s="35" t="s">
        <v>319</v>
      </c>
      <c r="F95" s="46" t="str">
        <f t="shared" si="14"/>
        <v>SU2708b-102</v>
      </c>
      <c r="G95" s="48"/>
      <c r="H95" s="38">
        <v>0.0</v>
      </c>
      <c r="I95" s="35">
        <v>2190.0</v>
      </c>
      <c r="J95" s="48"/>
      <c r="K95" s="49">
        <v>622.0</v>
      </c>
      <c r="L95" s="52">
        <v>591.0</v>
      </c>
      <c r="M95" s="41"/>
      <c r="N95" s="35" t="s">
        <v>378</v>
      </c>
      <c r="O95" s="35" t="s">
        <v>1762</v>
      </c>
      <c r="P95" s="51" t="s">
        <v>455</v>
      </c>
      <c r="Q95" s="51"/>
      <c r="R95" s="42"/>
      <c r="S95" s="42"/>
      <c r="T95" s="56"/>
      <c r="U95" s="56"/>
      <c r="V95" s="56"/>
      <c r="W95" s="78"/>
      <c r="X95" s="56"/>
      <c r="Y95" s="56"/>
      <c r="Z95" s="56"/>
      <c r="AA95" s="56"/>
      <c r="AB95" s="56"/>
      <c r="AC95" s="56"/>
      <c r="AD95" s="56"/>
      <c r="AE95" s="56"/>
      <c r="AF95" s="237"/>
      <c r="AG95" s="237"/>
      <c r="AH95" s="44"/>
      <c r="AI95" s="44"/>
      <c r="AJ95" s="44"/>
      <c r="AK95" s="44"/>
      <c r="AL95" s="44"/>
      <c r="AM95" s="44"/>
      <c r="AN95" s="44"/>
      <c r="AO95" s="44"/>
    </row>
    <row r="96" ht="15.75" customHeight="1">
      <c r="A96" s="57" t="s">
        <v>315</v>
      </c>
      <c r="B96" s="57" t="s">
        <v>411</v>
      </c>
      <c r="C96" s="57" t="s">
        <v>22</v>
      </c>
      <c r="D96" s="57" t="s">
        <v>324</v>
      </c>
      <c r="E96" s="57" t="s">
        <v>4</v>
      </c>
      <c r="F96" s="58" t="s">
        <v>1154</v>
      </c>
      <c r="G96" s="193"/>
      <c r="H96" s="59">
        <v>1.0</v>
      </c>
      <c r="I96" s="113">
        <v>2590.0</v>
      </c>
      <c r="J96" s="125"/>
      <c r="K96" s="179">
        <v>1098.0</v>
      </c>
      <c r="L96" s="38">
        <v>977.0</v>
      </c>
      <c r="M96" s="189">
        <f t="shared" ref="M96:M97" si="15">L96*H96</f>
        <v>977</v>
      </c>
      <c r="N96" s="57" t="s">
        <v>1134</v>
      </c>
      <c r="O96" s="58"/>
      <c r="P96" s="63"/>
      <c r="Q96" s="63"/>
      <c r="R96" s="190"/>
      <c r="S96" s="77"/>
      <c r="T96" s="191"/>
      <c r="U96" s="191"/>
      <c r="V96" s="191"/>
      <c r="W96" s="83"/>
      <c r="X96" s="192"/>
      <c r="Y96" s="192"/>
      <c r="Z96" s="192"/>
      <c r="AA96" s="192"/>
      <c r="AB96" s="192"/>
      <c r="AC96" s="192"/>
      <c r="AD96" s="192"/>
      <c r="AE96" s="192"/>
      <c r="AF96" s="192"/>
      <c r="AG96" s="192"/>
      <c r="AH96" s="63"/>
      <c r="AI96" s="63"/>
      <c r="AJ96" s="63"/>
    </row>
    <row r="97" ht="15.75" customHeight="1">
      <c r="A97" s="57" t="s">
        <v>315</v>
      </c>
      <c r="B97" s="57" t="s">
        <v>411</v>
      </c>
      <c r="C97" s="57" t="s">
        <v>22</v>
      </c>
      <c r="D97" s="57" t="s">
        <v>324</v>
      </c>
      <c r="E97" s="57" t="s">
        <v>4</v>
      </c>
      <c r="F97" s="58" t="s">
        <v>1155</v>
      </c>
      <c r="G97" s="193"/>
      <c r="H97" s="59">
        <v>1.0</v>
      </c>
      <c r="I97" s="113">
        <v>2590.0</v>
      </c>
      <c r="J97" s="125"/>
      <c r="K97" s="179">
        <v>1098.0</v>
      </c>
      <c r="L97" s="38">
        <v>977.0</v>
      </c>
      <c r="M97" s="189">
        <f t="shared" si="15"/>
        <v>977</v>
      </c>
      <c r="N97" s="57" t="s">
        <v>1134</v>
      </c>
      <c r="O97" s="58"/>
      <c r="P97" s="63"/>
      <c r="Q97" s="63"/>
      <c r="R97" s="190"/>
      <c r="S97" s="77"/>
      <c r="T97" s="191"/>
      <c r="U97" s="191"/>
      <c r="V97" s="191"/>
      <c r="W97" s="83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63"/>
      <c r="AI97" s="63"/>
      <c r="AJ97" s="63"/>
    </row>
    <row r="98" ht="15.75" customHeight="1">
      <c r="A98" s="35" t="s">
        <v>315</v>
      </c>
      <c r="B98" s="35" t="s">
        <v>411</v>
      </c>
      <c r="C98" s="35" t="s">
        <v>6</v>
      </c>
      <c r="D98" s="35" t="s">
        <v>324</v>
      </c>
      <c r="E98" s="35" t="s">
        <v>319</v>
      </c>
      <c r="F98" s="46" t="str">
        <f t="shared" ref="F98:F111" si="16">LEFT(P98,FIND(" ",P98)-1)</f>
        <v>SUJ2795a-42</v>
      </c>
      <c r="G98" s="48"/>
      <c r="H98" s="38">
        <v>1.0</v>
      </c>
      <c r="I98" s="35">
        <v>2190.0</v>
      </c>
      <c r="J98" s="48"/>
      <c r="K98" s="49">
        <v>622.0</v>
      </c>
      <c r="L98" s="52">
        <v>591.0</v>
      </c>
      <c r="M98" s="41"/>
      <c r="N98" s="35" t="s">
        <v>378</v>
      </c>
      <c r="O98" s="48"/>
      <c r="P98" s="51" t="s">
        <v>456</v>
      </c>
      <c r="Q98" s="51"/>
      <c r="R98" s="42"/>
      <c r="S98" s="42"/>
      <c r="T98" s="56"/>
      <c r="U98" s="56"/>
      <c r="V98" s="56"/>
      <c r="W98" s="78"/>
      <c r="X98" s="56"/>
      <c r="Y98" s="56"/>
      <c r="Z98" s="56"/>
      <c r="AA98" s="56"/>
      <c r="AB98" s="56"/>
      <c r="AC98" s="56"/>
      <c r="AD98" s="56"/>
      <c r="AE98" s="56"/>
      <c r="AF98" s="237"/>
      <c r="AG98" s="237"/>
      <c r="AH98" s="44"/>
      <c r="AI98" s="44"/>
      <c r="AJ98" s="44"/>
      <c r="AK98" s="44"/>
      <c r="AL98" s="44"/>
      <c r="AM98" s="44"/>
      <c r="AN98" s="44"/>
      <c r="AO98" s="44"/>
    </row>
    <row r="99" ht="15.75" customHeight="1">
      <c r="A99" s="35" t="s">
        <v>315</v>
      </c>
      <c r="B99" s="35" t="s">
        <v>411</v>
      </c>
      <c r="C99" s="35" t="s">
        <v>6</v>
      </c>
      <c r="D99" s="35" t="s">
        <v>324</v>
      </c>
      <c r="E99" s="35" t="s">
        <v>319</v>
      </c>
      <c r="F99" s="46" t="str">
        <f t="shared" si="16"/>
        <v>SV2497b-2</v>
      </c>
      <c r="G99" s="48"/>
      <c r="H99" s="38">
        <v>0.0</v>
      </c>
      <c r="I99" s="35">
        <v>1990.0</v>
      </c>
      <c r="J99" s="48"/>
      <c r="K99" s="49">
        <v>568.0</v>
      </c>
      <c r="L99" s="52">
        <v>540.0</v>
      </c>
      <c r="M99" s="41"/>
      <c r="N99" s="35" t="s">
        <v>378</v>
      </c>
      <c r="O99" s="35" t="s">
        <v>438</v>
      </c>
      <c r="P99" s="51" t="s">
        <v>457</v>
      </c>
      <c r="Q99" s="51"/>
      <c r="R99" s="42"/>
      <c r="S99" s="42"/>
      <c r="T99" s="56"/>
      <c r="U99" s="56"/>
      <c r="V99" s="56"/>
      <c r="W99" s="78"/>
      <c r="X99" s="56"/>
      <c r="Y99" s="56"/>
      <c r="Z99" s="56"/>
      <c r="AA99" s="56"/>
      <c r="AB99" s="56"/>
      <c r="AC99" s="56"/>
      <c r="AD99" s="56"/>
      <c r="AE99" s="56"/>
      <c r="AF99" s="237"/>
      <c r="AG99" s="237"/>
      <c r="AH99" s="44"/>
      <c r="AI99" s="44"/>
      <c r="AJ99" s="44"/>
      <c r="AK99" s="44"/>
      <c r="AL99" s="44"/>
      <c r="AM99" s="44"/>
      <c r="AN99" s="44"/>
      <c r="AO99" s="44"/>
    </row>
    <row r="100" ht="15.75" customHeight="1">
      <c r="A100" s="35" t="s">
        <v>315</v>
      </c>
      <c r="B100" s="35" t="s">
        <v>411</v>
      </c>
      <c r="C100" s="35" t="s">
        <v>6</v>
      </c>
      <c r="D100" s="35" t="s">
        <v>324</v>
      </c>
      <c r="E100" s="35" t="s">
        <v>319</v>
      </c>
      <c r="F100" s="46" t="str">
        <f t="shared" si="16"/>
        <v>SV2506a-2</v>
      </c>
      <c r="G100" s="48"/>
      <c r="H100" s="38">
        <v>0.0</v>
      </c>
      <c r="I100" s="35">
        <v>2190.0</v>
      </c>
      <c r="J100" s="48"/>
      <c r="K100" s="49">
        <v>622.0</v>
      </c>
      <c r="L100" s="52">
        <v>591.0</v>
      </c>
      <c r="M100" s="41"/>
      <c r="N100" s="35" t="s">
        <v>378</v>
      </c>
      <c r="O100" s="35" t="s">
        <v>458</v>
      </c>
      <c r="P100" s="51" t="s">
        <v>459</v>
      </c>
      <c r="Q100" s="51"/>
      <c r="R100" s="42"/>
      <c r="S100" s="42"/>
      <c r="T100" s="56"/>
      <c r="U100" s="56"/>
      <c r="V100" s="56"/>
      <c r="W100" s="78"/>
      <c r="X100" s="56"/>
      <c r="Y100" s="56"/>
      <c r="Z100" s="56"/>
      <c r="AA100" s="56"/>
      <c r="AB100" s="56"/>
      <c r="AC100" s="56"/>
      <c r="AD100" s="56"/>
      <c r="AE100" s="56"/>
      <c r="AF100" s="237"/>
      <c r="AG100" s="237"/>
      <c r="AH100" s="44"/>
      <c r="AI100" s="44"/>
      <c r="AJ100" s="44"/>
      <c r="AK100" s="44"/>
      <c r="AL100" s="44"/>
      <c r="AM100" s="44"/>
      <c r="AN100" s="44"/>
      <c r="AO100" s="44"/>
    </row>
    <row r="101" ht="15.75" customHeight="1">
      <c r="A101" s="35" t="s">
        <v>315</v>
      </c>
      <c r="B101" s="35" t="s">
        <v>411</v>
      </c>
      <c r="C101" s="35" t="s">
        <v>6</v>
      </c>
      <c r="D101" s="35" t="s">
        <v>324</v>
      </c>
      <c r="E101" s="35" t="s">
        <v>319</v>
      </c>
      <c r="F101" s="46" t="str">
        <f t="shared" si="16"/>
        <v>SV2506b-12</v>
      </c>
      <c r="G101" s="48"/>
      <c r="H101" s="38">
        <v>0.0</v>
      </c>
      <c r="I101" s="35">
        <v>2190.0</v>
      </c>
      <c r="J101" s="48"/>
      <c r="K101" s="49">
        <v>622.0</v>
      </c>
      <c r="L101" s="52">
        <v>591.0</v>
      </c>
      <c r="M101" s="41"/>
      <c r="N101" s="35" t="s">
        <v>378</v>
      </c>
      <c r="O101" s="35" t="s">
        <v>438</v>
      </c>
      <c r="P101" s="51" t="s">
        <v>460</v>
      </c>
      <c r="Q101" s="51"/>
      <c r="R101" s="42"/>
      <c r="S101" s="42"/>
      <c r="T101" s="56"/>
      <c r="U101" s="56"/>
      <c r="V101" s="56"/>
      <c r="W101" s="78"/>
      <c r="X101" s="56"/>
      <c r="Y101" s="56"/>
      <c r="Z101" s="56"/>
      <c r="AA101" s="56"/>
      <c r="AB101" s="56"/>
      <c r="AC101" s="56"/>
      <c r="AD101" s="56"/>
      <c r="AE101" s="56"/>
      <c r="AF101" s="237"/>
      <c r="AG101" s="237"/>
      <c r="AH101" s="44"/>
      <c r="AI101" s="44"/>
      <c r="AJ101" s="44"/>
      <c r="AK101" s="44"/>
      <c r="AL101" s="44"/>
      <c r="AM101" s="44"/>
      <c r="AN101" s="44"/>
      <c r="AO101" s="44"/>
    </row>
    <row r="102" ht="15.75" customHeight="1">
      <c r="A102" s="35" t="s">
        <v>315</v>
      </c>
      <c r="B102" s="35" t="s">
        <v>411</v>
      </c>
      <c r="C102" s="35" t="s">
        <v>6</v>
      </c>
      <c r="D102" s="35" t="s">
        <v>324</v>
      </c>
      <c r="E102" s="35" t="s">
        <v>319</v>
      </c>
      <c r="F102" s="46" t="str">
        <f t="shared" si="16"/>
        <v>SV2551b-42</v>
      </c>
      <c r="G102" s="48"/>
      <c r="H102" s="38">
        <v>0.0</v>
      </c>
      <c r="I102" s="35">
        <v>2390.0</v>
      </c>
      <c r="J102" s="48"/>
      <c r="K102" s="49">
        <v>872.0</v>
      </c>
      <c r="L102" s="52">
        <v>828.0</v>
      </c>
      <c r="M102" s="41"/>
      <c r="N102" s="35" t="s">
        <v>378</v>
      </c>
      <c r="O102" s="35" t="s">
        <v>429</v>
      </c>
      <c r="P102" s="51" t="s">
        <v>461</v>
      </c>
      <c r="Q102" s="51"/>
      <c r="R102" s="42"/>
      <c r="S102" s="42"/>
      <c r="T102" s="56"/>
      <c r="U102" s="56"/>
      <c r="V102" s="56"/>
      <c r="W102" s="78"/>
      <c r="X102" s="56"/>
      <c r="Y102" s="56"/>
      <c r="Z102" s="56"/>
      <c r="AA102" s="56"/>
      <c r="AB102" s="56"/>
      <c r="AC102" s="56"/>
      <c r="AD102" s="56"/>
      <c r="AE102" s="56"/>
      <c r="AF102" s="237"/>
      <c r="AG102" s="237"/>
      <c r="AH102" s="44"/>
      <c r="AI102" s="44"/>
      <c r="AJ102" s="44"/>
      <c r="AK102" s="44"/>
      <c r="AL102" s="44"/>
      <c r="AM102" s="44"/>
      <c r="AN102" s="44"/>
      <c r="AO102" s="44"/>
    </row>
    <row r="103" ht="15.75" customHeight="1">
      <c r="A103" s="35" t="s">
        <v>315</v>
      </c>
      <c r="B103" s="35" t="s">
        <v>411</v>
      </c>
      <c r="C103" s="35" t="s">
        <v>6</v>
      </c>
      <c r="D103" s="35" t="s">
        <v>324</v>
      </c>
      <c r="E103" s="35" t="s">
        <v>319</v>
      </c>
      <c r="F103" s="46" t="str">
        <f t="shared" si="16"/>
        <v>SV2658a-42</v>
      </c>
      <c r="G103" s="48"/>
      <c r="H103" s="38">
        <v>1.0</v>
      </c>
      <c r="I103" s="35">
        <v>2390.0</v>
      </c>
      <c r="J103" s="48"/>
      <c r="K103" s="49">
        <v>872.0</v>
      </c>
      <c r="L103" s="52">
        <v>828.0</v>
      </c>
      <c r="M103" s="41"/>
      <c r="N103" s="35" t="s">
        <v>378</v>
      </c>
      <c r="O103" s="48"/>
      <c r="P103" s="240" t="s">
        <v>462</v>
      </c>
      <c r="Q103" s="51"/>
      <c r="R103" s="42"/>
      <c r="S103" s="42"/>
      <c r="T103" s="56"/>
      <c r="U103" s="56"/>
      <c r="V103" s="56"/>
      <c r="W103" s="78"/>
      <c r="X103" s="56"/>
      <c r="Y103" s="56"/>
      <c r="Z103" s="56"/>
      <c r="AA103" s="56"/>
      <c r="AB103" s="56"/>
      <c r="AC103" s="56"/>
      <c r="AD103" s="56"/>
      <c r="AE103" s="56"/>
      <c r="AF103" s="237"/>
      <c r="AG103" s="237"/>
      <c r="AH103" s="44"/>
      <c r="AI103" s="44"/>
      <c r="AJ103" s="44"/>
      <c r="AK103" s="44"/>
      <c r="AL103" s="44"/>
      <c r="AM103" s="44"/>
      <c r="AN103" s="44"/>
      <c r="AO103" s="44"/>
    </row>
    <row r="104" ht="15.75" customHeight="1">
      <c r="A104" s="35" t="s">
        <v>315</v>
      </c>
      <c r="B104" s="35" t="s">
        <v>411</v>
      </c>
      <c r="C104" s="35" t="s">
        <v>6</v>
      </c>
      <c r="D104" s="35" t="s">
        <v>324</v>
      </c>
      <c r="E104" s="35" t="s">
        <v>319</v>
      </c>
      <c r="F104" s="46" t="str">
        <f t="shared" si="16"/>
        <v>SV2658b-102</v>
      </c>
      <c r="G104" s="48"/>
      <c r="H104" s="38">
        <v>0.0</v>
      </c>
      <c r="I104" s="35">
        <v>2390.0</v>
      </c>
      <c r="J104" s="48"/>
      <c r="K104" s="49">
        <v>872.0</v>
      </c>
      <c r="L104" s="52">
        <v>828.0</v>
      </c>
      <c r="M104" s="41"/>
      <c r="N104" s="35" t="s">
        <v>378</v>
      </c>
      <c r="O104" s="35" t="s">
        <v>436</v>
      </c>
      <c r="P104" s="240" t="s">
        <v>463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</row>
    <row r="105" ht="15.75" customHeight="1">
      <c r="A105" s="35" t="s">
        <v>315</v>
      </c>
      <c r="B105" s="35" t="s">
        <v>411</v>
      </c>
      <c r="C105" s="35" t="s">
        <v>6</v>
      </c>
      <c r="D105" s="35" t="s">
        <v>324</v>
      </c>
      <c r="E105" s="35" t="s">
        <v>319</v>
      </c>
      <c r="F105" s="46" t="str">
        <f t="shared" si="16"/>
        <v>SV6866a-12</v>
      </c>
      <c r="G105" s="48"/>
      <c r="H105" s="38">
        <v>0.0</v>
      </c>
      <c r="I105" s="35">
        <v>1990.0</v>
      </c>
      <c r="J105" s="48"/>
      <c r="K105" s="49">
        <v>568.0</v>
      </c>
      <c r="L105" s="52">
        <v>540.0</v>
      </c>
      <c r="M105" s="41"/>
      <c r="N105" s="35" t="s">
        <v>378</v>
      </c>
      <c r="O105" s="35" t="s">
        <v>423</v>
      </c>
      <c r="P105" s="240" t="s">
        <v>464</v>
      </c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</row>
    <row r="106" ht="15.75" customHeight="1">
      <c r="A106" s="35" t="s">
        <v>315</v>
      </c>
      <c r="B106" s="35" t="s">
        <v>411</v>
      </c>
      <c r="C106" s="35" t="s">
        <v>6</v>
      </c>
      <c r="D106" s="35" t="s">
        <v>324</v>
      </c>
      <c r="E106" s="35" t="s">
        <v>319</v>
      </c>
      <c r="F106" s="46" t="str">
        <f t="shared" si="16"/>
        <v>SV7047a-11</v>
      </c>
      <c r="G106" s="48"/>
      <c r="H106" s="38">
        <v>1.0</v>
      </c>
      <c r="I106" s="35">
        <v>2190.0</v>
      </c>
      <c r="J106" s="48"/>
      <c r="K106" s="49">
        <v>622.0</v>
      </c>
      <c r="L106" s="52">
        <v>591.0</v>
      </c>
      <c r="M106" s="41"/>
      <c r="N106" s="35" t="s">
        <v>378</v>
      </c>
      <c r="O106" s="48"/>
      <c r="P106" s="240" t="s">
        <v>465</v>
      </c>
      <c r="Q106" s="56"/>
      <c r="R106" s="56"/>
      <c r="S106" s="78"/>
      <c r="T106" s="78"/>
      <c r="U106" s="56"/>
      <c r="V106" s="51"/>
      <c r="W106" s="56"/>
      <c r="X106" s="56"/>
      <c r="Y106" s="56"/>
      <c r="Z106" s="56"/>
      <c r="AA106" s="56"/>
      <c r="AB106" s="56"/>
      <c r="AC106" s="56"/>
      <c r="AD106" s="56"/>
      <c r="AE106" s="56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</row>
    <row r="107" ht="15.75" customHeight="1">
      <c r="A107" s="35" t="s">
        <v>315</v>
      </c>
      <c r="B107" s="35" t="s">
        <v>411</v>
      </c>
      <c r="C107" s="35" t="s">
        <v>6</v>
      </c>
      <c r="D107" s="35" t="s">
        <v>324</v>
      </c>
      <c r="E107" s="35" t="s">
        <v>319</v>
      </c>
      <c r="F107" s="46" t="str">
        <f t="shared" si="16"/>
        <v>SV7182a-2</v>
      </c>
      <c r="G107" s="48"/>
      <c r="H107" s="38">
        <v>1.0</v>
      </c>
      <c r="I107" s="35">
        <v>2190.0</v>
      </c>
      <c r="J107" s="48"/>
      <c r="K107" s="49">
        <v>622.0</v>
      </c>
      <c r="L107" s="52">
        <v>591.0</v>
      </c>
      <c r="M107" s="41"/>
      <c r="N107" s="35" t="s">
        <v>378</v>
      </c>
      <c r="O107" s="48"/>
      <c r="P107" s="240" t="s">
        <v>466</v>
      </c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</row>
    <row r="108" ht="15.75" customHeight="1">
      <c r="A108" s="35" t="s">
        <v>315</v>
      </c>
      <c r="B108" s="35" t="s">
        <v>411</v>
      </c>
      <c r="C108" s="35" t="s">
        <v>6</v>
      </c>
      <c r="D108" s="35" t="s">
        <v>324</v>
      </c>
      <c r="E108" s="35" t="s">
        <v>319</v>
      </c>
      <c r="F108" s="46" t="str">
        <f t="shared" si="16"/>
        <v>SV7805b-8</v>
      </c>
      <c r="G108" s="48"/>
      <c r="H108" s="38">
        <v>1.0</v>
      </c>
      <c r="I108" s="35">
        <v>2390.0</v>
      </c>
      <c r="J108" s="48"/>
      <c r="K108" s="49">
        <v>872.0</v>
      </c>
      <c r="L108" s="52">
        <v>828.0</v>
      </c>
      <c r="M108" s="41"/>
      <c r="N108" s="35" t="s">
        <v>378</v>
      </c>
      <c r="O108" s="48"/>
      <c r="P108" s="240" t="s">
        <v>467</v>
      </c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</row>
    <row r="109" ht="15.75" customHeight="1">
      <c r="A109" s="35" t="s">
        <v>315</v>
      </c>
      <c r="B109" s="35" t="s">
        <v>411</v>
      </c>
      <c r="C109" s="35" t="s">
        <v>6</v>
      </c>
      <c r="D109" s="35" t="s">
        <v>324</v>
      </c>
      <c r="E109" s="35" t="s">
        <v>319</v>
      </c>
      <c r="F109" s="46" t="str">
        <f t="shared" si="16"/>
        <v>SV803b-2</v>
      </c>
      <c r="G109" s="48"/>
      <c r="H109" s="38">
        <v>0.0</v>
      </c>
      <c r="I109" s="35">
        <v>1990.0</v>
      </c>
      <c r="J109" s="48"/>
      <c r="K109" s="49">
        <v>568.0</v>
      </c>
      <c r="L109" s="52">
        <v>540.0</v>
      </c>
      <c r="M109" s="41"/>
      <c r="N109" s="35" t="s">
        <v>378</v>
      </c>
      <c r="O109" s="35" t="s">
        <v>468</v>
      </c>
      <c r="P109" s="240" t="s">
        <v>469</v>
      </c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</row>
    <row r="110" ht="15.75" customHeight="1">
      <c r="A110" s="35" t="s">
        <v>315</v>
      </c>
      <c r="B110" s="35" t="s">
        <v>411</v>
      </c>
      <c r="C110" s="35" t="s">
        <v>6</v>
      </c>
      <c r="D110" s="35" t="s">
        <v>324</v>
      </c>
      <c r="E110" s="35" t="s">
        <v>319</v>
      </c>
      <c r="F110" s="46" t="str">
        <f t="shared" si="16"/>
        <v>SVW233a-42</v>
      </c>
      <c r="G110" s="48"/>
      <c r="H110" s="38">
        <v>1.0</v>
      </c>
      <c r="I110" s="35">
        <v>2390.0</v>
      </c>
      <c r="J110" s="48"/>
      <c r="K110" s="49">
        <v>872.0</v>
      </c>
      <c r="L110" s="52">
        <f>1656/2</f>
        <v>828</v>
      </c>
      <c r="M110" s="41"/>
      <c r="N110" s="35" t="s">
        <v>378</v>
      </c>
      <c r="O110" s="48"/>
      <c r="P110" s="240" t="s">
        <v>470</v>
      </c>
      <c r="Q110" s="51" t="s">
        <v>1774</v>
      </c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</row>
    <row r="111" ht="15.75" customHeight="1">
      <c r="A111" s="35" t="s">
        <v>315</v>
      </c>
      <c r="B111" s="35" t="s">
        <v>411</v>
      </c>
      <c r="C111" s="35" t="s">
        <v>6</v>
      </c>
      <c r="D111" s="35" t="s">
        <v>324</v>
      </c>
      <c r="E111" s="35" t="s">
        <v>319</v>
      </c>
      <c r="F111" s="46" t="str">
        <f t="shared" si="16"/>
        <v>SVW233b-102</v>
      </c>
      <c r="G111" s="48"/>
      <c r="H111" s="38">
        <v>0.0</v>
      </c>
      <c r="I111" s="35">
        <v>2390.0</v>
      </c>
      <c r="J111" s="48"/>
      <c r="K111" s="49">
        <v>872.0</v>
      </c>
      <c r="L111" s="52">
        <v>828.0</v>
      </c>
      <c r="M111" s="41"/>
      <c r="N111" s="35" t="s">
        <v>378</v>
      </c>
      <c r="O111" s="35" t="s">
        <v>471</v>
      </c>
      <c r="P111" s="240" t="s">
        <v>472</v>
      </c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</row>
    <row r="112" ht="15.75" customHeight="1">
      <c r="A112" s="44"/>
      <c r="B112" s="44"/>
      <c r="C112" s="44"/>
      <c r="D112" s="44"/>
      <c r="E112" s="44"/>
      <c r="G112" s="44"/>
      <c r="H112" s="44"/>
      <c r="I112" s="68"/>
      <c r="J112" s="44"/>
      <c r="K112" s="65"/>
      <c r="L112" s="66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</row>
    <row r="113" ht="15.75" customHeight="1">
      <c r="A113" s="44"/>
      <c r="B113" s="44"/>
      <c r="C113" s="44"/>
      <c r="D113" s="44"/>
      <c r="E113" s="44"/>
      <c r="G113" s="44"/>
      <c r="H113" s="44"/>
      <c r="I113" s="68"/>
      <c r="J113" s="44"/>
      <c r="K113" s="65"/>
      <c r="L113" s="66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65"/>
      <c r="L114" s="66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65"/>
      <c r="L115" s="66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65"/>
      <c r="L116" s="66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65"/>
      <c r="L117" s="66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65"/>
      <c r="L118" s="66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65"/>
      <c r="L119" s="66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65"/>
      <c r="L120" s="66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65"/>
      <c r="L121" s="66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65"/>
      <c r="L122" s="66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65"/>
      <c r="L123" s="66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65"/>
      <c r="L124" s="66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65"/>
      <c r="L125" s="66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65"/>
      <c r="L126" s="66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65"/>
      <c r="L127" s="66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65"/>
      <c r="L128" s="66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65"/>
      <c r="L129" s="66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65"/>
      <c r="L130" s="66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65"/>
      <c r="L131" s="66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65"/>
      <c r="L132" s="66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65"/>
      <c r="L133" s="66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65"/>
      <c r="L134" s="66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65"/>
      <c r="L135" s="66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65"/>
      <c r="L136" s="66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65"/>
      <c r="L137" s="66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65"/>
      <c r="L138" s="66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65"/>
      <c r="L139" s="66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65"/>
      <c r="L140" s="66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65"/>
      <c r="L141" s="66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65"/>
      <c r="L142" s="66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65"/>
      <c r="L143" s="66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65"/>
      <c r="L144" s="66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65"/>
      <c r="L145" s="66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65"/>
      <c r="L146" s="66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65"/>
      <c r="L147" s="66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65"/>
      <c r="L148" s="66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65"/>
      <c r="L149" s="66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65"/>
      <c r="L150" s="66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65"/>
      <c r="L151" s="66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65"/>
      <c r="L152" s="66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65"/>
      <c r="L153" s="66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65"/>
      <c r="L154" s="66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65"/>
      <c r="L155" s="66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65"/>
      <c r="L156" s="66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65"/>
      <c r="L157" s="66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65"/>
      <c r="L158" s="66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65"/>
      <c r="L159" s="66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65"/>
      <c r="L160" s="66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65"/>
      <c r="L161" s="66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65"/>
      <c r="L162" s="66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65"/>
      <c r="L163" s="66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65"/>
      <c r="L164" s="66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65"/>
      <c r="L165" s="66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65"/>
      <c r="L166" s="66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65"/>
      <c r="L167" s="66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65"/>
      <c r="L168" s="66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65"/>
      <c r="L169" s="66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65"/>
      <c r="L170" s="66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65"/>
      <c r="L171" s="66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65"/>
      <c r="L172" s="66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65"/>
      <c r="L173" s="66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65"/>
      <c r="L174" s="66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65"/>
      <c r="L175" s="66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65"/>
      <c r="L176" s="66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65"/>
      <c r="L177" s="66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65"/>
      <c r="L178" s="66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65"/>
      <c r="L179" s="66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65"/>
      <c r="L180" s="66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65"/>
      <c r="L181" s="66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65"/>
      <c r="L182" s="66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65"/>
      <c r="L183" s="66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65"/>
      <c r="L184" s="66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65"/>
      <c r="L185" s="66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65"/>
      <c r="L186" s="66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65"/>
      <c r="L187" s="66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65"/>
      <c r="L188" s="66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65"/>
      <c r="L189" s="66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65"/>
      <c r="L190" s="66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65"/>
      <c r="L455" s="66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68"/>
      <c r="J456" s="44"/>
      <c r="K456" s="65"/>
      <c r="L456" s="66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68"/>
      <c r="J457" s="44"/>
      <c r="K457" s="65"/>
      <c r="L457" s="66"/>
      <c r="M457" s="67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68"/>
      <c r="J458" s="44"/>
      <c r="K458" s="65"/>
      <c r="L458" s="66"/>
      <c r="M458" s="67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68"/>
      <c r="J459" s="44"/>
      <c r="K459" s="65"/>
      <c r="L459" s="66"/>
      <c r="M459" s="67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68"/>
      <c r="J460" s="44"/>
      <c r="K460" s="65"/>
      <c r="L460" s="66"/>
      <c r="M460" s="67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68"/>
      <c r="J461" s="44"/>
      <c r="K461" s="65"/>
      <c r="L461" s="66"/>
      <c r="M461" s="67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68"/>
      <c r="J462" s="44"/>
      <c r="K462" s="65"/>
      <c r="L462" s="66"/>
      <c r="M462" s="67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68"/>
      <c r="J463" s="44"/>
      <c r="K463" s="65"/>
      <c r="L463" s="66"/>
      <c r="M463" s="67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68"/>
      <c r="J464" s="44"/>
      <c r="K464" s="65"/>
      <c r="L464" s="66"/>
      <c r="M464" s="67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68"/>
      <c r="J465" s="44"/>
      <c r="K465" s="65"/>
      <c r="L465" s="66"/>
      <c r="M465" s="67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68"/>
      <c r="J466" s="44"/>
      <c r="K466" s="65"/>
      <c r="L466" s="66"/>
      <c r="M466" s="67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68"/>
      <c r="J467" s="44"/>
      <c r="K467" s="65"/>
      <c r="L467" s="66"/>
      <c r="M467" s="67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68"/>
      <c r="J468" s="44"/>
      <c r="K468" s="65"/>
      <c r="L468" s="66"/>
      <c r="M468" s="67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68"/>
      <c r="J469" s="44"/>
      <c r="K469" s="65"/>
      <c r="L469" s="66"/>
      <c r="M469" s="67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68"/>
      <c r="J470" s="44"/>
      <c r="K470" s="65"/>
      <c r="L470" s="66"/>
      <c r="M470" s="67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68"/>
      <c r="J471" s="44"/>
      <c r="K471" s="65"/>
      <c r="L471" s="66"/>
      <c r="M471" s="67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68"/>
      <c r="J472" s="44"/>
      <c r="K472" s="65"/>
      <c r="L472" s="66"/>
      <c r="M472" s="67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68"/>
      <c r="J473" s="44"/>
      <c r="K473" s="65"/>
      <c r="L473" s="66"/>
      <c r="M473" s="67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68"/>
      <c r="J474" s="44"/>
      <c r="K474" s="65"/>
      <c r="L474" s="66"/>
      <c r="M474" s="67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68"/>
      <c r="J475" s="44"/>
      <c r="K475" s="65"/>
      <c r="L475" s="66"/>
      <c r="M475" s="67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68"/>
      <c r="J476" s="44"/>
      <c r="K476" s="65"/>
      <c r="L476" s="66"/>
      <c r="M476" s="67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68"/>
      <c r="J477" s="44"/>
      <c r="K477" s="65"/>
      <c r="L477" s="66"/>
      <c r="M477" s="67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68"/>
      <c r="J478" s="44"/>
      <c r="K478" s="65"/>
      <c r="L478" s="66"/>
      <c r="M478" s="67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68"/>
      <c r="J479" s="44"/>
      <c r="K479" s="65"/>
      <c r="L479" s="66"/>
      <c r="M479" s="67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68"/>
      <c r="J480" s="44"/>
      <c r="K480" s="65"/>
      <c r="L480" s="66"/>
      <c r="M480" s="67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68"/>
      <c r="J481" s="44"/>
      <c r="K481" s="65"/>
      <c r="L481" s="66"/>
      <c r="M481" s="67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68"/>
      <c r="J482" s="44"/>
      <c r="K482" s="65"/>
      <c r="L482" s="66"/>
      <c r="M482" s="67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68"/>
      <c r="J483" s="44"/>
      <c r="K483" s="65"/>
      <c r="L483" s="66"/>
      <c r="M483" s="67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68"/>
      <c r="J484" s="44"/>
      <c r="K484" s="65"/>
      <c r="L484" s="66"/>
      <c r="M484" s="67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68"/>
      <c r="J485" s="44"/>
      <c r="K485" s="65"/>
      <c r="L485" s="66"/>
      <c r="M485" s="67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68"/>
      <c r="J486" s="44"/>
      <c r="K486" s="65"/>
      <c r="L486" s="66"/>
      <c r="M486" s="67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68"/>
      <c r="J487" s="44"/>
      <c r="K487" s="65"/>
      <c r="L487" s="66"/>
      <c r="M487" s="67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68"/>
      <c r="J488" s="44"/>
      <c r="K488" s="65"/>
      <c r="L488" s="66"/>
      <c r="M488" s="67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68"/>
      <c r="J489" s="44"/>
      <c r="K489" s="65"/>
      <c r="L489" s="66"/>
      <c r="M489" s="67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68"/>
      <c r="J490" s="44"/>
      <c r="K490" s="65"/>
      <c r="L490" s="66"/>
      <c r="M490" s="67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68"/>
      <c r="J491" s="44"/>
      <c r="K491" s="65"/>
      <c r="L491" s="66"/>
      <c r="M491" s="67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68"/>
      <c r="J492" s="44"/>
      <c r="K492" s="65"/>
      <c r="L492" s="66"/>
      <c r="M492" s="67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68"/>
      <c r="J493" s="44"/>
      <c r="K493" s="65"/>
      <c r="L493" s="66"/>
      <c r="M493" s="67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68"/>
      <c r="J494" s="44"/>
      <c r="K494" s="65"/>
      <c r="L494" s="66"/>
      <c r="M494" s="67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68"/>
      <c r="J495" s="44"/>
      <c r="K495" s="65"/>
      <c r="L495" s="66"/>
      <c r="M495" s="67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68"/>
      <c r="J496" s="44"/>
      <c r="K496" s="65"/>
      <c r="L496" s="66"/>
      <c r="M496" s="67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68"/>
      <c r="J497" s="44"/>
      <c r="K497" s="65"/>
      <c r="L497" s="66"/>
      <c r="M497" s="67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68"/>
      <c r="J498" s="44"/>
      <c r="K498" s="65"/>
      <c r="L498" s="66"/>
      <c r="M498" s="67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68"/>
      <c r="J499" s="44"/>
      <c r="K499" s="65"/>
      <c r="L499" s="66"/>
      <c r="M499" s="67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68"/>
      <c r="J500" s="44"/>
      <c r="K500" s="65"/>
      <c r="L500" s="66"/>
      <c r="M500" s="67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68"/>
      <c r="J501" s="44"/>
      <c r="K501" s="65"/>
      <c r="L501" s="66"/>
      <c r="M501" s="67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68"/>
      <c r="J502" s="44"/>
      <c r="K502" s="65"/>
      <c r="L502" s="66"/>
      <c r="M502" s="67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68"/>
      <c r="J503" s="44"/>
      <c r="K503" s="65"/>
      <c r="L503" s="66"/>
      <c r="M503" s="67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68"/>
      <c r="J504" s="44"/>
      <c r="K504" s="65"/>
      <c r="L504" s="66"/>
      <c r="M504" s="67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68"/>
      <c r="J505" s="44"/>
      <c r="K505" s="65"/>
      <c r="L505" s="66"/>
      <c r="M505" s="67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68"/>
      <c r="J506" s="44"/>
      <c r="K506" s="65"/>
      <c r="L506" s="66"/>
      <c r="M506" s="67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68"/>
      <c r="J507" s="44"/>
      <c r="K507" s="65"/>
      <c r="L507" s="66"/>
      <c r="M507" s="67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68"/>
      <c r="J508" s="44"/>
      <c r="K508" s="65"/>
      <c r="L508" s="66"/>
      <c r="M508" s="67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68"/>
      <c r="J509" s="44"/>
      <c r="K509" s="65"/>
      <c r="L509" s="66"/>
      <c r="M509" s="67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68"/>
      <c r="J510" s="44"/>
      <c r="K510" s="65"/>
      <c r="L510" s="66"/>
      <c r="M510" s="67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68"/>
      <c r="J511" s="44"/>
      <c r="K511" s="65"/>
      <c r="L511" s="66"/>
      <c r="M511" s="67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68"/>
      <c r="J512" s="44"/>
      <c r="K512" s="65"/>
      <c r="L512" s="66"/>
      <c r="M512" s="67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68"/>
      <c r="J513" s="44"/>
      <c r="K513" s="65"/>
      <c r="L513" s="66"/>
      <c r="M513" s="67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68"/>
      <c r="J514" s="44"/>
      <c r="K514" s="65"/>
      <c r="L514" s="66"/>
      <c r="M514" s="67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68"/>
      <c r="J515" s="44"/>
      <c r="K515" s="65"/>
      <c r="L515" s="66"/>
      <c r="M515" s="67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68"/>
      <c r="J516" s="44"/>
      <c r="K516" s="65"/>
      <c r="L516" s="66"/>
      <c r="M516" s="67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68"/>
      <c r="J517" s="44"/>
      <c r="K517" s="65"/>
      <c r="L517" s="66"/>
      <c r="M517" s="67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</row>
    <row r="518" ht="15.75" customHeight="1">
      <c r="A518" s="44"/>
      <c r="B518" s="44"/>
      <c r="C518" s="44"/>
      <c r="D518" s="44"/>
      <c r="E518" s="44"/>
      <c r="F518" s="44"/>
      <c r="G518" s="44"/>
      <c r="H518" s="63"/>
      <c r="I518" s="59"/>
      <c r="J518" s="44"/>
      <c r="K518" s="65"/>
      <c r="L518" s="66"/>
      <c r="M518" s="67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</row>
  </sheetData>
  <autoFilter ref="$A$1:$AO$111">
    <sortState ref="A1:AO111">
      <sortCondition ref="F1:F111"/>
    </sortState>
  </autoFilter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10.0"/>
    <col customWidth="1" min="5" max="5" width="9.0"/>
    <col customWidth="1" min="6" max="6" width="12.88"/>
    <col customWidth="1" min="7" max="7" width="9.75"/>
    <col customWidth="1" min="8" max="8" width="8.75"/>
    <col customWidth="1" min="9" max="10" width="4.75"/>
    <col customWidth="1" min="11" max="11" width="8.25"/>
    <col customWidth="1" min="12" max="12" width="8.0"/>
    <col customWidth="1" min="13" max="13" width="7.0"/>
    <col customWidth="1" min="14" max="14" width="17.5"/>
    <col customWidth="1" min="15" max="15" width="9.5"/>
    <col customWidth="1" min="16" max="16" width="26.25"/>
    <col customWidth="1" min="17" max="17" width="7.63"/>
    <col customWidth="1" min="18" max="41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ht="15.75" customHeight="1">
      <c r="A2" s="57" t="s">
        <v>315</v>
      </c>
      <c r="B2" s="57" t="s">
        <v>520</v>
      </c>
      <c r="C2" s="58"/>
      <c r="D2" s="57" t="s">
        <v>324</v>
      </c>
      <c r="E2" s="57" t="s">
        <v>4</v>
      </c>
      <c r="F2" s="58" t="s">
        <v>1139</v>
      </c>
      <c r="G2" s="58"/>
      <c r="H2" s="38">
        <v>9.0</v>
      </c>
      <c r="I2" s="113">
        <v>490.0</v>
      </c>
      <c r="J2" s="125"/>
      <c r="K2" s="179">
        <v>163.0</v>
      </c>
      <c r="L2" s="38">
        <v>145.0</v>
      </c>
      <c r="M2" s="189">
        <f>L2*H2</f>
        <v>1305</v>
      </c>
      <c r="N2" s="57" t="s">
        <v>1134</v>
      </c>
      <c r="O2" s="64" t="s">
        <v>1761</v>
      </c>
      <c r="P2" s="213"/>
      <c r="Q2" s="180"/>
      <c r="R2" s="192"/>
      <c r="S2" s="191"/>
      <c r="T2" s="191"/>
      <c r="U2" s="191"/>
      <c r="V2" s="191"/>
      <c r="W2" s="191"/>
      <c r="X2" s="192"/>
      <c r="Y2" s="192"/>
      <c r="Z2" s="192"/>
      <c r="AA2" s="192"/>
      <c r="AB2" s="192"/>
      <c r="AC2" s="192"/>
      <c r="AD2" s="192"/>
      <c r="AE2" s="192"/>
      <c r="AF2" s="64"/>
      <c r="AG2" s="64"/>
      <c r="AH2" s="63"/>
      <c r="AI2" s="63"/>
      <c r="AJ2" s="63"/>
    </row>
    <row r="3" ht="15.75" customHeight="1">
      <c r="A3" s="35" t="s">
        <v>315</v>
      </c>
      <c r="B3" s="35" t="s">
        <v>520</v>
      </c>
      <c r="C3" s="35"/>
      <c r="D3" s="35" t="s">
        <v>324</v>
      </c>
      <c r="E3" s="35" t="s">
        <v>4</v>
      </c>
      <c r="F3" s="35" t="s">
        <v>521</v>
      </c>
      <c r="G3" s="35"/>
      <c r="H3" s="97">
        <v>3.0</v>
      </c>
      <c r="I3" s="59">
        <v>690.0</v>
      </c>
      <c r="J3" s="38"/>
      <c r="K3" s="38"/>
      <c r="L3" s="72">
        <v>250.0</v>
      </c>
      <c r="M3" s="41"/>
      <c r="N3" s="35" t="s">
        <v>522</v>
      </c>
      <c r="O3" s="231" t="s">
        <v>1762</v>
      </c>
      <c r="P3" s="74" t="s">
        <v>1763</v>
      </c>
      <c r="Q3" s="75"/>
      <c r="R3" s="75"/>
      <c r="S3" s="75"/>
      <c r="T3" s="75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  <c r="AI3" s="44"/>
      <c r="AJ3" s="44"/>
      <c r="AK3" s="44"/>
      <c r="AL3" s="44"/>
      <c r="AM3" s="44"/>
      <c r="AN3" s="44"/>
    </row>
    <row r="4" ht="15.75" customHeight="1">
      <c r="A4" s="57" t="s">
        <v>315</v>
      </c>
      <c r="B4" s="57" t="s">
        <v>1136</v>
      </c>
      <c r="C4" s="58"/>
      <c r="D4" s="57" t="s">
        <v>324</v>
      </c>
      <c r="E4" s="57" t="s">
        <v>4</v>
      </c>
      <c r="F4" s="58" t="s">
        <v>1175</v>
      </c>
      <c r="G4" s="57" t="s">
        <v>1138</v>
      </c>
      <c r="H4" s="38">
        <v>1.0</v>
      </c>
      <c r="I4" s="113">
        <v>590.0</v>
      </c>
      <c r="J4" s="125"/>
      <c r="K4" s="179">
        <v>230.0</v>
      </c>
      <c r="L4" s="38">
        <v>205.0</v>
      </c>
      <c r="M4" s="189">
        <f t="shared" ref="M4:M18" si="1">L4*H4</f>
        <v>205</v>
      </c>
      <c r="N4" s="57" t="s">
        <v>1134</v>
      </c>
      <c r="O4" s="63"/>
      <c r="P4" s="213"/>
      <c r="Q4" s="180"/>
      <c r="R4" s="192"/>
      <c r="S4" s="191"/>
      <c r="T4" s="191"/>
      <c r="U4" s="191"/>
      <c r="V4" s="191"/>
      <c r="W4" s="191"/>
      <c r="X4" s="192"/>
      <c r="Y4" s="192"/>
      <c r="Z4" s="192"/>
      <c r="AA4" s="192"/>
      <c r="AB4" s="192"/>
      <c r="AC4" s="192"/>
      <c r="AD4" s="192"/>
      <c r="AE4" s="192"/>
      <c r="AF4" s="64"/>
      <c r="AG4" s="64"/>
      <c r="AH4" s="63"/>
      <c r="AI4" s="63"/>
      <c r="AJ4" s="63"/>
    </row>
    <row r="5" ht="15.75" customHeight="1">
      <c r="A5" s="57" t="s">
        <v>315</v>
      </c>
      <c r="B5" s="57" t="s">
        <v>1136</v>
      </c>
      <c r="C5" s="58"/>
      <c r="D5" s="57" t="s">
        <v>324</v>
      </c>
      <c r="E5" s="57" t="s">
        <v>4</v>
      </c>
      <c r="F5" s="58" t="s">
        <v>1176</v>
      </c>
      <c r="G5" s="57" t="s">
        <v>1138</v>
      </c>
      <c r="H5" s="38">
        <v>1.0</v>
      </c>
      <c r="I5" s="113">
        <v>590.0</v>
      </c>
      <c r="J5" s="125"/>
      <c r="K5" s="179">
        <v>230.0</v>
      </c>
      <c r="L5" s="38">
        <v>205.0</v>
      </c>
      <c r="M5" s="189">
        <f t="shared" si="1"/>
        <v>205</v>
      </c>
      <c r="N5" s="57" t="s">
        <v>1134</v>
      </c>
      <c r="O5" s="63"/>
      <c r="P5" s="213"/>
      <c r="Q5" s="180"/>
      <c r="R5" s="192"/>
      <c r="S5" s="191"/>
      <c r="T5" s="191"/>
      <c r="U5" s="191"/>
      <c r="V5" s="191"/>
      <c r="W5" s="191"/>
      <c r="X5" s="192"/>
      <c r="Y5" s="192"/>
      <c r="Z5" s="192"/>
      <c r="AA5" s="192"/>
      <c r="AB5" s="192"/>
      <c r="AC5" s="192"/>
      <c r="AD5" s="192"/>
      <c r="AE5" s="192"/>
      <c r="AF5" s="64"/>
      <c r="AG5" s="64"/>
      <c r="AH5" s="63"/>
      <c r="AI5" s="63"/>
      <c r="AJ5" s="63"/>
    </row>
    <row r="6" ht="15.75" customHeight="1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1187</v>
      </c>
      <c r="G6" s="57" t="s">
        <v>1188</v>
      </c>
      <c r="H6" s="38">
        <v>1.0</v>
      </c>
      <c r="I6" s="113">
        <v>730.0</v>
      </c>
      <c r="J6" s="125"/>
      <c r="K6" s="179">
        <v>290.0</v>
      </c>
      <c r="L6" s="38">
        <v>258.0</v>
      </c>
      <c r="M6" s="189">
        <f t="shared" si="1"/>
        <v>258</v>
      </c>
      <c r="N6" s="57" t="s">
        <v>1134</v>
      </c>
      <c r="O6" s="63"/>
      <c r="P6" s="213"/>
      <c r="Q6" s="180"/>
      <c r="R6" s="192"/>
      <c r="S6" s="191"/>
      <c r="T6" s="191"/>
      <c r="U6" s="191"/>
      <c r="V6" s="191"/>
      <c r="W6" s="191"/>
      <c r="X6" s="192"/>
      <c r="Y6" s="192"/>
      <c r="Z6" s="192"/>
      <c r="AA6" s="192"/>
      <c r="AB6" s="192"/>
      <c r="AC6" s="192"/>
      <c r="AD6" s="192"/>
      <c r="AE6" s="192"/>
      <c r="AF6" s="64"/>
      <c r="AG6" s="64"/>
      <c r="AH6" s="63"/>
      <c r="AI6" s="63"/>
      <c r="AJ6" s="63"/>
    </row>
    <row r="7" ht="15.75" customHeight="1">
      <c r="A7" s="57" t="s">
        <v>315</v>
      </c>
      <c r="B7" s="57" t="s">
        <v>1136</v>
      </c>
      <c r="C7" s="58"/>
      <c r="D7" s="57" t="s">
        <v>324</v>
      </c>
      <c r="E7" s="57" t="s">
        <v>4</v>
      </c>
      <c r="F7" s="58" t="s">
        <v>1189</v>
      </c>
      <c r="G7" s="57" t="s">
        <v>1188</v>
      </c>
      <c r="H7" s="38">
        <v>1.0</v>
      </c>
      <c r="I7" s="113">
        <v>730.0</v>
      </c>
      <c r="J7" s="125"/>
      <c r="K7" s="179">
        <v>290.0</v>
      </c>
      <c r="L7" s="38">
        <v>258.0</v>
      </c>
      <c r="M7" s="189">
        <f t="shared" si="1"/>
        <v>258</v>
      </c>
      <c r="N7" s="57" t="s">
        <v>1134</v>
      </c>
      <c r="O7" s="63"/>
      <c r="P7" s="213"/>
      <c r="Q7" s="180"/>
      <c r="R7" s="192"/>
      <c r="S7" s="191"/>
      <c r="T7" s="191"/>
      <c r="U7" s="191"/>
      <c r="V7" s="191"/>
      <c r="W7" s="191"/>
      <c r="X7" s="192"/>
      <c r="Y7" s="192"/>
      <c r="Z7" s="192"/>
      <c r="AA7" s="192"/>
      <c r="AB7" s="192"/>
      <c r="AC7" s="192"/>
      <c r="AD7" s="192"/>
      <c r="AE7" s="192"/>
      <c r="AF7" s="64"/>
      <c r="AG7" s="64"/>
      <c r="AH7" s="63"/>
      <c r="AI7" s="63"/>
      <c r="AJ7" s="63"/>
    </row>
    <row r="8" ht="15.75" customHeight="1">
      <c r="A8" s="57" t="s">
        <v>315</v>
      </c>
      <c r="B8" s="57" t="s">
        <v>1136</v>
      </c>
      <c r="C8" s="58"/>
      <c r="D8" s="57" t="s">
        <v>324</v>
      </c>
      <c r="E8" s="57" t="s">
        <v>4</v>
      </c>
      <c r="F8" s="58" t="s">
        <v>1137</v>
      </c>
      <c r="G8" s="57" t="s">
        <v>1138</v>
      </c>
      <c r="H8" s="38">
        <v>1.0</v>
      </c>
      <c r="I8" s="113">
        <v>590.0</v>
      </c>
      <c r="J8" s="125"/>
      <c r="K8" s="179">
        <v>230.0</v>
      </c>
      <c r="L8" s="38">
        <v>205.0</v>
      </c>
      <c r="M8" s="189">
        <f t="shared" si="1"/>
        <v>205</v>
      </c>
      <c r="N8" s="57" t="s">
        <v>1134</v>
      </c>
      <c r="O8" s="63"/>
      <c r="P8" s="213"/>
      <c r="Q8" s="180"/>
      <c r="R8" s="192"/>
      <c r="S8" s="191"/>
      <c r="T8" s="191"/>
      <c r="U8" s="191"/>
      <c r="V8" s="191"/>
      <c r="W8" s="191"/>
      <c r="X8" s="192"/>
      <c r="Y8" s="192"/>
      <c r="Z8" s="192"/>
      <c r="AA8" s="192"/>
      <c r="AB8" s="192"/>
      <c r="AC8" s="192"/>
      <c r="AD8" s="192"/>
      <c r="AE8" s="192"/>
      <c r="AF8" s="64"/>
      <c r="AG8" s="64"/>
      <c r="AH8" s="63"/>
      <c r="AI8" s="63"/>
      <c r="AJ8" s="63"/>
    </row>
    <row r="9" ht="15.75" customHeight="1">
      <c r="A9" s="57" t="s">
        <v>315</v>
      </c>
      <c r="B9" s="57" t="s">
        <v>1136</v>
      </c>
      <c r="C9" s="58"/>
      <c r="D9" s="57" t="s">
        <v>324</v>
      </c>
      <c r="E9" s="57" t="s">
        <v>4</v>
      </c>
      <c r="F9" s="58" t="s">
        <v>1180</v>
      </c>
      <c r="G9" s="57" t="s">
        <v>1178</v>
      </c>
      <c r="H9" s="38">
        <v>2.0</v>
      </c>
      <c r="I9" s="113">
        <v>590.0</v>
      </c>
      <c r="J9" s="125"/>
      <c r="K9" s="179">
        <v>230.0</v>
      </c>
      <c r="L9" s="38">
        <v>205.0</v>
      </c>
      <c r="M9" s="189">
        <f t="shared" si="1"/>
        <v>410</v>
      </c>
      <c r="N9" s="57" t="s">
        <v>1134</v>
      </c>
      <c r="O9" s="63"/>
      <c r="P9" s="213"/>
      <c r="Q9" s="180"/>
      <c r="R9" s="192"/>
      <c r="S9" s="191"/>
      <c r="T9" s="191"/>
      <c r="U9" s="191"/>
      <c r="V9" s="191"/>
      <c r="W9" s="191"/>
      <c r="X9" s="192"/>
      <c r="Y9" s="192"/>
      <c r="Z9" s="192"/>
      <c r="AA9" s="192"/>
      <c r="AB9" s="192"/>
      <c r="AC9" s="192"/>
      <c r="AD9" s="192"/>
      <c r="AE9" s="192"/>
      <c r="AF9" s="64"/>
      <c r="AG9" s="64"/>
      <c r="AH9" s="63"/>
      <c r="AI9" s="63"/>
      <c r="AJ9" s="63"/>
    </row>
    <row r="10" ht="15.75" customHeight="1">
      <c r="A10" s="57" t="s">
        <v>315</v>
      </c>
      <c r="B10" s="57" t="s">
        <v>1136</v>
      </c>
      <c r="C10" s="58"/>
      <c r="D10" s="57" t="s">
        <v>324</v>
      </c>
      <c r="E10" s="57" t="s">
        <v>4</v>
      </c>
      <c r="F10" s="58" t="s">
        <v>1177</v>
      </c>
      <c r="G10" s="57" t="s">
        <v>1178</v>
      </c>
      <c r="H10" s="38">
        <v>2.0</v>
      </c>
      <c r="I10" s="113">
        <v>590.0</v>
      </c>
      <c r="J10" s="125"/>
      <c r="K10" s="179">
        <v>230.0</v>
      </c>
      <c r="L10" s="38">
        <v>205.0</v>
      </c>
      <c r="M10" s="189">
        <f t="shared" si="1"/>
        <v>410</v>
      </c>
      <c r="N10" s="57" t="s">
        <v>1134</v>
      </c>
      <c r="O10" s="63"/>
      <c r="P10" s="213"/>
      <c r="Q10" s="180"/>
      <c r="R10" s="192"/>
      <c r="S10" s="191"/>
      <c r="T10" s="191"/>
      <c r="U10" s="191"/>
      <c r="V10" s="191"/>
      <c r="W10" s="191"/>
      <c r="X10" s="192"/>
      <c r="Y10" s="192"/>
      <c r="Z10" s="192"/>
      <c r="AA10" s="192"/>
      <c r="AB10" s="192"/>
      <c r="AC10" s="192"/>
      <c r="AD10" s="192"/>
      <c r="AE10" s="192"/>
      <c r="AF10" s="64"/>
      <c r="AG10" s="64"/>
      <c r="AH10" s="63"/>
      <c r="AI10" s="63"/>
      <c r="AJ10" s="63"/>
    </row>
    <row r="11" ht="15.75" customHeight="1">
      <c r="A11" s="57" t="s">
        <v>315</v>
      </c>
      <c r="B11" s="57" t="s">
        <v>1136</v>
      </c>
      <c r="C11" s="58"/>
      <c r="D11" s="57" t="s">
        <v>324</v>
      </c>
      <c r="E11" s="57" t="s">
        <v>4</v>
      </c>
      <c r="F11" s="58" t="s">
        <v>1179</v>
      </c>
      <c r="G11" s="57" t="s">
        <v>1178</v>
      </c>
      <c r="H11" s="38">
        <v>2.0</v>
      </c>
      <c r="I11" s="113">
        <v>590.0</v>
      </c>
      <c r="J11" s="125"/>
      <c r="K11" s="179">
        <v>230.0</v>
      </c>
      <c r="L11" s="38">
        <v>205.0</v>
      </c>
      <c r="M11" s="189">
        <f t="shared" si="1"/>
        <v>410</v>
      </c>
      <c r="N11" s="57" t="s">
        <v>1134</v>
      </c>
      <c r="O11" s="63"/>
      <c r="P11" s="213"/>
      <c r="Q11" s="180"/>
      <c r="R11" s="192"/>
      <c r="S11" s="191"/>
      <c r="T11" s="191"/>
      <c r="U11" s="191"/>
      <c r="V11" s="191"/>
      <c r="W11" s="191"/>
      <c r="X11" s="192"/>
      <c r="Y11" s="192"/>
      <c r="Z11" s="192"/>
      <c r="AA11" s="192"/>
      <c r="AB11" s="192"/>
      <c r="AC11" s="192"/>
      <c r="AD11" s="192"/>
      <c r="AE11" s="192"/>
      <c r="AF11" s="64"/>
      <c r="AG11" s="64"/>
      <c r="AH11" s="63"/>
      <c r="AI11" s="63"/>
      <c r="AJ11" s="63"/>
    </row>
    <row r="12" ht="15.75" customHeight="1">
      <c r="A12" s="57" t="s">
        <v>315</v>
      </c>
      <c r="B12" s="57" t="s">
        <v>1136</v>
      </c>
      <c r="C12" s="58"/>
      <c r="D12" s="57" t="s">
        <v>324</v>
      </c>
      <c r="E12" s="57" t="s">
        <v>4</v>
      </c>
      <c r="F12" s="58" t="s">
        <v>1182</v>
      </c>
      <c r="G12" s="57" t="s">
        <v>1138</v>
      </c>
      <c r="H12" s="38">
        <v>1.0</v>
      </c>
      <c r="I12" s="113">
        <v>590.0</v>
      </c>
      <c r="J12" s="125"/>
      <c r="K12" s="179">
        <v>230.0</v>
      </c>
      <c r="L12" s="38">
        <v>205.0</v>
      </c>
      <c r="M12" s="189">
        <f t="shared" si="1"/>
        <v>205</v>
      </c>
      <c r="N12" s="57" t="s">
        <v>1134</v>
      </c>
      <c r="O12" s="63"/>
      <c r="P12" s="213"/>
      <c r="Q12" s="180"/>
      <c r="R12" s="192"/>
      <c r="S12" s="191"/>
      <c r="T12" s="191"/>
      <c r="U12" s="191"/>
      <c r="V12" s="191"/>
      <c r="W12" s="191"/>
      <c r="X12" s="192"/>
      <c r="Y12" s="192"/>
      <c r="Z12" s="192"/>
      <c r="AA12" s="192"/>
      <c r="AB12" s="192"/>
      <c r="AC12" s="192"/>
      <c r="AD12" s="192"/>
      <c r="AE12" s="192"/>
      <c r="AF12" s="64"/>
      <c r="AG12" s="64"/>
      <c r="AH12" s="63"/>
      <c r="AI12" s="63"/>
      <c r="AJ12" s="63"/>
    </row>
    <row r="13" ht="15.75" customHeight="1">
      <c r="A13" s="57" t="s">
        <v>315</v>
      </c>
      <c r="B13" s="57" t="s">
        <v>1136</v>
      </c>
      <c r="C13" s="58"/>
      <c r="D13" s="57" t="s">
        <v>324</v>
      </c>
      <c r="E13" s="57" t="s">
        <v>4</v>
      </c>
      <c r="F13" s="58" t="s">
        <v>1185</v>
      </c>
      <c r="G13" s="57" t="s">
        <v>1138</v>
      </c>
      <c r="H13" s="38">
        <v>1.0</v>
      </c>
      <c r="I13" s="113">
        <v>590.0</v>
      </c>
      <c r="J13" s="125"/>
      <c r="K13" s="179">
        <v>230.0</v>
      </c>
      <c r="L13" s="38">
        <v>205.0</v>
      </c>
      <c r="M13" s="189">
        <f t="shared" si="1"/>
        <v>205</v>
      </c>
      <c r="N13" s="57" t="s">
        <v>1134</v>
      </c>
      <c r="O13" s="63"/>
      <c r="P13" s="213"/>
      <c r="Q13" s="180"/>
      <c r="R13" s="192"/>
      <c r="S13" s="191"/>
      <c r="T13" s="191"/>
      <c r="U13" s="191"/>
      <c r="V13" s="191"/>
      <c r="W13" s="191"/>
      <c r="X13" s="192"/>
      <c r="Y13" s="192"/>
      <c r="Z13" s="192"/>
      <c r="AA13" s="192"/>
      <c r="AB13" s="192"/>
      <c r="AC13" s="192"/>
      <c r="AD13" s="192"/>
      <c r="AE13" s="192"/>
      <c r="AF13" s="64"/>
      <c r="AG13" s="64"/>
      <c r="AH13" s="63"/>
      <c r="AI13" s="63"/>
      <c r="AJ13" s="63"/>
    </row>
    <row r="14" ht="15.75" customHeight="1">
      <c r="A14" s="57" t="s">
        <v>315</v>
      </c>
      <c r="B14" s="57" t="s">
        <v>1136</v>
      </c>
      <c r="C14" s="58"/>
      <c r="D14" s="57" t="s">
        <v>324</v>
      </c>
      <c r="E14" s="57" t="s">
        <v>4</v>
      </c>
      <c r="F14" s="58" t="s">
        <v>1186</v>
      </c>
      <c r="G14" s="57" t="s">
        <v>1138</v>
      </c>
      <c r="H14" s="38">
        <v>1.0</v>
      </c>
      <c r="I14" s="113">
        <v>650.0</v>
      </c>
      <c r="J14" s="125"/>
      <c r="K14" s="179">
        <v>260.0</v>
      </c>
      <c r="L14" s="38">
        <v>231.0</v>
      </c>
      <c r="M14" s="189">
        <f t="shared" si="1"/>
        <v>231</v>
      </c>
      <c r="N14" s="57" t="s">
        <v>1134</v>
      </c>
      <c r="O14" s="63"/>
      <c r="P14" s="213"/>
      <c r="Q14" s="180"/>
      <c r="R14" s="192"/>
      <c r="S14" s="191"/>
      <c r="T14" s="191"/>
      <c r="U14" s="191"/>
      <c r="V14" s="191"/>
      <c r="W14" s="191"/>
      <c r="X14" s="192"/>
      <c r="Y14" s="192"/>
      <c r="Z14" s="192"/>
      <c r="AA14" s="192"/>
      <c r="AB14" s="192"/>
      <c r="AC14" s="192"/>
      <c r="AD14" s="192"/>
      <c r="AE14" s="192"/>
      <c r="AF14" s="64"/>
      <c r="AG14" s="64"/>
      <c r="AH14" s="63"/>
      <c r="AI14" s="63"/>
      <c r="AJ14" s="63"/>
    </row>
    <row r="15" ht="15.75" customHeight="1">
      <c r="A15" s="57" t="s">
        <v>315</v>
      </c>
      <c r="B15" s="57" t="s">
        <v>411</v>
      </c>
      <c r="C15" s="57" t="s">
        <v>6</v>
      </c>
      <c r="D15" s="57" t="s">
        <v>324</v>
      </c>
      <c r="E15" s="57" t="s">
        <v>4</v>
      </c>
      <c r="F15" s="58" t="s">
        <v>1142</v>
      </c>
      <c r="G15" s="58"/>
      <c r="H15" s="59">
        <v>1.0</v>
      </c>
      <c r="I15" s="113">
        <v>2290.0</v>
      </c>
      <c r="J15" s="125"/>
      <c r="K15" s="179">
        <v>998.0</v>
      </c>
      <c r="L15" s="38">
        <v>888.0</v>
      </c>
      <c r="M15" s="189">
        <f t="shared" si="1"/>
        <v>888</v>
      </c>
      <c r="N15" s="57" t="s">
        <v>1134</v>
      </c>
      <c r="O15" s="63"/>
      <c r="P15" s="213"/>
      <c r="Q15" s="180"/>
      <c r="R15" s="192"/>
      <c r="S15" s="191"/>
      <c r="T15" s="191"/>
      <c r="U15" s="191"/>
      <c r="V15" s="191"/>
      <c r="W15" s="191"/>
      <c r="X15" s="192"/>
      <c r="Y15" s="192"/>
      <c r="Z15" s="192"/>
      <c r="AA15" s="192"/>
      <c r="AB15" s="192"/>
      <c r="AC15" s="192"/>
      <c r="AD15" s="192"/>
      <c r="AE15" s="192"/>
      <c r="AF15" s="64"/>
      <c r="AG15" s="64"/>
      <c r="AH15" s="63"/>
      <c r="AI15" s="63"/>
      <c r="AJ15" s="63"/>
    </row>
    <row r="16" ht="15.75" customHeight="1">
      <c r="A16" s="57" t="s">
        <v>315</v>
      </c>
      <c r="B16" s="57" t="s">
        <v>411</v>
      </c>
      <c r="C16" s="57" t="s">
        <v>6</v>
      </c>
      <c r="D16" s="57" t="s">
        <v>324</v>
      </c>
      <c r="E16" s="57" t="s">
        <v>4</v>
      </c>
      <c r="F16" s="58" t="s">
        <v>1143</v>
      </c>
      <c r="G16" s="58"/>
      <c r="H16" s="59">
        <v>1.0</v>
      </c>
      <c r="I16" s="113">
        <v>2790.0</v>
      </c>
      <c r="J16" s="125"/>
      <c r="K16" s="179">
        <v>1198.0</v>
      </c>
      <c r="L16" s="38">
        <v>1066.0</v>
      </c>
      <c r="M16" s="189">
        <f t="shared" si="1"/>
        <v>1066</v>
      </c>
      <c r="N16" s="57" t="s">
        <v>1134</v>
      </c>
      <c r="O16" s="63"/>
      <c r="P16" s="213"/>
      <c r="Q16" s="180"/>
      <c r="R16" s="192"/>
      <c r="S16" s="191"/>
      <c r="T16" s="191"/>
      <c r="U16" s="191"/>
      <c r="V16" s="191"/>
      <c r="W16" s="191"/>
      <c r="X16" s="192"/>
      <c r="Y16" s="192"/>
      <c r="Z16" s="192"/>
      <c r="AA16" s="192"/>
      <c r="AB16" s="192"/>
      <c r="AC16" s="192"/>
      <c r="AD16" s="192"/>
      <c r="AE16" s="192"/>
      <c r="AF16" s="64"/>
      <c r="AG16" s="64"/>
      <c r="AH16" s="63"/>
      <c r="AI16" s="63"/>
      <c r="AJ16" s="63"/>
    </row>
    <row r="17" ht="15.75" customHeight="1">
      <c r="A17" s="57" t="s">
        <v>315</v>
      </c>
      <c r="B17" s="57" t="s">
        <v>411</v>
      </c>
      <c r="C17" s="57" t="s">
        <v>6</v>
      </c>
      <c r="D17" s="57" t="s">
        <v>324</v>
      </c>
      <c r="E17" s="57" t="s">
        <v>4</v>
      </c>
      <c r="F17" s="58" t="s">
        <v>1144</v>
      </c>
      <c r="G17" s="58"/>
      <c r="H17" s="59">
        <v>1.0</v>
      </c>
      <c r="I17" s="113">
        <v>2790.0</v>
      </c>
      <c r="J17" s="125"/>
      <c r="K17" s="179">
        <v>1198.0</v>
      </c>
      <c r="L17" s="38">
        <v>1066.0</v>
      </c>
      <c r="M17" s="189">
        <f t="shared" si="1"/>
        <v>1066</v>
      </c>
      <c r="N17" s="57" t="s">
        <v>1134</v>
      </c>
      <c r="O17" s="63"/>
      <c r="P17" s="213"/>
      <c r="Q17" s="180"/>
      <c r="R17" s="192"/>
      <c r="S17" s="191"/>
      <c r="T17" s="191"/>
      <c r="U17" s="191"/>
      <c r="V17" s="191"/>
      <c r="W17" s="191"/>
      <c r="X17" s="192"/>
      <c r="Y17" s="192"/>
      <c r="Z17" s="192"/>
      <c r="AA17" s="192"/>
      <c r="AB17" s="192"/>
      <c r="AC17" s="192"/>
      <c r="AD17" s="192"/>
      <c r="AE17" s="192"/>
      <c r="AF17" s="64"/>
      <c r="AG17" s="64"/>
      <c r="AH17" s="63"/>
      <c r="AI17" s="63"/>
      <c r="AJ17" s="63"/>
    </row>
    <row r="18" ht="15.75" customHeight="1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1140</v>
      </c>
      <c r="G18" s="58"/>
      <c r="H18" s="59">
        <v>1.0</v>
      </c>
      <c r="I18" s="113">
        <v>3390.0</v>
      </c>
      <c r="J18" s="125"/>
      <c r="K18" s="179">
        <v>1498.0</v>
      </c>
      <c r="L18" s="38">
        <v>1333.0</v>
      </c>
      <c r="M18" s="189">
        <f t="shared" si="1"/>
        <v>1333</v>
      </c>
      <c r="N18" s="57" t="s">
        <v>1134</v>
      </c>
      <c r="O18" s="63"/>
      <c r="P18" s="213"/>
      <c r="Q18" s="180"/>
      <c r="R18" s="192"/>
      <c r="S18" s="191"/>
      <c r="T18" s="191"/>
      <c r="U18" s="191"/>
      <c r="V18" s="191"/>
      <c r="W18" s="191"/>
      <c r="X18" s="192"/>
      <c r="Y18" s="192"/>
      <c r="Z18" s="192"/>
      <c r="AA18" s="192"/>
      <c r="AB18" s="192"/>
      <c r="AC18" s="192"/>
      <c r="AD18" s="192"/>
      <c r="AE18" s="192"/>
      <c r="AF18" s="64"/>
      <c r="AG18" s="64"/>
      <c r="AH18" s="63"/>
      <c r="AI18" s="63"/>
      <c r="AJ18" s="63"/>
    </row>
    <row r="19" ht="15.75" customHeight="1">
      <c r="A19" s="35" t="s">
        <v>315</v>
      </c>
      <c r="B19" s="35" t="s">
        <v>411</v>
      </c>
      <c r="C19" s="35" t="s">
        <v>6</v>
      </c>
      <c r="D19" s="35" t="s">
        <v>324</v>
      </c>
      <c r="E19" s="35" t="s">
        <v>319</v>
      </c>
      <c r="F19" s="35" t="s">
        <v>1775</v>
      </c>
      <c r="G19" s="48"/>
      <c r="H19" s="38">
        <v>1.0</v>
      </c>
      <c r="I19" s="241"/>
      <c r="J19" s="48"/>
      <c r="K19" s="242"/>
      <c r="L19" s="243">
        <v>948.0</v>
      </c>
      <c r="M19" s="41"/>
      <c r="N19" s="35" t="s">
        <v>1776</v>
      </c>
      <c r="O19" s="44"/>
      <c r="P19" s="245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44"/>
      <c r="AG19" s="44"/>
      <c r="AH19" s="44"/>
      <c r="AI19" s="44"/>
      <c r="AJ19" s="44"/>
      <c r="AK19" s="44"/>
      <c r="AL19" s="44"/>
      <c r="AM19" s="44"/>
      <c r="AN19" s="44"/>
      <c r="AO19" s="44"/>
    </row>
    <row r="20" ht="15.75" customHeight="1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194" t="s">
        <v>1197</v>
      </c>
      <c r="G20" s="58"/>
      <c r="H20" s="59">
        <v>1.0</v>
      </c>
      <c r="I20" s="113">
        <v>1790.0</v>
      </c>
      <c r="J20" s="125"/>
      <c r="K20" s="179">
        <v>748.0</v>
      </c>
      <c r="L20" s="38">
        <v>666.0</v>
      </c>
      <c r="M20" s="189">
        <f t="shared" ref="M20:M21" si="2">L20*H20</f>
        <v>666</v>
      </c>
      <c r="N20" s="57" t="s">
        <v>1134</v>
      </c>
      <c r="O20" s="63"/>
      <c r="P20" s="213"/>
      <c r="Q20" s="180"/>
      <c r="R20" s="192"/>
      <c r="S20" s="191"/>
      <c r="T20" s="191"/>
      <c r="U20" s="191"/>
      <c r="V20" s="191"/>
      <c r="W20" s="191"/>
      <c r="X20" s="192"/>
      <c r="Y20" s="192"/>
      <c r="Z20" s="192"/>
      <c r="AA20" s="192"/>
      <c r="AB20" s="192"/>
      <c r="AC20" s="192"/>
      <c r="AD20" s="192"/>
      <c r="AE20" s="192"/>
      <c r="AF20" s="64"/>
      <c r="AG20" s="64"/>
      <c r="AH20" s="63"/>
      <c r="AI20" s="63"/>
      <c r="AJ20" s="63"/>
    </row>
    <row r="21" ht="15.75" customHeight="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194" t="s">
        <v>1199</v>
      </c>
      <c r="G21" s="58"/>
      <c r="H21" s="59">
        <v>1.0</v>
      </c>
      <c r="I21" s="113">
        <v>1490.0</v>
      </c>
      <c r="J21" s="125"/>
      <c r="K21" s="179">
        <v>648.0</v>
      </c>
      <c r="L21" s="38">
        <v>577.0</v>
      </c>
      <c r="M21" s="189">
        <f t="shared" si="2"/>
        <v>577</v>
      </c>
      <c r="N21" s="57" t="s">
        <v>1134</v>
      </c>
      <c r="O21" s="63"/>
      <c r="P21" s="213"/>
      <c r="Q21" s="180"/>
      <c r="R21" s="192"/>
      <c r="S21" s="191"/>
      <c r="T21" s="191"/>
      <c r="U21" s="191"/>
      <c r="V21" s="191"/>
      <c r="W21" s="191"/>
      <c r="X21" s="192"/>
      <c r="Y21" s="192"/>
      <c r="Z21" s="192"/>
      <c r="AA21" s="192"/>
      <c r="AB21" s="192"/>
      <c r="AC21" s="192"/>
      <c r="AD21" s="192"/>
      <c r="AE21" s="192"/>
      <c r="AF21" s="64"/>
      <c r="AG21" s="64"/>
      <c r="AH21" s="63"/>
      <c r="AI21" s="63"/>
      <c r="AJ21" s="63"/>
    </row>
    <row r="22" ht="15.75" customHeight="1">
      <c r="A22" s="35" t="s">
        <v>315</v>
      </c>
      <c r="B22" s="35" t="s">
        <v>411</v>
      </c>
      <c r="C22" s="35" t="s">
        <v>6</v>
      </c>
      <c r="D22" s="35" t="s">
        <v>324</v>
      </c>
      <c r="E22" s="35" t="s">
        <v>319</v>
      </c>
      <c r="F22" s="46" t="str">
        <f t="shared" ref="F22:F23" si="3">LEFT(P22,FIND(" ",P22)-1)</f>
        <v>SF2302a-3</v>
      </c>
      <c r="G22" s="48"/>
      <c r="H22" s="47">
        <v>1.0</v>
      </c>
      <c r="I22" s="35">
        <v>1990.0</v>
      </c>
      <c r="J22" s="48"/>
      <c r="K22" s="49">
        <v>568.0</v>
      </c>
      <c r="L22" s="52">
        <v>540.0</v>
      </c>
      <c r="M22" s="41"/>
      <c r="N22" s="35" t="s">
        <v>378</v>
      </c>
      <c r="O22" s="44"/>
      <c r="P22" s="42" t="s">
        <v>414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44"/>
      <c r="AG22" s="44"/>
      <c r="AH22" s="44"/>
      <c r="AI22" s="44"/>
      <c r="AJ22" s="44"/>
      <c r="AK22" s="44"/>
      <c r="AL22" s="44"/>
      <c r="AM22" s="44"/>
      <c r="AN22" s="44"/>
      <c r="AO22" s="44"/>
    </row>
    <row r="23" ht="15.75" customHeight="1">
      <c r="A23" s="35" t="s">
        <v>315</v>
      </c>
      <c r="B23" s="35" t="s">
        <v>411</v>
      </c>
      <c r="C23" s="35" t="s">
        <v>6</v>
      </c>
      <c r="D23" s="35" t="s">
        <v>324</v>
      </c>
      <c r="E23" s="35" t="s">
        <v>319</v>
      </c>
      <c r="F23" s="46" t="str">
        <f t="shared" si="3"/>
        <v>SF231451b-42</v>
      </c>
      <c r="G23" s="48"/>
      <c r="H23" s="47">
        <v>1.0</v>
      </c>
      <c r="I23" s="35">
        <v>2190.0</v>
      </c>
      <c r="J23" s="48"/>
      <c r="K23" s="49">
        <v>622.0</v>
      </c>
      <c r="L23" s="52">
        <v>591.0</v>
      </c>
      <c r="M23" s="41"/>
      <c r="N23" s="35" t="s">
        <v>378</v>
      </c>
      <c r="O23" s="44"/>
      <c r="P23" s="42" t="s">
        <v>420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44"/>
      <c r="AG23" s="44"/>
      <c r="AH23" s="44"/>
      <c r="AI23" s="44"/>
      <c r="AJ23" s="44"/>
      <c r="AK23" s="44"/>
      <c r="AL23" s="44"/>
      <c r="AM23" s="44"/>
      <c r="AN23" s="44"/>
      <c r="AO23" s="44"/>
    </row>
    <row r="24" ht="15.75" customHeight="1">
      <c r="A24" s="57" t="s">
        <v>315</v>
      </c>
      <c r="B24" s="57" t="s">
        <v>411</v>
      </c>
      <c r="C24" s="57" t="s">
        <v>22</v>
      </c>
      <c r="D24" s="57" t="s">
        <v>324</v>
      </c>
      <c r="E24" s="57" t="s">
        <v>4</v>
      </c>
      <c r="F24" s="194" t="s">
        <v>1192</v>
      </c>
      <c r="G24" s="193"/>
      <c r="H24" s="59">
        <v>1.0</v>
      </c>
      <c r="I24" s="113">
        <v>2290.0</v>
      </c>
      <c r="J24" s="125"/>
      <c r="K24" s="179">
        <v>998.0</v>
      </c>
      <c r="L24" s="38">
        <v>888.0</v>
      </c>
      <c r="M24" s="189">
        <f t="shared" ref="M24:M27" si="4">L24*H24</f>
        <v>888</v>
      </c>
      <c r="N24" s="57" t="s">
        <v>1134</v>
      </c>
      <c r="O24" s="63"/>
      <c r="P24" s="213"/>
      <c r="Q24" s="180"/>
      <c r="R24" s="192"/>
      <c r="S24" s="191"/>
      <c r="T24" s="191"/>
      <c r="U24" s="191"/>
      <c r="V24" s="191"/>
      <c r="W24" s="191"/>
      <c r="X24" s="192"/>
      <c r="Y24" s="192"/>
      <c r="Z24" s="192"/>
      <c r="AA24" s="192"/>
      <c r="AB24" s="192"/>
      <c r="AC24" s="192"/>
      <c r="AD24" s="192"/>
      <c r="AE24" s="192"/>
      <c r="AF24" s="64"/>
      <c r="AG24" s="64"/>
      <c r="AH24" s="63"/>
      <c r="AI24" s="63"/>
      <c r="AJ24" s="63"/>
    </row>
    <row r="25" ht="15.75" customHeight="1">
      <c r="A25" s="57" t="s">
        <v>315</v>
      </c>
      <c r="B25" s="57" t="s">
        <v>411</v>
      </c>
      <c r="C25" s="57" t="s">
        <v>22</v>
      </c>
      <c r="D25" s="57" t="s">
        <v>324</v>
      </c>
      <c r="E25" s="57" t="s">
        <v>4</v>
      </c>
      <c r="F25" s="194" t="s">
        <v>1193</v>
      </c>
      <c r="G25" s="193"/>
      <c r="H25" s="59">
        <v>1.0</v>
      </c>
      <c r="I25" s="113">
        <v>2290.0</v>
      </c>
      <c r="J25" s="125"/>
      <c r="K25" s="179">
        <v>998.0</v>
      </c>
      <c r="L25" s="38">
        <v>888.0</v>
      </c>
      <c r="M25" s="189">
        <f t="shared" si="4"/>
        <v>888</v>
      </c>
      <c r="N25" s="57" t="s">
        <v>1134</v>
      </c>
      <c r="O25" s="63"/>
      <c r="P25" s="213"/>
      <c r="Q25" s="180"/>
      <c r="R25" s="192"/>
      <c r="S25" s="191"/>
      <c r="T25" s="191"/>
      <c r="U25" s="191"/>
      <c r="V25" s="191"/>
      <c r="W25" s="191"/>
      <c r="X25" s="192"/>
      <c r="Y25" s="192"/>
      <c r="Z25" s="192"/>
      <c r="AA25" s="192"/>
      <c r="AB25" s="192"/>
      <c r="AC25" s="192"/>
      <c r="AD25" s="192"/>
      <c r="AE25" s="192"/>
      <c r="AF25" s="64"/>
      <c r="AG25" s="64"/>
      <c r="AH25" s="63"/>
      <c r="AI25" s="63"/>
      <c r="AJ25" s="63"/>
    </row>
    <row r="26" ht="15.75" customHeight="1">
      <c r="A26" s="57" t="s">
        <v>315</v>
      </c>
      <c r="B26" s="57" t="s">
        <v>411</v>
      </c>
      <c r="C26" s="57" t="s">
        <v>22</v>
      </c>
      <c r="D26" s="57" t="s">
        <v>324</v>
      </c>
      <c r="E26" s="57" t="s">
        <v>4</v>
      </c>
      <c r="F26" s="194" t="s">
        <v>1196</v>
      </c>
      <c r="G26" s="193"/>
      <c r="H26" s="59">
        <v>1.0</v>
      </c>
      <c r="I26" s="113">
        <v>2290.0</v>
      </c>
      <c r="J26" s="125"/>
      <c r="K26" s="179">
        <v>998.0</v>
      </c>
      <c r="L26" s="38">
        <v>888.0</v>
      </c>
      <c r="M26" s="189">
        <f t="shared" si="4"/>
        <v>888</v>
      </c>
      <c r="N26" s="57" t="s">
        <v>1134</v>
      </c>
      <c r="O26" s="63"/>
      <c r="P26" s="213"/>
      <c r="Q26" s="180"/>
      <c r="R26" s="192"/>
      <c r="S26" s="191"/>
      <c r="T26" s="191"/>
      <c r="U26" s="191"/>
      <c r="V26" s="191"/>
      <c r="W26" s="191"/>
      <c r="X26" s="192"/>
      <c r="Y26" s="192"/>
      <c r="Z26" s="192"/>
      <c r="AA26" s="192"/>
      <c r="AB26" s="192"/>
      <c r="AC26" s="192"/>
      <c r="AD26" s="192"/>
      <c r="AE26" s="192"/>
      <c r="AF26" s="64"/>
      <c r="AG26" s="64"/>
      <c r="AH26" s="63"/>
      <c r="AI26" s="63"/>
      <c r="AJ26" s="63"/>
    </row>
    <row r="27" ht="15.75" customHeight="1">
      <c r="A27" s="122" t="s">
        <v>315</v>
      </c>
      <c r="B27" s="122" t="s">
        <v>473</v>
      </c>
      <c r="C27" s="122" t="s">
        <v>6</v>
      </c>
      <c r="D27" s="122" t="s">
        <v>324</v>
      </c>
      <c r="E27" s="122" t="s">
        <v>1202</v>
      </c>
      <c r="F27" s="122" t="s">
        <v>1286</v>
      </c>
      <c r="G27" s="193"/>
      <c r="H27" s="121">
        <v>1.0</v>
      </c>
      <c r="I27" s="142">
        <v>3390.0</v>
      </c>
      <c r="J27" s="232"/>
      <c r="K27" s="233">
        <v>1422.0</v>
      </c>
      <c r="L27" s="122">
        <v>1354.29</v>
      </c>
      <c r="M27" s="234">
        <f t="shared" si="4"/>
        <v>1354.29</v>
      </c>
      <c r="N27" s="122" t="s">
        <v>1204</v>
      </c>
      <c r="O27" s="103"/>
      <c r="P27" s="99" t="s">
        <v>1282</v>
      </c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235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</row>
    <row r="28" ht="15.75" customHeight="1">
      <c r="A28" s="35" t="s">
        <v>315</v>
      </c>
      <c r="B28" s="35" t="s">
        <v>411</v>
      </c>
      <c r="C28" s="35" t="s">
        <v>6</v>
      </c>
      <c r="D28" s="35" t="s">
        <v>324</v>
      </c>
      <c r="E28" s="35" t="s">
        <v>319</v>
      </c>
      <c r="F28" s="35" t="s">
        <v>1780</v>
      </c>
      <c r="G28" s="48"/>
      <c r="H28" s="38">
        <v>1.0</v>
      </c>
      <c r="I28" s="241"/>
      <c r="J28" s="48"/>
      <c r="K28" s="242"/>
      <c r="L28" s="243">
        <v>1186.0</v>
      </c>
      <c r="M28" s="41"/>
      <c r="N28" s="35" t="s">
        <v>1776</v>
      </c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237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</row>
    <row r="29" ht="15.75" customHeight="1">
      <c r="A29" s="35"/>
      <c r="B29" s="57" t="s">
        <v>473</v>
      </c>
      <c r="C29" s="57" t="s">
        <v>6</v>
      </c>
      <c r="D29" s="57" t="s">
        <v>474</v>
      </c>
      <c r="E29" s="57" t="s">
        <v>4</v>
      </c>
      <c r="F29" s="58" t="s">
        <v>475</v>
      </c>
      <c r="G29" s="58"/>
      <c r="H29" s="38">
        <v>1.0</v>
      </c>
      <c r="I29" s="59">
        <v>4590.0</v>
      </c>
      <c r="J29" s="60"/>
      <c r="K29" s="61">
        <v>1998.0</v>
      </c>
      <c r="L29" s="62">
        <v>1399.0</v>
      </c>
      <c r="M29" s="58"/>
      <c r="N29" s="57" t="s">
        <v>476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56"/>
      <c r="AE29" s="44"/>
      <c r="AF29" s="44"/>
      <c r="AG29" s="44"/>
    </row>
    <row r="30" ht="15.75" customHeight="1">
      <c r="A30" s="35"/>
      <c r="B30" s="57" t="s">
        <v>473</v>
      </c>
      <c r="C30" s="57" t="s">
        <v>6</v>
      </c>
      <c r="D30" s="57" t="s">
        <v>474</v>
      </c>
      <c r="E30" s="57" t="s">
        <v>4</v>
      </c>
      <c r="F30" s="58" t="s">
        <v>477</v>
      </c>
      <c r="G30" s="58"/>
      <c r="H30" s="38">
        <v>1.0</v>
      </c>
      <c r="I30" s="59">
        <v>4590.0</v>
      </c>
      <c r="J30" s="60"/>
      <c r="K30" s="61">
        <v>1998.0</v>
      </c>
      <c r="L30" s="62">
        <v>1399.0</v>
      </c>
      <c r="M30" s="58"/>
      <c r="N30" s="57" t="s">
        <v>476</v>
      </c>
      <c r="O30" s="58"/>
      <c r="P30" s="63"/>
      <c r="Q30" s="63"/>
      <c r="R30" s="213"/>
      <c r="S30" s="213"/>
      <c r="T30" s="180"/>
      <c r="U30" s="180"/>
      <c r="V30" s="180"/>
      <c r="W30" s="236"/>
      <c r="X30" s="180"/>
      <c r="Y30" s="180"/>
      <c r="Z30" s="180"/>
      <c r="AA30" s="180"/>
      <c r="AB30" s="180"/>
      <c r="AC30" s="180"/>
      <c r="AD30" s="56"/>
      <c r="AE30" s="237"/>
      <c r="AF30" s="237"/>
      <c r="AG30" s="237"/>
    </row>
    <row r="31" ht="15.75" customHeight="1">
      <c r="A31" s="35"/>
      <c r="B31" s="57" t="s">
        <v>473</v>
      </c>
      <c r="C31" s="57" t="s">
        <v>6</v>
      </c>
      <c r="D31" s="57" t="s">
        <v>474</v>
      </c>
      <c r="E31" s="57" t="s">
        <v>4</v>
      </c>
      <c r="F31" s="58" t="s">
        <v>479</v>
      </c>
      <c r="G31" s="58"/>
      <c r="H31" s="38">
        <v>1.0</v>
      </c>
      <c r="I31" s="59">
        <v>4590.0</v>
      </c>
      <c r="J31" s="60"/>
      <c r="K31" s="61">
        <v>1998.0</v>
      </c>
      <c r="L31" s="62">
        <v>1399.0</v>
      </c>
      <c r="M31" s="58"/>
      <c r="N31" s="57" t="s">
        <v>476</v>
      </c>
      <c r="O31" s="58"/>
      <c r="P31" s="63"/>
      <c r="Q31" s="63"/>
      <c r="R31" s="213"/>
      <c r="S31" s="213"/>
      <c r="T31" s="180"/>
      <c r="U31" s="180"/>
      <c r="V31" s="180"/>
      <c r="W31" s="236"/>
      <c r="X31" s="180"/>
      <c r="Y31" s="180"/>
      <c r="Z31" s="180"/>
      <c r="AA31" s="180"/>
      <c r="AB31" s="180"/>
      <c r="AC31" s="180"/>
      <c r="AD31" s="56"/>
      <c r="AE31" s="237"/>
      <c r="AF31" s="237"/>
      <c r="AG31" s="237"/>
    </row>
    <row r="32" ht="15.75" customHeight="1">
      <c r="A32" s="35"/>
      <c r="B32" s="57" t="s">
        <v>473</v>
      </c>
      <c r="C32" s="57" t="s">
        <v>6</v>
      </c>
      <c r="D32" s="57" t="s">
        <v>474</v>
      </c>
      <c r="E32" s="57" t="s">
        <v>4</v>
      </c>
      <c r="F32" s="58" t="s">
        <v>480</v>
      </c>
      <c r="G32" s="58"/>
      <c r="H32" s="38">
        <v>1.0</v>
      </c>
      <c r="I32" s="59">
        <v>4590.0</v>
      </c>
      <c r="J32" s="60"/>
      <c r="K32" s="61">
        <v>1998.0</v>
      </c>
      <c r="L32" s="62">
        <v>1399.0</v>
      </c>
      <c r="M32" s="58"/>
      <c r="N32" s="57" t="s">
        <v>476</v>
      </c>
      <c r="O32" s="58"/>
      <c r="P32" s="63"/>
      <c r="Q32" s="63"/>
      <c r="R32" s="213"/>
      <c r="S32" s="213"/>
      <c r="T32" s="180"/>
      <c r="U32" s="180"/>
      <c r="V32" s="180"/>
      <c r="W32" s="236"/>
      <c r="X32" s="180"/>
      <c r="Y32" s="180"/>
      <c r="Z32" s="180"/>
      <c r="AA32" s="180"/>
      <c r="AB32" s="180"/>
      <c r="AC32" s="180"/>
      <c r="AD32" s="56"/>
      <c r="AE32" s="237"/>
      <c r="AF32" s="237"/>
      <c r="AG32" s="237"/>
    </row>
    <row r="33" ht="15.75" customHeight="1">
      <c r="A33" s="35"/>
      <c r="B33" s="57" t="s">
        <v>473</v>
      </c>
      <c r="C33" s="57" t="s">
        <v>6</v>
      </c>
      <c r="D33" s="57" t="s">
        <v>474</v>
      </c>
      <c r="E33" s="57" t="s">
        <v>4</v>
      </c>
      <c r="F33" s="58" t="s">
        <v>481</v>
      </c>
      <c r="G33" s="58"/>
      <c r="H33" s="38">
        <v>1.0</v>
      </c>
      <c r="I33" s="59">
        <v>4590.0</v>
      </c>
      <c r="J33" s="60"/>
      <c r="K33" s="61">
        <v>1998.0</v>
      </c>
      <c r="L33" s="62">
        <v>1399.0</v>
      </c>
      <c r="M33" s="58"/>
      <c r="N33" s="57" t="s">
        <v>476</v>
      </c>
      <c r="O33" s="58"/>
      <c r="P33" s="63"/>
      <c r="Q33" s="63"/>
      <c r="R33" s="213"/>
      <c r="S33" s="213"/>
      <c r="T33" s="180"/>
      <c r="U33" s="180"/>
      <c r="V33" s="180"/>
      <c r="W33" s="236"/>
      <c r="X33" s="180"/>
      <c r="Y33" s="180"/>
      <c r="Z33" s="180"/>
      <c r="AA33" s="180"/>
      <c r="AB33" s="180"/>
      <c r="AC33" s="180"/>
      <c r="AD33" s="56"/>
      <c r="AE33" s="237"/>
      <c r="AF33" s="237"/>
      <c r="AG33" s="237"/>
    </row>
    <row r="34" ht="15.75" customHeight="1">
      <c r="A34" s="35" t="s">
        <v>315</v>
      </c>
      <c r="B34" s="35" t="s">
        <v>411</v>
      </c>
      <c r="C34" s="35" t="s">
        <v>6</v>
      </c>
      <c r="D34" s="35" t="s">
        <v>324</v>
      </c>
      <c r="E34" s="35" t="s">
        <v>319</v>
      </c>
      <c r="F34" s="46" t="str">
        <f t="shared" ref="F34:F35" si="5">LEFT(P34,FIND(" ",P34)-1)</f>
        <v>SJ91172a-102</v>
      </c>
      <c r="G34" s="48"/>
      <c r="H34" s="38">
        <v>1.0</v>
      </c>
      <c r="I34" s="35">
        <v>3190.0</v>
      </c>
      <c r="J34" s="48"/>
      <c r="K34" s="49">
        <v>1122.0</v>
      </c>
      <c r="L34" s="52">
        <v>1066.0</v>
      </c>
      <c r="M34" s="41"/>
      <c r="N34" s="35" t="s">
        <v>378</v>
      </c>
      <c r="O34" s="48"/>
      <c r="P34" s="51" t="s">
        <v>447</v>
      </c>
      <c r="Q34" s="51"/>
      <c r="R34" s="42"/>
      <c r="S34" s="42"/>
      <c r="T34" s="56"/>
      <c r="U34" s="56"/>
      <c r="V34" s="56"/>
      <c r="W34" s="78"/>
      <c r="X34" s="56"/>
      <c r="Y34" s="56"/>
      <c r="Z34" s="56"/>
      <c r="AA34" s="56"/>
      <c r="AB34" s="56"/>
      <c r="AC34" s="56"/>
      <c r="AD34" s="56"/>
      <c r="AE34" s="56"/>
      <c r="AF34" s="237"/>
      <c r="AG34" s="237"/>
      <c r="AH34" s="44"/>
      <c r="AI34" s="44"/>
      <c r="AJ34" s="44"/>
      <c r="AK34" s="44"/>
      <c r="AL34" s="44"/>
      <c r="AM34" s="44"/>
      <c r="AN34" s="44"/>
      <c r="AO34" s="44"/>
    </row>
    <row r="35" ht="15.75" customHeight="1">
      <c r="A35" s="35" t="s">
        <v>315</v>
      </c>
      <c r="B35" s="35" t="s">
        <v>411</v>
      </c>
      <c r="C35" s="35" t="s">
        <v>6</v>
      </c>
      <c r="D35" s="35" t="s">
        <v>324</v>
      </c>
      <c r="E35" s="35" t="s">
        <v>319</v>
      </c>
      <c r="F35" s="46" t="str">
        <f t="shared" si="5"/>
        <v>SJ91172b-42</v>
      </c>
      <c r="G35" s="48"/>
      <c r="H35" s="38">
        <v>1.0</v>
      </c>
      <c r="I35" s="35">
        <v>3190.0</v>
      </c>
      <c r="J35" s="48"/>
      <c r="K35" s="49">
        <v>1122.0</v>
      </c>
      <c r="L35" s="52">
        <v>1066.0</v>
      </c>
      <c r="M35" s="41"/>
      <c r="N35" s="35" t="s">
        <v>378</v>
      </c>
      <c r="O35" s="48"/>
      <c r="P35" s="51" t="s">
        <v>448</v>
      </c>
      <c r="Q35" s="51"/>
      <c r="R35" s="42"/>
      <c r="S35" s="42"/>
      <c r="T35" s="56"/>
      <c r="U35" s="56"/>
      <c r="V35" s="56"/>
      <c r="W35" s="78"/>
      <c r="X35" s="56"/>
      <c r="Y35" s="56"/>
      <c r="Z35" s="56"/>
      <c r="AA35" s="56"/>
      <c r="AB35" s="56"/>
      <c r="AC35" s="56"/>
      <c r="AD35" s="56"/>
      <c r="AE35" s="56"/>
      <c r="AF35" s="237"/>
      <c r="AG35" s="237"/>
      <c r="AH35" s="44"/>
      <c r="AI35" s="44"/>
      <c r="AJ35" s="44"/>
      <c r="AK35" s="44"/>
      <c r="AL35" s="44"/>
      <c r="AM35" s="44"/>
      <c r="AN35" s="44"/>
      <c r="AO35" s="44"/>
    </row>
    <row r="36" ht="15.75" customHeight="1">
      <c r="A36" s="122" t="s">
        <v>315</v>
      </c>
      <c r="B36" s="122" t="s">
        <v>473</v>
      </c>
      <c r="C36" s="122" t="s">
        <v>22</v>
      </c>
      <c r="D36" s="122" t="s">
        <v>324</v>
      </c>
      <c r="E36" s="122" t="s">
        <v>1202</v>
      </c>
      <c r="F36" s="122" t="s">
        <v>1285</v>
      </c>
      <c r="G36" s="193"/>
      <c r="H36" s="121">
        <v>1.0</v>
      </c>
      <c r="I36" s="142">
        <v>3390.0</v>
      </c>
      <c r="J36" s="232"/>
      <c r="K36" s="233">
        <v>1422.0</v>
      </c>
      <c r="L36" s="122">
        <v>1354.29</v>
      </c>
      <c r="M36" s="234">
        <f t="shared" ref="M36:M43" si="6">L36*H36</f>
        <v>1354.29</v>
      </c>
      <c r="N36" s="122" t="s">
        <v>1204</v>
      </c>
      <c r="O36" s="193"/>
      <c r="P36" s="99" t="s">
        <v>1282</v>
      </c>
      <c r="Q36" s="103"/>
      <c r="R36" s="238"/>
      <c r="S36" s="238"/>
      <c r="T36" s="235"/>
      <c r="U36" s="235"/>
      <c r="V36" s="235"/>
      <c r="W36" s="239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103"/>
      <c r="AI36" s="103"/>
      <c r="AJ36" s="103"/>
      <c r="AK36" s="103"/>
      <c r="AL36" s="103"/>
      <c r="AM36" s="103"/>
      <c r="AN36" s="103"/>
    </row>
    <row r="37" ht="15.75" customHeight="1">
      <c r="A37" s="57" t="s">
        <v>315</v>
      </c>
      <c r="B37" s="57" t="s">
        <v>411</v>
      </c>
      <c r="C37" s="57" t="s">
        <v>6</v>
      </c>
      <c r="D37" s="57" t="s">
        <v>324</v>
      </c>
      <c r="E37" s="57" t="s">
        <v>4</v>
      </c>
      <c r="F37" s="58" t="s">
        <v>1162</v>
      </c>
      <c r="G37" s="193"/>
      <c r="H37" s="59">
        <v>0.0</v>
      </c>
      <c r="I37" s="113">
        <v>2590.0</v>
      </c>
      <c r="J37" s="125"/>
      <c r="K37" s="179">
        <v>1098.0</v>
      </c>
      <c r="L37" s="38">
        <v>977.0</v>
      </c>
      <c r="M37" s="189">
        <f t="shared" si="6"/>
        <v>0</v>
      </c>
      <c r="N37" s="57" t="s">
        <v>1134</v>
      </c>
      <c r="O37" s="57" t="s">
        <v>1785</v>
      </c>
      <c r="P37" s="63"/>
      <c r="Q37" s="63"/>
      <c r="R37" s="190"/>
      <c r="S37" s="77"/>
      <c r="T37" s="191"/>
      <c r="U37" s="191"/>
      <c r="V37" s="191"/>
      <c r="W37" s="83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63"/>
      <c r="AI37" s="63"/>
      <c r="AJ37" s="63"/>
    </row>
    <row r="38" ht="16.5" customHeight="1">
      <c r="A38" s="57" t="s">
        <v>315</v>
      </c>
      <c r="B38" s="57" t="s">
        <v>411</v>
      </c>
      <c r="C38" s="57" t="s">
        <v>6</v>
      </c>
      <c r="D38" s="57" t="s">
        <v>324</v>
      </c>
      <c r="E38" s="57" t="s">
        <v>4</v>
      </c>
      <c r="F38" s="194" t="s">
        <v>1164</v>
      </c>
      <c r="G38" s="193"/>
      <c r="H38" s="59">
        <v>1.0</v>
      </c>
      <c r="I38" s="113">
        <v>2190.0</v>
      </c>
      <c r="J38" s="125"/>
      <c r="K38" s="179">
        <v>898.0</v>
      </c>
      <c r="L38" s="38">
        <v>799.0</v>
      </c>
      <c r="M38" s="189">
        <f t="shared" si="6"/>
        <v>799</v>
      </c>
      <c r="N38" s="57" t="s">
        <v>1134</v>
      </c>
      <c r="O38" s="58"/>
      <c r="P38" s="63"/>
      <c r="Q38" s="63"/>
      <c r="R38" s="190"/>
      <c r="S38" s="77"/>
      <c r="T38" s="191"/>
      <c r="U38" s="191"/>
      <c r="V38" s="191"/>
      <c r="W38" s="83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63"/>
      <c r="AI38" s="63"/>
      <c r="AJ38" s="63"/>
    </row>
    <row r="39" ht="15.75" customHeight="1">
      <c r="A39" s="57" t="s">
        <v>315</v>
      </c>
      <c r="B39" s="57" t="s">
        <v>411</v>
      </c>
      <c r="C39" s="57" t="s">
        <v>6</v>
      </c>
      <c r="D39" s="57" t="s">
        <v>324</v>
      </c>
      <c r="E39" s="57" t="s">
        <v>4</v>
      </c>
      <c r="F39" s="58" t="s">
        <v>1157</v>
      </c>
      <c r="G39" s="193"/>
      <c r="H39" s="59">
        <v>1.0</v>
      </c>
      <c r="I39" s="113">
        <v>1490.0</v>
      </c>
      <c r="J39" s="125"/>
      <c r="K39" s="179">
        <v>648.0</v>
      </c>
      <c r="L39" s="38">
        <v>577.0</v>
      </c>
      <c r="M39" s="189">
        <f t="shared" si="6"/>
        <v>577</v>
      </c>
      <c r="N39" s="57" t="s">
        <v>1134</v>
      </c>
      <c r="O39" s="58"/>
      <c r="P39" s="63"/>
      <c r="Q39" s="63"/>
      <c r="R39" s="190"/>
      <c r="S39" s="77"/>
      <c r="T39" s="191"/>
      <c r="U39" s="191"/>
      <c r="V39" s="191"/>
      <c r="W39" s="83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63"/>
      <c r="AI39" s="63"/>
      <c r="AJ39" s="63"/>
    </row>
    <row r="40" ht="15.75" customHeight="1">
      <c r="A40" s="57" t="s">
        <v>315</v>
      </c>
      <c r="B40" s="57" t="s">
        <v>411</v>
      </c>
      <c r="C40" s="57" t="s">
        <v>6</v>
      </c>
      <c r="D40" s="57" t="s">
        <v>324</v>
      </c>
      <c r="E40" s="57" t="s">
        <v>4</v>
      </c>
      <c r="F40" s="58" t="s">
        <v>1158</v>
      </c>
      <c r="G40" s="193"/>
      <c r="H40" s="59">
        <v>1.0</v>
      </c>
      <c r="I40" s="113">
        <v>2190.0</v>
      </c>
      <c r="J40" s="125"/>
      <c r="K40" s="179">
        <v>898.0</v>
      </c>
      <c r="L40" s="38">
        <v>799.0</v>
      </c>
      <c r="M40" s="189">
        <f t="shared" si="6"/>
        <v>799</v>
      </c>
      <c r="N40" s="57" t="s">
        <v>1134</v>
      </c>
      <c r="O40" s="58"/>
      <c r="P40" s="63"/>
      <c r="Q40" s="63"/>
      <c r="R40" s="190"/>
      <c r="S40" s="77"/>
      <c r="T40" s="191"/>
      <c r="U40" s="191"/>
      <c r="V40" s="191"/>
      <c r="W40" s="83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63"/>
      <c r="AI40" s="63"/>
      <c r="AJ40" s="63"/>
    </row>
    <row r="41" ht="15.75" customHeight="1">
      <c r="A41" s="57" t="s">
        <v>315</v>
      </c>
      <c r="B41" s="57" t="s">
        <v>411</v>
      </c>
      <c r="C41" s="57" t="s">
        <v>6</v>
      </c>
      <c r="D41" s="57" t="s">
        <v>324</v>
      </c>
      <c r="E41" s="57" t="s">
        <v>4</v>
      </c>
      <c r="F41" s="58" t="s">
        <v>1159</v>
      </c>
      <c r="G41" s="193"/>
      <c r="H41" s="59">
        <v>1.0</v>
      </c>
      <c r="I41" s="113">
        <v>2190.0</v>
      </c>
      <c r="J41" s="125"/>
      <c r="K41" s="179">
        <v>898.0</v>
      </c>
      <c r="L41" s="38">
        <v>799.0</v>
      </c>
      <c r="M41" s="189">
        <f t="shared" si="6"/>
        <v>799</v>
      </c>
      <c r="N41" s="57" t="s">
        <v>1134</v>
      </c>
      <c r="O41" s="58"/>
      <c r="P41" s="63"/>
      <c r="Q41" s="63"/>
      <c r="R41" s="190"/>
      <c r="S41" s="77"/>
      <c r="T41" s="191"/>
      <c r="U41" s="191"/>
      <c r="V41" s="191"/>
      <c r="W41" s="83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63"/>
      <c r="AI41" s="63"/>
      <c r="AJ41" s="63"/>
    </row>
    <row r="42" ht="15.75" customHeight="1">
      <c r="A42" s="57" t="s">
        <v>315</v>
      </c>
      <c r="B42" s="57" t="s">
        <v>411</v>
      </c>
      <c r="C42" s="57" t="s">
        <v>6</v>
      </c>
      <c r="D42" s="57" t="s">
        <v>324</v>
      </c>
      <c r="E42" s="57" t="s">
        <v>4</v>
      </c>
      <c r="F42" s="58" t="s">
        <v>1160</v>
      </c>
      <c r="G42" s="193"/>
      <c r="H42" s="59">
        <v>1.0</v>
      </c>
      <c r="I42" s="113">
        <v>2190.0</v>
      </c>
      <c r="J42" s="125"/>
      <c r="K42" s="179">
        <v>898.0</v>
      </c>
      <c r="L42" s="38">
        <v>799.0</v>
      </c>
      <c r="M42" s="189">
        <f t="shared" si="6"/>
        <v>799</v>
      </c>
      <c r="N42" s="57" t="s">
        <v>1134</v>
      </c>
      <c r="O42" s="58"/>
      <c r="P42" s="63"/>
      <c r="Q42" s="63"/>
      <c r="R42" s="190"/>
      <c r="S42" s="77"/>
      <c r="T42" s="191"/>
      <c r="U42" s="191"/>
      <c r="V42" s="191"/>
      <c r="W42" s="83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63"/>
      <c r="AI42" s="63"/>
      <c r="AJ42" s="63"/>
    </row>
    <row r="43" ht="15.75" customHeight="1">
      <c r="A43" s="57" t="s">
        <v>315</v>
      </c>
      <c r="B43" s="57" t="s">
        <v>411</v>
      </c>
      <c r="C43" s="57" t="s">
        <v>6</v>
      </c>
      <c r="D43" s="57" t="s">
        <v>324</v>
      </c>
      <c r="E43" s="57" t="s">
        <v>4</v>
      </c>
      <c r="F43" s="58" t="s">
        <v>1161</v>
      </c>
      <c r="G43" s="193"/>
      <c r="H43" s="59">
        <v>1.0</v>
      </c>
      <c r="I43" s="113">
        <v>2590.0</v>
      </c>
      <c r="J43" s="125"/>
      <c r="K43" s="179">
        <v>1098.0</v>
      </c>
      <c r="L43" s="38">
        <v>977.0</v>
      </c>
      <c r="M43" s="189">
        <f t="shared" si="6"/>
        <v>977</v>
      </c>
      <c r="N43" s="57" t="s">
        <v>1134</v>
      </c>
      <c r="O43" s="58"/>
      <c r="P43" s="63"/>
      <c r="Q43" s="63"/>
      <c r="R43" s="190"/>
      <c r="S43" s="77"/>
      <c r="T43" s="191"/>
      <c r="U43" s="191"/>
      <c r="V43" s="191"/>
      <c r="W43" s="83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63"/>
      <c r="AI43" s="63"/>
      <c r="AJ43" s="63"/>
    </row>
    <row r="44" ht="15.75" customHeight="1">
      <c r="A44" s="35" t="s">
        <v>315</v>
      </c>
      <c r="B44" s="35" t="s">
        <v>411</v>
      </c>
      <c r="C44" s="35" t="s">
        <v>6</v>
      </c>
      <c r="D44" s="35" t="s">
        <v>324</v>
      </c>
      <c r="E44" s="35" t="s">
        <v>319</v>
      </c>
      <c r="F44" s="35" t="s">
        <v>1779</v>
      </c>
      <c r="G44" s="48"/>
      <c r="H44" s="38">
        <v>1.0</v>
      </c>
      <c r="I44" s="241"/>
      <c r="J44" s="48"/>
      <c r="K44" s="242"/>
      <c r="L44" s="243">
        <v>853.0</v>
      </c>
      <c r="M44" s="41"/>
      <c r="N44" s="35" t="s">
        <v>1776</v>
      </c>
      <c r="O44" s="48"/>
      <c r="P44" s="44"/>
      <c r="Q44" s="44"/>
      <c r="R44" s="245"/>
      <c r="S44" s="245"/>
      <c r="T44" s="237"/>
      <c r="U44" s="237"/>
      <c r="V44" s="237"/>
      <c r="W44" s="246"/>
      <c r="X44" s="237"/>
      <c r="Y44" s="237"/>
      <c r="Z44" s="237"/>
      <c r="AA44" s="237"/>
      <c r="AB44" s="237"/>
      <c r="AC44" s="237"/>
      <c r="AD44" s="237"/>
      <c r="AE44" s="237"/>
      <c r="AF44" s="237"/>
      <c r="AG44" s="237"/>
      <c r="AH44" s="44"/>
      <c r="AI44" s="44"/>
      <c r="AJ44" s="44"/>
      <c r="AK44" s="44"/>
      <c r="AL44" s="44"/>
      <c r="AM44" s="44"/>
      <c r="AN44" s="44"/>
      <c r="AO44" s="44"/>
    </row>
    <row r="45" ht="15.75" customHeight="1">
      <c r="A45" s="35" t="s">
        <v>315</v>
      </c>
      <c r="B45" s="35" t="s">
        <v>411</v>
      </c>
      <c r="C45" s="35" t="s">
        <v>6</v>
      </c>
      <c r="D45" s="35" t="s">
        <v>324</v>
      </c>
      <c r="E45" s="35" t="s">
        <v>319</v>
      </c>
      <c r="F45" s="46" t="str">
        <f t="shared" ref="F45:F46" si="7">LEFT(P45,FIND(" ",P45)-1)</f>
        <v>SNS10201a-42</v>
      </c>
      <c r="G45" s="48"/>
      <c r="H45" s="38">
        <v>1.0</v>
      </c>
      <c r="I45" s="35">
        <v>2190.0</v>
      </c>
      <c r="J45" s="48"/>
      <c r="K45" s="49">
        <v>622.0</v>
      </c>
      <c r="L45" s="52">
        <v>591.0</v>
      </c>
      <c r="M45" s="41"/>
      <c r="N45" s="35" t="s">
        <v>378</v>
      </c>
      <c r="O45" s="48"/>
      <c r="P45" s="51" t="s">
        <v>451</v>
      </c>
      <c r="Q45" s="51"/>
      <c r="R45" s="42"/>
      <c r="S45" s="42"/>
      <c r="T45" s="56"/>
      <c r="U45" s="56"/>
      <c r="V45" s="56"/>
      <c r="W45" s="78"/>
      <c r="X45" s="56"/>
      <c r="Y45" s="56"/>
      <c r="Z45" s="56"/>
      <c r="AA45" s="56"/>
      <c r="AB45" s="56"/>
      <c r="AC45" s="56"/>
      <c r="AD45" s="56"/>
      <c r="AE45" s="56"/>
      <c r="AF45" s="237"/>
      <c r="AG45" s="237"/>
      <c r="AH45" s="44"/>
      <c r="AI45" s="44"/>
      <c r="AJ45" s="44"/>
      <c r="AK45" s="44"/>
      <c r="AL45" s="44"/>
      <c r="AM45" s="44"/>
      <c r="AN45" s="44"/>
      <c r="AO45" s="44"/>
    </row>
    <row r="46" ht="15.75" customHeight="1">
      <c r="A46" s="35" t="s">
        <v>315</v>
      </c>
      <c r="B46" s="35" t="s">
        <v>411</v>
      </c>
      <c r="C46" s="35" t="s">
        <v>6</v>
      </c>
      <c r="D46" s="35" t="s">
        <v>324</v>
      </c>
      <c r="E46" s="35" t="s">
        <v>319</v>
      </c>
      <c r="F46" s="46" t="str">
        <f t="shared" si="7"/>
        <v>SNS10201b-102</v>
      </c>
      <c r="G46" s="48"/>
      <c r="H46" s="38">
        <v>1.0</v>
      </c>
      <c r="I46" s="35">
        <v>2190.0</v>
      </c>
      <c r="J46" s="48"/>
      <c r="K46" s="49">
        <v>622.0</v>
      </c>
      <c r="L46" s="52">
        <v>591.0</v>
      </c>
      <c r="M46" s="41"/>
      <c r="N46" s="35" t="s">
        <v>378</v>
      </c>
      <c r="O46" s="48"/>
      <c r="P46" s="51" t="s">
        <v>452</v>
      </c>
      <c r="Q46" s="51"/>
      <c r="R46" s="42"/>
      <c r="S46" s="42"/>
      <c r="T46" s="56"/>
      <c r="U46" s="56"/>
      <c r="V46" s="56"/>
      <c r="W46" s="78"/>
      <c r="X46" s="56"/>
      <c r="Y46" s="56"/>
      <c r="Z46" s="56"/>
      <c r="AA46" s="56"/>
      <c r="AB46" s="56"/>
      <c r="AC46" s="56"/>
      <c r="AD46" s="56"/>
      <c r="AE46" s="56"/>
      <c r="AF46" s="237"/>
      <c r="AG46" s="237"/>
      <c r="AH46" s="44"/>
      <c r="AI46" s="44"/>
      <c r="AJ46" s="44"/>
      <c r="AK46" s="44"/>
      <c r="AL46" s="44"/>
      <c r="AM46" s="44"/>
      <c r="AN46" s="44"/>
      <c r="AO46" s="44"/>
    </row>
    <row r="47" ht="15.75" customHeight="1">
      <c r="A47" s="57" t="s">
        <v>315</v>
      </c>
      <c r="B47" s="57" t="s">
        <v>411</v>
      </c>
      <c r="C47" s="57" t="s">
        <v>6</v>
      </c>
      <c r="D47" s="57" t="s">
        <v>324</v>
      </c>
      <c r="E47" s="57" t="s">
        <v>4</v>
      </c>
      <c r="F47" s="58" t="s">
        <v>1147</v>
      </c>
      <c r="G47" s="193"/>
      <c r="H47" s="59">
        <v>1.0</v>
      </c>
      <c r="I47" s="113">
        <v>2190.0</v>
      </c>
      <c r="J47" s="125"/>
      <c r="K47" s="179">
        <v>898.0</v>
      </c>
      <c r="L47" s="38">
        <v>799.0</v>
      </c>
      <c r="M47" s="189">
        <f t="shared" ref="M47:M48" si="8">L47*H47</f>
        <v>799</v>
      </c>
      <c r="N47" s="57" t="s">
        <v>1134</v>
      </c>
      <c r="O47" s="58"/>
      <c r="P47" s="63"/>
      <c r="Q47" s="63"/>
      <c r="R47" s="190"/>
      <c r="S47" s="77"/>
      <c r="T47" s="191"/>
      <c r="U47" s="191"/>
      <c r="V47" s="191"/>
      <c r="W47" s="83"/>
      <c r="X47" s="192"/>
      <c r="Y47" s="192"/>
      <c r="Z47" s="192"/>
      <c r="AA47" s="192"/>
      <c r="AB47" s="192"/>
      <c r="AC47" s="192"/>
      <c r="AD47" s="192"/>
      <c r="AE47" s="192"/>
      <c r="AF47" s="192"/>
      <c r="AG47" s="192"/>
      <c r="AH47" s="63"/>
      <c r="AI47" s="63"/>
      <c r="AJ47" s="63"/>
    </row>
    <row r="48" ht="15.75" customHeight="1">
      <c r="A48" s="57" t="s">
        <v>315</v>
      </c>
      <c r="B48" s="57" t="s">
        <v>411</v>
      </c>
      <c r="C48" s="57" t="s">
        <v>6</v>
      </c>
      <c r="D48" s="57" t="s">
        <v>324</v>
      </c>
      <c r="E48" s="57" t="s">
        <v>4</v>
      </c>
      <c r="F48" s="58" t="s">
        <v>1148</v>
      </c>
      <c r="G48" s="193"/>
      <c r="H48" s="59">
        <v>1.0</v>
      </c>
      <c r="I48" s="113">
        <v>2190.0</v>
      </c>
      <c r="J48" s="125"/>
      <c r="K48" s="179">
        <v>898.0</v>
      </c>
      <c r="L48" s="38">
        <v>799.0</v>
      </c>
      <c r="M48" s="189">
        <f t="shared" si="8"/>
        <v>799</v>
      </c>
      <c r="N48" s="57" t="s">
        <v>1134</v>
      </c>
      <c r="O48" s="58"/>
      <c r="P48" s="63"/>
      <c r="Q48" s="63"/>
      <c r="R48" s="190"/>
      <c r="S48" s="77"/>
      <c r="T48" s="191"/>
      <c r="U48" s="191"/>
      <c r="V48" s="191"/>
      <c r="W48" s="83"/>
      <c r="X48" s="192"/>
      <c r="Y48" s="192"/>
      <c r="Z48" s="192"/>
      <c r="AA48" s="192"/>
      <c r="AB48" s="192"/>
      <c r="AC48" s="192"/>
      <c r="AD48" s="192"/>
      <c r="AE48" s="192"/>
      <c r="AF48" s="192"/>
      <c r="AG48" s="192"/>
      <c r="AH48" s="63"/>
      <c r="AI48" s="63"/>
      <c r="AJ48" s="63"/>
    </row>
    <row r="49" ht="15.75" customHeight="1">
      <c r="A49" s="35" t="s">
        <v>315</v>
      </c>
      <c r="B49" s="35" t="s">
        <v>411</v>
      </c>
      <c r="C49" s="35" t="s">
        <v>6</v>
      </c>
      <c r="D49" s="35" t="s">
        <v>324</v>
      </c>
      <c r="E49" s="35" t="s">
        <v>319</v>
      </c>
      <c r="F49" s="35" t="s">
        <v>1777</v>
      </c>
      <c r="G49" s="48"/>
      <c r="H49" s="38">
        <v>1.0</v>
      </c>
      <c r="I49" s="241"/>
      <c r="J49" s="48"/>
      <c r="K49" s="242"/>
      <c r="L49" s="243">
        <v>853.0</v>
      </c>
      <c r="M49" s="41"/>
      <c r="N49" s="35" t="s">
        <v>1776</v>
      </c>
      <c r="O49" s="48"/>
      <c r="P49" s="44"/>
      <c r="Q49" s="44"/>
      <c r="R49" s="245"/>
      <c r="S49" s="245"/>
      <c r="T49" s="237"/>
      <c r="U49" s="237"/>
      <c r="V49" s="237"/>
      <c r="W49" s="246"/>
      <c r="X49" s="237"/>
      <c r="Y49" s="237"/>
      <c r="Z49" s="237"/>
      <c r="AA49" s="237"/>
      <c r="AB49" s="237"/>
      <c r="AC49" s="237"/>
      <c r="AD49" s="237"/>
      <c r="AE49" s="237"/>
      <c r="AF49" s="237"/>
      <c r="AG49" s="237"/>
      <c r="AH49" s="44"/>
      <c r="AI49" s="44"/>
      <c r="AJ49" s="44"/>
      <c r="AK49" s="44"/>
      <c r="AL49" s="44"/>
      <c r="AM49" s="44"/>
      <c r="AN49" s="44"/>
      <c r="AO49" s="44"/>
    </row>
    <row r="50" ht="15.75" customHeight="1">
      <c r="A50" s="57" t="s">
        <v>315</v>
      </c>
      <c r="B50" s="57" t="s">
        <v>411</v>
      </c>
      <c r="C50" s="57" t="s">
        <v>6</v>
      </c>
      <c r="D50" s="57" t="s">
        <v>324</v>
      </c>
      <c r="E50" s="57" t="s">
        <v>4</v>
      </c>
      <c r="F50" s="58" t="s">
        <v>1149</v>
      </c>
      <c r="G50" s="193"/>
      <c r="H50" s="59">
        <v>1.0</v>
      </c>
      <c r="I50" s="113">
        <v>2190.0</v>
      </c>
      <c r="J50" s="125"/>
      <c r="K50" s="179">
        <v>898.0</v>
      </c>
      <c r="L50" s="38">
        <v>799.0</v>
      </c>
      <c r="M50" s="189">
        <f t="shared" ref="M50:M53" si="9">L50*H50</f>
        <v>799</v>
      </c>
      <c r="N50" s="57" t="s">
        <v>1134</v>
      </c>
      <c r="O50" s="58"/>
      <c r="P50" s="63"/>
      <c r="Q50" s="63"/>
      <c r="R50" s="190"/>
      <c r="S50" s="77"/>
      <c r="T50" s="191"/>
      <c r="U50" s="191"/>
      <c r="V50" s="191"/>
      <c r="W50" s="83"/>
      <c r="X50" s="192"/>
      <c r="Y50" s="192"/>
      <c r="Z50" s="192"/>
      <c r="AA50" s="192"/>
      <c r="AB50" s="192"/>
      <c r="AC50" s="192"/>
      <c r="AD50" s="192"/>
      <c r="AE50" s="192"/>
      <c r="AF50" s="192"/>
      <c r="AG50" s="192"/>
      <c r="AH50" s="63"/>
      <c r="AI50" s="63"/>
      <c r="AJ50" s="63"/>
    </row>
    <row r="51" ht="15.75" customHeight="1">
      <c r="A51" s="57" t="s">
        <v>315</v>
      </c>
      <c r="B51" s="57" t="s">
        <v>411</v>
      </c>
      <c r="C51" s="57" t="s">
        <v>6</v>
      </c>
      <c r="D51" s="57" t="s">
        <v>324</v>
      </c>
      <c r="E51" s="57" t="s">
        <v>4</v>
      </c>
      <c r="F51" s="58" t="s">
        <v>1150</v>
      </c>
      <c r="G51" s="193"/>
      <c r="H51" s="59">
        <v>0.0</v>
      </c>
      <c r="I51" s="113">
        <v>2190.0</v>
      </c>
      <c r="J51" s="125"/>
      <c r="K51" s="179">
        <v>898.0</v>
      </c>
      <c r="L51" s="38">
        <v>799.0</v>
      </c>
      <c r="M51" s="189">
        <f t="shared" si="9"/>
        <v>0</v>
      </c>
      <c r="N51" s="57" t="s">
        <v>1134</v>
      </c>
      <c r="O51" s="57" t="s">
        <v>1786</v>
      </c>
      <c r="P51" s="63"/>
      <c r="Q51" s="63"/>
      <c r="R51" s="190"/>
      <c r="S51" s="77"/>
      <c r="T51" s="191"/>
      <c r="U51" s="191"/>
      <c r="V51" s="191"/>
      <c r="W51" s="83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63"/>
      <c r="AI51" s="63"/>
      <c r="AJ51" s="63"/>
    </row>
    <row r="52" ht="15.75" customHeight="1">
      <c r="A52" s="57" t="s">
        <v>315</v>
      </c>
      <c r="B52" s="57" t="s">
        <v>411</v>
      </c>
      <c r="C52" s="57" t="s">
        <v>22</v>
      </c>
      <c r="D52" s="57" t="s">
        <v>324</v>
      </c>
      <c r="E52" s="57" t="s">
        <v>4</v>
      </c>
      <c r="F52" s="58" t="s">
        <v>1154</v>
      </c>
      <c r="G52" s="193"/>
      <c r="H52" s="59">
        <v>1.0</v>
      </c>
      <c r="I52" s="113">
        <v>2590.0</v>
      </c>
      <c r="J52" s="125"/>
      <c r="K52" s="179">
        <v>1098.0</v>
      </c>
      <c r="L52" s="38">
        <v>977.0</v>
      </c>
      <c r="M52" s="189">
        <f t="shared" si="9"/>
        <v>977</v>
      </c>
      <c r="N52" s="57" t="s">
        <v>1134</v>
      </c>
      <c r="O52" s="58"/>
      <c r="P52" s="63"/>
      <c r="Q52" s="63"/>
      <c r="R52" s="190"/>
      <c r="S52" s="77"/>
      <c r="T52" s="191"/>
      <c r="U52" s="191"/>
      <c r="V52" s="191"/>
      <c r="W52" s="83"/>
      <c r="X52" s="192"/>
      <c r="Y52" s="192"/>
      <c r="Z52" s="192"/>
      <c r="AA52" s="192"/>
      <c r="AB52" s="192"/>
      <c r="AC52" s="192"/>
      <c r="AD52" s="192"/>
      <c r="AE52" s="192"/>
      <c r="AF52" s="192"/>
      <c r="AG52" s="192"/>
      <c r="AH52" s="63"/>
      <c r="AI52" s="63"/>
      <c r="AJ52" s="63"/>
    </row>
    <row r="53" ht="15.75" customHeight="1">
      <c r="A53" s="57" t="s">
        <v>315</v>
      </c>
      <c r="B53" s="57" t="s">
        <v>411</v>
      </c>
      <c r="C53" s="57" t="s">
        <v>22</v>
      </c>
      <c r="D53" s="57" t="s">
        <v>324</v>
      </c>
      <c r="E53" s="57" t="s">
        <v>4</v>
      </c>
      <c r="F53" s="58" t="s">
        <v>1155</v>
      </c>
      <c r="G53" s="193"/>
      <c r="H53" s="59">
        <v>1.0</v>
      </c>
      <c r="I53" s="113">
        <v>2590.0</v>
      </c>
      <c r="J53" s="125"/>
      <c r="K53" s="179">
        <v>1098.0</v>
      </c>
      <c r="L53" s="38">
        <v>977.0</v>
      </c>
      <c r="M53" s="189">
        <f t="shared" si="9"/>
        <v>977</v>
      </c>
      <c r="N53" s="57" t="s">
        <v>1134</v>
      </c>
      <c r="O53" s="58"/>
      <c r="P53" s="63"/>
      <c r="Q53" s="63"/>
      <c r="R53" s="190"/>
      <c r="S53" s="77"/>
      <c r="T53" s="191"/>
      <c r="U53" s="191"/>
      <c r="V53" s="191"/>
      <c r="W53" s="83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63"/>
      <c r="AI53" s="63"/>
      <c r="AJ53" s="63"/>
    </row>
    <row r="54" ht="15.75" customHeight="1">
      <c r="A54" s="35" t="s">
        <v>315</v>
      </c>
      <c r="B54" s="35" t="s">
        <v>411</v>
      </c>
      <c r="C54" s="35" t="s">
        <v>6</v>
      </c>
      <c r="D54" s="35" t="s">
        <v>324</v>
      </c>
      <c r="E54" s="35" t="s">
        <v>319</v>
      </c>
      <c r="F54" s="46" t="str">
        <f t="shared" ref="F54:F59" si="10">LEFT(P54,FIND(" ",P54)-1)</f>
        <v>SUJ2795a-42</v>
      </c>
      <c r="G54" s="48"/>
      <c r="H54" s="38">
        <v>1.0</v>
      </c>
      <c r="I54" s="35">
        <v>2190.0</v>
      </c>
      <c r="J54" s="48"/>
      <c r="K54" s="49">
        <v>622.0</v>
      </c>
      <c r="L54" s="52">
        <v>591.0</v>
      </c>
      <c r="M54" s="41"/>
      <c r="N54" s="35" t="s">
        <v>378</v>
      </c>
      <c r="O54" s="48"/>
      <c r="P54" s="51" t="s">
        <v>456</v>
      </c>
      <c r="Q54" s="51"/>
      <c r="R54" s="42"/>
      <c r="S54" s="42"/>
      <c r="T54" s="56"/>
      <c r="U54" s="56"/>
      <c r="V54" s="56"/>
      <c r="W54" s="78"/>
      <c r="X54" s="56"/>
      <c r="Y54" s="56"/>
      <c r="Z54" s="56"/>
      <c r="AA54" s="56"/>
      <c r="AB54" s="56"/>
      <c r="AC54" s="56"/>
      <c r="AD54" s="56"/>
      <c r="AE54" s="56"/>
      <c r="AF54" s="237"/>
      <c r="AG54" s="237"/>
      <c r="AH54" s="44"/>
      <c r="AI54" s="44"/>
      <c r="AJ54" s="44"/>
      <c r="AK54" s="44"/>
      <c r="AL54" s="44"/>
      <c r="AM54" s="44"/>
      <c r="AN54" s="44"/>
      <c r="AO54" s="44"/>
    </row>
    <row r="55" ht="15.75" customHeight="1">
      <c r="A55" s="35" t="s">
        <v>315</v>
      </c>
      <c r="B55" s="35" t="s">
        <v>411</v>
      </c>
      <c r="C55" s="35" t="s">
        <v>6</v>
      </c>
      <c r="D55" s="35" t="s">
        <v>324</v>
      </c>
      <c r="E55" s="35" t="s">
        <v>319</v>
      </c>
      <c r="F55" s="46" t="str">
        <f t="shared" si="10"/>
        <v>SV2658a-42</v>
      </c>
      <c r="G55" s="48"/>
      <c r="H55" s="38">
        <v>1.0</v>
      </c>
      <c r="I55" s="35">
        <v>2390.0</v>
      </c>
      <c r="J55" s="48"/>
      <c r="K55" s="49">
        <v>872.0</v>
      </c>
      <c r="L55" s="52">
        <v>828.0</v>
      </c>
      <c r="M55" s="41"/>
      <c r="N55" s="35" t="s">
        <v>378</v>
      </c>
      <c r="O55" s="48"/>
      <c r="P55" s="240" t="s">
        <v>462</v>
      </c>
      <c r="Q55" s="51"/>
      <c r="R55" s="42"/>
      <c r="S55" s="42"/>
      <c r="T55" s="56"/>
      <c r="U55" s="56"/>
      <c r="V55" s="56"/>
      <c r="W55" s="78"/>
      <c r="X55" s="56"/>
      <c r="Y55" s="56"/>
      <c r="Z55" s="56"/>
      <c r="AA55" s="56"/>
      <c r="AB55" s="56"/>
      <c r="AC55" s="56"/>
      <c r="AD55" s="56"/>
      <c r="AE55" s="56"/>
      <c r="AF55" s="237"/>
      <c r="AG55" s="237"/>
      <c r="AH55" s="44"/>
      <c r="AI55" s="44"/>
      <c r="AJ55" s="44"/>
      <c r="AK55" s="44"/>
      <c r="AL55" s="44"/>
      <c r="AM55" s="44"/>
      <c r="AN55" s="44"/>
      <c r="AO55" s="44"/>
    </row>
    <row r="56" ht="15.75" customHeight="1">
      <c r="A56" s="35" t="s">
        <v>315</v>
      </c>
      <c r="B56" s="35" t="s">
        <v>411</v>
      </c>
      <c r="C56" s="35" t="s">
        <v>6</v>
      </c>
      <c r="D56" s="35" t="s">
        <v>324</v>
      </c>
      <c r="E56" s="35" t="s">
        <v>319</v>
      </c>
      <c r="F56" s="46" t="str">
        <f t="shared" si="10"/>
        <v>SV7047a-11</v>
      </c>
      <c r="G56" s="48"/>
      <c r="H56" s="38">
        <v>1.0</v>
      </c>
      <c r="I56" s="35">
        <v>2190.0</v>
      </c>
      <c r="J56" s="48"/>
      <c r="K56" s="49">
        <v>622.0</v>
      </c>
      <c r="L56" s="52">
        <v>591.0</v>
      </c>
      <c r="M56" s="41"/>
      <c r="N56" s="35" t="s">
        <v>378</v>
      </c>
      <c r="O56" s="48"/>
      <c r="P56" s="240" t="s">
        <v>465</v>
      </c>
      <c r="Q56" s="56"/>
      <c r="R56" s="56"/>
      <c r="S56" s="78"/>
      <c r="T56" s="78"/>
      <c r="U56" s="56"/>
      <c r="V56" s="51"/>
      <c r="W56" s="56"/>
      <c r="X56" s="56"/>
      <c r="Y56" s="56"/>
      <c r="Z56" s="56"/>
      <c r="AA56" s="56"/>
      <c r="AB56" s="56"/>
      <c r="AC56" s="56"/>
      <c r="AD56" s="56"/>
      <c r="AE56" s="56"/>
      <c r="AF56" s="44"/>
      <c r="AG56" s="44"/>
      <c r="AH56" s="44"/>
      <c r="AI56" s="44"/>
      <c r="AJ56" s="44"/>
      <c r="AK56" s="44"/>
      <c r="AL56" s="44"/>
      <c r="AM56" s="44"/>
      <c r="AN56" s="44"/>
      <c r="AO56" s="44"/>
    </row>
    <row r="57" ht="15.75" customHeight="1">
      <c r="A57" s="35" t="s">
        <v>315</v>
      </c>
      <c r="B57" s="35" t="s">
        <v>411</v>
      </c>
      <c r="C57" s="35" t="s">
        <v>6</v>
      </c>
      <c r="D57" s="35" t="s">
        <v>324</v>
      </c>
      <c r="E57" s="35" t="s">
        <v>319</v>
      </c>
      <c r="F57" s="46" t="str">
        <f t="shared" si="10"/>
        <v>SV7182a-2</v>
      </c>
      <c r="G57" s="48"/>
      <c r="H57" s="38">
        <v>1.0</v>
      </c>
      <c r="I57" s="35">
        <v>2190.0</v>
      </c>
      <c r="J57" s="48"/>
      <c r="K57" s="49">
        <v>622.0</v>
      </c>
      <c r="L57" s="52">
        <v>591.0</v>
      </c>
      <c r="M57" s="41"/>
      <c r="N57" s="35" t="s">
        <v>378</v>
      </c>
      <c r="O57" s="48"/>
      <c r="P57" s="240" t="s">
        <v>466</v>
      </c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44"/>
      <c r="AG57" s="44"/>
      <c r="AH57" s="44"/>
      <c r="AI57" s="44"/>
      <c r="AJ57" s="44"/>
      <c r="AK57" s="44"/>
      <c r="AL57" s="44"/>
      <c r="AM57" s="44"/>
      <c r="AN57" s="44"/>
      <c r="AO57" s="44"/>
    </row>
    <row r="58" ht="15.75" customHeight="1">
      <c r="A58" s="35" t="s">
        <v>315</v>
      </c>
      <c r="B58" s="35" t="s">
        <v>411</v>
      </c>
      <c r="C58" s="35" t="s">
        <v>6</v>
      </c>
      <c r="D58" s="35" t="s">
        <v>324</v>
      </c>
      <c r="E58" s="35" t="s">
        <v>319</v>
      </c>
      <c r="F58" s="46" t="str">
        <f t="shared" si="10"/>
        <v>SV7805b-8</v>
      </c>
      <c r="G58" s="48"/>
      <c r="H58" s="38">
        <v>1.0</v>
      </c>
      <c r="I58" s="35">
        <v>2390.0</v>
      </c>
      <c r="J58" s="48"/>
      <c r="K58" s="49">
        <v>872.0</v>
      </c>
      <c r="L58" s="52">
        <v>828.0</v>
      </c>
      <c r="M58" s="41"/>
      <c r="N58" s="35" t="s">
        <v>378</v>
      </c>
      <c r="O58" s="48"/>
      <c r="P58" s="240" t="s">
        <v>467</v>
      </c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44"/>
      <c r="AG58" s="44"/>
      <c r="AH58" s="44"/>
      <c r="AI58" s="44"/>
      <c r="AJ58" s="44"/>
      <c r="AK58" s="44"/>
      <c r="AL58" s="44"/>
      <c r="AM58" s="44"/>
      <c r="AN58" s="44"/>
      <c r="AO58" s="44"/>
    </row>
    <row r="59" ht="15.75" customHeight="1">
      <c r="A59" s="35" t="s">
        <v>315</v>
      </c>
      <c r="B59" s="35" t="s">
        <v>411</v>
      </c>
      <c r="C59" s="35" t="s">
        <v>6</v>
      </c>
      <c r="D59" s="35" t="s">
        <v>324</v>
      </c>
      <c r="E59" s="35" t="s">
        <v>319</v>
      </c>
      <c r="F59" s="46" t="str">
        <f t="shared" si="10"/>
        <v>SVW233a-42</v>
      </c>
      <c r="G59" s="48"/>
      <c r="H59" s="38">
        <v>1.0</v>
      </c>
      <c r="I59" s="35">
        <v>2390.0</v>
      </c>
      <c r="J59" s="48"/>
      <c r="K59" s="49">
        <v>872.0</v>
      </c>
      <c r="L59" s="52">
        <f>1656/2</f>
        <v>828</v>
      </c>
      <c r="M59" s="41"/>
      <c r="N59" s="35" t="s">
        <v>378</v>
      </c>
      <c r="O59" s="48"/>
      <c r="P59" s="240" t="s">
        <v>470</v>
      </c>
      <c r="Q59" s="51" t="s">
        <v>1774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44"/>
      <c r="AG59" s="44"/>
      <c r="AH59" s="44"/>
      <c r="AI59" s="44"/>
      <c r="AJ59" s="44"/>
      <c r="AK59" s="44"/>
      <c r="AL59" s="44"/>
      <c r="AM59" s="44"/>
      <c r="AN59" s="44"/>
      <c r="AO59" s="44"/>
    </row>
    <row r="60" ht="15.75" customHeight="1">
      <c r="A60" s="44"/>
      <c r="B60" s="44"/>
      <c r="C60" s="44"/>
      <c r="D60" s="44"/>
      <c r="E60" s="44"/>
      <c r="F60" s="44"/>
      <c r="G60" s="44"/>
      <c r="H60" s="44"/>
      <c r="I60" s="68"/>
      <c r="J60" s="44"/>
      <c r="K60" s="65"/>
      <c r="L60" s="66"/>
      <c r="M60" s="67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</row>
    <row r="61" ht="15.75" customHeight="1">
      <c r="A61" s="44"/>
      <c r="B61" s="44"/>
      <c r="C61" s="44"/>
      <c r="D61" s="44"/>
      <c r="E61" s="44"/>
      <c r="F61" s="44"/>
      <c r="G61" s="44"/>
      <c r="H61" s="44"/>
      <c r="I61" s="68"/>
      <c r="J61" s="44"/>
      <c r="K61" s="65"/>
      <c r="L61" s="66"/>
      <c r="M61" s="67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</row>
    <row r="62" ht="15.75" customHeight="1">
      <c r="A62" s="44"/>
      <c r="B62" s="44"/>
      <c r="C62" s="44"/>
      <c r="D62" s="44"/>
      <c r="E62" s="44"/>
      <c r="F62" s="44"/>
      <c r="G62" s="44"/>
      <c r="H62" s="44"/>
      <c r="I62" s="68"/>
      <c r="J62" s="44"/>
      <c r="K62" s="65"/>
      <c r="L62" s="66"/>
      <c r="M62" s="67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</row>
    <row r="63" ht="15.75" customHeight="1">
      <c r="A63" s="44"/>
      <c r="B63" s="44"/>
      <c r="C63" s="44"/>
      <c r="D63" s="44"/>
      <c r="E63" s="44"/>
      <c r="F63" s="44"/>
      <c r="G63" s="44"/>
      <c r="H63" s="44"/>
      <c r="I63" s="68"/>
      <c r="J63" s="44"/>
      <c r="K63" s="65"/>
      <c r="L63" s="66"/>
      <c r="M63" s="67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</row>
    <row r="64" ht="15.75" customHeight="1">
      <c r="A64" s="44"/>
      <c r="B64" s="44"/>
      <c r="C64" s="44"/>
      <c r="D64" s="44"/>
      <c r="E64" s="44"/>
      <c r="F64" s="44"/>
      <c r="G64" s="44"/>
      <c r="H64" s="44"/>
      <c r="I64" s="68"/>
      <c r="J64" s="44"/>
      <c r="K64" s="65"/>
      <c r="L64" s="66"/>
      <c r="M64" s="67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</row>
    <row r="65" ht="15.75" customHeight="1">
      <c r="A65" s="44"/>
      <c r="B65" s="44"/>
      <c r="C65" s="44"/>
      <c r="D65" s="44"/>
      <c r="E65" s="44"/>
      <c r="F65" s="44"/>
      <c r="G65" s="44"/>
      <c r="H65" s="44"/>
      <c r="I65" s="68"/>
      <c r="J65" s="44"/>
      <c r="K65" s="65"/>
      <c r="L65" s="66"/>
      <c r="M65" s="67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</row>
    <row r="66" ht="15.75" customHeight="1">
      <c r="A66" s="44"/>
      <c r="B66" s="44"/>
      <c r="C66" s="44"/>
      <c r="D66" s="44"/>
      <c r="E66" s="44"/>
      <c r="F66" s="44"/>
      <c r="G66" s="44"/>
      <c r="H66" s="44"/>
      <c r="I66" s="68"/>
      <c r="J66" s="44"/>
      <c r="K66" s="65"/>
      <c r="L66" s="66"/>
      <c r="M66" s="67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</row>
    <row r="67" ht="15.75" customHeight="1">
      <c r="A67" s="44"/>
      <c r="B67" s="44"/>
      <c r="C67" s="44"/>
      <c r="D67" s="44"/>
      <c r="E67" s="44"/>
      <c r="F67" s="44"/>
      <c r="G67" s="44"/>
      <c r="H67" s="44"/>
      <c r="I67" s="68"/>
      <c r="J67" s="44"/>
      <c r="K67" s="65"/>
      <c r="L67" s="66"/>
      <c r="M67" s="67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</row>
    <row r="68" ht="15.75" customHeight="1">
      <c r="A68" s="44"/>
      <c r="B68" s="44"/>
      <c r="C68" s="44"/>
      <c r="D68" s="44"/>
      <c r="E68" s="44"/>
      <c r="F68" s="44"/>
      <c r="G68" s="44"/>
      <c r="H68" s="44"/>
      <c r="I68" s="68"/>
      <c r="J68" s="44"/>
      <c r="K68" s="65"/>
      <c r="L68" s="66"/>
      <c r="M68" s="67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</row>
    <row r="69" ht="15.75" customHeight="1">
      <c r="A69" s="44"/>
      <c r="B69" s="44"/>
      <c r="C69" s="44"/>
      <c r="D69" s="44"/>
      <c r="E69" s="44"/>
      <c r="F69" s="44"/>
      <c r="G69" s="44"/>
      <c r="H69" s="44"/>
      <c r="I69" s="68"/>
      <c r="J69" s="44"/>
      <c r="K69" s="65"/>
      <c r="L69" s="66"/>
      <c r="M69" s="67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</row>
    <row r="70" ht="15.75" customHeight="1">
      <c r="A70" s="44"/>
      <c r="B70" s="44"/>
      <c r="C70" s="44"/>
      <c r="D70" s="44"/>
      <c r="E70" s="44"/>
      <c r="F70" s="44"/>
      <c r="G70" s="44"/>
      <c r="H70" s="44"/>
      <c r="I70" s="68"/>
      <c r="J70" s="44"/>
      <c r="K70" s="65"/>
      <c r="L70" s="66"/>
      <c r="M70" s="67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</row>
    <row r="71" ht="15.75" customHeight="1">
      <c r="A71" s="44"/>
      <c r="B71" s="44"/>
      <c r="C71" s="44"/>
      <c r="D71" s="44"/>
      <c r="E71" s="44"/>
      <c r="F71" s="44"/>
      <c r="G71" s="44"/>
      <c r="H71" s="44"/>
      <c r="I71" s="68"/>
      <c r="J71" s="44"/>
      <c r="K71" s="65"/>
      <c r="L71" s="66"/>
      <c r="M71" s="67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</row>
    <row r="72" ht="15.75" customHeight="1">
      <c r="A72" s="44"/>
      <c r="B72" s="44"/>
      <c r="C72" s="44"/>
      <c r="D72" s="44"/>
      <c r="E72" s="44"/>
      <c r="F72" s="44"/>
      <c r="G72" s="44"/>
      <c r="H72" s="44"/>
      <c r="I72" s="68"/>
      <c r="J72" s="44"/>
      <c r="K72" s="65"/>
      <c r="L72" s="66"/>
      <c r="M72" s="67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</row>
    <row r="73" ht="15.75" customHeight="1">
      <c r="A73" s="44"/>
      <c r="B73" s="44"/>
      <c r="C73" s="44"/>
      <c r="D73" s="44"/>
      <c r="E73" s="44"/>
      <c r="F73" s="44"/>
      <c r="G73" s="44"/>
      <c r="H73" s="44"/>
      <c r="I73" s="68"/>
      <c r="J73" s="44"/>
      <c r="K73" s="65"/>
      <c r="L73" s="66"/>
      <c r="M73" s="67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</row>
    <row r="74" ht="15.75" customHeight="1">
      <c r="A74" s="44"/>
      <c r="B74" s="44"/>
      <c r="C74" s="44"/>
      <c r="D74" s="44"/>
      <c r="E74" s="44"/>
      <c r="F74" s="44"/>
      <c r="G74" s="44"/>
      <c r="H74" s="44"/>
      <c r="I74" s="68"/>
      <c r="J74" s="44"/>
      <c r="K74" s="65"/>
      <c r="L74" s="66"/>
      <c r="M74" s="67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</row>
    <row r="75" ht="15.75" customHeight="1">
      <c r="A75" s="44"/>
      <c r="B75" s="44"/>
      <c r="C75" s="44"/>
      <c r="D75" s="44"/>
      <c r="E75" s="44"/>
      <c r="F75" s="44"/>
      <c r="G75" s="44"/>
      <c r="H75" s="44"/>
      <c r="I75" s="68"/>
      <c r="J75" s="44"/>
      <c r="K75" s="65"/>
      <c r="L75" s="66"/>
      <c r="M75" s="67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</row>
    <row r="76" ht="15.75" customHeight="1">
      <c r="A76" s="44"/>
      <c r="B76" s="44"/>
      <c r="C76" s="44"/>
      <c r="D76" s="44"/>
      <c r="E76" s="44"/>
      <c r="F76" s="44"/>
      <c r="G76" s="44"/>
      <c r="H76" s="44"/>
      <c r="I76" s="68"/>
      <c r="J76" s="44"/>
      <c r="K76" s="65"/>
      <c r="L76" s="66"/>
      <c r="M76" s="67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</row>
    <row r="77" ht="15.75" customHeight="1">
      <c r="A77" s="44"/>
      <c r="B77" s="44"/>
      <c r="C77" s="44"/>
      <c r="D77" s="44"/>
      <c r="E77" s="44"/>
      <c r="F77" s="44"/>
      <c r="G77" s="44"/>
      <c r="H77" s="44"/>
      <c r="I77" s="68"/>
      <c r="J77" s="44"/>
      <c r="K77" s="65"/>
      <c r="L77" s="66"/>
      <c r="M77" s="67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</row>
    <row r="78" ht="15.75" customHeight="1">
      <c r="A78" s="44"/>
      <c r="B78" s="44"/>
      <c r="C78" s="44"/>
      <c r="D78" s="44"/>
      <c r="E78" s="44"/>
      <c r="F78" s="44"/>
      <c r="G78" s="44"/>
      <c r="H78" s="44"/>
      <c r="I78" s="68"/>
      <c r="J78" s="44"/>
      <c r="K78" s="65"/>
      <c r="L78" s="66"/>
      <c r="M78" s="67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</row>
    <row r="79" ht="15.75" customHeight="1">
      <c r="A79" s="44"/>
      <c r="B79" s="44"/>
      <c r="C79" s="44"/>
      <c r="D79" s="44"/>
      <c r="E79" s="44"/>
      <c r="F79" s="44"/>
      <c r="G79" s="44"/>
      <c r="H79" s="44"/>
      <c r="I79" s="68"/>
      <c r="J79" s="44"/>
      <c r="K79" s="65"/>
      <c r="L79" s="66"/>
      <c r="M79" s="67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</row>
    <row r="80" ht="15.75" customHeight="1">
      <c r="A80" s="44"/>
      <c r="B80" s="44"/>
      <c r="C80" s="44"/>
      <c r="D80" s="44"/>
      <c r="E80" s="44"/>
      <c r="F80" s="44"/>
      <c r="G80" s="44"/>
      <c r="H80" s="44"/>
      <c r="I80" s="68"/>
      <c r="J80" s="44"/>
      <c r="K80" s="65"/>
      <c r="L80" s="66"/>
      <c r="M80" s="67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</row>
    <row r="81" ht="15.75" customHeight="1">
      <c r="A81" s="44"/>
      <c r="B81" s="44"/>
      <c r="C81" s="44"/>
      <c r="D81" s="44"/>
      <c r="E81" s="44"/>
      <c r="F81" s="44"/>
      <c r="G81" s="44"/>
      <c r="H81" s="44"/>
      <c r="I81" s="68"/>
      <c r="J81" s="44"/>
      <c r="K81" s="65"/>
      <c r="L81" s="66"/>
      <c r="M81" s="67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</row>
    <row r="82" ht="15.75" customHeight="1">
      <c r="A82" s="44"/>
      <c r="B82" s="44"/>
      <c r="C82" s="44"/>
      <c r="D82" s="44"/>
      <c r="E82" s="44"/>
      <c r="F82" s="44"/>
      <c r="G82" s="44"/>
      <c r="H82" s="44"/>
      <c r="I82" s="68"/>
      <c r="J82" s="44"/>
      <c r="K82" s="65"/>
      <c r="L82" s="66"/>
      <c r="M82" s="67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</row>
    <row r="83" ht="15.75" customHeight="1">
      <c r="A83" s="44"/>
      <c r="B83" s="44"/>
      <c r="C83" s="44"/>
      <c r="D83" s="44"/>
      <c r="E83" s="44"/>
      <c r="F83" s="44"/>
      <c r="G83" s="44"/>
      <c r="H83" s="44"/>
      <c r="I83" s="68"/>
      <c r="J83" s="44"/>
      <c r="K83" s="65"/>
      <c r="L83" s="66"/>
      <c r="M83" s="67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</row>
    <row r="84" ht="15.75" customHeight="1">
      <c r="A84" s="44"/>
      <c r="B84" s="44"/>
      <c r="C84" s="44"/>
      <c r="D84" s="44"/>
      <c r="E84" s="44"/>
      <c r="F84" s="44"/>
      <c r="G84" s="44"/>
      <c r="H84" s="44"/>
      <c r="I84" s="68"/>
      <c r="J84" s="44"/>
      <c r="K84" s="65"/>
      <c r="L84" s="66"/>
      <c r="M84" s="67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</row>
    <row r="85" ht="15.75" customHeight="1">
      <c r="A85" s="44"/>
      <c r="B85" s="44"/>
      <c r="C85" s="44"/>
      <c r="D85" s="44"/>
      <c r="E85" s="44"/>
      <c r="F85" s="44"/>
      <c r="G85" s="44"/>
      <c r="H85" s="44"/>
      <c r="I85" s="68"/>
      <c r="J85" s="44"/>
      <c r="K85" s="65"/>
      <c r="L85" s="66"/>
      <c r="M85" s="67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</row>
    <row r="86" ht="15.75" customHeight="1">
      <c r="A86" s="44"/>
      <c r="B86" s="44"/>
      <c r="C86" s="44"/>
      <c r="D86" s="44"/>
      <c r="E86" s="44"/>
      <c r="F86" s="44"/>
      <c r="G86" s="44"/>
      <c r="H86" s="44"/>
      <c r="I86" s="68"/>
      <c r="J86" s="44"/>
      <c r="K86" s="65"/>
      <c r="L86" s="66"/>
      <c r="M86" s="67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</row>
    <row r="87" ht="15.75" customHeight="1">
      <c r="A87" s="44"/>
      <c r="B87" s="44"/>
      <c r="C87" s="44"/>
      <c r="D87" s="44"/>
      <c r="E87" s="44"/>
      <c r="F87" s="44"/>
      <c r="G87" s="44"/>
      <c r="H87" s="44"/>
      <c r="I87" s="68"/>
      <c r="J87" s="44"/>
      <c r="K87" s="65"/>
      <c r="L87" s="66"/>
      <c r="M87" s="67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</row>
    <row r="88" ht="15.75" customHeight="1">
      <c r="A88" s="44"/>
      <c r="B88" s="44"/>
      <c r="C88" s="44"/>
      <c r="D88" s="44"/>
      <c r="E88" s="44"/>
      <c r="F88" s="44"/>
      <c r="G88" s="44"/>
      <c r="H88" s="44"/>
      <c r="I88" s="68"/>
      <c r="J88" s="44"/>
      <c r="K88" s="65"/>
      <c r="L88" s="66"/>
      <c r="M88" s="67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</row>
    <row r="89" ht="15.75" customHeight="1">
      <c r="A89" s="44"/>
      <c r="B89" s="44"/>
      <c r="C89" s="44"/>
      <c r="D89" s="44"/>
      <c r="E89" s="44"/>
      <c r="F89" s="44"/>
      <c r="G89" s="44"/>
      <c r="H89" s="44"/>
      <c r="I89" s="68"/>
      <c r="J89" s="44"/>
      <c r="K89" s="65"/>
      <c r="L89" s="66"/>
      <c r="M89" s="67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</row>
    <row r="90" ht="15.75" customHeight="1">
      <c r="A90" s="44"/>
      <c r="B90" s="44"/>
      <c r="C90" s="44"/>
      <c r="D90" s="44"/>
      <c r="E90" s="44"/>
      <c r="F90" s="44"/>
      <c r="G90" s="44"/>
      <c r="H90" s="44"/>
      <c r="I90" s="68"/>
      <c r="J90" s="44"/>
      <c r="K90" s="65"/>
      <c r="L90" s="66"/>
      <c r="M90" s="67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</row>
    <row r="91" ht="15.75" customHeight="1">
      <c r="A91" s="44"/>
      <c r="B91" s="44"/>
      <c r="C91" s="44"/>
      <c r="D91" s="44"/>
      <c r="E91" s="44"/>
      <c r="F91" s="44"/>
      <c r="G91" s="44"/>
      <c r="H91" s="44"/>
      <c r="I91" s="68"/>
      <c r="J91" s="44"/>
      <c r="K91" s="65"/>
      <c r="L91" s="66"/>
      <c r="M91" s="67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</row>
    <row r="92" ht="15.75" customHeight="1">
      <c r="A92" s="44"/>
      <c r="B92" s="44"/>
      <c r="C92" s="44"/>
      <c r="D92" s="44"/>
      <c r="E92" s="44"/>
      <c r="F92" s="44"/>
      <c r="G92" s="44"/>
      <c r="H92" s="44"/>
      <c r="I92" s="68"/>
      <c r="J92" s="44"/>
      <c r="K92" s="65"/>
      <c r="L92" s="66"/>
      <c r="M92" s="67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</row>
    <row r="93" ht="15.75" customHeight="1">
      <c r="A93" s="44"/>
      <c r="B93" s="44"/>
      <c r="C93" s="44"/>
      <c r="D93" s="44"/>
      <c r="E93" s="44"/>
      <c r="F93" s="44"/>
      <c r="G93" s="44"/>
      <c r="H93" s="44"/>
      <c r="I93" s="68"/>
      <c r="J93" s="44"/>
      <c r="K93" s="65"/>
      <c r="L93" s="66"/>
      <c r="M93" s="67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</row>
    <row r="94" ht="15.75" customHeight="1">
      <c r="A94" s="44"/>
      <c r="B94" s="44"/>
      <c r="C94" s="44"/>
      <c r="D94" s="44"/>
      <c r="E94" s="44"/>
      <c r="F94" s="44"/>
      <c r="G94" s="44"/>
      <c r="H94" s="44"/>
      <c r="I94" s="68"/>
      <c r="J94" s="44"/>
      <c r="K94" s="65"/>
      <c r="L94" s="66"/>
      <c r="M94" s="67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</row>
    <row r="95" ht="15.75" customHeight="1">
      <c r="A95" s="44"/>
      <c r="B95" s="44"/>
      <c r="C95" s="44"/>
      <c r="D95" s="44"/>
      <c r="E95" s="44"/>
      <c r="F95" s="44"/>
      <c r="G95" s="44"/>
      <c r="H95" s="44"/>
      <c r="I95" s="68"/>
      <c r="J95" s="44"/>
      <c r="K95" s="65"/>
      <c r="L95" s="66"/>
      <c r="M95" s="67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</row>
    <row r="96" ht="15.75" customHeight="1">
      <c r="A96" s="44"/>
      <c r="B96" s="44"/>
      <c r="C96" s="44"/>
      <c r="D96" s="44"/>
      <c r="E96" s="44"/>
      <c r="F96" s="44"/>
      <c r="G96" s="44"/>
      <c r="H96" s="44"/>
      <c r="I96" s="68"/>
      <c r="J96" s="44"/>
      <c r="K96" s="65"/>
      <c r="L96" s="66"/>
      <c r="M96" s="67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</row>
    <row r="97" ht="15.75" customHeight="1">
      <c r="A97" s="44"/>
      <c r="B97" s="44"/>
      <c r="C97" s="44"/>
      <c r="D97" s="44"/>
      <c r="E97" s="44"/>
      <c r="F97" s="44"/>
      <c r="G97" s="44"/>
      <c r="H97" s="44"/>
      <c r="I97" s="68"/>
      <c r="J97" s="44"/>
      <c r="K97" s="65"/>
      <c r="L97" s="66"/>
      <c r="M97" s="67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</row>
    <row r="98" ht="15.75" customHeight="1">
      <c r="A98" s="44"/>
      <c r="B98" s="44"/>
      <c r="C98" s="44"/>
      <c r="D98" s="44"/>
      <c r="E98" s="44"/>
      <c r="F98" s="44"/>
      <c r="G98" s="44"/>
      <c r="H98" s="44"/>
      <c r="I98" s="68"/>
      <c r="J98" s="44"/>
      <c r="K98" s="65"/>
      <c r="L98" s="66"/>
      <c r="M98" s="67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</row>
    <row r="99" ht="15.75" customHeight="1">
      <c r="A99" s="44"/>
      <c r="B99" s="44"/>
      <c r="C99" s="44"/>
      <c r="D99" s="44"/>
      <c r="E99" s="44"/>
      <c r="F99" s="44"/>
      <c r="G99" s="44"/>
      <c r="H99" s="44"/>
      <c r="I99" s="68"/>
      <c r="J99" s="44"/>
      <c r="K99" s="65"/>
      <c r="L99" s="66"/>
      <c r="M99" s="67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</row>
    <row r="100" ht="15.75" customHeight="1">
      <c r="A100" s="44"/>
      <c r="B100" s="44"/>
      <c r="C100" s="44"/>
      <c r="D100" s="44"/>
      <c r="E100" s="44"/>
      <c r="F100" s="44"/>
      <c r="G100" s="44"/>
      <c r="H100" s="44"/>
      <c r="I100" s="68"/>
      <c r="J100" s="44"/>
      <c r="K100" s="65"/>
      <c r="L100" s="66"/>
      <c r="M100" s="67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</row>
    <row r="101" ht="15.75" customHeight="1">
      <c r="A101" s="44"/>
      <c r="B101" s="44"/>
      <c r="C101" s="44"/>
      <c r="D101" s="44"/>
      <c r="E101" s="44"/>
      <c r="F101" s="44"/>
      <c r="G101" s="44"/>
      <c r="H101" s="44"/>
      <c r="I101" s="68"/>
      <c r="J101" s="44"/>
      <c r="K101" s="65"/>
      <c r="L101" s="66"/>
      <c r="M101" s="67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</row>
    <row r="102" ht="15.75" customHeight="1">
      <c r="A102" s="44"/>
      <c r="B102" s="44"/>
      <c r="C102" s="44"/>
      <c r="D102" s="44"/>
      <c r="E102" s="44"/>
      <c r="F102" s="44"/>
      <c r="G102" s="44"/>
      <c r="H102" s="44"/>
      <c r="I102" s="68"/>
      <c r="J102" s="44"/>
      <c r="K102" s="65"/>
      <c r="L102" s="66"/>
      <c r="M102" s="67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</row>
    <row r="103" ht="15.75" customHeight="1">
      <c r="A103" s="44"/>
      <c r="B103" s="44"/>
      <c r="C103" s="44"/>
      <c r="D103" s="44"/>
      <c r="E103" s="44"/>
      <c r="F103" s="44"/>
      <c r="G103" s="44"/>
      <c r="H103" s="44"/>
      <c r="I103" s="68"/>
      <c r="J103" s="44"/>
      <c r="K103" s="65"/>
      <c r="L103" s="66"/>
      <c r="M103" s="67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</row>
    <row r="104" ht="15.75" customHeight="1">
      <c r="A104" s="44"/>
      <c r="B104" s="44"/>
      <c r="C104" s="44"/>
      <c r="D104" s="44"/>
      <c r="E104" s="44"/>
      <c r="F104" s="44"/>
      <c r="G104" s="44"/>
      <c r="H104" s="44"/>
      <c r="I104" s="68"/>
      <c r="J104" s="44"/>
      <c r="K104" s="65"/>
      <c r="L104" s="66"/>
      <c r="M104" s="67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</row>
    <row r="105" ht="15.75" customHeight="1">
      <c r="A105" s="44"/>
      <c r="B105" s="44"/>
      <c r="C105" s="44"/>
      <c r="D105" s="44"/>
      <c r="E105" s="44"/>
      <c r="F105" s="44"/>
      <c r="G105" s="44"/>
      <c r="H105" s="44"/>
      <c r="I105" s="68"/>
      <c r="J105" s="44"/>
      <c r="K105" s="65"/>
      <c r="L105" s="66"/>
      <c r="M105" s="67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</row>
    <row r="106" ht="15.75" customHeight="1">
      <c r="A106" s="44"/>
      <c r="B106" s="44"/>
      <c r="C106" s="44"/>
      <c r="D106" s="44"/>
      <c r="E106" s="44"/>
      <c r="F106" s="44"/>
      <c r="G106" s="44"/>
      <c r="H106" s="44"/>
      <c r="I106" s="68"/>
      <c r="J106" s="44"/>
      <c r="K106" s="65"/>
      <c r="L106" s="66"/>
      <c r="M106" s="67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</row>
    <row r="107" ht="15.75" customHeight="1">
      <c r="A107" s="44"/>
      <c r="B107" s="44"/>
      <c r="C107" s="44"/>
      <c r="D107" s="44"/>
      <c r="E107" s="44"/>
      <c r="F107" s="44"/>
      <c r="G107" s="44"/>
      <c r="H107" s="44"/>
      <c r="I107" s="68"/>
      <c r="J107" s="44"/>
      <c r="K107" s="65"/>
      <c r="L107" s="66"/>
      <c r="M107" s="67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</row>
    <row r="108" ht="15.75" customHeight="1">
      <c r="A108" s="44"/>
      <c r="B108" s="44"/>
      <c r="C108" s="44"/>
      <c r="D108" s="44"/>
      <c r="E108" s="44"/>
      <c r="F108" s="44"/>
      <c r="G108" s="44"/>
      <c r="H108" s="44"/>
      <c r="I108" s="68"/>
      <c r="J108" s="44"/>
      <c r="K108" s="65"/>
      <c r="L108" s="66"/>
      <c r="M108" s="67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</row>
    <row r="109" ht="15.75" customHeight="1">
      <c r="A109" s="44"/>
      <c r="B109" s="44"/>
      <c r="C109" s="44"/>
      <c r="D109" s="44"/>
      <c r="E109" s="44"/>
      <c r="F109" s="44"/>
      <c r="G109" s="44"/>
      <c r="H109" s="44"/>
      <c r="I109" s="68"/>
      <c r="J109" s="44"/>
      <c r="K109" s="65"/>
      <c r="L109" s="66"/>
      <c r="M109" s="67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</row>
    <row r="110" ht="15.75" customHeight="1">
      <c r="A110" s="44"/>
      <c r="B110" s="44"/>
      <c r="C110" s="44"/>
      <c r="D110" s="44"/>
      <c r="E110" s="44"/>
      <c r="F110" s="44"/>
      <c r="G110" s="44"/>
      <c r="H110" s="44"/>
      <c r="I110" s="68"/>
      <c r="J110" s="44"/>
      <c r="K110" s="65"/>
      <c r="L110" s="66"/>
      <c r="M110" s="67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</row>
    <row r="111" ht="15.75" customHeight="1">
      <c r="A111" s="44"/>
      <c r="B111" s="44"/>
      <c r="C111" s="44"/>
      <c r="D111" s="44"/>
      <c r="E111" s="44"/>
      <c r="F111" s="44"/>
      <c r="G111" s="44"/>
      <c r="H111" s="44"/>
      <c r="I111" s="68"/>
      <c r="J111" s="44"/>
      <c r="K111" s="65"/>
      <c r="L111" s="66"/>
      <c r="M111" s="67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</row>
    <row r="112" ht="15.75" customHeight="1">
      <c r="A112" s="44"/>
      <c r="B112" s="44"/>
      <c r="C112" s="44"/>
      <c r="D112" s="44"/>
      <c r="E112" s="44"/>
      <c r="F112" s="44"/>
      <c r="G112" s="44"/>
      <c r="H112" s="44"/>
      <c r="I112" s="68"/>
      <c r="J112" s="44"/>
      <c r="K112" s="65"/>
      <c r="L112" s="66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</row>
    <row r="113" ht="15.75" customHeight="1">
      <c r="A113" s="44"/>
      <c r="B113" s="44"/>
      <c r="C113" s="44"/>
      <c r="D113" s="44"/>
      <c r="E113" s="44"/>
      <c r="F113" s="44"/>
      <c r="G113" s="44"/>
      <c r="H113" s="44"/>
      <c r="I113" s="68"/>
      <c r="J113" s="44"/>
      <c r="K113" s="65"/>
      <c r="L113" s="66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65"/>
      <c r="L114" s="66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65"/>
      <c r="L115" s="66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65"/>
      <c r="L116" s="66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65"/>
      <c r="L117" s="66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65"/>
      <c r="L118" s="66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65"/>
      <c r="L119" s="66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65"/>
      <c r="L120" s="66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65"/>
      <c r="L121" s="66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65"/>
      <c r="L122" s="66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65"/>
      <c r="L123" s="66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65"/>
      <c r="L124" s="66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65"/>
      <c r="L125" s="66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65"/>
      <c r="L126" s="66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65"/>
      <c r="L127" s="66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65"/>
      <c r="L128" s="66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65"/>
      <c r="L129" s="66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65"/>
      <c r="L130" s="66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65"/>
      <c r="L131" s="66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65"/>
      <c r="L132" s="66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65"/>
      <c r="L133" s="66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65"/>
      <c r="L134" s="66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65"/>
      <c r="L135" s="66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65"/>
      <c r="L136" s="66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65"/>
      <c r="L137" s="66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65"/>
      <c r="L138" s="66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65"/>
      <c r="L139" s="66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65"/>
      <c r="L140" s="66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65"/>
      <c r="L141" s="66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65"/>
      <c r="L142" s="66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65"/>
      <c r="L143" s="66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65"/>
      <c r="L144" s="66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65"/>
      <c r="L145" s="66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65"/>
      <c r="L146" s="66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65"/>
      <c r="L147" s="66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65"/>
      <c r="L148" s="66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65"/>
      <c r="L149" s="66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65"/>
      <c r="L150" s="66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65"/>
      <c r="L151" s="66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65"/>
      <c r="L152" s="66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65"/>
      <c r="L153" s="66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65"/>
      <c r="L154" s="66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65"/>
      <c r="L155" s="66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65"/>
      <c r="L156" s="66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65"/>
      <c r="L157" s="66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65"/>
      <c r="L158" s="66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65"/>
      <c r="L159" s="66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65"/>
      <c r="L160" s="66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65"/>
      <c r="L161" s="66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65"/>
      <c r="L162" s="66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65"/>
      <c r="L163" s="66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65"/>
      <c r="L164" s="66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65"/>
      <c r="L165" s="66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65"/>
      <c r="L166" s="66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65"/>
      <c r="L167" s="66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65"/>
      <c r="L168" s="66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65"/>
      <c r="L169" s="66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65"/>
      <c r="L170" s="66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65"/>
      <c r="L171" s="66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65"/>
      <c r="L172" s="66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65"/>
      <c r="L173" s="66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65"/>
      <c r="L174" s="66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65"/>
      <c r="L175" s="66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65"/>
      <c r="L176" s="66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65"/>
      <c r="L177" s="66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65"/>
      <c r="L178" s="66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65"/>
      <c r="L179" s="66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65"/>
      <c r="L180" s="66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65"/>
      <c r="L181" s="66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65"/>
      <c r="L182" s="66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65"/>
      <c r="L183" s="66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65"/>
      <c r="L184" s="66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65"/>
      <c r="L185" s="66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65"/>
      <c r="L186" s="66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65"/>
      <c r="L187" s="66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65"/>
      <c r="L188" s="66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65"/>
      <c r="L189" s="66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65"/>
      <c r="L190" s="66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65"/>
      <c r="L455" s="66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68"/>
      <c r="J456" s="44"/>
      <c r="K456" s="65"/>
      <c r="L456" s="66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68"/>
      <c r="J457" s="44"/>
      <c r="K457" s="65"/>
      <c r="L457" s="66"/>
      <c r="M457" s="67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63"/>
      <c r="I458" s="59"/>
      <c r="J458" s="44"/>
      <c r="K458" s="65"/>
      <c r="L458" s="66"/>
      <c r="M458" s="67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</row>
  </sheetData>
  <autoFilter ref="$A$1:$AO$59">
    <sortState ref="A1:AO59">
      <sortCondition ref="F1:F59"/>
    </sortState>
  </autoFilter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10.0"/>
    <col customWidth="1" min="5" max="5" width="9.0"/>
    <col customWidth="1" min="6" max="6" width="12.88"/>
    <col customWidth="1" min="7" max="7" width="9.75"/>
    <col customWidth="1" min="8" max="8" width="8.75"/>
    <col customWidth="1" min="9" max="10" width="4.75"/>
    <col customWidth="1" min="11" max="11" width="8.25"/>
    <col customWidth="1" min="12" max="12" width="8.0"/>
    <col customWidth="1" min="13" max="13" width="7.0"/>
    <col customWidth="1" min="14" max="14" width="17.5"/>
    <col customWidth="1" min="15" max="15" width="9.5"/>
    <col customWidth="1" min="16" max="16" width="26.25"/>
    <col customWidth="1" min="17" max="17" width="7.63"/>
    <col customWidth="1" min="18" max="41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ht="15.75" customHeight="1">
      <c r="A2" s="57" t="s">
        <v>315</v>
      </c>
      <c r="B2" s="57" t="s">
        <v>520</v>
      </c>
      <c r="C2" s="58"/>
      <c r="D2" s="57" t="s">
        <v>324</v>
      </c>
      <c r="E2" s="57" t="s">
        <v>4</v>
      </c>
      <c r="F2" s="58" t="s">
        <v>1139</v>
      </c>
      <c r="G2" s="58"/>
      <c r="H2" s="38">
        <v>9.0</v>
      </c>
      <c r="I2" s="113">
        <v>490.0</v>
      </c>
      <c r="J2" s="125"/>
      <c r="K2" s="179">
        <v>163.0</v>
      </c>
      <c r="L2" s="38">
        <v>145.0</v>
      </c>
      <c r="M2" s="189">
        <f>L2*H2</f>
        <v>1305</v>
      </c>
      <c r="N2" s="57" t="s">
        <v>1134</v>
      </c>
      <c r="O2" s="64"/>
      <c r="P2" s="213"/>
      <c r="Q2" s="180"/>
      <c r="R2" s="192"/>
      <c r="S2" s="191"/>
      <c r="T2" s="191"/>
      <c r="U2" s="191"/>
      <c r="V2" s="191"/>
      <c r="W2" s="191"/>
      <c r="X2" s="192"/>
      <c r="Y2" s="192"/>
      <c r="Z2" s="192"/>
      <c r="AA2" s="192"/>
      <c r="AB2" s="192"/>
      <c r="AC2" s="192"/>
      <c r="AD2" s="192"/>
      <c r="AE2" s="192"/>
      <c r="AF2" s="64"/>
      <c r="AG2" s="64"/>
      <c r="AH2" s="63"/>
      <c r="AI2" s="63"/>
      <c r="AJ2" s="63"/>
    </row>
    <row r="3" ht="15.75" customHeight="1">
      <c r="A3" s="35" t="s">
        <v>315</v>
      </c>
      <c r="B3" s="35" t="s">
        <v>520</v>
      </c>
      <c r="C3" s="35"/>
      <c r="D3" s="35" t="s">
        <v>324</v>
      </c>
      <c r="E3" s="35" t="s">
        <v>4</v>
      </c>
      <c r="F3" s="35" t="s">
        <v>521</v>
      </c>
      <c r="G3" s="35"/>
      <c r="H3" s="97">
        <v>3.0</v>
      </c>
      <c r="I3" s="59">
        <v>690.0</v>
      </c>
      <c r="J3" s="38"/>
      <c r="K3" s="38"/>
      <c r="L3" s="72">
        <v>250.0</v>
      </c>
      <c r="M3" s="41"/>
      <c r="N3" s="35" t="s">
        <v>522</v>
      </c>
      <c r="O3" s="231"/>
      <c r="P3" s="74"/>
      <c r="Q3" s="75"/>
      <c r="R3" s="75"/>
      <c r="S3" s="75"/>
      <c r="T3" s="75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  <c r="AI3" s="44"/>
      <c r="AJ3" s="44"/>
      <c r="AK3" s="44"/>
      <c r="AL3" s="44"/>
      <c r="AM3" s="44"/>
      <c r="AN3" s="44"/>
    </row>
    <row r="4" ht="15.75" customHeight="1">
      <c r="A4" s="57" t="s">
        <v>315</v>
      </c>
      <c r="B4" s="57" t="s">
        <v>1136</v>
      </c>
      <c r="C4" s="58"/>
      <c r="D4" s="57" t="s">
        <v>324</v>
      </c>
      <c r="E4" s="57" t="s">
        <v>4</v>
      </c>
      <c r="F4" s="58" t="s">
        <v>1175</v>
      </c>
      <c r="G4" s="57" t="s">
        <v>1138</v>
      </c>
      <c r="H4" s="38">
        <v>1.0</v>
      </c>
      <c r="I4" s="113">
        <v>590.0</v>
      </c>
      <c r="J4" s="125"/>
      <c r="K4" s="179">
        <v>230.0</v>
      </c>
      <c r="L4" s="38">
        <v>205.0</v>
      </c>
      <c r="M4" s="189">
        <f t="shared" ref="M4:M18" si="1">L4*H4</f>
        <v>205</v>
      </c>
      <c r="N4" s="57" t="s">
        <v>1134</v>
      </c>
      <c r="O4" s="63"/>
      <c r="P4" s="213"/>
      <c r="Q4" s="180"/>
      <c r="R4" s="192"/>
      <c r="S4" s="191"/>
      <c r="T4" s="191"/>
      <c r="U4" s="191"/>
      <c r="V4" s="191"/>
      <c r="W4" s="191"/>
      <c r="X4" s="192"/>
      <c r="Y4" s="192"/>
      <c r="Z4" s="192"/>
      <c r="AA4" s="192"/>
      <c r="AB4" s="192"/>
      <c r="AC4" s="192"/>
      <c r="AD4" s="192"/>
      <c r="AE4" s="192"/>
      <c r="AF4" s="64"/>
      <c r="AG4" s="64"/>
      <c r="AH4" s="63"/>
      <c r="AI4" s="63"/>
      <c r="AJ4" s="63"/>
    </row>
    <row r="5" ht="15.75" customHeight="1">
      <c r="A5" s="57" t="s">
        <v>315</v>
      </c>
      <c r="B5" s="57" t="s">
        <v>1136</v>
      </c>
      <c r="C5" s="58"/>
      <c r="D5" s="57" t="s">
        <v>324</v>
      </c>
      <c r="E5" s="57" t="s">
        <v>4</v>
      </c>
      <c r="F5" s="58" t="s">
        <v>1176</v>
      </c>
      <c r="G5" s="57" t="s">
        <v>1138</v>
      </c>
      <c r="H5" s="38">
        <v>1.0</v>
      </c>
      <c r="I5" s="113">
        <v>590.0</v>
      </c>
      <c r="J5" s="125"/>
      <c r="K5" s="179">
        <v>230.0</v>
      </c>
      <c r="L5" s="38">
        <v>205.0</v>
      </c>
      <c r="M5" s="189">
        <f t="shared" si="1"/>
        <v>205</v>
      </c>
      <c r="N5" s="57" t="s">
        <v>1134</v>
      </c>
      <c r="O5" s="63"/>
      <c r="P5" s="213"/>
      <c r="Q5" s="180"/>
      <c r="R5" s="192"/>
      <c r="S5" s="191"/>
      <c r="T5" s="191"/>
      <c r="U5" s="191"/>
      <c r="V5" s="191"/>
      <c r="W5" s="191"/>
      <c r="X5" s="192"/>
      <c r="Y5" s="192"/>
      <c r="Z5" s="192"/>
      <c r="AA5" s="192"/>
      <c r="AB5" s="192"/>
      <c r="AC5" s="192"/>
      <c r="AD5" s="192"/>
      <c r="AE5" s="192"/>
      <c r="AF5" s="64"/>
      <c r="AG5" s="64"/>
      <c r="AH5" s="63"/>
      <c r="AI5" s="63"/>
      <c r="AJ5" s="63"/>
    </row>
    <row r="6" ht="15.75" customHeight="1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1187</v>
      </c>
      <c r="G6" s="57" t="s">
        <v>1188</v>
      </c>
      <c r="H6" s="38">
        <v>1.0</v>
      </c>
      <c r="I6" s="113">
        <v>730.0</v>
      </c>
      <c r="J6" s="125"/>
      <c r="K6" s="179">
        <v>290.0</v>
      </c>
      <c r="L6" s="38">
        <v>258.0</v>
      </c>
      <c r="M6" s="189">
        <f t="shared" si="1"/>
        <v>258</v>
      </c>
      <c r="N6" s="57" t="s">
        <v>1134</v>
      </c>
      <c r="O6" s="63"/>
      <c r="P6" s="213"/>
      <c r="Q6" s="180"/>
      <c r="R6" s="192"/>
      <c r="S6" s="191"/>
      <c r="T6" s="191"/>
      <c r="U6" s="191"/>
      <c r="V6" s="191"/>
      <c r="W6" s="191"/>
      <c r="X6" s="192"/>
      <c r="Y6" s="192"/>
      <c r="Z6" s="192"/>
      <c r="AA6" s="192"/>
      <c r="AB6" s="192"/>
      <c r="AC6" s="192"/>
      <c r="AD6" s="192"/>
      <c r="AE6" s="192"/>
      <c r="AF6" s="64"/>
      <c r="AG6" s="64"/>
      <c r="AH6" s="63"/>
      <c r="AI6" s="63"/>
      <c r="AJ6" s="63"/>
    </row>
    <row r="7" ht="15.75" customHeight="1">
      <c r="A7" s="57" t="s">
        <v>315</v>
      </c>
      <c r="B7" s="57" t="s">
        <v>1136</v>
      </c>
      <c r="C7" s="58"/>
      <c r="D7" s="57" t="s">
        <v>324</v>
      </c>
      <c r="E7" s="57" t="s">
        <v>4</v>
      </c>
      <c r="F7" s="58" t="s">
        <v>1189</v>
      </c>
      <c r="G7" s="57" t="s">
        <v>1188</v>
      </c>
      <c r="H7" s="38">
        <v>1.0</v>
      </c>
      <c r="I7" s="113">
        <v>730.0</v>
      </c>
      <c r="J7" s="125"/>
      <c r="K7" s="179">
        <v>290.0</v>
      </c>
      <c r="L7" s="38">
        <v>258.0</v>
      </c>
      <c r="M7" s="189">
        <f t="shared" si="1"/>
        <v>258</v>
      </c>
      <c r="N7" s="57" t="s">
        <v>1134</v>
      </c>
      <c r="O7" s="63"/>
      <c r="P7" s="213"/>
      <c r="Q7" s="180"/>
      <c r="R7" s="192"/>
      <c r="S7" s="191"/>
      <c r="T7" s="191"/>
      <c r="U7" s="191"/>
      <c r="V7" s="191"/>
      <c r="W7" s="191"/>
      <c r="X7" s="192"/>
      <c r="Y7" s="192"/>
      <c r="Z7" s="192"/>
      <c r="AA7" s="192"/>
      <c r="AB7" s="192"/>
      <c r="AC7" s="192"/>
      <c r="AD7" s="192"/>
      <c r="AE7" s="192"/>
      <c r="AF7" s="64"/>
      <c r="AG7" s="64"/>
      <c r="AH7" s="63"/>
      <c r="AI7" s="63"/>
      <c r="AJ7" s="63"/>
    </row>
    <row r="8" ht="15.75" customHeight="1">
      <c r="A8" s="57" t="s">
        <v>315</v>
      </c>
      <c r="B8" s="57" t="s">
        <v>1136</v>
      </c>
      <c r="C8" s="58"/>
      <c r="D8" s="57" t="s">
        <v>324</v>
      </c>
      <c r="E8" s="57" t="s">
        <v>4</v>
      </c>
      <c r="F8" s="58" t="s">
        <v>1137</v>
      </c>
      <c r="G8" s="57" t="s">
        <v>1138</v>
      </c>
      <c r="H8" s="38">
        <v>1.0</v>
      </c>
      <c r="I8" s="113">
        <v>590.0</v>
      </c>
      <c r="J8" s="125"/>
      <c r="K8" s="179">
        <v>230.0</v>
      </c>
      <c r="L8" s="38">
        <v>205.0</v>
      </c>
      <c r="M8" s="189">
        <f t="shared" si="1"/>
        <v>205</v>
      </c>
      <c r="N8" s="57" t="s">
        <v>1134</v>
      </c>
      <c r="O8" s="63"/>
      <c r="P8" s="213"/>
      <c r="Q8" s="180"/>
      <c r="R8" s="192"/>
      <c r="S8" s="191"/>
      <c r="T8" s="191"/>
      <c r="U8" s="191"/>
      <c r="V8" s="191"/>
      <c r="W8" s="191"/>
      <c r="X8" s="192"/>
      <c r="Y8" s="192"/>
      <c r="Z8" s="192"/>
      <c r="AA8" s="192"/>
      <c r="AB8" s="192"/>
      <c r="AC8" s="192"/>
      <c r="AD8" s="192"/>
      <c r="AE8" s="192"/>
      <c r="AF8" s="64"/>
      <c r="AG8" s="64"/>
      <c r="AH8" s="63"/>
      <c r="AI8" s="63"/>
      <c r="AJ8" s="63"/>
    </row>
    <row r="9" ht="15.75" customHeight="1">
      <c r="A9" s="57" t="s">
        <v>315</v>
      </c>
      <c r="B9" s="57" t="s">
        <v>1136</v>
      </c>
      <c r="C9" s="58"/>
      <c r="D9" s="57" t="s">
        <v>324</v>
      </c>
      <c r="E9" s="57" t="s">
        <v>4</v>
      </c>
      <c r="F9" s="58" t="s">
        <v>1180</v>
      </c>
      <c r="G9" s="57" t="s">
        <v>1178</v>
      </c>
      <c r="H9" s="38">
        <v>2.0</v>
      </c>
      <c r="I9" s="113">
        <v>590.0</v>
      </c>
      <c r="J9" s="125"/>
      <c r="K9" s="179">
        <v>230.0</v>
      </c>
      <c r="L9" s="38">
        <v>205.0</v>
      </c>
      <c r="M9" s="189">
        <f t="shared" si="1"/>
        <v>410</v>
      </c>
      <c r="N9" s="57" t="s">
        <v>1134</v>
      </c>
      <c r="O9" s="63"/>
      <c r="P9" s="213"/>
      <c r="Q9" s="180"/>
      <c r="R9" s="192"/>
      <c r="S9" s="191"/>
      <c r="T9" s="191"/>
      <c r="U9" s="191"/>
      <c r="V9" s="191"/>
      <c r="W9" s="191"/>
      <c r="X9" s="192"/>
      <c r="Y9" s="192"/>
      <c r="Z9" s="192"/>
      <c r="AA9" s="192"/>
      <c r="AB9" s="192"/>
      <c r="AC9" s="192"/>
      <c r="AD9" s="192"/>
      <c r="AE9" s="192"/>
      <c r="AF9" s="64"/>
      <c r="AG9" s="64"/>
      <c r="AH9" s="63"/>
      <c r="AI9" s="63"/>
      <c r="AJ9" s="63"/>
    </row>
    <row r="10" ht="15.75" customHeight="1">
      <c r="A10" s="57" t="s">
        <v>315</v>
      </c>
      <c r="B10" s="57" t="s">
        <v>1136</v>
      </c>
      <c r="C10" s="58"/>
      <c r="D10" s="57" t="s">
        <v>324</v>
      </c>
      <c r="E10" s="57" t="s">
        <v>4</v>
      </c>
      <c r="F10" s="58" t="s">
        <v>1177</v>
      </c>
      <c r="G10" s="57" t="s">
        <v>1178</v>
      </c>
      <c r="H10" s="38">
        <v>2.0</v>
      </c>
      <c r="I10" s="113">
        <v>590.0</v>
      </c>
      <c r="J10" s="125"/>
      <c r="K10" s="179">
        <v>230.0</v>
      </c>
      <c r="L10" s="38">
        <v>205.0</v>
      </c>
      <c r="M10" s="189">
        <f t="shared" si="1"/>
        <v>410</v>
      </c>
      <c r="N10" s="57" t="s">
        <v>1134</v>
      </c>
      <c r="O10" s="63"/>
      <c r="P10" s="213"/>
      <c r="Q10" s="180"/>
      <c r="R10" s="192"/>
      <c r="S10" s="191"/>
      <c r="T10" s="191"/>
      <c r="U10" s="191"/>
      <c r="V10" s="191"/>
      <c r="W10" s="191"/>
      <c r="X10" s="192"/>
      <c r="Y10" s="192"/>
      <c r="Z10" s="192"/>
      <c r="AA10" s="192"/>
      <c r="AB10" s="192"/>
      <c r="AC10" s="192"/>
      <c r="AD10" s="192"/>
      <c r="AE10" s="192"/>
      <c r="AF10" s="64"/>
      <c r="AG10" s="64"/>
      <c r="AH10" s="63"/>
      <c r="AI10" s="63"/>
      <c r="AJ10" s="63"/>
    </row>
    <row r="11" ht="15.75" customHeight="1">
      <c r="A11" s="57" t="s">
        <v>315</v>
      </c>
      <c r="B11" s="57" t="s">
        <v>1136</v>
      </c>
      <c r="C11" s="58"/>
      <c r="D11" s="57" t="s">
        <v>324</v>
      </c>
      <c r="E11" s="57" t="s">
        <v>4</v>
      </c>
      <c r="F11" s="58" t="s">
        <v>1179</v>
      </c>
      <c r="G11" s="57" t="s">
        <v>1178</v>
      </c>
      <c r="H11" s="38">
        <v>2.0</v>
      </c>
      <c r="I11" s="113">
        <v>590.0</v>
      </c>
      <c r="J11" s="125"/>
      <c r="K11" s="179">
        <v>230.0</v>
      </c>
      <c r="L11" s="38">
        <v>205.0</v>
      </c>
      <c r="M11" s="189">
        <f t="shared" si="1"/>
        <v>410</v>
      </c>
      <c r="N11" s="57" t="s">
        <v>1134</v>
      </c>
      <c r="O11" s="63"/>
      <c r="P11" s="213"/>
      <c r="Q11" s="180"/>
      <c r="R11" s="192"/>
      <c r="S11" s="191"/>
      <c r="T11" s="191"/>
      <c r="U11" s="191"/>
      <c r="V11" s="191"/>
      <c r="W11" s="191"/>
      <c r="X11" s="192"/>
      <c r="Y11" s="192"/>
      <c r="Z11" s="192"/>
      <c r="AA11" s="192"/>
      <c r="AB11" s="192"/>
      <c r="AC11" s="192"/>
      <c r="AD11" s="192"/>
      <c r="AE11" s="192"/>
      <c r="AF11" s="64"/>
      <c r="AG11" s="64"/>
      <c r="AH11" s="63"/>
      <c r="AI11" s="63"/>
      <c r="AJ11" s="63"/>
    </row>
    <row r="12" ht="15.75" customHeight="1">
      <c r="A12" s="57" t="s">
        <v>315</v>
      </c>
      <c r="B12" s="57" t="s">
        <v>1136</v>
      </c>
      <c r="C12" s="58"/>
      <c r="D12" s="57" t="s">
        <v>324</v>
      </c>
      <c r="E12" s="57" t="s">
        <v>4</v>
      </c>
      <c r="F12" s="58" t="s">
        <v>1182</v>
      </c>
      <c r="G12" s="57" t="s">
        <v>1138</v>
      </c>
      <c r="H12" s="38">
        <v>1.0</v>
      </c>
      <c r="I12" s="113">
        <v>590.0</v>
      </c>
      <c r="J12" s="125"/>
      <c r="K12" s="179">
        <v>230.0</v>
      </c>
      <c r="L12" s="38">
        <v>205.0</v>
      </c>
      <c r="M12" s="189">
        <f t="shared" si="1"/>
        <v>205</v>
      </c>
      <c r="N12" s="57" t="s">
        <v>1134</v>
      </c>
      <c r="O12" s="63"/>
      <c r="P12" s="213"/>
      <c r="Q12" s="180"/>
      <c r="R12" s="192"/>
      <c r="S12" s="191"/>
      <c r="T12" s="191"/>
      <c r="U12" s="191"/>
      <c r="V12" s="191"/>
      <c r="W12" s="191"/>
      <c r="X12" s="192"/>
      <c r="Y12" s="192"/>
      <c r="Z12" s="192"/>
      <c r="AA12" s="192"/>
      <c r="AB12" s="192"/>
      <c r="AC12" s="192"/>
      <c r="AD12" s="192"/>
      <c r="AE12" s="192"/>
      <c r="AF12" s="64"/>
      <c r="AG12" s="64"/>
      <c r="AH12" s="63"/>
      <c r="AI12" s="63"/>
      <c r="AJ12" s="63"/>
    </row>
    <row r="13" ht="15.75" customHeight="1">
      <c r="A13" s="57" t="s">
        <v>315</v>
      </c>
      <c r="B13" s="57" t="s">
        <v>1136</v>
      </c>
      <c r="C13" s="58"/>
      <c r="D13" s="57" t="s">
        <v>324</v>
      </c>
      <c r="E13" s="57" t="s">
        <v>4</v>
      </c>
      <c r="F13" s="58" t="s">
        <v>1185</v>
      </c>
      <c r="G13" s="57" t="s">
        <v>1138</v>
      </c>
      <c r="H13" s="38">
        <v>1.0</v>
      </c>
      <c r="I13" s="113">
        <v>590.0</v>
      </c>
      <c r="J13" s="125"/>
      <c r="K13" s="179">
        <v>230.0</v>
      </c>
      <c r="L13" s="38">
        <v>205.0</v>
      </c>
      <c r="M13" s="189">
        <f t="shared" si="1"/>
        <v>205</v>
      </c>
      <c r="N13" s="57" t="s">
        <v>1134</v>
      </c>
      <c r="O13" s="63"/>
      <c r="P13" s="213"/>
      <c r="Q13" s="180"/>
      <c r="R13" s="192"/>
      <c r="S13" s="191"/>
      <c r="T13" s="191"/>
      <c r="U13" s="191"/>
      <c r="V13" s="191"/>
      <c r="W13" s="191"/>
      <c r="X13" s="192"/>
      <c r="Y13" s="192"/>
      <c r="Z13" s="192"/>
      <c r="AA13" s="192"/>
      <c r="AB13" s="192"/>
      <c r="AC13" s="192"/>
      <c r="AD13" s="192"/>
      <c r="AE13" s="192"/>
      <c r="AF13" s="64"/>
      <c r="AG13" s="64"/>
      <c r="AH13" s="63"/>
      <c r="AI13" s="63"/>
      <c r="AJ13" s="63"/>
    </row>
    <row r="14" ht="15.75" customHeight="1">
      <c r="A14" s="57" t="s">
        <v>315</v>
      </c>
      <c r="B14" s="57" t="s">
        <v>1136</v>
      </c>
      <c r="C14" s="58"/>
      <c r="D14" s="57" t="s">
        <v>324</v>
      </c>
      <c r="E14" s="57" t="s">
        <v>4</v>
      </c>
      <c r="F14" s="58" t="s">
        <v>1186</v>
      </c>
      <c r="G14" s="57" t="s">
        <v>1138</v>
      </c>
      <c r="H14" s="38">
        <v>1.0</v>
      </c>
      <c r="I14" s="113">
        <v>650.0</v>
      </c>
      <c r="J14" s="125"/>
      <c r="K14" s="179">
        <v>260.0</v>
      </c>
      <c r="L14" s="38">
        <v>231.0</v>
      </c>
      <c r="M14" s="189">
        <f t="shared" si="1"/>
        <v>231</v>
      </c>
      <c r="N14" s="57" t="s">
        <v>1134</v>
      </c>
      <c r="O14" s="63"/>
      <c r="P14" s="213"/>
      <c r="Q14" s="180"/>
      <c r="R14" s="192"/>
      <c r="S14" s="191"/>
      <c r="T14" s="191"/>
      <c r="U14" s="191"/>
      <c r="V14" s="191"/>
      <c r="W14" s="191"/>
      <c r="X14" s="192"/>
      <c r="Y14" s="192"/>
      <c r="Z14" s="192"/>
      <c r="AA14" s="192"/>
      <c r="AB14" s="192"/>
      <c r="AC14" s="192"/>
      <c r="AD14" s="192"/>
      <c r="AE14" s="192"/>
      <c r="AF14" s="64"/>
      <c r="AG14" s="64"/>
      <c r="AH14" s="63"/>
      <c r="AI14" s="63"/>
      <c r="AJ14" s="63"/>
    </row>
    <row r="15" ht="15.75" customHeight="1">
      <c r="A15" s="57" t="s">
        <v>315</v>
      </c>
      <c r="B15" s="57" t="s">
        <v>411</v>
      </c>
      <c r="C15" s="57" t="s">
        <v>6</v>
      </c>
      <c r="D15" s="57" t="s">
        <v>324</v>
      </c>
      <c r="E15" s="57" t="s">
        <v>4</v>
      </c>
      <c r="F15" s="58" t="s">
        <v>1142</v>
      </c>
      <c r="G15" s="58"/>
      <c r="H15" s="59">
        <v>1.0</v>
      </c>
      <c r="I15" s="113">
        <v>2290.0</v>
      </c>
      <c r="J15" s="125"/>
      <c r="K15" s="179">
        <v>998.0</v>
      </c>
      <c r="L15" s="38">
        <v>888.0</v>
      </c>
      <c r="M15" s="189">
        <f t="shared" si="1"/>
        <v>888</v>
      </c>
      <c r="N15" s="57" t="s">
        <v>1134</v>
      </c>
      <c r="O15" s="63"/>
      <c r="P15" s="213"/>
      <c r="Q15" s="180"/>
      <c r="R15" s="192"/>
      <c r="S15" s="191"/>
      <c r="T15" s="191"/>
      <c r="U15" s="191"/>
      <c r="V15" s="191"/>
      <c r="W15" s="191"/>
      <c r="X15" s="192"/>
      <c r="Y15" s="192"/>
      <c r="Z15" s="192"/>
      <c r="AA15" s="192"/>
      <c r="AB15" s="192"/>
      <c r="AC15" s="192"/>
      <c r="AD15" s="192"/>
      <c r="AE15" s="192"/>
      <c r="AF15" s="64"/>
      <c r="AG15" s="64"/>
      <c r="AH15" s="63"/>
      <c r="AI15" s="63"/>
      <c r="AJ15" s="63"/>
    </row>
    <row r="16" ht="15.75" customHeight="1">
      <c r="A16" s="57" t="s">
        <v>315</v>
      </c>
      <c r="B16" s="57" t="s">
        <v>411</v>
      </c>
      <c r="C16" s="57" t="s">
        <v>6</v>
      </c>
      <c r="D16" s="57" t="s">
        <v>324</v>
      </c>
      <c r="E16" s="57" t="s">
        <v>4</v>
      </c>
      <c r="F16" s="58" t="s">
        <v>1143</v>
      </c>
      <c r="G16" s="58"/>
      <c r="H16" s="59">
        <v>1.0</v>
      </c>
      <c r="I16" s="113">
        <v>2790.0</v>
      </c>
      <c r="J16" s="125"/>
      <c r="K16" s="179">
        <v>1198.0</v>
      </c>
      <c r="L16" s="38">
        <v>1066.0</v>
      </c>
      <c r="M16" s="189">
        <f t="shared" si="1"/>
        <v>1066</v>
      </c>
      <c r="N16" s="57" t="s">
        <v>1134</v>
      </c>
      <c r="O16" s="63"/>
      <c r="P16" s="213"/>
      <c r="Q16" s="180"/>
      <c r="R16" s="192"/>
      <c r="S16" s="191"/>
      <c r="T16" s="191"/>
      <c r="U16" s="191"/>
      <c r="V16" s="191"/>
      <c r="W16" s="191"/>
      <c r="X16" s="192"/>
      <c r="Y16" s="192"/>
      <c r="Z16" s="192"/>
      <c r="AA16" s="192"/>
      <c r="AB16" s="192"/>
      <c r="AC16" s="192"/>
      <c r="AD16" s="192"/>
      <c r="AE16" s="192"/>
      <c r="AF16" s="64"/>
      <c r="AG16" s="64"/>
      <c r="AH16" s="63"/>
      <c r="AI16" s="63"/>
      <c r="AJ16" s="63"/>
    </row>
    <row r="17" ht="15.75" customHeight="1">
      <c r="A17" s="57" t="s">
        <v>315</v>
      </c>
      <c r="B17" s="57" t="s">
        <v>411</v>
      </c>
      <c r="C17" s="57" t="s">
        <v>6</v>
      </c>
      <c r="D17" s="57" t="s">
        <v>324</v>
      </c>
      <c r="E17" s="57" t="s">
        <v>4</v>
      </c>
      <c r="F17" s="58" t="s">
        <v>1144</v>
      </c>
      <c r="G17" s="58"/>
      <c r="H17" s="59">
        <v>1.0</v>
      </c>
      <c r="I17" s="113">
        <v>2790.0</v>
      </c>
      <c r="J17" s="125"/>
      <c r="K17" s="179">
        <v>1198.0</v>
      </c>
      <c r="L17" s="38">
        <v>1066.0</v>
      </c>
      <c r="M17" s="189">
        <f t="shared" si="1"/>
        <v>1066</v>
      </c>
      <c r="N17" s="57" t="s">
        <v>1134</v>
      </c>
      <c r="O17" s="63"/>
      <c r="P17" s="213"/>
      <c r="Q17" s="180"/>
      <c r="R17" s="192"/>
      <c r="S17" s="191"/>
      <c r="T17" s="191"/>
      <c r="U17" s="191"/>
      <c r="V17" s="191"/>
      <c r="W17" s="191"/>
      <c r="X17" s="192"/>
      <c r="Y17" s="192"/>
      <c r="Z17" s="192"/>
      <c r="AA17" s="192"/>
      <c r="AB17" s="192"/>
      <c r="AC17" s="192"/>
      <c r="AD17" s="192"/>
      <c r="AE17" s="192"/>
      <c r="AF17" s="64"/>
      <c r="AG17" s="64"/>
      <c r="AH17" s="63"/>
      <c r="AI17" s="63"/>
      <c r="AJ17" s="63"/>
    </row>
    <row r="18" ht="15.75" customHeight="1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1140</v>
      </c>
      <c r="G18" s="58"/>
      <c r="H18" s="59">
        <v>1.0</v>
      </c>
      <c r="I18" s="113">
        <v>3390.0</v>
      </c>
      <c r="J18" s="125"/>
      <c r="K18" s="179">
        <v>1498.0</v>
      </c>
      <c r="L18" s="38">
        <v>1333.0</v>
      </c>
      <c r="M18" s="189">
        <f t="shared" si="1"/>
        <v>1333</v>
      </c>
      <c r="N18" s="57" t="s">
        <v>1134</v>
      </c>
      <c r="O18" s="63"/>
      <c r="P18" s="213"/>
      <c r="Q18" s="180"/>
      <c r="R18" s="192"/>
      <c r="S18" s="191"/>
      <c r="T18" s="191"/>
      <c r="U18" s="191"/>
      <c r="V18" s="191"/>
      <c r="W18" s="191"/>
      <c r="X18" s="192"/>
      <c r="Y18" s="192"/>
      <c r="Z18" s="192"/>
      <c r="AA18" s="192"/>
      <c r="AB18" s="192"/>
      <c r="AC18" s="192"/>
      <c r="AD18" s="192"/>
      <c r="AE18" s="192"/>
      <c r="AF18" s="64"/>
      <c r="AG18" s="64"/>
      <c r="AH18" s="63"/>
      <c r="AI18" s="63"/>
      <c r="AJ18" s="63"/>
    </row>
    <row r="19" ht="15.75" customHeight="1">
      <c r="A19" s="35" t="s">
        <v>315</v>
      </c>
      <c r="B19" s="35" t="s">
        <v>411</v>
      </c>
      <c r="C19" s="35" t="s">
        <v>6</v>
      </c>
      <c r="D19" s="35" t="s">
        <v>324</v>
      </c>
      <c r="E19" s="35" t="s">
        <v>319</v>
      </c>
      <c r="F19" s="35" t="s">
        <v>1775</v>
      </c>
      <c r="G19" s="48"/>
      <c r="H19" s="38">
        <v>1.0</v>
      </c>
      <c r="I19" s="241"/>
      <c r="J19" s="48"/>
      <c r="K19" s="242"/>
      <c r="L19" s="243">
        <v>948.0</v>
      </c>
      <c r="M19" s="41"/>
      <c r="N19" s="35" t="s">
        <v>1776</v>
      </c>
      <c r="O19" s="44"/>
      <c r="P19" s="245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44"/>
      <c r="AG19" s="44"/>
      <c r="AH19" s="44"/>
      <c r="AI19" s="44"/>
      <c r="AJ19" s="44"/>
      <c r="AK19" s="44"/>
      <c r="AL19" s="44"/>
      <c r="AM19" s="44"/>
      <c r="AN19" s="44"/>
      <c r="AO19" s="44"/>
    </row>
    <row r="20" ht="15.75" customHeight="1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194" t="s">
        <v>1197</v>
      </c>
      <c r="G20" s="58"/>
      <c r="H20" s="59">
        <v>1.0</v>
      </c>
      <c r="I20" s="113">
        <v>1790.0</v>
      </c>
      <c r="J20" s="125"/>
      <c r="K20" s="179">
        <v>748.0</v>
      </c>
      <c r="L20" s="38">
        <v>666.0</v>
      </c>
      <c r="M20" s="189">
        <f t="shared" ref="M20:M21" si="2">L20*H20</f>
        <v>666</v>
      </c>
      <c r="N20" s="57" t="s">
        <v>1134</v>
      </c>
      <c r="O20" s="63"/>
      <c r="P20" s="213"/>
      <c r="Q20" s="180"/>
      <c r="R20" s="192"/>
      <c r="S20" s="191"/>
      <c r="T20" s="191"/>
      <c r="U20" s="191"/>
      <c r="V20" s="191"/>
      <c r="W20" s="191"/>
      <c r="X20" s="192"/>
      <c r="Y20" s="192"/>
      <c r="Z20" s="192"/>
      <c r="AA20" s="192"/>
      <c r="AB20" s="192"/>
      <c r="AC20" s="192"/>
      <c r="AD20" s="192"/>
      <c r="AE20" s="192"/>
      <c r="AF20" s="64"/>
      <c r="AG20" s="64"/>
      <c r="AH20" s="63"/>
      <c r="AI20" s="63"/>
      <c r="AJ20" s="63"/>
    </row>
    <row r="21" ht="15.75" customHeight="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194" t="s">
        <v>1199</v>
      </c>
      <c r="G21" s="58"/>
      <c r="H21" s="59">
        <v>1.0</v>
      </c>
      <c r="I21" s="113">
        <v>1490.0</v>
      </c>
      <c r="J21" s="125"/>
      <c r="K21" s="179">
        <v>648.0</v>
      </c>
      <c r="L21" s="38">
        <v>577.0</v>
      </c>
      <c r="M21" s="189">
        <f t="shared" si="2"/>
        <v>577</v>
      </c>
      <c r="N21" s="57" t="s">
        <v>1134</v>
      </c>
      <c r="O21" s="63"/>
      <c r="P21" s="213"/>
      <c r="Q21" s="180"/>
      <c r="R21" s="192"/>
      <c r="S21" s="191"/>
      <c r="T21" s="191"/>
      <c r="U21" s="191"/>
      <c r="V21" s="191"/>
      <c r="W21" s="191"/>
      <c r="X21" s="192"/>
      <c r="Y21" s="192"/>
      <c r="Z21" s="192"/>
      <c r="AA21" s="192"/>
      <c r="AB21" s="192"/>
      <c r="AC21" s="192"/>
      <c r="AD21" s="192"/>
      <c r="AE21" s="192"/>
      <c r="AF21" s="64"/>
      <c r="AG21" s="64"/>
      <c r="AH21" s="63"/>
      <c r="AI21" s="63"/>
      <c r="AJ21" s="63"/>
    </row>
    <row r="22" ht="15.75" customHeight="1">
      <c r="A22" s="35" t="s">
        <v>315</v>
      </c>
      <c r="B22" s="35" t="s">
        <v>411</v>
      </c>
      <c r="C22" s="35" t="s">
        <v>6</v>
      </c>
      <c r="D22" s="35" t="s">
        <v>324</v>
      </c>
      <c r="E22" s="35" t="s">
        <v>319</v>
      </c>
      <c r="F22" s="46" t="str">
        <f t="shared" ref="F22:F23" si="3">LEFT(P22,FIND(" ",P22)-1)</f>
        <v>SF2302a-3</v>
      </c>
      <c r="G22" s="48"/>
      <c r="H22" s="47">
        <v>1.0</v>
      </c>
      <c r="I22" s="35">
        <v>1990.0</v>
      </c>
      <c r="J22" s="48"/>
      <c r="K22" s="49">
        <v>568.0</v>
      </c>
      <c r="L22" s="52">
        <v>540.0</v>
      </c>
      <c r="M22" s="41"/>
      <c r="N22" s="35" t="s">
        <v>378</v>
      </c>
      <c r="O22" s="44"/>
      <c r="P22" s="42" t="s">
        <v>414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44"/>
      <c r="AG22" s="44"/>
      <c r="AH22" s="44"/>
      <c r="AI22" s="44"/>
      <c r="AJ22" s="44"/>
      <c r="AK22" s="44"/>
      <c r="AL22" s="44"/>
      <c r="AM22" s="44"/>
      <c r="AN22" s="44"/>
      <c r="AO22" s="44"/>
    </row>
    <row r="23" ht="15.75" customHeight="1">
      <c r="A23" s="35" t="s">
        <v>315</v>
      </c>
      <c r="B23" s="35" t="s">
        <v>411</v>
      </c>
      <c r="C23" s="35" t="s">
        <v>6</v>
      </c>
      <c r="D23" s="35" t="s">
        <v>324</v>
      </c>
      <c r="E23" s="35" t="s">
        <v>319</v>
      </c>
      <c r="F23" s="46" t="str">
        <f t="shared" si="3"/>
        <v>SF231451b-42</v>
      </c>
      <c r="G23" s="48"/>
      <c r="H23" s="47">
        <v>1.0</v>
      </c>
      <c r="I23" s="35">
        <v>2190.0</v>
      </c>
      <c r="J23" s="48"/>
      <c r="K23" s="49">
        <v>622.0</v>
      </c>
      <c r="L23" s="52">
        <v>591.0</v>
      </c>
      <c r="M23" s="41"/>
      <c r="N23" s="35" t="s">
        <v>378</v>
      </c>
      <c r="O23" s="44"/>
      <c r="P23" s="42" t="s">
        <v>420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44"/>
      <c r="AG23" s="44"/>
      <c r="AH23" s="44"/>
      <c r="AI23" s="44"/>
      <c r="AJ23" s="44"/>
      <c r="AK23" s="44"/>
      <c r="AL23" s="44"/>
      <c r="AM23" s="44"/>
      <c r="AN23" s="44"/>
      <c r="AO23" s="44"/>
    </row>
    <row r="24" ht="15.75" customHeight="1">
      <c r="A24" s="57" t="s">
        <v>315</v>
      </c>
      <c r="B24" s="57" t="s">
        <v>411</v>
      </c>
      <c r="C24" s="57" t="s">
        <v>22</v>
      </c>
      <c r="D24" s="57" t="s">
        <v>324</v>
      </c>
      <c r="E24" s="57" t="s">
        <v>4</v>
      </c>
      <c r="F24" s="194" t="s">
        <v>1192</v>
      </c>
      <c r="G24" s="193"/>
      <c r="H24" s="59">
        <v>0.0</v>
      </c>
      <c r="I24" s="113">
        <v>2290.0</v>
      </c>
      <c r="J24" s="125"/>
      <c r="K24" s="179">
        <v>998.0</v>
      </c>
      <c r="L24" s="38">
        <v>888.0</v>
      </c>
      <c r="M24" s="189">
        <f t="shared" ref="M24:M27" si="4">L24*H24</f>
        <v>0</v>
      </c>
      <c r="N24" s="57" t="s">
        <v>1134</v>
      </c>
      <c r="O24" s="64" t="s">
        <v>1787</v>
      </c>
      <c r="P24" s="213"/>
      <c r="Q24" s="180"/>
      <c r="R24" s="192"/>
      <c r="S24" s="191"/>
      <c r="T24" s="191"/>
      <c r="U24" s="191"/>
      <c r="V24" s="191"/>
      <c r="W24" s="191"/>
      <c r="X24" s="192"/>
      <c r="Y24" s="192"/>
      <c r="Z24" s="192"/>
      <c r="AA24" s="192"/>
      <c r="AB24" s="192"/>
      <c r="AC24" s="192"/>
      <c r="AD24" s="192"/>
      <c r="AE24" s="192"/>
      <c r="AF24" s="64"/>
      <c r="AG24" s="64"/>
      <c r="AH24" s="63"/>
      <c r="AI24" s="63"/>
      <c r="AJ24" s="63"/>
    </row>
    <row r="25" ht="15.75" customHeight="1">
      <c r="A25" s="57" t="s">
        <v>315</v>
      </c>
      <c r="B25" s="57" t="s">
        <v>411</v>
      </c>
      <c r="C25" s="57" t="s">
        <v>22</v>
      </c>
      <c r="D25" s="57" t="s">
        <v>324</v>
      </c>
      <c r="E25" s="57" t="s">
        <v>4</v>
      </c>
      <c r="F25" s="194" t="s">
        <v>1193</v>
      </c>
      <c r="G25" s="193"/>
      <c r="H25" s="59">
        <v>1.0</v>
      </c>
      <c r="I25" s="113">
        <v>2290.0</v>
      </c>
      <c r="J25" s="125"/>
      <c r="K25" s="179">
        <v>998.0</v>
      </c>
      <c r="L25" s="38">
        <v>888.0</v>
      </c>
      <c r="M25" s="189">
        <f t="shared" si="4"/>
        <v>888</v>
      </c>
      <c r="N25" s="57" t="s">
        <v>1134</v>
      </c>
      <c r="O25" s="63"/>
      <c r="P25" s="213"/>
      <c r="Q25" s="180"/>
      <c r="R25" s="192"/>
      <c r="S25" s="191"/>
      <c r="T25" s="191"/>
      <c r="U25" s="191"/>
      <c r="V25" s="191"/>
      <c r="W25" s="191"/>
      <c r="X25" s="192"/>
      <c r="Y25" s="192"/>
      <c r="Z25" s="192"/>
      <c r="AA25" s="192"/>
      <c r="AB25" s="192"/>
      <c r="AC25" s="192"/>
      <c r="AD25" s="192"/>
      <c r="AE25" s="192"/>
      <c r="AF25" s="64"/>
      <c r="AG25" s="64"/>
      <c r="AH25" s="63"/>
      <c r="AI25" s="63"/>
      <c r="AJ25" s="63"/>
    </row>
    <row r="26" ht="15.75" customHeight="1">
      <c r="A26" s="57" t="s">
        <v>315</v>
      </c>
      <c r="B26" s="57" t="s">
        <v>411</v>
      </c>
      <c r="C26" s="57" t="s">
        <v>22</v>
      </c>
      <c r="D26" s="57" t="s">
        <v>324</v>
      </c>
      <c r="E26" s="57" t="s">
        <v>4</v>
      </c>
      <c r="F26" s="194" t="s">
        <v>1196</v>
      </c>
      <c r="G26" s="193"/>
      <c r="H26" s="59">
        <v>1.0</v>
      </c>
      <c r="I26" s="113">
        <v>2290.0</v>
      </c>
      <c r="J26" s="125"/>
      <c r="K26" s="179">
        <v>998.0</v>
      </c>
      <c r="L26" s="38">
        <v>888.0</v>
      </c>
      <c r="M26" s="189">
        <f t="shared" si="4"/>
        <v>888</v>
      </c>
      <c r="N26" s="57" t="s">
        <v>1134</v>
      </c>
      <c r="O26" s="63"/>
      <c r="P26" s="213"/>
      <c r="Q26" s="180"/>
      <c r="R26" s="192"/>
      <c r="S26" s="191"/>
      <c r="T26" s="191"/>
      <c r="U26" s="191"/>
      <c r="V26" s="191"/>
      <c r="W26" s="191"/>
      <c r="X26" s="192"/>
      <c r="Y26" s="192"/>
      <c r="Z26" s="192"/>
      <c r="AA26" s="192"/>
      <c r="AB26" s="192"/>
      <c r="AC26" s="192"/>
      <c r="AD26" s="192"/>
      <c r="AE26" s="192"/>
      <c r="AF26" s="64"/>
      <c r="AG26" s="64"/>
      <c r="AH26" s="63"/>
      <c r="AI26" s="63"/>
      <c r="AJ26" s="63"/>
    </row>
    <row r="27" ht="15.75" customHeight="1">
      <c r="A27" s="122" t="s">
        <v>315</v>
      </c>
      <c r="B27" s="122" t="s">
        <v>473</v>
      </c>
      <c r="C27" s="122" t="s">
        <v>6</v>
      </c>
      <c r="D27" s="122" t="s">
        <v>324</v>
      </c>
      <c r="E27" s="122" t="s">
        <v>1202</v>
      </c>
      <c r="F27" s="122" t="s">
        <v>1286</v>
      </c>
      <c r="G27" s="193"/>
      <c r="H27" s="121">
        <v>1.0</v>
      </c>
      <c r="I27" s="142">
        <v>3390.0</v>
      </c>
      <c r="J27" s="232"/>
      <c r="K27" s="233">
        <v>1422.0</v>
      </c>
      <c r="L27" s="122">
        <v>1354.29</v>
      </c>
      <c r="M27" s="234">
        <f t="shared" si="4"/>
        <v>1354.29</v>
      </c>
      <c r="N27" s="122" t="s">
        <v>1204</v>
      </c>
      <c r="O27" s="103"/>
      <c r="P27" s="99" t="s">
        <v>1282</v>
      </c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235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</row>
    <row r="28" ht="15.75" customHeight="1">
      <c r="A28" s="35" t="s">
        <v>315</v>
      </c>
      <c r="B28" s="35" t="s">
        <v>411</v>
      </c>
      <c r="C28" s="35" t="s">
        <v>6</v>
      </c>
      <c r="D28" s="35" t="s">
        <v>324</v>
      </c>
      <c r="E28" s="35" t="s">
        <v>319</v>
      </c>
      <c r="F28" s="35" t="s">
        <v>1780</v>
      </c>
      <c r="G28" s="48"/>
      <c r="H28" s="38">
        <v>1.0</v>
      </c>
      <c r="I28" s="241"/>
      <c r="J28" s="48"/>
      <c r="K28" s="242"/>
      <c r="L28" s="243">
        <v>1186.0</v>
      </c>
      <c r="M28" s="41"/>
      <c r="N28" s="35" t="s">
        <v>1776</v>
      </c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237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</row>
    <row r="29" ht="15.75" customHeight="1">
      <c r="A29" s="35"/>
      <c r="B29" s="57" t="s">
        <v>473</v>
      </c>
      <c r="C29" s="57" t="s">
        <v>6</v>
      </c>
      <c r="D29" s="57" t="s">
        <v>474</v>
      </c>
      <c r="E29" s="57" t="s">
        <v>4</v>
      </c>
      <c r="F29" s="58" t="s">
        <v>475</v>
      </c>
      <c r="G29" s="58"/>
      <c r="H29" s="38">
        <v>1.0</v>
      </c>
      <c r="I29" s="59">
        <v>4590.0</v>
      </c>
      <c r="J29" s="60"/>
      <c r="K29" s="61">
        <v>1998.0</v>
      </c>
      <c r="L29" s="62">
        <v>1399.0</v>
      </c>
      <c r="M29" s="58"/>
      <c r="N29" s="57" t="s">
        <v>476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56"/>
      <c r="AE29" s="44"/>
      <c r="AF29" s="44"/>
      <c r="AG29" s="44"/>
    </row>
    <row r="30" ht="15.75" customHeight="1">
      <c r="A30" s="35"/>
      <c r="B30" s="57" t="s">
        <v>473</v>
      </c>
      <c r="C30" s="57" t="s">
        <v>6</v>
      </c>
      <c r="D30" s="57" t="s">
        <v>474</v>
      </c>
      <c r="E30" s="57" t="s">
        <v>4</v>
      </c>
      <c r="F30" s="58" t="s">
        <v>477</v>
      </c>
      <c r="G30" s="58"/>
      <c r="H30" s="38">
        <v>1.0</v>
      </c>
      <c r="I30" s="59">
        <v>4590.0</v>
      </c>
      <c r="J30" s="60"/>
      <c r="K30" s="61">
        <v>1998.0</v>
      </c>
      <c r="L30" s="62">
        <v>1399.0</v>
      </c>
      <c r="M30" s="58"/>
      <c r="N30" s="57" t="s">
        <v>476</v>
      </c>
      <c r="O30" s="58"/>
      <c r="P30" s="63"/>
      <c r="Q30" s="63"/>
      <c r="R30" s="213"/>
      <c r="S30" s="213"/>
      <c r="T30" s="180"/>
      <c r="U30" s="180"/>
      <c r="V30" s="180"/>
      <c r="W30" s="236"/>
      <c r="X30" s="180"/>
      <c r="Y30" s="180"/>
      <c r="Z30" s="180"/>
      <c r="AA30" s="180"/>
      <c r="AB30" s="180"/>
      <c r="AC30" s="180"/>
      <c r="AD30" s="56"/>
      <c r="AE30" s="237"/>
      <c r="AF30" s="237"/>
      <c r="AG30" s="237"/>
    </row>
    <row r="31" ht="15.75" customHeight="1">
      <c r="A31" s="35"/>
      <c r="B31" s="57" t="s">
        <v>473</v>
      </c>
      <c r="C31" s="57" t="s">
        <v>6</v>
      </c>
      <c r="D31" s="57" t="s">
        <v>474</v>
      </c>
      <c r="E31" s="57" t="s">
        <v>4</v>
      </c>
      <c r="F31" s="58" t="s">
        <v>479</v>
      </c>
      <c r="G31" s="58"/>
      <c r="H31" s="38">
        <v>1.0</v>
      </c>
      <c r="I31" s="59">
        <v>4590.0</v>
      </c>
      <c r="J31" s="60"/>
      <c r="K31" s="61">
        <v>1998.0</v>
      </c>
      <c r="L31" s="62">
        <v>1399.0</v>
      </c>
      <c r="M31" s="58"/>
      <c r="N31" s="57" t="s">
        <v>476</v>
      </c>
      <c r="O31" s="58"/>
      <c r="P31" s="63"/>
      <c r="Q31" s="63"/>
      <c r="R31" s="213"/>
      <c r="S31" s="213"/>
      <c r="T31" s="180"/>
      <c r="U31" s="180"/>
      <c r="V31" s="180"/>
      <c r="W31" s="236"/>
      <c r="X31" s="180"/>
      <c r="Y31" s="180"/>
      <c r="Z31" s="180"/>
      <c r="AA31" s="180"/>
      <c r="AB31" s="180"/>
      <c r="AC31" s="180"/>
      <c r="AD31" s="56"/>
      <c r="AE31" s="237"/>
      <c r="AF31" s="237"/>
      <c r="AG31" s="237"/>
    </row>
    <row r="32" ht="15.75" customHeight="1">
      <c r="A32" s="35"/>
      <c r="B32" s="57" t="s">
        <v>473</v>
      </c>
      <c r="C32" s="57" t="s">
        <v>6</v>
      </c>
      <c r="D32" s="57" t="s">
        <v>474</v>
      </c>
      <c r="E32" s="57" t="s">
        <v>4</v>
      </c>
      <c r="F32" s="58" t="s">
        <v>480</v>
      </c>
      <c r="G32" s="58"/>
      <c r="H32" s="38">
        <v>1.0</v>
      </c>
      <c r="I32" s="59">
        <v>4590.0</v>
      </c>
      <c r="J32" s="60"/>
      <c r="K32" s="61">
        <v>1998.0</v>
      </c>
      <c r="L32" s="62">
        <v>1399.0</v>
      </c>
      <c r="M32" s="58"/>
      <c r="N32" s="57" t="s">
        <v>476</v>
      </c>
      <c r="O32" s="58"/>
      <c r="P32" s="63"/>
      <c r="Q32" s="63"/>
      <c r="R32" s="213"/>
      <c r="S32" s="213"/>
      <c r="T32" s="180"/>
      <c r="U32" s="180"/>
      <c r="V32" s="180"/>
      <c r="W32" s="236"/>
      <c r="X32" s="180"/>
      <c r="Y32" s="180"/>
      <c r="Z32" s="180"/>
      <c r="AA32" s="180"/>
      <c r="AB32" s="180"/>
      <c r="AC32" s="180"/>
      <c r="AD32" s="56"/>
      <c r="AE32" s="237"/>
      <c r="AF32" s="237"/>
      <c r="AG32" s="237"/>
    </row>
    <row r="33" ht="15.75" customHeight="1">
      <c r="A33" s="35"/>
      <c r="B33" s="57" t="s">
        <v>473</v>
      </c>
      <c r="C33" s="57" t="s">
        <v>6</v>
      </c>
      <c r="D33" s="57" t="s">
        <v>474</v>
      </c>
      <c r="E33" s="57" t="s">
        <v>4</v>
      </c>
      <c r="F33" s="58" t="s">
        <v>481</v>
      </c>
      <c r="G33" s="58"/>
      <c r="H33" s="38">
        <v>1.0</v>
      </c>
      <c r="I33" s="59">
        <v>4590.0</v>
      </c>
      <c r="J33" s="60"/>
      <c r="K33" s="61">
        <v>1998.0</v>
      </c>
      <c r="L33" s="62">
        <v>1399.0</v>
      </c>
      <c r="M33" s="58"/>
      <c r="N33" s="57" t="s">
        <v>476</v>
      </c>
      <c r="O33" s="58"/>
      <c r="P33" s="63"/>
      <c r="Q33" s="63"/>
      <c r="R33" s="213"/>
      <c r="S33" s="213"/>
      <c r="T33" s="180"/>
      <c r="U33" s="180"/>
      <c r="V33" s="180"/>
      <c r="W33" s="236"/>
      <c r="X33" s="180"/>
      <c r="Y33" s="180"/>
      <c r="Z33" s="180"/>
      <c r="AA33" s="180"/>
      <c r="AB33" s="180"/>
      <c r="AC33" s="180"/>
      <c r="AD33" s="56"/>
      <c r="AE33" s="237"/>
      <c r="AF33" s="237"/>
      <c r="AG33" s="237"/>
    </row>
    <row r="34" ht="15.75" customHeight="1">
      <c r="A34" s="35" t="s">
        <v>315</v>
      </c>
      <c r="B34" s="35" t="s">
        <v>411</v>
      </c>
      <c r="C34" s="35" t="s">
        <v>6</v>
      </c>
      <c r="D34" s="35" t="s">
        <v>324</v>
      </c>
      <c r="E34" s="35" t="s">
        <v>319</v>
      </c>
      <c r="F34" s="46" t="str">
        <f t="shared" ref="F34:F35" si="5">LEFT(P34,FIND(" ",P34)-1)</f>
        <v>SJ91172a-102</v>
      </c>
      <c r="G34" s="48"/>
      <c r="H34" s="38">
        <v>1.0</v>
      </c>
      <c r="I34" s="35">
        <v>3190.0</v>
      </c>
      <c r="J34" s="48"/>
      <c r="K34" s="49">
        <v>1122.0</v>
      </c>
      <c r="L34" s="52">
        <v>1066.0</v>
      </c>
      <c r="M34" s="41"/>
      <c r="N34" s="35" t="s">
        <v>378</v>
      </c>
      <c r="O34" s="48"/>
      <c r="P34" s="51" t="s">
        <v>447</v>
      </c>
      <c r="Q34" s="51"/>
      <c r="R34" s="42"/>
      <c r="S34" s="42"/>
      <c r="T34" s="56"/>
      <c r="U34" s="56"/>
      <c r="V34" s="56"/>
      <c r="W34" s="78"/>
      <c r="X34" s="56"/>
      <c r="Y34" s="56"/>
      <c r="Z34" s="56"/>
      <c r="AA34" s="56"/>
      <c r="AB34" s="56"/>
      <c r="AC34" s="56"/>
      <c r="AD34" s="56"/>
      <c r="AE34" s="56"/>
      <c r="AF34" s="237"/>
      <c r="AG34" s="237"/>
      <c r="AH34" s="44"/>
      <c r="AI34" s="44"/>
      <c r="AJ34" s="44"/>
      <c r="AK34" s="44"/>
      <c r="AL34" s="44"/>
      <c r="AM34" s="44"/>
      <c r="AN34" s="44"/>
      <c r="AO34" s="44"/>
    </row>
    <row r="35" ht="15.75" customHeight="1">
      <c r="A35" s="35" t="s">
        <v>315</v>
      </c>
      <c r="B35" s="35" t="s">
        <v>411</v>
      </c>
      <c r="C35" s="35" t="s">
        <v>6</v>
      </c>
      <c r="D35" s="35" t="s">
        <v>324</v>
      </c>
      <c r="E35" s="35" t="s">
        <v>319</v>
      </c>
      <c r="F35" s="46" t="str">
        <f t="shared" si="5"/>
        <v>SJ91172b-42</v>
      </c>
      <c r="G35" s="48"/>
      <c r="H35" s="38">
        <v>1.0</v>
      </c>
      <c r="I35" s="35">
        <v>3190.0</v>
      </c>
      <c r="J35" s="48"/>
      <c r="K35" s="49">
        <v>1122.0</v>
      </c>
      <c r="L35" s="52">
        <v>1066.0</v>
      </c>
      <c r="M35" s="41"/>
      <c r="N35" s="35" t="s">
        <v>378</v>
      </c>
      <c r="O35" s="48"/>
      <c r="P35" s="51" t="s">
        <v>448</v>
      </c>
      <c r="Q35" s="51"/>
      <c r="R35" s="42"/>
      <c r="S35" s="42"/>
      <c r="T35" s="56"/>
      <c r="U35" s="56"/>
      <c r="V35" s="56"/>
      <c r="W35" s="78"/>
      <c r="X35" s="56"/>
      <c r="Y35" s="56"/>
      <c r="Z35" s="56"/>
      <c r="AA35" s="56"/>
      <c r="AB35" s="56"/>
      <c r="AC35" s="56"/>
      <c r="AD35" s="56"/>
      <c r="AE35" s="56"/>
      <c r="AF35" s="237"/>
      <c r="AG35" s="237"/>
      <c r="AH35" s="44"/>
      <c r="AI35" s="44"/>
      <c r="AJ35" s="44"/>
      <c r="AK35" s="44"/>
      <c r="AL35" s="44"/>
      <c r="AM35" s="44"/>
      <c r="AN35" s="44"/>
      <c r="AO35" s="44"/>
    </row>
    <row r="36" ht="15.75" customHeight="1">
      <c r="A36" s="122" t="s">
        <v>315</v>
      </c>
      <c r="B36" s="122" t="s">
        <v>473</v>
      </c>
      <c r="C36" s="122" t="s">
        <v>22</v>
      </c>
      <c r="D36" s="122" t="s">
        <v>324</v>
      </c>
      <c r="E36" s="122" t="s">
        <v>1202</v>
      </c>
      <c r="F36" s="122" t="s">
        <v>1285</v>
      </c>
      <c r="G36" s="193"/>
      <c r="H36" s="121">
        <v>1.0</v>
      </c>
      <c r="I36" s="142">
        <v>3390.0</v>
      </c>
      <c r="J36" s="232"/>
      <c r="K36" s="233">
        <v>1422.0</v>
      </c>
      <c r="L36" s="122">
        <v>1354.29</v>
      </c>
      <c r="M36" s="234">
        <f t="shared" ref="M36:M42" si="6">L36*H36</f>
        <v>1354.29</v>
      </c>
      <c r="N36" s="122" t="s">
        <v>1204</v>
      </c>
      <c r="O36" s="193"/>
      <c r="P36" s="99" t="s">
        <v>1282</v>
      </c>
      <c r="Q36" s="103"/>
      <c r="R36" s="238"/>
      <c r="S36" s="238"/>
      <c r="T36" s="235"/>
      <c r="U36" s="235"/>
      <c r="V36" s="235"/>
      <c r="W36" s="239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103"/>
      <c r="AI36" s="103"/>
      <c r="AJ36" s="103"/>
      <c r="AK36" s="103"/>
      <c r="AL36" s="103"/>
      <c r="AM36" s="103"/>
      <c r="AN36" s="103"/>
    </row>
    <row r="37" ht="16.5" customHeight="1">
      <c r="A37" s="57" t="s">
        <v>315</v>
      </c>
      <c r="B37" s="57" t="s">
        <v>411</v>
      </c>
      <c r="C37" s="57" t="s">
        <v>6</v>
      </c>
      <c r="D37" s="57" t="s">
        <v>324</v>
      </c>
      <c r="E37" s="57" t="s">
        <v>4</v>
      </c>
      <c r="F37" s="194" t="s">
        <v>1164</v>
      </c>
      <c r="G37" s="193"/>
      <c r="H37" s="59">
        <v>1.0</v>
      </c>
      <c r="I37" s="113">
        <v>2190.0</v>
      </c>
      <c r="J37" s="125"/>
      <c r="K37" s="179">
        <v>898.0</v>
      </c>
      <c r="L37" s="38">
        <v>799.0</v>
      </c>
      <c r="M37" s="189">
        <f t="shared" si="6"/>
        <v>799</v>
      </c>
      <c r="N37" s="57" t="s">
        <v>1134</v>
      </c>
      <c r="O37" s="58"/>
      <c r="P37" s="63"/>
      <c r="Q37" s="63"/>
      <c r="R37" s="190"/>
      <c r="S37" s="77"/>
      <c r="T37" s="191"/>
      <c r="U37" s="191"/>
      <c r="V37" s="191"/>
      <c r="W37" s="83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63"/>
      <c r="AI37" s="63"/>
      <c r="AJ37" s="63"/>
    </row>
    <row r="38" ht="15.75" customHeight="1">
      <c r="A38" s="57" t="s">
        <v>315</v>
      </c>
      <c r="B38" s="57" t="s">
        <v>411</v>
      </c>
      <c r="C38" s="57" t="s">
        <v>6</v>
      </c>
      <c r="D38" s="57" t="s">
        <v>324</v>
      </c>
      <c r="E38" s="57" t="s">
        <v>4</v>
      </c>
      <c r="F38" s="58" t="s">
        <v>1157</v>
      </c>
      <c r="G38" s="193"/>
      <c r="H38" s="59">
        <v>1.0</v>
      </c>
      <c r="I38" s="113">
        <v>1490.0</v>
      </c>
      <c r="J38" s="125"/>
      <c r="K38" s="179">
        <v>648.0</v>
      </c>
      <c r="L38" s="38">
        <v>577.0</v>
      </c>
      <c r="M38" s="189">
        <f t="shared" si="6"/>
        <v>577</v>
      </c>
      <c r="N38" s="57" t="s">
        <v>1134</v>
      </c>
      <c r="O38" s="58"/>
      <c r="P38" s="63"/>
      <c r="Q38" s="63"/>
      <c r="R38" s="190"/>
      <c r="S38" s="77"/>
      <c r="T38" s="191"/>
      <c r="U38" s="191"/>
      <c r="V38" s="191"/>
      <c r="W38" s="83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63"/>
      <c r="AI38" s="63"/>
      <c r="AJ38" s="63"/>
    </row>
    <row r="39" ht="15.75" customHeight="1">
      <c r="A39" s="57" t="s">
        <v>315</v>
      </c>
      <c r="B39" s="57" t="s">
        <v>411</v>
      </c>
      <c r="C39" s="57" t="s">
        <v>6</v>
      </c>
      <c r="D39" s="57" t="s">
        <v>324</v>
      </c>
      <c r="E39" s="57" t="s">
        <v>4</v>
      </c>
      <c r="F39" s="58" t="s">
        <v>1158</v>
      </c>
      <c r="G39" s="193"/>
      <c r="H39" s="59">
        <v>1.0</v>
      </c>
      <c r="I39" s="113">
        <v>2190.0</v>
      </c>
      <c r="J39" s="125"/>
      <c r="K39" s="179">
        <v>898.0</v>
      </c>
      <c r="L39" s="38">
        <v>799.0</v>
      </c>
      <c r="M39" s="189">
        <f t="shared" si="6"/>
        <v>799</v>
      </c>
      <c r="N39" s="57" t="s">
        <v>1134</v>
      </c>
      <c r="O39" s="58"/>
      <c r="P39" s="63"/>
      <c r="Q39" s="63"/>
      <c r="R39" s="190"/>
      <c r="S39" s="77"/>
      <c r="T39" s="191"/>
      <c r="U39" s="191"/>
      <c r="V39" s="191"/>
      <c r="W39" s="83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63"/>
      <c r="AI39" s="63"/>
      <c r="AJ39" s="63"/>
    </row>
    <row r="40" ht="15.75" customHeight="1">
      <c r="A40" s="57" t="s">
        <v>315</v>
      </c>
      <c r="B40" s="57" t="s">
        <v>411</v>
      </c>
      <c r="C40" s="57" t="s">
        <v>6</v>
      </c>
      <c r="D40" s="57" t="s">
        <v>324</v>
      </c>
      <c r="E40" s="57" t="s">
        <v>4</v>
      </c>
      <c r="F40" s="58" t="s">
        <v>1159</v>
      </c>
      <c r="G40" s="193"/>
      <c r="H40" s="59">
        <v>1.0</v>
      </c>
      <c r="I40" s="113">
        <v>2190.0</v>
      </c>
      <c r="J40" s="125"/>
      <c r="K40" s="179">
        <v>898.0</v>
      </c>
      <c r="L40" s="38">
        <v>799.0</v>
      </c>
      <c r="M40" s="189">
        <f t="shared" si="6"/>
        <v>799</v>
      </c>
      <c r="N40" s="57" t="s">
        <v>1134</v>
      </c>
      <c r="O40" s="58"/>
      <c r="P40" s="63"/>
      <c r="Q40" s="63"/>
      <c r="R40" s="190"/>
      <c r="S40" s="77"/>
      <c r="T40" s="191"/>
      <c r="U40" s="191"/>
      <c r="V40" s="191"/>
      <c r="W40" s="83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63"/>
      <c r="AI40" s="63"/>
      <c r="AJ40" s="63"/>
    </row>
    <row r="41" ht="15.75" customHeight="1">
      <c r="A41" s="57" t="s">
        <v>315</v>
      </c>
      <c r="B41" s="57" t="s">
        <v>411</v>
      </c>
      <c r="C41" s="57" t="s">
        <v>6</v>
      </c>
      <c r="D41" s="57" t="s">
        <v>324</v>
      </c>
      <c r="E41" s="57" t="s">
        <v>4</v>
      </c>
      <c r="F41" s="58" t="s">
        <v>1160</v>
      </c>
      <c r="G41" s="193"/>
      <c r="H41" s="59">
        <v>1.0</v>
      </c>
      <c r="I41" s="113">
        <v>2190.0</v>
      </c>
      <c r="J41" s="125"/>
      <c r="K41" s="179">
        <v>898.0</v>
      </c>
      <c r="L41" s="38">
        <v>799.0</v>
      </c>
      <c r="M41" s="189">
        <f t="shared" si="6"/>
        <v>799</v>
      </c>
      <c r="N41" s="57" t="s">
        <v>1134</v>
      </c>
      <c r="O41" s="58"/>
      <c r="P41" s="63"/>
      <c r="Q41" s="63"/>
      <c r="R41" s="190"/>
      <c r="S41" s="77"/>
      <c r="T41" s="191"/>
      <c r="U41" s="191"/>
      <c r="V41" s="191"/>
      <c r="W41" s="83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63"/>
      <c r="AI41" s="63"/>
      <c r="AJ41" s="63"/>
    </row>
    <row r="42" ht="15.75" customHeight="1">
      <c r="A42" s="57" t="s">
        <v>315</v>
      </c>
      <c r="B42" s="57" t="s">
        <v>411</v>
      </c>
      <c r="C42" s="57" t="s">
        <v>6</v>
      </c>
      <c r="D42" s="57" t="s">
        <v>324</v>
      </c>
      <c r="E42" s="57" t="s">
        <v>4</v>
      </c>
      <c r="F42" s="58" t="s">
        <v>1161</v>
      </c>
      <c r="G42" s="193"/>
      <c r="H42" s="59">
        <v>1.0</v>
      </c>
      <c r="I42" s="113">
        <v>2590.0</v>
      </c>
      <c r="J42" s="125"/>
      <c r="K42" s="179">
        <v>1098.0</v>
      </c>
      <c r="L42" s="38">
        <v>977.0</v>
      </c>
      <c r="M42" s="189">
        <f t="shared" si="6"/>
        <v>977</v>
      </c>
      <c r="N42" s="57" t="s">
        <v>1134</v>
      </c>
      <c r="O42" s="58"/>
      <c r="P42" s="63"/>
      <c r="Q42" s="63"/>
      <c r="R42" s="190"/>
      <c r="S42" s="77"/>
      <c r="T42" s="191"/>
      <c r="U42" s="191"/>
      <c r="V42" s="191"/>
      <c r="W42" s="83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63"/>
      <c r="AI42" s="63"/>
      <c r="AJ42" s="63"/>
    </row>
    <row r="43" ht="15.75" customHeight="1">
      <c r="A43" s="35" t="s">
        <v>315</v>
      </c>
      <c r="B43" s="35" t="s">
        <v>411</v>
      </c>
      <c r="C43" s="35" t="s">
        <v>6</v>
      </c>
      <c r="D43" s="35" t="s">
        <v>324</v>
      </c>
      <c r="E43" s="35" t="s">
        <v>319</v>
      </c>
      <c r="F43" s="35" t="s">
        <v>1779</v>
      </c>
      <c r="G43" s="48"/>
      <c r="H43" s="38">
        <v>1.0</v>
      </c>
      <c r="I43" s="241"/>
      <c r="J43" s="48"/>
      <c r="K43" s="242"/>
      <c r="L43" s="243">
        <v>853.0</v>
      </c>
      <c r="M43" s="41"/>
      <c r="N43" s="35" t="s">
        <v>1776</v>
      </c>
      <c r="O43" s="48"/>
      <c r="P43" s="44"/>
      <c r="Q43" s="44"/>
      <c r="R43" s="245"/>
      <c r="S43" s="245"/>
      <c r="T43" s="237"/>
      <c r="U43" s="237"/>
      <c r="V43" s="237"/>
      <c r="W43" s="246"/>
      <c r="X43" s="237"/>
      <c r="Y43" s="237"/>
      <c r="Z43" s="237"/>
      <c r="AA43" s="237"/>
      <c r="AB43" s="237"/>
      <c r="AC43" s="237"/>
      <c r="AD43" s="237"/>
      <c r="AE43" s="237"/>
      <c r="AF43" s="237"/>
      <c r="AG43" s="237"/>
      <c r="AH43" s="44"/>
      <c r="AI43" s="44"/>
      <c r="AJ43" s="44"/>
      <c r="AK43" s="44"/>
      <c r="AL43" s="44"/>
      <c r="AM43" s="44"/>
      <c r="AN43" s="44"/>
      <c r="AO43" s="44"/>
    </row>
    <row r="44" ht="15.75" customHeight="1">
      <c r="A44" s="35" t="s">
        <v>315</v>
      </c>
      <c r="B44" s="35" t="s">
        <v>411</v>
      </c>
      <c r="C44" s="35" t="s">
        <v>6</v>
      </c>
      <c r="D44" s="35" t="s">
        <v>324</v>
      </c>
      <c r="E44" s="35" t="s">
        <v>319</v>
      </c>
      <c r="F44" s="46" t="str">
        <f t="shared" ref="F44:F45" si="7">LEFT(P44,FIND(" ",P44)-1)</f>
        <v>SNS10201a-42</v>
      </c>
      <c r="G44" s="48"/>
      <c r="H44" s="38">
        <v>1.0</v>
      </c>
      <c r="I44" s="35">
        <v>2190.0</v>
      </c>
      <c r="J44" s="48"/>
      <c r="K44" s="49">
        <v>622.0</v>
      </c>
      <c r="L44" s="52">
        <v>591.0</v>
      </c>
      <c r="M44" s="41"/>
      <c r="N44" s="35" t="s">
        <v>378</v>
      </c>
      <c r="O44" s="48"/>
      <c r="P44" s="51" t="s">
        <v>451</v>
      </c>
      <c r="Q44" s="51"/>
      <c r="R44" s="42"/>
      <c r="S44" s="42"/>
      <c r="T44" s="56"/>
      <c r="U44" s="56"/>
      <c r="V44" s="56"/>
      <c r="W44" s="78"/>
      <c r="X44" s="56"/>
      <c r="Y44" s="56"/>
      <c r="Z44" s="56"/>
      <c r="AA44" s="56"/>
      <c r="AB44" s="56"/>
      <c r="AC44" s="56"/>
      <c r="AD44" s="56"/>
      <c r="AE44" s="56"/>
      <c r="AF44" s="237"/>
      <c r="AG44" s="237"/>
      <c r="AH44" s="44"/>
      <c r="AI44" s="44"/>
      <c r="AJ44" s="44"/>
      <c r="AK44" s="44"/>
      <c r="AL44" s="44"/>
      <c r="AM44" s="44"/>
      <c r="AN44" s="44"/>
      <c r="AO44" s="44"/>
    </row>
    <row r="45" ht="15.75" customHeight="1">
      <c r="A45" s="35" t="s">
        <v>315</v>
      </c>
      <c r="B45" s="35" t="s">
        <v>411</v>
      </c>
      <c r="C45" s="35" t="s">
        <v>6</v>
      </c>
      <c r="D45" s="35" t="s">
        <v>324</v>
      </c>
      <c r="E45" s="35" t="s">
        <v>319</v>
      </c>
      <c r="F45" s="46" t="str">
        <f t="shared" si="7"/>
        <v>SNS10201b-102</v>
      </c>
      <c r="G45" s="48"/>
      <c r="H45" s="38">
        <v>1.0</v>
      </c>
      <c r="I45" s="35">
        <v>2190.0</v>
      </c>
      <c r="J45" s="48"/>
      <c r="K45" s="49">
        <v>622.0</v>
      </c>
      <c r="L45" s="52">
        <v>591.0</v>
      </c>
      <c r="M45" s="41"/>
      <c r="N45" s="35" t="s">
        <v>378</v>
      </c>
      <c r="O45" s="48"/>
      <c r="P45" s="51" t="s">
        <v>452</v>
      </c>
      <c r="Q45" s="51"/>
      <c r="R45" s="42"/>
      <c r="S45" s="42"/>
      <c r="T45" s="56"/>
      <c r="U45" s="56"/>
      <c r="V45" s="56"/>
      <c r="W45" s="78"/>
      <c r="X45" s="56"/>
      <c r="Y45" s="56"/>
      <c r="Z45" s="56"/>
      <c r="AA45" s="56"/>
      <c r="AB45" s="56"/>
      <c r="AC45" s="56"/>
      <c r="AD45" s="56"/>
      <c r="AE45" s="56"/>
      <c r="AF45" s="237"/>
      <c r="AG45" s="237"/>
      <c r="AH45" s="44"/>
      <c r="AI45" s="44"/>
      <c r="AJ45" s="44"/>
      <c r="AK45" s="44"/>
      <c r="AL45" s="44"/>
      <c r="AM45" s="44"/>
      <c r="AN45" s="44"/>
      <c r="AO45" s="44"/>
    </row>
    <row r="46" ht="15.75" customHeight="1">
      <c r="A46" s="57" t="s">
        <v>315</v>
      </c>
      <c r="B46" s="57" t="s">
        <v>411</v>
      </c>
      <c r="C46" s="57" t="s">
        <v>6</v>
      </c>
      <c r="D46" s="57" t="s">
        <v>324</v>
      </c>
      <c r="E46" s="57" t="s">
        <v>4</v>
      </c>
      <c r="F46" s="58" t="s">
        <v>1147</v>
      </c>
      <c r="G46" s="193"/>
      <c r="H46" s="59">
        <v>1.0</v>
      </c>
      <c r="I46" s="113">
        <v>2190.0</v>
      </c>
      <c r="J46" s="125"/>
      <c r="K46" s="179">
        <v>898.0</v>
      </c>
      <c r="L46" s="38">
        <v>799.0</v>
      </c>
      <c r="M46" s="189">
        <f t="shared" ref="M46:M47" si="8">L46*H46</f>
        <v>799</v>
      </c>
      <c r="N46" s="57" t="s">
        <v>1134</v>
      </c>
      <c r="O46" s="58"/>
      <c r="P46" s="63"/>
      <c r="Q46" s="63"/>
      <c r="R46" s="190"/>
      <c r="S46" s="77"/>
      <c r="T46" s="191"/>
      <c r="U46" s="191"/>
      <c r="V46" s="191"/>
      <c r="W46" s="83"/>
      <c r="X46" s="192"/>
      <c r="Y46" s="192"/>
      <c r="Z46" s="192"/>
      <c r="AA46" s="192"/>
      <c r="AB46" s="192"/>
      <c r="AC46" s="192"/>
      <c r="AD46" s="192"/>
      <c r="AE46" s="192"/>
      <c r="AF46" s="192"/>
      <c r="AG46" s="192"/>
      <c r="AH46" s="63"/>
      <c r="AI46" s="63"/>
      <c r="AJ46" s="63"/>
    </row>
    <row r="47" ht="15.75" customHeight="1">
      <c r="A47" s="57" t="s">
        <v>315</v>
      </c>
      <c r="B47" s="57" t="s">
        <v>411</v>
      </c>
      <c r="C47" s="57" t="s">
        <v>6</v>
      </c>
      <c r="D47" s="57" t="s">
        <v>324</v>
      </c>
      <c r="E47" s="57" t="s">
        <v>4</v>
      </c>
      <c r="F47" s="58" t="s">
        <v>1148</v>
      </c>
      <c r="G47" s="193"/>
      <c r="H47" s="59">
        <v>1.0</v>
      </c>
      <c r="I47" s="113">
        <v>2190.0</v>
      </c>
      <c r="J47" s="125"/>
      <c r="K47" s="179">
        <v>898.0</v>
      </c>
      <c r="L47" s="38">
        <v>799.0</v>
      </c>
      <c r="M47" s="189">
        <f t="shared" si="8"/>
        <v>799</v>
      </c>
      <c r="N47" s="57" t="s">
        <v>1134</v>
      </c>
      <c r="O47" s="58"/>
      <c r="P47" s="63"/>
      <c r="Q47" s="63"/>
      <c r="R47" s="190"/>
      <c r="S47" s="77"/>
      <c r="T47" s="191"/>
      <c r="U47" s="191"/>
      <c r="V47" s="191"/>
      <c r="W47" s="83"/>
      <c r="X47" s="192"/>
      <c r="Y47" s="192"/>
      <c r="Z47" s="192"/>
      <c r="AA47" s="192"/>
      <c r="AB47" s="192"/>
      <c r="AC47" s="192"/>
      <c r="AD47" s="192"/>
      <c r="AE47" s="192"/>
      <c r="AF47" s="192"/>
      <c r="AG47" s="192"/>
      <c r="AH47" s="63"/>
      <c r="AI47" s="63"/>
      <c r="AJ47" s="63"/>
    </row>
    <row r="48" ht="15.75" customHeight="1">
      <c r="A48" s="35" t="s">
        <v>315</v>
      </c>
      <c r="B48" s="35" t="s">
        <v>411</v>
      </c>
      <c r="C48" s="35" t="s">
        <v>6</v>
      </c>
      <c r="D48" s="35" t="s">
        <v>324</v>
      </c>
      <c r="E48" s="35" t="s">
        <v>319</v>
      </c>
      <c r="F48" s="35" t="s">
        <v>1777</v>
      </c>
      <c r="G48" s="48"/>
      <c r="H48" s="38">
        <v>0.0</v>
      </c>
      <c r="I48" s="241"/>
      <c r="J48" s="48"/>
      <c r="K48" s="242"/>
      <c r="L48" s="243">
        <v>853.0</v>
      </c>
      <c r="M48" s="41"/>
      <c r="N48" s="35" t="s">
        <v>1776</v>
      </c>
      <c r="O48" s="35" t="s">
        <v>1788</v>
      </c>
      <c r="P48" s="44"/>
      <c r="Q48" s="44"/>
      <c r="R48" s="245"/>
      <c r="S48" s="245"/>
      <c r="T48" s="237"/>
      <c r="U48" s="237"/>
      <c r="V48" s="237"/>
      <c r="W48" s="246"/>
      <c r="X48" s="237"/>
      <c r="Y48" s="237"/>
      <c r="Z48" s="237"/>
      <c r="AA48" s="237"/>
      <c r="AB48" s="237"/>
      <c r="AC48" s="237"/>
      <c r="AD48" s="237"/>
      <c r="AE48" s="237"/>
      <c r="AF48" s="237"/>
      <c r="AG48" s="237"/>
      <c r="AH48" s="44"/>
      <c r="AI48" s="44"/>
      <c r="AJ48" s="44"/>
      <c r="AK48" s="44"/>
      <c r="AL48" s="44"/>
      <c r="AM48" s="44"/>
      <c r="AN48" s="44"/>
      <c r="AO48" s="44"/>
    </row>
    <row r="49" ht="15.75" customHeight="1">
      <c r="A49" s="57" t="s">
        <v>315</v>
      </c>
      <c r="B49" s="57" t="s">
        <v>411</v>
      </c>
      <c r="C49" s="57" t="s">
        <v>6</v>
      </c>
      <c r="D49" s="57" t="s">
        <v>324</v>
      </c>
      <c r="E49" s="57" t="s">
        <v>4</v>
      </c>
      <c r="F49" s="58" t="s">
        <v>1149</v>
      </c>
      <c r="G49" s="193"/>
      <c r="H49" s="59">
        <v>1.0</v>
      </c>
      <c r="I49" s="113">
        <v>2190.0</v>
      </c>
      <c r="J49" s="125"/>
      <c r="K49" s="179">
        <v>898.0</v>
      </c>
      <c r="L49" s="38">
        <v>799.0</v>
      </c>
      <c r="M49" s="189">
        <f t="shared" ref="M49:M51" si="9">L49*H49</f>
        <v>799</v>
      </c>
      <c r="N49" s="57" t="s">
        <v>1134</v>
      </c>
      <c r="O49" s="58"/>
      <c r="P49" s="63"/>
      <c r="Q49" s="63"/>
      <c r="R49" s="190"/>
      <c r="S49" s="77"/>
      <c r="T49" s="191"/>
      <c r="U49" s="191"/>
      <c r="V49" s="191"/>
      <c r="W49" s="83"/>
      <c r="X49" s="192"/>
      <c r="Y49" s="192"/>
      <c r="Z49" s="192"/>
      <c r="AA49" s="192"/>
      <c r="AB49" s="192"/>
      <c r="AC49" s="192"/>
      <c r="AD49" s="192"/>
      <c r="AE49" s="192"/>
      <c r="AF49" s="192"/>
      <c r="AG49" s="192"/>
      <c r="AH49" s="63"/>
      <c r="AI49" s="63"/>
      <c r="AJ49" s="63"/>
    </row>
    <row r="50" ht="15.75" customHeight="1">
      <c r="A50" s="57" t="s">
        <v>315</v>
      </c>
      <c r="B50" s="57" t="s">
        <v>411</v>
      </c>
      <c r="C50" s="57" t="s">
        <v>22</v>
      </c>
      <c r="D50" s="57" t="s">
        <v>324</v>
      </c>
      <c r="E50" s="57" t="s">
        <v>4</v>
      </c>
      <c r="F50" s="58" t="s">
        <v>1154</v>
      </c>
      <c r="G50" s="193"/>
      <c r="H50" s="59">
        <v>1.0</v>
      </c>
      <c r="I50" s="113">
        <v>2590.0</v>
      </c>
      <c r="J50" s="125"/>
      <c r="K50" s="179">
        <v>1098.0</v>
      </c>
      <c r="L50" s="38">
        <v>977.0</v>
      </c>
      <c r="M50" s="189">
        <f t="shared" si="9"/>
        <v>977</v>
      </c>
      <c r="N50" s="57" t="s">
        <v>1134</v>
      </c>
      <c r="O50" s="58"/>
      <c r="P50" s="63"/>
      <c r="Q50" s="63"/>
      <c r="R50" s="190"/>
      <c r="S50" s="77"/>
      <c r="T50" s="191"/>
      <c r="U50" s="191"/>
      <c r="V50" s="191"/>
      <c r="W50" s="83"/>
      <c r="X50" s="192"/>
      <c r="Y50" s="192"/>
      <c r="Z50" s="192"/>
      <c r="AA50" s="192"/>
      <c r="AB50" s="192"/>
      <c r="AC50" s="192"/>
      <c r="AD50" s="192"/>
      <c r="AE50" s="192"/>
      <c r="AF50" s="192"/>
      <c r="AG50" s="192"/>
      <c r="AH50" s="63"/>
      <c r="AI50" s="63"/>
      <c r="AJ50" s="63"/>
    </row>
    <row r="51" ht="15.75" customHeight="1">
      <c r="A51" s="57" t="s">
        <v>315</v>
      </c>
      <c r="B51" s="57" t="s">
        <v>411</v>
      </c>
      <c r="C51" s="57" t="s">
        <v>22</v>
      </c>
      <c r="D51" s="57" t="s">
        <v>324</v>
      </c>
      <c r="E51" s="57" t="s">
        <v>4</v>
      </c>
      <c r="F51" s="58" t="s">
        <v>1155</v>
      </c>
      <c r="G51" s="193"/>
      <c r="H51" s="59">
        <v>1.0</v>
      </c>
      <c r="I51" s="113">
        <v>2590.0</v>
      </c>
      <c r="J51" s="125"/>
      <c r="K51" s="179">
        <v>1098.0</v>
      </c>
      <c r="L51" s="38">
        <v>977.0</v>
      </c>
      <c r="M51" s="189">
        <f t="shared" si="9"/>
        <v>977</v>
      </c>
      <c r="N51" s="57" t="s">
        <v>1134</v>
      </c>
      <c r="O51" s="58"/>
      <c r="P51" s="63"/>
      <c r="Q51" s="63"/>
      <c r="R51" s="190"/>
      <c r="S51" s="77"/>
      <c r="T51" s="191"/>
      <c r="U51" s="191"/>
      <c r="V51" s="191"/>
      <c r="W51" s="83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63"/>
      <c r="AI51" s="63"/>
      <c r="AJ51" s="63"/>
    </row>
    <row r="52" ht="15.75" customHeight="1">
      <c r="A52" s="35" t="s">
        <v>315</v>
      </c>
      <c r="B52" s="35" t="s">
        <v>411</v>
      </c>
      <c r="C52" s="35" t="s">
        <v>6</v>
      </c>
      <c r="D52" s="35" t="s">
        <v>324</v>
      </c>
      <c r="E52" s="35" t="s">
        <v>319</v>
      </c>
      <c r="F52" s="46" t="str">
        <f t="shared" ref="F52:F57" si="10">LEFT(P52,FIND(" ",P52)-1)</f>
        <v>SUJ2795a-42</v>
      </c>
      <c r="G52" s="48"/>
      <c r="H52" s="38">
        <v>1.0</v>
      </c>
      <c r="I52" s="35">
        <v>2190.0</v>
      </c>
      <c r="J52" s="48"/>
      <c r="K52" s="49">
        <v>622.0</v>
      </c>
      <c r="L52" s="52">
        <v>591.0</v>
      </c>
      <c r="M52" s="41"/>
      <c r="N52" s="35" t="s">
        <v>378</v>
      </c>
      <c r="O52" s="48"/>
      <c r="P52" s="51" t="s">
        <v>456</v>
      </c>
      <c r="Q52" s="51"/>
      <c r="R52" s="42"/>
      <c r="S52" s="42"/>
      <c r="T52" s="56"/>
      <c r="U52" s="56"/>
      <c r="V52" s="56"/>
      <c r="W52" s="78"/>
      <c r="X52" s="56"/>
      <c r="Y52" s="56"/>
      <c r="Z52" s="56"/>
      <c r="AA52" s="56"/>
      <c r="AB52" s="56"/>
      <c r="AC52" s="56"/>
      <c r="AD52" s="56"/>
      <c r="AE52" s="56"/>
      <c r="AF52" s="237"/>
      <c r="AG52" s="237"/>
      <c r="AH52" s="44"/>
      <c r="AI52" s="44"/>
      <c r="AJ52" s="44"/>
      <c r="AK52" s="44"/>
      <c r="AL52" s="44"/>
      <c r="AM52" s="44"/>
      <c r="AN52" s="44"/>
      <c r="AO52" s="44"/>
    </row>
    <row r="53" ht="15.75" customHeight="1">
      <c r="A53" s="35" t="s">
        <v>315</v>
      </c>
      <c r="B53" s="35" t="s">
        <v>411</v>
      </c>
      <c r="C53" s="35" t="s">
        <v>6</v>
      </c>
      <c r="D53" s="35" t="s">
        <v>324</v>
      </c>
      <c r="E53" s="35" t="s">
        <v>319</v>
      </c>
      <c r="F53" s="46" t="str">
        <f t="shared" si="10"/>
        <v>SV2658a-42</v>
      </c>
      <c r="G53" s="48"/>
      <c r="H53" s="38">
        <v>1.0</v>
      </c>
      <c r="I53" s="35">
        <v>2390.0</v>
      </c>
      <c r="J53" s="48"/>
      <c r="K53" s="49">
        <v>872.0</v>
      </c>
      <c r="L53" s="52">
        <v>828.0</v>
      </c>
      <c r="M53" s="41"/>
      <c r="N53" s="35" t="s">
        <v>378</v>
      </c>
      <c r="O53" s="48"/>
      <c r="P53" s="240" t="s">
        <v>462</v>
      </c>
      <c r="Q53" s="51"/>
      <c r="R53" s="42"/>
      <c r="S53" s="42"/>
      <c r="T53" s="56"/>
      <c r="U53" s="56"/>
      <c r="V53" s="56"/>
      <c r="W53" s="78"/>
      <c r="X53" s="56"/>
      <c r="Y53" s="56"/>
      <c r="Z53" s="56"/>
      <c r="AA53" s="56"/>
      <c r="AB53" s="56"/>
      <c r="AC53" s="56"/>
      <c r="AD53" s="56"/>
      <c r="AE53" s="56"/>
      <c r="AF53" s="237"/>
      <c r="AG53" s="237"/>
      <c r="AH53" s="44"/>
      <c r="AI53" s="44"/>
      <c r="AJ53" s="44"/>
      <c r="AK53" s="44"/>
      <c r="AL53" s="44"/>
      <c r="AM53" s="44"/>
      <c r="AN53" s="44"/>
      <c r="AO53" s="44"/>
    </row>
    <row r="54" ht="15.75" customHeight="1">
      <c r="A54" s="35" t="s">
        <v>315</v>
      </c>
      <c r="B54" s="35" t="s">
        <v>411</v>
      </c>
      <c r="C54" s="35" t="s">
        <v>6</v>
      </c>
      <c r="D54" s="35" t="s">
        <v>324</v>
      </c>
      <c r="E54" s="35" t="s">
        <v>319</v>
      </c>
      <c r="F54" s="46" t="str">
        <f t="shared" si="10"/>
        <v>SV7047a-11</v>
      </c>
      <c r="G54" s="48"/>
      <c r="H54" s="38">
        <v>1.0</v>
      </c>
      <c r="I54" s="35">
        <v>2190.0</v>
      </c>
      <c r="J54" s="48"/>
      <c r="K54" s="49">
        <v>622.0</v>
      </c>
      <c r="L54" s="52">
        <v>591.0</v>
      </c>
      <c r="M54" s="41"/>
      <c r="N54" s="35" t="s">
        <v>378</v>
      </c>
      <c r="O54" s="48"/>
      <c r="P54" s="240" t="s">
        <v>465</v>
      </c>
      <c r="Q54" s="56"/>
      <c r="R54" s="56"/>
      <c r="S54" s="78"/>
      <c r="T54" s="78"/>
      <c r="U54" s="56"/>
      <c r="V54" s="51"/>
      <c r="W54" s="56"/>
      <c r="X54" s="56"/>
      <c r="Y54" s="56"/>
      <c r="Z54" s="56"/>
      <c r="AA54" s="56"/>
      <c r="AB54" s="56"/>
      <c r="AC54" s="56"/>
      <c r="AD54" s="56"/>
      <c r="AE54" s="56"/>
      <c r="AF54" s="44"/>
      <c r="AG54" s="44"/>
      <c r="AH54" s="44"/>
      <c r="AI54" s="44"/>
      <c r="AJ54" s="44"/>
      <c r="AK54" s="44"/>
      <c r="AL54" s="44"/>
      <c r="AM54" s="44"/>
      <c r="AN54" s="44"/>
      <c r="AO54" s="44"/>
    </row>
    <row r="55" ht="15.75" customHeight="1">
      <c r="A55" s="35" t="s">
        <v>315</v>
      </c>
      <c r="B55" s="35" t="s">
        <v>411</v>
      </c>
      <c r="C55" s="35" t="s">
        <v>6</v>
      </c>
      <c r="D55" s="35" t="s">
        <v>324</v>
      </c>
      <c r="E55" s="35" t="s">
        <v>319</v>
      </c>
      <c r="F55" s="46" t="str">
        <f t="shared" si="10"/>
        <v>SV7182a-2</v>
      </c>
      <c r="G55" s="48"/>
      <c r="H55" s="38">
        <v>1.0</v>
      </c>
      <c r="I55" s="35">
        <v>2190.0</v>
      </c>
      <c r="J55" s="48"/>
      <c r="K55" s="49">
        <v>622.0</v>
      </c>
      <c r="L55" s="52">
        <v>591.0</v>
      </c>
      <c r="M55" s="41"/>
      <c r="N55" s="35" t="s">
        <v>378</v>
      </c>
      <c r="O55" s="48"/>
      <c r="P55" s="240" t="s">
        <v>466</v>
      </c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44"/>
      <c r="AG55" s="44"/>
      <c r="AH55" s="44"/>
      <c r="AI55" s="44"/>
      <c r="AJ55" s="44"/>
      <c r="AK55" s="44"/>
      <c r="AL55" s="44"/>
      <c r="AM55" s="44"/>
      <c r="AN55" s="44"/>
      <c r="AO55" s="44"/>
    </row>
    <row r="56" ht="15.75" customHeight="1">
      <c r="A56" s="35" t="s">
        <v>315</v>
      </c>
      <c r="B56" s="35" t="s">
        <v>411</v>
      </c>
      <c r="C56" s="35" t="s">
        <v>6</v>
      </c>
      <c r="D56" s="35" t="s">
        <v>324</v>
      </c>
      <c r="E56" s="35" t="s">
        <v>319</v>
      </c>
      <c r="F56" s="46" t="str">
        <f t="shared" si="10"/>
        <v>SV7805b-8</v>
      </c>
      <c r="G56" s="48"/>
      <c r="H56" s="38">
        <v>1.0</v>
      </c>
      <c r="I56" s="35">
        <v>2390.0</v>
      </c>
      <c r="J56" s="48"/>
      <c r="K56" s="49">
        <v>872.0</v>
      </c>
      <c r="L56" s="52">
        <v>828.0</v>
      </c>
      <c r="M56" s="41"/>
      <c r="N56" s="35" t="s">
        <v>378</v>
      </c>
      <c r="O56" s="48"/>
      <c r="P56" s="240" t="s">
        <v>467</v>
      </c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44"/>
      <c r="AG56" s="44"/>
      <c r="AH56" s="44"/>
      <c r="AI56" s="44"/>
      <c r="AJ56" s="44"/>
      <c r="AK56" s="44"/>
      <c r="AL56" s="44"/>
      <c r="AM56" s="44"/>
      <c r="AN56" s="44"/>
      <c r="AO56" s="44"/>
    </row>
    <row r="57" ht="15.75" customHeight="1">
      <c r="A57" s="35" t="s">
        <v>315</v>
      </c>
      <c r="B57" s="35" t="s">
        <v>411</v>
      </c>
      <c r="C57" s="35" t="s">
        <v>6</v>
      </c>
      <c r="D57" s="35" t="s">
        <v>324</v>
      </c>
      <c r="E57" s="35" t="s">
        <v>319</v>
      </c>
      <c r="F57" s="46" t="str">
        <f t="shared" si="10"/>
        <v>SVW233a-42</v>
      </c>
      <c r="G57" s="48"/>
      <c r="H57" s="38">
        <v>1.0</v>
      </c>
      <c r="I57" s="35">
        <v>2390.0</v>
      </c>
      <c r="J57" s="48"/>
      <c r="K57" s="49">
        <v>872.0</v>
      </c>
      <c r="L57" s="52">
        <f>1656/2</f>
        <v>828</v>
      </c>
      <c r="M57" s="41"/>
      <c r="N57" s="35" t="s">
        <v>378</v>
      </c>
      <c r="O57" s="48"/>
      <c r="P57" s="240" t="s">
        <v>470</v>
      </c>
      <c r="Q57" s="51" t="s">
        <v>1774</v>
      </c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44"/>
      <c r="AG57" s="44"/>
      <c r="AH57" s="44"/>
      <c r="AI57" s="44"/>
      <c r="AJ57" s="44"/>
      <c r="AK57" s="44"/>
      <c r="AL57" s="44"/>
      <c r="AM57" s="44"/>
      <c r="AN57" s="44"/>
      <c r="AO57" s="44"/>
    </row>
    <row r="58" ht="15.75" customHeight="1">
      <c r="A58" s="44"/>
      <c r="B58" s="44"/>
      <c r="C58" s="44"/>
      <c r="D58" s="44"/>
      <c r="E58" s="44"/>
      <c r="F58" s="44"/>
      <c r="G58" s="44"/>
      <c r="H58" s="44"/>
      <c r="I58" s="68"/>
      <c r="J58" s="44"/>
      <c r="K58" s="65"/>
      <c r="L58" s="66"/>
      <c r="M58" s="67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</row>
    <row r="59" ht="15.75" customHeight="1">
      <c r="A59" s="44"/>
      <c r="B59" s="44"/>
      <c r="C59" s="44"/>
      <c r="D59" s="44"/>
      <c r="E59" s="44"/>
      <c r="F59" s="44"/>
      <c r="G59" s="44"/>
      <c r="H59" s="44"/>
      <c r="I59" s="68"/>
      <c r="J59" s="44"/>
      <c r="K59" s="65"/>
      <c r="L59" s="66"/>
      <c r="M59" s="67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</row>
    <row r="60" ht="15.75" customHeight="1">
      <c r="A60" s="44"/>
      <c r="B60" s="44"/>
      <c r="C60" s="44"/>
      <c r="D60" s="44"/>
      <c r="E60" s="44"/>
      <c r="F60" s="44"/>
      <c r="G60" s="44"/>
      <c r="H60" s="44"/>
      <c r="I60" s="68"/>
      <c r="J60" s="44"/>
      <c r="K60" s="65"/>
      <c r="L60" s="66"/>
      <c r="M60" s="67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</row>
    <row r="61" ht="15.75" customHeight="1">
      <c r="A61" s="44"/>
      <c r="B61" s="44"/>
      <c r="C61" s="44"/>
      <c r="D61" s="44"/>
      <c r="E61" s="44"/>
      <c r="F61" s="44"/>
      <c r="G61" s="44"/>
      <c r="H61" s="44"/>
      <c r="I61" s="68"/>
      <c r="J61" s="44"/>
      <c r="K61" s="65"/>
      <c r="L61" s="66"/>
      <c r="M61" s="67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</row>
    <row r="62" ht="15.75" customHeight="1">
      <c r="A62" s="44"/>
      <c r="B62" s="44"/>
      <c r="C62" s="44"/>
      <c r="D62" s="44"/>
      <c r="E62" s="44"/>
      <c r="F62" s="44"/>
      <c r="G62" s="44"/>
      <c r="H62" s="44"/>
      <c r="I62" s="68"/>
      <c r="J62" s="44"/>
      <c r="K62" s="65"/>
      <c r="L62" s="66"/>
      <c r="M62" s="67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</row>
    <row r="63" ht="15.75" customHeight="1">
      <c r="A63" s="44"/>
      <c r="B63" s="44"/>
      <c r="C63" s="44"/>
      <c r="D63" s="44"/>
      <c r="E63" s="44"/>
      <c r="F63" s="44"/>
      <c r="G63" s="44"/>
      <c r="H63" s="44"/>
      <c r="I63" s="68"/>
      <c r="J63" s="44"/>
      <c r="K63" s="65"/>
      <c r="L63" s="66"/>
      <c r="M63" s="67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</row>
    <row r="64" ht="15.75" customHeight="1">
      <c r="A64" s="44"/>
      <c r="B64" s="44"/>
      <c r="C64" s="44"/>
      <c r="D64" s="44"/>
      <c r="E64" s="44"/>
      <c r="F64" s="44"/>
      <c r="G64" s="44"/>
      <c r="H64" s="44"/>
      <c r="I64" s="68"/>
      <c r="J64" s="44"/>
      <c r="K64" s="65"/>
      <c r="L64" s="66"/>
      <c r="M64" s="67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</row>
    <row r="65" ht="15.75" customHeight="1">
      <c r="A65" s="44"/>
      <c r="B65" s="44"/>
      <c r="C65" s="44"/>
      <c r="D65" s="44"/>
      <c r="E65" s="44"/>
      <c r="F65" s="44"/>
      <c r="G65" s="44"/>
      <c r="H65" s="44"/>
      <c r="I65" s="68"/>
      <c r="J65" s="44"/>
      <c r="K65" s="65"/>
      <c r="L65" s="66"/>
      <c r="M65" s="67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</row>
    <row r="66" ht="15.75" customHeight="1">
      <c r="A66" s="44"/>
      <c r="B66" s="44"/>
      <c r="C66" s="44"/>
      <c r="D66" s="44"/>
      <c r="E66" s="44"/>
      <c r="F66" s="44"/>
      <c r="G66" s="44"/>
      <c r="H66" s="44"/>
      <c r="I66" s="68"/>
      <c r="J66" s="44"/>
      <c r="K66" s="65"/>
      <c r="L66" s="66"/>
      <c r="M66" s="67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</row>
    <row r="67" ht="15.75" customHeight="1">
      <c r="A67" s="44"/>
      <c r="B67" s="44"/>
      <c r="C67" s="44"/>
      <c r="D67" s="44"/>
      <c r="E67" s="44"/>
      <c r="F67" s="44"/>
      <c r="G67" s="44"/>
      <c r="H67" s="44"/>
      <c r="I67" s="68"/>
      <c r="J67" s="44"/>
      <c r="K67" s="65"/>
      <c r="L67" s="66"/>
      <c r="M67" s="67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</row>
    <row r="68" ht="15.75" customHeight="1">
      <c r="A68" s="44"/>
      <c r="B68" s="44"/>
      <c r="C68" s="44"/>
      <c r="D68" s="44"/>
      <c r="E68" s="44"/>
      <c r="F68" s="44"/>
      <c r="G68" s="44"/>
      <c r="H68" s="44"/>
      <c r="I68" s="68"/>
      <c r="J68" s="44"/>
      <c r="K68" s="65"/>
      <c r="L68" s="66"/>
      <c r="M68" s="67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</row>
    <row r="69" ht="15.75" customHeight="1">
      <c r="A69" s="44"/>
      <c r="B69" s="44"/>
      <c r="C69" s="44"/>
      <c r="D69" s="44"/>
      <c r="E69" s="44"/>
      <c r="F69" s="44"/>
      <c r="G69" s="44"/>
      <c r="H69" s="44"/>
      <c r="I69" s="68"/>
      <c r="J69" s="44"/>
      <c r="K69" s="65"/>
      <c r="L69" s="66"/>
      <c r="M69" s="67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</row>
    <row r="70" ht="15.75" customHeight="1">
      <c r="A70" s="44"/>
      <c r="B70" s="44"/>
      <c r="C70" s="44"/>
      <c r="D70" s="44"/>
      <c r="E70" s="44"/>
      <c r="F70" s="44"/>
      <c r="G70" s="44"/>
      <c r="H70" s="44"/>
      <c r="I70" s="68"/>
      <c r="J70" s="44"/>
      <c r="K70" s="65"/>
      <c r="L70" s="66"/>
      <c r="M70" s="67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</row>
    <row r="71" ht="15.75" customHeight="1">
      <c r="A71" s="44"/>
      <c r="B71" s="44"/>
      <c r="C71" s="44"/>
      <c r="D71" s="44"/>
      <c r="E71" s="44"/>
      <c r="F71" s="44"/>
      <c r="G71" s="44"/>
      <c r="H71" s="44"/>
      <c r="I71" s="68"/>
      <c r="J71" s="44"/>
      <c r="K71" s="65"/>
      <c r="L71" s="66"/>
      <c r="M71" s="67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</row>
    <row r="72" ht="15.75" customHeight="1">
      <c r="A72" s="44"/>
      <c r="B72" s="44"/>
      <c r="C72" s="44"/>
      <c r="D72" s="44"/>
      <c r="E72" s="44"/>
      <c r="F72" s="44"/>
      <c r="G72" s="44"/>
      <c r="H72" s="44"/>
      <c r="I72" s="68"/>
      <c r="J72" s="44"/>
      <c r="K72" s="65"/>
      <c r="L72" s="66"/>
      <c r="M72" s="67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</row>
    <row r="73" ht="15.75" customHeight="1">
      <c r="A73" s="44"/>
      <c r="B73" s="44"/>
      <c r="C73" s="44"/>
      <c r="D73" s="44"/>
      <c r="E73" s="44"/>
      <c r="F73" s="44"/>
      <c r="G73" s="44"/>
      <c r="H73" s="44"/>
      <c r="I73" s="68"/>
      <c r="J73" s="44"/>
      <c r="K73" s="65"/>
      <c r="L73" s="66"/>
      <c r="M73" s="67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</row>
    <row r="74" ht="15.75" customHeight="1">
      <c r="A74" s="44"/>
      <c r="B74" s="44"/>
      <c r="C74" s="44"/>
      <c r="D74" s="44"/>
      <c r="E74" s="44"/>
      <c r="F74" s="44"/>
      <c r="G74" s="44"/>
      <c r="H74" s="44"/>
      <c r="I74" s="68"/>
      <c r="J74" s="44"/>
      <c r="K74" s="65"/>
      <c r="L74" s="66"/>
      <c r="M74" s="67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</row>
    <row r="75" ht="15.75" customHeight="1">
      <c r="A75" s="44"/>
      <c r="B75" s="44"/>
      <c r="C75" s="44"/>
      <c r="D75" s="44"/>
      <c r="E75" s="44"/>
      <c r="F75" s="44"/>
      <c r="G75" s="44"/>
      <c r="H75" s="44"/>
      <c r="I75" s="68"/>
      <c r="J75" s="44"/>
      <c r="K75" s="65"/>
      <c r="L75" s="66"/>
      <c r="M75" s="67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</row>
    <row r="76" ht="15.75" customHeight="1">
      <c r="A76" s="44"/>
      <c r="B76" s="44"/>
      <c r="C76" s="44"/>
      <c r="D76" s="44"/>
      <c r="E76" s="44"/>
      <c r="F76" s="44"/>
      <c r="G76" s="44"/>
      <c r="H76" s="44"/>
      <c r="I76" s="68"/>
      <c r="J76" s="44"/>
      <c r="K76" s="65"/>
      <c r="L76" s="66"/>
      <c r="M76" s="67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</row>
    <row r="77" ht="15.75" customHeight="1">
      <c r="A77" s="44"/>
      <c r="B77" s="44"/>
      <c r="C77" s="44"/>
      <c r="D77" s="44"/>
      <c r="E77" s="44"/>
      <c r="F77" s="44"/>
      <c r="G77" s="44"/>
      <c r="H77" s="44"/>
      <c r="I77" s="68"/>
      <c r="J77" s="44"/>
      <c r="K77" s="65"/>
      <c r="L77" s="66"/>
      <c r="M77" s="67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</row>
    <row r="78" ht="15.75" customHeight="1">
      <c r="A78" s="44"/>
      <c r="B78" s="44"/>
      <c r="C78" s="44"/>
      <c r="D78" s="44"/>
      <c r="E78" s="44"/>
      <c r="F78" s="44"/>
      <c r="G78" s="44"/>
      <c r="H78" s="44"/>
      <c r="I78" s="68"/>
      <c r="J78" s="44"/>
      <c r="K78" s="65"/>
      <c r="L78" s="66"/>
      <c r="M78" s="67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</row>
    <row r="79" ht="15.75" customHeight="1">
      <c r="A79" s="44"/>
      <c r="B79" s="44"/>
      <c r="C79" s="44"/>
      <c r="D79" s="44"/>
      <c r="E79" s="44"/>
      <c r="F79" s="44"/>
      <c r="G79" s="44"/>
      <c r="H79" s="44"/>
      <c r="I79" s="68"/>
      <c r="J79" s="44"/>
      <c r="K79" s="65"/>
      <c r="L79" s="66"/>
      <c r="M79" s="67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</row>
    <row r="80" ht="15.75" customHeight="1">
      <c r="A80" s="44"/>
      <c r="B80" s="44"/>
      <c r="C80" s="44"/>
      <c r="D80" s="44"/>
      <c r="E80" s="44"/>
      <c r="F80" s="44"/>
      <c r="G80" s="44"/>
      <c r="H80" s="44"/>
      <c r="I80" s="68"/>
      <c r="J80" s="44"/>
      <c r="K80" s="65"/>
      <c r="L80" s="66"/>
      <c r="M80" s="67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</row>
    <row r="81" ht="15.75" customHeight="1">
      <c r="A81" s="44"/>
      <c r="B81" s="44"/>
      <c r="C81" s="44"/>
      <c r="D81" s="44"/>
      <c r="E81" s="44"/>
      <c r="F81" s="44"/>
      <c r="G81" s="44"/>
      <c r="H81" s="44"/>
      <c r="I81" s="68"/>
      <c r="J81" s="44"/>
      <c r="K81" s="65"/>
      <c r="L81" s="66"/>
      <c r="M81" s="67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</row>
    <row r="82" ht="15.75" customHeight="1">
      <c r="A82" s="44"/>
      <c r="B82" s="44"/>
      <c r="C82" s="44"/>
      <c r="D82" s="44"/>
      <c r="E82" s="44"/>
      <c r="F82" s="44"/>
      <c r="G82" s="44"/>
      <c r="H82" s="44"/>
      <c r="I82" s="68"/>
      <c r="J82" s="44"/>
      <c r="K82" s="65"/>
      <c r="L82" s="66"/>
      <c r="M82" s="67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</row>
    <row r="83" ht="15.75" customHeight="1">
      <c r="A83" s="44"/>
      <c r="B83" s="44"/>
      <c r="C83" s="44"/>
      <c r="D83" s="44"/>
      <c r="E83" s="44"/>
      <c r="F83" s="44"/>
      <c r="G83" s="44"/>
      <c r="H83" s="44"/>
      <c r="I83" s="68"/>
      <c r="J83" s="44"/>
      <c r="K83" s="65"/>
      <c r="L83" s="66"/>
      <c r="M83" s="67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</row>
    <row r="84" ht="15.75" customHeight="1">
      <c r="A84" s="44"/>
      <c r="B84" s="44"/>
      <c r="C84" s="44"/>
      <c r="D84" s="44"/>
      <c r="E84" s="44"/>
      <c r="F84" s="44"/>
      <c r="G84" s="44"/>
      <c r="H84" s="44"/>
      <c r="I84" s="68"/>
      <c r="J84" s="44"/>
      <c r="K84" s="65"/>
      <c r="L84" s="66"/>
      <c r="M84" s="67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</row>
    <row r="85" ht="15.75" customHeight="1">
      <c r="A85" s="44"/>
      <c r="B85" s="44"/>
      <c r="C85" s="44"/>
      <c r="D85" s="44"/>
      <c r="E85" s="44"/>
      <c r="F85" s="44"/>
      <c r="G85" s="44"/>
      <c r="H85" s="44"/>
      <c r="I85" s="68"/>
      <c r="J85" s="44"/>
      <c r="K85" s="65"/>
      <c r="L85" s="66"/>
      <c r="M85" s="67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</row>
    <row r="86" ht="15.75" customHeight="1">
      <c r="A86" s="44"/>
      <c r="B86" s="44"/>
      <c r="C86" s="44"/>
      <c r="D86" s="44"/>
      <c r="E86" s="44"/>
      <c r="F86" s="44"/>
      <c r="G86" s="44"/>
      <c r="H86" s="44"/>
      <c r="I86" s="68"/>
      <c r="J86" s="44"/>
      <c r="K86" s="65"/>
      <c r="L86" s="66"/>
      <c r="M86" s="67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</row>
    <row r="87" ht="15.75" customHeight="1">
      <c r="A87" s="44"/>
      <c r="B87" s="44"/>
      <c r="C87" s="44"/>
      <c r="D87" s="44"/>
      <c r="E87" s="44"/>
      <c r="F87" s="44"/>
      <c r="G87" s="44"/>
      <c r="H87" s="44"/>
      <c r="I87" s="68"/>
      <c r="J87" s="44"/>
      <c r="K87" s="65"/>
      <c r="L87" s="66"/>
      <c r="M87" s="67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</row>
    <row r="88" ht="15.75" customHeight="1">
      <c r="A88" s="44"/>
      <c r="B88" s="44"/>
      <c r="C88" s="44"/>
      <c r="D88" s="44"/>
      <c r="E88" s="44"/>
      <c r="F88" s="44"/>
      <c r="G88" s="44"/>
      <c r="H88" s="44"/>
      <c r="I88" s="68"/>
      <c r="J88" s="44"/>
      <c r="K88" s="65"/>
      <c r="L88" s="66"/>
      <c r="M88" s="67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</row>
    <row r="89" ht="15.75" customHeight="1">
      <c r="A89" s="44"/>
      <c r="B89" s="44"/>
      <c r="C89" s="44"/>
      <c r="D89" s="44"/>
      <c r="E89" s="44"/>
      <c r="F89" s="44"/>
      <c r="G89" s="44"/>
      <c r="H89" s="44"/>
      <c r="I89" s="68"/>
      <c r="J89" s="44"/>
      <c r="K89" s="65"/>
      <c r="L89" s="66"/>
      <c r="M89" s="67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</row>
    <row r="90" ht="15.75" customHeight="1">
      <c r="A90" s="44"/>
      <c r="B90" s="44"/>
      <c r="C90" s="44"/>
      <c r="D90" s="44"/>
      <c r="E90" s="44"/>
      <c r="F90" s="44"/>
      <c r="G90" s="44"/>
      <c r="H90" s="44"/>
      <c r="I90" s="68"/>
      <c r="J90" s="44"/>
      <c r="K90" s="65"/>
      <c r="L90" s="66"/>
      <c r="M90" s="67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</row>
    <row r="91" ht="15.75" customHeight="1">
      <c r="A91" s="44"/>
      <c r="B91" s="44"/>
      <c r="C91" s="44"/>
      <c r="D91" s="44"/>
      <c r="E91" s="44"/>
      <c r="F91" s="44"/>
      <c r="G91" s="44"/>
      <c r="H91" s="44"/>
      <c r="I91" s="68"/>
      <c r="J91" s="44"/>
      <c r="K91" s="65"/>
      <c r="L91" s="66"/>
      <c r="M91" s="67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</row>
    <row r="92" ht="15.75" customHeight="1">
      <c r="A92" s="44"/>
      <c r="B92" s="44"/>
      <c r="C92" s="44"/>
      <c r="D92" s="44"/>
      <c r="E92" s="44"/>
      <c r="F92" s="44"/>
      <c r="G92" s="44"/>
      <c r="H92" s="44"/>
      <c r="I92" s="68"/>
      <c r="J92" s="44"/>
      <c r="K92" s="65"/>
      <c r="L92" s="66"/>
      <c r="M92" s="67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</row>
    <row r="93" ht="15.75" customHeight="1">
      <c r="A93" s="44"/>
      <c r="B93" s="44"/>
      <c r="C93" s="44"/>
      <c r="D93" s="44"/>
      <c r="E93" s="44"/>
      <c r="F93" s="44"/>
      <c r="G93" s="44"/>
      <c r="H93" s="44"/>
      <c r="I93" s="68"/>
      <c r="J93" s="44"/>
      <c r="K93" s="65"/>
      <c r="L93" s="66"/>
      <c r="M93" s="67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</row>
    <row r="94" ht="15.75" customHeight="1">
      <c r="A94" s="44"/>
      <c r="B94" s="44"/>
      <c r="C94" s="44"/>
      <c r="D94" s="44"/>
      <c r="E94" s="44"/>
      <c r="F94" s="44"/>
      <c r="G94" s="44"/>
      <c r="H94" s="44"/>
      <c r="I94" s="68"/>
      <c r="J94" s="44"/>
      <c r="K94" s="65"/>
      <c r="L94" s="66"/>
      <c r="M94" s="67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</row>
    <row r="95" ht="15.75" customHeight="1">
      <c r="A95" s="44"/>
      <c r="B95" s="44"/>
      <c r="C95" s="44"/>
      <c r="D95" s="44"/>
      <c r="E95" s="44"/>
      <c r="F95" s="44"/>
      <c r="G95" s="44"/>
      <c r="H95" s="44"/>
      <c r="I95" s="68"/>
      <c r="J95" s="44"/>
      <c r="K95" s="65"/>
      <c r="L95" s="66"/>
      <c r="M95" s="67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</row>
    <row r="96" ht="15.75" customHeight="1">
      <c r="A96" s="44"/>
      <c r="B96" s="44"/>
      <c r="C96" s="44"/>
      <c r="D96" s="44"/>
      <c r="E96" s="44"/>
      <c r="F96" s="44"/>
      <c r="G96" s="44"/>
      <c r="H96" s="44"/>
      <c r="I96" s="68"/>
      <c r="J96" s="44"/>
      <c r="K96" s="65"/>
      <c r="L96" s="66"/>
      <c r="M96" s="67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</row>
    <row r="97" ht="15.75" customHeight="1">
      <c r="A97" s="44"/>
      <c r="B97" s="44"/>
      <c r="C97" s="44"/>
      <c r="D97" s="44"/>
      <c r="E97" s="44"/>
      <c r="F97" s="44"/>
      <c r="G97" s="44"/>
      <c r="H97" s="44"/>
      <c r="I97" s="68"/>
      <c r="J97" s="44"/>
      <c r="K97" s="65"/>
      <c r="L97" s="66"/>
      <c r="M97" s="67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</row>
    <row r="98" ht="15.75" customHeight="1">
      <c r="A98" s="44"/>
      <c r="B98" s="44"/>
      <c r="C98" s="44"/>
      <c r="D98" s="44"/>
      <c r="E98" s="44"/>
      <c r="F98" s="44"/>
      <c r="G98" s="44"/>
      <c r="H98" s="44"/>
      <c r="I98" s="68"/>
      <c r="J98" s="44"/>
      <c r="K98" s="65"/>
      <c r="L98" s="66"/>
      <c r="M98" s="67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</row>
    <row r="99" ht="15.75" customHeight="1">
      <c r="A99" s="44"/>
      <c r="B99" s="44"/>
      <c r="C99" s="44"/>
      <c r="D99" s="44"/>
      <c r="E99" s="44"/>
      <c r="F99" s="44"/>
      <c r="G99" s="44"/>
      <c r="H99" s="44"/>
      <c r="I99" s="68"/>
      <c r="J99" s="44"/>
      <c r="K99" s="65"/>
      <c r="L99" s="66"/>
      <c r="M99" s="67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</row>
    <row r="100" ht="15.75" customHeight="1">
      <c r="A100" s="44"/>
      <c r="B100" s="44"/>
      <c r="C100" s="44"/>
      <c r="D100" s="44"/>
      <c r="E100" s="44"/>
      <c r="F100" s="44"/>
      <c r="G100" s="44"/>
      <c r="H100" s="44"/>
      <c r="I100" s="68"/>
      <c r="J100" s="44"/>
      <c r="K100" s="65"/>
      <c r="L100" s="66"/>
      <c r="M100" s="67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</row>
    <row r="101" ht="15.75" customHeight="1">
      <c r="A101" s="44"/>
      <c r="B101" s="44"/>
      <c r="C101" s="44"/>
      <c r="D101" s="44"/>
      <c r="E101" s="44"/>
      <c r="F101" s="44"/>
      <c r="G101" s="44"/>
      <c r="H101" s="44"/>
      <c r="I101" s="68"/>
      <c r="J101" s="44"/>
      <c r="K101" s="65"/>
      <c r="L101" s="66"/>
      <c r="M101" s="67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</row>
    <row r="102" ht="15.75" customHeight="1">
      <c r="A102" s="44"/>
      <c r="B102" s="44"/>
      <c r="C102" s="44"/>
      <c r="D102" s="44"/>
      <c r="E102" s="44"/>
      <c r="F102" s="44"/>
      <c r="G102" s="44"/>
      <c r="H102" s="44"/>
      <c r="I102" s="68"/>
      <c r="J102" s="44"/>
      <c r="K102" s="65"/>
      <c r="L102" s="66"/>
      <c r="M102" s="67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</row>
    <row r="103" ht="15.75" customHeight="1">
      <c r="A103" s="44"/>
      <c r="B103" s="44"/>
      <c r="C103" s="44"/>
      <c r="D103" s="44"/>
      <c r="E103" s="44"/>
      <c r="F103" s="44"/>
      <c r="G103" s="44"/>
      <c r="H103" s="44"/>
      <c r="I103" s="68"/>
      <c r="J103" s="44"/>
      <c r="K103" s="65"/>
      <c r="L103" s="66"/>
      <c r="M103" s="67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</row>
    <row r="104" ht="15.75" customHeight="1">
      <c r="A104" s="44"/>
      <c r="B104" s="44"/>
      <c r="C104" s="44"/>
      <c r="D104" s="44"/>
      <c r="E104" s="44"/>
      <c r="F104" s="44"/>
      <c r="G104" s="44"/>
      <c r="H104" s="44"/>
      <c r="I104" s="68"/>
      <c r="J104" s="44"/>
      <c r="K104" s="65"/>
      <c r="L104" s="66"/>
      <c r="M104" s="67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</row>
    <row r="105" ht="15.75" customHeight="1">
      <c r="A105" s="44"/>
      <c r="B105" s="44"/>
      <c r="C105" s="44"/>
      <c r="D105" s="44"/>
      <c r="E105" s="44"/>
      <c r="F105" s="44"/>
      <c r="G105" s="44"/>
      <c r="H105" s="44"/>
      <c r="I105" s="68"/>
      <c r="J105" s="44"/>
      <c r="K105" s="65"/>
      <c r="L105" s="66"/>
      <c r="M105" s="67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</row>
    <row r="106" ht="15.75" customHeight="1">
      <c r="A106" s="44"/>
      <c r="B106" s="44"/>
      <c r="C106" s="44"/>
      <c r="D106" s="44"/>
      <c r="E106" s="44"/>
      <c r="F106" s="44"/>
      <c r="G106" s="44"/>
      <c r="H106" s="44"/>
      <c r="I106" s="68"/>
      <c r="J106" s="44"/>
      <c r="K106" s="65"/>
      <c r="L106" s="66"/>
      <c r="M106" s="67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</row>
    <row r="107" ht="15.75" customHeight="1">
      <c r="A107" s="44"/>
      <c r="B107" s="44"/>
      <c r="C107" s="44"/>
      <c r="D107" s="44"/>
      <c r="E107" s="44"/>
      <c r="F107" s="44"/>
      <c r="G107" s="44"/>
      <c r="H107" s="44"/>
      <c r="I107" s="68"/>
      <c r="J107" s="44"/>
      <c r="K107" s="65"/>
      <c r="L107" s="66"/>
      <c r="M107" s="67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</row>
    <row r="108" ht="15.75" customHeight="1">
      <c r="A108" s="44"/>
      <c r="B108" s="44"/>
      <c r="C108" s="44"/>
      <c r="D108" s="44"/>
      <c r="E108" s="44"/>
      <c r="F108" s="44"/>
      <c r="G108" s="44"/>
      <c r="H108" s="44"/>
      <c r="I108" s="68"/>
      <c r="J108" s="44"/>
      <c r="K108" s="65"/>
      <c r="L108" s="66"/>
      <c r="M108" s="67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</row>
    <row r="109" ht="15.75" customHeight="1">
      <c r="A109" s="44"/>
      <c r="B109" s="44"/>
      <c r="C109" s="44"/>
      <c r="D109" s="44"/>
      <c r="E109" s="44"/>
      <c r="F109" s="44"/>
      <c r="G109" s="44"/>
      <c r="H109" s="44"/>
      <c r="I109" s="68"/>
      <c r="J109" s="44"/>
      <c r="K109" s="65"/>
      <c r="L109" s="66"/>
      <c r="M109" s="67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</row>
    <row r="110" ht="15.75" customHeight="1">
      <c r="A110" s="44"/>
      <c r="B110" s="44"/>
      <c r="C110" s="44"/>
      <c r="D110" s="44"/>
      <c r="E110" s="44"/>
      <c r="F110" s="44"/>
      <c r="G110" s="44"/>
      <c r="H110" s="44"/>
      <c r="I110" s="68"/>
      <c r="J110" s="44"/>
      <c r="K110" s="65"/>
      <c r="L110" s="66"/>
      <c r="M110" s="67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</row>
    <row r="111" ht="15.75" customHeight="1">
      <c r="A111" s="44"/>
      <c r="B111" s="44"/>
      <c r="C111" s="44"/>
      <c r="D111" s="44"/>
      <c r="E111" s="44"/>
      <c r="F111" s="44"/>
      <c r="G111" s="44"/>
      <c r="H111" s="44"/>
      <c r="I111" s="68"/>
      <c r="J111" s="44"/>
      <c r="K111" s="65"/>
      <c r="L111" s="66"/>
      <c r="M111" s="67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</row>
    <row r="112" ht="15.75" customHeight="1">
      <c r="A112" s="44"/>
      <c r="B112" s="44"/>
      <c r="C112" s="44"/>
      <c r="D112" s="44"/>
      <c r="E112" s="44"/>
      <c r="F112" s="44"/>
      <c r="G112" s="44"/>
      <c r="H112" s="44"/>
      <c r="I112" s="68"/>
      <c r="J112" s="44"/>
      <c r="K112" s="65"/>
      <c r="L112" s="66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</row>
    <row r="113" ht="15.75" customHeight="1">
      <c r="A113" s="44"/>
      <c r="B113" s="44"/>
      <c r="C113" s="44"/>
      <c r="D113" s="44"/>
      <c r="E113" s="44"/>
      <c r="F113" s="44"/>
      <c r="G113" s="44"/>
      <c r="H113" s="44"/>
      <c r="I113" s="68"/>
      <c r="J113" s="44"/>
      <c r="K113" s="65"/>
      <c r="L113" s="66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65"/>
      <c r="L114" s="66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65"/>
      <c r="L115" s="66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65"/>
      <c r="L116" s="66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65"/>
      <c r="L117" s="66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65"/>
      <c r="L118" s="66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65"/>
      <c r="L119" s="66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65"/>
      <c r="L120" s="66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65"/>
      <c r="L121" s="66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65"/>
      <c r="L122" s="66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65"/>
      <c r="L123" s="66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65"/>
      <c r="L124" s="66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65"/>
      <c r="L125" s="66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65"/>
      <c r="L126" s="66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65"/>
      <c r="L127" s="66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65"/>
      <c r="L128" s="66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65"/>
      <c r="L129" s="66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65"/>
      <c r="L130" s="66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65"/>
      <c r="L131" s="66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65"/>
      <c r="L132" s="66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65"/>
      <c r="L133" s="66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65"/>
      <c r="L134" s="66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65"/>
      <c r="L135" s="66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65"/>
      <c r="L136" s="66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65"/>
      <c r="L137" s="66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65"/>
      <c r="L138" s="66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65"/>
      <c r="L139" s="66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65"/>
      <c r="L140" s="66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65"/>
      <c r="L141" s="66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65"/>
      <c r="L142" s="66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65"/>
      <c r="L143" s="66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65"/>
      <c r="L144" s="66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65"/>
      <c r="L145" s="66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65"/>
      <c r="L146" s="66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65"/>
      <c r="L147" s="66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65"/>
      <c r="L148" s="66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65"/>
      <c r="L149" s="66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65"/>
      <c r="L150" s="66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65"/>
      <c r="L151" s="66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65"/>
      <c r="L152" s="66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65"/>
      <c r="L153" s="66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65"/>
      <c r="L154" s="66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65"/>
      <c r="L155" s="66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65"/>
      <c r="L156" s="66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65"/>
      <c r="L157" s="66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65"/>
      <c r="L158" s="66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65"/>
      <c r="L159" s="66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65"/>
      <c r="L160" s="66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65"/>
      <c r="L161" s="66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65"/>
      <c r="L162" s="66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65"/>
      <c r="L163" s="66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65"/>
      <c r="L164" s="66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65"/>
      <c r="L165" s="66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65"/>
      <c r="L166" s="66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65"/>
      <c r="L167" s="66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65"/>
      <c r="L168" s="66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65"/>
      <c r="L169" s="66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65"/>
      <c r="L170" s="66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65"/>
      <c r="L171" s="66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65"/>
      <c r="L172" s="66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65"/>
      <c r="L173" s="66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65"/>
      <c r="L174" s="66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65"/>
      <c r="L175" s="66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65"/>
      <c r="L176" s="66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65"/>
      <c r="L177" s="66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65"/>
      <c r="L178" s="66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65"/>
      <c r="L179" s="66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65"/>
      <c r="L180" s="66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65"/>
      <c r="L181" s="66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65"/>
      <c r="L182" s="66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65"/>
      <c r="L183" s="66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65"/>
      <c r="L184" s="66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65"/>
      <c r="L185" s="66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65"/>
      <c r="L186" s="66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65"/>
      <c r="L187" s="66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65"/>
      <c r="L188" s="66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65"/>
      <c r="L189" s="66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65"/>
      <c r="L190" s="66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68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68"/>
      <c r="J455" s="44"/>
      <c r="K455" s="65"/>
      <c r="L455" s="66"/>
      <c r="M455" s="67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63"/>
      <c r="I456" s="59"/>
      <c r="J456" s="44"/>
      <c r="K456" s="65"/>
      <c r="L456" s="66"/>
      <c r="M456" s="67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</row>
  </sheetData>
  <autoFilter ref="$A$1:$AO$57">
    <sortState ref="A1:AO57">
      <sortCondition ref="F1:F57"/>
    </sortState>
  </autoFilter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13"/>
    <col customWidth="1" min="3" max="3" width="4.38"/>
    <col customWidth="1" min="4" max="4" width="10.0"/>
    <col customWidth="1" min="5" max="5" width="9.0"/>
    <col customWidth="1" min="6" max="6" width="12.88"/>
    <col customWidth="1" min="7" max="7" width="9.75"/>
    <col customWidth="1" min="8" max="8" width="8.75"/>
    <col customWidth="1" min="9" max="10" width="4.75"/>
    <col customWidth="1" min="11" max="11" width="8.25"/>
    <col customWidth="1" min="12" max="12" width="8.0"/>
    <col customWidth="1" min="13" max="13" width="7.0"/>
    <col customWidth="1" min="14" max="14" width="17.5"/>
    <col customWidth="1" min="15" max="15" width="9.5"/>
    <col customWidth="1" min="16" max="16" width="26.25"/>
    <col customWidth="1" min="17" max="17" width="7.63"/>
    <col customWidth="1" min="18" max="41" width="11.13"/>
  </cols>
  <sheetData>
    <row r="1" ht="15.75" customHeight="1">
      <c r="A1" s="24"/>
      <c r="B1" s="25"/>
      <c r="C1" s="25"/>
      <c r="D1" s="26" t="s">
        <v>309</v>
      </c>
      <c r="E1" s="26" t="s">
        <v>310</v>
      </c>
      <c r="F1" s="26" t="s">
        <v>311</v>
      </c>
      <c r="G1" s="27"/>
      <c r="H1" s="26" t="s">
        <v>312</v>
      </c>
      <c r="I1" s="28"/>
      <c r="J1" s="29"/>
      <c r="K1" s="30" t="s">
        <v>313</v>
      </c>
      <c r="L1" s="31" t="s">
        <v>314</v>
      </c>
      <c r="M1" s="25"/>
      <c r="N1" s="32"/>
      <c r="O1" s="33"/>
      <c r="P1" s="29"/>
      <c r="Q1" s="29"/>
      <c r="R1" s="29"/>
      <c r="S1" s="29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</row>
    <row r="2" ht="15.75" hidden="1" customHeight="1">
      <c r="A2" s="57" t="s">
        <v>315</v>
      </c>
      <c r="B2" s="57" t="s">
        <v>520</v>
      </c>
      <c r="C2" s="58"/>
      <c r="D2" s="57" t="s">
        <v>324</v>
      </c>
      <c r="E2" s="57" t="s">
        <v>4</v>
      </c>
      <c r="F2" s="58" t="s">
        <v>1139</v>
      </c>
      <c r="G2" s="58"/>
      <c r="H2" s="38">
        <v>9.0</v>
      </c>
      <c r="I2" s="113">
        <v>490.0</v>
      </c>
      <c r="J2" s="125"/>
      <c r="K2" s="179">
        <v>163.0</v>
      </c>
      <c r="L2" s="38">
        <v>145.0</v>
      </c>
      <c r="M2" s="189">
        <f>L2*H2</f>
        <v>1305</v>
      </c>
      <c r="N2" s="57" t="s">
        <v>1134</v>
      </c>
      <c r="O2" s="64"/>
      <c r="P2" s="213"/>
      <c r="Q2" s="180"/>
      <c r="R2" s="192"/>
      <c r="S2" s="191"/>
      <c r="T2" s="191"/>
      <c r="U2" s="191"/>
      <c r="V2" s="191"/>
      <c r="W2" s="191"/>
      <c r="X2" s="192"/>
      <c r="Y2" s="192"/>
      <c r="Z2" s="192"/>
      <c r="AA2" s="192"/>
      <c r="AB2" s="192"/>
      <c r="AC2" s="192"/>
      <c r="AD2" s="192"/>
      <c r="AE2" s="192"/>
      <c r="AF2" s="64"/>
      <c r="AG2" s="64"/>
      <c r="AH2" s="63"/>
      <c r="AI2" s="63"/>
      <c r="AJ2" s="63"/>
    </row>
    <row r="3" ht="15.75" hidden="1" customHeight="1">
      <c r="A3" s="35" t="s">
        <v>315</v>
      </c>
      <c r="B3" s="35" t="s">
        <v>520</v>
      </c>
      <c r="C3" s="35"/>
      <c r="D3" s="35" t="s">
        <v>324</v>
      </c>
      <c r="E3" s="35" t="s">
        <v>4</v>
      </c>
      <c r="F3" s="35" t="s">
        <v>521</v>
      </c>
      <c r="G3" s="35"/>
      <c r="H3" s="97">
        <v>3.0</v>
      </c>
      <c r="I3" s="59">
        <v>690.0</v>
      </c>
      <c r="J3" s="38"/>
      <c r="K3" s="38"/>
      <c r="L3" s="72">
        <v>250.0</v>
      </c>
      <c r="M3" s="41"/>
      <c r="N3" s="35" t="s">
        <v>522</v>
      </c>
      <c r="O3" s="231"/>
      <c r="P3" s="74"/>
      <c r="Q3" s="75"/>
      <c r="R3" s="75"/>
      <c r="S3" s="75"/>
      <c r="T3" s="75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44"/>
      <c r="AG3" s="44"/>
      <c r="AH3" s="44"/>
      <c r="AI3" s="44"/>
      <c r="AJ3" s="44"/>
      <c r="AK3" s="44"/>
      <c r="AL3" s="44"/>
      <c r="AM3" s="44"/>
      <c r="AN3" s="44"/>
    </row>
    <row r="4" ht="15.75" hidden="1" customHeight="1">
      <c r="A4" s="57" t="s">
        <v>315</v>
      </c>
      <c r="B4" s="57" t="s">
        <v>1136</v>
      </c>
      <c r="C4" s="58"/>
      <c r="D4" s="57" t="s">
        <v>324</v>
      </c>
      <c r="E4" s="57" t="s">
        <v>4</v>
      </c>
      <c r="F4" s="58" t="s">
        <v>1175</v>
      </c>
      <c r="G4" s="57" t="s">
        <v>1138</v>
      </c>
      <c r="H4" s="38">
        <v>1.0</v>
      </c>
      <c r="I4" s="113">
        <v>590.0</v>
      </c>
      <c r="J4" s="125"/>
      <c r="K4" s="179">
        <v>230.0</v>
      </c>
      <c r="L4" s="38">
        <v>205.0</v>
      </c>
      <c r="M4" s="189">
        <f t="shared" ref="M4:M18" si="1">L4*H4</f>
        <v>205</v>
      </c>
      <c r="N4" s="57" t="s">
        <v>1134</v>
      </c>
      <c r="O4" s="63"/>
      <c r="P4" s="213"/>
      <c r="Q4" s="180"/>
      <c r="R4" s="192"/>
      <c r="S4" s="191"/>
      <c r="T4" s="191"/>
      <c r="U4" s="191"/>
      <c r="V4" s="191"/>
      <c r="W4" s="191"/>
      <c r="X4" s="192"/>
      <c r="Y4" s="192"/>
      <c r="Z4" s="192"/>
      <c r="AA4" s="192"/>
      <c r="AB4" s="192"/>
      <c r="AC4" s="192"/>
      <c r="AD4" s="192"/>
      <c r="AE4" s="192"/>
      <c r="AF4" s="64"/>
      <c r="AG4" s="64"/>
      <c r="AH4" s="63"/>
      <c r="AI4" s="63"/>
      <c r="AJ4" s="63"/>
    </row>
    <row r="5" ht="15.75" hidden="1" customHeight="1">
      <c r="A5" s="57" t="s">
        <v>315</v>
      </c>
      <c r="B5" s="57" t="s">
        <v>1136</v>
      </c>
      <c r="C5" s="58"/>
      <c r="D5" s="57" t="s">
        <v>324</v>
      </c>
      <c r="E5" s="57" t="s">
        <v>4</v>
      </c>
      <c r="F5" s="58" t="s">
        <v>1176</v>
      </c>
      <c r="G5" s="57" t="s">
        <v>1138</v>
      </c>
      <c r="H5" s="38">
        <v>1.0</v>
      </c>
      <c r="I5" s="113">
        <v>590.0</v>
      </c>
      <c r="J5" s="125"/>
      <c r="K5" s="179">
        <v>230.0</v>
      </c>
      <c r="L5" s="38">
        <v>205.0</v>
      </c>
      <c r="M5" s="189">
        <f t="shared" si="1"/>
        <v>205</v>
      </c>
      <c r="N5" s="57" t="s">
        <v>1134</v>
      </c>
      <c r="O5" s="63"/>
      <c r="P5" s="213"/>
      <c r="Q5" s="180"/>
      <c r="R5" s="192"/>
      <c r="S5" s="191"/>
      <c r="T5" s="191"/>
      <c r="U5" s="191"/>
      <c r="V5" s="191"/>
      <c r="W5" s="191"/>
      <c r="X5" s="192"/>
      <c r="Y5" s="192"/>
      <c r="Z5" s="192"/>
      <c r="AA5" s="192"/>
      <c r="AB5" s="192"/>
      <c r="AC5" s="192"/>
      <c r="AD5" s="192"/>
      <c r="AE5" s="192"/>
      <c r="AF5" s="64"/>
      <c r="AG5" s="64"/>
      <c r="AH5" s="63"/>
      <c r="AI5" s="63"/>
      <c r="AJ5" s="63"/>
    </row>
    <row r="6" ht="15.75" hidden="1" customHeight="1">
      <c r="A6" s="57" t="s">
        <v>315</v>
      </c>
      <c r="B6" s="57" t="s">
        <v>1136</v>
      </c>
      <c r="C6" s="58"/>
      <c r="D6" s="57" t="s">
        <v>324</v>
      </c>
      <c r="E6" s="57" t="s">
        <v>4</v>
      </c>
      <c r="F6" s="58" t="s">
        <v>1187</v>
      </c>
      <c r="G6" s="57" t="s">
        <v>1188</v>
      </c>
      <c r="H6" s="38">
        <v>1.0</v>
      </c>
      <c r="I6" s="113">
        <v>730.0</v>
      </c>
      <c r="J6" s="125"/>
      <c r="K6" s="179">
        <v>290.0</v>
      </c>
      <c r="L6" s="38">
        <v>258.0</v>
      </c>
      <c r="M6" s="189">
        <f t="shared" si="1"/>
        <v>258</v>
      </c>
      <c r="N6" s="57" t="s">
        <v>1134</v>
      </c>
      <c r="O6" s="63"/>
      <c r="P6" s="213"/>
      <c r="Q6" s="180"/>
      <c r="R6" s="192"/>
      <c r="S6" s="191"/>
      <c r="T6" s="191"/>
      <c r="U6" s="191"/>
      <c r="V6" s="191"/>
      <c r="W6" s="191"/>
      <c r="X6" s="192"/>
      <c r="Y6" s="192"/>
      <c r="Z6" s="192"/>
      <c r="AA6" s="192"/>
      <c r="AB6" s="192"/>
      <c r="AC6" s="192"/>
      <c r="AD6" s="192"/>
      <c r="AE6" s="192"/>
      <c r="AF6" s="64"/>
      <c r="AG6" s="64"/>
      <c r="AH6" s="63"/>
      <c r="AI6" s="63"/>
      <c r="AJ6" s="63"/>
    </row>
    <row r="7" ht="15.75" hidden="1" customHeight="1">
      <c r="A7" s="57" t="s">
        <v>315</v>
      </c>
      <c r="B7" s="57" t="s">
        <v>1136</v>
      </c>
      <c r="C7" s="58"/>
      <c r="D7" s="57" t="s">
        <v>324</v>
      </c>
      <c r="E7" s="57" t="s">
        <v>4</v>
      </c>
      <c r="F7" s="58" t="s">
        <v>1189</v>
      </c>
      <c r="G7" s="57" t="s">
        <v>1188</v>
      </c>
      <c r="H7" s="38">
        <v>1.0</v>
      </c>
      <c r="I7" s="113">
        <v>730.0</v>
      </c>
      <c r="J7" s="125"/>
      <c r="K7" s="179">
        <v>290.0</v>
      </c>
      <c r="L7" s="38">
        <v>258.0</v>
      </c>
      <c r="M7" s="189">
        <f t="shared" si="1"/>
        <v>258</v>
      </c>
      <c r="N7" s="57" t="s">
        <v>1134</v>
      </c>
      <c r="O7" s="63"/>
      <c r="P7" s="213"/>
      <c r="Q7" s="180"/>
      <c r="R7" s="192"/>
      <c r="S7" s="191"/>
      <c r="T7" s="191"/>
      <c r="U7" s="191"/>
      <c r="V7" s="191"/>
      <c r="W7" s="191"/>
      <c r="X7" s="192"/>
      <c r="Y7" s="192"/>
      <c r="Z7" s="192"/>
      <c r="AA7" s="192"/>
      <c r="AB7" s="192"/>
      <c r="AC7" s="192"/>
      <c r="AD7" s="192"/>
      <c r="AE7" s="192"/>
      <c r="AF7" s="64"/>
      <c r="AG7" s="64"/>
      <c r="AH7" s="63"/>
      <c r="AI7" s="63"/>
      <c r="AJ7" s="63"/>
    </row>
    <row r="8" ht="15.75" hidden="1" customHeight="1">
      <c r="A8" s="57" t="s">
        <v>315</v>
      </c>
      <c r="B8" s="57" t="s">
        <v>1136</v>
      </c>
      <c r="C8" s="58"/>
      <c r="D8" s="57" t="s">
        <v>324</v>
      </c>
      <c r="E8" s="57" t="s">
        <v>4</v>
      </c>
      <c r="F8" s="58" t="s">
        <v>1137</v>
      </c>
      <c r="G8" s="57" t="s">
        <v>1138</v>
      </c>
      <c r="H8" s="38">
        <v>1.0</v>
      </c>
      <c r="I8" s="113">
        <v>590.0</v>
      </c>
      <c r="J8" s="125"/>
      <c r="K8" s="179">
        <v>230.0</v>
      </c>
      <c r="L8" s="38">
        <v>205.0</v>
      </c>
      <c r="M8" s="189">
        <f t="shared" si="1"/>
        <v>205</v>
      </c>
      <c r="N8" s="57" t="s">
        <v>1134</v>
      </c>
      <c r="O8" s="63"/>
      <c r="P8" s="213"/>
      <c r="Q8" s="180"/>
      <c r="R8" s="192"/>
      <c r="S8" s="191"/>
      <c r="T8" s="191"/>
      <c r="U8" s="191"/>
      <c r="V8" s="191"/>
      <c r="W8" s="191"/>
      <c r="X8" s="192"/>
      <c r="Y8" s="192"/>
      <c r="Z8" s="192"/>
      <c r="AA8" s="192"/>
      <c r="AB8" s="192"/>
      <c r="AC8" s="192"/>
      <c r="AD8" s="192"/>
      <c r="AE8" s="192"/>
      <c r="AF8" s="64"/>
      <c r="AG8" s="64"/>
      <c r="AH8" s="63"/>
      <c r="AI8" s="63"/>
      <c r="AJ8" s="63"/>
    </row>
    <row r="9" ht="15.75" hidden="1" customHeight="1">
      <c r="A9" s="57" t="s">
        <v>315</v>
      </c>
      <c r="B9" s="57" t="s">
        <v>1136</v>
      </c>
      <c r="C9" s="58"/>
      <c r="D9" s="57" t="s">
        <v>324</v>
      </c>
      <c r="E9" s="57" t="s">
        <v>4</v>
      </c>
      <c r="F9" s="58" t="s">
        <v>1180</v>
      </c>
      <c r="G9" s="57" t="s">
        <v>1178</v>
      </c>
      <c r="H9" s="38">
        <v>2.0</v>
      </c>
      <c r="I9" s="113">
        <v>590.0</v>
      </c>
      <c r="J9" s="125"/>
      <c r="K9" s="179">
        <v>230.0</v>
      </c>
      <c r="L9" s="38">
        <v>205.0</v>
      </c>
      <c r="M9" s="189">
        <f t="shared" si="1"/>
        <v>410</v>
      </c>
      <c r="N9" s="57" t="s">
        <v>1134</v>
      </c>
      <c r="O9" s="63"/>
      <c r="P9" s="213"/>
      <c r="Q9" s="180"/>
      <c r="R9" s="192"/>
      <c r="S9" s="191"/>
      <c r="T9" s="191"/>
      <c r="U9" s="191"/>
      <c r="V9" s="191"/>
      <c r="W9" s="191"/>
      <c r="X9" s="192"/>
      <c r="Y9" s="192"/>
      <c r="Z9" s="192"/>
      <c r="AA9" s="192"/>
      <c r="AB9" s="192"/>
      <c r="AC9" s="192"/>
      <c r="AD9" s="192"/>
      <c r="AE9" s="192"/>
      <c r="AF9" s="64"/>
      <c r="AG9" s="64"/>
      <c r="AH9" s="63"/>
      <c r="AI9" s="63"/>
      <c r="AJ9" s="63"/>
    </row>
    <row r="10" ht="15.75" hidden="1" customHeight="1">
      <c r="A10" s="57" t="s">
        <v>315</v>
      </c>
      <c r="B10" s="57" t="s">
        <v>1136</v>
      </c>
      <c r="C10" s="58"/>
      <c r="D10" s="57" t="s">
        <v>324</v>
      </c>
      <c r="E10" s="57" t="s">
        <v>4</v>
      </c>
      <c r="F10" s="58" t="s">
        <v>1177</v>
      </c>
      <c r="G10" s="57" t="s">
        <v>1178</v>
      </c>
      <c r="H10" s="38">
        <v>2.0</v>
      </c>
      <c r="I10" s="113">
        <v>590.0</v>
      </c>
      <c r="J10" s="125"/>
      <c r="K10" s="179">
        <v>230.0</v>
      </c>
      <c r="L10" s="38">
        <v>205.0</v>
      </c>
      <c r="M10" s="189">
        <f t="shared" si="1"/>
        <v>410</v>
      </c>
      <c r="N10" s="57" t="s">
        <v>1134</v>
      </c>
      <c r="O10" s="63"/>
      <c r="P10" s="213"/>
      <c r="Q10" s="180"/>
      <c r="R10" s="192"/>
      <c r="S10" s="191"/>
      <c r="T10" s="191"/>
      <c r="U10" s="191"/>
      <c r="V10" s="191"/>
      <c r="W10" s="191"/>
      <c r="X10" s="192"/>
      <c r="Y10" s="192"/>
      <c r="Z10" s="192"/>
      <c r="AA10" s="192"/>
      <c r="AB10" s="192"/>
      <c r="AC10" s="192"/>
      <c r="AD10" s="192"/>
      <c r="AE10" s="192"/>
      <c r="AF10" s="64"/>
      <c r="AG10" s="64"/>
      <c r="AH10" s="63"/>
      <c r="AI10" s="63"/>
      <c r="AJ10" s="63"/>
    </row>
    <row r="11" ht="15.75" hidden="1" customHeight="1">
      <c r="A11" s="57" t="s">
        <v>315</v>
      </c>
      <c r="B11" s="57" t="s">
        <v>1136</v>
      </c>
      <c r="C11" s="58"/>
      <c r="D11" s="57" t="s">
        <v>324</v>
      </c>
      <c r="E11" s="57" t="s">
        <v>4</v>
      </c>
      <c r="F11" s="58" t="s">
        <v>1179</v>
      </c>
      <c r="G11" s="57" t="s">
        <v>1178</v>
      </c>
      <c r="H11" s="38">
        <v>2.0</v>
      </c>
      <c r="I11" s="113">
        <v>590.0</v>
      </c>
      <c r="J11" s="125"/>
      <c r="K11" s="179">
        <v>230.0</v>
      </c>
      <c r="L11" s="38">
        <v>205.0</v>
      </c>
      <c r="M11" s="189">
        <f t="shared" si="1"/>
        <v>410</v>
      </c>
      <c r="N11" s="57" t="s">
        <v>1134</v>
      </c>
      <c r="O11" s="63"/>
      <c r="P11" s="213"/>
      <c r="Q11" s="180"/>
      <c r="R11" s="192"/>
      <c r="S11" s="191"/>
      <c r="T11" s="191"/>
      <c r="U11" s="191"/>
      <c r="V11" s="191"/>
      <c r="W11" s="191"/>
      <c r="X11" s="192"/>
      <c r="Y11" s="192"/>
      <c r="Z11" s="192"/>
      <c r="AA11" s="192"/>
      <c r="AB11" s="192"/>
      <c r="AC11" s="192"/>
      <c r="AD11" s="192"/>
      <c r="AE11" s="192"/>
      <c r="AF11" s="64"/>
      <c r="AG11" s="64"/>
      <c r="AH11" s="63"/>
      <c r="AI11" s="63"/>
      <c r="AJ11" s="63"/>
    </row>
    <row r="12" ht="15.75" hidden="1" customHeight="1">
      <c r="A12" s="57" t="s">
        <v>315</v>
      </c>
      <c r="B12" s="57" t="s">
        <v>1136</v>
      </c>
      <c r="C12" s="58"/>
      <c r="D12" s="57" t="s">
        <v>324</v>
      </c>
      <c r="E12" s="57" t="s">
        <v>4</v>
      </c>
      <c r="F12" s="58" t="s">
        <v>1182</v>
      </c>
      <c r="G12" s="57" t="s">
        <v>1138</v>
      </c>
      <c r="H12" s="38">
        <v>1.0</v>
      </c>
      <c r="I12" s="113">
        <v>590.0</v>
      </c>
      <c r="J12" s="125"/>
      <c r="K12" s="179">
        <v>230.0</v>
      </c>
      <c r="L12" s="38">
        <v>205.0</v>
      </c>
      <c r="M12" s="189">
        <f t="shared" si="1"/>
        <v>205</v>
      </c>
      <c r="N12" s="57" t="s">
        <v>1134</v>
      </c>
      <c r="O12" s="63"/>
      <c r="P12" s="213"/>
      <c r="Q12" s="180"/>
      <c r="R12" s="192"/>
      <c r="S12" s="191"/>
      <c r="T12" s="191"/>
      <c r="U12" s="191"/>
      <c r="V12" s="191"/>
      <c r="W12" s="191"/>
      <c r="X12" s="192"/>
      <c r="Y12" s="192"/>
      <c r="Z12" s="192"/>
      <c r="AA12" s="192"/>
      <c r="AB12" s="192"/>
      <c r="AC12" s="192"/>
      <c r="AD12" s="192"/>
      <c r="AE12" s="192"/>
      <c r="AF12" s="64"/>
      <c r="AG12" s="64"/>
      <c r="AH12" s="63"/>
      <c r="AI12" s="63"/>
      <c r="AJ12" s="63"/>
    </row>
    <row r="13" ht="15.75" hidden="1" customHeight="1">
      <c r="A13" s="57" t="s">
        <v>315</v>
      </c>
      <c r="B13" s="57" t="s">
        <v>1136</v>
      </c>
      <c r="C13" s="58"/>
      <c r="D13" s="57" t="s">
        <v>324</v>
      </c>
      <c r="E13" s="57" t="s">
        <v>4</v>
      </c>
      <c r="F13" s="58" t="s">
        <v>1185</v>
      </c>
      <c r="G13" s="57" t="s">
        <v>1138</v>
      </c>
      <c r="H13" s="38">
        <v>1.0</v>
      </c>
      <c r="I13" s="113">
        <v>590.0</v>
      </c>
      <c r="J13" s="125"/>
      <c r="K13" s="179">
        <v>230.0</v>
      </c>
      <c r="L13" s="38">
        <v>205.0</v>
      </c>
      <c r="M13" s="189">
        <f t="shared" si="1"/>
        <v>205</v>
      </c>
      <c r="N13" s="57" t="s">
        <v>1134</v>
      </c>
      <c r="O13" s="63"/>
      <c r="P13" s="213"/>
      <c r="Q13" s="180"/>
      <c r="R13" s="192"/>
      <c r="S13" s="191"/>
      <c r="T13" s="191"/>
      <c r="U13" s="191"/>
      <c r="V13" s="191"/>
      <c r="W13" s="191"/>
      <c r="X13" s="192"/>
      <c r="Y13" s="192"/>
      <c r="Z13" s="192"/>
      <c r="AA13" s="192"/>
      <c r="AB13" s="192"/>
      <c r="AC13" s="192"/>
      <c r="AD13" s="192"/>
      <c r="AE13" s="192"/>
      <c r="AF13" s="64"/>
      <c r="AG13" s="64"/>
      <c r="AH13" s="63"/>
      <c r="AI13" s="63"/>
      <c r="AJ13" s="63"/>
    </row>
    <row r="14" ht="15.75" hidden="1" customHeight="1">
      <c r="A14" s="57" t="s">
        <v>315</v>
      </c>
      <c r="B14" s="57" t="s">
        <v>1136</v>
      </c>
      <c r="C14" s="58"/>
      <c r="D14" s="57" t="s">
        <v>324</v>
      </c>
      <c r="E14" s="57" t="s">
        <v>4</v>
      </c>
      <c r="F14" s="58" t="s">
        <v>1186</v>
      </c>
      <c r="G14" s="57" t="s">
        <v>1138</v>
      </c>
      <c r="H14" s="38">
        <v>1.0</v>
      </c>
      <c r="I14" s="113">
        <v>650.0</v>
      </c>
      <c r="J14" s="125"/>
      <c r="K14" s="179">
        <v>260.0</v>
      </c>
      <c r="L14" s="38">
        <v>231.0</v>
      </c>
      <c r="M14" s="189">
        <f t="shared" si="1"/>
        <v>231</v>
      </c>
      <c r="N14" s="57" t="s">
        <v>1134</v>
      </c>
      <c r="O14" s="63"/>
      <c r="P14" s="213"/>
      <c r="Q14" s="180"/>
      <c r="R14" s="192"/>
      <c r="S14" s="191"/>
      <c r="T14" s="191"/>
      <c r="U14" s="191"/>
      <c r="V14" s="191"/>
      <c r="W14" s="191"/>
      <c r="X14" s="192"/>
      <c r="Y14" s="192"/>
      <c r="Z14" s="192"/>
      <c r="AA14" s="192"/>
      <c r="AB14" s="192"/>
      <c r="AC14" s="192"/>
      <c r="AD14" s="192"/>
      <c r="AE14" s="192"/>
      <c r="AF14" s="64"/>
      <c r="AG14" s="64"/>
      <c r="AH14" s="63"/>
      <c r="AI14" s="63"/>
      <c r="AJ14" s="63"/>
    </row>
    <row r="15" ht="15.75" customHeight="1">
      <c r="A15" s="57" t="s">
        <v>315</v>
      </c>
      <c r="B15" s="57" t="s">
        <v>411</v>
      </c>
      <c r="C15" s="57" t="s">
        <v>6</v>
      </c>
      <c r="D15" s="57" t="s">
        <v>324</v>
      </c>
      <c r="E15" s="57" t="s">
        <v>4</v>
      </c>
      <c r="F15" s="58" t="s">
        <v>1142</v>
      </c>
      <c r="G15" s="58"/>
      <c r="H15" s="59">
        <v>1.0</v>
      </c>
      <c r="I15" s="113">
        <v>2290.0</v>
      </c>
      <c r="J15" s="125"/>
      <c r="K15" s="179">
        <v>998.0</v>
      </c>
      <c r="L15" s="38">
        <v>888.0</v>
      </c>
      <c r="M15" s="189">
        <f t="shared" si="1"/>
        <v>888</v>
      </c>
      <c r="N15" s="57" t="s">
        <v>1134</v>
      </c>
      <c r="O15" s="63"/>
      <c r="P15" s="213"/>
      <c r="Q15" s="180"/>
      <c r="R15" s="192"/>
      <c r="S15" s="191"/>
      <c r="T15" s="191"/>
      <c r="U15" s="191"/>
      <c r="V15" s="191"/>
      <c r="W15" s="191"/>
      <c r="X15" s="192"/>
      <c r="Y15" s="192"/>
      <c r="Z15" s="192"/>
      <c r="AA15" s="192"/>
      <c r="AB15" s="192"/>
      <c r="AC15" s="192"/>
      <c r="AD15" s="192"/>
      <c r="AE15" s="192"/>
      <c r="AF15" s="64"/>
      <c r="AG15" s="64"/>
      <c r="AH15" s="63"/>
      <c r="AI15" s="63"/>
      <c r="AJ15" s="63"/>
    </row>
    <row r="16" ht="15.75" customHeight="1">
      <c r="A16" s="57" t="s">
        <v>315</v>
      </c>
      <c r="B16" s="57" t="s">
        <v>411</v>
      </c>
      <c r="C16" s="57" t="s">
        <v>6</v>
      </c>
      <c r="D16" s="57" t="s">
        <v>324</v>
      </c>
      <c r="E16" s="57" t="s">
        <v>4</v>
      </c>
      <c r="F16" s="58" t="s">
        <v>1143</v>
      </c>
      <c r="G16" s="58"/>
      <c r="H16" s="59">
        <v>1.0</v>
      </c>
      <c r="I16" s="113">
        <v>2790.0</v>
      </c>
      <c r="J16" s="125"/>
      <c r="K16" s="179">
        <v>1198.0</v>
      </c>
      <c r="L16" s="38">
        <v>1066.0</v>
      </c>
      <c r="M16" s="189">
        <f t="shared" si="1"/>
        <v>1066</v>
      </c>
      <c r="N16" s="57" t="s">
        <v>1134</v>
      </c>
      <c r="O16" s="63"/>
      <c r="P16" s="213"/>
      <c r="Q16" s="180"/>
      <c r="R16" s="192"/>
      <c r="S16" s="191"/>
      <c r="T16" s="191"/>
      <c r="U16" s="191"/>
      <c r="V16" s="191"/>
      <c r="W16" s="191"/>
      <c r="X16" s="192"/>
      <c r="Y16" s="192"/>
      <c r="Z16" s="192"/>
      <c r="AA16" s="192"/>
      <c r="AB16" s="192"/>
      <c r="AC16" s="192"/>
      <c r="AD16" s="192"/>
      <c r="AE16" s="192"/>
      <c r="AF16" s="64"/>
      <c r="AG16" s="64"/>
      <c r="AH16" s="63"/>
      <c r="AI16" s="63"/>
      <c r="AJ16" s="63"/>
    </row>
    <row r="17" ht="15.75" customHeight="1">
      <c r="A17" s="57" t="s">
        <v>315</v>
      </c>
      <c r="B17" s="57" t="s">
        <v>411</v>
      </c>
      <c r="C17" s="57" t="s">
        <v>6</v>
      </c>
      <c r="D17" s="57" t="s">
        <v>324</v>
      </c>
      <c r="E17" s="57" t="s">
        <v>4</v>
      </c>
      <c r="F17" s="58" t="s">
        <v>1144</v>
      </c>
      <c r="G17" s="58"/>
      <c r="H17" s="59">
        <v>1.0</v>
      </c>
      <c r="I17" s="113">
        <v>2790.0</v>
      </c>
      <c r="J17" s="125"/>
      <c r="K17" s="179">
        <v>1198.0</v>
      </c>
      <c r="L17" s="38">
        <v>1066.0</v>
      </c>
      <c r="M17" s="189">
        <f t="shared" si="1"/>
        <v>1066</v>
      </c>
      <c r="N17" s="57" t="s">
        <v>1134</v>
      </c>
      <c r="O17" s="63"/>
      <c r="P17" s="213"/>
      <c r="Q17" s="180"/>
      <c r="R17" s="192"/>
      <c r="S17" s="191"/>
      <c r="T17" s="191"/>
      <c r="U17" s="191"/>
      <c r="V17" s="191"/>
      <c r="W17" s="191"/>
      <c r="X17" s="192"/>
      <c r="Y17" s="192"/>
      <c r="Z17" s="192"/>
      <c r="AA17" s="192"/>
      <c r="AB17" s="192"/>
      <c r="AC17" s="192"/>
      <c r="AD17" s="192"/>
      <c r="AE17" s="192"/>
      <c r="AF17" s="64"/>
      <c r="AG17" s="64"/>
      <c r="AH17" s="63"/>
      <c r="AI17" s="63"/>
      <c r="AJ17" s="63"/>
    </row>
    <row r="18" ht="15.75" customHeight="1">
      <c r="A18" s="57" t="s">
        <v>315</v>
      </c>
      <c r="B18" s="57" t="s">
        <v>411</v>
      </c>
      <c r="C18" s="57" t="s">
        <v>6</v>
      </c>
      <c r="D18" s="57" t="s">
        <v>324</v>
      </c>
      <c r="E18" s="57" t="s">
        <v>4</v>
      </c>
      <c r="F18" s="58" t="s">
        <v>1140</v>
      </c>
      <c r="G18" s="58"/>
      <c r="H18" s="59">
        <v>1.0</v>
      </c>
      <c r="I18" s="113">
        <v>3390.0</v>
      </c>
      <c r="J18" s="125"/>
      <c r="K18" s="179">
        <v>1498.0</v>
      </c>
      <c r="L18" s="38">
        <v>1333.0</v>
      </c>
      <c r="M18" s="189">
        <f t="shared" si="1"/>
        <v>1333</v>
      </c>
      <c r="N18" s="57" t="s">
        <v>1134</v>
      </c>
      <c r="O18" s="63"/>
      <c r="P18" s="213"/>
      <c r="Q18" s="180"/>
      <c r="R18" s="192"/>
      <c r="S18" s="191"/>
      <c r="T18" s="191"/>
      <c r="U18" s="191"/>
      <c r="V18" s="191"/>
      <c r="W18" s="191"/>
      <c r="X18" s="192"/>
      <c r="Y18" s="192"/>
      <c r="Z18" s="192"/>
      <c r="AA18" s="192"/>
      <c r="AB18" s="192"/>
      <c r="AC18" s="192"/>
      <c r="AD18" s="192"/>
      <c r="AE18" s="192"/>
      <c r="AF18" s="64"/>
      <c r="AG18" s="64"/>
      <c r="AH18" s="63"/>
      <c r="AI18" s="63"/>
      <c r="AJ18" s="63"/>
    </row>
    <row r="19" ht="15.75" customHeight="1">
      <c r="A19" s="35" t="s">
        <v>315</v>
      </c>
      <c r="B19" s="35" t="s">
        <v>411</v>
      </c>
      <c r="C19" s="35" t="s">
        <v>6</v>
      </c>
      <c r="D19" s="35" t="s">
        <v>324</v>
      </c>
      <c r="E19" s="35" t="s">
        <v>319</v>
      </c>
      <c r="F19" s="35" t="s">
        <v>1775</v>
      </c>
      <c r="G19" s="48"/>
      <c r="H19" s="38">
        <v>1.0</v>
      </c>
      <c r="I19" s="241"/>
      <c r="J19" s="48"/>
      <c r="K19" s="242"/>
      <c r="L19" s="243">
        <v>948.0</v>
      </c>
      <c r="M19" s="41"/>
      <c r="N19" s="35" t="s">
        <v>1776</v>
      </c>
      <c r="O19" s="44"/>
      <c r="P19" s="245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44"/>
      <c r="AG19" s="44"/>
      <c r="AH19" s="44"/>
      <c r="AI19" s="44"/>
      <c r="AJ19" s="44"/>
      <c r="AK19" s="44"/>
      <c r="AL19" s="44"/>
      <c r="AM19" s="44"/>
      <c r="AN19" s="44"/>
      <c r="AO19" s="44"/>
    </row>
    <row r="20" ht="15.75" customHeight="1">
      <c r="A20" s="57" t="s">
        <v>315</v>
      </c>
      <c r="B20" s="57" t="s">
        <v>411</v>
      </c>
      <c r="C20" s="57" t="s">
        <v>6</v>
      </c>
      <c r="D20" s="57" t="s">
        <v>324</v>
      </c>
      <c r="E20" s="57" t="s">
        <v>4</v>
      </c>
      <c r="F20" s="194" t="s">
        <v>1197</v>
      </c>
      <c r="G20" s="58"/>
      <c r="H20" s="59">
        <v>1.0</v>
      </c>
      <c r="I20" s="113">
        <v>1790.0</v>
      </c>
      <c r="J20" s="125"/>
      <c r="K20" s="179">
        <v>748.0</v>
      </c>
      <c r="L20" s="38">
        <v>666.0</v>
      </c>
      <c r="M20" s="189">
        <f t="shared" ref="M20:M21" si="2">L20*H20</f>
        <v>666</v>
      </c>
      <c r="N20" s="57" t="s">
        <v>1134</v>
      </c>
      <c r="O20" s="63"/>
      <c r="P20" s="213"/>
      <c r="Q20" s="180"/>
      <c r="R20" s="192"/>
      <c r="S20" s="191"/>
      <c r="T20" s="191"/>
      <c r="U20" s="191"/>
      <c r="V20" s="191"/>
      <c r="W20" s="191"/>
      <c r="X20" s="192"/>
      <c r="Y20" s="192"/>
      <c r="Z20" s="192"/>
      <c r="AA20" s="192"/>
      <c r="AB20" s="192"/>
      <c r="AC20" s="192"/>
      <c r="AD20" s="192"/>
      <c r="AE20" s="192"/>
      <c r="AF20" s="64"/>
      <c r="AG20" s="64"/>
      <c r="AH20" s="63"/>
      <c r="AI20" s="63"/>
      <c r="AJ20" s="63"/>
    </row>
    <row r="21" ht="15.75" customHeight="1">
      <c r="A21" s="57" t="s">
        <v>315</v>
      </c>
      <c r="B21" s="57" t="s">
        <v>411</v>
      </c>
      <c r="C21" s="57" t="s">
        <v>6</v>
      </c>
      <c r="D21" s="57" t="s">
        <v>324</v>
      </c>
      <c r="E21" s="57" t="s">
        <v>4</v>
      </c>
      <c r="F21" s="194" t="s">
        <v>1199</v>
      </c>
      <c r="G21" s="58"/>
      <c r="H21" s="59">
        <v>1.0</v>
      </c>
      <c r="I21" s="113">
        <v>1490.0</v>
      </c>
      <c r="J21" s="125"/>
      <c r="K21" s="179">
        <v>648.0</v>
      </c>
      <c r="L21" s="38">
        <v>577.0</v>
      </c>
      <c r="M21" s="189">
        <f t="shared" si="2"/>
        <v>577</v>
      </c>
      <c r="N21" s="57" t="s">
        <v>1134</v>
      </c>
      <c r="O21" s="63"/>
      <c r="P21" s="213"/>
      <c r="Q21" s="180"/>
      <c r="R21" s="192"/>
      <c r="S21" s="191"/>
      <c r="T21" s="191"/>
      <c r="U21" s="191"/>
      <c r="V21" s="191"/>
      <c r="W21" s="191"/>
      <c r="X21" s="192"/>
      <c r="Y21" s="192"/>
      <c r="Z21" s="192"/>
      <c r="AA21" s="192"/>
      <c r="AB21" s="192"/>
      <c r="AC21" s="192"/>
      <c r="AD21" s="192"/>
      <c r="AE21" s="192"/>
      <c r="AF21" s="64"/>
      <c r="AG21" s="64"/>
      <c r="AH21" s="63"/>
      <c r="AI21" s="63"/>
      <c r="AJ21" s="63"/>
    </row>
    <row r="22" ht="15.75" customHeight="1">
      <c r="A22" s="35" t="s">
        <v>315</v>
      </c>
      <c r="B22" s="35" t="s">
        <v>411</v>
      </c>
      <c r="C22" s="35" t="s">
        <v>6</v>
      </c>
      <c r="D22" s="35" t="s">
        <v>324</v>
      </c>
      <c r="E22" s="35" t="s">
        <v>319</v>
      </c>
      <c r="F22" s="46" t="str">
        <f t="shared" ref="F22:F23" si="3">LEFT(P22,FIND(" ",P22)-1)</f>
        <v>SF2302a-3</v>
      </c>
      <c r="G22" s="48"/>
      <c r="H22" s="47">
        <v>1.0</v>
      </c>
      <c r="I22" s="35">
        <v>1990.0</v>
      </c>
      <c r="J22" s="48"/>
      <c r="K22" s="49">
        <v>568.0</v>
      </c>
      <c r="L22" s="52">
        <v>540.0</v>
      </c>
      <c r="M22" s="41"/>
      <c r="N22" s="35" t="s">
        <v>378</v>
      </c>
      <c r="O22" s="44"/>
      <c r="P22" s="42" t="s">
        <v>414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44"/>
      <c r="AG22" s="44"/>
      <c r="AH22" s="44"/>
      <c r="AI22" s="44"/>
      <c r="AJ22" s="44"/>
      <c r="AK22" s="44"/>
      <c r="AL22" s="44"/>
      <c r="AM22" s="44"/>
      <c r="AN22" s="44"/>
      <c r="AO22" s="44"/>
    </row>
    <row r="23" ht="15.75" customHeight="1">
      <c r="A23" s="35" t="s">
        <v>315</v>
      </c>
      <c r="B23" s="35" t="s">
        <v>411</v>
      </c>
      <c r="C23" s="35" t="s">
        <v>6</v>
      </c>
      <c r="D23" s="35" t="s">
        <v>324</v>
      </c>
      <c r="E23" s="35" t="s">
        <v>319</v>
      </c>
      <c r="F23" s="46" t="str">
        <f t="shared" si="3"/>
        <v>SF231451b-42</v>
      </c>
      <c r="G23" s="48"/>
      <c r="H23" s="47">
        <v>1.0</v>
      </c>
      <c r="I23" s="35">
        <v>2190.0</v>
      </c>
      <c r="J23" s="48"/>
      <c r="K23" s="49">
        <v>622.0</v>
      </c>
      <c r="L23" s="52">
        <v>591.0</v>
      </c>
      <c r="M23" s="41"/>
      <c r="N23" s="35" t="s">
        <v>378</v>
      </c>
      <c r="O23" s="44"/>
      <c r="P23" s="42" t="s">
        <v>420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44"/>
      <c r="AG23" s="44"/>
      <c r="AH23" s="44"/>
      <c r="AI23" s="44"/>
      <c r="AJ23" s="44"/>
      <c r="AK23" s="44"/>
      <c r="AL23" s="44"/>
      <c r="AM23" s="44"/>
      <c r="AN23" s="44"/>
      <c r="AO23" s="44"/>
    </row>
    <row r="24" ht="15.75" customHeight="1">
      <c r="A24" s="57" t="s">
        <v>315</v>
      </c>
      <c r="B24" s="57" t="s">
        <v>411</v>
      </c>
      <c r="C24" s="57" t="s">
        <v>22</v>
      </c>
      <c r="D24" s="57" t="s">
        <v>324</v>
      </c>
      <c r="E24" s="57" t="s">
        <v>4</v>
      </c>
      <c r="F24" s="194" t="s">
        <v>1193</v>
      </c>
      <c r="G24" s="193"/>
      <c r="H24" s="59">
        <v>1.0</v>
      </c>
      <c r="I24" s="113">
        <v>2290.0</v>
      </c>
      <c r="J24" s="125"/>
      <c r="K24" s="179">
        <v>998.0</v>
      </c>
      <c r="L24" s="38">
        <v>888.0</v>
      </c>
      <c r="M24" s="189">
        <f t="shared" ref="M24:M26" si="4">L24*H24</f>
        <v>888</v>
      </c>
      <c r="N24" s="57" t="s">
        <v>1134</v>
      </c>
      <c r="O24" s="63"/>
      <c r="P24" s="213"/>
      <c r="Q24" s="180"/>
      <c r="R24" s="192"/>
      <c r="S24" s="191"/>
      <c r="T24" s="191"/>
      <c r="U24" s="191"/>
      <c r="V24" s="191"/>
      <c r="W24" s="191"/>
      <c r="X24" s="192"/>
      <c r="Y24" s="192"/>
      <c r="Z24" s="192"/>
      <c r="AA24" s="192"/>
      <c r="AB24" s="192"/>
      <c r="AC24" s="192"/>
      <c r="AD24" s="192"/>
      <c r="AE24" s="192"/>
      <c r="AF24" s="64"/>
      <c r="AG24" s="64"/>
      <c r="AH24" s="63"/>
      <c r="AI24" s="63"/>
      <c r="AJ24" s="63"/>
    </row>
    <row r="25" ht="15.75" customHeight="1">
      <c r="A25" s="57" t="s">
        <v>315</v>
      </c>
      <c r="B25" s="57" t="s">
        <v>411</v>
      </c>
      <c r="C25" s="57" t="s">
        <v>22</v>
      </c>
      <c r="D25" s="57" t="s">
        <v>324</v>
      </c>
      <c r="E25" s="57" t="s">
        <v>4</v>
      </c>
      <c r="F25" s="194" t="s">
        <v>1196</v>
      </c>
      <c r="G25" s="193"/>
      <c r="H25" s="59">
        <v>1.0</v>
      </c>
      <c r="I25" s="113">
        <v>2290.0</v>
      </c>
      <c r="J25" s="125"/>
      <c r="K25" s="179">
        <v>998.0</v>
      </c>
      <c r="L25" s="38">
        <v>888.0</v>
      </c>
      <c r="M25" s="189">
        <f t="shared" si="4"/>
        <v>888</v>
      </c>
      <c r="N25" s="57" t="s">
        <v>1134</v>
      </c>
      <c r="O25" s="63"/>
      <c r="P25" s="213"/>
      <c r="Q25" s="180"/>
      <c r="R25" s="192"/>
      <c r="S25" s="191"/>
      <c r="T25" s="191"/>
      <c r="U25" s="191"/>
      <c r="V25" s="191"/>
      <c r="W25" s="191"/>
      <c r="X25" s="192"/>
      <c r="Y25" s="192"/>
      <c r="Z25" s="192"/>
      <c r="AA25" s="192"/>
      <c r="AB25" s="192"/>
      <c r="AC25" s="192"/>
      <c r="AD25" s="192"/>
      <c r="AE25" s="192"/>
      <c r="AF25" s="64"/>
      <c r="AG25" s="64"/>
      <c r="AH25" s="63"/>
      <c r="AI25" s="63"/>
      <c r="AJ25" s="63"/>
    </row>
    <row r="26" ht="15.75" customHeight="1">
      <c r="A26" s="122" t="s">
        <v>315</v>
      </c>
      <c r="B26" s="122" t="s">
        <v>473</v>
      </c>
      <c r="C26" s="122" t="s">
        <v>6</v>
      </c>
      <c r="D26" s="122" t="s">
        <v>324</v>
      </c>
      <c r="E26" s="122" t="s">
        <v>1202</v>
      </c>
      <c r="F26" s="122" t="s">
        <v>1286</v>
      </c>
      <c r="G26" s="193"/>
      <c r="H26" s="121">
        <v>1.0</v>
      </c>
      <c r="I26" s="142">
        <v>3390.0</v>
      </c>
      <c r="J26" s="232"/>
      <c r="K26" s="233">
        <v>1422.0</v>
      </c>
      <c r="L26" s="122">
        <v>1354.29</v>
      </c>
      <c r="M26" s="234">
        <f t="shared" si="4"/>
        <v>1354.29</v>
      </c>
      <c r="N26" s="122" t="s">
        <v>1204</v>
      </c>
      <c r="O26" s="103"/>
      <c r="P26" s="99" t="s">
        <v>1282</v>
      </c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235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</row>
    <row r="27" ht="15.75" customHeight="1">
      <c r="A27" s="35" t="s">
        <v>315</v>
      </c>
      <c r="B27" s="35" t="s">
        <v>411</v>
      </c>
      <c r="C27" s="35" t="s">
        <v>6</v>
      </c>
      <c r="D27" s="35" t="s">
        <v>324</v>
      </c>
      <c r="E27" s="35" t="s">
        <v>319</v>
      </c>
      <c r="F27" s="35" t="s">
        <v>1780</v>
      </c>
      <c r="G27" s="48"/>
      <c r="H27" s="38">
        <v>1.0</v>
      </c>
      <c r="I27" s="241"/>
      <c r="J27" s="48"/>
      <c r="K27" s="242"/>
      <c r="L27" s="243">
        <v>1186.0</v>
      </c>
      <c r="M27" s="41"/>
      <c r="N27" s="35" t="s">
        <v>1776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237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</row>
    <row r="28" ht="15.75" customHeight="1">
      <c r="A28" s="35"/>
      <c r="B28" s="57" t="s">
        <v>473</v>
      </c>
      <c r="C28" s="57" t="s">
        <v>6</v>
      </c>
      <c r="D28" s="57" t="s">
        <v>474</v>
      </c>
      <c r="E28" s="57" t="s">
        <v>4</v>
      </c>
      <c r="F28" s="58" t="s">
        <v>475</v>
      </c>
      <c r="G28" s="58"/>
      <c r="H28" s="38">
        <v>1.0</v>
      </c>
      <c r="I28" s="59">
        <v>4590.0</v>
      </c>
      <c r="J28" s="60"/>
      <c r="K28" s="61">
        <v>1998.0</v>
      </c>
      <c r="L28" s="62">
        <v>1399.0</v>
      </c>
      <c r="M28" s="58"/>
      <c r="N28" s="57" t="s">
        <v>476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56"/>
      <c r="AE28" s="44"/>
      <c r="AF28" s="44"/>
      <c r="AG28" s="44"/>
    </row>
    <row r="29" ht="15.75" customHeight="1">
      <c r="A29" s="35"/>
      <c r="B29" s="57" t="s">
        <v>473</v>
      </c>
      <c r="C29" s="57" t="s">
        <v>6</v>
      </c>
      <c r="D29" s="57" t="s">
        <v>474</v>
      </c>
      <c r="E29" s="57" t="s">
        <v>4</v>
      </c>
      <c r="F29" s="58" t="s">
        <v>477</v>
      </c>
      <c r="G29" s="58"/>
      <c r="H29" s="38">
        <v>1.0</v>
      </c>
      <c r="I29" s="59">
        <v>4590.0</v>
      </c>
      <c r="J29" s="60"/>
      <c r="K29" s="61">
        <v>1998.0</v>
      </c>
      <c r="L29" s="62">
        <v>1399.0</v>
      </c>
      <c r="M29" s="58"/>
      <c r="N29" s="57" t="s">
        <v>476</v>
      </c>
      <c r="O29" s="58"/>
      <c r="P29" s="63"/>
      <c r="Q29" s="63"/>
      <c r="R29" s="213"/>
      <c r="S29" s="213"/>
      <c r="T29" s="180"/>
      <c r="U29" s="180"/>
      <c r="V29" s="180"/>
      <c r="W29" s="236"/>
      <c r="X29" s="180"/>
      <c r="Y29" s="180"/>
      <c r="Z29" s="180"/>
      <c r="AA29" s="180"/>
      <c r="AB29" s="180"/>
      <c r="AC29" s="180"/>
      <c r="AD29" s="56"/>
      <c r="AE29" s="237"/>
      <c r="AF29" s="237"/>
      <c r="AG29" s="237"/>
    </row>
    <row r="30" ht="15.75" customHeight="1">
      <c r="A30" s="35"/>
      <c r="B30" s="57" t="s">
        <v>473</v>
      </c>
      <c r="C30" s="57" t="s">
        <v>6</v>
      </c>
      <c r="D30" s="57" t="s">
        <v>474</v>
      </c>
      <c r="E30" s="57" t="s">
        <v>4</v>
      </c>
      <c r="F30" s="58" t="s">
        <v>479</v>
      </c>
      <c r="G30" s="58"/>
      <c r="H30" s="38">
        <v>1.0</v>
      </c>
      <c r="I30" s="59">
        <v>4590.0</v>
      </c>
      <c r="J30" s="60"/>
      <c r="K30" s="61">
        <v>1998.0</v>
      </c>
      <c r="L30" s="62">
        <v>1399.0</v>
      </c>
      <c r="M30" s="58"/>
      <c r="N30" s="57" t="s">
        <v>476</v>
      </c>
      <c r="O30" s="58"/>
      <c r="P30" s="63"/>
      <c r="Q30" s="63"/>
      <c r="R30" s="213"/>
      <c r="S30" s="213"/>
      <c r="T30" s="180"/>
      <c r="U30" s="180"/>
      <c r="V30" s="180"/>
      <c r="W30" s="236"/>
      <c r="X30" s="180"/>
      <c r="Y30" s="180"/>
      <c r="Z30" s="180"/>
      <c r="AA30" s="180"/>
      <c r="AB30" s="180"/>
      <c r="AC30" s="180"/>
      <c r="AD30" s="56"/>
      <c r="AE30" s="237"/>
      <c r="AF30" s="237"/>
      <c r="AG30" s="237"/>
    </row>
    <row r="31" ht="15.75" customHeight="1">
      <c r="A31" s="35"/>
      <c r="B31" s="57" t="s">
        <v>473</v>
      </c>
      <c r="C31" s="57" t="s">
        <v>6</v>
      </c>
      <c r="D31" s="57" t="s">
        <v>474</v>
      </c>
      <c r="E31" s="57" t="s">
        <v>4</v>
      </c>
      <c r="F31" s="58" t="s">
        <v>480</v>
      </c>
      <c r="G31" s="58"/>
      <c r="H31" s="38">
        <v>1.0</v>
      </c>
      <c r="I31" s="59">
        <v>4590.0</v>
      </c>
      <c r="J31" s="60"/>
      <c r="K31" s="61">
        <v>1998.0</v>
      </c>
      <c r="L31" s="62">
        <v>1399.0</v>
      </c>
      <c r="M31" s="58"/>
      <c r="N31" s="57" t="s">
        <v>476</v>
      </c>
      <c r="O31" s="58"/>
      <c r="P31" s="63"/>
      <c r="Q31" s="63"/>
      <c r="R31" s="213"/>
      <c r="S31" s="213"/>
      <c r="T31" s="180"/>
      <c r="U31" s="180"/>
      <c r="V31" s="180"/>
      <c r="W31" s="236"/>
      <c r="X31" s="180"/>
      <c r="Y31" s="180"/>
      <c r="Z31" s="180"/>
      <c r="AA31" s="180"/>
      <c r="AB31" s="180"/>
      <c r="AC31" s="180"/>
      <c r="AD31" s="56"/>
      <c r="AE31" s="237"/>
      <c r="AF31" s="237"/>
      <c r="AG31" s="237"/>
    </row>
    <row r="32" ht="15.75" customHeight="1">
      <c r="A32" s="35"/>
      <c r="B32" s="57" t="s">
        <v>473</v>
      </c>
      <c r="C32" s="57" t="s">
        <v>6</v>
      </c>
      <c r="D32" s="57" t="s">
        <v>474</v>
      </c>
      <c r="E32" s="57" t="s">
        <v>4</v>
      </c>
      <c r="F32" s="58" t="s">
        <v>481</v>
      </c>
      <c r="G32" s="58"/>
      <c r="H32" s="38">
        <v>1.0</v>
      </c>
      <c r="I32" s="59">
        <v>4590.0</v>
      </c>
      <c r="J32" s="60"/>
      <c r="K32" s="61">
        <v>1998.0</v>
      </c>
      <c r="L32" s="62">
        <v>1399.0</v>
      </c>
      <c r="M32" s="58"/>
      <c r="N32" s="57" t="s">
        <v>476</v>
      </c>
      <c r="O32" s="58"/>
      <c r="P32" s="63"/>
      <c r="Q32" s="63"/>
      <c r="R32" s="213"/>
      <c r="S32" s="213"/>
      <c r="T32" s="180"/>
      <c r="U32" s="180"/>
      <c r="V32" s="180"/>
      <c r="W32" s="236"/>
      <c r="X32" s="180"/>
      <c r="Y32" s="180"/>
      <c r="Z32" s="180"/>
      <c r="AA32" s="180"/>
      <c r="AB32" s="180"/>
      <c r="AC32" s="180"/>
      <c r="AD32" s="56"/>
      <c r="AE32" s="237"/>
      <c r="AF32" s="237"/>
      <c r="AG32" s="237"/>
    </row>
    <row r="33" ht="15.75" customHeight="1">
      <c r="A33" s="35" t="s">
        <v>315</v>
      </c>
      <c r="B33" s="35" t="s">
        <v>411</v>
      </c>
      <c r="C33" s="35" t="s">
        <v>6</v>
      </c>
      <c r="D33" s="35" t="s">
        <v>324</v>
      </c>
      <c r="E33" s="35" t="s">
        <v>319</v>
      </c>
      <c r="F33" s="46" t="str">
        <f t="shared" ref="F33:F34" si="5">LEFT(P33,FIND(" ",P33)-1)</f>
        <v>SJ91172a-102</v>
      </c>
      <c r="G33" s="48"/>
      <c r="H33" s="38">
        <v>1.0</v>
      </c>
      <c r="I33" s="35">
        <v>3190.0</v>
      </c>
      <c r="J33" s="48"/>
      <c r="K33" s="49">
        <v>1122.0</v>
      </c>
      <c r="L33" s="52">
        <v>1066.0</v>
      </c>
      <c r="M33" s="41"/>
      <c r="N33" s="35" t="s">
        <v>378</v>
      </c>
      <c r="O33" s="48"/>
      <c r="P33" s="51" t="s">
        <v>447</v>
      </c>
      <c r="Q33" s="51"/>
      <c r="R33" s="42"/>
      <c r="S33" s="42"/>
      <c r="T33" s="56"/>
      <c r="U33" s="56"/>
      <c r="V33" s="56"/>
      <c r="W33" s="78"/>
      <c r="X33" s="56"/>
      <c r="Y33" s="56"/>
      <c r="Z33" s="56"/>
      <c r="AA33" s="56"/>
      <c r="AB33" s="56"/>
      <c r="AC33" s="56"/>
      <c r="AD33" s="56"/>
      <c r="AE33" s="56"/>
      <c r="AF33" s="237"/>
      <c r="AG33" s="237"/>
      <c r="AH33" s="44"/>
      <c r="AI33" s="44"/>
      <c r="AJ33" s="44"/>
      <c r="AK33" s="44"/>
      <c r="AL33" s="44"/>
      <c r="AM33" s="44"/>
      <c r="AN33" s="44"/>
      <c r="AO33" s="44"/>
    </row>
    <row r="34" ht="15.75" customHeight="1">
      <c r="A34" s="35" t="s">
        <v>315</v>
      </c>
      <c r="B34" s="35" t="s">
        <v>411</v>
      </c>
      <c r="C34" s="35" t="s">
        <v>6</v>
      </c>
      <c r="D34" s="35" t="s">
        <v>324</v>
      </c>
      <c r="E34" s="35" t="s">
        <v>319</v>
      </c>
      <c r="F34" s="46" t="str">
        <f t="shared" si="5"/>
        <v>SJ91172b-42</v>
      </c>
      <c r="G34" s="48"/>
      <c r="H34" s="38">
        <v>1.0</v>
      </c>
      <c r="I34" s="35">
        <v>3190.0</v>
      </c>
      <c r="J34" s="48"/>
      <c r="K34" s="49">
        <v>1122.0</v>
      </c>
      <c r="L34" s="52">
        <v>1066.0</v>
      </c>
      <c r="M34" s="41"/>
      <c r="N34" s="35" t="s">
        <v>378</v>
      </c>
      <c r="O34" s="48"/>
      <c r="P34" s="51" t="s">
        <v>448</v>
      </c>
      <c r="Q34" s="51"/>
      <c r="R34" s="42"/>
      <c r="S34" s="42"/>
      <c r="T34" s="56"/>
      <c r="U34" s="56"/>
      <c r="V34" s="56"/>
      <c r="W34" s="78"/>
      <c r="X34" s="56"/>
      <c r="Y34" s="56"/>
      <c r="Z34" s="56"/>
      <c r="AA34" s="56"/>
      <c r="AB34" s="56"/>
      <c r="AC34" s="56"/>
      <c r="AD34" s="56"/>
      <c r="AE34" s="56"/>
      <c r="AF34" s="237"/>
      <c r="AG34" s="237"/>
      <c r="AH34" s="44"/>
      <c r="AI34" s="44"/>
      <c r="AJ34" s="44"/>
      <c r="AK34" s="44"/>
      <c r="AL34" s="44"/>
      <c r="AM34" s="44"/>
      <c r="AN34" s="44"/>
      <c r="AO34" s="44"/>
    </row>
    <row r="35" ht="15.75" customHeight="1">
      <c r="A35" s="122" t="s">
        <v>315</v>
      </c>
      <c r="B35" s="122" t="s">
        <v>473</v>
      </c>
      <c r="C35" s="122" t="s">
        <v>22</v>
      </c>
      <c r="D35" s="122" t="s">
        <v>324</v>
      </c>
      <c r="E35" s="122" t="s">
        <v>1202</v>
      </c>
      <c r="F35" s="122" t="s">
        <v>1285</v>
      </c>
      <c r="G35" s="193"/>
      <c r="H35" s="121">
        <v>1.0</v>
      </c>
      <c r="I35" s="142">
        <v>3390.0</v>
      </c>
      <c r="J35" s="232"/>
      <c r="K35" s="233">
        <v>1422.0</v>
      </c>
      <c r="L35" s="122">
        <v>1354.29</v>
      </c>
      <c r="M35" s="234">
        <f t="shared" ref="M35:M41" si="6">L35*H35</f>
        <v>1354.29</v>
      </c>
      <c r="N35" s="122" t="s">
        <v>1204</v>
      </c>
      <c r="O35" s="193"/>
      <c r="P35" s="99" t="s">
        <v>1282</v>
      </c>
      <c r="Q35" s="103"/>
      <c r="R35" s="238"/>
      <c r="S35" s="238"/>
      <c r="T35" s="235"/>
      <c r="U35" s="235"/>
      <c r="V35" s="235"/>
      <c r="W35" s="239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103"/>
      <c r="AI35" s="103"/>
      <c r="AJ35" s="103"/>
      <c r="AK35" s="103"/>
      <c r="AL35" s="103"/>
      <c r="AM35" s="103"/>
      <c r="AN35" s="103"/>
    </row>
    <row r="36" ht="16.5" customHeight="1">
      <c r="A36" s="57" t="s">
        <v>315</v>
      </c>
      <c r="B36" s="57" t="s">
        <v>411</v>
      </c>
      <c r="C36" s="57" t="s">
        <v>6</v>
      </c>
      <c r="D36" s="57" t="s">
        <v>324</v>
      </c>
      <c r="E36" s="57" t="s">
        <v>4</v>
      </c>
      <c r="F36" s="194" t="s">
        <v>1164</v>
      </c>
      <c r="G36" s="193"/>
      <c r="H36" s="59">
        <v>1.0</v>
      </c>
      <c r="I36" s="113">
        <v>2190.0</v>
      </c>
      <c r="J36" s="125"/>
      <c r="K36" s="179">
        <v>898.0</v>
      </c>
      <c r="L36" s="38">
        <v>799.0</v>
      </c>
      <c r="M36" s="189">
        <f t="shared" si="6"/>
        <v>799</v>
      </c>
      <c r="N36" s="57" t="s">
        <v>1134</v>
      </c>
      <c r="O36" s="58"/>
      <c r="P36" s="63"/>
      <c r="Q36" s="63"/>
      <c r="R36" s="190"/>
      <c r="S36" s="77"/>
      <c r="T36" s="191"/>
      <c r="U36" s="191"/>
      <c r="V36" s="191"/>
      <c r="W36" s="83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63"/>
      <c r="AI36" s="63"/>
      <c r="AJ36" s="63"/>
    </row>
    <row r="37" ht="15.75" customHeight="1">
      <c r="A37" s="57" t="s">
        <v>315</v>
      </c>
      <c r="B37" s="57" t="s">
        <v>411</v>
      </c>
      <c r="C37" s="57" t="s">
        <v>6</v>
      </c>
      <c r="D37" s="57" t="s">
        <v>324</v>
      </c>
      <c r="E37" s="57" t="s">
        <v>4</v>
      </c>
      <c r="F37" s="58" t="s">
        <v>1157</v>
      </c>
      <c r="G37" s="193"/>
      <c r="H37" s="59">
        <v>1.0</v>
      </c>
      <c r="I37" s="113">
        <v>1490.0</v>
      </c>
      <c r="J37" s="125"/>
      <c r="K37" s="179">
        <v>648.0</v>
      </c>
      <c r="L37" s="38">
        <v>577.0</v>
      </c>
      <c r="M37" s="189">
        <f t="shared" si="6"/>
        <v>577</v>
      </c>
      <c r="N37" s="57" t="s">
        <v>1134</v>
      </c>
      <c r="O37" s="58"/>
      <c r="P37" s="63"/>
      <c r="Q37" s="63"/>
      <c r="R37" s="190"/>
      <c r="S37" s="77"/>
      <c r="T37" s="191"/>
      <c r="U37" s="191"/>
      <c r="V37" s="191"/>
      <c r="W37" s="83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63"/>
      <c r="AI37" s="63"/>
      <c r="AJ37" s="63"/>
    </row>
    <row r="38" ht="15.75" customHeight="1">
      <c r="A38" s="57" t="s">
        <v>315</v>
      </c>
      <c r="B38" s="57" t="s">
        <v>411</v>
      </c>
      <c r="C38" s="57" t="s">
        <v>6</v>
      </c>
      <c r="D38" s="57" t="s">
        <v>324</v>
      </c>
      <c r="E38" s="57" t="s">
        <v>4</v>
      </c>
      <c r="F38" s="58" t="s">
        <v>1158</v>
      </c>
      <c r="G38" s="193"/>
      <c r="H38" s="59">
        <v>1.0</v>
      </c>
      <c r="I38" s="113">
        <v>2190.0</v>
      </c>
      <c r="J38" s="125"/>
      <c r="K38" s="179">
        <v>898.0</v>
      </c>
      <c r="L38" s="38">
        <v>799.0</v>
      </c>
      <c r="M38" s="189">
        <f t="shared" si="6"/>
        <v>799</v>
      </c>
      <c r="N38" s="57" t="s">
        <v>1134</v>
      </c>
      <c r="O38" s="58"/>
      <c r="P38" s="63"/>
      <c r="Q38" s="63"/>
      <c r="R38" s="190"/>
      <c r="S38" s="77"/>
      <c r="T38" s="191"/>
      <c r="U38" s="191"/>
      <c r="V38" s="191"/>
      <c r="W38" s="83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63"/>
      <c r="AI38" s="63"/>
      <c r="AJ38" s="63"/>
    </row>
    <row r="39" ht="15.75" customHeight="1">
      <c r="A39" s="57" t="s">
        <v>315</v>
      </c>
      <c r="B39" s="57" t="s">
        <v>411</v>
      </c>
      <c r="C39" s="57" t="s">
        <v>6</v>
      </c>
      <c r="D39" s="57" t="s">
        <v>324</v>
      </c>
      <c r="E39" s="57" t="s">
        <v>4</v>
      </c>
      <c r="F39" s="58" t="s">
        <v>1159</v>
      </c>
      <c r="G39" s="193"/>
      <c r="H39" s="59">
        <v>1.0</v>
      </c>
      <c r="I39" s="113">
        <v>2190.0</v>
      </c>
      <c r="J39" s="125"/>
      <c r="K39" s="179">
        <v>898.0</v>
      </c>
      <c r="L39" s="38">
        <v>799.0</v>
      </c>
      <c r="M39" s="189">
        <f t="shared" si="6"/>
        <v>799</v>
      </c>
      <c r="N39" s="57" t="s">
        <v>1134</v>
      </c>
      <c r="O39" s="58"/>
      <c r="P39" s="63"/>
      <c r="Q39" s="63"/>
      <c r="R39" s="190"/>
      <c r="S39" s="77"/>
      <c r="T39" s="191"/>
      <c r="U39" s="191"/>
      <c r="V39" s="191"/>
      <c r="W39" s="83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63"/>
      <c r="AI39" s="63"/>
      <c r="AJ39" s="63"/>
    </row>
    <row r="40" ht="15.75" customHeight="1">
      <c r="A40" s="57" t="s">
        <v>315</v>
      </c>
      <c r="B40" s="57" t="s">
        <v>411</v>
      </c>
      <c r="C40" s="57" t="s">
        <v>6</v>
      </c>
      <c r="D40" s="57" t="s">
        <v>324</v>
      </c>
      <c r="E40" s="57" t="s">
        <v>4</v>
      </c>
      <c r="F40" s="58" t="s">
        <v>1160</v>
      </c>
      <c r="G40" s="193"/>
      <c r="H40" s="59">
        <v>1.0</v>
      </c>
      <c r="I40" s="113">
        <v>2190.0</v>
      </c>
      <c r="J40" s="125"/>
      <c r="K40" s="179">
        <v>898.0</v>
      </c>
      <c r="L40" s="38">
        <v>799.0</v>
      </c>
      <c r="M40" s="189">
        <f t="shared" si="6"/>
        <v>799</v>
      </c>
      <c r="N40" s="57" t="s">
        <v>1134</v>
      </c>
      <c r="O40" s="58"/>
      <c r="P40" s="63"/>
      <c r="Q40" s="63"/>
      <c r="R40" s="190"/>
      <c r="S40" s="77"/>
      <c r="T40" s="191"/>
      <c r="U40" s="191"/>
      <c r="V40" s="191"/>
      <c r="W40" s="83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63"/>
      <c r="AI40" s="63"/>
      <c r="AJ40" s="63"/>
    </row>
    <row r="41" ht="15.75" customHeight="1">
      <c r="A41" s="57" t="s">
        <v>315</v>
      </c>
      <c r="B41" s="57" t="s">
        <v>411</v>
      </c>
      <c r="C41" s="57" t="s">
        <v>6</v>
      </c>
      <c r="D41" s="57" t="s">
        <v>324</v>
      </c>
      <c r="E41" s="57" t="s">
        <v>4</v>
      </c>
      <c r="F41" s="58" t="s">
        <v>1161</v>
      </c>
      <c r="G41" s="193"/>
      <c r="H41" s="59">
        <v>1.0</v>
      </c>
      <c r="I41" s="113">
        <v>2590.0</v>
      </c>
      <c r="J41" s="125"/>
      <c r="K41" s="179">
        <v>1098.0</v>
      </c>
      <c r="L41" s="38">
        <v>977.0</v>
      </c>
      <c r="M41" s="189">
        <f t="shared" si="6"/>
        <v>977</v>
      </c>
      <c r="N41" s="57" t="s">
        <v>1134</v>
      </c>
      <c r="O41" s="58"/>
      <c r="P41" s="63"/>
      <c r="Q41" s="63"/>
      <c r="R41" s="190"/>
      <c r="S41" s="77"/>
      <c r="T41" s="191"/>
      <c r="U41" s="191"/>
      <c r="V41" s="191"/>
      <c r="W41" s="83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63"/>
      <c r="AI41" s="63"/>
      <c r="AJ41" s="63"/>
    </row>
    <row r="42" ht="15.75" customHeight="1">
      <c r="A42" s="35" t="s">
        <v>315</v>
      </c>
      <c r="B42" s="35" t="s">
        <v>411</v>
      </c>
      <c r="C42" s="35" t="s">
        <v>6</v>
      </c>
      <c r="D42" s="35" t="s">
        <v>324</v>
      </c>
      <c r="E42" s="35" t="s">
        <v>319</v>
      </c>
      <c r="F42" s="35" t="s">
        <v>1779</v>
      </c>
      <c r="G42" s="48"/>
      <c r="H42" s="38">
        <v>1.0</v>
      </c>
      <c r="I42" s="241"/>
      <c r="J42" s="48"/>
      <c r="K42" s="242"/>
      <c r="L42" s="243">
        <v>853.0</v>
      </c>
      <c r="M42" s="41"/>
      <c r="N42" s="35" t="s">
        <v>1776</v>
      </c>
      <c r="O42" s="48"/>
      <c r="P42" s="44"/>
      <c r="Q42" s="44"/>
      <c r="R42" s="245"/>
      <c r="S42" s="245"/>
      <c r="T42" s="237"/>
      <c r="U42" s="237"/>
      <c r="V42" s="237"/>
      <c r="W42" s="246"/>
      <c r="X42" s="237"/>
      <c r="Y42" s="237"/>
      <c r="Z42" s="237"/>
      <c r="AA42" s="237"/>
      <c r="AB42" s="237"/>
      <c r="AC42" s="237"/>
      <c r="AD42" s="237"/>
      <c r="AE42" s="237"/>
      <c r="AF42" s="237"/>
      <c r="AG42" s="237"/>
      <c r="AH42" s="44"/>
      <c r="AI42" s="44"/>
      <c r="AJ42" s="44"/>
      <c r="AK42" s="44"/>
      <c r="AL42" s="44"/>
      <c r="AM42" s="44"/>
      <c r="AN42" s="44"/>
      <c r="AO42" s="44"/>
    </row>
    <row r="43" ht="15.75" customHeight="1">
      <c r="A43" s="35" t="s">
        <v>315</v>
      </c>
      <c r="B43" s="35" t="s">
        <v>411</v>
      </c>
      <c r="C43" s="35" t="s">
        <v>6</v>
      </c>
      <c r="D43" s="35" t="s">
        <v>324</v>
      </c>
      <c r="E43" s="35" t="s">
        <v>319</v>
      </c>
      <c r="F43" s="46" t="str">
        <f t="shared" ref="F43:F44" si="7">LEFT(P43,FIND(" ",P43)-1)</f>
        <v>SNS10201a-42</v>
      </c>
      <c r="G43" s="48"/>
      <c r="H43" s="38">
        <v>1.0</v>
      </c>
      <c r="I43" s="35">
        <v>2190.0</v>
      </c>
      <c r="J43" s="48"/>
      <c r="K43" s="49">
        <v>622.0</v>
      </c>
      <c r="L43" s="52">
        <v>591.0</v>
      </c>
      <c r="M43" s="41"/>
      <c r="N43" s="35" t="s">
        <v>378</v>
      </c>
      <c r="O43" s="48"/>
      <c r="P43" s="51" t="s">
        <v>451</v>
      </c>
      <c r="Q43" s="51"/>
      <c r="R43" s="42"/>
      <c r="S43" s="42"/>
      <c r="T43" s="56"/>
      <c r="U43" s="56"/>
      <c r="V43" s="56"/>
      <c r="W43" s="78"/>
      <c r="X43" s="56"/>
      <c r="Y43" s="56"/>
      <c r="Z43" s="56"/>
      <c r="AA43" s="56"/>
      <c r="AB43" s="56"/>
      <c r="AC43" s="56"/>
      <c r="AD43" s="56"/>
      <c r="AE43" s="56"/>
      <c r="AF43" s="237"/>
      <c r="AG43" s="237"/>
      <c r="AH43" s="44"/>
      <c r="AI43" s="44"/>
      <c r="AJ43" s="44"/>
      <c r="AK43" s="44"/>
      <c r="AL43" s="44"/>
      <c r="AM43" s="44"/>
      <c r="AN43" s="44"/>
      <c r="AO43" s="44"/>
    </row>
    <row r="44" ht="15.75" customHeight="1">
      <c r="A44" s="35" t="s">
        <v>315</v>
      </c>
      <c r="B44" s="35" t="s">
        <v>411</v>
      </c>
      <c r="C44" s="35" t="s">
        <v>6</v>
      </c>
      <c r="D44" s="35" t="s">
        <v>324</v>
      </c>
      <c r="E44" s="35" t="s">
        <v>319</v>
      </c>
      <c r="F44" s="46" t="str">
        <f t="shared" si="7"/>
        <v>SNS10201b-102</v>
      </c>
      <c r="G44" s="48"/>
      <c r="H44" s="38">
        <v>1.0</v>
      </c>
      <c r="I44" s="35">
        <v>2190.0</v>
      </c>
      <c r="J44" s="48"/>
      <c r="K44" s="49">
        <v>622.0</v>
      </c>
      <c r="L44" s="52">
        <v>591.0</v>
      </c>
      <c r="M44" s="41"/>
      <c r="N44" s="35" t="s">
        <v>378</v>
      </c>
      <c r="O44" s="48"/>
      <c r="P44" s="51" t="s">
        <v>452</v>
      </c>
      <c r="Q44" s="51"/>
      <c r="R44" s="42"/>
      <c r="S44" s="42"/>
      <c r="T44" s="56"/>
      <c r="U44" s="56"/>
      <c r="V44" s="56"/>
      <c r="W44" s="78"/>
      <c r="X44" s="56"/>
      <c r="Y44" s="56"/>
      <c r="Z44" s="56"/>
      <c r="AA44" s="56"/>
      <c r="AB44" s="56"/>
      <c r="AC44" s="56"/>
      <c r="AD44" s="56"/>
      <c r="AE44" s="56"/>
      <c r="AF44" s="237"/>
      <c r="AG44" s="237"/>
      <c r="AH44" s="44"/>
      <c r="AI44" s="44"/>
      <c r="AJ44" s="44"/>
      <c r="AK44" s="44"/>
      <c r="AL44" s="44"/>
      <c r="AM44" s="44"/>
      <c r="AN44" s="44"/>
      <c r="AO44" s="44"/>
    </row>
    <row r="45" ht="15.75" customHeight="1">
      <c r="A45" s="57" t="s">
        <v>315</v>
      </c>
      <c r="B45" s="57" t="s">
        <v>411</v>
      </c>
      <c r="C45" s="57" t="s">
        <v>6</v>
      </c>
      <c r="D45" s="57" t="s">
        <v>324</v>
      </c>
      <c r="E45" s="57" t="s">
        <v>4</v>
      </c>
      <c r="F45" s="58" t="s">
        <v>1147</v>
      </c>
      <c r="G45" s="193"/>
      <c r="H45" s="59">
        <v>1.0</v>
      </c>
      <c r="I45" s="113">
        <v>2190.0</v>
      </c>
      <c r="J45" s="125"/>
      <c r="K45" s="179">
        <v>898.0</v>
      </c>
      <c r="L45" s="38">
        <v>799.0</v>
      </c>
      <c r="M45" s="189">
        <f t="shared" ref="M45:M49" si="8">L45*H45</f>
        <v>799</v>
      </c>
      <c r="N45" s="57" t="s">
        <v>1134</v>
      </c>
      <c r="O45" s="58"/>
      <c r="P45" s="63"/>
      <c r="Q45" s="63"/>
      <c r="R45" s="190"/>
      <c r="S45" s="77"/>
      <c r="T45" s="191"/>
      <c r="U45" s="191"/>
      <c r="V45" s="191"/>
      <c r="W45" s="83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H45" s="63"/>
      <c r="AI45" s="63"/>
      <c r="AJ45" s="63"/>
    </row>
    <row r="46" ht="15.75" customHeight="1">
      <c r="A46" s="57" t="s">
        <v>315</v>
      </c>
      <c r="B46" s="57" t="s">
        <v>411</v>
      </c>
      <c r="C46" s="57" t="s">
        <v>6</v>
      </c>
      <c r="D46" s="57" t="s">
        <v>324</v>
      </c>
      <c r="E46" s="57" t="s">
        <v>4</v>
      </c>
      <c r="F46" s="58" t="s">
        <v>1148</v>
      </c>
      <c r="G46" s="193"/>
      <c r="H46" s="59">
        <v>1.0</v>
      </c>
      <c r="I46" s="113">
        <v>2190.0</v>
      </c>
      <c r="J46" s="125"/>
      <c r="K46" s="179">
        <v>898.0</v>
      </c>
      <c r="L46" s="38">
        <v>799.0</v>
      </c>
      <c r="M46" s="189">
        <f t="shared" si="8"/>
        <v>799</v>
      </c>
      <c r="N46" s="57" t="s">
        <v>1134</v>
      </c>
      <c r="O46" s="58"/>
      <c r="P46" s="63"/>
      <c r="Q46" s="63"/>
      <c r="R46" s="190"/>
      <c r="S46" s="77"/>
      <c r="T46" s="191"/>
      <c r="U46" s="191"/>
      <c r="V46" s="191"/>
      <c r="W46" s="83"/>
      <c r="X46" s="192"/>
      <c r="Y46" s="192"/>
      <c r="Z46" s="192"/>
      <c r="AA46" s="192"/>
      <c r="AB46" s="192"/>
      <c r="AC46" s="192"/>
      <c r="AD46" s="192"/>
      <c r="AE46" s="192"/>
      <c r="AF46" s="192"/>
      <c r="AG46" s="192"/>
      <c r="AH46" s="63"/>
      <c r="AI46" s="63"/>
      <c r="AJ46" s="63"/>
    </row>
    <row r="47" ht="15.75" customHeight="1">
      <c r="A47" s="57" t="s">
        <v>315</v>
      </c>
      <c r="B47" s="57" t="s">
        <v>411</v>
      </c>
      <c r="C47" s="57" t="s">
        <v>6</v>
      </c>
      <c r="D47" s="57" t="s">
        <v>324</v>
      </c>
      <c r="E47" s="57" t="s">
        <v>4</v>
      </c>
      <c r="F47" s="58" t="s">
        <v>1149</v>
      </c>
      <c r="G47" s="193"/>
      <c r="H47" s="59">
        <v>1.0</v>
      </c>
      <c r="I47" s="113">
        <v>2190.0</v>
      </c>
      <c r="J47" s="125"/>
      <c r="K47" s="179">
        <v>898.0</v>
      </c>
      <c r="L47" s="38">
        <v>799.0</v>
      </c>
      <c r="M47" s="189">
        <f t="shared" si="8"/>
        <v>799</v>
      </c>
      <c r="N47" s="57" t="s">
        <v>1134</v>
      </c>
      <c r="O47" s="58"/>
      <c r="P47" s="63"/>
      <c r="Q47" s="63"/>
      <c r="R47" s="190"/>
      <c r="S47" s="77"/>
      <c r="T47" s="191"/>
      <c r="U47" s="191"/>
      <c r="V47" s="191"/>
      <c r="W47" s="83"/>
      <c r="X47" s="192"/>
      <c r="Y47" s="192"/>
      <c r="Z47" s="192"/>
      <c r="AA47" s="192"/>
      <c r="AB47" s="192"/>
      <c r="AC47" s="192"/>
      <c r="AD47" s="192"/>
      <c r="AE47" s="192"/>
      <c r="AF47" s="192"/>
      <c r="AG47" s="192"/>
      <c r="AH47" s="63"/>
      <c r="AI47" s="63"/>
      <c r="AJ47" s="63"/>
    </row>
    <row r="48" ht="15.75" customHeight="1">
      <c r="A48" s="57" t="s">
        <v>315</v>
      </c>
      <c r="B48" s="57" t="s">
        <v>411</v>
      </c>
      <c r="C48" s="57" t="s">
        <v>22</v>
      </c>
      <c r="D48" s="57" t="s">
        <v>324</v>
      </c>
      <c r="E48" s="57" t="s">
        <v>4</v>
      </c>
      <c r="F48" s="58" t="s">
        <v>1154</v>
      </c>
      <c r="G48" s="193"/>
      <c r="H48" s="59">
        <v>1.0</v>
      </c>
      <c r="I48" s="113">
        <v>2590.0</v>
      </c>
      <c r="J48" s="125"/>
      <c r="K48" s="179">
        <v>1098.0</v>
      </c>
      <c r="L48" s="38">
        <v>977.0</v>
      </c>
      <c r="M48" s="189">
        <f t="shared" si="8"/>
        <v>977</v>
      </c>
      <c r="N48" s="57" t="s">
        <v>1134</v>
      </c>
      <c r="O48" s="58"/>
      <c r="P48" s="63"/>
      <c r="Q48" s="63"/>
      <c r="R48" s="190"/>
      <c r="S48" s="77"/>
      <c r="T48" s="191"/>
      <c r="U48" s="191"/>
      <c r="V48" s="191"/>
      <c r="W48" s="83"/>
      <c r="X48" s="192"/>
      <c r="Y48" s="192"/>
      <c r="Z48" s="192"/>
      <c r="AA48" s="192"/>
      <c r="AB48" s="192"/>
      <c r="AC48" s="192"/>
      <c r="AD48" s="192"/>
      <c r="AE48" s="192"/>
      <c r="AF48" s="192"/>
      <c r="AG48" s="192"/>
      <c r="AH48" s="63"/>
      <c r="AI48" s="63"/>
      <c r="AJ48" s="63"/>
    </row>
    <row r="49" ht="15.75" customHeight="1">
      <c r="A49" s="57" t="s">
        <v>315</v>
      </c>
      <c r="B49" s="57" t="s">
        <v>411</v>
      </c>
      <c r="C49" s="57" t="s">
        <v>22</v>
      </c>
      <c r="D49" s="57" t="s">
        <v>324</v>
      </c>
      <c r="E49" s="57" t="s">
        <v>4</v>
      </c>
      <c r="F49" s="58" t="s">
        <v>1155</v>
      </c>
      <c r="G49" s="193"/>
      <c r="H49" s="59">
        <v>1.0</v>
      </c>
      <c r="I49" s="113">
        <v>2590.0</v>
      </c>
      <c r="J49" s="125"/>
      <c r="K49" s="179">
        <v>1098.0</v>
      </c>
      <c r="L49" s="38">
        <v>977.0</v>
      </c>
      <c r="M49" s="189">
        <f t="shared" si="8"/>
        <v>977</v>
      </c>
      <c r="N49" s="57" t="s">
        <v>1134</v>
      </c>
      <c r="O49" s="58"/>
      <c r="P49" s="63"/>
      <c r="Q49" s="63"/>
      <c r="R49" s="190"/>
      <c r="S49" s="77"/>
      <c r="T49" s="191"/>
      <c r="U49" s="191"/>
      <c r="V49" s="191"/>
      <c r="W49" s="83"/>
      <c r="X49" s="192"/>
      <c r="Y49" s="192"/>
      <c r="Z49" s="192"/>
      <c r="AA49" s="192"/>
      <c r="AB49" s="192"/>
      <c r="AC49" s="192"/>
      <c r="AD49" s="192"/>
      <c r="AE49" s="192"/>
      <c r="AF49" s="192"/>
      <c r="AG49" s="192"/>
      <c r="AH49" s="63"/>
      <c r="AI49" s="63"/>
      <c r="AJ49" s="63"/>
    </row>
    <row r="50" ht="15.75" customHeight="1">
      <c r="A50" s="35" t="s">
        <v>315</v>
      </c>
      <c r="B50" s="35" t="s">
        <v>411</v>
      </c>
      <c r="C50" s="35" t="s">
        <v>6</v>
      </c>
      <c r="D50" s="35" t="s">
        <v>324</v>
      </c>
      <c r="E50" s="35" t="s">
        <v>319</v>
      </c>
      <c r="F50" s="46" t="str">
        <f t="shared" ref="F50:F55" si="9">LEFT(P50,FIND(" ",P50)-1)</f>
        <v>SUJ2795a-42</v>
      </c>
      <c r="G50" s="48"/>
      <c r="H50" s="38">
        <v>1.0</v>
      </c>
      <c r="I50" s="35">
        <v>2190.0</v>
      </c>
      <c r="J50" s="48"/>
      <c r="K50" s="49">
        <v>622.0</v>
      </c>
      <c r="L50" s="52">
        <v>591.0</v>
      </c>
      <c r="M50" s="41"/>
      <c r="N50" s="35" t="s">
        <v>378</v>
      </c>
      <c r="O50" s="48"/>
      <c r="P50" s="51" t="s">
        <v>456</v>
      </c>
      <c r="Q50" s="51"/>
      <c r="R50" s="42"/>
      <c r="S50" s="42"/>
      <c r="T50" s="56"/>
      <c r="U50" s="56"/>
      <c r="V50" s="56"/>
      <c r="W50" s="78"/>
      <c r="X50" s="56"/>
      <c r="Y50" s="56"/>
      <c r="Z50" s="56"/>
      <c r="AA50" s="56"/>
      <c r="AB50" s="56"/>
      <c r="AC50" s="56"/>
      <c r="AD50" s="56"/>
      <c r="AE50" s="56"/>
      <c r="AF50" s="237"/>
      <c r="AG50" s="237"/>
      <c r="AH50" s="44"/>
      <c r="AI50" s="44"/>
      <c r="AJ50" s="44"/>
      <c r="AK50" s="44"/>
      <c r="AL50" s="44"/>
      <c r="AM50" s="44"/>
      <c r="AN50" s="44"/>
      <c r="AO50" s="44"/>
    </row>
    <row r="51" ht="15.75" customHeight="1">
      <c r="A51" s="35" t="s">
        <v>315</v>
      </c>
      <c r="B51" s="35" t="s">
        <v>411</v>
      </c>
      <c r="C51" s="35" t="s">
        <v>6</v>
      </c>
      <c r="D51" s="35" t="s">
        <v>324</v>
      </c>
      <c r="E51" s="35" t="s">
        <v>319</v>
      </c>
      <c r="F51" s="46" t="str">
        <f t="shared" si="9"/>
        <v>SV2658a-42</v>
      </c>
      <c r="G51" s="48"/>
      <c r="H51" s="38">
        <v>1.0</v>
      </c>
      <c r="I51" s="35">
        <v>2390.0</v>
      </c>
      <c r="J51" s="48"/>
      <c r="K51" s="49">
        <v>872.0</v>
      </c>
      <c r="L51" s="52">
        <v>828.0</v>
      </c>
      <c r="M51" s="41"/>
      <c r="N51" s="35" t="s">
        <v>378</v>
      </c>
      <c r="O51" s="48"/>
      <c r="P51" s="240" t="s">
        <v>462</v>
      </c>
      <c r="Q51" s="51"/>
      <c r="R51" s="42"/>
      <c r="S51" s="42"/>
      <c r="T51" s="56"/>
      <c r="U51" s="56"/>
      <c r="V51" s="56"/>
      <c r="W51" s="78"/>
      <c r="X51" s="56"/>
      <c r="Y51" s="56"/>
      <c r="Z51" s="56"/>
      <c r="AA51" s="56"/>
      <c r="AB51" s="56"/>
      <c r="AC51" s="56"/>
      <c r="AD51" s="56"/>
      <c r="AE51" s="56"/>
      <c r="AF51" s="237"/>
      <c r="AG51" s="237"/>
      <c r="AH51" s="44"/>
      <c r="AI51" s="44"/>
      <c r="AJ51" s="44"/>
      <c r="AK51" s="44"/>
      <c r="AL51" s="44"/>
      <c r="AM51" s="44"/>
      <c r="AN51" s="44"/>
      <c r="AO51" s="44"/>
    </row>
    <row r="52" ht="15.75" customHeight="1">
      <c r="A52" s="35" t="s">
        <v>315</v>
      </c>
      <c r="B52" s="35" t="s">
        <v>411</v>
      </c>
      <c r="C52" s="35" t="s">
        <v>6</v>
      </c>
      <c r="D52" s="35" t="s">
        <v>324</v>
      </c>
      <c r="E52" s="35" t="s">
        <v>319</v>
      </c>
      <c r="F52" s="46" t="str">
        <f t="shared" si="9"/>
        <v>SV7047a-11</v>
      </c>
      <c r="G52" s="48"/>
      <c r="H52" s="38">
        <v>1.0</v>
      </c>
      <c r="I52" s="35">
        <v>2190.0</v>
      </c>
      <c r="J52" s="48"/>
      <c r="K52" s="49">
        <v>622.0</v>
      </c>
      <c r="L52" s="52">
        <v>591.0</v>
      </c>
      <c r="M52" s="41"/>
      <c r="N52" s="35" t="s">
        <v>378</v>
      </c>
      <c r="O52" s="48"/>
      <c r="P52" s="240" t="s">
        <v>465</v>
      </c>
      <c r="Q52" s="56"/>
      <c r="R52" s="56"/>
      <c r="S52" s="78"/>
      <c r="T52" s="78"/>
      <c r="U52" s="56"/>
      <c r="V52" s="51"/>
      <c r="W52" s="56"/>
      <c r="X52" s="56"/>
      <c r="Y52" s="56"/>
      <c r="Z52" s="56"/>
      <c r="AA52" s="56"/>
      <c r="AB52" s="56"/>
      <c r="AC52" s="56"/>
      <c r="AD52" s="56"/>
      <c r="AE52" s="56"/>
      <c r="AF52" s="44"/>
      <c r="AG52" s="44"/>
      <c r="AH52" s="44"/>
      <c r="AI52" s="44"/>
      <c r="AJ52" s="44"/>
      <c r="AK52" s="44"/>
      <c r="AL52" s="44"/>
      <c r="AM52" s="44"/>
      <c r="AN52" s="44"/>
      <c r="AO52" s="44"/>
    </row>
    <row r="53" ht="15.75" customHeight="1">
      <c r="A53" s="35" t="s">
        <v>315</v>
      </c>
      <c r="B53" s="35" t="s">
        <v>411</v>
      </c>
      <c r="C53" s="35" t="s">
        <v>6</v>
      </c>
      <c r="D53" s="35" t="s">
        <v>324</v>
      </c>
      <c r="E53" s="35" t="s">
        <v>319</v>
      </c>
      <c r="F53" s="46" t="str">
        <f t="shared" si="9"/>
        <v>SV7182a-2</v>
      </c>
      <c r="G53" s="48"/>
      <c r="H53" s="38">
        <v>1.0</v>
      </c>
      <c r="I53" s="35">
        <v>2190.0</v>
      </c>
      <c r="J53" s="48"/>
      <c r="K53" s="49">
        <v>622.0</v>
      </c>
      <c r="L53" s="52">
        <v>591.0</v>
      </c>
      <c r="M53" s="41"/>
      <c r="N53" s="35" t="s">
        <v>378</v>
      </c>
      <c r="O53" s="48"/>
      <c r="P53" s="240" t="s">
        <v>466</v>
      </c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44"/>
      <c r="AG53" s="44"/>
      <c r="AH53" s="44"/>
      <c r="AI53" s="44"/>
      <c r="AJ53" s="44"/>
      <c r="AK53" s="44"/>
      <c r="AL53" s="44"/>
      <c r="AM53" s="44"/>
      <c r="AN53" s="44"/>
      <c r="AO53" s="44"/>
    </row>
    <row r="54" ht="15.75" customHeight="1">
      <c r="A54" s="35" t="s">
        <v>315</v>
      </c>
      <c r="B54" s="35" t="s">
        <v>411</v>
      </c>
      <c r="C54" s="35" t="s">
        <v>6</v>
      </c>
      <c r="D54" s="35" t="s">
        <v>324</v>
      </c>
      <c r="E54" s="35" t="s">
        <v>319</v>
      </c>
      <c r="F54" s="46" t="str">
        <f t="shared" si="9"/>
        <v>SV7805b-8</v>
      </c>
      <c r="G54" s="48"/>
      <c r="H54" s="38">
        <v>1.0</v>
      </c>
      <c r="I54" s="35">
        <v>2390.0</v>
      </c>
      <c r="J54" s="48"/>
      <c r="K54" s="49">
        <v>872.0</v>
      </c>
      <c r="L54" s="52">
        <v>828.0</v>
      </c>
      <c r="M54" s="41"/>
      <c r="N54" s="35" t="s">
        <v>378</v>
      </c>
      <c r="O54" s="48"/>
      <c r="P54" s="240" t="s">
        <v>467</v>
      </c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44"/>
      <c r="AG54" s="44"/>
      <c r="AH54" s="44"/>
      <c r="AI54" s="44"/>
      <c r="AJ54" s="44"/>
      <c r="AK54" s="44"/>
      <c r="AL54" s="44"/>
      <c r="AM54" s="44"/>
      <c r="AN54" s="44"/>
      <c r="AO54" s="44"/>
    </row>
    <row r="55" ht="15.75" customHeight="1">
      <c r="A55" s="35" t="s">
        <v>315</v>
      </c>
      <c r="B55" s="35" t="s">
        <v>411</v>
      </c>
      <c r="C55" s="35" t="s">
        <v>6</v>
      </c>
      <c r="D55" s="35" t="s">
        <v>324</v>
      </c>
      <c r="E55" s="35" t="s">
        <v>319</v>
      </c>
      <c r="F55" s="46" t="str">
        <f t="shared" si="9"/>
        <v>SVW233a-42</v>
      </c>
      <c r="G55" s="48"/>
      <c r="H55" s="38">
        <v>1.0</v>
      </c>
      <c r="I55" s="35">
        <v>2390.0</v>
      </c>
      <c r="J55" s="48"/>
      <c r="K55" s="49">
        <v>872.0</v>
      </c>
      <c r="L55" s="52">
        <f>1656/2</f>
        <v>828</v>
      </c>
      <c r="M55" s="41"/>
      <c r="N55" s="35" t="s">
        <v>378</v>
      </c>
      <c r="O55" s="48"/>
      <c r="P55" s="240" t="s">
        <v>470</v>
      </c>
      <c r="Q55" s="51" t="s">
        <v>1774</v>
      </c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44"/>
      <c r="AG55" s="44"/>
      <c r="AH55" s="44"/>
      <c r="AI55" s="44"/>
      <c r="AJ55" s="44"/>
      <c r="AK55" s="44"/>
      <c r="AL55" s="44"/>
      <c r="AM55" s="44"/>
      <c r="AN55" s="44"/>
      <c r="AO55" s="44"/>
    </row>
    <row r="56" ht="15.75" customHeight="1">
      <c r="A56" s="44"/>
      <c r="B56" s="44"/>
      <c r="C56" s="44"/>
      <c r="D56" s="44"/>
      <c r="E56" s="44"/>
      <c r="F56" s="44"/>
      <c r="G56" s="44"/>
      <c r="H56" s="44"/>
      <c r="I56" s="68"/>
      <c r="J56" s="44"/>
      <c r="K56" s="65"/>
      <c r="L56" s="66"/>
      <c r="M56" s="67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</row>
    <row r="57" ht="15.75" customHeight="1">
      <c r="A57" s="44"/>
      <c r="B57" s="44"/>
      <c r="C57" s="44"/>
      <c r="D57" s="44"/>
      <c r="E57" s="44"/>
      <c r="F57" s="44"/>
      <c r="G57" s="44"/>
      <c r="H57" s="44"/>
      <c r="I57" s="68"/>
      <c r="J57" s="44"/>
      <c r="K57" s="65"/>
      <c r="L57" s="66"/>
      <c r="M57" s="67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</row>
    <row r="58" ht="15.75" customHeight="1">
      <c r="A58" s="44"/>
      <c r="B58" s="44"/>
      <c r="C58" s="44"/>
      <c r="D58" s="44"/>
      <c r="E58" s="44"/>
      <c r="F58" s="44"/>
      <c r="G58" s="44"/>
      <c r="H58" s="44"/>
      <c r="I58" s="68"/>
      <c r="J58" s="44"/>
      <c r="K58" s="65"/>
      <c r="L58" s="66"/>
      <c r="M58" s="67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</row>
    <row r="59" ht="15.75" customHeight="1">
      <c r="A59" s="44"/>
      <c r="B59" s="44"/>
      <c r="C59" s="44"/>
      <c r="D59" s="44"/>
      <c r="E59" s="44"/>
      <c r="F59" s="44"/>
      <c r="G59" s="44"/>
      <c r="H59" s="44"/>
      <c r="I59" s="68"/>
      <c r="J59" s="44"/>
      <c r="K59" s="65"/>
      <c r="L59" s="66"/>
      <c r="M59" s="67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</row>
    <row r="60" ht="15.75" customHeight="1">
      <c r="A60" s="44"/>
      <c r="B60" s="44"/>
      <c r="C60" s="44"/>
      <c r="D60" s="44"/>
      <c r="E60" s="44"/>
      <c r="F60" s="44"/>
      <c r="G60" s="44"/>
      <c r="H60" s="44"/>
      <c r="I60" s="68"/>
      <c r="J60" s="44"/>
      <c r="K60" s="65"/>
      <c r="L60" s="66"/>
      <c r="M60" s="67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</row>
    <row r="61" ht="15.75" customHeight="1">
      <c r="A61" s="44"/>
      <c r="B61" s="44"/>
      <c r="C61" s="44"/>
      <c r="D61" s="44"/>
      <c r="E61" s="44"/>
      <c r="F61" s="44"/>
      <c r="G61" s="44"/>
      <c r="H61" s="44"/>
      <c r="I61" s="68"/>
      <c r="J61" s="44"/>
      <c r="K61" s="65"/>
      <c r="L61" s="66"/>
      <c r="M61" s="67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</row>
    <row r="62" ht="15.75" customHeight="1">
      <c r="A62" s="44"/>
      <c r="B62" s="44"/>
      <c r="C62" s="44"/>
      <c r="D62" s="44"/>
      <c r="E62" s="44"/>
      <c r="F62" s="44"/>
      <c r="G62" s="44"/>
      <c r="H62" s="44"/>
      <c r="I62" s="68"/>
      <c r="J62" s="44"/>
      <c r="K62" s="65"/>
      <c r="L62" s="66"/>
      <c r="M62" s="67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</row>
    <row r="63" ht="15.75" customHeight="1">
      <c r="A63" s="44"/>
      <c r="B63" s="44"/>
      <c r="C63" s="44"/>
      <c r="D63" s="44"/>
      <c r="E63" s="44"/>
      <c r="F63" s="44"/>
      <c r="G63" s="44"/>
      <c r="H63" s="44"/>
      <c r="I63" s="68"/>
      <c r="J63" s="44"/>
      <c r="K63" s="65"/>
      <c r="L63" s="66"/>
      <c r="M63" s="67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</row>
    <row r="64" ht="15.75" customHeight="1">
      <c r="A64" s="44"/>
      <c r="B64" s="44"/>
      <c r="C64" s="44"/>
      <c r="D64" s="44"/>
      <c r="E64" s="44"/>
      <c r="F64" s="44"/>
      <c r="G64" s="44"/>
      <c r="H64" s="44"/>
      <c r="I64" s="68"/>
      <c r="J64" s="44"/>
      <c r="K64" s="65"/>
      <c r="L64" s="66"/>
      <c r="M64" s="67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</row>
    <row r="65" ht="15.75" customHeight="1">
      <c r="A65" s="44"/>
      <c r="B65" s="44"/>
      <c r="C65" s="44"/>
      <c r="D65" s="44"/>
      <c r="E65" s="44"/>
      <c r="F65" s="44"/>
      <c r="G65" s="44"/>
      <c r="H65" s="44"/>
      <c r="I65" s="68"/>
      <c r="J65" s="44"/>
      <c r="K65" s="65"/>
      <c r="L65" s="66"/>
      <c r="M65" s="67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</row>
    <row r="66" ht="15.75" customHeight="1">
      <c r="A66" s="44"/>
      <c r="B66" s="44"/>
      <c r="C66" s="44"/>
      <c r="D66" s="44"/>
      <c r="E66" s="44"/>
      <c r="F66" s="44"/>
      <c r="G66" s="44"/>
      <c r="H66" s="44"/>
      <c r="I66" s="68"/>
      <c r="J66" s="44"/>
      <c r="K66" s="65"/>
      <c r="L66" s="66"/>
      <c r="M66" s="67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</row>
    <row r="67" ht="15.75" customHeight="1">
      <c r="A67" s="44"/>
      <c r="B67" s="44"/>
      <c r="C67" s="44"/>
      <c r="D67" s="44"/>
      <c r="E67" s="44"/>
      <c r="F67" s="44"/>
      <c r="G67" s="44"/>
      <c r="H67" s="44"/>
      <c r="I67" s="68"/>
      <c r="J67" s="44"/>
      <c r="K67" s="65"/>
      <c r="L67" s="66"/>
      <c r="M67" s="67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</row>
    <row r="68" ht="15.75" customHeight="1">
      <c r="A68" s="44"/>
      <c r="B68" s="44"/>
      <c r="C68" s="44"/>
      <c r="D68" s="44"/>
      <c r="E68" s="44"/>
      <c r="F68" s="44"/>
      <c r="G68" s="44"/>
      <c r="H68" s="44"/>
      <c r="I68" s="68"/>
      <c r="J68" s="44"/>
      <c r="K68" s="65"/>
      <c r="L68" s="66"/>
      <c r="M68" s="67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</row>
    <row r="69" ht="15.75" customHeight="1">
      <c r="A69" s="44"/>
      <c r="B69" s="44"/>
      <c r="C69" s="44"/>
      <c r="D69" s="44"/>
      <c r="E69" s="44"/>
      <c r="F69" s="44"/>
      <c r="G69" s="44"/>
      <c r="H69" s="44"/>
      <c r="I69" s="68"/>
      <c r="J69" s="44"/>
      <c r="K69" s="65"/>
      <c r="L69" s="66"/>
      <c r="M69" s="67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</row>
    <row r="70" ht="15.75" customHeight="1">
      <c r="A70" s="44"/>
      <c r="B70" s="44"/>
      <c r="C70" s="44"/>
      <c r="D70" s="44"/>
      <c r="E70" s="44"/>
      <c r="F70" s="44"/>
      <c r="G70" s="44"/>
      <c r="H70" s="44"/>
      <c r="I70" s="68"/>
      <c r="J70" s="44"/>
      <c r="K70" s="65"/>
      <c r="L70" s="66"/>
      <c r="M70" s="67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</row>
    <row r="71" ht="15.75" customHeight="1">
      <c r="A71" s="44"/>
      <c r="B71" s="44"/>
      <c r="C71" s="44"/>
      <c r="D71" s="44"/>
      <c r="E71" s="44"/>
      <c r="F71" s="44"/>
      <c r="G71" s="44"/>
      <c r="H71" s="44"/>
      <c r="I71" s="68"/>
      <c r="J71" s="44"/>
      <c r="K71" s="65"/>
      <c r="L71" s="66"/>
      <c r="M71" s="67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</row>
    <row r="72" ht="15.75" customHeight="1">
      <c r="A72" s="44"/>
      <c r="B72" s="44"/>
      <c r="C72" s="44"/>
      <c r="D72" s="44"/>
      <c r="E72" s="44"/>
      <c r="F72" s="44"/>
      <c r="G72" s="44"/>
      <c r="H72" s="44"/>
      <c r="I72" s="68"/>
      <c r="J72" s="44"/>
      <c r="K72" s="65"/>
      <c r="L72" s="66"/>
      <c r="M72" s="67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</row>
    <row r="73" ht="15.75" customHeight="1">
      <c r="A73" s="44"/>
      <c r="B73" s="44"/>
      <c r="C73" s="44"/>
      <c r="D73" s="44"/>
      <c r="E73" s="44"/>
      <c r="F73" s="44"/>
      <c r="G73" s="44"/>
      <c r="H73" s="44"/>
      <c r="I73" s="68"/>
      <c r="J73" s="44"/>
      <c r="K73" s="65"/>
      <c r="L73" s="66"/>
      <c r="M73" s="67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</row>
    <row r="74" ht="15.75" customHeight="1">
      <c r="A74" s="44"/>
      <c r="B74" s="44"/>
      <c r="C74" s="44"/>
      <c r="D74" s="44"/>
      <c r="E74" s="44"/>
      <c r="F74" s="44"/>
      <c r="G74" s="44"/>
      <c r="H74" s="44"/>
      <c r="I74" s="68"/>
      <c r="J74" s="44"/>
      <c r="K74" s="65"/>
      <c r="L74" s="66"/>
      <c r="M74" s="67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</row>
    <row r="75" ht="15.75" customHeight="1">
      <c r="A75" s="44"/>
      <c r="B75" s="44"/>
      <c r="C75" s="44"/>
      <c r="D75" s="44"/>
      <c r="E75" s="44"/>
      <c r="F75" s="44"/>
      <c r="G75" s="44"/>
      <c r="H75" s="44"/>
      <c r="I75" s="68"/>
      <c r="J75" s="44"/>
      <c r="K75" s="65"/>
      <c r="L75" s="66"/>
      <c r="M75" s="67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</row>
    <row r="76" ht="15.75" customHeight="1">
      <c r="A76" s="44"/>
      <c r="B76" s="44"/>
      <c r="C76" s="44"/>
      <c r="D76" s="44"/>
      <c r="E76" s="44"/>
      <c r="F76" s="44"/>
      <c r="G76" s="44"/>
      <c r="H76" s="44"/>
      <c r="I76" s="68"/>
      <c r="J76" s="44"/>
      <c r="K76" s="65"/>
      <c r="L76" s="66"/>
      <c r="M76" s="67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</row>
    <row r="77" ht="15.75" customHeight="1">
      <c r="A77" s="44"/>
      <c r="B77" s="44"/>
      <c r="C77" s="44"/>
      <c r="D77" s="44"/>
      <c r="E77" s="44"/>
      <c r="F77" s="44"/>
      <c r="G77" s="44"/>
      <c r="H77" s="44"/>
      <c r="I77" s="68"/>
      <c r="J77" s="44"/>
      <c r="K77" s="65"/>
      <c r="L77" s="66"/>
      <c r="M77" s="67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</row>
    <row r="78" ht="15.75" customHeight="1">
      <c r="A78" s="44"/>
      <c r="B78" s="44"/>
      <c r="C78" s="44"/>
      <c r="D78" s="44"/>
      <c r="E78" s="44"/>
      <c r="F78" s="44"/>
      <c r="G78" s="44"/>
      <c r="H78" s="44"/>
      <c r="I78" s="68"/>
      <c r="J78" s="44"/>
      <c r="K78" s="65"/>
      <c r="L78" s="66"/>
      <c r="M78" s="67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</row>
    <row r="79" ht="15.75" customHeight="1">
      <c r="A79" s="44"/>
      <c r="B79" s="44"/>
      <c r="C79" s="44"/>
      <c r="D79" s="44"/>
      <c r="E79" s="44"/>
      <c r="F79" s="44"/>
      <c r="G79" s="44"/>
      <c r="H79" s="44"/>
      <c r="I79" s="68"/>
      <c r="J79" s="44"/>
      <c r="K79" s="65"/>
      <c r="L79" s="66"/>
      <c r="M79" s="67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</row>
    <row r="80" ht="15.75" customHeight="1">
      <c r="A80" s="44"/>
      <c r="B80" s="44"/>
      <c r="C80" s="44"/>
      <c r="D80" s="44"/>
      <c r="E80" s="44"/>
      <c r="F80" s="44"/>
      <c r="G80" s="44"/>
      <c r="H80" s="44"/>
      <c r="I80" s="68"/>
      <c r="J80" s="44"/>
      <c r="K80" s="65"/>
      <c r="L80" s="66"/>
      <c r="M80" s="67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</row>
    <row r="81" ht="15.75" customHeight="1">
      <c r="A81" s="44"/>
      <c r="B81" s="44"/>
      <c r="C81" s="44"/>
      <c r="D81" s="44"/>
      <c r="E81" s="44"/>
      <c r="F81" s="44"/>
      <c r="G81" s="44"/>
      <c r="H81" s="44"/>
      <c r="I81" s="68"/>
      <c r="J81" s="44"/>
      <c r="K81" s="65"/>
      <c r="L81" s="66"/>
      <c r="M81" s="67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</row>
    <row r="82" ht="15.75" customHeight="1">
      <c r="A82" s="44"/>
      <c r="B82" s="44"/>
      <c r="C82" s="44"/>
      <c r="D82" s="44"/>
      <c r="E82" s="44"/>
      <c r="F82" s="44"/>
      <c r="G82" s="44"/>
      <c r="H82" s="44"/>
      <c r="I82" s="68"/>
      <c r="J82" s="44"/>
      <c r="K82" s="65"/>
      <c r="L82" s="66"/>
      <c r="M82" s="67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</row>
    <row r="83" ht="15.75" customHeight="1">
      <c r="A83" s="44"/>
      <c r="B83" s="44"/>
      <c r="C83" s="44"/>
      <c r="D83" s="44"/>
      <c r="E83" s="44"/>
      <c r="F83" s="44"/>
      <c r="G83" s="44"/>
      <c r="H83" s="44"/>
      <c r="I83" s="68"/>
      <c r="J83" s="44"/>
      <c r="K83" s="65"/>
      <c r="L83" s="66"/>
      <c r="M83" s="67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</row>
    <row r="84" ht="15.75" customHeight="1">
      <c r="A84" s="44"/>
      <c r="B84" s="44"/>
      <c r="C84" s="44"/>
      <c r="D84" s="44"/>
      <c r="E84" s="44"/>
      <c r="F84" s="44"/>
      <c r="G84" s="44"/>
      <c r="H84" s="44"/>
      <c r="I84" s="68"/>
      <c r="J84" s="44"/>
      <c r="K84" s="65"/>
      <c r="L84" s="66"/>
      <c r="M84" s="67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</row>
    <row r="85" ht="15.75" customHeight="1">
      <c r="A85" s="44"/>
      <c r="B85" s="44"/>
      <c r="C85" s="44"/>
      <c r="D85" s="44"/>
      <c r="E85" s="44"/>
      <c r="F85" s="44"/>
      <c r="G85" s="44"/>
      <c r="H85" s="44"/>
      <c r="I85" s="68"/>
      <c r="J85" s="44"/>
      <c r="K85" s="65"/>
      <c r="L85" s="66"/>
      <c r="M85" s="67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</row>
    <row r="86" ht="15.75" customHeight="1">
      <c r="A86" s="44"/>
      <c r="B86" s="44"/>
      <c r="C86" s="44"/>
      <c r="D86" s="44"/>
      <c r="E86" s="44"/>
      <c r="F86" s="44"/>
      <c r="G86" s="44"/>
      <c r="H86" s="44"/>
      <c r="I86" s="68"/>
      <c r="J86" s="44"/>
      <c r="K86" s="65"/>
      <c r="L86" s="66"/>
      <c r="M86" s="67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</row>
    <row r="87" ht="15.75" customHeight="1">
      <c r="A87" s="44"/>
      <c r="B87" s="44"/>
      <c r="C87" s="44"/>
      <c r="D87" s="44"/>
      <c r="E87" s="44"/>
      <c r="F87" s="44"/>
      <c r="G87" s="44"/>
      <c r="H87" s="44"/>
      <c r="I87" s="68"/>
      <c r="J87" s="44"/>
      <c r="K87" s="65"/>
      <c r="L87" s="66"/>
      <c r="M87" s="67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</row>
    <row r="88" ht="15.75" customHeight="1">
      <c r="A88" s="44"/>
      <c r="B88" s="44"/>
      <c r="C88" s="44"/>
      <c r="D88" s="44"/>
      <c r="E88" s="44"/>
      <c r="F88" s="44"/>
      <c r="G88" s="44"/>
      <c r="H88" s="44"/>
      <c r="I88" s="68"/>
      <c r="J88" s="44"/>
      <c r="K88" s="65"/>
      <c r="L88" s="66"/>
      <c r="M88" s="67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</row>
    <row r="89" ht="15.75" customHeight="1">
      <c r="A89" s="44"/>
      <c r="B89" s="44"/>
      <c r="C89" s="44"/>
      <c r="D89" s="44"/>
      <c r="E89" s="44"/>
      <c r="F89" s="44"/>
      <c r="G89" s="44"/>
      <c r="H89" s="44"/>
      <c r="I89" s="68"/>
      <c r="J89" s="44"/>
      <c r="K89" s="65"/>
      <c r="L89" s="66"/>
      <c r="M89" s="67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</row>
    <row r="90" ht="15.75" customHeight="1">
      <c r="A90" s="44"/>
      <c r="B90" s="44"/>
      <c r="C90" s="44"/>
      <c r="D90" s="44"/>
      <c r="E90" s="44"/>
      <c r="F90" s="44"/>
      <c r="G90" s="44"/>
      <c r="H90" s="44"/>
      <c r="I90" s="68"/>
      <c r="J90" s="44"/>
      <c r="K90" s="65"/>
      <c r="L90" s="66"/>
      <c r="M90" s="67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</row>
    <row r="91" ht="15.75" customHeight="1">
      <c r="A91" s="44"/>
      <c r="B91" s="44"/>
      <c r="C91" s="44"/>
      <c r="D91" s="44"/>
      <c r="E91" s="44"/>
      <c r="F91" s="44"/>
      <c r="G91" s="44"/>
      <c r="H91" s="44"/>
      <c r="I91" s="68"/>
      <c r="J91" s="44"/>
      <c r="K91" s="65"/>
      <c r="L91" s="66"/>
      <c r="M91" s="67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</row>
    <row r="92" ht="15.75" customHeight="1">
      <c r="A92" s="44"/>
      <c r="B92" s="44"/>
      <c r="C92" s="44"/>
      <c r="D92" s="44"/>
      <c r="E92" s="44"/>
      <c r="F92" s="44"/>
      <c r="G92" s="44"/>
      <c r="H92" s="44"/>
      <c r="I92" s="68"/>
      <c r="J92" s="44"/>
      <c r="K92" s="65"/>
      <c r="L92" s="66"/>
      <c r="M92" s="67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</row>
    <row r="93" ht="15.75" customHeight="1">
      <c r="A93" s="44"/>
      <c r="B93" s="44"/>
      <c r="C93" s="44"/>
      <c r="D93" s="44"/>
      <c r="E93" s="44"/>
      <c r="F93" s="44"/>
      <c r="G93" s="44"/>
      <c r="H93" s="44"/>
      <c r="I93" s="68"/>
      <c r="J93" s="44"/>
      <c r="K93" s="65"/>
      <c r="L93" s="66"/>
      <c r="M93" s="67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</row>
    <row r="94" ht="15.75" customHeight="1">
      <c r="A94" s="44"/>
      <c r="B94" s="44"/>
      <c r="C94" s="44"/>
      <c r="D94" s="44"/>
      <c r="E94" s="44"/>
      <c r="F94" s="44"/>
      <c r="G94" s="44"/>
      <c r="H94" s="44"/>
      <c r="I94" s="68"/>
      <c r="J94" s="44"/>
      <c r="K94" s="65"/>
      <c r="L94" s="66"/>
      <c r="M94" s="67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</row>
    <row r="95" ht="15.75" customHeight="1">
      <c r="A95" s="44"/>
      <c r="B95" s="44"/>
      <c r="C95" s="44"/>
      <c r="D95" s="44"/>
      <c r="E95" s="44"/>
      <c r="F95" s="44"/>
      <c r="G95" s="44"/>
      <c r="H95" s="44"/>
      <c r="I95" s="68"/>
      <c r="J95" s="44"/>
      <c r="K95" s="65"/>
      <c r="L95" s="66"/>
      <c r="M95" s="67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</row>
    <row r="96" ht="15.75" customHeight="1">
      <c r="A96" s="44"/>
      <c r="B96" s="44"/>
      <c r="C96" s="44"/>
      <c r="D96" s="44"/>
      <c r="E96" s="44"/>
      <c r="F96" s="44"/>
      <c r="G96" s="44"/>
      <c r="H96" s="44"/>
      <c r="I96" s="68"/>
      <c r="J96" s="44"/>
      <c r="K96" s="65"/>
      <c r="L96" s="66"/>
      <c r="M96" s="67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</row>
    <row r="97" ht="15.75" customHeight="1">
      <c r="A97" s="44"/>
      <c r="B97" s="44"/>
      <c r="C97" s="44"/>
      <c r="D97" s="44"/>
      <c r="E97" s="44"/>
      <c r="F97" s="44"/>
      <c r="G97" s="44"/>
      <c r="H97" s="44"/>
      <c r="I97" s="68"/>
      <c r="J97" s="44"/>
      <c r="K97" s="65"/>
      <c r="L97" s="66"/>
      <c r="M97" s="67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</row>
    <row r="98" ht="15.75" customHeight="1">
      <c r="A98" s="44"/>
      <c r="B98" s="44"/>
      <c r="C98" s="44"/>
      <c r="D98" s="44"/>
      <c r="E98" s="44"/>
      <c r="F98" s="44"/>
      <c r="G98" s="44"/>
      <c r="H98" s="44"/>
      <c r="I98" s="68"/>
      <c r="J98" s="44"/>
      <c r="K98" s="65"/>
      <c r="L98" s="66"/>
      <c r="M98" s="67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</row>
    <row r="99" ht="15.75" customHeight="1">
      <c r="A99" s="44"/>
      <c r="B99" s="44"/>
      <c r="C99" s="44"/>
      <c r="D99" s="44"/>
      <c r="E99" s="44"/>
      <c r="F99" s="44"/>
      <c r="G99" s="44"/>
      <c r="H99" s="44"/>
      <c r="I99" s="68"/>
      <c r="J99" s="44"/>
      <c r="K99" s="65"/>
      <c r="L99" s="66"/>
      <c r="M99" s="67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</row>
    <row r="100" ht="15.75" customHeight="1">
      <c r="A100" s="44"/>
      <c r="B100" s="44"/>
      <c r="C100" s="44"/>
      <c r="D100" s="44"/>
      <c r="E100" s="44"/>
      <c r="F100" s="44"/>
      <c r="G100" s="44"/>
      <c r="H100" s="44"/>
      <c r="I100" s="68"/>
      <c r="J100" s="44"/>
      <c r="K100" s="65"/>
      <c r="L100" s="66"/>
      <c r="M100" s="67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</row>
    <row r="101" ht="15.75" customHeight="1">
      <c r="A101" s="44"/>
      <c r="B101" s="44"/>
      <c r="C101" s="44"/>
      <c r="D101" s="44"/>
      <c r="E101" s="44"/>
      <c r="F101" s="44"/>
      <c r="G101" s="44"/>
      <c r="H101" s="44"/>
      <c r="I101" s="68"/>
      <c r="J101" s="44"/>
      <c r="K101" s="65"/>
      <c r="L101" s="66"/>
      <c r="M101" s="67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</row>
    <row r="102" ht="15.75" customHeight="1">
      <c r="A102" s="44"/>
      <c r="B102" s="44"/>
      <c r="C102" s="44"/>
      <c r="D102" s="44"/>
      <c r="E102" s="44"/>
      <c r="F102" s="44"/>
      <c r="G102" s="44"/>
      <c r="H102" s="44"/>
      <c r="I102" s="68"/>
      <c r="J102" s="44"/>
      <c r="K102" s="65"/>
      <c r="L102" s="66"/>
      <c r="M102" s="67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</row>
    <row r="103" ht="15.75" customHeight="1">
      <c r="A103" s="44"/>
      <c r="B103" s="44"/>
      <c r="C103" s="44"/>
      <c r="D103" s="44"/>
      <c r="E103" s="44"/>
      <c r="F103" s="44"/>
      <c r="G103" s="44"/>
      <c r="H103" s="44"/>
      <c r="I103" s="68"/>
      <c r="J103" s="44"/>
      <c r="K103" s="65"/>
      <c r="L103" s="66"/>
      <c r="M103" s="67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</row>
    <row r="104" ht="15.75" customHeight="1">
      <c r="A104" s="44"/>
      <c r="B104" s="44"/>
      <c r="C104" s="44"/>
      <c r="D104" s="44"/>
      <c r="E104" s="44"/>
      <c r="F104" s="44"/>
      <c r="G104" s="44"/>
      <c r="H104" s="44"/>
      <c r="I104" s="68"/>
      <c r="J104" s="44"/>
      <c r="K104" s="65"/>
      <c r="L104" s="66"/>
      <c r="M104" s="67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</row>
    <row r="105" ht="15.75" customHeight="1">
      <c r="A105" s="44"/>
      <c r="B105" s="44"/>
      <c r="C105" s="44"/>
      <c r="D105" s="44"/>
      <c r="E105" s="44"/>
      <c r="F105" s="44"/>
      <c r="G105" s="44"/>
      <c r="H105" s="44"/>
      <c r="I105" s="68"/>
      <c r="J105" s="44"/>
      <c r="K105" s="65"/>
      <c r="L105" s="66"/>
      <c r="M105" s="67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</row>
    <row r="106" ht="15.75" customHeight="1">
      <c r="A106" s="44"/>
      <c r="B106" s="44"/>
      <c r="C106" s="44"/>
      <c r="D106" s="44"/>
      <c r="E106" s="44"/>
      <c r="F106" s="44"/>
      <c r="G106" s="44"/>
      <c r="H106" s="44"/>
      <c r="I106" s="68"/>
      <c r="J106" s="44"/>
      <c r="K106" s="65"/>
      <c r="L106" s="66"/>
      <c r="M106" s="67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</row>
    <row r="107" ht="15.75" customHeight="1">
      <c r="A107" s="44"/>
      <c r="B107" s="44"/>
      <c r="C107" s="44"/>
      <c r="D107" s="44"/>
      <c r="E107" s="44"/>
      <c r="F107" s="44"/>
      <c r="G107" s="44"/>
      <c r="H107" s="44"/>
      <c r="I107" s="68"/>
      <c r="J107" s="44"/>
      <c r="K107" s="65"/>
      <c r="L107" s="66"/>
      <c r="M107" s="67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</row>
    <row r="108" ht="15.75" customHeight="1">
      <c r="A108" s="44"/>
      <c r="B108" s="44"/>
      <c r="C108" s="44"/>
      <c r="D108" s="44"/>
      <c r="E108" s="44"/>
      <c r="F108" s="44"/>
      <c r="G108" s="44"/>
      <c r="H108" s="44"/>
      <c r="I108" s="68"/>
      <c r="J108" s="44"/>
      <c r="K108" s="65"/>
      <c r="L108" s="66"/>
      <c r="M108" s="67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</row>
    <row r="109" ht="15.75" customHeight="1">
      <c r="A109" s="44"/>
      <c r="B109" s="44"/>
      <c r="C109" s="44"/>
      <c r="D109" s="44"/>
      <c r="E109" s="44"/>
      <c r="F109" s="44"/>
      <c r="G109" s="44"/>
      <c r="H109" s="44"/>
      <c r="I109" s="68"/>
      <c r="J109" s="44"/>
      <c r="K109" s="65"/>
      <c r="L109" s="66"/>
      <c r="M109" s="67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</row>
    <row r="110" ht="15.75" customHeight="1">
      <c r="A110" s="44"/>
      <c r="B110" s="44"/>
      <c r="C110" s="44"/>
      <c r="D110" s="44"/>
      <c r="E110" s="44"/>
      <c r="F110" s="44"/>
      <c r="G110" s="44"/>
      <c r="H110" s="44"/>
      <c r="I110" s="68"/>
      <c r="J110" s="44"/>
      <c r="K110" s="65"/>
      <c r="L110" s="66"/>
      <c r="M110" s="67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</row>
    <row r="111" ht="15.75" customHeight="1">
      <c r="A111" s="44"/>
      <c r="B111" s="44"/>
      <c r="C111" s="44"/>
      <c r="D111" s="44"/>
      <c r="E111" s="44"/>
      <c r="F111" s="44"/>
      <c r="G111" s="44"/>
      <c r="H111" s="44"/>
      <c r="I111" s="68"/>
      <c r="J111" s="44"/>
      <c r="K111" s="65"/>
      <c r="L111" s="66"/>
      <c r="M111" s="67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</row>
    <row r="112" ht="15.75" customHeight="1">
      <c r="A112" s="44"/>
      <c r="B112" s="44"/>
      <c r="C112" s="44"/>
      <c r="D112" s="44"/>
      <c r="E112" s="44"/>
      <c r="F112" s="44"/>
      <c r="G112" s="44"/>
      <c r="H112" s="44"/>
      <c r="I112" s="68"/>
      <c r="J112" s="44"/>
      <c r="K112" s="65"/>
      <c r="L112" s="66"/>
      <c r="M112" s="67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</row>
    <row r="113" ht="15.75" customHeight="1">
      <c r="A113" s="44"/>
      <c r="B113" s="44"/>
      <c r="C113" s="44"/>
      <c r="D113" s="44"/>
      <c r="E113" s="44"/>
      <c r="F113" s="44"/>
      <c r="G113" s="44"/>
      <c r="H113" s="44"/>
      <c r="I113" s="68"/>
      <c r="J113" s="44"/>
      <c r="K113" s="65"/>
      <c r="L113" s="66"/>
      <c r="M113" s="67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</row>
    <row r="114" ht="15.75" customHeight="1">
      <c r="A114" s="44"/>
      <c r="B114" s="44"/>
      <c r="C114" s="44"/>
      <c r="D114" s="44"/>
      <c r="E114" s="44"/>
      <c r="F114" s="44"/>
      <c r="G114" s="44"/>
      <c r="H114" s="44"/>
      <c r="I114" s="68"/>
      <c r="J114" s="44"/>
      <c r="K114" s="65"/>
      <c r="L114" s="66"/>
      <c r="M114" s="67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</row>
    <row r="115" ht="15.75" customHeight="1">
      <c r="A115" s="44"/>
      <c r="B115" s="44"/>
      <c r="C115" s="44"/>
      <c r="D115" s="44"/>
      <c r="E115" s="44"/>
      <c r="F115" s="44"/>
      <c r="G115" s="44"/>
      <c r="H115" s="44"/>
      <c r="I115" s="68"/>
      <c r="J115" s="44"/>
      <c r="K115" s="65"/>
      <c r="L115" s="66"/>
      <c r="M115" s="67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</row>
    <row r="116" ht="15.75" customHeight="1">
      <c r="A116" s="44"/>
      <c r="B116" s="44"/>
      <c r="C116" s="44"/>
      <c r="D116" s="44"/>
      <c r="E116" s="44"/>
      <c r="F116" s="44"/>
      <c r="G116" s="44"/>
      <c r="H116" s="44"/>
      <c r="I116" s="68"/>
      <c r="J116" s="44"/>
      <c r="K116" s="65"/>
      <c r="L116" s="66"/>
      <c r="M116" s="67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ht="15.75" customHeight="1">
      <c r="A117" s="44"/>
      <c r="B117" s="44"/>
      <c r="C117" s="44"/>
      <c r="D117" s="44"/>
      <c r="E117" s="44"/>
      <c r="F117" s="44"/>
      <c r="G117" s="44"/>
      <c r="H117" s="44"/>
      <c r="I117" s="68"/>
      <c r="J117" s="44"/>
      <c r="K117" s="65"/>
      <c r="L117" s="66"/>
      <c r="M117" s="67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ht="15.75" customHeight="1">
      <c r="A118" s="44"/>
      <c r="B118" s="44"/>
      <c r="C118" s="44"/>
      <c r="D118" s="44"/>
      <c r="E118" s="44"/>
      <c r="F118" s="44"/>
      <c r="G118" s="44"/>
      <c r="H118" s="44"/>
      <c r="I118" s="68"/>
      <c r="J118" s="44"/>
      <c r="K118" s="65"/>
      <c r="L118" s="66"/>
      <c r="M118" s="67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</row>
    <row r="119" ht="15.75" customHeight="1">
      <c r="A119" s="44"/>
      <c r="B119" s="44"/>
      <c r="C119" s="44"/>
      <c r="D119" s="44"/>
      <c r="E119" s="44"/>
      <c r="F119" s="44"/>
      <c r="G119" s="44"/>
      <c r="H119" s="44"/>
      <c r="I119" s="68"/>
      <c r="J119" s="44"/>
      <c r="K119" s="65"/>
      <c r="L119" s="66"/>
      <c r="M119" s="67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</row>
    <row r="120" ht="15.75" customHeight="1">
      <c r="A120" s="44"/>
      <c r="B120" s="44"/>
      <c r="C120" s="44"/>
      <c r="D120" s="44"/>
      <c r="E120" s="44"/>
      <c r="F120" s="44"/>
      <c r="G120" s="44"/>
      <c r="H120" s="44"/>
      <c r="I120" s="68"/>
      <c r="J120" s="44"/>
      <c r="K120" s="65"/>
      <c r="L120" s="66"/>
      <c r="M120" s="67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</row>
    <row r="121" ht="15.75" customHeight="1">
      <c r="A121" s="44"/>
      <c r="B121" s="44"/>
      <c r="C121" s="44"/>
      <c r="D121" s="44"/>
      <c r="E121" s="44"/>
      <c r="F121" s="44"/>
      <c r="G121" s="44"/>
      <c r="H121" s="44"/>
      <c r="I121" s="68"/>
      <c r="J121" s="44"/>
      <c r="K121" s="65"/>
      <c r="L121" s="66"/>
      <c r="M121" s="67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</row>
    <row r="122" ht="15.75" customHeight="1">
      <c r="A122" s="44"/>
      <c r="B122" s="44"/>
      <c r="C122" s="44"/>
      <c r="D122" s="44"/>
      <c r="E122" s="44"/>
      <c r="F122" s="44"/>
      <c r="G122" s="44"/>
      <c r="H122" s="44"/>
      <c r="I122" s="68"/>
      <c r="J122" s="44"/>
      <c r="K122" s="65"/>
      <c r="L122" s="66"/>
      <c r="M122" s="67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</row>
    <row r="123" ht="15.75" customHeight="1">
      <c r="A123" s="44"/>
      <c r="B123" s="44"/>
      <c r="C123" s="44"/>
      <c r="D123" s="44"/>
      <c r="E123" s="44"/>
      <c r="F123" s="44"/>
      <c r="G123" s="44"/>
      <c r="H123" s="44"/>
      <c r="I123" s="68"/>
      <c r="J123" s="44"/>
      <c r="K123" s="65"/>
      <c r="L123" s="66"/>
      <c r="M123" s="67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</row>
    <row r="124" ht="15.75" customHeight="1">
      <c r="A124" s="44"/>
      <c r="B124" s="44"/>
      <c r="C124" s="44"/>
      <c r="D124" s="44"/>
      <c r="E124" s="44"/>
      <c r="F124" s="44"/>
      <c r="G124" s="44"/>
      <c r="H124" s="44"/>
      <c r="I124" s="68"/>
      <c r="J124" s="44"/>
      <c r="K124" s="65"/>
      <c r="L124" s="66"/>
      <c r="M124" s="67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</row>
    <row r="125" ht="15.75" customHeight="1">
      <c r="A125" s="44"/>
      <c r="B125" s="44"/>
      <c r="C125" s="44"/>
      <c r="D125" s="44"/>
      <c r="E125" s="44"/>
      <c r="F125" s="44"/>
      <c r="G125" s="44"/>
      <c r="H125" s="44"/>
      <c r="I125" s="68"/>
      <c r="J125" s="44"/>
      <c r="K125" s="65"/>
      <c r="L125" s="66"/>
      <c r="M125" s="67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</row>
    <row r="126" ht="15.75" customHeight="1">
      <c r="A126" s="44"/>
      <c r="B126" s="44"/>
      <c r="C126" s="44"/>
      <c r="D126" s="44"/>
      <c r="E126" s="44"/>
      <c r="F126" s="44"/>
      <c r="G126" s="44"/>
      <c r="H126" s="44"/>
      <c r="I126" s="68"/>
      <c r="J126" s="44"/>
      <c r="K126" s="65"/>
      <c r="L126" s="66"/>
      <c r="M126" s="67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</row>
    <row r="127" ht="15.75" customHeight="1">
      <c r="A127" s="44"/>
      <c r="B127" s="44"/>
      <c r="C127" s="44"/>
      <c r="D127" s="44"/>
      <c r="E127" s="44"/>
      <c r="F127" s="44"/>
      <c r="G127" s="44"/>
      <c r="H127" s="44"/>
      <c r="I127" s="68"/>
      <c r="J127" s="44"/>
      <c r="K127" s="65"/>
      <c r="L127" s="66"/>
      <c r="M127" s="67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</row>
    <row r="128" ht="15.75" customHeight="1">
      <c r="A128" s="44"/>
      <c r="B128" s="44"/>
      <c r="C128" s="44"/>
      <c r="D128" s="44"/>
      <c r="E128" s="44"/>
      <c r="F128" s="44"/>
      <c r="G128" s="44"/>
      <c r="H128" s="44"/>
      <c r="I128" s="68"/>
      <c r="J128" s="44"/>
      <c r="K128" s="65"/>
      <c r="L128" s="66"/>
      <c r="M128" s="67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</row>
    <row r="129" ht="15.75" customHeight="1">
      <c r="A129" s="44"/>
      <c r="B129" s="44"/>
      <c r="C129" s="44"/>
      <c r="D129" s="44"/>
      <c r="E129" s="44"/>
      <c r="F129" s="44"/>
      <c r="G129" s="44"/>
      <c r="H129" s="44"/>
      <c r="I129" s="68"/>
      <c r="J129" s="44"/>
      <c r="K129" s="65"/>
      <c r="L129" s="66"/>
      <c r="M129" s="67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</row>
    <row r="130" ht="15.75" customHeight="1">
      <c r="A130" s="44"/>
      <c r="B130" s="44"/>
      <c r="C130" s="44"/>
      <c r="D130" s="44"/>
      <c r="E130" s="44"/>
      <c r="F130" s="44"/>
      <c r="G130" s="44"/>
      <c r="H130" s="44"/>
      <c r="I130" s="68"/>
      <c r="J130" s="44"/>
      <c r="K130" s="65"/>
      <c r="L130" s="66"/>
      <c r="M130" s="67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</row>
    <row r="131" ht="15.75" customHeight="1">
      <c r="A131" s="44"/>
      <c r="B131" s="44"/>
      <c r="C131" s="44"/>
      <c r="D131" s="44"/>
      <c r="E131" s="44"/>
      <c r="F131" s="44"/>
      <c r="G131" s="44"/>
      <c r="H131" s="44"/>
      <c r="I131" s="68"/>
      <c r="J131" s="44"/>
      <c r="K131" s="65"/>
      <c r="L131" s="66"/>
      <c r="M131" s="67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</row>
    <row r="132" ht="15.75" customHeight="1">
      <c r="A132" s="44"/>
      <c r="B132" s="44"/>
      <c r="C132" s="44"/>
      <c r="D132" s="44"/>
      <c r="E132" s="44"/>
      <c r="F132" s="44"/>
      <c r="G132" s="44"/>
      <c r="H132" s="44"/>
      <c r="I132" s="68"/>
      <c r="J132" s="44"/>
      <c r="K132" s="65"/>
      <c r="L132" s="66"/>
      <c r="M132" s="67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</row>
    <row r="133" ht="15.75" customHeight="1">
      <c r="A133" s="44"/>
      <c r="B133" s="44"/>
      <c r="C133" s="44"/>
      <c r="D133" s="44"/>
      <c r="E133" s="44"/>
      <c r="F133" s="44"/>
      <c r="G133" s="44"/>
      <c r="H133" s="44"/>
      <c r="I133" s="68"/>
      <c r="J133" s="44"/>
      <c r="K133" s="65"/>
      <c r="L133" s="66"/>
      <c r="M133" s="67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</row>
    <row r="134" ht="15.75" customHeight="1">
      <c r="A134" s="44"/>
      <c r="B134" s="44"/>
      <c r="C134" s="44"/>
      <c r="D134" s="44"/>
      <c r="E134" s="44"/>
      <c r="F134" s="44"/>
      <c r="G134" s="44"/>
      <c r="H134" s="44"/>
      <c r="I134" s="68"/>
      <c r="J134" s="44"/>
      <c r="K134" s="65"/>
      <c r="L134" s="66"/>
      <c r="M134" s="67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</row>
    <row r="135" ht="15.75" customHeight="1">
      <c r="A135" s="44"/>
      <c r="B135" s="44"/>
      <c r="C135" s="44"/>
      <c r="D135" s="44"/>
      <c r="E135" s="44"/>
      <c r="F135" s="44"/>
      <c r="G135" s="44"/>
      <c r="H135" s="44"/>
      <c r="I135" s="68"/>
      <c r="J135" s="44"/>
      <c r="K135" s="65"/>
      <c r="L135" s="66"/>
      <c r="M135" s="67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</row>
    <row r="136" ht="15.75" customHeight="1">
      <c r="A136" s="44"/>
      <c r="B136" s="44"/>
      <c r="C136" s="44"/>
      <c r="D136" s="44"/>
      <c r="E136" s="44"/>
      <c r="F136" s="44"/>
      <c r="G136" s="44"/>
      <c r="H136" s="44"/>
      <c r="I136" s="68"/>
      <c r="J136" s="44"/>
      <c r="K136" s="65"/>
      <c r="L136" s="66"/>
      <c r="M136" s="67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</row>
    <row r="137" ht="15.75" customHeight="1">
      <c r="A137" s="44"/>
      <c r="B137" s="44"/>
      <c r="C137" s="44"/>
      <c r="D137" s="44"/>
      <c r="E137" s="44"/>
      <c r="F137" s="44"/>
      <c r="G137" s="44"/>
      <c r="H137" s="44"/>
      <c r="I137" s="68"/>
      <c r="J137" s="44"/>
      <c r="K137" s="65"/>
      <c r="L137" s="66"/>
      <c r="M137" s="67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</row>
    <row r="138" ht="15.75" customHeight="1">
      <c r="A138" s="44"/>
      <c r="B138" s="44"/>
      <c r="C138" s="44"/>
      <c r="D138" s="44"/>
      <c r="E138" s="44"/>
      <c r="F138" s="44"/>
      <c r="G138" s="44"/>
      <c r="H138" s="44"/>
      <c r="I138" s="68"/>
      <c r="J138" s="44"/>
      <c r="K138" s="65"/>
      <c r="L138" s="66"/>
      <c r="M138" s="67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ht="15.75" customHeight="1">
      <c r="A139" s="44"/>
      <c r="B139" s="44"/>
      <c r="C139" s="44"/>
      <c r="D139" s="44"/>
      <c r="E139" s="44"/>
      <c r="F139" s="44"/>
      <c r="G139" s="44"/>
      <c r="H139" s="44"/>
      <c r="I139" s="68"/>
      <c r="J139" s="44"/>
      <c r="K139" s="65"/>
      <c r="L139" s="66"/>
      <c r="M139" s="67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ht="15.75" customHeight="1">
      <c r="A140" s="44"/>
      <c r="B140" s="44"/>
      <c r="C140" s="44"/>
      <c r="D140" s="44"/>
      <c r="E140" s="44"/>
      <c r="F140" s="44"/>
      <c r="G140" s="44"/>
      <c r="H140" s="44"/>
      <c r="I140" s="68"/>
      <c r="J140" s="44"/>
      <c r="K140" s="65"/>
      <c r="L140" s="66"/>
      <c r="M140" s="67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</row>
    <row r="141" ht="15.75" customHeight="1">
      <c r="A141" s="44"/>
      <c r="B141" s="44"/>
      <c r="C141" s="44"/>
      <c r="D141" s="44"/>
      <c r="E141" s="44"/>
      <c r="F141" s="44"/>
      <c r="G141" s="44"/>
      <c r="H141" s="44"/>
      <c r="I141" s="68"/>
      <c r="J141" s="44"/>
      <c r="K141" s="65"/>
      <c r="L141" s="66"/>
      <c r="M141" s="67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</row>
    <row r="142" ht="15.75" customHeight="1">
      <c r="A142" s="44"/>
      <c r="B142" s="44"/>
      <c r="C142" s="44"/>
      <c r="D142" s="44"/>
      <c r="E142" s="44"/>
      <c r="F142" s="44"/>
      <c r="G142" s="44"/>
      <c r="H142" s="44"/>
      <c r="I142" s="68"/>
      <c r="J142" s="44"/>
      <c r="K142" s="65"/>
      <c r="L142" s="66"/>
      <c r="M142" s="67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</row>
    <row r="143" ht="15.75" customHeight="1">
      <c r="A143" s="44"/>
      <c r="B143" s="44"/>
      <c r="C143" s="44"/>
      <c r="D143" s="44"/>
      <c r="E143" s="44"/>
      <c r="F143" s="44"/>
      <c r="G143" s="44"/>
      <c r="H143" s="44"/>
      <c r="I143" s="68"/>
      <c r="J143" s="44"/>
      <c r="K143" s="65"/>
      <c r="L143" s="66"/>
      <c r="M143" s="67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</row>
    <row r="144" ht="15.75" customHeight="1">
      <c r="A144" s="44"/>
      <c r="B144" s="44"/>
      <c r="C144" s="44"/>
      <c r="D144" s="44"/>
      <c r="E144" s="44"/>
      <c r="F144" s="44"/>
      <c r="G144" s="44"/>
      <c r="H144" s="44"/>
      <c r="I144" s="68"/>
      <c r="J144" s="44"/>
      <c r="K144" s="65"/>
      <c r="L144" s="66"/>
      <c r="M144" s="67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</row>
    <row r="145" ht="15.75" customHeight="1">
      <c r="A145" s="44"/>
      <c r="B145" s="44"/>
      <c r="C145" s="44"/>
      <c r="D145" s="44"/>
      <c r="E145" s="44"/>
      <c r="F145" s="44"/>
      <c r="G145" s="44"/>
      <c r="H145" s="44"/>
      <c r="I145" s="68"/>
      <c r="J145" s="44"/>
      <c r="K145" s="65"/>
      <c r="L145" s="66"/>
      <c r="M145" s="67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</row>
    <row r="146" ht="15.75" customHeight="1">
      <c r="A146" s="44"/>
      <c r="B146" s="44"/>
      <c r="C146" s="44"/>
      <c r="D146" s="44"/>
      <c r="E146" s="44"/>
      <c r="F146" s="44"/>
      <c r="G146" s="44"/>
      <c r="H146" s="44"/>
      <c r="I146" s="68"/>
      <c r="J146" s="44"/>
      <c r="K146" s="65"/>
      <c r="L146" s="66"/>
      <c r="M146" s="67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</row>
    <row r="147" ht="15.75" customHeight="1">
      <c r="A147" s="44"/>
      <c r="B147" s="44"/>
      <c r="C147" s="44"/>
      <c r="D147" s="44"/>
      <c r="E147" s="44"/>
      <c r="F147" s="44"/>
      <c r="G147" s="44"/>
      <c r="H147" s="44"/>
      <c r="I147" s="68"/>
      <c r="J147" s="44"/>
      <c r="K147" s="65"/>
      <c r="L147" s="66"/>
      <c r="M147" s="67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</row>
    <row r="148" ht="15.75" customHeight="1">
      <c r="A148" s="44"/>
      <c r="B148" s="44"/>
      <c r="C148" s="44"/>
      <c r="D148" s="44"/>
      <c r="E148" s="44"/>
      <c r="F148" s="44"/>
      <c r="G148" s="44"/>
      <c r="H148" s="44"/>
      <c r="I148" s="68"/>
      <c r="J148" s="44"/>
      <c r="K148" s="65"/>
      <c r="L148" s="66"/>
      <c r="M148" s="67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</row>
    <row r="149" ht="15.75" customHeight="1">
      <c r="A149" s="44"/>
      <c r="B149" s="44"/>
      <c r="C149" s="44"/>
      <c r="D149" s="44"/>
      <c r="E149" s="44"/>
      <c r="F149" s="44"/>
      <c r="G149" s="44"/>
      <c r="H149" s="44"/>
      <c r="I149" s="68"/>
      <c r="J149" s="44"/>
      <c r="K149" s="65"/>
      <c r="L149" s="66"/>
      <c r="M149" s="67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</row>
    <row r="150" ht="15.75" customHeight="1">
      <c r="A150" s="44"/>
      <c r="B150" s="44"/>
      <c r="C150" s="44"/>
      <c r="D150" s="44"/>
      <c r="E150" s="44"/>
      <c r="F150" s="44"/>
      <c r="G150" s="44"/>
      <c r="H150" s="44"/>
      <c r="I150" s="68"/>
      <c r="J150" s="44"/>
      <c r="K150" s="65"/>
      <c r="L150" s="66"/>
      <c r="M150" s="67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</row>
    <row r="151" ht="15.75" customHeight="1">
      <c r="A151" s="44"/>
      <c r="B151" s="44"/>
      <c r="C151" s="44"/>
      <c r="D151" s="44"/>
      <c r="E151" s="44"/>
      <c r="F151" s="44"/>
      <c r="G151" s="44"/>
      <c r="H151" s="44"/>
      <c r="I151" s="68"/>
      <c r="J151" s="44"/>
      <c r="K151" s="65"/>
      <c r="L151" s="66"/>
      <c r="M151" s="67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</row>
    <row r="152" ht="15.75" customHeight="1">
      <c r="A152" s="44"/>
      <c r="B152" s="44"/>
      <c r="C152" s="44"/>
      <c r="D152" s="44"/>
      <c r="E152" s="44"/>
      <c r="F152" s="44"/>
      <c r="G152" s="44"/>
      <c r="H152" s="44"/>
      <c r="I152" s="68"/>
      <c r="J152" s="44"/>
      <c r="K152" s="65"/>
      <c r="L152" s="66"/>
      <c r="M152" s="67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</row>
    <row r="153" ht="15.75" customHeight="1">
      <c r="A153" s="44"/>
      <c r="B153" s="44"/>
      <c r="C153" s="44"/>
      <c r="D153" s="44"/>
      <c r="E153" s="44"/>
      <c r="F153" s="44"/>
      <c r="G153" s="44"/>
      <c r="H153" s="44"/>
      <c r="I153" s="68"/>
      <c r="J153" s="44"/>
      <c r="K153" s="65"/>
      <c r="L153" s="66"/>
      <c r="M153" s="67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</row>
    <row r="154" ht="15.75" customHeight="1">
      <c r="A154" s="44"/>
      <c r="B154" s="44"/>
      <c r="C154" s="44"/>
      <c r="D154" s="44"/>
      <c r="E154" s="44"/>
      <c r="F154" s="44"/>
      <c r="G154" s="44"/>
      <c r="H154" s="44"/>
      <c r="I154" s="68"/>
      <c r="J154" s="44"/>
      <c r="K154" s="65"/>
      <c r="L154" s="66"/>
      <c r="M154" s="67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</row>
    <row r="155" ht="15.75" customHeight="1">
      <c r="A155" s="44"/>
      <c r="B155" s="44"/>
      <c r="C155" s="44"/>
      <c r="D155" s="44"/>
      <c r="E155" s="44"/>
      <c r="F155" s="44"/>
      <c r="G155" s="44"/>
      <c r="H155" s="44"/>
      <c r="I155" s="68"/>
      <c r="J155" s="44"/>
      <c r="K155" s="65"/>
      <c r="L155" s="66"/>
      <c r="M155" s="67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</row>
    <row r="156" ht="15.75" customHeight="1">
      <c r="A156" s="44"/>
      <c r="B156" s="44"/>
      <c r="C156" s="44"/>
      <c r="D156" s="44"/>
      <c r="E156" s="44"/>
      <c r="F156" s="44"/>
      <c r="G156" s="44"/>
      <c r="H156" s="44"/>
      <c r="I156" s="68"/>
      <c r="J156" s="44"/>
      <c r="K156" s="65"/>
      <c r="L156" s="66"/>
      <c r="M156" s="67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</row>
    <row r="157" ht="15.75" customHeight="1">
      <c r="A157" s="44"/>
      <c r="B157" s="44"/>
      <c r="C157" s="44"/>
      <c r="D157" s="44"/>
      <c r="E157" s="44"/>
      <c r="F157" s="44"/>
      <c r="G157" s="44"/>
      <c r="H157" s="44"/>
      <c r="I157" s="68"/>
      <c r="J157" s="44"/>
      <c r="K157" s="65"/>
      <c r="L157" s="66"/>
      <c r="M157" s="67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</row>
    <row r="158" ht="15.75" customHeight="1">
      <c r="A158" s="44"/>
      <c r="B158" s="44"/>
      <c r="C158" s="44"/>
      <c r="D158" s="44"/>
      <c r="E158" s="44"/>
      <c r="F158" s="44"/>
      <c r="G158" s="44"/>
      <c r="H158" s="44"/>
      <c r="I158" s="68"/>
      <c r="J158" s="44"/>
      <c r="K158" s="65"/>
      <c r="L158" s="66"/>
      <c r="M158" s="67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</row>
    <row r="159" ht="15.75" customHeight="1">
      <c r="A159" s="44"/>
      <c r="B159" s="44"/>
      <c r="C159" s="44"/>
      <c r="D159" s="44"/>
      <c r="E159" s="44"/>
      <c r="F159" s="44"/>
      <c r="G159" s="44"/>
      <c r="H159" s="44"/>
      <c r="I159" s="68"/>
      <c r="J159" s="44"/>
      <c r="K159" s="65"/>
      <c r="L159" s="66"/>
      <c r="M159" s="67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</row>
    <row r="160" ht="15.75" customHeight="1">
      <c r="A160" s="44"/>
      <c r="B160" s="44"/>
      <c r="C160" s="44"/>
      <c r="D160" s="44"/>
      <c r="E160" s="44"/>
      <c r="F160" s="44"/>
      <c r="G160" s="44"/>
      <c r="H160" s="44"/>
      <c r="I160" s="68"/>
      <c r="J160" s="44"/>
      <c r="K160" s="65"/>
      <c r="L160" s="66"/>
      <c r="M160" s="67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ht="15.75" customHeight="1">
      <c r="A161" s="44"/>
      <c r="B161" s="44"/>
      <c r="C161" s="44"/>
      <c r="D161" s="44"/>
      <c r="E161" s="44"/>
      <c r="F161" s="44"/>
      <c r="G161" s="44"/>
      <c r="H161" s="44"/>
      <c r="I161" s="68"/>
      <c r="J161" s="44"/>
      <c r="K161" s="65"/>
      <c r="L161" s="66"/>
      <c r="M161" s="67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ht="15.75" customHeight="1">
      <c r="A162" s="44"/>
      <c r="B162" s="44"/>
      <c r="C162" s="44"/>
      <c r="D162" s="44"/>
      <c r="E162" s="44"/>
      <c r="F162" s="44"/>
      <c r="G162" s="44"/>
      <c r="H162" s="44"/>
      <c r="I162" s="68"/>
      <c r="J162" s="44"/>
      <c r="K162" s="65"/>
      <c r="L162" s="66"/>
      <c r="M162" s="67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</row>
    <row r="163" ht="15.75" customHeight="1">
      <c r="A163" s="44"/>
      <c r="B163" s="44"/>
      <c r="C163" s="44"/>
      <c r="D163" s="44"/>
      <c r="E163" s="44"/>
      <c r="F163" s="44"/>
      <c r="G163" s="44"/>
      <c r="H163" s="44"/>
      <c r="I163" s="68"/>
      <c r="J163" s="44"/>
      <c r="K163" s="65"/>
      <c r="L163" s="66"/>
      <c r="M163" s="67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</row>
    <row r="164" ht="15.75" customHeight="1">
      <c r="A164" s="44"/>
      <c r="B164" s="44"/>
      <c r="C164" s="44"/>
      <c r="D164" s="44"/>
      <c r="E164" s="44"/>
      <c r="F164" s="44"/>
      <c r="G164" s="44"/>
      <c r="H164" s="44"/>
      <c r="I164" s="68"/>
      <c r="J164" s="44"/>
      <c r="K164" s="65"/>
      <c r="L164" s="66"/>
      <c r="M164" s="67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</row>
    <row r="165" ht="15.75" customHeight="1">
      <c r="A165" s="44"/>
      <c r="B165" s="44"/>
      <c r="C165" s="44"/>
      <c r="D165" s="44"/>
      <c r="E165" s="44"/>
      <c r="F165" s="44"/>
      <c r="G165" s="44"/>
      <c r="H165" s="44"/>
      <c r="I165" s="68"/>
      <c r="J165" s="44"/>
      <c r="K165" s="65"/>
      <c r="L165" s="66"/>
      <c r="M165" s="67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</row>
    <row r="166" ht="15.75" customHeight="1">
      <c r="A166" s="44"/>
      <c r="B166" s="44"/>
      <c r="C166" s="44"/>
      <c r="D166" s="44"/>
      <c r="E166" s="44"/>
      <c r="F166" s="44"/>
      <c r="G166" s="44"/>
      <c r="H166" s="44"/>
      <c r="I166" s="68"/>
      <c r="J166" s="44"/>
      <c r="K166" s="65"/>
      <c r="L166" s="66"/>
      <c r="M166" s="67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</row>
    <row r="167" ht="15.75" customHeight="1">
      <c r="A167" s="44"/>
      <c r="B167" s="44"/>
      <c r="C167" s="44"/>
      <c r="D167" s="44"/>
      <c r="E167" s="44"/>
      <c r="F167" s="44"/>
      <c r="G167" s="44"/>
      <c r="H167" s="44"/>
      <c r="I167" s="68"/>
      <c r="J167" s="44"/>
      <c r="K167" s="65"/>
      <c r="L167" s="66"/>
      <c r="M167" s="67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</row>
    <row r="168" ht="15.75" customHeight="1">
      <c r="A168" s="44"/>
      <c r="B168" s="44"/>
      <c r="C168" s="44"/>
      <c r="D168" s="44"/>
      <c r="E168" s="44"/>
      <c r="F168" s="44"/>
      <c r="G168" s="44"/>
      <c r="H168" s="44"/>
      <c r="I168" s="68"/>
      <c r="J168" s="44"/>
      <c r="K168" s="65"/>
      <c r="L168" s="66"/>
      <c r="M168" s="67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</row>
    <row r="169" ht="15.75" customHeight="1">
      <c r="A169" s="44"/>
      <c r="B169" s="44"/>
      <c r="C169" s="44"/>
      <c r="D169" s="44"/>
      <c r="E169" s="44"/>
      <c r="F169" s="44"/>
      <c r="G169" s="44"/>
      <c r="H169" s="44"/>
      <c r="I169" s="68"/>
      <c r="J169" s="44"/>
      <c r="K169" s="65"/>
      <c r="L169" s="66"/>
      <c r="M169" s="67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</row>
    <row r="170" ht="15.75" customHeight="1">
      <c r="A170" s="44"/>
      <c r="B170" s="44"/>
      <c r="C170" s="44"/>
      <c r="D170" s="44"/>
      <c r="E170" s="44"/>
      <c r="F170" s="44"/>
      <c r="G170" s="44"/>
      <c r="H170" s="44"/>
      <c r="I170" s="68"/>
      <c r="J170" s="44"/>
      <c r="K170" s="65"/>
      <c r="L170" s="66"/>
      <c r="M170" s="67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</row>
    <row r="171" ht="15.75" customHeight="1">
      <c r="A171" s="44"/>
      <c r="B171" s="44"/>
      <c r="C171" s="44"/>
      <c r="D171" s="44"/>
      <c r="E171" s="44"/>
      <c r="F171" s="44"/>
      <c r="G171" s="44"/>
      <c r="H171" s="44"/>
      <c r="I171" s="68"/>
      <c r="J171" s="44"/>
      <c r="K171" s="65"/>
      <c r="L171" s="66"/>
      <c r="M171" s="67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</row>
    <row r="172" ht="15.75" customHeight="1">
      <c r="A172" s="44"/>
      <c r="B172" s="44"/>
      <c r="C172" s="44"/>
      <c r="D172" s="44"/>
      <c r="E172" s="44"/>
      <c r="F172" s="44"/>
      <c r="G172" s="44"/>
      <c r="H172" s="44"/>
      <c r="I172" s="68"/>
      <c r="J172" s="44"/>
      <c r="K172" s="65"/>
      <c r="L172" s="66"/>
      <c r="M172" s="67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</row>
    <row r="173" ht="15.75" customHeight="1">
      <c r="A173" s="44"/>
      <c r="B173" s="44"/>
      <c r="C173" s="44"/>
      <c r="D173" s="44"/>
      <c r="E173" s="44"/>
      <c r="F173" s="44"/>
      <c r="G173" s="44"/>
      <c r="H173" s="44"/>
      <c r="I173" s="68"/>
      <c r="J173" s="44"/>
      <c r="K173" s="65"/>
      <c r="L173" s="66"/>
      <c r="M173" s="67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</row>
    <row r="174" ht="15.75" customHeight="1">
      <c r="A174" s="44"/>
      <c r="B174" s="44"/>
      <c r="C174" s="44"/>
      <c r="D174" s="44"/>
      <c r="E174" s="44"/>
      <c r="F174" s="44"/>
      <c r="G174" s="44"/>
      <c r="H174" s="44"/>
      <c r="I174" s="68"/>
      <c r="J174" s="44"/>
      <c r="K174" s="65"/>
      <c r="L174" s="66"/>
      <c r="M174" s="67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</row>
    <row r="175" ht="15.75" customHeight="1">
      <c r="A175" s="44"/>
      <c r="B175" s="44"/>
      <c r="C175" s="44"/>
      <c r="D175" s="44"/>
      <c r="E175" s="44"/>
      <c r="F175" s="44"/>
      <c r="G175" s="44"/>
      <c r="H175" s="44"/>
      <c r="I175" s="68"/>
      <c r="J175" s="44"/>
      <c r="K175" s="65"/>
      <c r="L175" s="66"/>
      <c r="M175" s="67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</row>
    <row r="176" ht="15.75" customHeight="1">
      <c r="A176" s="44"/>
      <c r="B176" s="44"/>
      <c r="C176" s="44"/>
      <c r="D176" s="44"/>
      <c r="E176" s="44"/>
      <c r="F176" s="44"/>
      <c r="G176" s="44"/>
      <c r="H176" s="44"/>
      <c r="I176" s="68"/>
      <c r="J176" s="44"/>
      <c r="K176" s="65"/>
      <c r="L176" s="66"/>
      <c r="M176" s="67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</row>
    <row r="177" ht="15.75" customHeight="1">
      <c r="A177" s="44"/>
      <c r="B177" s="44"/>
      <c r="C177" s="44"/>
      <c r="D177" s="44"/>
      <c r="E177" s="44"/>
      <c r="F177" s="44"/>
      <c r="G177" s="44"/>
      <c r="H177" s="44"/>
      <c r="I177" s="68"/>
      <c r="J177" s="44"/>
      <c r="K177" s="65"/>
      <c r="L177" s="66"/>
      <c r="M177" s="67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</row>
    <row r="178" ht="15.75" customHeight="1">
      <c r="A178" s="44"/>
      <c r="B178" s="44"/>
      <c r="C178" s="44"/>
      <c r="D178" s="44"/>
      <c r="E178" s="44"/>
      <c r="F178" s="44"/>
      <c r="G178" s="44"/>
      <c r="H178" s="44"/>
      <c r="I178" s="68"/>
      <c r="J178" s="44"/>
      <c r="K178" s="65"/>
      <c r="L178" s="66"/>
      <c r="M178" s="67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</row>
    <row r="179" ht="15.75" customHeight="1">
      <c r="A179" s="44"/>
      <c r="B179" s="44"/>
      <c r="C179" s="44"/>
      <c r="D179" s="44"/>
      <c r="E179" s="44"/>
      <c r="F179" s="44"/>
      <c r="G179" s="44"/>
      <c r="H179" s="44"/>
      <c r="I179" s="68"/>
      <c r="J179" s="44"/>
      <c r="K179" s="65"/>
      <c r="L179" s="66"/>
      <c r="M179" s="67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</row>
    <row r="180" ht="15.75" customHeight="1">
      <c r="A180" s="44"/>
      <c r="B180" s="44"/>
      <c r="C180" s="44"/>
      <c r="D180" s="44"/>
      <c r="E180" s="44"/>
      <c r="F180" s="44"/>
      <c r="G180" s="44"/>
      <c r="H180" s="44"/>
      <c r="I180" s="68"/>
      <c r="J180" s="44"/>
      <c r="K180" s="65"/>
      <c r="L180" s="66"/>
      <c r="M180" s="67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</row>
    <row r="181" ht="15.75" customHeight="1">
      <c r="A181" s="44"/>
      <c r="B181" s="44"/>
      <c r="C181" s="44"/>
      <c r="D181" s="44"/>
      <c r="E181" s="44"/>
      <c r="F181" s="44"/>
      <c r="G181" s="44"/>
      <c r="H181" s="44"/>
      <c r="I181" s="68"/>
      <c r="J181" s="44"/>
      <c r="K181" s="65"/>
      <c r="L181" s="66"/>
      <c r="M181" s="67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</row>
    <row r="182" ht="15.75" customHeight="1">
      <c r="A182" s="44"/>
      <c r="B182" s="44"/>
      <c r="C182" s="44"/>
      <c r="D182" s="44"/>
      <c r="E182" s="44"/>
      <c r="F182" s="44"/>
      <c r="G182" s="44"/>
      <c r="H182" s="44"/>
      <c r="I182" s="68"/>
      <c r="J182" s="44"/>
      <c r="K182" s="65"/>
      <c r="L182" s="66"/>
      <c r="M182" s="67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ht="15.75" customHeight="1">
      <c r="A183" s="44"/>
      <c r="B183" s="44"/>
      <c r="C183" s="44"/>
      <c r="D183" s="44"/>
      <c r="E183" s="44"/>
      <c r="F183" s="44"/>
      <c r="G183" s="44"/>
      <c r="H183" s="44"/>
      <c r="I183" s="68"/>
      <c r="J183" s="44"/>
      <c r="K183" s="65"/>
      <c r="L183" s="66"/>
      <c r="M183" s="67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68"/>
      <c r="J184" s="44"/>
      <c r="K184" s="65"/>
      <c r="L184" s="66"/>
      <c r="M184" s="67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68"/>
      <c r="J185" s="44"/>
      <c r="K185" s="65"/>
      <c r="L185" s="66"/>
      <c r="M185" s="67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68"/>
      <c r="J186" s="44"/>
      <c r="K186" s="65"/>
      <c r="L186" s="66"/>
      <c r="M186" s="67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68"/>
      <c r="J187" s="44"/>
      <c r="K187" s="65"/>
      <c r="L187" s="66"/>
      <c r="M187" s="67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68"/>
      <c r="J188" s="44"/>
      <c r="K188" s="65"/>
      <c r="L188" s="66"/>
      <c r="M188" s="67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68"/>
      <c r="J189" s="44"/>
      <c r="K189" s="65"/>
      <c r="L189" s="66"/>
      <c r="M189" s="67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68"/>
      <c r="J190" s="44"/>
      <c r="K190" s="65"/>
      <c r="L190" s="66"/>
      <c r="M190" s="67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68"/>
      <c r="J191" s="44"/>
      <c r="K191" s="65"/>
      <c r="L191" s="66"/>
      <c r="M191" s="67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68"/>
      <c r="J192" s="44"/>
      <c r="K192" s="65"/>
      <c r="L192" s="66"/>
      <c r="M192" s="67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68"/>
      <c r="J193" s="44"/>
      <c r="K193" s="65"/>
      <c r="L193" s="66"/>
      <c r="M193" s="67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68"/>
      <c r="J194" s="44"/>
      <c r="K194" s="65"/>
      <c r="L194" s="66"/>
      <c r="M194" s="67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68"/>
      <c r="J195" s="44"/>
      <c r="K195" s="65"/>
      <c r="L195" s="66"/>
      <c r="M195" s="67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68"/>
      <c r="J196" s="44"/>
      <c r="K196" s="65"/>
      <c r="L196" s="66"/>
      <c r="M196" s="67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68"/>
      <c r="J197" s="44"/>
      <c r="K197" s="65"/>
      <c r="L197" s="66"/>
      <c r="M197" s="67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68"/>
      <c r="J198" s="44"/>
      <c r="K198" s="65"/>
      <c r="L198" s="66"/>
      <c r="M198" s="67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68"/>
      <c r="J199" s="44"/>
      <c r="K199" s="65"/>
      <c r="L199" s="66"/>
      <c r="M199" s="67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68"/>
      <c r="J200" s="44"/>
      <c r="K200" s="65"/>
      <c r="L200" s="66"/>
      <c r="M200" s="67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68"/>
      <c r="J201" s="44"/>
      <c r="K201" s="65"/>
      <c r="L201" s="66"/>
      <c r="M201" s="67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68"/>
      <c r="J202" s="44"/>
      <c r="K202" s="65"/>
      <c r="L202" s="66"/>
      <c r="M202" s="67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68"/>
      <c r="J203" s="44"/>
      <c r="K203" s="65"/>
      <c r="L203" s="66"/>
      <c r="M203" s="67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68"/>
      <c r="J204" s="44"/>
      <c r="K204" s="65"/>
      <c r="L204" s="66"/>
      <c r="M204" s="67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68"/>
      <c r="J205" s="44"/>
      <c r="K205" s="65"/>
      <c r="L205" s="66"/>
      <c r="M205" s="67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68"/>
      <c r="J206" s="44"/>
      <c r="K206" s="65"/>
      <c r="L206" s="66"/>
      <c r="M206" s="67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68"/>
      <c r="J207" s="44"/>
      <c r="K207" s="65"/>
      <c r="L207" s="66"/>
      <c r="M207" s="67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68"/>
      <c r="J208" s="44"/>
      <c r="K208" s="65"/>
      <c r="L208" s="66"/>
      <c r="M208" s="67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68"/>
      <c r="J209" s="44"/>
      <c r="K209" s="65"/>
      <c r="L209" s="66"/>
      <c r="M209" s="67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68"/>
      <c r="J210" s="44"/>
      <c r="K210" s="65"/>
      <c r="L210" s="66"/>
      <c r="M210" s="67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68"/>
      <c r="J211" s="44"/>
      <c r="K211" s="65"/>
      <c r="L211" s="66"/>
      <c r="M211" s="67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68"/>
      <c r="J212" s="44"/>
      <c r="K212" s="65"/>
      <c r="L212" s="66"/>
      <c r="M212" s="67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68"/>
      <c r="J213" s="44"/>
      <c r="K213" s="65"/>
      <c r="L213" s="66"/>
      <c r="M213" s="67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68"/>
      <c r="J214" s="44"/>
      <c r="K214" s="65"/>
      <c r="L214" s="66"/>
      <c r="M214" s="67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68"/>
      <c r="J215" s="44"/>
      <c r="K215" s="65"/>
      <c r="L215" s="66"/>
      <c r="M215" s="67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68"/>
      <c r="J216" s="44"/>
      <c r="K216" s="65"/>
      <c r="L216" s="66"/>
      <c r="M216" s="67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68"/>
      <c r="J217" s="44"/>
      <c r="K217" s="65"/>
      <c r="L217" s="66"/>
      <c r="M217" s="67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68"/>
      <c r="J218" s="44"/>
      <c r="K218" s="65"/>
      <c r="L218" s="66"/>
      <c r="M218" s="67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68"/>
      <c r="J219" s="44"/>
      <c r="K219" s="65"/>
      <c r="L219" s="66"/>
      <c r="M219" s="67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68"/>
      <c r="J220" s="44"/>
      <c r="K220" s="65"/>
      <c r="L220" s="66"/>
      <c r="M220" s="67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68"/>
      <c r="J221" s="44"/>
      <c r="K221" s="65"/>
      <c r="L221" s="66"/>
      <c r="M221" s="67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68"/>
      <c r="J222" s="44"/>
      <c r="K222" s="65"/>
      <c r="L222" s="66"/>
      <c r="M222" s="67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68"/>
      <c r="J223" s="44"/>
      <c r="K223" s="65"/>
      <c r="L223" s="66"/>
      <c r="M223" s="67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68"/>
      <c r="J224" s="44"/>
      <c r="K224" s="65"/>
      <c r="L224" s="66"/>
      <c r="M224" s="67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68"/>
      <c r="J225" s="44"/>
      <c r="K225" s="65"/>
      <c r="L225" s="66"/>
      <c r="M225" s="67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68"/>
      <c r="J226" s="44"/>
      <c r="K226" s="65"/>
      <c r="L226" s="66"/>
      <c r="M226" s="67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68"/>
      <c r="J227" s="44"/>
      <c r="K227" s="65"/>
      <c r="L227" s="66"/>
      <c r="M227" s="67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68"/>
      <c r="J228" s="44"/>
      <c r="K228" s="65"/>
      <c r="L228" s="66"/>
      <c r="M228" s="67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68"/>
      <c r="J229" s="44"/>
      <c r="K229" s="65"/>
      <c r="L229" s="66"/>
      <c r="M229" s="67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68"/>
      <c r="J230" s="44"/>
      <c r="K230" s="65"/>
      <c r="L230" s="66"/>
      <c r="M230" s="67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68"/>
      <c r="J231" s="44"/>
      <c r="K231" s="65"/>
      <c r="L231" s="66"/>
      <c r="M231" s="67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68"/>
      <c r="J232" s="44"/>
      <c r="K232" s="65"/>
      <c r="L232" s="66"/>
      <c r="M232" s="67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68"/>
      <c r="J233" s="44"/>
      <c r="K233" s="65"/>
      <c r="L233" s="66"/>
      <c r="M233" s="67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68"/>
      <c r="J234" s="44"/>
      <c r="K234" s="65"/>
      <c r="L234" s="66"/>
      <c r="M234" s="67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68"/>
      <c r="J235" s="44"/>
      <c r="K235" s="65"/>
      <c r="L235" s="66"/>
      <c r="M235" s="67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68"/>
      <c r="J236" s="44"/>
      <c r="K236" s="65"/>
      <c r="L236" s="66"/>
      <c r="M236" s="67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68"/>
      <c r="J237" s="44"/>
      <c r="K237" s="65"/>
      <c r="L237" s="66"/>
      <c r="M237" s="67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68"/>
      <c r="J238" s="44"/>
      <c r="K238" s="65"/>
      <c r="L238" s="66"/>
      <c r="M238" s="67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68"/>
      <c r="J239" s="44"/>
      <c r="K239" s="65"/>
      <c r="L239" s="66"/>
      <c r="M239" s="67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68"/>
      <c r="J240" s="44"/>
      <c r="K240" s="65"/>
      <c r="L240" s="66"/>
      <c r="M240" s="67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68"/>
      <c r="J241" s="44"/>
      <c r="K241" s="65"/>
      <c r="L241" s="66"/>
      <c r="M241" s="67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68"/>
      <c r="J242" s="44"/>
      <c r="K242" s="65"/>
      <c r="L242" s="66"/>
      <c r="M242" s="67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68"/>
      <c r="J243" s="44"/>
      <c r="K243" s="65"/>
      <c r="L243" s="66"/>
      <c r="M243" s="67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68"/>
      <c r="J244" s="44"/>
      <c r="K244" s="65"/>
      <c r="L244" s="66"/>
      <c r="M244" s="67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68"/>
      <c r="J245" s="44"/>
      <c r="K245" s="65"/>
      <c r="L245" s="66"/>
      <c r="M245" s="67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68"/>
      <c r="J246" s="44"/>
      <c r="K246" s="65"/>
      <c r="L246" s="66"/>
      <c r="M246" s="67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68"/>
      <c r="J247" s="44"/>
      <c r="K247" s="65"/>
      <c r="L247" s="66"/>
      <c r="M247" s="67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68"/>
      <c r="J248" s="44"/>
      <c r="K248" s="65"/>
      <c r="L248" s="66"/>
      <c r="M248" s="67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68"/>
      <c r="J249" s="44"/>
      <c r="K249" s="65"/>
      <c r="L249" s="66"/>
      <c r="M249" s="67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68"/>
      <c r="J250" s="44"/>
      <c r="K250" s="65"/>
      <c r="L250" s="66"/>
      <c r="M250" s="67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68"/>
      <c r="J251" s="44"/>
      <c r="K251" s="65"/>
      <c r="L251" s="66"/>
      <c r="M251" s="67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68"/>
      <c r="J252" s="44"/>
      <c r="K252" s="65"/>
      <c r="L252" s="66"/>
      <c r="M252" s="67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68"/>
      <c r="J253" s="44"/>
      <c r="K253" s="65"/>
      <c r="L253" s="66"/>
      <c r="M253" s="67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68"/>
      <c r="J254" s="44"/>
      <c r="K254" s="65"/>
      <c r="L254" s="66"/>
      <c r="M254" s="67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68"/>
      <c r="J255" s="44"/>
      <c r="K255" s="65"/>
      <c r="L255" s="66"/>
      <c r="M255" s="67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68"/>
      <c r="J256" s="44"/>
      <c r="K256" s="65"/>
      <c r="L256" s="66"/>
      <c r="M256" s="67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68"/>
      <c r="J257" s="44"/>
      <c r="K257" s="65"/>
      <c r="L257" s="66"/>
      <c r="M257" s="67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68"/>
      <c r="J258" s="44"/>
      <c r="K258" s="65"/>
      <c r="L258" s="66"/>
      <c r="M258" s="67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68"/>
      <c r="J259" s="44"/>
      <c r="K259" s="65"/>
      <c r="L259" s="66"/>
      <c r="M259" s="67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68"/>
      <c r="J260" s="44"/>
      <c r="K260" s="65"/>
      <c r="L260" s="66"/>
      <c r="M260" s="67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68"/>
      <c r="J261" s="44"/>
      <c r="K261" s="65"/>
      <c r="L261" s="66"/>
      <c r="M261" s="67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68"/>
      <c r="J262" s="44"/>
      <c r="K262" s="65"/>
      <c r="L262" s="66"/>
      <c r="M262" s="67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68"/>
      <c r="J263" s="44"/>
      <c r="K263" s="65"/>
      <c r="L263" s="66"/>
      <c r="M263" s="67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68"/>
      <c r="J264" s="44"/>
      <c r="K264" s="65"/>
      <c r="L264" s="66"/>
      <c r="M264" s="67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68"/>
      <c r="J265" s="44"/>
      <c r="K265" s="65"/>
      <c r="L265" s="66"/>
      <c r="M265" s="67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68"/>
      <c r="J266" s="44"/>
      <c r="K266" s="65"/>
      <c r="L266" s="66"/>
      <c r="M266" s="67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68"/>
      <c r="J267" s="44"/>
      <c r="K267" s="65"/>
      <c r="L267" s="66"/>
      <c r="M267" s="67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68"/>
      <c r="J268" s="44"/>
      <c r="K268" s="65"/>
      <c r="L268" s="66"/>
      <c r="M268" s="67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68"/>
      <c r="J269" s="44"/>
      <c r="K269" s="65"/>
      <c r="L269" s="66"/>
      <c r="M269" s="67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68"/>
      <c r="J270" s="44"/>
      <c r="K270" s="65"/>
      <c r="L270" s="66"/>
      <c r="M270" s="67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68"/>
      <c r="J271" s="44"/>
      <c r="K271" s="65"/>
      <c r="L271" s="66"/>
      <c r="M271" s="67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68"/>
      <c r="J272" s="44"/>
      <c r="K272" s="65"/>
      <c r="L272" s="66"/>
      <c r="M272" s="67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68"/>
      <c r="J273" s="44"/>
      <c r="K273" s="65"/>
      <c r="L273" s="66"/>
      <c r="M273" s="67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68"/>
      <c r="J274" s="44"/>
      <c r="K274" s="65"/>
      <c r="L274" s="66"/>
      <c r="M274" s="67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68"/>
      <c r="J275" s="44"/>
      <c r="K275" s="65"/>
      <c r="L275" s="66"/>
      <c r="M275" s="67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68"/>
      <c r="J276" s="44"/>
      <c r="K276" s="65"/>
      <c r="L276" s="66"/>
      <c r="M276" s="67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68"/>
      <c r="J277" s="44"/>
      <c r="K277" s="65"/>
      <c r="L277" s="66"/>
      <c r="M277" s="67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68"/>
      <c r="J278" s="44"/>
      <c r="K278" s="65"/>
      <c r="L278" s="66"/>
      <c r="M278" s="67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68"/>
      <c r="J279" s="44"/>
      <c r="K279" s="65"/>
      <c r="L279" s="66"/>
      <c r="M279" s="67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68"/>
      <c r="J280" s="44"/>
      <c r="K280" s="65"/>
      <c r="L280" s="66"/>
      <c r="M280" s="67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68"/>
      <c r="J281" s="44"/>
      <c r="K281" s="65"/>
      <c r="L281" s="66"/>
      <c r="M281" s="67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68"/>
      <c r="J282" s="44"/>
      <c r="K282" s="65"/>
      <c r="L282" s="66"/>
      <c r="M282" s="67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68"/>
      <c r="J283" s="44"/>
      <c r="K283" s="65"/>
      <c r="L283" s="66"/>
      <c r="M283" s="67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68"/>
      <c r="J284" s="44"/>
      <c r="K284" s="65"/>
      <c r="L284" s="66"/>
      <c r="M284" s="67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68"/>
      <c r="J285" s="44"/>
      <c r="K285" s="65"/>
      <c r="L285" s="66"/>
      <c r="M285" s="67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68"/>
      <c r="J286" s="44"/>
      <c r="K286" s="65"/>
      <c r="L286" s="66"/>
      <c r="M286" s="67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68"/>
      <c r="J287" s="44"/>
      <c r="K287" s="65"/>
      <c r="L287" s="66"/>
      <c r="M287" s="67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68"/>
      <c r="J288" s="44"/>
      <c r="K288" s="65"/>
      <c r="L288" s="66"/>
      <c r="M288" s="67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68"/>
      <c r="J289" s="44"/>
      <c r="K289" s="65"/>
      <c r="L289" s="66"/>
      <c r="M289" s="67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68"/>
      <c r="J290" s="44"/>
      <c r="K290" s="65"/>
      <c r="L290" s="66"/>
      <c r="M290" s="67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68"/>
      <c r="J291" s="44"/>
      <c r="K291" s="65"/>
      <c r="L291" s="66"/>
      <c r="M291" s="67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68"/>
      <c r="J292" s="44"/>
      <c r="K292" s="65"/>
      <c r="L292" s="66"/>
      <c r="M292" s="67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68"/>
      <c r="J293" s="44"/>
      <c r="K293" s="65"/>
      <c r="L293" s="66"/>
      <c r="M293" s="67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68"/>
      <c r="J294" s="44"/>
      <c r="K294" s="65"/>
      <c r="L294" s="66"/>
      <c r="M294" s="67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68"/>
      <c r="J295" s="44"/>
      <c r="K295" s="65"/>
      <c r="L295" s="66"/>
      <c r="M295" s="67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68"/>
      <c r="J296" s="44"/>
      <c r="K296" s="65"/>
      <c r="L296" s="66"/>
      <c r="M296" s="67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68"/>
      <c r="J297" s="44"/>
      <c r="K297" s="65"/>
      <c r="L297" s="66"/>
      <c r="M297" s="67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68"/>
      <c r="J298" s="44"/>
      <c r="K298" s="65"/>
      <c r="L298" s="66"/>
      <c r="M298" s="67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68"/>
      <c r="J299" s="44"/>
      <c r="K299" s="65"/>
      <c r="L299" s="66"/>
      <c r="M299" s="67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68"/>
      <c r="J300" s="44"/>
      <c r="K300" s="65"/>
      <c r="L300" s="66"/>
      <c r="M300" s="67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68"/>
      <c r="J301" s="44"/>
      <c r="K301" s="65"/>
      <c r="L301" s="66"/>
      <c r="M301" s="67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68"/>
      <c r="J302" s="44"/>
      <c r="K302" s="65"/>
      <c r="L302" s="66"/>
      <c r="M302" s="67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68"/>
      <c r="J303" s="44"/>
      <c r="K303" s="65"/>
      <c r="L303" s="66"/>
      <c r="M303" s="67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68"/>
      <c r="J304" s="44"/>
      <c r="K304" s="65"/>
      <c r="L304" s="66"/>
      <c r="M304" s="67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68"/>
      <c r="J305" s="44"/>
      <c r="K305" s="65"/>
      <c r="L305" s="66"/>
      <c r="M305" s="67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68"/>
      <c r="J306" s="44"/>
      <c r="K306" s="65"/>
      <c r="L306" s="66"/>
      <c r="M306" s="67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68"/>
      <c r="J307" s="44"/>
      <c r="K307" s="65"/>
      <c r="L307" s="66"/>
      <c r="M307" s="67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68"/>
      <c r="J308" s="44"/>
      <c r="K308" s="65"/>
      <c r="L308" s="66"/>
      <c r="M308" s="67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68"/>
      <c r="J309" s="44"/>
      <c r="K309" s="65"/>
      <c r="L309" s="66"/>
      <c r="M309" s="67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68"/>
      <c r="J310" s="44"/>
      <c r="K310" s="65"/>
      <c r="L310" s="66"/>
      <c r="M310" s="67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68"/>
      <c r="J311" s="44"/>
      <c r="K311" s="65"/>
      <c r="L311" s="66"/>
      <c r="M311" s="67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68"/>
      <c r="J312" s="44"/>
      <c r="K312" s="65"/>
      <c r="L312" s="66"/>
      <c r="M312" s="67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68"/>
      <c r="J313" s="44"/>
      <c r="K313" s="65"/>
      <c r="L313" s="66"/>
      <c r="M313" s="67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68"/>
      <c r="J314" s="44"/>
      <c r="K314" s="65"/>
      <c r="L314" s="66"/>
      <c r="M314" s="67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68"/>
      <c r="J315" s="44"/>
      <c r="K315" s="65"/>
      <c r="L315" s="66"/>
      <c r="M315" s="67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68"/>
      <c r="J316" s="44"/>
      <c r="K316" s="65"/>
      <c r="L316" s="66"/>
      <c r="M316" s="67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68"/>
      <c r="J317" s="44"/>
      <c r="K317" s="65"/>
      <c r="L317" s="66"/>
      <c r="M317" s="67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68"/>
      <c r="J318" s="44"/>
      <c r="K318" s="65"/>
      <c r="L318" s="66"/>
      <c r="M318" s="67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68"/>
      <c r="J319" s="44"/>
      <c r="K319" s="65"/>
      <c r="L319" s="66"/>
      <c r="M319" s="67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68"/>
      <c r="J320" s="44"/>
      <c r="K320" s="65"/>
      <c r="L320" s="66"/>
      <c r="M320" s="67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68"/>
      <c r="J321" s="44"/>
      <c r="K321" s="65"/>
      <c r="L321" s="66"/>
      <c r="M321" s="67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68"/>
      <c r="J322" s="44"/>
      <c r="K322" s="65"/>
      <c r="L322" s="66"/>
      <c r="M322" s="67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68"/>
      <c r="J323" s="44"/>
      <c r="K323" s="65"/>
      <c r="L323" s="66"/>
      <c r="M323" s="67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68"/>
      <c r="J324" s="44"/>
      <c r="K324" s="65"/>
      <c r="L324" s="66"/>
      <c r="M324" s="67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68"/>
      <c r="J325" s="44"/>
      <c r="K325" s="65"/>
      <c r="L325" s="66"/>
      <c r="M325" s="67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68"/>
      <c r="J326" s="44"/>
      <c r="K326" s="65"/>
      <c r="L326" s="66"/>
      <c r="M326" s="67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68"/>
      <c r="J327" s="44"/>
      <c r="K327" s="65"/>
      <c r="L327" s="66"/>
      <c r="M327" s="67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68"/>
      <c r="J328" s="44"/>
      <c r="K328" s="65"/>
      <c r="L328" s="66"/>
      <c r="M328" s="67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68"/>
      <c r="J329" s="44"/>
      <c r="K329" s="65"/>
      <c r="L329" s="66"/>
      <c r="M329" s="67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68"/>
      <c r="J330" s="44"/>
      <c r="K330" s="65"/>
      <c r="L330" s="66"/>
      <c r="M330" s="67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68"/>
      <c r="J331" s="44"/>
      <c r="K331" s="65"/>
      <c r="L331" s="66"/>
      <c r="M331" s="67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68"/>
      <c r="J332" s="44"/>
      <c r="K332" s="65"/>
      <c r="L332" s="66"/>
      <c r="M332" s="67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68"/>
      <c r="J333" s="44"/>
      <c r="K333" s="65"/>
      <c r="L333" s="66"/>
      <c r="M333" s="67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68"/>
      <c r="J334" s="44"/>
      <c r="K334" s="65"/>
      <c r="L334" s="66"/>
      <c r="M334" s="67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68"/>
      <c r="J335" s="44"/>
      <c r="K335" s="65"/>
      <c r="L335" s="66"/>
      <c r="M335" s="67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68"/>
      <c r="J336" s="44"/>
      <c r="K336" s="65"/>
      <c r="L336" s="66"/>
      <c r="M336" s="67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68"/>
      <c r="J337" s="44"/>
      <c r="K337" s="65"/>
      <c r="L337" s="66"/>
      <c r="M337" s="67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68"/>
      <c r="J338" s="44"/>
      <c r="K338" s="65"/>
      <c r="L338" s="66"/>
      <c r="M338" s="67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68"/>
      <c r="J339" s="44"/>
      <c r="K339" s="65"/>
      <c r="L339" s="66"/>
      <c r="M339" s="67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68"/>
      <c r="J340" s="44"/>
      <c r="K340" s="65"/>
      <c r="L340" s="66"/>
      <c r="M340" s="67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68"/>
      <c r="J341" s="44"/>
      <c r="K341" s="65"/>
      <c r="L341" s="66"/>
      <c r="M341" s="67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68"/>
      <c r="J342" s="44"/>
      <c r="K342" s="65"/>
      <c r="L342" s="66"/>
      <c r="M342" s="67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68"/>
      <c r="J343" s="44"/>
      <c r="K343" s="65"/>
      <c r="L343" s="66"/>
      <c r="M343" s="67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68"/>
      <c r="J344" s="44"/>
      <c r="K344" s="65"/>
      <c r="L344" s="66"/>
      <c r="M344" s="67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68"/>
      <c r="J345" s="44"/>
      <c r="K345" s="65"/>
      <c r="L345" s="66"/>
      <c r="M345" s="67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68"/>
      <c r="J346" s="44"/>
      <c r="K346" s="65"/>
      <c r="L346" s="66"/>
      <c r="M346" s="67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68"/>
      <c r="J347" s="44"/>
      <c r="K347" s="65"/>
      <c r="L347" s="66"/>
      <c r="M347" s="67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68"/>
      <c r="J348" s="44"/>
      <c r="K348" s="65"/>
      <c r="L348" s="66"/>
      <c r="M348" s="67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68"/>
      <c r="J349" s="44"/>
      <c r="K349" s="65"/>
      <c r="L349" s="66"/>
      <c r="M349" s="67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68"/>
      <c r="J350" s="44"/>
      <c r="K350" s="65"/>
      <c r="L350" s="66"/>
      <c r="M350" s="67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68"/>
      <c r="J351" s="44"/>
      <c r="K351" s="65"/>
      <c r="L351" s="66"/>
      <c r="M351" s="67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68"/>
      <c r="J352" s="44"/>
      <c r="K352" s="65"/>
      <c r="L352" s="66"/>
      <c r="M352" s="67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68"/>
      <c r="J353" s="44"/>
      <c r="K353" s="65"/>
      <c r="L353" s="66"/>
      <c r="M353" s="67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68"/>
      <c r="J354" s="44"/>
      <c r="K354" s="65"/>
      <c r="L354" s="66"/>
      <c r="M354" s="67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68"/>
      <c r="J355" s="44"/>
      <c r="K355" s="65"/>
      <c r="L355" s="66"/>
      <c r="M355" s="67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68"/>
      <c r="J356" s="44"/>
      <c r="K356" s="65"/>
      <c r="L356" s="66"/>
      <c r="M356" s="67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68"/>
      <c r="J357" s="44"/>
      <c r="K357" s="65"/>
      <c r="L357" s="66"/>
      <c r="M357" s="67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68"/>
      <c r="J358" s="44"/>
      <c r="K358" s="65"/>
      <c r="L358" s="66"/>
      <c r="M358" s="67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68"/>
      <c r="J359" s="44"/>
      <c r="K359" s="65"/>
      <c r="L359" s="66"/>
      <c r="M359" s="67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68"/>
      <c r="J360" s="44"/>
      <c r="K360" s="65"/>
      <c r="L360" s="66"/>
      <c r="M360" s="67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68"/>
      <c r="J361" s="44"/>
      <c r="K361" s="65"/>
      <c r="L361" s="66"/>
      <c r="M361" s="67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68"/>
      <c r="J362" s="44"/>
      <c r="K362" s="65"/>
      <c r="L362" s="66"/>
      <c r="M362" s="67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68"/>
      <c r="J363" s="44"/>
      <c r="K363" s="65"/>
      <c r="L363" s="66"/>
      <c r="M363" s="67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68"/>
      <c r="J364" s="44"/>
      <c r="K364" s="65"/>
      <c r="L364" s="66"/>
      <c r="M364" s="67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68"/>
      <c r="J365" s="44"/>
      <c r="K365" s="65"/>
      <c r="L365" s="66"/>
      <c r="M365" s="67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68"/>
      <c r="J366" s="44"/>
      <c r="K366" s="65"/>
      <c r="L366" s="66"/>
      <c r="M366" s="67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68"/>
      <c r="J367" s="44"/>
      <c r="K367" s="65"/>
      <c r="L367" s="66"/>
      <c r="M367" s="67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68"/>
      <c r="J368" s="44"/>
      <c r="K368" s="65"/>
      <c r="L368" s="66"/>
      <c r="M368" s="67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68"/>
      <c r="J369" s="44"/>
      <c r="K369" s="65"/>
      <c r="L369" s="66"/>
      <c r="M369" s="67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68"/>
      <c r="J370" s="44"/>
      <c r="K370" s="65"/>
      <c r="L370" s="66"/>
      <c r="M370" s="67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68"/>
      <c r="J371" s="44"/>
      <c r="K371" s="65"/>
      <c r="L371" s="66"/>
      <c r="M371" s="67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68"/>
      <c r="J372" s="44"/>
      <c r="K372" s="65"/>
      <c r="L372" s="66"/>
      <c r="M372" s="67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68"/>
      <c r="J373" s="44"/>
      <c r="K373" s="65"/>
      <c r="L373" s="66"/>
      <c r="M373" s="67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68"/>
      <c r="J374" s="44"/>
      <c r="K374" s="65"/>
      <c r="L374" s="66"/>
      <c r="M374" s="67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68"/>
      <c r="J375" s="44"/>
      <c r="K375" s="65"/>
      <c r="L375" s="66"/>
      <c r="M375" s="67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68"/>
      <c r="J376" s="44"/>
      <c r="K376" s="65"/>
      <c r="L376" s="66"/>
      <c r="M376" s="67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68"/>
      <c r="J377" s="44"/>
      <c r="K377" s="65"/>
      <c r="L377" s="66"/>
      <c r="M377" s="67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68"/>
      <c r="J378" s="44"/>
      <c r="K378" s="65"/>
      <c r="L378" s="66"/>
      <c r="M378" s="67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68"/>
      <c r="J379" s="44"/>
      <c r="K379" s="65"/>
      <c r="L379" s="66"/>
      <c r="M379" s="67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68"/>
      <c r="J380" s="44"/>
      <c r="K380" s="65"/>
      <c r="L380" s="66"/>
      <c r="M380" s="67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68"/>
      <c r="J381" s="44"/>
      <c r="K381" s="65"/>
      <c r="L381" s="66"/>
      <c r="M381" s="67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68"/>
      <c r="J382" s="44"/>
      <c r="K382" s="65"/>
      <c r="L382" s="66"/>
      <c r="M382" s="67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68"/>
      <c r="J383" s="44"/>
      <c r="K383" s="65"/>
      <c r="L383" s="66"/>
      <c r="M383" s="67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68"/>
      <c r="J384" s="44"/>
      <c r="K384" s="65"/>
      <c r="L384" s="66"/>
      <c r="M384" s="67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68"/>
      <c r="J385" s="44"/>
      <c r="K385" s="65"/>
      <c r="L385" s="66"/>
      <c r="M385" s="67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68"/>
      <c r="J386" s="44"/>
      <c r="K386" s="65"/>
      <c r="L386" s="66"/>
      <c r="M386" s="67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68"/>
      <c r="J387" s="44"/>
      <c r="K387" s="65"/>
      <c r="L387" s="66"/>
      <c r="M387" s="67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68"/>
      <c r="J388" s="44"/>
      <c r="K388" s="65"/>
      <c r="L388" s="66"/>
      <c r="M388" s="67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68"/>
      <c r="J389" s="44"/>
      <c r="K389" s="65"/>
      <c r="L389" s="66"/>
      <c r="M389" s="67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68"/>
      <c r="J390" s="44"/>
      <c r="K390" s="65"/>
      <c r="L390" s="66"/>
      <c r="M390" s="67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68"/>
      <c r="J391" s="44"/>
      <c r="K391" s="65"/>
      <c r="L391" s="66"/>
      <c r="M391" s="67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68"/>
      <c r="J392" s="44"/>
      <c r="K392" s="65"/>
      <c r="L392" s="66"/>
      <c r="M392" s="67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68"/>
      <c r="J393" s="44"/>
      <c r="K393" s="65"/>
      <c r="L393" s="66"/>
      <c r="M393" s="67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68"/>
      <c r="J394" s="44"/>
      <c r="K394" s="65"/>
      <c r="L394" s="66"/>
      <c r="M394" s="67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68"/>
      <c r="J395" s="44"/>
      <c r="K395" s="65"/>
      <c r="L395" s="66"/>
      <c r="M395" s="67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68"/>
      <c r="J396" s="44"/>
      <c r="K396" s="65"/>
      <c r="L396" s="66"/>
      <c r="M396" s="67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68"/>
      <c r="J397" s="44"/>
      <c r="K397" s="65"/>
      <c r="L397" s="66"/>
      <c r="M397" s="67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68"/>
      <c r="J398" s="44"/>
      <c r="K398" s="65"/>
      <c r="L398" s="66"/>
      <c r="M398" s="67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68"/>
      <c r="J399" s="44"/>
      <c r="K399" s="65"/>
      <c r="L399" s="66"/>
      <c r="M399" s="67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68"/>
      <c r="J400" s="44"/>
      <c r="K400" s="65"/>
      <c r="L400" s="66"/>
      <c r="M400" s="67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68"/>
      <c r="J401" s="44"/>
      <c r="K401" s="65"/>
      <c r="L401" s="66"/>
      <c r="M401" s="67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68"/>
      <c r="J402" s="44"/>
      <c r="K402" s="65"/>
      <c r="L402" s="66"/>
      <c r="M402" s="67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68"/>
      <c r="J403" s="44"/>
      <c r="K403" s="65"/>
      <c r="L403" s="66"/>
      <c r="M403" s="67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68"/>
      <c r="J404" s="44"/>
      <c r="K404" s="65"/>
      <c r="L404" s="66"/>
      <c r="M404" s="67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68"/>
      <c r="J405" s="44"/>
      <c r="K405" s="65"/>
      <c r="L405" s="66"/>
      <c r="M405" s="67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68"/>
      <c r="J406" s="44"/>
      <c r="K406" s="65"/>
      <c r="L406" s="66"/>
      <c r="M406" s="67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68"/>
      <c r="J407" s="44"/>
      <c r="K407" s="65"/>
      <c r="L407" s="66"/>
      <c r="M407" s="67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68"/>
      <c r="J408" s="44"/>
      <c r="K408" s="65"/>
      <c r="L408" s="66"/>
      <c r="M408" s="67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68"/>
      <c r="J409" s="44"/>
      <c r="K409" s="65"/>
      <c r="L409" s="66"/>
      <c r="M409" s="67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68"/>
      <c r="J410" s="44"/>
      <c r="K410" s="65"/>
      <c r="L410" s="66"/>
      <c r="M410" s="67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68"/>
      <c r="J411" s="44"/>
      <c r="K411" s="65"/>
      <c r="L411" s="66"/>
      <c r="M411" s="67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68"/>
      <c r="J412" s="44"/>
      <c r="K412" s="65"/>
      <c r="L412" s="66"/>
      <c r="M412" s="67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68"/>
      <c r="J413" s="44"/>
      <c r="K413" s="65"/>
      <c r="L413" s="66"/>
      <c r="M413" s="67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68"/>
      <c r="J414" s="44"/>
      <c r="K414" s="65"/>
      <c r="L414" s="66"/>
      <c r="M414" s="67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68"/>
      <c r="J415" s="44"/>
      <c r="K415" s="65"/>
      <c r="L415" s="66"/>
      <c r="M415" s="67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68"/>
      <c r="J416" s="44"/>
      <c r="K416" s="65"/>
      <c r="L416" s="66"/>
      <c r="M416" s="67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68"/>
      <c r="J417" s="44"/>
      <c r="K417" s="65"/>
      <c r="L417" s="66"/>
      <c r="M417" s="67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68"/>
      <c r="J418" s="44"/>
      <c r="K418" s="65"/>
      <c r="L418" s="66"/>
      <c r="M418" s="67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68"/>
      <c r="J419" s="44"/>
      <c r="K419" s="65"/>
      <c r="L419" s="66"/>
      <c r="M419" s="67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68"/>
      <c r="J420" s="44"/>
      <c r="K420" s="65"/>
      <c r="L420" s="66"/>
      <c r="M420" s="67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68"/>
      <c r="J421" s="44"/>
      <c r="K421" s="65"/>
      <c r="L421" s="66"/>
      <c r="M421" s="67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68"/>
      <c r="J422" s="44"/>
      <c r="K422" s="65"/>
      <c r="L422" s="66"/>
      <c r="M422" s="67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68"/>
      <c r="J423" s="44"/>
      <c r="K423" s="65"/>
      <c r="L423" s="66"/>
      <c r="M423" s="67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68"/>
      <c r="J424" s="44"/>
      <c r="K424" s="65"/>
      <c r="L424" s="66"/>
      <c r="M424" s="67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68"/>
      <c r="J425" s="44"/>
      <c r="K425" s="65"/>
      <c r="L425" s="66"/>
      <c r="M425" s="67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68"/>
      <c r="J426" s="44"/>
      <c r="K426" s="65"/>
      <c r="L426" s="66"/>
      <c r="M426" s="67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68"/>
      <c r="J427" s="44"/>
      <c r="K427" s="65"/>
      <c r="L427" s="66"/>
      <c r="M427" s="67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68"/>
      <c r="J428" s="44"/>
      <c r="K428" s="65"/>
      <c r="L428" s="66"/>
      <c r="M428" s="67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68"/>
      <c r="J429" s="44"/>
      <c r="K429" s="65"/>
      <c r="L429" s="66"/>
      <c r="M429" s="67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68"/>
      <c r="J430" s="44"/>
      <c r="K430" s="65"/>
      <c r="L430" s="66"/>
      <c r="M430" s="67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68"/>
      <c r="J431" s="44"/>
      <c r="K431" s="65"/>
      <c r="L431" s="66"/>
      <c r="M431" s="67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68"/>
      <c r="J432" s="44"/>
      <c r="K432" s="65"/>
      <c r="L432" s="66"/>
      <c r="M432" s="67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68"/>
      <c r="J433" s="44"/>
      <c r="K433" s="65"/>
      <c r="L433" s="66"/>
      <c r="M433" s="67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68"/>
      <c r="J434" s="44"/>
      <c r="K434" s="65"/>
      <c r="L434" s="66"/>
      <c r="M434" s="67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68"/>
      <c r="J435" s="44"/>
      <c r="K435" s="65"/>
      <c r="L435" s="66"/>
      <c r="M435" s="67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68"/>
      <c r="J436" s="44"/>
      <c r="K436" s="65"/>
      <c r="L436" s="66"/>
      <c r="M436" s="67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68"/>
      <c r="J437" s="44"/>
      <c r="K437" s="65"/>
      <c r="L437" s="66"/>
      <c r="M437" s="67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68"/>
      <c r="J438" s="44"/>
      <c r="K438" s="65"/>
      <c r="L438" s="66"/>
      <c r="M438" s="67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68"/>
      <c r="J439" s="44"/>
      <c r="K439" s="65"/>
      <c r="L439" s="66"/>
      <c r="M439" s="67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68"/>
      <c r="J440" s="44"/>
      <c r="K440" s="65"/>
      <c r="L440" s="66"/>
      <c r="M440" s="67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68"/>
      <c r="J441" s="44"/>
      <c r="K441" s="65"/>
      <c r="L441" s="66"/>
      <c r="M441" s="67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68"/>
      <c r="J442" s="44"/>
      <c r="K442" s="65"/>
      <c r="L442" s="66"/>
      <c r="M442" s="67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68"/>
      <c r="J443" s="44"/>
      <c r="K443" s="65"/>
      <c r="L443" s="66"/>
      <c r="M443" s="67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68"/>
      <c r="J444" s="44"/>
      <c r="K444" s="65"/>
      <c r="L444" s="66"/>
      <c r="M444" s="67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68"/>
      <c r="J445" s="44"/>
      <c r="K445" s="65"/>
      <c r="L445" s="66"/>
      <c r="M445" s="67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68"/>
      <c r="J446" s="44"/>
      <c r="K446" s="65"/>
      <c r="L446" s="66"/>
      <c r="M446" s="67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68"/>
      <c r="J447" s="44"/>
      <c r="K447" s="65"/>
      <c r="L447" s="66"/>
      <c r="M447" s="67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68"/>
      <c r="J448" s="44"/>
      <c r="K448" s="65"/>
      <c r="L448" s="66"/>
      <c r="M448" s="67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68"/>
      <c r="J449" s="44"/>
      <c r="K449" s="65"/>
      <c r="L449" s="66"/>
      <c r="M449" s="67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68"/>
      <c r="J450" s="44"/>
      <c r="K450" s="65"/>
      <c r="L450" s="66"/>
      <c r="M450" s="67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68"/>
      <c r="J451" s="44"/>
      <c r="K451" s="65"/>
      <c r="L451" s="66"/>
      <c r="M451" s="67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68"/>
      <c r="J452" s="44"/>
      <c r="K452" s="65"/>
      <c r="L452" s="66"/>
      <c r="M452" s="67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68"/>
      <c r="J453" s="44"/>
      <c r="K453" s="65"/>
      <c r="L453" s="66"/>
      <c r="M453" s="67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63"/>
      <c r="I454" s="59"/>
      <c r="J454" s="44"/>
      <c r="K454" s="65"/>
      <c r="L454" s="66"/>
      <c r="M454" s="67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</row>
  </sheetData>
  <autoFilter ref="$A$1:$AO$55">
    <filterColumn colId="1">
      <filters>
        <filter val="Очки"/>
        <filter val="Очки с/з"/>
      </filters>
    </filterColumn>
    <sortState ref="A1:AO55">
      <sortCondition ref="F1:F55"/>
    </sortState>
  </autoFilter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21.0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45901.0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57" t="s">
        <v>315</v>
      </c>
      <c r="B5" s="57" t="s">
        <v>1432</v>
      </c>
      <c r="C5" s="57" t="s">
        <v>6</v>
      </c>
      <c r="D5" s="57" t="s">
        <v>567</v>
      </c>
      <c r="E5" s="57" t="s">
        <v>4</v>
      </c>
      <c r="F5" s="215" t="s">
        <v>1433</v>
      </c>
      <c r="G5" s="57" t="s">
        <v>335</v>
      </c>
      <c r="H5" s="38">
        <v>1.0</v>
      </c>
      <c r="I5" s="113">
        <v>3390.0</v>
      </c>
      <c r="J5" s="125"/>
      <c r="K5" s="216" t="s">
        <v>1434</v>
      </c>
      <c r="L5" s="59">
        <v>968.0</v>
      </c>
      <c r="M5" s="189">
        <f t="shared" ref="M5:M7" si="1">L5*H5</f>
        <v>968</v>
      </c>
      <c r="N5" s="57" t="s">
        <v>1435</v>
      </c>
      <c r="O5" s="63"/>
      <c r="P5" s="257"/>
      <c r="Q5" s="258"/>
      <c r="R5" s="259"/>
      <c r="S5" s="259"/>
      <c r="T5" s="259"/>
      <c r="U5" s="259"/>
      <c r="V5" s="259"/>
      <c r="W5" s="259"/>
      <c r="X5" s="259"/>
      <c r="Y5" s="259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ht="15.75" customHeight="1">
      <c r="A6" s="57" t="s">
        <v>315</v>
      </c>
      <c r="B6" s="57" t="s">
        <v>1432</v>
      </c>
      <c r="C6" s="57" t="s">
        <v>6</v>
      </c>
      <c r="D6" s="57" t="s">
        <v>567</v>
      </c>
      <c r="E6" s="57" t="s">
        <v>4</v>
      </c>
      <c r="F6" s="215" t="s">
        <v>1436</v>
      </c>
      <c r="G6" s="57" t="s">
        <v>335</v>
      </c>
      <c r="H6" s="38">
        <v>1.0</v>
      </c>
      <c r="I6" s="113">
        <v>2790.0</v>
      </c>
      <c r="J6" s="125"/>
      <c r="K6" s="216">
        <v>997.0</v>
      </c>
      <c r="L6" s="59">
        <v>748.0</v>
      </c>
      <c r="M6" s="189">
        <f t="shared" si="1"/>
        <v>748</v>
      </c>
      <c r="N6" s="57" t="s">
        <v>1435</v>
      </c>
      <c r="O6" s="63"/>
      <c r="P6" s="64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ht="15.75" customHeight="1">
      <c r="A7" s="57" t="s">
        <v>315</v>
      </c>
      <c r="B7" s="57" t="s">
        <v>331</v>
      </c>
      <c r="C7" s="57" t="s">
        <v>22</v>
      </c>
      <c r="D7" s="57" t="s">
        <v>328</v>
      </c>
      <c r="E7" s="57" t="s">
        <v>4</v>
      </c>
      <c r="F7" s="215">
        <v>467086.0</v>
      </c>
      <c r="G7" s="57" t="s">
        <v>320</v>
      </c>
      <c r="H7" s="38">
        <v>1.0</v>
      </c>
      <c r="I7" s="113">
        <v>5390.0</v>
      </c>
      <c r="J7" s="134"/>
      <c r="K7" s="216" t="s">
        <v>1437</v>
      </c>
      <c r="L7" s="59">
        <v>1493.0</v>
      </c>
      <c r="M7" s="260">
        <f t="shared" si="1"/>
        <v>1493</v>
      </c>
      <c r="N7" s="57" t="s">
        <v>1435</v>
      </c>
      <c r="O7" s="63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0"/>
      <c r="AF7" s="63"/>
      <c r="AG7" s="63"/>
      <c r="AH7" s="63"/>
      <c r="AI7" s="63"/>
      <c r="AJ7" s="63"/>
      <c r="AK7" s="63"/>
    </row>
    <row r="8" ht="15.75" customHeight="1">
      <c r="A8" s="261" t="s">
        <v>315</v>
      </c>
      <c r="B8" s="35" t="s">
        <v>316</v>
      </c>
      <c r="C8" s="35" t="s">
        <v>1790</v>
      </c>
      <c r="D8" s="35" t="s">
        <v>474</v>
      </c>
      <c r="E8" s="35" t="s">
        <v>319</v>
      </c>
      <c r="F8" s="262">
        <v>1198028.0</v>
      </c>
      <c r="G8" s="263" t="s">
        <v>335</v>
      </c>
      <c r="H8" s="264">
        <v>1.0</v>
      </c>
      <c r="I8" s="244" t="s">
        <v>1791</v>
      </c>
      <c r="J8" s="265"/>
      <c r="K8" s="266"/>
      <c r="L8" s="264">
        <v>798.0</v>
      </c>
      <c r="M8" s="267" t="s">
        <v>1792</v>
      </c>
      <c r="N8" s="35" t="s">
        <v>1793</v>
      </c>
      <c r="O8" s="268"/>
      <c r="P8" s="268"/>
      <c r="Q8" s="269"/>
      <c r="R8" s="269"/>
      <c r="S8" s="269"/>
      <c r="T8" s="237"/>
      <c r="U8" s="237"/>
      <c r="V8" s="237"/>
      <c r="W8" s="246"/>
      <c r="X8" s="237"/>
      <c r="Y8" s="237"/>
      <c r="Z8" s="237"/>
      <c r="AA8" s="237"/>
      <c r="AB8" s="237"/>
      <c r="AC8" s="237"/>
      <c r="AD8" s="237"/>
      <c r="AE8" s="44"/>
      <c r="AF8" s="44"/>
      <c r="AG8" s="44"/>
      <c r="AH8" s="44"/>
      <c r="AI8" s="252"/>
      <c r="AJ8" s="270"/>
      <c r="AK8" s="270"/>
      <c r="AL8" s="270"/>
      <c r="AM8" s="270"/>
      <c r="AN8" s="270"/>
      <c r="AO8" s="270"/>
    </row>
    <row r="9" ht="15.75" customHeight="1">
      <c r="A9" s="271" t="s">
        <v>315</v>
      </c>
      <c r="B9" s="271" t="s">
        <v>316</v>
      </c>
      <c r="C9" s="271" t="s">
        <v>317</v>
      </c>
      <c r="D9" s="271" t="s">
        <v>567</v>
      </c>
      <c r="E9" s="271" t="s">
        <v>319</v>
      </c>
      <c r="F9" s="272" t="s">
        <v>1794</v>
      </c>
      <c r="G9" s="271" t="s">
        <v>320</v>
      </c>
      <c r="H9" s="273">
        <v>1.0</v>
      </c>
      <c r="I9" s="271">
        <v>2390.0</v>
      </c>
      <c r="J9" s="271"/>
      <c r="K9" s="274"/>
      <c r="L9" s="154">
        <v>997.0</v>
      </c>
      <c r="M9" s="275">
        <v>947.0</v>
      </c>
      <c r="N9" s="271" t="s">
        <v>321</v>
      </c>
      <c r="O9" s="252"/>
      <c r="P9" s="252"/>
      <c r="Q9" s="276"/>
      <c r="R9" s="276"/>
      <c r="S9" s="276"/>
      <c r="T9" s="276"/>
      <c r="U9" s="276"/>
      <c r="V9" s="276"/>
      <c r="W9" s="277"/>
      <c r="X9" s="276"/>
      <c r="Y9" s="276"/>
      <c r="Z9" s="276"/>
      <c r="AA9" s="276"/>
      <c r="AB9" s="276"/>
      <c r="AC9" s="276"/>
      <c r="AD9" s="276"/>
      <c r="AE9" s="252"/>
      <c r="AF9" s="252"/>
      <c r="AG9" s="252"/>
      <c r="AH9" s="252"/>
      <c r="AI9" s="252"/>
      <c r="AJ9" s="270"/>
      <c r="AK9" s="270"/>
      <c r="AL9" s="270"/>
      <c r="AM9" s="270"/>
      <c r="AN9" s="270"/>
      <c r="AO9" s="270"/>
    </row>
    <row r="10" ht="15.75" customHeight="1">
      <c r="A10" s="271" t="s">
        <v>315</v>
      </c>
      <c r="B10" s="271" t="s">
        <v>316</v>
      </c>
      <c r="C10" s="271" t="s">
        <v>317</v>
      </c>
      <c r="D10" s="271" t="s">
        <v>474</v>
      </c>
      <c r="E10" s="271" t="s">
        <v>319</v>
      </c>
      <c r="F10" s="272" t="s">
        <v>1795</v>
      </c>
      <c r="G10" s="271" t="s">
        <v>320</v>
      </c>
      <c r="H10" s="273">
        <v>1.0</v>
      </c>
      <c r="I10" s="271">
        <v>3590.0</v>
      </c>
      <c r="J10" s="271"/>
      <c r="K10" s="274"/>
      <c r="L10" s="154">
        <v>1497.0</v>
      </c>
      <c r="M10" s="275">
        <v>1422.0</v>
      </c>
      <c r="N10" s="271" t="s">
        <v>321</v>
      </c>
      <c r="O10" s="252"/>
      <c r="P10" s="252"/>
      <c r="Q10" s="252"/>
      <c r="R10" s="276"/>
      <c r="S10" s="276"/>
      <c r="T10" s="276"/>
      <c r="U10" s="276"/>
      <c r="V10" s="276"/>
      <c r="W10" s="276"/>
      <c r="X10" s="277"/>
      <c r="Y10" s="276"/>
      <c r="Z10" s="276"/>
      <c r="AA10" s="276"/>
      <c r="AB10" s="276"/>
      <c r="AC10" s="276"/>
      <c r="AD10" s="276"/>
      <c r="AE10" s="276"/>
      <c r="AF10" s="252"/>
      <c r="AG10" s="252"/>
      <c r="AH10" s="252"/>
      <c r="AI10" s="252"/>
      <c r="AJ10" s="270"/>
      <c r="AK10" s="270"/>
      <c r="AL10" s="270"/>
      <c r="AM10" s="270"/>
      <c r="AN10" s="270"/>
      <c r="AO10" s="270"/>
    </row>
    <row r="11" ht="15.75" customHeight="1">
      <c r="A11" s="271" t="s">
        <v>315</v>
      </c>
      <c r="B11" s="271" t="s">
        <v>316</v>
      </c>
      <c r="C11" s="271" t="s">
        <v>317</v>
      </c>
      <c r="D11" s="271" t="s">
        <v>328</v>
      </c>
      <c r="E11" s="271" t="s">
        <v>319</v>
      </c>
      <c r="F11" s="272" t="s">
        <v>1287</v>
      </c>
      <c r="G11" s="271" t="s">
        <v>320</v>
      </c>
      <c r="H11" s="273">
        <v>1.0</v>
      </c>
      <c r="I11" s="271">
        <v>2990.0</v>
      </c>
      <c r="J11" s="271"/>
      <c r="K11" s="274"/>
      <c r="L11" s="154">
        <v>1197.0</v>
      </c>
      <c r="M11" s="275">
        <v>1137.0</v>
      </c>
      <c r="N11" s="271" t="s">
        <v>321</v>
      </c>
      <c r="O11" s="252"/>
      <c r="P11" s="252"/>
      <c r="Q11" s="252"/>
      <c r="R11" s="276"/>
      <c r="S11" s="276"/>
      <c r="T11" s="276"/>
      <c r="U11" s="276"/>
      <c r="V11" s="276"/>
      <c r="W11" s="276"/>
      <c r="X11" s="277"/>
      <c r="Y11" s="276"/>
      <c r="Z11" s="276"/>
      <c r="AA11" s="276"/>
      <c r="AB11" s="276"/>
      <c r="AC11" s="276"/>
      <c r="AD11" s="276"/>
      <c r="AE11" s="276"/>
      <c r="AF11" s="252"/>
      <c r="AG11" s="252"/>
      <c r="AH11" s="252"/>
      <c r="AI11" s="252"/>
      <c r="AJ11" s="270"/>
      <c r="AK11" s="270"/>
      <c r="AL11" s="270"/>
      <c r="AM11" s="270"/>
      <c r="AN11" s="270"/>
      <c r="AO11" s="270"/>
    </row>
    <row r="12" ht="15.75" customHeight="1">
      <c r="A12" s="57" t="s">
        <v>315</v>
      </c>
      <c r="B12" s="57" t="s">
        <v>316</v>
      </c>
      <c r="C12" s="57" t="s">
        <v>573</v>
      </c>
      <c r="D12" s="271" t="s">
        <v>474</v>
      </c>
      <c r="E12" s="57" t="s">
        <v>4</v>
      </c>
      <c r="F12" s="57" t="s">
        <v>1287</v>
      </c>
      <c r="G12" s="57" t="s">
        <v>320</v>
      </c>
      <c r="H12" s="38">
        <v>1.0</v>
      </c>
      <c r="I12" s="113">
        <v>2990.0</v>
      </c>
      <c r="J12" s="125"/>
      <c r="K12" s="210">
        <v>1197.0</v>
      </c>
      <c r="L12" s="57">
        <v>1017.0</v>
      </c>
      <c r="M12" s="189">
        <f t="shared" ref="M12:M13" si="2">L12*H12</f>
        <v>1017</v>
      </c>
      <c r="N12" s="57" t="s">
        <v>1288</v>
      </c>
      <c r="O12" s="181"/>
      <c r="P12" s="181"/>
      <c r="Q12" s="181"/>
      <c r="R12" s="278"/>
    </row>
    <row r="13" ht="15.75" customHeight="1">
      <c r="A13" s="57" t="s">
        <v>315</v>
      </c>
      <c r="B13" s="57" t="s">
        <v>316</v>
      </c>
      <c r="C13" s="57" t="s">
        <v>573</v>
      </c>
      <c r="D13" s="271" t="s">
        <v>474</v>
      </c>
      <c r="E13" s="57" t="s">
        <v>4</v>
      </c>
      <c r="F13" s="57" t="s">
        <v>1289</v>
      </c>
      <c r="G13" s="57" t="s">
        <v>320</v>
      </c>
      <c r="H13" s="38">
        <v>1.0</v>
      </c>
      <c r="I13" s="113">
        <v>2990.0</v>
      </c>
      <c r="J13" s="125"/>
      <c r="K13" s="210">
        <v>1190.0</v>
      </c>
      <c r="L13" s="57">
        <v>1012.0</v>
      </c>
      <c r="M13" s="189">
        <f t="shared" si="2"/>
        <v>1012</v>
      </c>
      <c r="N13" s="57" t="s">
        <v>1288</v>
      </c>
      <c r="O13" s="181"/>
      <c r="P13" s="181"/>
      <c r="Q13" s="181"/>
      <c r="R13" s="278"/>
    </row>
    <row r="14" ht="15.75" customHeight="1">
      <c r="A14" s="57" t="s">
        <v>315</v>
      </c>
      <c r="B14" s="57" t="s">
        <v>1432</v>
      </c>
      <c r="C14" s="57"/>
      <c r="D14" s="57" t="s">
        <v>328</v>
      </c>
      <c r="E14" s="57" t="s">
        <v>4</v>
      </c>
      <c r="F14" s="220" t="s">
        <v>1573</v>
      </c>
      <c r="G14" s="57" t="s">
        <v>335</v>
      </c>
      <c r="H14" s="279">
        <v>1.0</v>
      </c>
      <c r="I14" s="113">
        <v>2590.0</v>
      </c>
      <c r="J14" s="134"/>
      <c r="K14" s="222">
        <v>830.0</v>
      </c>
      <c r="L14" s="59">
        <v>664.0</v>
      </c>
      <c r="M14" s="189"/>
      <c r="N14" s="57" t="s">
        <v>1572</v>
      </c>
      <c r="O14" s="181"/>
      <c r="P14" s="181"/>
      <c r="Q14" s="181"/>
      <c r="R14" s="278"/>
    </row>
    <row r="15" ht="15.75" customHeight="1">
      <c r="A15" s="57" t="s">
        <v>315</v>
      </c>
      <c r="B15" s="57" t="s">
        <v>1432</v>
      </c>
      <c r="C15" s="57"/>
      <c r="D15" s="57" t="s">
        <v>328</v>
      </c>
      <c r="E15" s="57" t="s">
        <v>4</v>
      </c>
      <c r="F15" s="220" t="s">
        <v>1571</v>
      </c>
      <c r="G15" s="57" t="s">
        <v>335</v>
      </c>
      <c r="H15" s="279">
        <v>1.0</v>
      </c>
      <c r="I15" s="113">
        <v>2590.0</v>
      </c>
      <c r="J15" s="125"/>
      <c r="K15" s="222">
        <v>830.0</v>
      </c>
      <c r="L15" s="59">
        <v>664.0</v>
      </c>
      <c r="M15" s="189"/>
      <c r="N15" s="57" t="s">
        <v>1572</v>
      </c>
      <c r="O15" s="181"/>
      <c r="P15" s="181"/>
      <c r="Q15" s="181"/>
      <c r="R15" s="278"/>
    </row>
    <row r="16" ht="15.75" customHeight="1">
      <c r="A16" s="280" t="s">
        <v>315</v>
      </c>
      <c r="B16" s="255" t="s">
        <v>316</v>
      </c>
      <c r="C16" s="255" t="s">
        <v>6</v>
      </c>
      <c r="D16" s="255" t="s">
        <v>328</v>
      </c>
      <c r="E16" s="255" t="s">
        <v>569</v>
      </c>
      <c r="F16" s="281" t="s">
        <v>1796</v>
      </c>
      <c r="G16" s="282" t="s">
        <v>1797</v>
      </c>
      <c r="H16" s="250">
        <v>1.0</v>
      </c>
      <c r="I16" s="255">
        <v>11490.0</v>
      </c>
      <c r="J16" s="283"/>
      <c r="K16" s="283"/>
      <c r="L16" s="284">
        <v>4283.0</v>
      </c>
      <c r="M16" s="285">
        <f t="shared" ref="M16:M17" si="3">L16*H16</f>
        <v>4283</v>
      </c>
      <c r="N16" s="255" t="s">
        <v>1798</v>
      </c>
      <c r="O16" s="276"/>
      <c r="P16" s="28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7"/>
      <c r="AO16" s="247"/>
    </row>
    <row r="17" ht="15.75" customHeight="1">
      <c r="A17" s="280" t="s">
        <v>315</v>
      </c>
      <c r="B17" s="255" t="s">
        <v>316</v>
      </c>
      <c r="C17" s="255" t="s">
        <v>6</v>
      </c>
      <c r="D17" s="57" t="s">
        <v>567</v>
      </c>
      <c r="E17" s="255" t="s">
        <v>569</v>
      </c>
      <c r="F17" s="256" t="s">
        <v>1799</v>
      </c>
      <c r="G17" s="255" t="s">
        <v>1800</v>
      </c>
      <c r="H17" s="250">
        <v>1.0</v>
      </c>
      <c r="I17" s="255">
        <v>10590.0</v>
      </c>
      <c r="J17" s="283"/>
      <c r="K17" s="283" t="s">
        <v>1801</v>
      </c>
      <c r="L17" s="284">
        <v>3910.0</v>
      </c>
      <c r="M17" s="285">
        <f t="shared" si="3"/>
        <v>3910</v>
      </c>
      <c r="N17" s="255" t="s">
        <v>1798</v>
      </c>
      <c r="O17" s="288"/>
      <c r="P17" s="28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70"/>
      <c r="AL17" s="270"/>
      <c r="AM17" s="270"/>
      <c r="AN17" s="270"/>
      <c r="AO17" s="270"/>
    </row>
    <row r="18" ht="15.75" customHeight="1">
      <c r="A18" s="35" t="s">
        <v>315</v>
      </c>
      <c r="B18" s="35" t="s">
        <v>316</v>
      </c>
      <c r="C18" s="35" t="s">
        <v>6</v>
      </c>
      <c r="D18" s="97" t="s">
        <v>328</v>
      </c>
      <c r="E18" s="97" t="s">
        <v>4</v>
      </c>
      <c r="F18" s="289" t="s">
        <v>1802</v>
      </c>
      <c r="G18" s="97" t="s">
        <v>377</v>
      </c>
      <c r="H18" s="39">
        <v>1.0</v>
      </c>
      <c r="I18" s="97">
        <v>15390.0</v>
      </c>
      <c r="J18" s="97">
        <v>9390.0</v>
      </c>
      <c r="K18" s="38"/>
      <c r="L18" s="290"/>
      <c r="M18" s="291">
        <v>4236.0</v>
      </c>
      <c r="N18" s="35"/>
      <c r="O18" s="292"/>
      <c r="P18" s="292"/>
      <c r="Q18" s="292"/>
      <c r="R18" s="86"/>
      <c r="S18" s="231"/>
      <c r="T18" s="231"/>
      <c r="U18" s="231"/>
      <c r="V18" s="231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252"/>
      <c r="AJ18" s="270"/>
      <c r="AK18" s="270"/>
      <c r="AL18" s="270"/>
      <c r="AM18" s="270"/>
      <c r="AN18" s="270"/>
      <c r="AO18" s="270"/>
    </row>
    <row r="19" ht="15.75" customHeight="1">
      <c r="A19" s="282" t="s">
        <v>315</v>
      </c>
      <c r="B19" s="255" t="s">
        <v>316</v>
      </c>
      <c r="C19" s="255" t="s">
        <v>6</v>
      </c>
      <c r="D19" s="255" t="s">
        <v>328</v>
      </c>
      <c r="E19" s="255" t="s">
        <v>319</v>
      </c>
      <c r="F19" s="281" t="s">
        <v>1803</v>
      </c>
      <c r="G19" s="255"/>
      <c r="H19" s="250">
        <v>1.0</v>
      </c>
      <c r="I19" s="255"/>
      <c r="J19" s="293">
        <v>12390.0</v>
      </c>
      <c r="K19" s="294"/>
      <c r="L19" s="295">
        <v>3154.0</v>
      </c>
      <c r="M19" s="251">
        <f t="shared" ref="M19:M22" si="4">L19*H19</f>
        <v>3154</v>
      </c>
      <c r="N19" s="255" t="s">
        <v>1804</v>
      </c>
      <c r="O19" s="286"/>
      <c r="P19" s="296"/>
      <c r="Q19" s="286"/>
      <c r="R19" s="28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52"/>
      <c r="AJ19" s="252"/>
      <c r="AK19" s="252"/>
      <c r="AL19" s="252"/>
      <c r="AM19" s="252"/>
      <c r="AN19" s="252"/>
      <c r="AO19" s="252"/>
    </row>
    <row r="20" ht="15.75" customHeight="1">
      <c r="A20" s="282" t="s">
        <v>315</v>
      </c>
      <c r="B20" s="255" t="s">
        <v>316</v>
      </c>
      <c r="C20" s="255" t="s">
        <v>6</v>
      </c>
      <c r="D20" s="255" t="s">
        <v>328</v>
      </c>
      <c r="E20" s="255" t="s">
        <v>319</v>
      </c>
      <c r="F20" s="281" t="s">
        <v>1805</v>
      </c>
      <c r="G20" s="255"/>
      <c r="H20" s="250">
        <v>1.0</v>
      </c>
      <c r="I20" s="255"/>
      <c r="J20" s="293">
        <v>8970.0</v>
      </c>
      <c r="K20" s="294"/>
      <c r="L20" s="295">
        <f>4760/2</f>
        <v>2380</v>
      </c>
      <c r="M20" s="251">
        <f t="shared" si="4"/>
        <v>2380</v>
      </c>
      <c r="N20" s="255" t="s">
        <v>1804</v>
      </c>
      <c r="O20" s="286"/>
      <c r="P20" s="296"/>
      <c r="Q20" s="286"/>
      <c r="R20" s="28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52"/>
      <c r="AJ20" s="252"/>
      <c r="AK20" s="252"/>
      <c r="AL20" s="252"/>
      <c r="AM20" s="252"/>
      <c r="AN20" s="252"/>
      <c r="AO20" s="252"/>
    </row>
    <row r="21" ht="15.75" customHeight="1">
      <c r="A21" s="282" t="s">
        <v>315</v>
      </c>
      <c r="B21" s="255" t="s">
        <v>316</v>
      </c>
      <c r="C21" s="255" t="s">
        <v>6</v>
      </c>
      <c r="D21" s="255" t="s">
        <v>328</v>
      </c>
      <c r="E21" s="255" t="s">
        <v>319</v>
      </c>
      <c r="F21" s="281" t="s">
        <v>1806</v>
      </c>
      <c r="G21" s="282"/>
      <c r="H21" s="250">
        <v>1.0</v>
      </c>
      <c r="I21" s="255"/>
      <c r="J21" s="293">
        <v>14970.0</v>
      </c>
      <c r="K21" s="294"/>
      <c r="L21" s="295">
        <v>3930.0</v>
      </c>
      <c r="M21" s="251">
        <f t="shared" si="4"/>
        <v>3930</v>
      </c>
      <c r="N21" s="255" t="s">
        <v>1804</v>
      </c>
      <c r="O21" s="286"/>
      <c r="P21" s="296"/>
      <c r="Q21" s="286"/>
      <c r="R21" s="28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52"/>
      <c r="AJ21" s="252"/>
      <c r="AK21" s="252"/>
      <c r="AL21" s="252"/>
      <c r="AM21" s="252"/>
      <c r="AN21" s="252"/>
      <c r="AO21" s="252"/>
    </row>
    <row r="22" ht="15.75" customHeight="1">
      <c r="A22" s="297" t="s">
        <v>315</v>
      </c>
      <c r="B22" s="298" t="s">
        <v>316</v>
      </c>
      <c r="C22" s="298" t="s">
        <v>6</v>
      </c>
      <c r="D22" s="298" t="s">
        <v>370</v>
      </c>
      <c r="E22" s="298" t="s">
        <v>319</v>
      </c>
      <c r="F22" s="299" t="s">
        <v>1807</v>
      </c>
      <c r="G22" s="298" t="s">
        <v>1808</v>
      </c>
      <c r="H22" s="300">
        <v>1.0</v>
      </c>
      <c r="I22" s="298">
        <v>8390.0</v>
      </c>
      <c r="J22" s="298"/>
      <c r="K22" s="301"/>
      <c r="L22" s="302">
        <v>2558.0</v>
      </c>
      <c r="M22" s="303">
        <f t="shared" si="4"/>
        <v>2558</v>
      </c>
      <c r="N22" s="298" t="s">
        <v>1809</v>
      </c>
      <c r="O22" s="304"/>
      <c r="P22" s="305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252"/>
      <c r="AK22" s="252"/>
      <c r="AL22" s="252"/>
      <c r="AM22" s="252"/>
      <c r="AN22" s="252"/>
      <c r="AO22" s="252"/>
    </row>
    <row r="23" ht="15.75" customHeight="1">
      <c r="A23" s="306" t="s">
        <v>315</v>
      </c>
      <c r="B23" s="307" t="s">
        <v>316</v>
      </c>
      <c r="C23" s="307" t="s">
        <v>6</v>
      </c>
      <c r="D23" s="308" t="s">
        <v>370</v>
      </c>
      <c r="E23" s="307" t="s">
        <v>569</v>
      </c>
      <c r="F23" s="309" t="s">
        <v>1810</v>
      </c>
      <c r="G23" s="307" t="s">
        <v>524</v>
      </c>
      <c r="H23" s="310">
        <v>1.0</v>
      </c>
      <c r="I23" s="311">
        <v>8990.0</v>
      </c>
      <c r="J23" s="312"/>
      <c r="K23" s="54"/>
      <c r="L23" s="313"/>
      <c r="M23" s="314">
        <v>3714.0</v>
      </c>
      <c r="N23" s="307" t="s">
        <v>1811</v>
      </c>
      <c r="O23" s="315" t="s">
        <v>1812</v>
      </c>
      <c r="P23" s="316"/>
      <c r="Q23" s="231"/>
      <c r="R23" s="231"/>
      <c r="S23" s="231"/>
      <c r="T23" s="231"/>
      <c r="U23" s="231"/>
      <c r="V23" s="231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252"/>
      <c r="AJ23" s="270"/>
      <c r="AK23" s="270"/>
      <c r="AL23" s="270"/>
      <c r="AM23" s="270"/>
      <c r="AN23" s="270"/>
      <c r="AO23" s="270"/>
    </row>
    <row r="24" ht="15.75" customHeight="1">
      <c r="A24" s="306" t="s">
        <v>315</v>
      </c>
      <c r="B24" s="307" t="s">
        <v>316</v>
      </c>
      <c r="C24" s="307" t="s">
        <v>6</v>
      </c>
      <c r="D24" s="307" t="s">
        <v>474</v>
      </c>
      <c r="E24" s="307" t="s">
        <v>569</v>
      </c>
      <c r="F24" s="317" t="s">
        <v>1813</v>
      </c>
      <c r="G24" s="318" t="s">
        <v>524</v>
      </c>
      <c r="H24" s="319">
        <v>1.0</v>
      </c>
      <c r="I24" s="257">
        <v>12990.0</v>
      </c>
      <c r="J24" s="257">
        <v>10390.0</v>
      </c>
      <c r="K24" s="64"/>
      <c r="L24" s="319">
        <v>3594.0</v>
      </c>
      <c r="M24" s="320">
        <f t="shared" ref="M24:M30" si="5">L24*H24</f>
        <v>3594</v>
      </c>
      <c r="N24" s="257" t="s">
        <v>1814</v>
      </c>
      <c r="O24" s="321"/>
      <c r="P24" s="322"/>
      <c r="Q24" s="323"/>
      <c r="R24" s="323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customHeight="1">
      <c r="A25" s="306" t="s">
        <v>315</v>
      </c>
      <c r="B25" s="307" t="s">
        <v>316</v>
      </c>
      <c r="C25" s="307" t="s">
        <v>6</v>
      </c>
      <c r="D25" s="307" t="s">
        <v>328</v>
      </c>
      <c r="E25" s="307" t="s">
        <v>569</v>
      </c>
      <c r="F25" s="317" t="s">
        <v>1815</v>
      </c>
      <c r="G25" s="318" t="s">
        <v>524</v>
      </c>
      <c r="H25" s="319">
        <v>1.0</v>
      </c>
      <c r="I25" s="257">
        <v>12990.0</v>
      </c>
      <c r="J25" s="257">
        <v>8990.0</v>
      </c>
      <c r="K25" s="64"/>
      <c r="L25" s="319">
        <v>3714.0</v>
      </c>
      <c r="M25" s="320">
        <f t="shared" si="5"/>
        <v>3714</v>
      </c>
      <c r="N25" s="257" t="s">
        <v>1814</v>
      </c>
      <c r="O25" s="321"/>
      <c r="P25" s="322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7" t="s">
        <v>567</v>
      </c>
      <c r="E26" s="307" t="s">
        <v>569</v>
      </c>
      <c r="F26" s="317" t="s">
        <v>1815</v>
      </c>
      <c r="G26" s="318" t="s">
        <v>524</v>
      </c>
      <c r="H26" s="319">
        <v>1.0</v>
      </c>
      <c r="I26" s="257">
        <v>12990.0</v>
      </c>
      <c r="J26" s="257">
        <v>8990.0</v>
      </c>
      <c r="K26" s="64"/>
      <c r="L26" s="319">
        <v>3714.0</v>
      </c>
      <c r="M26" s="320">
        <f t="shared" si="5"/>
        <v>3714</v>
      </c>
      <c r="N26" s="257" t="s">
        <v>1814</v>
      </c>
      <c r="O26" s="321"/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customHeight="1">
      <c r="A27" s="35" t="s">
        <v>315</v>
      </c>
      <c r="B27" s="35" t="s">
        <v>316</v>
      </c>
      <c r="C27" s="35" t="s">
        <v>6</v>
      </c>
      <c r="D27" s="324" t="s">
        <v>328</v>
      </c>
      <c r="E27" s="35" t="s">
        <v>569</v>
      </c>
      <c r="F27" s="325" t="s">
        <v>1816</v>
      </c>
      <c r="G27" s="326" t="s">
        <v>524</v>
      </c>
      <c r="H27" s="154">
        <v>1.0</v>
      </c>
      <c r="I27" s="57">
        <v>12990.0</v>
      </c>
      <c r="J27" s="57">
        <v>8990.0</v>
      </c>
      <c r="K27" s="57"/>
      <c r="L27" s="154">
        <v>3714.0</v>
      </c>
      <c r="M27" s="327">
        <f t="shared" si="5"/>
        <v>3714</v>
      </c>
      <c r="N27" s="57" t="s">
        <v>1814</v>
      </c>
      <c r="O27" s="328" t="s">
        <v>1817</v>
      </c>
      <c r="P27" s="329"/>
      <c r="Q27" s="329"/>
      <c r="R27" s="329"/>
      <c r="S27" s="329"/>
      <c r="T27" s="330"/>
      <c r="U27" s="329"/>
      <c r="V27" s="329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customHeight="1">
      <c r="A28" s="282" t="s">
        <v>315</v>
      </c>
      <c r="B28" s="57" t="s">
        <v>316</v>
      </c>
      <c r="C28" s="57" t="s">
        <v>6</v>
      </c>
      <c r="D28" s="331" t="s">
        <v>474</v>
      </c>
      <c r="E28" s="255" t="s">
        <v>569</v>
      </c>
      <c r="F28" s="332" t="s">
        <v>1818</v>
      </c>
      <c r="G28" s="255"/>
      <c r="H28" s="264">
        <v>1.0</v>
      </c>
      <c r="I28" s="331">
        <v>10990.0</v>
      </c>
      <c r="J28" s="333">
        <v>9790.0</v>
      </c>
      <c r="K28" s="331" t="s">
        <v>1819</v>
      </c>
      <c r="L28" s="334">
        <v>3054.0</v>
      </c>
      <c r="M28" s="251">
        <f t="shared" si="5"/>
        <v>3054</v>
      </c>
      <c r="N28" s="331" t="s">
        <v>1820</v>
      </c>
      <c r="O28" s="335"/>
      <c r="P28" s="335"/>
      <c r="Q28" s="335"/>
      <c r="R28" s="335"/>
      <c r="S28" s="336"/>
      <c r="T28" s="337"/>
      <c r="U28" s="336"/>
      <c r="V28" s="336"/>
      <c r="W28" s="247"/>
      <c r="X28" s="247"/>
      <c r="Y28" s="247"/>
      <c r="Z28" s="247"/>
      <c r="AA28" s="247"/>
      <c r="AB28" s="247"/>
      <c r="AC28" s="247"/>
      <c r="AD28" s="247"/>
      <c r="AE28" s="247"/>
      <c r="AF28" s="247"/>
      <c r="AG28" s="247"/>
      <c r="AH28" s="252"/>
      <c r="AI28" s="252"/>
      <c r="AJ28" s="270"/>
      <c r="AK28" s="270"/>
      <c r="AL28" s="270"/>
      <c r="AM28" s="270"/>
      <c r="AN28" s="270"/>
      <c r="AO28" s="270"/>
    </row>
    <row r="29" ht="15.75" customHeight="1">
      <c r="A29" s="282" t="s">
        <v>315</v>
      </c>
      <c r="B29" s="57" t="s">
        <v>316</v>
      </c>
      <c r="C29" s="57" t="s">
        <v>6</v>
      </c>
      <c r="D29" s="331" t="s">
        <v>567</v>
      </c>
      <c r="E29" s="255" t="s">
        <v>569</v>
      </c>
      <c r="F29" s="338" t="s">
        <v>1821</v>
      </c>
      <c r="G29" s="255"/>
      <c r="H29" s="264">
        <v>1.0</v>
      </c>
      <c r="I29" s="331">
        <v>10990.0</v>
      </c>
      <c r="J29" s="333">
        <v>9790.0</v>
      </c>
      <c r="K29" s="331" t="s">
        <v>1819</v>
      </c>
      <c r="L29" s="334">
        <v>3054.0</v>
      </c>
      <c r="M29" s="251">
        <f t="shared" si="5"/>
        <v>3054</v>
      </c>
      <c r="N29" s="331" t="s">
        <v>1820</v>
      </c>
      <c r="O29" s="335"/>
      <c r="P29" s="335"/>
      <c r="Q29" s="335"/>
      <c r="R29" s="335"/>
      <c r="S29" s="336"/>
      <c r="T29" s="337"/>
      <c r="U29" s="336"/>
      <c r="V29" s="336"/>
      <c r="W29" s="247"/>
      <c r="X29" s="247"/>
      <c r="Y29" s="247"/>
      <c r="Z29" s="247"/>
      <c r="AA29" s="247"/>
      <c r="AB29" s="247"/>
      <c r="AC29" s="247"/>
      <c r="AD29" s="247"/>
      <c r="AE29" s="247"/>
      <c r="AF29" s="247"/>
      <c r="AG29" s="247"/>
      <c r="AH29" s="252"/>
      <c r="AI29" s="252"/>
      <c r="AJ29" s="270"/>
      <c r="AK29" s="270"/>
      <c r="AL29" s="270"/>
      <c r="AM29" s="270"/>
      <c r="AN29" s="270"/>
      <c r="AO29" s="270"/>
    </row>
    <row r="30" ht="15.75" customHeight="1">
      <c r="A30" s="35" t="s">
        <v>315</v>
      </c>
      <c r="B30" s="35" t="s">
        <v>316</v>
      </c>
      <c r="C30" s="35" t="s">
        <v>6</v>
      </c>
      <c r="D30" s="35" t="s">
        <v>328</v>
      </c>
      <c r="E30" s="35" t="s">
        <v>569</v>
      </c>
      <c r="F30" s="325" t="s">
        <v>1822</v>
      </c>
      <c r="G30" s="326" t="s">
        <v>524</v>
      </c>
      <c r="H30" s="154">
        <v>1.0</v>
      </c>
      <c r="I30" s="57">
        <v>13990.0</v>
      </c>
      <c r="J30" s="57">
        <v>9790.0</v>
      </c>
      <c r="K30" s="57"/>
      <c r="L30" s="154">
        <v>4563.0</v>
      </c>
      <c r="M30" s="327">
        <f t="shared" si="5"/>
        <v>4563</v>
      </c>
      <c r="N30" s="57" t="s">
        <v>1814</v>
      </c>
      <c r="O30" s="321"/>
      <c r="P30" s="329"/>
      <c r="Q30" s="329"/>
      <c r="R30" s="329"/>
      <c r="S30" s="329"/>
      <c r="T30" s="330"/>
      <c r="U30" s="329"/>
      <c r="V30" s="329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252"/>
      <c r="AK30" s="270"/>
      <c r="AL30" s="270"/>
      <c r="AM30" s="270"/>
      <c r="AN30" s="270"/>
      <c r="AO30" s="270"/>
    </row>
    <row r="31" ht="15.75" customHeight="1">
      <c r="A31" s="255" t="s">
        <v>315</v>
      </c>
      <c r="B31" s="255" t="s">
        <v>316</v>
      </c>
      <c r="C31" s="255" t="s">
        <v>6</v>
      </c>
      <c r="D31" s="255" t="s">
        <v>328</v>
      </c>
      <c r="E31" s="255" t="s">
        <v>569</v>
      </c>
      <c r="F31" s="256" t="s">
        <v>1823</v>
      </c>
      <c r="G31" s="339" t="s">
        <v>377</v>
      </c>
      <c r="H31" s="250">
        <v>1.0</v>
      </c>
      <c r="I31" s="255">
        <v>14590.0</v>
      </c>
      <c r="J31" s="293">
        <v>8790.0</v>
      </c>
      <c r="K31" s="340"/>
      <c r="L31" s="341"/>
      <c r="M31" s="251">
        <v>3738.0</v>
      </c>
      <c r="N31" s="255"/>
      <c r="O31" s="336"/>
      <c r="P31" s="336"/>
      <c r="Q31" s="336"/>
      <c r="R31" s="336"/>
      <c r="S31" s="336"/>
      <c r="T31" s="337"/>
      <c r="U31" s="336"/>
      <c r="V31" s="336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7"/>
      <c r="AH31" s="247"/>
      <c r="AI31" s="247"/>
      <c r="AJ31" s="63"/>
      <c r="AK31" s="270"/>
      <c r="AL31" s="270"/>
      <c r="AM31" s="270"/>
      <c r="AN31" s="270"/>
      <c r="AO31" s="270"/>
    </row>
    <row r="32" ht="15.75" customHeight="1">
      <c r="A32" s="35" t="s">
        <v>315</v>
      </c>
      <c r="B32" s="35" t="s">
        <v>316</v>
      </c>
      <c r="C32" s="35" t="s">
        <v>6</v>
      </c>
      <c r="D32" s="342" t="s">
        <v>1824</v>
      </c>
      <c r="E32" s="35" t="s">
        <v>569</v>
      </c>
      <c r="F32" s="325" t="s">
        <v>1825</v>
      </c>
      <c r="G32" s="326" t="s">
        <v>524</v>
      </c>
      <c r="H32" s="154">
        <v>1.0</v>
      </c>
      <c r="I32" s="57">
        <v>10990.0</v>
      </c>
      <c r="J32" s="57">
        <v>7790.0</v>
      </c>
      <c r="K32" s="57"/>
      <c r="L32" s="154">
        <v>3594.0</v>
      </c>
      <c r="M32" s="327">
        <f t="shared" ref="M32:M34" si="6">L32*H32</f>
        <v>3594</v>
      </c>
      <c r="N32" s="57" t="s">
        <v>1814</v>
      </c>
      <c r="O32" s="328" t="s">
        <v>1826</v>
      </c>
      <c r="P32" s="329"/>
      <c r="Q32" s="329"/>
      <c r="R32" s="329"/>
      <c r="S32" s="329"/>
      <c r="T32" s="330"/>
      <c r="U32" s="329"/>
      <c r="V32" s="329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252"/>
      <c r="AK32" s="270"/>
      <c r="AL32" s="270"/>
      <c r="AM32" s="270"/>
      <c r="AN32" s="270"/>
      <c r="AO32" s="270"/>
    </row>
    <row r="33" ht="15.75" customHeight="1">
      <c r="A33" s="282" t="s">
        <v>315</v>
      </c>
      <c r="B33" s="57" t="s">
        <v>316</v>
      </c>
      <c r="C33" s="57" t="s">
        <v>6</v>
      </c>
      <c r="D33" s="331" t="s">
        <v>328</v>
      </c>
      <c r="E33" s="255" t="s">
        <v>569</v>
      </c>
      <c r="F33" s="332" t="s">
        <v>1827</v>
      </c>
      <c r="G33" s="255"/>
      <c r="H33" s="264">
        <v>1.0</v>
      </c>
      <c r="I33" s="331">
        <v>22990.0</v>
      </c>
      <c r="J33" s="333">
        <v>13790.0</v>
      </c>
      <c r="K33" s="331"/>
      <c r="L33" s="343">
        <v>5222.0</v>
      </c>
      <c r="M33" s="251">
        <f t="shared" si="6"/>
        <v>5222</v>
      </c>
      <c r="N33" s="331" t="s">
        <v>1820</v>
      </c>
      <c r="O33" s="335"/>
      <c r="P33" s="335"/>
      <c r="Q33" s="335"/>
      <c r="R33" s="335"/>
      <c r="S33" s="336"/>
      <c r="T33" s="337"/>
      <c r="U33" s="336"/>
      <c r="V33" s="336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7"/>
      <c r="AH33" s="252"/>
      <c r="AI33" s="252"/>
      <c r="AJ33" s="270"/>
      <c r="AK33" s="270"/>
      <c r="AL33" s="270"/>
      <c r="AM33" s="270"/>
      <c r="AN33" s="270"/>
      <c r="AO33" s="270"/>
    </row>
    <row r="34" ht="15.75" customHeight="1">
      <c r="A34" s="35" t="s">
        <v>315</v>
      </c>
      <c r="B34" s="35" t="s">
        <v>316</v>
      </c>
      <c r="C34" s="35" t="s">
        <v>6</v>
      </c>
      <c r="D34" s="35" t="s">
        <v>567</v>
      </c>
      <c r="E34" s="35" t="s">
        <v>569</v>
      </c>
      <c r="F34" s="325" t="s">
        <v>1827</v>
      </c>
      <c r="G34" s="326" t="s">
        <v>524</v>
      </c>
      <c r="H34" s="154">
        <v>1.0</v>
      </c>
      <c r="I34" s="57">
        <v>15990.0</v>
      </c>
      <c r="J34" s="57">
        <v>11190.0</v>
      </c>
      <c r="K34" s="192"/>
      <c r="L34" s="344">
        <v>5254.0</v>
      </c>
      <c r="M34" s="345">
        <f t="shared" si="6"/>
        <v>5254</v>
      </c>
      <c r="N34" s="192" t="s">
        <v>1814</v>
      </c>
      <c r="O34" s="346"/>
      <c r="P34" s="347"/>
      <c r="Q34" s="347"/>
      <c r="R34" s="347"/>
      <c r="S34" s="347"/>
      <c r="T34" s="347"/>
      <c r="U34" s="347"/>
      <c r="V34" s="347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252"/>
      <c r="AK34" s="270"/>
      <c r="AL34" s="270"/>
      <c r="AM34" s="270"/>
      <c r="AN34" s="270"/>
      <c r="AO34" s="270"/>
    </row>
    <row r="35" ht="15.75" customHeight="1">
      <c r="A35" s="35" t="s">
        <v>315</v>
      </c>
      <c r="B35" s="35" t="s">
        <v>316</v>
      </c>
      <c r="C35" s="35" t="s">
        <v>6</v>
      </c>
      <c r="D35" s="35" t="s">
        <v>328</v>
      </c>
      <c r="E35" s="35" t="s">
        <v>4</v>
      </c>
      <c r="F35" s="348" t="s">
        <v>1828</v>
      </c>
      <c r="G35" s="35" t="s">
        <v>524</v>
      </c>
      <c r="H35" s="39">
        <v>1.0</v>
      </c>
      <c r="I35" s="59">
        <v>14190.0</v>
      </c>
      <c r="J35" s="38"/>
      <c r="K35" s="191"/>
      <c r="L35" s="349"/>
      <c r="M35" s="350">
        <v>6131.0</v>
      </c>
      <c r="N35" s="351" t="s">
        <v>1811</v>
      </c>
      <c r="O35" s="231"/>
      <c r="P35" s="292"/>
      <c r="Q35" s="292"/>
      <c r="R35" s="292"/>
      <c r="S35" s="292"/>
      <c r="T35" s="292"/>
      <c r="U35" s="292"/>
      <c r="V35" s="292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252"/>
      <c r="AJ35" s="270"/>
      <c r="AK35" s="270"/>
      <c r="AL35" s="270"/>
      <c r="AM35" s="270"/>
      <c r="AN35" s="270"/>
      <c r="AO35" s="270"/>
    </row>
    <row r="36" ht="15.75" customHeight="1">
      <c r="A36" s="282" t="s">
        <v>315</v>
      </c>
      <c r="B36" s="255" t="s">
        <v>316</v>
      </c>
      <c r="C36" s="255" t="s">
        <v>6</v>
      </c>
      <c r="D36" s="255" t="s">
        <v>328</v>
      </c>
      <c r="E36" s="255" t="s">
        <v>319</v>
      </c>
      <c r="F36" s="281" t="s">
        <v>1829</v>
      </c>
      <c r="G36" s="282"/>
      <c r="H36" s="250">
        <v>1.0</v>
      </c>
      <c r="I36" s="255">
        <v>13890.0</v>
      </c>
      <c r="J36" s="293">
        <v>12590.0</v>
      </c>
      <c r="K36" s="352"/>
      <c r="L36" s="353">
        <v>5267.0</v>
      </c>
      <c r="M36" s="354">
        <f>L36*H36</f>
        <v>5267</v>
      </c>
      <c r="N36" s="286" t="s">
        <v>1830</v>
      </c>
      <c r="O36" s="247"/>
      <c r="P36" s="286"/>
      <c r="Q36" s="286"/>
      <c r="R36" s="286"/>
      <c r="S36" s="286"/>
      <c r="T36" s="286"/>
      <c r="U36" s="286"/>
      <c r="V36" s="286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7"/>
      <c r="AH36" s="252"/>
      <c r="AI36" s="270"/>
      <c r="AJ36" s="270"/>
      <c r="AK36" s="270"/>
      <c r="AL36" s="270"/>
      <c r="AM36" s="270"/>
      <c r="AN36" s="270"/>
      <c r="AO36" s="270"/>
    </row>
    <row r="37" ht="15.75" customHeight="1">
      <c r="A37" s="261" t="s">
        <v>315</v>
      </c>
      <c r="B37" s="35" t="s">
        <v>316</v>
      </c>
      <c r="C37" s="35" t="s">
        <v>6</v>
      </c>
      <c r="D37" s="35" t="s">
        <v>328</v>
      </c>
      <c r="E37" s="35" t="s">
        <v>319</v>
      </c>
      <c r="F37" s="355" t="s">
        <v>1831</v>
      </c>
      <c r="G37" s="35" t="s">
        <v>524</v>
      </c>
      <c r="H37" s="264">
        <v>1.0</v>
      </c>
      <c r="I37" s="244" t="s">
        <v>1832</v>
      </c>
      <c r="J37" s="265"/>
      <c r="K37" s="296"/>
      <c r="L37" s="356" t="s">
        <v>1833</v>
      </c>
      <c r="M37" s="357" t="s">
        <v>1833</v>
      </c>
      <c r="N37" s="351" t="s">
        <v>1793</v>
      </c>
      <c r="O37" s="268"/>
      <c r="P37" s="269"/>
      <c r="Q37" s="269"/>
      <c r="R37" s="269"/>
      <c r="S37" s="269"/>
      <c r="T37" s="237"/>
      <c r="U37" s="237"/>
      <c r="V37" s="237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252"/>
      <c r="AJ37" s="270"/>
      <c r="AK37" s="270"/>
      <c r="AL37" s="270"/>
      <c r="AM37" s="270"/>
      <c r="AN37" s="270"/>
      <c r="AO37" s="270"/>
    </row>
    <row r="38" ht="15.75" customHeight="1">
      <c r="A38" s="271" t="s">
        <v>315</v>
      </c>
      <c r="B38" s="57" t="s">
        <v>316</v>
      </c>
      <c r="C38" s="57" t="s">
        <v>6</v>
      </c>
      <c r="D38" s="97" t="s">
        <v>567</v>
      </c>
      <c r="E38" s="57" t="s">
        <v>4</v>
      </c>
      <c r="F38" s="358" t="s">
        <v>630</v>
      </c>
      <c r="G38" s="57" t="s">
        <v>524</v>
      </c>
      <c r="H38" s="39">
        <v>1.0</v>
      </c>
      <c r="I38" s="120">
        <v>23990.0</v>
      </c>
      <c r="J38" s="120">
        <v>11990.0</v>
      </c>
      <c r="K38" s="75"/>
      <c r="L38" s="137" t="s">
        <v>631</v>
      </c>
      <c r="M38" s="359">
        <v>5554.0</v>
      </c>
      <c r="N38" s="192" t="s">
        <v>629</v>
      </c>
      <c r="O38" s="252"/>
      <c r="P38" s="276"/>
      <c r="Q38" s="276"/>
      <c r="R38" s="276"/>
      <c r="S38" s="276"/>
      <c r="T38" s="276"/>
      <c r="U38" s="276"/>
      <c r="V38" s="276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70"/>
      <c r="AJ38" s="270"/>
      <c r="AK38" s="270"/>
    </row>
    <row r="39" ht="15.75" customHeight="1">
      <c r="A39" s="255" t="s">
        <v>315</v>
      </c>
      <c r="B39" s="255" t="s">
        <v>316</v>
      </c>
      <c r="C39" s="255" t="s">
        <v>6</v>
      </c>
      <c r="D39" s="255" t="s">
        <v>328</v>
      </c>
      <c r="E39" s="339" t="s">
        <v>4</v>
      </c>
      <c r="F39" s="256" t="s">
        <v>1834</v>
      </c>
      <c r="G39" s="339" t="s">
        <v>377</v>
      </c>
      <c r="H39" s="250">
        <v>1.0</v>
      </c>
      <c r="I39" s="255">
        <v>17190.0</v>
      </c>
      <c r="J39" s="293">
        <v>10390.0</v>
      </c>
      <c r="K39" s="360"/>
      <c r="L39" s="361"/>
      <c r="M39" s="354">
        <v>4365.0</v>
      </c>
      <c r="N39" s="286"/>
      <c r="O39" s="247"/>
      <c r="P39" s="286"/>
      <c r="Q39" s="286"/>
      <c r="R39" s="286"/>
      <c r="S39" s="286"/>
      <c r="T39" s="286"/>
      <c r="U39" s="286"/>
      <c r="V39" s="286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7"/>
      <c r="AH39" s="247"/>
      <c r="AI39" s="247"/>
      <c r="AJ39" s="63"/>
      <c r="AK39" s="270"/>
      <c r="AL39" s="270"/>
      <c r="AM39" s="270"/>
      <c r="AN39" s="270"/>
      <c r="AO39" s="270"/>
    </row>
    <row r="40" ht="15.75" customHeight="1">
      <c r="A40" s="271" t="s">
        <v>315</v>
      </c>
      <c r="B40" s="57" t="s">
        <v>316</v>
      </c>
      <c r="C40" s="57" t="s">
        <v>6</v>
      </c>
      <c r="D40" s="362" t="s">
        <v>328</v>
      </c>
      <c r="E40" s="57" t="s">
        <v>4</v>
      </c>
      <c r="F40" s="58" t="s">
        <v>568</v>
      </c>
      <c r="G40" s="57" t="s">
        <v>524</v>
      </c>
      <c r="H40" s="39">
        <v>1.0</v>
      </c>
      <c r="I40" s="59">
        <v>23990.0</v>
      </c>
      <c r="J40" s="59">
        <v>11990.0</v>
      </c>
      <c r="K40" s="181"/>
      <c r="L40" s="137">
        <v>8037.0</v>
      </c>
      <c r="M40" s="359">
        <v>5626.0</v>
      </c>
      <c r="N40" s="192" t="s">
        <v>476</v>
      </c>
      <c r="O40" s="363" t="s">
        <v>1835</v>
      </c>
      <c r="P40" s="288" t="s">
        <v>1836</v>
      </c>
      <c r="Q40" s="276"/>
      <c r="R40" s="276"/>
      <c r="S40" s="276"/>
      <c r="T40" s="276"/>
      <c r="U40" s="276"/>
      <c r="V40" s="276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70"/>
      <c r="AK40" s="270"/>
      <c r="AL40" s="270"/>
      <c r="AM40" s="270"/>
      <c r="AN40" s="270"/>
      <c r="AO40" s="270"/>
    </row>
    <row r="41">
      <c r="A41" s="271" t="s">
        <v>315</v>
      </c>
      <c r="B41" s="57" t="s">
        <v>316</v>
      </c>
      <c r="C41" s="57" t="s">
        <v>6</v>
      </c>
      <c r="D41" s="97" t="s">
        <v>328</v>
      </c>
      <c r="E41" s="57" t="s">
        <v>4</v>
      </c>
      <c r="F41" s="57" t="s">
        <v>632</v>
      </c>
      <c r="G41" s="57" t="s">
        <v>524</v>
      </c>
      <c r="H41" s="39">
        <v>1.0</v>
      </c>
      <c r="I41" s="120">
        <v>23990.0</v>
      </c>
      <c r="J41" s="120">
        <v>11990.0</v>
      </c>
      <c r="K41" s="75"/>
      <c r="L41" s="137" t="s">
        <v>633</v>
      </c>
      <c r="M41" s="359">
        <v>5626.0</v>
      </c>
      <c r="N41" s="192" t="s">
        <v>629</v>
      </c>
      <c r="O41" s="252"/>
      <c r="P41" s="276"/>
      <c r="Q41" s="276"/>
      <c r="R41" s="276"/>
      <c r="S41" s="276"/>
      <c r="T41" s="276"/>
      <c r="U41" s="276"/>
      <c r="V41" s="276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70"/>
      <c r="AJ41" s="270"/>
      <c r="AK41" s="270"/>
    </row>
    <row r="42" ht="15.75" customHeight="1">
      <c r="A42" s="35" t="s">
        <v>315</v>
      </c>
      <c r="B42" s="35" t="s">
        <v>316</v>
      </c>
      <c r="C42" s="35" t="s">
        <v>6</v>
      </c>
      <c r="D42" s="35" t="s">
        <v>328</v>
      </c>
      <c r="E42" s="35" t="s">
        <v>319</v>
      </c>
      <c r="F42" s="325" t="s">
        <v>1837</v>
      </c>
      <c r="G42" s="326" t="s">
        <v>524</v>
      </c>
      <c r="H42" s="154">
        <v>1.0</v>
      </c>
      <c r="I42" s="57">
        <v>14970.0</v>
      </c>
      <c r="J42" s="57">
        <v>10590.0</v>
      </c>
      <c r="K42" s="192"/>
      <c r="L42" s="344">
        <v>4148.0</v>
      </c>
      <c r="M42" s="345">
        <f t="shared" ref="M42:M43" si="7">L42*H42</f>
        <v>4148</v>
      </c>
      <c r="N42" s="192" t="s">
        <v>1814</v>
      </c>
      <c r="O42" s="346"/>
      <c r="P42" s="347"/>
      <c r="Q42" s="347"/>
      <c r="R42" s="347"/>
      <c r="S42" s="347"/>
      <c r="T42" s="347"/>
      <c r="U42" s="347"/>
      <c r="V42" s="347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252"/>
      <c r="AK42" s="270"/>
      <c r="AL42" s="270"/>
      <c r="AM42" s="270"/>
      <c r="AN42" s="270"/>
      <c r="AO42" s="270"/>
    </row>
    <row r="43" ht="15.75" customHeight="1">
      <c r="A43" s="282" t="s">
        <v>315</v>
      </c>
      <c r="B43" s="57" t="s">
        <v>316</v>
      </c>
      <c r="C43" s="57" t="s">
        <v>6</v>
      </c>
      <c r="D43" s="331" t="s">
        <v>328</v>
      </c>
      <c r="E43" s="57" t="s">
        <v>319</v>
      </c>
      <c r="F43" s="332" t="s">
        <v>1838</v>
      </c>
      <c r="G43" s="255"/>
      <c r="H43" s="264">
        <v>1.0</v>
      </c>
      <c r="I43" s="331">
        <v>21990.0</v>
      </c>
      <c r="J43" s="333">
        <v>13190.0</v>
      </c>
      <c r="K43" s="364"/>
      <c r="L43" s="365">
        <v>4910.0</v>
      </c>
      <c r="M43" s="354">
        <f t="shared" si="7"/>
        <v>4910</v>
      </c>
      <c r="N43" s="364" t="s">
        <v>1820</v>
      </c>
      <c r="O43" s="366"/>
      <c r="P43" s="364"/>
      <c r="Q43" s="364"/>
      <c r="R43" s="364"/>
      <c r="S43" s="286"/>
      <c r="T43" s="286"/>
      <c r="U43" s="286"/>
      <c r="V43" s="286"/>
      <c r="W43" s="247"/>
      <c r="X43" s="247"/>
      <c r="Y43" s="247"/>
      <c r="Z43" s="247"/>
      <c r="AA43" s="247"/>
      <c r="AB43" s="247"/>
      <c r="AC43" s="247"/>
      <c r="AD43" s="247"/>
      <c r="AE43" s="247"/>
      <c r="AF43" s="247"/>
      <c r="AG43" s="247"/>
      <c r="AH43" s="252"/>
      <c r="AI43" s="252"/>
      <c r="AJ43" s="270"/>
      <c r="AK43" s="270"/>
      <c r="AL43" s="270"/>
      <c r="AM43" s="270"/>
      <c r="AN43" s="270"/>
      <c r="AO43" s="270"/>
    </row>
    <row r="44" ht="15.75" customHeight="1">
      <c r="A44" s="35" t="s">
        <v>315</v>
      </c>
      <c r="B44" s="367" t="s">
        <v>316</v>
      </c>
      <c r="C44" s="367" t="s">
        <v>6</v>
      </c>
      <c r="D44" s="367" t="s">
        <v>328</v>
      </c>
      <c r="E44" s="367" t="s">
        <v>4</v>
      </c>
      <c r="F44" s="368" t="s">
        <v>1839</v>
      </c>
      <c r="G44" s="369" t="s">
        <v>1840</v>
      </c>
      <c r="H44" s="39">
        <v>1.0</v>
      </c>
      <c r="I44" s="367">
        <v>17990.0</v>
      </c>
      <c r="J44" s="367">
        <v>12590.0</v>
      </c>
      <c r="K44" s="181"/>
      <c r="L44" s="370">
        <v>4939.0</v>
      </c>
      <c r="M44" s="371">
        <v>4939.0</v>
      </c>
      <c r="N44" s="192" t="s">
        <v>1841</v>
      </c>
      <c r="O44" s="252"/>
      <c r="P44" s="276"/>
      <c r="Q44" s="276"/>
      <c r="R44" s="276"/>
      <c r="S44" s="276"/>
      <c r="T44" s="276"/>
      <c r="U44" s="276"/>
      <c r="V44" s="276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70"/>
      <c r="AK44" s="270"/>
      <c r="AL44" s="270"/>
      <c r="AM44" s="270"/>
      <c r="AN44" s="270"/>
      <c r="AO44" s="270"/>
    </row>
    <row r="45" ht="15.75" customHeight="1">
      <c r="A45" s="35" t="s">
        <v>315</v>
      </c>
      <c r="B45" s="35" t="s">
        <v>316</v>
      </c>
      <c r="C45" s="35" t="s">
        <v>6</v>
      </c>
      <c r="D45" s="35" t="s">
        <v>474</v>
      </c>
      <c r="E45" s="35" t="s">
        <v>319</v>
      </c>
      <c r="F45" s="325" t="s">
        <v>1842</v>
      </c>
      <c r="G45" s="326" t="s">
        <v>524</v>
      </c>
      <c r="H45" s="154">
        <v>1.0</v>
      </c>
      <c r="I45" s="57">
        <v>17990.0</v>
      </c>
      <c r="J45" s="57">
        <v>12590.0</v>
      </c>
      <c r="K45" s="192"/>
      <c r="L45" s="344">
        <v>5669.0</v>
      </c>
      <c r="M45" s="345">
        <f t="shared" ref="M45:M46" si="8">L45*H45</f>
        <v>5669</v>
      </c>
      <c r="N45" s="192" t="s">
        <v>1814</v>
      </c>
      <c r="O45" s="346"/>
      <c r="P45" s="347"/>
      <c r="Q45" s="347"/>
      <c r="R45" s="347"/>
      <c r="S45" s="347"/>
      <c r="T45" s="347"/>
      <c r="U45" s="347"/>
      <c r="V45" s="347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252"/>
      <c r="AK45" s="270"/>
      <c r="AL45" s="270"/>
      <c r="AM45" s="270"/>
      <c r="AN45" s="270"/>
      <c r="AO45" s="270"/>
    </row>
    <row r="46" ht="15.75" customHeight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1843</v>
      </c>
      <c r="G46" s="255"/>
      <c r="H46" s="264">
        <v>1.0</v>
      </c>
      <c r="I46" s="331">
        <v>29990.0</v>
      </c>
      <c r="J46" s="333">
        <v>17990.0</v>
      </c>
      <c r="K46" s="364"/>
      <c r="L46" s="365">
        <v>6872.0</v>
      </c>
      <c r="M46" s="354">
        <f t="shared" si="8"/>
        <v>6872</v>
      </c>
      <c r="N46" s="364" t="s">
        <v>1820</v>
      </c>
      <c r="O46" s="366"/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customHeight="1">
      <c r="A47" s="261" t="s">
        <v>315</v>
      </c>
      <c r="B47" s="35" t="s">
        <v>316</v>
      </c>
      <c r="C47" s="35" t="s">
        <v>6</v>
      </c>
      <c r="D47" s="35" t="s">
        <v>328</v>
      </c>
      <c r="E47" s="35" t="s">
        <v>319</v>
      </c>
      <c r="F47" s="355" t="s">
        <v>1844</v>
      </c>
      <c r="G47" s="35" t="s">
        <v>524</v>
      </c>
      <c r="H47" s="264">
        <v>1.0</v>
      </c>
      <c r="I47" s="244" t="s">
        <v>1845</v>
      </c>
      <c r="J47" s="265"/>
      <c r="K47" s="296"/>
      <c r="L47" s="356" t="s">
        <v>1846</v>
      </c>
      <c r="M47" s="357" t="s">
        <v>1846</v>
      </c>
      <c r="N47" s="351" t="s">
        <v>1793</v>
      </c>
      <c r="O47" s="268"/>
      <c r="P47" s="269"/>
      <c r="Q47" s="269"/>
      <c r="R47" s="269"/>
      <c r="S47" s="269"/>
      <c r="T47" s="237"/>
      <c r="U47" s="237"/>
      <c r="V47" s="237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252"/>
      <c r="AJ47" s="270"/>
      <c r="AK47" s="270"/>
      <c r="AL47" s="270"/>
      <c r="AM47" s="270"/>
      <c r="AN47" s="270"/>
      <c r="AO47" s="270"/>
    </row>
    <row r="48" ht="15.75" customHeight="1">
      <c r="A48" s="271" t="s">
        <v>315</v>
      </c>
      <c r="B48" s="57" t="s">
        <v>316</v>
      </c>
      <c r="C48" s="57" t="s">
        <v>6</v>
      </c>
      <c r="D48" s="57" t="s">
        <v>328</v>
      </c>
      <c r="E48" s="57" t="s">
        <v>4</v>
      </c>
      <c r="F48" s="57" t="s">
        <v>747</v>
      </c>
      <c r="G48" s="57" t="s">
        <v>524</v>
      </c>
      <c r="H48" s="38">
        <v>1.0</v>
      </c>
      <c r="I48" s="113">
        <v>13590.0</v>
      </c>
      <c r="J48" s="132">
        <v>11390.0</v>
      </c>
      <c r="K48" s="372"/>
      <c r="L48" s="373">
        <v>5843.0</v>
      </c>
      <c r="M48" s="374">
        <v>4967.0</v>
      </c>
      <c r="N48" s="192" t="s">
        <v>748</v>
      </c>
      <c r="P48" s="276"/>
      <c r="Q48" s="276"/>
      <c r="R48" s="276"/>
      <c r="S48" s="276"/>
      <c r="T48" s="276"/>
      <c r="U48" s="276"/>
      <c r="V48" s="276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70"/>
      <c r="AK48" s="270"/>
      <c r="AL48" s="270"/>
      <c r="AM48" s="270"/>
      <c r="AN48" s="270"/>
      <c r="AO48" s="270"/>
    </row>
    <row r="49" ht="15.75" customHeight="1">
      <c r="A49" s="255" t="s">
        <v>315</v>
      </c>
      <c r="B49" s="255" t="s">
        <v>331</v>
      </c>
      <c r="C49" s="255" t="s">
        <v>6</v>
      </c>
      <c r="D49" s="57" t="s">
        <v>567</v>
      </c>
      <c r="E49" s="339" t="s">
        <v>4</v>
      </c>
      <c r="F49" s="256" t="s">
        <v>1847</v>
      </c>
      <c r="G49" s="339" t="s">
        <v>377</v>
      </c>
      <c r="H49" s="250">
        <v>1.0</v>
      </c>
      <c r="I49" s="255">
        <v>16390.0</v>
      </c>
      <c r="J49" s="293">
        <v>13190.0</v>
      </c>
      <c r="K49" s="360">
        <v>8246.0</v>
      </c>
      <c r="L49" s="361"/>
      <c r="M49" s="354">
        <v>4948.0</v>
      </c>
      <c r="N49" s="286"/>
      <c r="O49" s="247"/>
      <c r="P49" s="286"/>
      <c r="Q49" s="286"/>
      <c r="R49" s="286"/>
      <c r="S49" s="286"/>
      <c r="T49" s="286"/>
      <c r="U49" s="286"/>
      <c r="V49" s="286"/>
      <c r="W49" s="247"/>
      <c r="X49" s="247"/>
      <c r="Y49" s="247"/>
      <c r="Z49" s="247"/>
      <c r="AA49" s="247"/>
      <c r="AB49" s="247"/>
      <c r="AC49" s="247"/>
      <c r="AD49" s="247"/>
      <c r="AE49" s="247"/>
      <c r="AF49" s="247"/>
      <c r="AG49" s="247"/>
      <c r="AH49" s="247"/>
      <c r="AI49" s="247"/>
      <c r="AJ49" s="63"/>
      <c r="AK49" s="270"/>
      <c r="AL49" s="270"/>
      <c r="AM49" s="270"/>
      <c r="AN49" s="270"/>
      <c r="AO49" s="270"/>
    </row>
    <row r="50" ht="15.75" customHeight="1">
      <c r="A50" s="255" t="s">
        <v>315</v>
      </c>
      <c r="B50" s="255" t="s">
        <v>331</v>
      </c>
      <c r="C50" s="255" t="s">
        <v>6</v>
      </c>
      <c r="D50" s="57" t="s">
        <v>567</v>
      </c>
      <c r="E50" s="339" t="s">
        <v>4</v>
      </c>
      <c r="F50" s="256" t="s">
        <v>1848</v>
      </c>
      <c r="G50" s="339" t="s">
        <v>377</v>
      </c>
      <c r="H50" s="250">
        <v>1.0</v>
      </c>
      <c r="I50" s="255">
        <v>16390.0</v>
      </c>
      <c r="J50" s="293">
        <v>13190.0</v>
      </c>
      <c r="K50" s="360">
        <v>8246.0</v>
      </c>
      <c r="L50" s="361"/>
      <c r="M50" s="354">
        <v>4948.0</v>
      </c>
      <c r="N50" s="286"/>
      <c r="O50" s="247"/>
      <c r="P50" s="286"/>
      <c r="Q50" s="286"/>
      <c r="R50" s="286"/>
      <c r="S50" s="286"/>
      <c r="T50" s="286"/>
      <c r="U50" s="286"/>
      <c r="V50" s="286"/>
      <c r="W50" s="247"/>
      <c r="X50" s="247"/>
      <c r="Y50" s="247"/>
      <c r="Z50" s="247"/>
      <c r="AA50" s="247"/>
      <c r="AB50" s="247"/>
      <c r="AC50" s="247"/>
      <c r="AD50" s="247"/>
      <c r="AE50" s="247"/>
      <c r="AF50" s="247"/>
      <c r="AG50" s="247"/>
      <c r="AH50" s="247"/>
      <c r="AI50" s="247"/>
      <c r="AJ50" s="63"/>
      <c r="AK50" s="252"/>
      <c r="AL50" s="252"/>
      <c r="AM50" s="252"/>
      <c r="AN50" s="252"/>
      <c r="AO50" s="252"/>
    </row>
    <row r="51" ht="15.75" customHeight="1">
      <c r="A51" s="35" t="s">
        <v>315</v>
      </c>
      <c r="B51" s="367" t="s">
        <v>316</v>
      </c>
      <c r="C51" s="367" t="s">
        <v>6</v>
      </c>
      <c r="D51" s="367" t="s">
        <v>567</v>
      </c>
      <c r="E51" s="367" t="s">
        <v>4</v>
      </c>
      <c r="F51" s="368" t="s">
        <v>1849</v>
      </c>
      <c r="G51" s="369" t="s">
        <v>1840</v>
      </c>
      <c r="H51" s="39">
        <v>1.0</v>
      </c>
      <c r="I51" s="367">
        <v>21990.0</v>
      </c>
      <c r="J51" s="367">
        <v>14590.0</v>
      </c>
      <c r="K51" s="181"/>
      <c r="L51" s="370">
        <v>6930.0</v>
      </c>
      <c r="M51" s="371">
        <v>6930.0</v>
      </c>
      <c r="N51" s="192" t="s">
        <v>1841</v>
      </c>
      <c r="O51" s="252"/>
      <c r="P51" s="276"/>
      <c r="Q51" s="276"/>
      <c r="R51" s="276"/>
      <c r="S51" s="276"/>
      <c r="T51" s="276"/>
      <c r="U51" s="276"/>
      <c r="V51" s="276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70"/>
      <c r="AK51" s="270"/>
      <c r="AL51" s="270"/>
      <c r="AM51" s="270"/>
      <c r="AN51" s="270"/>
      <c r="AO51" s="270"/>
    </row>
    <row r="52" ht="15.75" customHeight="1">
      <c r="A52" s="255" t="s">
        <v>315</v>
      </c>
      <c r="B52" s="255" t="s">
        <v>316</v>
      </c>
      <c r="C52" s="255" t="s">
        <v>6</v>
      </c>
      <c r="D52" s="255" t="s">
        <v>328</v>
      </c>
      <c r="E52" s="339" t="s">
        <v>4</v>
      </c>
      <c r="F52" s="256" t="s">
        <v>1850</v>
      </c>
      <c r="G52" s="339" t="s">
        <v>377</v>
      </c>
      <c r="H52" s="250">
        <v>1.0</v>
      </c>
      <c r="I52" s="255">
        <v>22990.0</v>
      </c>
      <c r="J52" s="293">
        <v>17990.0</v>
      </c>
      <c r="K52" s="360"/>
      <c r="L52" s="361"/>
      <c r="M52" s="354">
        <v>6872.0</v>
      </c>
      <c r="N52" s="286"/>
      <c r="O52" s="247"/>
      <c r="P52" s="286"/>
      <c r="Q52" s="286"/>
      <c r="R52" s="286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63"/>
      <c r="AK52" s="252"/>
      <c r="AL52" s="252"/>
      <c r="AM52" s="252"/>
      <c r="AN52" s="252"/>
      <c r="AO52" s="252"/>
    </row>
    <row r="53" ht="15.75" customHeight="1">
      <c r="A53" s="35" t="s">
        <v>315</v>
      </c>
      <c r="B53" s="367" t="s">
        <v>316</v>
      </c>
      <c r="C53" s="367" t="s">
        <v>6</v>
      </c>
      <c r="D53" s="367" t="s">
        <v>328</v>
      </c>
      <c r="E53" s="367" t="s">
        <v>4</v>
      </c>
      <c r="F53" s="368" t="s">
        <v>1850</v>
      </c>
      <c r="G53" s="369" t="s">
        <v>1840</v>
      </c>
      <c r="H53" s="39">
        <v>1.0</v>
      </c>
      <c r="I53" s="367">
        <v>20990.0</v>
      </c>
      <c r="J53" s="367">
        <v>13790.0</v>
      </c>
      <c r="K53" s="181"/>
      <c r="L53" s="370">
        <v>6664.0</v>
      </c>
      <c r="M53" s="371">
        <v>6664.0</v>
      </c>
      <c r="N53" s="192" t="s">
        <v>1841</v>
      </c>
      <c r="O53" s="252"/>
      <c r="P53" s="276"/>
      <c r="Q53" s="276"/>
      <c r="R53" s="276"/>
      <c r="S53" s="276"/>
      <c r="T53" s="276"/>
      <c r="U53" s="276"/>
      <c r="V53" s="276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70"/>
      <c r="AK53" s="270"/>
      <c r="AL53" s="270"/>
      <c r="AM53" s="270"/>
      <c r="AN53" s="270"/>
      <c r="AO53" s="270"/>
    </row>
    <row r="54" ht="15.75" customHeight="1">
      <c r="A54" s="35" t="s">
        <v>315</v>
      </c>
      <c r="B54" s="367" t="s">
        <v>316</v>
      </c>
      <c r="C54" s="367" t="s">
        <v>6</v>
      </c>
      <c r="D54" s="367" t="s">
        <v>567</v>
      </c>
      <c r="E54" s="367" t="s">
        <v>4</v>
      </c>
      <c r="F54" s="368" t="s">
        <v>1850</v>
      </c>
      <c r="G54" s="369" t="s">
        <v>1840</v>
      </c>
      <c r="H54" s="39">
        <v>1.0</v>
      </c>
      <c r="I54" s="367">
        <v>20990.0</v>
      </c>
      <c r="J54" s="367">
        <v>13790.0</v>
      </c>
      <c r="K54" s="181"/>
      <c r="L54" s="370">
        <v>6664.0</v>
      </c>
      <c r="M54" s="371">
        <v>6664.0</v>
      </c>
      <c r="N54" s="192" t="s">
        <v>1841</v>
      </c>
      <c r="O54" s="252"/>
      <c r="P54" s="276"/>
      <c r="Q54" s="276"/>
      <c r="R54" s="276"/>
      <c r="S54" s="276"/>
      <c r="T54" s="276"/>
      <c r="U54" s="276"/>
      <c r="V54" s="276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70"/>
      <c r="AK54" s="270"/>
      <c r="AL54" s="270"/>
      <c r="AM54" s="270"/>
      <c r="AN54" s="270"/>
      <c r="AO54" s="270"/>
    </row>
    <row r="55" ht="15.75" customHeight="1">
      <c r="A55" s="261" t="s">
        <v>315</v>
      </c>
      <c r="B55" s="35" t="s">
        <v>316</v>
      </c>
      <c r="C55" s="35" t="s">
        <v>6</v>
      </c>
      <c r="D55" s="35" t="s">
        <v>328</v>
      </c>
      <c r="E55" s="35" t="s">
        <v>319</v>
      </c>
      <c r="F55" s="355" t="s">
        <v>636</v>
      </c>
      <c r="G55" s="35" t="s">
        <v>524</v>
      </c>
      <c r="H55" s="264">
        <v>1.0</v>
      </c>
      <c r="I55" s="244" t="s">
        <v>1851</v>
      </c>
      <c r="J55" s="265"/>
      <c r="K55" s="296"/>
      <c r="L55" s="356" t="s">
        <v>1852</v>
      </c>
      <c r="M55" s="357" t="s">
        <v>1852</v>
      </c>
      <c r="N55" s="351" t="s">
        <v>1793</v>
      </c>
      <c r="O55" s="268"/>
      <c r="P55" s="269"/>
      <c r="Q55" s="269"/>
      <c r="R55" s="269"/>
      <c r="S55" s="269"/>
      <c r="T55" s="237"/>
      <c r="U55" s="237"/>
      <c r="V55" s="237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252"/>
      <c r="AJ55" s="270"/>
      <c r="AK55" s="252"/>
      <c r="AL55" s="252"/>
      <c r="AM55" s="252"/>
      <c r="AN55" s="252"/>
      <c r="AO55" s="252"/>
    </row>
    <row r="56" ht="15.75" customHeight="1">
      <c r="A56" s="271" t="s">
        <v>315</v>
      </c>
      <c r="B56" s="57" t="s">
        <v>316</v>
      </c>
      <c r="C56" s="57" t="s">
        <v>6</v>
      </c>
      <c r="D56" s="97" t="s">
        <v>567</v>
      </c>
      <c r="E56" s="57" t="s">
        <v>4</v>
      </c>
      <c r="F56" s="358" t="s">
        <v>636</v>
      </c>
      <c r="G56" s="57" t="s">
        <v>524</v>
      </c>
      <c r="H56" s="39">
        <v>1.0</v>
      </c>
      <c r="I56" s="120">
        <v>15490.0</v>
      </c>
      <c r="J56" s="120">
        <v>12390.0</v>
      </c>
      <c r="K56" s="75"/>
      <c r="L56" s="137" t="s">
        <v>637</v>
      </c>
      <c r="M56" s="359">
        <v>4811.0</v>
      </c>
      <c r="N56" s="192" t="s">
        <v>629</v>
      </c>
      <c r="O56" s="252"/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70"/>
      <c r="AJ56" s="270"/>
      <c r="AK56" s="270"/>
    </row>
    <row r="57" ht="15.75" customHeight="1">
      <c r="A57" s="261" t="s">
        <v>315</v>
      </c>
      <c r="B57" s="35" t="s">
        <v>316</v>
      </c>
      <c r="C57" s="35" t="s">
        <v>6</v>
      </c>
      <c r="D57" s="35" t="s">
        <v>474</v>
      </c>
      <c r="E57" s="35" t="s">
        <v>319</v>
      </c>
      <c r="F57" s="355" t="s">
        <v>638</v>
      </c>
      <c r="G57" s="35" t="s">
        <v>524</v>
      </c>
      <c r="H57" s="264">
        <v>1.0</v>
      </c>
      <c r="I57" s="244" t="s">
        <v>1851</v>
      </c>
      <c r="J57" s="265"/>
      <c r="K57" s="296"/>
      <c r="L57" s="356" t="s">
        <v>1852</v>
      </c>
      <c r="M57" s="357" t="s">
        <v>1852</v>
      </c>
      <c r="N57" s="351" t="s">
        <v>1793</v>
      </c>
      <c r="O57" s="268"/>
      <c r="P57" s="269"/>
      <c r="Q57" s="269"/>
      <c r="R57" s="269"/>
      <c r="S57" s="269"/>
      <c r="T57" s="237"/>
      <c r="U57" s="237"/>
      <c r="V57" s="237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252"/>
      <c r="AJ57" s="270"/>
      <c r="AK57" s="270"/>
      <c r="AL57" s="270"/>
      <c r="AM57" s="270"/>
      <c r="AN57" s="270"/>
      <c r="AO57" s="270"/>
    </row>
    <row r="58" ht="15.75" customHeight="1">
      <c r="A58" s="271" t="s">
        <v>315</v>
      </c>
      <c r="B58" s="57" t="s">
        <v>316</v>
      </c>
      <c r="C58" s="57" t="s">
        <v>6</v>
      </c>
      <c r="D58" s="97" t="s">
        <v>474</v>
      </c>
      <c r="E58" s="57" t="s">
        <v>4</v>
      </c>
      <c r="F58" s="57" t="s">
        <v>638</v>
      </c>
      <c r="G58" s="57" t="s">
        <v>524</v>
      </c>
      <c r="H58" s="39">
        <v>1.0</v>
      </c>
      <c r="I58" s="120">
        <v>15490.0</v>
      </c>
      <c r="J58" s="120">
        <v>12390.0</v>
      </c>
      <c r="K58" s="75"/>
      <c r="L58" s="137" t="s">
        <v>637</v>
      </c>
      <c r="M58" s="359">
        <v>4811.0</v>
      </c>
      <c r="N58" s="192" t="s">
        <v>629</v>
      </c>
      <c r="O58" s="252"/>
      <c r="P58" s="276"/>
      <c r="Q58" s="276"/>
      <c r="R58" s="276"/>
      <c r="S58" s="276"/>
      <c r="T58" s="276"/>
      <c r="U58" s="276"/>
      <c r="V58" s="276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70"/>
      <c r="AJ58" s="270"/>
      <c r="AK58" s="270"/>
    </row>
    <row r="59" ht="15.75" customHeight="1">
      <c r="A59" s="35" t="s">
        <v>315</v>
      </c>
      <c r="B59" s="35" t="s">
        <v>316</v>
      </c>
      <c r="C59" s="35" t="s">
        <v>6</v>
      </c>
      <c r="D59" s="35" t="s">
        <v>567</v>
      </c>
      <c r="E59" s="35" t="s">
        <v>319</v>
      </c>
      <c r="F59" s="325" t="s">
        <v>1853</v>
      </c>
      <c r="G59" s="326" t="s">
        <v>524</v>
      </c>
      <c r="H59" s="154">
        <v>1.0</v>
      </c>
      <c r="I59" s="57">
        <v>12990.0</v>
      </c>
      <c r="J59" s="57">
        <v>8970.0</v>
      </c>
      <c r="K59" s="192"/>
      <c r="L59" s="344">
        <v>3990.0</v>
      </c>
      <c r="M59" s="345">
        <f>L59*H59</f>
        <v>3990</v>
      </c>
      <c r="N59" s="192" t="s">
        <v>1814</v>
      </c>
      <c r="O59" s="346"/>
      <c r="P59" s="347"/>
      <c r="Q59" s="347"/>
      <c r="R59" s="347"/>
      <c r="S59" s="347"/>
      <c r="T59" s="347"/>
      <c r="U59" s="347"/>
      <c r="V59" s="347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252"/>
      <c r="AK59" s="270"/>
      <c r="AL59" s="270"/>
      <c r="AM59" s="270"/>
      <c r="AN59" s="270"/>
      <c r="AO59" s="270"/>
    </row>
    <row r="60" ht="15.75" customHeight="1">
      <c r="A60" s="35" t="s">
        <v>315</v>
      </c>
      <c r="B60" s="35" t="s">
        <v>316</v>
      </c>
      <c r="C60" s="35" t="s">
        <v>6</v>
      </c>
      <c r="D60" s="35" t="s">
        <v>328</v>
      </c>
      <c r="E60" s="35" t="s">
        <v>4</v>
      </c>
      <c r="F60" s="348" t="s">
        <v>1854</v>
      </c>
      <c r="G60" s="35" t="s">
        <v>524</v>
      </c>
      <c r="H60" s="39">
        <v>1.0</v>
      </c>
      <c r="I60" s="59">
        <v>16390.0</v>
      </c>
      <c r="J60" s="38"/>
      <c r="K60" s="191"/>
      <c r="L60" s="349"/>
      <c r="M60" s="350">
        <v>6830.0</v>
      </c>
      <c r="N60" s="351" t="s">
        <v>1811</v>
      </c>
      <c r="O60" s="231"/>
      <c r="P60" s="292"/>
      <c r="Q60" s="292"/>
      <c r="R60" s="292"/>
      <c r="S60" s="292"/>
      <c r="T60" s="292"/>
      <c r="U60" s="292"/>
      <c r="V60" s="292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252"/>
      <c r="AJ60" s="270"/>
      <c r="AK60" s="270"/>
      <c r="AL60" s="270"/>
      <c r="AM60" s="270"/>
      <c r="AN60" s="270"/>
      <c r="AO60" s="270"/>
    </row>
    <row r="61" ht="15.75" customHeight="1">
      <c r="A61" s="35" t="s">
        <v>315</v>
      </c>
      <c r="B61" s="35" t="s">
        <v>316</v>
      </c>
      <c r="C61" s="35" t="s">
        <v>6</v>
      </c>
      <c r="D61" s="97" t="s">
        <v>328</v>
      </c>
      <c r="E61" s="97" t="s">
        <v>4</v>
      </c>
      <c r="F61" s="289" t="s">
        <v>1854</v>
      </c>
      <c r="G61" s="97" t="s">
        <v>377</v>
      </c>
      <c r="H61" s="39">
        <v>1.0</v>
      </c>
      <c r="I61" s="97">
        <v>24490.0</v>
      </c>
      <c r="J61" s="97">
        <v>16970.0</v>
      </c>
      <c r="K61" s="191"/>
      <c r="L61" s="349"/>
      <c r="M61" s="375">
        <v>6830.0</v>
      </c>
      <c r="N61" s="351"/>
      <c r="O61" s="231"/>
      <c r="P61" s="292"/>
      <c r="Q61" s="292"/>
      <c r="R61" s="292"/>
      <c r="S61" s="292"/>
      <c r="T61" s="292"/>
      <c r="U61" s="292"/>
      <c r="V61" s="292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252"/>
      <c r="AJ61" s="270"/>
      <c r="AK61" s="270"/>
      <c r="AL61" s="270"/>
      <c r="AM61" s="270"/>
      <c r="AN61" s="270"/>
      <c r="AO61" s="270"/>
    </row>
    <row r="62" ht="15.75" customHeight="1">
      <c r="A62" s="35" t="s">
        <v>315</v>
      </c>
      <c r="B62" s="35" t="s">
        <v>316</v>
      </c>
      <c r="C62" s="35" t="s">
        <v>6</v>
      </c>
      <c r="D62" s="97" t="s">
        <v>567</v>
      </c>
      <c r="E62" s="97" t="s">
        <v>4</v>
      </c>
      <c r="F62" s="289" t="s">
        <v>1854</v>
      </c>
      <c r="G62" s="97" t="s">
        <v>377</v>
      </c>
      <c r="H62" s="39">
        <v>1.0</v>
      </c>
      <c r="I62" s="97">
        <v>24490.0</v>
      </c>
      <c r="J62" s="97">
        <v>16970.0</v>
      </c>
      <c r="K62" s="191"/>
      <c r="L62" s="349"/>
      <c r="M62" s="375">
        <v>6830.0</v>
      </c>
      <c r="N62" s="351"/>
      <c r="O62" s="231"/>
      <c r="P62" s="292"/>
      <c r="Q62" s="292"/>
      <c r="R62" s="292"/>
      <c r="S62" s="292"/>
      <c r="T62" s="292"/>
      <c r="U62" s="292"/>
      <c r="V62" s="292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252"/>
      <c r="AJ62" s="270"/>
      <c r="AK62" s="270"/>
      <c r="AL62" s="270"/>
      <c r="AM62" s="270"/>
      <c r="AN62" s="270"/>
      <c r="AO62" s="270"/>
    </row>
    <row r="63" ht="15.75" customHeight="1">
      <c r="A63" s="261" t="s">
        <v>315</v>
      </c>
      <c r="B63" s="35" t="s">
        <v>316</v>
      </c>
      <c r="C63" s="35" t="s">
        <v>6</v>
      </c>
      <c r="D63" s="35" t="s">
        <v>328</v>
      </c>
      <c r="E63" s="35" t="s">
        <v>319</v>
      </c>
      <c r="F63" s="355" t="s">
        <v>1855</v>
      </c>
      <c r="G63" s="35" t="s">
        <v>524</v>
      </c>
      <c r="H63" s="264">
        <v>1.0</v>
      </c>
      <c r="I63" s="244" t="s">
        <v>1856</v>
      </c>
      <c r="J63" s="265"/>
      <c r="K63" s="296"/>
      <c r="L63" s="356" t="s">
        <v>1857</v>
      </c>
      <c r="M63" s="357" t="s">
        <v>1857</v>
      </c>
      <c r="N63" s="351" t="s">
        <v>1793</v>
      </c>
      <c r="O63" s="268"/>
      <c r="P63" s="269"/>
      <c r="Q63" s="269"/>
      <c r="R63" s="269"/>
      <c r="S63" s="269"/>
      <c r="T63" s="237"/>
      <c r="U63" s="237"/>
      <c r="V63" s="237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52"/>
      <c r="AL63" s="252"/>
      <c r="AM63" s="252"/>
      <c r="AN63" s="252"/>
      <c r="AO63" s="252"/>
    </row>
    <row r="64" ht="15.75" customHeight="1">
      <c r="A64" s="271" t="s">
        <v>315</v>
      </c>
      <c r="B64" s="57" t="s">
        <v>316</v>
      </c>
      <c r="C64" s="57" t="s">
        <v>6</v>
      </c>
      <c r="D64" s="57" t="s">
        <v>328</v>
      </c>
      <c r="E64" s="57" t="s">
        <v>4</v>
      </c>
      <c r="F64" s="58" t="s">
        <v>572</v>
      </c>
      <c r="G64" s="57" t="s">
        <v>524</v>
      </c>
      <c r="H64" s="39">
        <v>1.0</v>
      </c>
      <c r="I64" s="59">
        <v>19790.0</v>
      </c>
      <c r="J64" s="59">
        <v>13790.0</v>
      </c>
      <c r="K64" s="274"/>
      <c r="L64" s="61">
        <v>6391.0</v>
      </c>
      <c r="M64" s="62">
        <v>5432.0</v>
      </c>
      <c r="N64" s="57" t="s">
        <v>476</v>
      </c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52"/>
      <c r="AJ64" s="270"/>
      <c r="AK64" s="270"/>
      <c r="AL64" s="270"/>
      <c r="AM64" s="270"/>
      <c r="AN64" s="270"/>
      <c r="AO64" s="270"/>
    </row>
    <row r="65" ht="15.75" customHeight="1">
      <c r="A65" s="261" t="s">
        <v>315</v>
      </c>
      <c r="B65" s="35" t="s">
        <v>316</v>
      </c>
      <c r="C65" s="35" t="s">
        <v>6</v>
      </c>
      <c r="D65" s="35" t="s">
        <v>370</v>
      </c>
      <c r="E65" s="35" t="s">
        <v>319</v>
      </c>
      <c r="F65" s="355" t="s">
        <v>1858</v>
      </c>
      <c r="G65" s="35" t="s">
        <v>524</v>
      </c>
      <c r="H65" s="264">
        <v>1.0</v>
      </c>
      <c r="I65" s="244" t="s">
        <v>1859</v>
      </c>
      <c r="J65" s="265"/>
      <c r="K65" s="266"/>
      <c r="L65" s="264">
        <v>3212.0</v>
      </c>
      <c r="M65" s="267" t="s">
        <v>1860</v>
      </c>
      <c r="N65" s="35" t="s">
        <v>1793</v>
      </c>
      <c r="O65" s="268"/>
      <c r="P65" s="268"/>
      <c r="Q65" s="268"/>
      <c r="R65" s="268"/>
      <c r="S65" s="268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  <c r="AM65" s="270"/>
      <c r="AN65" s="270"/>
      <c r="AO65" s="270"/>
    </row>
    <row r="66" ht="15.75" customHeight="1">
      <c r="A66" s="261" t="s">
        <v>315</v>
      </c>
      <c r="B66" s="35" t="s">
        <v>316</v>
      </c>
      <c r="C66" s="35" t="s">
        <v>6</v>
      </c>
      <c r="D66" s="35" t="s">
        <v>474</v>
      </c>
      <c r="E66" s="35" t="s">
        <v>319</v>
      </c>
      <c r="F66" s="355" t="s">
        <v>1861</v>
      </c>
      <c r="G66" s="35" t="s">
        <v>524</v>
      </c>
      <c r="H66" s="264">
        <v>1.0</v>
      </c>
      <c r="I66" s="244" t="s">
        <v>1859</v>
      </c>
      <c r="J66" s="265"/>
      <c r="K66" s="266"/>
      <c r="L66" s="264">
        <v>3212.0</v>
      </c>
      <c r="M66" s="267" t="s">
        <v>1860</v>
      </c>
      <c r="N66" s="35" t="s">
        <v>1793</v>
      </c>
      <c r="O66" s="268"/>
      <c r="P66" s="268"/>
      <c r="Q66" s="268"/>
      <c r="R66" s="268"/>
      <c r="S66" s="268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52"/>
      <c r="AL66" s="252"/>
      <c r="AM66" s="252"/>
      <c r="AN66" s="252"/>
      <c r="AO66" s="252"/>
    </row>
    <row r="67" ht="15.75" customHeight="1">
      <c r="A67" s="261" t="s">
        <v>315</v>
      </c>
      <c r="B67" s="35" t="s">
        <v>316</v>
      </c>
      <c r="C67" s="35" t="s">
        <v>6</v>
      </c>
      <c r="D67" s="35" t="s">
        <v>370</v>
      </c>
      <c r="E67" s="35" t="s">
        <v>319</v>
      </c>
      <c r="F67" s="355" t="s">
        <v>1861</v>
      </c>
      <c r="G67" s="35" t="s">
        <v>524</v>
      </c>
      <c r="H67" s="264">
        <v>1.0</v>
      </c>
      <c r="I67" s="244" t="s">
        <v>1859</v>
      </c>
      <c r="J67" s="265"/>
      <c r="K67" s="266"/>
      <c r="L67" s="264">
        <v>3212.0</v>
      </c>
      <c r="M67" s="267" t="s">
        <v>1860</v>
      </c>
      <c r="N67" s="35" t="s">
        <v>1793</v>
      </c>
      <c r="O67" s="268"/>
      <c r="P67" s="268"/>
      <c r="Q67" s="268"/>
      <c r="R67" s="268"/>
      <c r="S67" s="268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252"/>
      <c r="AJ67" s="270"/>
      <c r="AK67" s="252"/>
      <c r="AL67" s="252"/>
      <c r="AM67" s="252"/>
      <c r="AN67" s="252"/>
      <c r="AO67" s="252"/>
    </row>
    <row r="68" ht="15.75" customHeight="1">
      <c r="A68" s="261" t="s">
        <v>315</v>
      </c>
      <c r="B68" s="35" t="s">
        <v>316</v>
      </c>
      <c r="C68" s="35" t="s">
        <v>6</v>
      </c>
      <c r="D68" s="35" t="s">
        <v>370</v>
      </c>
      <c r="E68" s="35" t="s">
        <v>319</v>
      </c>
      <c r="F68" s="355" t="s">
        <v>1862</v>
      </c>
      <c r="G68" s="35" t="s">
        <v>524</v>
      </c>
      <c r="H68" s="264">
        <v>1.0</v>
      </c>
      <c r="I68" s="244" t="s">
        <v>1859</v>
      </c>
      <c r="J68" s="265"/>
      <c r="K68" s="266"/>
      <c r="L68" s="264">
        <v>3212.0</v>
      </c>
      <c r="M68" s="267" t="s">
        <v>1860</v>
      </c>
      <c r="N68" s="35" t="s">
        <v>1793</v>
      </c>
      <c r="O68" s="268"/>
      <c r="P68" s="268"/>
      <c r="Q68" s="268"/>
      <c r="R68" s="268"/>
      <c r="S68" s="268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70"/>
      <c r="AL68" s="270"/>
      <c r="AM68" s="270"/>
      <c r="AN68" s="270"/>
      <c r="AO68" s="270"/>
    </row>
    <row r="69" ht="15.75" customHeight="1">
      <c r="A69" s="282" t="s">
        <v>315</v>
      </c>
      <c r="B69" s="57" t="s">
        <v>316</v>
      </c>
      <c r="C69" s="255" t="s">
        <v>6</v>
      </c>
      <c r="D69" s="255" t="s">
        <v>328</v>
      </c>
      <c r="E69" s="255" t="s">
        <v>319</v>
      </c>
      <c r="F69" s="256" t="s">
        <v>1863</v>
      </c>
      <c r="G69" s="255"/>
      <c r="H69" s="250">
        <v>1.0</v>
      </c>
      <c r="I69" s="255"/>
      <c r="J69" s="293">
        <v>5790.0</v>
      </c>
      <c r="K69" s="255"/>
      <c r="L69" s="295">
        <v>1916.0</v>
      </c>
      <c r="M69" s="251">
        <f t="shared" ref="M69:M70" si="9">L69*H69</f>
        <v>1916</v>
      </c>
      <c r="N69" s="255" t="s">
        <v>1804</v>
      </c>
      <c r="O69" s="247"/>
      <c r="P69" s="270"/>
      <c r="Q69" s="247"/>
      <c r="R69" s="247"/>
      <c r="S69" s="247"/>
      <c r="T69" s="247"/>
      <c r="U69" s="247"/>
      <c r="V69" s="247"/>
      <c r="W69" s="247"/>
      <c r="X69" s="247"/>
      <c r="Y69" s="247"/>
      <c r="Z69" s="247"/>
      <c r="AA69" s="247"/>
      <c r="AB69" s="247"/>
      <c r="AC69" s="247"/>
      <c r="AD69" s="247"/>
      <c r="AE69" s="247"/>
      <c r="AF69" s="247"/>
      <c r="AG69" s="247"/>
      <c r="AH69" s="247"/>
      <c r="AI69" s="252"/>
      <c r="AJ69" s="252"/>
      <c r="AK69" s="270"/>
      <c r="AL69" s="270"/>
      <c r="AM69" s="270"/>
      <c r="AN69" s="270"/>
      <c r="AO69" s="270"/>
    </row>
    <row r="70" ht="15.75" customHeight="1">
      <c r="A70" s="282" t="s">
        <v>315</v>
      </c>
      <c r="B70" s="57" t="s">
        <v>316</v>
      </c>
      <c r="C70" s="255" t="s">
        <v>6</v>
      </c>
      <c r="D70" s="255" t="s">
        <v>328</v>
      </c>
      <c r="E70" s="255" t="s">
        <v>319</v>
      </c>
      <c r="F70" s="256" t="s">
        <v>1864</v>
      </c>
      <c r="G70" s="255"/>
      <c r="H70" s="250">
        <v>1.0</v>
      </c>
      <c r="I70" s="255"/>
      <c r="J70" s="293">
        <v>5790.0</v>
      </c>
      <c r="K70" s="255"/>
      <c r="L70" s="295">
        <f>3832/2</f>
        <v>1916</v>
      </c>
      <c r="M70" s="251">
        <f t="shared" si="9"/>
        <v>1916</v>
      </c>
      <c r="N70" s="255" t="s">
        <v>1804</v>
      </c>
      <c r="O70" s="247"/>
      <c r="P70" s="270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  <c r="AD70" s="247"/>
      <c r="AE70" s="247"/>
      <c r="AF70" s="247"/>
      <c r="AG70" s="247"/>
      <c r="AH70" s="247"/>
      <c r="AI70" s="252"/>
      <c r="AJ70" s="252"/>
      <c r="AK70" s="270"/>
      <c r="AL70" s="270"/>
      <c r="AM70" s="270"/>
      <c r="AN70" s="270"/>
      <c r="AO70" s="270"/>
    </row>
    <row r="71" ht="15.75" customHeight="1">
      <c r="A71" s="35" t="s">
        <v>315</v>
      </c>
      <c r="B71" s="57" t="s">
        <v>54</v>
      </c>
      <c r="C71" s="57" t="s">
        <v>22</v>
      </c>
      <c r="D71" s="35" t="s">
        <v>567</v>
      </c>
      <c r="E71" s="57" t="s">
        <v>4</v>
      </c>
      <c r="F71" s="348" t="s">
        <v>1865</v>
      </c>
      <c r="G71" s="35" t="s">
        <v>320</v>
      </c>
      <c r="H71" s="39">
        <v>1.0</v>
      </c>
      <c r="I71" s="59">
        <v>3590.0</v>
      </c>
      <c r="J71" s="376"/>
      <c r="K71" s="274"/>
      <c r="L71" s="377" t="s">
        <v>55</v>
      </c>
      <c r="M71" s="378">
        <f>4533/3</f>
        <v>1511</v>
      </c>
      <c r="N71" s="35" t="s">
        <v>1866</v>
      </c>
      <c r="O71" s="44"/>
      <c r="P71" s="44">
        <f t="shared" ref="P71:P72" si="10">M71*H71</f>
        <v>1511</v>
      </c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70"/>
      <c r="AL71" s="270"/>
      <c r="AM71" s="270"/>
      <c r="AN71" s="270"/>
      <c r="AO71" s="270"/>
    </row>
    <row r="72" ht="15.75" customHeight="1">
      <c r="A72" s="35" t="s">
        <v>315</v>
      </c>
      <c r="B72" s="57" t="s">
        <v>54</v>
      </c>
      <c r="C72" s="57" t="s">
        <v>22</v>
      </c>
      <c r="D72" s="35" t="s">
        <v>567</v>
      </c>
      <c r="E72" s="57" t="s">
        <v>4</v>
      </c>
      <c r="F72" s="348" t="s">
        <v>1867</v>
      </c>
      <c r="G72" s="35" t="s">
        <v>320</v>
      </c>
      <c r="H72" s="39">
        <v>1.0</v>
      </c>
      <c r="I72" s="59">
        <v>3590.0</v>
      </c>
      <c r="J72" s="376"/>
      <c r="K72" s="274"/>
      <c r="L72" s="377" t="s">
        <v>55</v>
      </c>
      <c r="M72" s="378">
        <f>3022/2</f>
        <v>1511</v>
      </c>
      <c r="N72" s="35" t="s">
        <v>1866</v>
      </c>
      <c r="O72" s="55"/>
      <c r="P72" s="44">
        <f t="shared" si="10"/>
        <v>1511</v>
      </c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252"/>
      <c r="AJ72" s="270"/>
      <c r="AK72" s="270"/>
      <c r="AL72" s="270"/>
      <c r="AM72" s="270"/>
      <c r="AN72" s="270"/>
      <c r="AO72" s="270"/>
    </row>
    <row r="73" ht="15.75" customHeight="1">
      <c r="A73" s="271" t="s">
        <v>315</v>
      </c>
      <c r="B73" s="57" t="s">
        <v>316</v>
      </c>
      <c r="C73" s="57" t="s">
        <v>573</v>
      </c>
      <c r="D73" s="57" t="s">
        <v>328</v>
      </c>
      <c r="E73" s="57" t="s">
        <v>4</v>
      </c>
      <c r="F73" s="58" t="s">
        <v>575</v>
      </c>
      <c r="G73" s="57" t="s">
        <v>335</v>
      </c>
      <c r="H73" s="39">
        <v>1.0</v>
      </c>
      <c r="I73" s="59">
        <v>3990.0</v>
      </c>
      <c r="J73" s="59"/>
      <c r="L73" s="61">
        <v>1693.0</v>
      </c>
      <c r="M73" s="62">
        <v>1354.0</v>
      </c>
      <c r="N73" s="57" t="s">
        <v>476</v>
      </c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  <c r="AA73" s="252"/>
      <c r="AB73" s="252"/>
      <c r="AC73" s="252"/>
      <c r="AD73" s="252"/>
      <c r="AE73" s="252"/>
      <c r="AF73" s="252"/>
      <c r="AG73" s="252"/>
      <c r="AH73" s="252"/>
      <c r="AI73" s="252"/>
      <c r="AJ73" s="270"/>
      <c r="AK73" s="270"/>
      <c r="AL73" s="270"/>
      <c r="AM73" s="270"/>
      <c r="AN73" s="270"/>
      <c r="AO73" s="270"/>
    </row>
    <row r="74" ht="15.75" customHeight="1">
      <c r="A74" s="271" t="s">
        <v>315</v>
      </c>
      <c r="B74" s="57" t="s">
        <v>316</v>
      </c>
      <c r="C74" s="57" t="s">
        <v>573</v>
      </c>
      <c r="D74" s="57" t="s">
        <v>474</v>
      </c>
      <c r="E74" s="57" t="s">
        <v>4</v>
      </c>
      <c r="F74" s="58" t="s">
        <v>575</v>
      </c>
      <c r="G74" s="57" t="s">
        <v>335</v>
      </c>
      <c r="H74" s="39">
        <v>1.0</v>
      </c>
      <c r="I74" s="59">
        <v>3990.0</v>
      </c>
      <c r="J74" s="59"/>
      <c r="L74" s="61">
        <v>1693.0</v>
      </c>
      <c r="M74" s="62">
        <v>1354.0</v>
      </c>
      <c r="N74" s="57" t="s">
        <v>476</v>
      </c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  <c r="AA74" s="252"/>
      <c r="AB74" s="252"/>
      <c r="AC74" s="252"/>
      <c r="AD74" s="252"/>
      <c r="AE74" s="252"/>
      <c r="AF74" s="252"/>
      <c r="AG74" s="252"/>
      <c r="AH74" s="252"/>
      <c r="AI74" s="252"/>
      <c r="AJ74" s="270"/>
      <c r="AK74" s="270"/>
      <c r="AL74" s="270"/>
      <c r="AM74" s="270"/>
      <c r="AN74" s="270"/>
      <c r="AO74" s="270"/>
    </row>
    <row r="75" ht="15.75" customHeight="1">
      <c r="A75" s="282" t="s">
        <v>315</v>
      </c>
      <c r="B75" s="255" t="s">
        <v>316</v>
      </c>
      <c r="C75" s="255" t="s">
        <v>6</v>
      </c>
      <c r="D75" s="57" t="s">
        <v>567</v>
      </c>
      <c r="E75" s="255" t="s">
        <v>361</v>
      </c>
      <c r="F75" s="281" t="s">
        <v>1868</v>
      </c>
      <c r="G75" s="255"/>
      <c r="H75" s="250">
        <v>1.0</v>
      </c>
      <c r="I75" s="255"/>
      <c r="J75" s="293">
        <v>18590.0</v>
      </c>
      <c r="K75" s="294">
        <v>8795.0</v>
      </c>
      <c r="L75" s="295">
        <v>4837.0</v>
      </c>
      <c r="M75" s="251">
        <f t="shared" ref="M75:M76" si="11">L75*H75</f>
        <v>4837</v>
      </c>
      <c r="N75" s="255" t="s">
        <v>1804</v>
      </c>
      <c r="O75" s="255"/>
      <c r="P75" s="296"/>
      <c r="Q75" s="286"/>
      <c r="R75" s="286"/>
      <c r="S75" s="286"/>
      <c r="T75" s="286"/>
      <c r="U75" s="286"/>
      <c r="V75" s="287"/>
      <c r="W75" s="247"/>
      <c r="X75" s="247"/>
      <c r="Y75" s="247"/>
      <c r="Z75" s="247"/>
      <c r="AA75" s="247"/>
      <c r="AB75" s="247"/>
      <c r="AC75" s="247"/>
      <c r="AD75" s="247"/>
      <c r="AE75" s="247"/>
      <c r="AF75" s="247"/>
      <c r="AG75" s="247"/>
      <c r="AH75" s="247"/>
      <c r="AI75" s="252"/>
      <c r="AJ75" s="252"/>
      <c r="AK75" s="252"/>
      <c r="AL75" s="252"/>
      <c r="AM75" s="252"/>
      <c r="AN75" s="252"/>
      <c r="AO75" s="252"/>
    </row>
    <row r="76" ht="15.75" customHeight="1">
      <c r="A76" s="57" t="s">
        <v>315</v>
      </c>
      <c r="B76" s="57" t="s">
        <v>331</v>
      </c>
      <c r="C76" s="57" t="s">
        <v>22</v>
      </c>
      <c r="D76" s="57" t="s">
        <v>328</v>
      </c>
      <c r="E76" s="57" t="s">
        <v>4</v>
      </c>
      <c r="F76" s="57" t="s">
        <v>1291</v>
      </c>
      <c r="G76" s="57" t="s">
        <v>320</v>
      </c>
      <c r="H76" s="38">
        <v>1.0</v>
      </c>
      <c r="I76" s="113">
        <v>5190.0</v>
      </c>
      <c r="J76" s="125"/>
      <c r="K76" s="210">
        <v>1990.0</v>
      </c>
      <c r="L76" s="57">
        <v>1692.0</v>
      </c>
      <c r="M76" s="189">
        <f t="shared" si="11"/>
        <v>1692</v>
      </c>
      <c r="N76" s="57" t="s">
        <v>1288</v>
      </c>
      <c r="O76" s="274"/>
      <c r="P76" s="181"/>
      <c r="Q76" s="181"/>
      <c r="R76" s="181"/>
      <c r="S76" s="181"/>
      <c r="T76" s="181"/>
      <c r="U76" s="181"/>
      <c r="V76" s="278"/>
    </row>
    <row r="77" ht="15.75" customHeight="1">
      <c r="A77" s="271" t="s">
        <v>315</v>
      </c>
      <c r="B77" s="271" t="s">
        <v>331</v>
      </c>
      <c r="C77" s="271" t="s">
        <v>22</v>
      </c>
      <c r="D77" s="271" t="s">
        <v>567</v>
      </c>
      <c r="E77" s="271" t="s">
        <v>319</v>
      </c>
      <c r="F77" s="272" t="s">
        <v>1869</v>
      </c>
      <c r="G77" s="271" t="s">
        <v>320</v>
      </c>
      <c r="H77" s="273">
        <v>1.0</v>
      </c>
      <c r="I77" s="271">
        <v>4190.0</v>
      </c>
      <c r="J77" s="271"/>
      <c r="K77" s="274"/>
      <c r="L77" s="379">
        <v>1725.0</v>
      </c>
      <c r="M77" s="275">
        <v>1604.0</v>
      </c>
      <c r="N77" s="271" t="s">
        <v>321</v>
      </c>
      <c r="O77" s="380"/>
      <c r="P77" s="276"/>
      <c r="Q77" s="276"/>
      <c r="R77" s="276"/>
      <c r="S77" s="276"/>
      <c r="T77" s="276"/>
      <c r="U77" s="276"/>
      <c r="V77" s="277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70"/>
      <c r="AK77" s="270"/>
      <c r="AL77" s="270"/>
      <c r="AM77" s="270"/>
      <c r="AN77" s="270"/>
      <c r="AO77" s="270"/>
    </row>
    <row r="78" ht="15.75" customHeight="1">
      <c r="A78" s="57" t="s">
        <v>315</v>
      </c>
      <c r="B78" s="57" t="s">
        <v>331</v>
      </c>
      <c r="C78" s="58"/>
      <c r="D78" s="271" t="s">
        <v>474</v>
      </c>
      <c r="E78" s="57" t="s">
        <v>4</v>
      </c>
      <c r="F78" s="57" t="s">
        <v>1293</v>
      </c>
      <c r="G78" s="57" t="s">
        <v>320</v>
      </c>
      <c r="H78" s="38">
        <v>1.0</v>
      </c>
      <c r="I78" s="113">
        <v>4790.0</v>
      </c>
      <c r="J78" s="125"/>
      <c r="K78" s="210">
        <v>1830.0</v>
      </c>
      <c r="L78" s="64">
        <v>1556.0</v>
      </c>
      <c r="M78" s="189">
        <f t="shared" ref="M78:M83" si="12">L78*H78</f>
        <v>1556</v>
      </c>
      <c r="N78" s="57" t="s">
        <v>1288</v>
      </c>
      <c r="O78" s="274"/>
      <c r="P78" s="181"/>
      <c r="Q78" s="181"/>
      <c r="R78" s="181"/>
      <c r="S78" s="181"/>
      <c r="T78" s="181"/>
      <c r="U78" s="181"/>
      <c r="V78" s="278"/>
    </row>
    <row r="79" ht="15.75" customHeight="1">
      <c r="A79" s="57" t="s">
        <v>315</v>
      </c>
      <c r="B79" s="57" t="s">
        <v>331</v>
      </c>
      <c r="C79" s="58"/>
      <c r="D79" s="271" t="s">
        <v>474</v>
      </c>
      <c r="E79" s="57" t="s">
        <v>4</v>
      </c>
      <c r="F79" s="57" t="s">
        <v>639</v>
      </c>
      <c r="G79" s="57" t="s">
        <v>320</v>
      </c>
      <c r="H79" s="38">
        <v>1.0</v>
      </c>
      <c r="I79" s="113">
        <v>4790.0</v>
      </c>
      <c r="J79" s="125"/>
      <c r="K79" s="210">
        <v>1830.0</v>
      </c>
      <c r="L79" s="64">
        <v>1556.0</v>
      </c>
      <c r="M79" s="189">
        <f t="shared" si="12"/>
        <v>1556</v>
      </c>
      <c r="N79" s="57" t="s">
        <v>1288</v>
      </c>
      <c r="O79" s="274"/>
      <c r="P79" s="181"/>
      <c r="Q79" s="181"/>
      <c r="R79" s="181"/>
      <c r="S79" s="181"/>
      <c r="T79" s="181"/>
      <c r="U79" s="181"/>
      <c r="V79" s="278"/>
    </row>
    <row r="80" ht="15.75" customHeight="1">
      <c r="A80" s="57" t="s">
        <v>315</v>
      </c>
      <c r="B80" s="57" t="s">
        <v>331</v>
      </c>
      <c r="C80" s="57" t="s">
        <v>6</v>
      </c>
      <c r="D80" s="57" t="s">
        <v>328</v>
      </c>
      <c r="E80" s="57" t="s">
        <v>4</v>
      </c>
      <c r="F80" s="57" t="s">
        <v>1296</v>
      </c>
      <c r="G80" s="57" t="s">
        <v>335</v>
      </c>
      <c r="H80" s="38">
        <v>1.0</v>
      </c>
      <c r="I80" s="113">
        <v>4590.0</v>
      </c>
      <c r="J80" s="125"/>
      <c r="K80" s="210">
        <v>1690.0</v>
      </c>
      <c r="L80" s="64">
        <v>1437.0</v>
      </c>
      <c r="M80" s="189">
        <f t="shared" si="12"/>
        <v>1437</v>
      </c>
      <c r="N80" s="57" t="s">
        <v>1288</v>
      </c>
      <c r="O80" s="274"/>
      <c r="P80" s="181"/>
      <c r="Q80" s="181"/>
      <c r="R80" s="181"/>
      <c r="S80" s="181"/>
      <c r="T80" s="181"/>
      <c r="U80" s="181"/>
      <c r="V80" s="278"/>
    </row>
    <row r="81" ht="15.75" customHeight="1">
      <c r="A81" s="57" t="s">
        <v>315</v>
      </c>
      <c r="B81" s="57" t="s">
        <v>331</v>
      </c>
      <c r="C81" s="58"/>
      <c r="D81" s="57" t="s">
        <v>567</v>
      </c>
      <c r="E81" s="57" t="s">
        <v>4</v>
      </c>
      <c r="F81" s="358" t="s">
        <v>750</v>
      </c>
      <c r="G81" s="57" t="s">
        <v>335</v>
      </c>
      <c r="H81" s="38">
        <v>1.0</v>
      </c>
      <c r="I81" s="113">
        <v>4590.0</v>
      </c>
      <c r="J81" s="125"/>
      <c r="K81" s="210">
        <v>1690.0</v>
      </c>
      <c r="L81" s="57">
        <v>1437.0</v>
      </c>
      <c r="M81" s="189">
        <f t="shared" si="12"/>
        <v>1437</v>
      </c>
      <c r="N81" s="57" t="s">
        <v>1288</v>
      </c>
    </row>
    <row r="82" ht="15.75" customHeight="1">
      <c r="A82" s="57" t="s">
        <v>315</v>
      </c>
      <c r="B82" s="57" t="s">
        <v>316</v>
      </c>
      <c r="C82" s="58"/>
      <c r="D82" s="57" t="s">
        <v>328</v>
      </c>
      <c r="E82" s="57" t="s">
        <v>4</v>
      </c>
      <c r="F82" s="38" t="s">
        <v>1439</v>
      </c>
      <c r="G82" s="57" t="s">
        <v>335</v>
      </c>
      <c r="H82" s="38">
        <v>1.0</v>
      </c>
      <c r="I82" s="113">
        <v>2990.0</v>
      </c>
      <c r="J82" s="125"/>
      <c r="K82" s="216">
        <v>1290.0</v>
      </c>
      <c r="L82" s="59">
        <v>968.0</v>
      </c>
      <c r="M82" s="189">
        <f t="shared" si="12"/>
        <v>968</v>
      </c>
      <c r="N82" s="57" t="s">
        <v>1435</v>
      </c>
      <c r="O82" s="63"/>
      <c r="P82" s="209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</row>
    <row r="83" ht="15.75" customHeight="1">
      <c r="A83" s="57" t="s">
        <v>315</v>
      </c>
      <c r="B83" s="57" t="s">
        <v>1432</v>
      </c>
      <c r="C83" s="58"/>
      <c r="D83" s="57" t="s">
        <v>328</v>
      </c>
      <c r="E83" s="57" t="s">
        <v>4</v>
      </c>
      <c r="F83" s="38" t="s">
        <v>1440</v>
      </c>
      <c r="G83" s="57" t="s">
        <v>335</v>
      </c>
      <c r="H83" s="38">
        <v>1.0</v>
      </c>
      <c r="I83" s="113">
        <v>2990.0</v>
      </c>
      <c r="J83" s="125"/>
      <c r="K83" s="216">
        <v>1290.0</v>
      </c>
      <c r="L83" s="59">
        <v>968.0</v>
      </c>
      <c r="M83" s="189">
        <f t="shared" si="12"/>
        <v>968</v>
      </c>
      <c r="N83" s="57" t="s">
        <v>1435</v>
      </c>
      <c r="O83" s="63"/>
      <c r="P83" s="209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</row>
    <row r="84" ht="15.75" customHeight="1">
      <c r="A84" s="271" t="s">
        <v>315</v>
      </c>
      <c r="B84" s="57" t="s">
        <v>316</v>
      </c>
      <c r="C84" s="58"/>
      <c r="D84" s="271" t="s">
        <v>474</v>
      </c>
      <c r="E84" s="57" t="s">
        <v>4</v>
      </c>
      <c r="F84" s="57" t="s">
        <v>757</v>
      </c>
      <c r="G84" s="57" t="s">
        <v>335</v>
      </c>
      <c r="H84" s="38">
        <v>1.0</v>
      </c>
      <c r="I84" s="113">
        <v>2990.0</v>
      </c>
      <c r="J84" s="125"/>
      <c r="K84" s="104"/>
      <c r="L84" s="133">
        <v>1163.0</v>
      </c>
      <c r="M84" s="381">
        <v>989.0</v>
      </c>
      <c r="N84" s="57" t="s">
        <v>748</v>
      </c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  <c r="AH84" s="252"/>
      <c r="AI84" s="252"/>
      <c r="AJ84" s="270"/>
      <c r="AK84" s="270"/>
      <c r="AL84" s="270"/>
      <c r="AM84" s="270"/>
      <c r="AN84" s="270"/>
      <c r="AO84" s="270"/>
    </row>
    <row r="85" ht="15.75" customHeight="1">
      <c r="A85" s="57" t="s">
        <v>315</v>
      </c>
      <c r="B85" s="57" t="s">
        <v>316</v>
      </c>
      <c r="C85" s="58"/>
      <c r="D85" s="57" t="s">
        <v>328</v>
      </c>
      <c r="E85" s="57" t="s">
        <v>4</v>
      </c>
      <c r="F85" s="57" t="s">
        <v>759</v>
      </c>
      <c r="G85" s="57" t="s">
        <v>335</v>
      </c>
      <c r="H85" s="38">
        <v>1.0</v>
      </c>
      <c r="I85" s="113">
        <v>3390.0</v>
      </c>
      <c r="J85" s="125"/>
      <c r="K85" s="210">
        <v>1330.0</v>
      </c>
      <c r="L85" s="57">
        <v>1131.0</v>
      </c>
      <c r="M85" s="189">
        <f t="shared" ref="M85:M88" si="13">L85*H85</f>
        <v>1131</v>
      </c>
      <c r="N85" s="57" t="s">
        <v>1288</v>
      </c>
    </row>
    <row r="86" ht="15.75" customHeight="1">
      <c r="A86" s="57" t="s">
        <v>315</v>
      </c>
      <c r="B86" s="57" t="s">
        <v>316</v>
      </c>
      <c r="C86" s="57"/>
      <c r="D86" s="271" t="s">
        <v>567</v>
      </c>
      <c r="E86" s="57" t="s">
        <v>4</v>
      </c>
      <c r="F86" s="382" t="s">
        <v>1110</v>
      </c>
      <c r="G86" s="154" t="s">
        <v>335</v>
      </c>
      <c r="H86" s="38">
        <v>1.0</v>
      </c>
      <c r="I86" s="113">
        <v>3190.0</v>
      </c>
      <c r="J86" s="132">
        <v>2790.0</v>
      </c>
      <c r="K86" s="179">
        <v>1330.0</v>
      </c>
      <c r="L86" s="38">
        <v>1130.5</v>
      </c>
      <c r="M86" s="383">
        <f t="shared" si="13"/>
        <v>1130.5</v>
      </c>
      <c r="N86" s="57" t="s">
        <v>1095</v>
      </c>
      <c r="O86" s="63"/>
      <c r="P86" s="63"/>
      <c r="Q86" s="5">
        <v>2.0</v>
      </c>
      <c r="R86" s="5"/>
      <c r="S86" s="5"/>
      <c r="T86" s="5"/>
      <c r="U86" s="5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</row>
    <row r="87" ht="15.75" customHeight="1">
      <c r="A87" s="57" t="s">
        <v>315</v>
      </c>
      <c r="B87" s="57" t="s">
        <v>316</v>
      </c>
      <c r="C87" s="58"/>
      <c r="D87" s="57" t="s">
        <v>328</v>
      </c>
      <c r="E87" s="57" t="s">
        <v>4</v>
      </c>
      <c r="F87" s="57" t="s">
        <v>1110</v>
      </c>
      <c r="G87" s="57" t="s">
        <v>335</v>
      </c>
      <c r="H87" s="38">
        <v>1.0</v>
      </c>
      <c r="I87" s="113">
        <v>3390.0</v>
      </c>
      <c r="J87" s="125"/>
      <c r="K87" s="384">
        <v>1330.0</v>
      </c>
      <c r="L87" s="57">
        <v>1131.0</v>
      </c>
      <c r="M87" s="189">
        <f t="shared" si="13"/>
        <v>1131</v>
      </c>
      <c r="N87" s="57" t="s">
        <v>1288</v>
      </c>
    </row>
    <row r="88" ht="15.75" customHeight="1">
      <c r="A88" s="57" t="s">
        <v>315</v>
      </c>
      <c r="B88" s="57" t="s">
        <v>316</v>
      </c>
      <c r="C88" s="57" t="s">
        <v>573</v>
      </c>
      <c r="D88" s="271" t="s">
        <v>474</v>
      </c>
      <c r="E88" s="57" t="s">
        <v>4</v>
      </c>
      <c r="F88" s="57" t="s">
        <v>1307</v>
      </c>
      <c r="G88" s="57" t="s">
        <v>335</v>
      </c>
      <c r="H88" s="38">
        <v>1.0</v>
      </c>
      <c r="I88" s="113">
        <v>3390.0</v>
      </c>
      <c r="J88" s="125"/>
      <c r="K88" s="384">
        <v>1390.0</v>
      </c>
      <c r="L88" s="57">
        <v>1182.0</v>
      </c>
      <c r="M88" s="189">
        <f t="shared" si="13"/>
        <v>1182</v>
      </c>
      <c r="N88" s="57" t="s">
        <v>1288</v>
      </c>
    </row>
    <row r="89" ht="15.75" customHeight="1">
      <c r="A89" s="57" t="s">
        <v>315</v>
      </c>
      <c r="B89" s="57" t="s">
        <v>316</v>
      </c>
      <c r="C89" s="58"/>
      <c r="D89" s="57" t="s">
        <v>328</v>
      </c>
      <c r="E89" s="57" t="s">
        <v>4</v>
      </c>
      <c r="F89" s="220" t="s">
        <v>1582</v>
      </c>
      <c r="G89" s="57" t="s">
        <v>335</v>
      </c>
      <c r="H89" s="279">
        <v>1.0</v>
      </c>
      <c r="I89" s="113">
        <v>2990.0</v>
      </c>
      <c r="J89" s="125"/>
      <c r="K89" s="385">
        <v>1163.0</v>
      </c>
      <c r="L89" s="59">
        <v>930.0</v>
      </c>
      <c r="M89" s="189"/>
      <c r="N89" s="57" t="s">
        <v>1572</v>
      </c>
    </row>
    <row r="90" ht="15.75" customHeight="1">
      <c r="A90" s="271" t="s">
        <v>315</v>
      </c>
      <c r="B90" s="57" t="s">
        <v>316</v>
      </c>
      <c r="C90" s="58"/>
      <c r="D90" s="271" t="s">
        <v>474</v>
      </c>
      <c r="E90" s="57" t="s">
        <v>4</v>
      </c>
      <c r="F90" s="57" t="s">
        <v>760</v>
      </c>
      <c r="G90" s="57" t="s">
        <v>335</v>
      </c>
      <c r="H90" s="38">
        <v>1.0</v>
      </c>
      <c r="I90" s="113">
        <v>3390.0</v>
      </c>
      <c r="J90" s="132">
        <v>2590.0</v>
      </c>
      <c r="K90" s="114"/>
      <c r="L90" s="133">
        <v>1163.0</v>
      </c>
      <c r="M90" s="381">
        <v>989.0</v>
      </c>
      <c r="N90" s="57" t="s">
        <v>748</v>
      </c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70"/>
      <c r="AK90" s="270"/>
      <c r="AL90" s="270"/>
      <c r="AM90" s="270"/>
      <c r="AN90" s="270"/>
      <c r="AO90" s="270"/>
    </row>
    <row r="91" ht="15.75" customHeight="1">
      <c r="A91" s="271" t="s">
        <v>315</v>
      </c>
      <c r="B91" s="57" t="s">
        <v>316</v>
      </c>
      <c r="C91" s="58"/>
      <c r="D91" s="97" t="s">
        <v>567</v>
      </c>
      <c r="E91" s="57" t="s">
        <v>4</v>
      </c>
      <c r="F91" s="358" t="s">
        <v>763</v>
      </c>
      <c r="G91" s="57" t="s">
        <v>335</v>
      </c>
      <c r="H91" s="38">
        <v>1.0</v>
      </c>
      <c r="I91" s="113">
        <v>2790.0</v>
      </c>
      <c r="J91" s="132">
        <v>1990.0</v>
      </c>
      <c r="K91" s="114"/>
      <c r="L91" s="133">
        <v>997.0</v>
      </c>
      <c r="M91" s="381">
        <v>847.0</v>
      </c>
      <c r="N91" s="57" t="s">
        <v>748</v>
      </c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70"/>
      <c r="AK91" s="270"/>
      <c r="AL91" s="270"/>
      <c r="AM91" s="270"/>
      <c r="AN91" s="270"/>
      <c r="AO91" s="270"/>
    </row>
    <row r="92" ht="15.75" customHeight="1">
      <c r="A92" s="57" t="s">
        <v>315</v>
      </c>
      <c r="B92" s="57" t="s">
        <v>316</v>
      </c>
      <c r="C92" s="58"/>
      <c r="D92" s="57" t="s">
        <v>328</v>
      </c>
      <c r="E92" s="57" t="s">
        <v>4</v>
      </c>
      <c r="F92" s="38" t="s">
        <v>764</v>
      </c>
      <c r="G92" s="57" t="s">
        <v>335</v>
      </c>
      <c r="H92" s="38">
        <v>1.0</v>
      </c>
      <c r="I92" s="113">
        <v>2790.0</v>
      </c>
      <c r="J92" s="125"/>
      <c r="K92" s="386">
        <v>997.0</v>
      </c>
      <c r="L92" s="59">
        <v>748.0</v>
      </c>
      <c r="M92" s="189">
        <f t="shared" ref="M92:M93" si="14">L92*H92</f>
        <v>748</v>
      </c>
      <c r="N92" s="57" t="s">
        <v>1435</v>
      </c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</row>
    <row r="93" ht="15.75" customHeight="1">
      <c r="A93" s="57" t="s">
        <v>315</v>
      </c>
      <c r="B93" s="57" t="s">
        <v>316</v>
      </c>
      <c r="C93" s="58"/>
      <c r="D93" s="57" t="s">
        <v>328</v>
      </c>
      <c r="E93" s="57" t="s">
        <v>4</v>
      </c>
      <c r="F93" s="38" t="s">
        <v>1441</v>
      </c>
      <c r="G93" s="57" t="s">
        <v>335</v>
      </c>
      <c r="H93" s="38">
        <v>1.0</v>
      </c>
      <c r="I93" s="113">
        <v>2790.0</v>
      </c>
      <c r="J93" s="125"/>
      <c r="K93" s="386">
        <v>997.0</v>
      </c>
      <c r="L93" s="59">
        <v>748.0</v>
      </c>
      <c r="M93" s="189">
        <f t="shared" si="14"/>
        <v>748</v>
      </c>
      <c r="N93" s="57" t="s">
        <v>1435</v>
      </c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</row>
    <row r="94" ht="15.75" customHeight="1">
      <c r="A94" s="271" t="s">
        <v>315</v>
      </c>
      <c r="B94" s="57" t="s">
        <v>644</v>
      </c>
      <c r="C94" s="57" t="s">
        <v>317</v>
      </c>
      <c r="D94" s="97" t="s">
        <v>328</v>
      </c>
      <c r="E94" s="57" t="s">
        <v>4</v>
      </c>
      <c r="F94" s="57" t="s">
        <v>645</v>
      </c>
      <c r="G94" s="57" t="s">
        <v>335</v>
      </c>
      <c r="H94" s="39">
        <v>1.0</v>
      </c>
      <c r="I94" s="120">
        <v>1990.0</v>
      </c>
      <c r="J94" s="120"/>
      <c r="K94" s="387"/>
      <c r="L94" s="61">
        <v>690.0</v>
      </c>
      <c r="M94" s="62">
        <v>656.0</v>
      </c>
      <c r="N94" s="57" t="s">
        <v>629</v>
      </c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70"/>
      <c r="AJ94" s="270"/>
      <c r="AK94" s="270"/>
    </row>
    <row r="95" ht="15.75" customHeight="1">
      <c r="A95" s="271" t="s">
        <v>315</v>
      </c>
      <c r="B95" s="57" t="s">
        <v>316</v>
      </c>
      <c r="C95" s="58"/>
      <c r="D95" s="97" t="s">
        <v>567</v>
      </c>
      <c r="E95" s="57" t="s">
        <v>4</v>
      </c>
      <c r="F95" s="358" t="s">
        <v>647</v>
      </c>
      <c r="G95" s="57" t="s">
        <v>335</v>
      </c>
      <c r="H95" s="39">
        <v>1.0</v>
      </c>
      <c r="I95" s="120">
        <v>2590.0</v>
      </c>
      <c r="J95" s="120"/>
      <c r="K95" s="387"/>
      <c r="L95" s="61">
        <v>660.0</v>
      </c>
      <c r="M95" s="62">
        <v>627.0</v>
      </c>
      <c r="N95" s="57" t="s">
        <v>629</v>
      </c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70"/>
      <c r="AJ95" s="270"/>
      <c r="AK95" s="270"/>
    </row>
    <row r="96" ht="15.75" customHeight="1">
      <c r="A96" s="282" t="s">
        <v>315</v>
      </c>
      <c r="B96" s="255" t="s">
        <v>331</v>
      </c>
      <c r="C96" s="255" t="s">
        <v>6</v>
      </c>
      <c r="D96" s="57" t="s">
        <v>567</v>
      </c>
      <c r="E96" s="255" t="s">
        <v>319</v>
      </c>
      <c r="F96" s="281" t="s">
        <v>1870</v>
      </c>
      <c r="G96" s="255"/>
      <c r="H96" s="250">
        <v>1.0</v>
      </c>
      <c r="I96" s="255"/>
      <c r="J96" s="293">
        <v>14590.0</v>
      </c>
      <c r="K96" s="388">
        <v>6868.0</v>
      </c>
      <c r="L96" s="295">
        <v>4121.0</v>
      </c>
      <c r="M96" s="251">
        <f>L96*H96</f>
        <v>4121</v>
      </c>
      <c r="N96" s="255" t="s">
        <v>1804</v>
      </c>
      <c r="O96" s="247"/>
      <c r="P96" s="270"/>
      <c r="Q96" s="247"/>
      <c r="R96" s="247"/>
      <c r="S96" s="247"/>
      <c r="T96" s="247"/>
      <c r="U96" s="247"/>
      <c r="V96" s="247"/>
      <c r="W96" s="247"/>
      <c r="X96" s="247"/>
      <c r="Y96" s="247"/>
      <c r="Z96" s="247"/>
      <c r="AA96" s="247"/>
      <c r="AB96" s="247"/>
      <c r="AC96" s="247"/>
      <c r="AD96" s="247"/>
      <c r="AE96" s="247"/>
      <c r="AF96" s="247"/>
      <c r="AG96" s="247"/>
      <c r="AH96" s="247"/>
      <c r="AI96" s="252"/>
      <c r="AJ96" s="252"/>
      <c r="AK96" s="270"/>
      <c r="AL96" s="270"/>
      <c r="AM96" s="270"/>
      <c r="AN96" s="270"/>
      <c r="AO96" s="270"/>
    </row>
    <row r="97" ht="15.75" customHeight="1">
      <c r="A97" s="271" t="s">
        <v>315</v>
      </c>
      <c r="B97" s="57" t="s">
        <v>316</v>
      </c>
      <c r="C97" s="58"/>
      <c r="D97" s="97" t="s">
        <v>567</v>
      </c>
      <c r="E97" s="57" t="s">
        <v>4</v>
      </c>
      <c r="F97" s="358" t="s">
        <v>652</v>
      </c>
      <c r="G97" s="57" t="s">
        <v>335</v>
      </c>
      <c r="H97" s="39">
        <v>1.0</v>
      </c>
      <c r="I97" s="120">
        <v>2590.0</v>
      </c>
      <c r="J97" s="120"/>
      <c r="K97" s="387"/>
      <c r="L97" s="61">
        <v>860.0</v>
      </c>
      <c r="M97" s="62">
        <v>817.0</v>
      </c>
      <c r="N97" s="57" t="s">
        <v>629</v>
      </c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70"/>
      <c r="AJ97" s="270"/>
      <c r="AK97" s="270"/>
    </row>
    <row r="98" ht="15.75" customHeight="1">
      <c r="A98" s="271" t="s">
        <v>315</v>
      </c>
      <c r="B98" s="57" t="s">
        <v>316</v>
      </c>
      <c r="C98" s="58"/>
      <c r="D98" s="97" t="s">
        <v>328</v>
      </c>
      <c r="E98" s="57" t="s">
        <v>4</v>
      </c>
      <c r="F98" s="57" t="s">
        <v>653</v>
      </c>
      <c r="G98" s="57" t="s">
        <v>335</v>
      </c>
      <c r="H98" s="39">
        <v>1.0</v>
      </c>
      <c r="I98" s="120">
        <v>2590.0</v>
      </c>
      <c r="J98" s="120"/>
      <c r="K98" s="387"/>
      <c r="L98" s="61">
        <v>860.0</v>
      </c>
      <c r="M98" s="62">
        <v>817.0</v>
      </c>
      <c r="N98" s="57" t="s">
        <v>629</v>
      </c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70"/>
      <c r="AJ98" s="270"/>
      <c r="AK98" s="270"/>
    </row>
    <row r="99" ht="15.75" customHeight="1">
      <c r="A99" s="57" t="s">
        <v>315</v>
      </c>
      <c r="B99" s="57" t="s">
        <v>1426</v>
      </c>
      <c r="C99" s="58"/>
      <c r="D99" s="362" t="s">
        <v>328</v>
      </c>
      <c r="E99" s="57" t="s">
        <v>4</v>
      </c>
      <c r="F99" s="38" t="s">
        <v>1444</v>
      </c>
      <c r="G99" s="57" t="s">
        <v>579</v>
      </c>
      <c r="H99" s="38">
        <v>1.0</v>
      </c>
      <c r="I99" s="113">
        <v>4590.0</v>
      </c>
      <c r="J99" s="125"/>
      <c r="K99" s="386">
        <v>1890.0</v>
      </c>
      <c r="L99" s="59">
        <v>1418.0</v>
      </c>
      <c r="M99" s="189">
        <f t="shared" ref="M99:M101" si="15">L99*H99</f>
        <v>1418</v>
      </c>
      <c r="N99" s="57" t="s">
        <v>1435</v>
      </c>
      <c r="O99" s="64" t="s">
        <v>1871</v>
      </c>
      <c r="P99" s="209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</row>
    <row r="100" ht="15.75" customHeight="1">
      <c r="A100" s="57" t="s">
        <v>315</v>
      </c>
      <c r="B100" s="57" t="s">
        <v>577</v>
      </c>
      <c r="C100" s="58"/>
      <c r="D100" s="362" t="s">
        <v>328</v>
      </c>
      <c r="E100" s="57" t="s">
        <v>4</v>
      </c>
      <c r="F100" s="38" t="s">
        <v>1446</v>
      </c>
      <c r="G100" s="57" t="s">
        <v>579</v>
      </c>
      <c r="H100" s="38">
        <v>1.0</v>
      </c>
      <c r="I100" s="113">
        <v>17790.0</v>
      </c>
      <c r="J100" s="132">
        <v>13990.0</v>
      </c>
      <c r="K100" s="386">
        <v>7690.0</v>
      </c>
      <c r="L100" s="59">
        <v>5768.0</v>
      </c>
      <c r="M100" s="189">
        <f t="shared" si="15"/>
        <v>5768</v>
      </c>
      <c r="N100" s="57" t="s">
        <v>1435</v>
      </c>
      <c r="O100" s="64" t="s">
        <v>1871</v>
      </c>
      <c r="P100" s="209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</row>
    <row r="101" ht="15.75" customHeight="1">
      <c r="A101" s="57" t="s">
        <v>315</v>
      </c>
      <c r="B101" s="57" t="s">
        <v>577</v>
      </c>
      <c r="C101" s="57"/>
      <c r="D101" s="57" t="s">
        <v>474</v>
      </c>
      <c r="E101" s="57" t="s">
        <v>4</v>
      </c>
      <c r="F101" s="58" t="s">
        <v>1102</v>
      </c>
      <c r="G101" s="154" t="s">
        <v>1094</v>
      </c>
      <c r="H101" s="38">
        <v>1.0</v>
      </c>
      <c r="I101" s="59">
        <v>13490.0</v>
      </c>
      <c r="J101" s="59">
        <v>10790.0</v>
      </c>
      <c r="K101" s="389">
        <v>5390.0</v>
      </c>
      <c r="L101" s="38">
        <v>3773.0</v>
      </c>
      <c r="M101" s="383">
        <f t="shared" si="15"/>
        <v>3773</v>
      </c>
      <c r="N101" s="57" t="s">
        <v>1095</v>
      </c>
      <c r="O101" s="63"/>
      <c r="P101" s="63"/>
      <c r="Q101" s="5">
        <v>1.0</v>
      </c>
      <c r="R101" s="5"/>
      <c r="S101" s="5"/>
      <c r="T101" s="5"/>
      <c r="U101" s="5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</row>
    <row r="102" ht="15.75" customHeight="1">
      <c r="A102" s="57" t="s">
        <v>315</v>
      </c>
      <c r="B102" s="57" t="s">
        <v>1574</v>
      </c>
      <c r="C102" s="58"/>
      <c r="D102" s="57" t="s">
        <v>474</v>
      </c>
      <c r="E102" s="57" t="s">
        <v>4</v>
      </c>
      <c r="F102" s="220" t="s">
        <v>1578</v>
      </c>
      <c r="G102" s="57"/>
      <c r="H102" s="279">
        <v>1.0</v>
      </c>
      <c r="I102" s="113">
        <v>13390.0</v>
      </c>
      <c r="J102" s="132">
        <v>7790.0</v>
      </c>
      <c r="K102" s="222">
        <v>5790.0</v>
      </c>
      <c r="L102" s="59">
        <v>3185.0</v>
      </c>
      <c r="M102" s="189"/>
      <c r="N102" s="57" t="s">
        <v>1572</v>
      </c>
    </row>
    <row r="103" ht="15.75" customHeight="1">
      <c r="A103" s="57" t="s">
        <v>315</v>
      </c>
      <c r="B103" s="57" t="s">
        <v>1574</v>
      </c>
      <c r="C103" s="58"/>
      <c r="D103" s="57" t="s">
        <v>328</v>
      </c>
      <c r="E103" s="57" t="s">
        <v>4</v>
      </c>
      <c r="F103" s="220" t="s">
        <v>1580</v>
      </c>
      <c r="G103" s="57"/>
      <c r="H103" s="279">
        <v>1.0</v>
      </c>
      <c r="I103" s="113">
        <v>13390.0</v>
      </c>
      <c r="J103" s="132">
        <v>7790.0</v>
      </c>
      <c r="K103" s="222">
        <v>5790.0</v>
      </c>
      <c r="L103" s="59">
        <v>3185.0</v>
      </c>
      <c r="M103" s="189"/>
      <c r="N103" s="57" t="s">
        <v>1572</v>
      </c>
    </row>
    <row r="104" ht="15.75" customHeight="1">
      <c r="A104" s="35" t="s">
        <v>315</v>
      </c>
      <c r="B104" s="367" t="s">
        <v>1872</v>
      </c>
      <c r="C104" s="390"/>
      <c r="D104" s="367" t="s">
        <v>328</v>
      </c>
      <c r="E104" s="367" t="s">
        <v>4</v>
      </c>
      <c r="F104" s="368" t="s">
        <v>1873</v>
      </c>
      <c r="G104" s="369" t="s">
        <v>1874</v>
      </c>
      <c r="H104" s="39">
        <v>1.0</v>
      </c>
      <c r="I104" s="367">
        <v>12490.0</v>
      </c>
      <c r="J104" s="367">
        <v>9970.0</v>
      </c>
      <c r="K104" s="274"/>
      <c r="L104" s="391">
        <v>4646.0</v>
      </c>
      <c r="M104" s="392">
        <v>4646.0</v>
      </c>
      <c r="N104" s="57" t="s">
        <v>1841</v>
      </c>
      <c r="O104" s="363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70"/>
      <c r="AK104" s="270"/>
      <c r="AL104" s="270"/>
      <c r="AM104" s="270"/>
      <c r="AN104" s="270"/>
      <c r="AO104" s="270"/>
    </row>
    <row r="105" ht="15.75" customHeight="1">
      <c r="A105" s="57" t="s">
        <v>315</v>
      </c>
      <c r="B105" s="57" t="s">
        <v>1574</v>
      </c>
      <c r="C105" s="58"/>
      <c r="D105" s="57" t="s">
        <v>567</v>
      </c>
      <c r="E105" s="57" t="s">
        <v>4</v>
      </c>
      <c r="F105" s="220" t="s">
        <v>1575</v>
      </c>
      <c r="G105" s="57"/>
      <c r="H105" s="279">
        <v>1.0</v>
      </c>
      <c r="I105" s="113">
        <v>13390.0</v>
      </c>
      <c r="J105" s="132">
        <v>7790.0</v>
      </c>
      <c r="K105" s="222">
        <v>5790.0</v>
      </c>
      <c r="L105" s="59">
        <v>3185.0</v>
      </c>
      <c r="M105" s="189"/>
      <c r="N105" s="57" t="s">
        <v>1572</v>
      </c>
    </row>
    <row r="106" ht="15.75" customHeight="1">
      <c r="A106" s="57" t="s">
        <v>315</v>
      </c>
      <c r="B106" s="57" t="s">
        <v>1576</v>
      </c>
      <c r="C106" s="58"/>
      <c r="D106" s="57" t="s">
        <v>474</v>
      </c>
      <c r="E106" s="57" t="s">
        <v>4</v>
      </c>
      <c r="F106" s="220" t="s">
        <v>1579</v>
      </c>
      <c r="G106" s="57"/>
      <c r="H106" s="279">
        <v>1.0</v>
      </c>
      <c r="I106" s="113">
        <v>14590.0</v>
      </c>
      <c r="J106" s="132">
        <v>8590.0</v>
      </c>
      <c r="K106" s="222">
        <v>6390.0</v>
      </c>
      <c r="L106" s="59">
        <v>3515.0</v>
      </c>
      <c r="M106" s="189"/>
      <c r="N106" s="57" t="s">
        <v>1572</v>
      </c>
    </row>
    <row r="107" ht="15.75" customHeight="1">
      <c r="A107" s="57" t="s">
        <v>315</v>
      </c>
      <c r="B107" s="57" t="s">
        <v>1576</v>
      </c>
      <c r="C107" s="58"/>
      <c r="D107" s="57" t="s">
        <v>328</v>
      </c>
      <c r="E107" s="57" t="s">
        <v>4</v>
      </c>
      <c r="F107" s="220" t="s">
        <v>1581</v>
      </c>
      <c r="G107" s="57"/>
      <c r="H107" s="279">
        <v>1.0</v>
      </c>
      <c r="I107" s="113">
        <v>14590.0</v>
      </c>
      <c r="J107" s="132">
        <v>8590.0</v>
      </c>
      <c r="K107" s="222">
        <v>6390.0</v>
      </c>
      <c r="L107" s="59">
        <v>3515.0</v>
      </c>
      <c r="M107" s="189"/>
      <c r="N107" s="57" t="s">
        <v>1572</v>
      </c>
    </row>
    <row r="108" ht="15.75" customHeight="1">
      <c r="A108" s="57" t="s">
        <v>315</v>
      </c>
      <c r="B108" s="57" t="s">
        <v>1576</v>
      </c>
      <c r="C108" s="58"/>
      <c r="D108" s="57" t="s">
        <v>567</v>
      </c>
      <c r="E108" s="57" t="s">
        <v>4</v>
      </c>
      <c r="F108" s="220" t="s">
        <v>1577</v>
      </c>
      <c r="G108" s="57"/>
      <c r="H108" s="279">
        <v>1.0</v>
      </c>
      <c r="I108" s="113">
        <v>14590.0</v>
      </c>
      <c r="J108" s="132">
        <v>8590.0</v>
      </c>
      <c r="K108" s="222">
        <v>6390.0</v>
      </c>
      <c r="L108" s="59">
        <v>3515.0</v>
      </c>
      <c r="M108" s="189"/>
      <c r="N108" s="57" t="s">
        <v>1572</v>
      </c>
    </row>
    <row r="109" ht="15.75" customHeight="1">
      <c r="A109" s="271" t="s">
        <v>315</v>
      </c>
      <c r="B109" s="57" t="s">
        <v>577</v>
      </c>
      <c r="C109" s="58"/>
      <c r="D109" s="57" t="s">
        <v>328</v>
      </c>
      <c r="E109" s="57" t="s">
        <v>4</v>
      </c>
      <c r="F109" s="57" t="s">
        <v>766</v>
      </c>
      <c r="G109" s="57" t="s">
        <v>579</v>
      </c>
      <c r="H109" s="38">
        <v>1.0</v>
      </c>
      <c r="I109" s="142">
        <v>11590.0</v>
      </c>
      <c r="J109" s="132">
        <v>9990.0</v>
      </c>
      <c r="K109" s="104"/>
      <c r="L109" s="133">
        <v>4990.0</v>
      </c>
      <c r="M109" s="381">
        <v>4491.0</v>
      </c>
      <c r="N109" s="57" t="s">
        <v>748</v>
      </c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70"/>
      <c r="AK109" s="270"/>
      <c r="AL109" s="270"/>
      <c r="AM109" s="270"/>
      <c r="AN109" s="270"/>
      <c r="AO109" s="270"/>
    </row>
    <row r="110" ht="15.75" customHeight="1">
      <c r="A110" s="35" t="s">
        <v>315</v>
      </c>
      <c r="B110" s="367" t="s">
        <v>1872</v>
      </c>
      <c r="C110" s="390"/>
      <c r="D110" s="393" t="s">
        <v>474</v>
      </c>
      <c r="E110" s="367" t="s">
        <v>4</v>
      </c>
      <c r="F110" s="368" t="s">
        <v>1875</v>
      </c>
      <c r="G110" s="369" t="s">
        <v>1874</v>
      </c>
      <c r="H110" s="39">
        <v>1.0</v>
      </c>
      <c r="I110" s="367">
        <v>12490.0</v>
      </c>
      <c r="J110" s="367">
        <v>9970.0</v>
      </c>
      <c r="K110" s="274"/>
      <c r="L110" s="391">
        <v>4323.0</v>
      </c>
      <c r="M110" s="392">
        <v>4323.0</v>
      </c>
      <c r="N110" s="57" t="s">
        <v>1841</v>
      </c>
      <c r="O110" s="363" t="s">
        <v>1876</v>
      </c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52"/>
      <c r="AJ110" s="270"/>
      <c r="AK110" s="270"/>
      <c r="AL110" s="270"/>
      <c r="AM110" s="270"/>
      <c r="AN110" s="270"/>
      <c r="AO110" s="270"/>
    </row>
    <row r="111" ht="15.75" customHeight="1">
      <c r="A111" s="57" t="s">
        <v>315</v>
      </c>
      <c r="B111" s="57" t="s">
        <v>577</v>
      </c>
      <c r="C111" s="57"/>
      <c r="D111" s="57" t="s">
        <v>474</v>
      </c>
      <c r="E111" s="57" t="s">
        <v>4</v>
      </c>
      <c r="F111" s="58" t="s">
        <v>580</v>
      </c>
      <c r="G111" s="154" t="s">
        <v>1094</v>
      </c>
      <c r="H111" s="38">
        <v>1.0</v>
      </c>
      <c r="I111" s="59">
        <v>13490.0</v>
      </c>
      <c r="J111" s="59">
        <v>10790.0</v>
      </c>
      <c r="K111" s="179">
        <v>5390.0</v>
      </c>
      <c r="L111" s="38">
        <v>3773.0</v>
      </c>
      <c r="M111" s="383">
        <f t="shared" ref="M111:M115" si="16">L111*H111</f>
        <v>3773</v>
      </c>
      <c r="N111" s="57" t="s">
        <v>1095</v>
      </c>
      <c r="O111" s="63"/>
      <c r="P111" s="63"/>
      <c r="Q111" s="5">
        <v>1.0</v>
      </c>
      <c r="R111" s="5"/>
      <c r="S111" s="5"/>
      <c r="T111" s="5"/>
      <c r="U111" s="5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</row>
    <row r="112" ht="15.75" customHeight="1">
      <c r="A112" s="57" t="s">
        <v>315</v>
      </c>
      <c r="B112" s="57" t="s">
        <v>577</v>
      </c>
      <c r="C112" s="57"/>
      <c r="D112" s="57" t="s">
        <v>474</v>
      </c>
      <c r="E112" s="57" t="s">
        <v>4</v>
      </c>
      <c r="F112" s="58" t="s">
        <v>1104</v>
      </c>
      <c r="G112" s="154" t="s">
        <v>1097</v>
      </c>
      <c r="H112" s="38">
        <v>1.0</v>
      </c>
      <c r="I112" s="120">
        <v>14490.0</v>
      </c>
      <c r="J112" s="120">
        <v>11990.0</v>
      </c>
      <c r="K112" s="179">
        <v>5790.0</v>
      </c>
      <c r="L112" s="38">
        <v>5211.0</v>
      </c>
      <c r="M112" s="383">
        <f t="shared" si="16"/>
        <v>5211</v>
      </c>
      <c r="N112" s="57" t="s">
        <v>1095</v>
      </c>
      <c r="O112" s="63"/>
      <c r="P112" s="63"/>
      <c r="Q112" s="5">
        <v>1.0</v>
      </c>
      <c r="R112" s="5"/>
      <c r="S112" s="5"/>
      <c r="T112" s="5"/>
      <c r="U112" s="5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</row>
    <row r="113" ht="15.75" customHeight="1">
      <c r="A113" s="57" t="s">
        <v>315</v>
      </c>
      <c r="B113" s="57" t="s">
        <v>577</v>
      </c>
      <c r="C113" s="58"/>
      <c r="D113" s="394" t="s">
        <v>328</v>
      </c>
      <c r="E113" s="57" t="s">
        <v>4</v>
      </c>
      <c r="F113" s="58" t="s">
        <v>1096</v>
      </c>
      <c r="G113" s="57" t="s">
        <v>1097</v>
      </c>
      <c r="H113" s="38">
        <v>1.0</v>
      </c>
      <c r="I113" s="120">
        <v>14490.0</v>
      </c>
      <c r="J113" s="120">
        <v>11590.0</v>
      </c>
      <c r="K113" s="179">
        <v>5790.0</v>
      </c>
      <c r="L113" s="38">
        <v>4921.5</v>
      </c>
      <c r="M113" s="189">
        <f t="shared" si="16"/>
        <v>4921.5</v>
      </c>
      <c r="N113" s="57" t="s">
        <v>1134</v>
      </c>
      <c r="O113" s="64" t="s">
        <v>1877</v>
      </c>
      <c r="P113" s="63"/>
      <c r="Q113" s="63"/>
      <c r="R113" s="64"/>
      <c r="S113" s="54"/>
      <c r="T113" s="54"/>
      <c r="U113" s="54"/>
      <c r="V113" s="54"/>
      <c r="W113" s="5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3"/>
      <c r="AI113" s="63"/>
      <c r="AJ113" s="63"/>
    </row>
    <row r="114" ht="15.75" customHeight="1">
      <c r="A114" s="57" t="s">
        <v>315</v>
      </c>
      <c r="B114" s="57" t="s">
        <v>577</v>
      </c>
      <c r="C114" s="57"/>
      <c r="D114" s="57" t="s">
        <v>474</v>
      </c>
      <c r="E114" s="57" t="s">
        <v>4</v>
      </c>
      <c r="F114" s="58" t="s">
        <v>1101</v>
      </c>
      <c r="G114" s="154" t="s">
        <v>1097</v>
      </c>
      <c r="H114" s="38">
        <v>1.0</v>
      </c>
      <c r="I114" s="120">
        <v>14490.0</v>
      </c>
      <c r="J114" s="120">
        <v>11990.0</v>
      </c>
      <c r="K114" s="179">
        <v>5790.0</v>
      </c>
      <c r="L114" s="38">
        <v>5211.0</v>
      </c>
      <c r="M114" s="383">
        <f t="shared" si="16"/>
        <v>5211</v>
      </c>
      <c r="N114" s="57" t="s">
        <v>1095</v>
      </c>
      <c r="O114" s="63"/>
      <c r="P114" s="63"/>
      <c r="Q114" s="5">
        <v>1.0</v>
      </c>
      <c r="R114" s="5"/>
      <c r="S114" s="5"/>
      <c r="T114" s="5"/>
      <c r="U114" s="5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</row>
    <row r="115" ht="15.75" customHeight="1">
      <c r="A115" s="57" t="s">
        <v>315</v>
      </c>
      <c r="B115" s="57" t="s">
        <v>577</v>
      </c>
      <c r="C115" s="58"/>
      <c r="D115" s="271" t="s">
        <v>474</v>
      </c>
      <c r="E115" s="57" t="s">
        <v>4</v>
      </c>
      <c r="F115" s="58" t="s">
        <v>1135</v>
      </c>
      <c r="G115" s="57" t="s">
        <v>1097</v>
      </c>
      <c r="H115" s="38">
        <v>1.0</v>
      </c>
      <c r="I115" s="120">
        <v>14490.0</v>
      </c>
      <c r="J115" s="120">
        <v>11590.0</v>
      </c>
      <c r="K115" s="179">
        <v>5790.0</v>
      </c>
      <c r="L115" s="38">
        <v>4921.5</v>
      </c>
      <c r="M115" s="189">
        <f t="shared" si="16"/>
        <v>4921.5</v>
      </c>
      <c r="N115" s="57" t="s">
        <v>1134</v>
      </c>
      <c r="O115" s="63"/>
      <c r="P115" s="63"/>
      <c r="Q115" s="63"/>
      <c r="R115" s="64"/>
      <c r="S115" s="54"/>
      <c r="T115" s="54"/>
      <c r="U115" s="54"/>
      <c r="V115" s="54"/>
      <c r="W115" s="5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3"/>
      <c r="AI115" s="63"/>
      <c r="AJ115" s="63"/>
    </row>
    <row r="116" ht="15.75" customHeight="1">
      <c r="A116" s="261" t="s">
        <v>315</v>
      </c>
      <c r="B116" s="35" t="s">
        <v>316</v>
      </c>
      <c r="C116" s="35" t="s">
        <v>6</v>
      </c>
      <c r="D116" s="35" t="s">
        <v>474</v>
      </c>
      <c r="E116" s="35" t="s">
        <v>319</v>
      </c>
      <c r="F116" s="355" t="s">
        <v>1878</v>
      </c>
      <c r="G116" s="35" t="s">
        <v>583</v>
      </c>
      <c r="H116" s="264">
        <v>1.0</v>
      </c>
      <c r="I116" s="244" t="s">
        <v>1879</v>
      </c>
      <c r="J116" s="265"/>
      <c r="K116" s="266"/>
      <c r="L116" s="264">
        <v>1061.0</v>
      </c>
      <c r="M116" s="267" t="s">
        <v>1880</v>
      </c>
      <c r="N116" s="35" t="s">
        <v>1793</v>
      </c>
      <c r="O116" s="268"/>
      <c r="P116" s="268"/>
      <c r="Q116" s="268"/>
      <c r="R116" s="268"/>
      <c r="S116" s="268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252"/>
      <c r="AJ116" s="270"/>
      <c r="AK116" s="270"/>
      <c r="AL116" s="270"/>
      <c r="AM116" s="270"/>
      <c r="AN116" s="270"/>
      <c r="AO116" s="270"/>
    </row>
    <row r="117" ht="15.75" customHeight="1">
      <c r="A117" s="57" t="s">
        <v>315</v>
      </c>
      <c r="B117" s="57" t="s">
        <v>316</v>
      </c>
      <c r="C117" s="57" t="s">
        <v>6</v>
      </c>
      <c r="D117" s="57" t="s">
        <v>328</v>
      </c>
      <c r="E117" s="57" t="s">
        <v>4</v>
      </c>
      <c r="F117" s="57" t="s">
        <v>1310</v>
      </c>
      <c r="G117" s="57" t="s">
        <v>1053</v>
      </c>
      <c r="H117" s="38">
        <v>1.0</v>
      </c>
      <c r="I117" s="113">
        <v>8790.0</v>
      </c>
      <c r="J117" s="125"/>
      <c r="K117" s="210">
        <v>3790.0</v>
      </c>
      <c r="L117" s="57">
        <v>3222.0</v>
      </c>
      <c r="M117" s="189">
        <f t="shared" ref="M117:M126" si="17">L117*H117</f>
        <v>3222</v>
      </c>
      <c r="N117" s="57" t="s">
        <v>1288</v>
      </c>
    </row>
    <row r="118" ht="15.75" customHeight="1">
      <c r="A118" s="57" t="s">
        <v>315</v>
      </c>
      <c r="B118" s="57" t="s">
        <v>316</v>
      </c>
      <c r="C118" s="57" t="s">
        <v>6</v>
      </c>
      <c r="D118" s="362" t="s">
        <v>328</v>
      </c>
      <c r="E118" s="57" t="s">
        <v>4</v>
      </c>
      <c r="F118" s="57" t="s">
        <v>1312</v>
      </c>
      <c r="G118" s="57" t="s">
        <v>1053</v>
      </c>
      <c r="H118" s="38">
        <v>1.0</v>
      </c>
      <c r="I118" s="113">
        <v>7590.0</v>
      </c>
      <c r="J118" s="125"/>
      <c r="K118" s="210">
        <v>3300.0</v>
      </c>
      <c r="L118" s="57">
        <v>2805.0</v>
      </c>
      <c r="M118" s="189">
        <f t="shared" si="17"/>
        <v>2805</v>
      </c>
      <c r="N118" s="57" t="s">
        <v>1288</v>
      </c>
      <c r="O118" s="395" t="s">
        <v>1881</v>
      </c>
    </row>
    <row r="119" ht="15.75" customHeight="1">
      <c r="A119" s="57" t="s">
        <v>315</v>
      </c>
      <c r="B119" s="57" t="s">
        <v>316</v>
      </c>
      <c r="C119" s="57" t="s">
        <v>6</v>
      </c>
      <c r="D119" s="57" t="s">
        <v>567</v>
      </c>
      <c r="E119" s="57" t="s">
        <v>4</v>
      </c>
      <c r="F119" s="358" t="s">
        <v>1312</v>
      </c>
      <c r="G119" s="57" t="s">
        <v>1053</v>
      </c>
      <c r="H119" s="38">
        <v>1.0</v>
      </c>
      <c r="I119" s="113">
        <v>7590.0</v>
      </c>
      <c r="J119" s="125"/>
      <c r="K119" s="210">
        <v>3300.0</v>
      </c>
      <c r="L119" s="57">
        <v>2805.0</v>
      </c>
      <c r="M119" s="189">
        <f t="shared" si="17"/>
        <v>2805</v>
      </c>
      <c r="N119" s="57" t="s">
        <v>1288</v>
      </c>
    </row>
    <row r="120" ht="15.75" customHeight="1">
      <c r="A120" s="57" t="s">
        <v>315</v>
      </c>
      <c r="B120" s="57" t="s">
        <v>316</v>
      </c>
      <c r="C120" s="57" t="s">
        <v>6</v>
      </c>
      <c r="D120" s="57" t="s">
        <v>567</v>
      </c>
      <c r="E120" s="57" t="s">
        <v>4</v>
      </c>
      <c r="F120" s="358" t="s">
        <v>1314</v>
      </c>
      <c r="G120" s="57" t="s">
        <v>1053</v>
      </c>
      <c r="H120" s="38">
        <v>1.0</v>
      </c>
      <c r="I120" s="113">
        <v>7590.0</v>
      </c>
      <c r="J120" s="125"/>
      <c r="K120" s="210">
        <v>3300.0</v>
      </c>
      <c r="L120" s="57">
        <v>2805.0</v>
      </c>
      <c r="M120" s="189">
        <f t="shared" si="17"/>
        <v>2805</v>
      </c>
      <c r="N120" s="57" t="s">
        <v>1288</v>
      </c>
    </row>
    <row r="121" ht="15.75" customHeight="1">
      <c r="A121" s="57" t="s">
        <v>315</v>
      </c>
      <c r="B121" s="57" t="s">
        <v>316</v>
      </c>
      <c r="C121" s="57" t="s">
        <v>6</v>
      </c>
      <c r="D121" s="271" t="s">
        <v>474</v>
      </c>
      <c r="E121" s="57" t="s">
        <v>4</v>
      </c>
      <c r="F121" s="57" t="s">
        <v>1316</v>
      </c>
      <c r="G121" s="57" t="s">
        <v>1053</v>
      </c>
      <c r="H121" s="38">
        <v>1.0</v>
      </c>
      <c r="I121" s="113">
        <v>6190.0</v>
      </c>
      <c r="J121" s="125"/>
      <c r="K121" s="210">
        <v>2690.0</v>
      </c>
      <c r="L121" s="57">
        <v>2287.0</v>
      </c>
      <c r="M121" s="189">
        <f t="shared" si="17"/>
        <v>2287</v>
      </c>
      <c r="N121" s="57" t="s">
        <v>1288</v>
      </c>
    </row>
    <row r="122" ht="15.75" customHeight="1">
      <c r="A122" s="57" t="s">
        <v>315</v>
      </c>
      <c r="B122" s="57" t="s">
        <v>316</v>
      </c>
      <c r="C122" s="57" t="s">
        <v>6</v>
      </c>
      <c r="D122" s="57" t="s">
        <v>328</v>
      </c>
      <c r="E122" s="57" t="s">
        <v>1202</v>
      </c>
      <c r="F122" s="58" t="s">
        <v>1203</v>
      </c>
      <c r="G122" s="57" t="s">
        <v>1053</v>
      </c>
      <c r="H122" s="97">
        <v>1.0</v>
      </c>
      <c r="I122" s="113">
        <v>7590.0</v>
      </c>
      <c r="J122" s="125"/>
      <c r="K122" s="211">
        <v>3300.0</v>
      </c>
      <c r="L122" s="97">
        <v>2937.0</v>
      </c>
      <c r="M122" s="189">
        <f t="shared" si="17"/>
        <v>2937</v>
      </c>
      <c r="N122" s="57" t="s">
        <v>1204</v>
      </c>
      <c r="O122" s="63"/>
      <c r="P122" s="203"/>
      <c r="Q122" s="203"/>
      <c r="R122" s="396"/>
      <c r="S122" s="396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</row>
    <row r="123" ht="15.75" customHeight="1">
      <c r="A123" s="57" t="s">
        <v>315</v>
      </c>
      <c r="B123" s="57" t="s">
        <v>316</v>
      </c>
      <c r="C123" s="57" t="s">
        <v>6</v>
      </c>
      <c r="D123" s="35" t="s">
        <v>567</v>
      </c>
      <c r="E123" s="57" t="s">
        <v>1202</v>
      </c>
      <c r="F123" s="382" t="s">
        <v>1205</v>
      </c>
      <c r="G123" s="57" t="s">
        <v>1053</v>
      </c>
      <c r="H123" s="97">
        <v>1.0</v>
      </c>
      <c r="I123" s="113">
        <v>7590.0</v>
      </c>
      <c r="J123" s="125"/>
      <c r="K123" s="211">
        <v>3300.0</v>
      </c>
      <c r="L123" s="97">
        <v>2937.0</v>
      </c>
      <c r="M123" s="189">
        <f t="shared" si="17"/>
        <v>2937</v>
      </c>
      <c r="N123" s="57" t="s">
        <v>1204</v>
      </c>
      <c r="O123" s="63"/>
      <c r="P123" s="203"/>
      <c r="Q123" s="203"/>
      <c r="R123" s="396"/>
      <c r="S123" s="396"/>
      <c r="T123" s="396"/>
      <c r="U123" s="396"/>
      <c r="V123" s="396"/>
      <c r="W123" s="396"/>
      <c r="X123" s="396"/>
      <c r="Y123" s="396"/>
      <c r="Z123" s="396"/>
      <c r="AA123" s="396"/>
      <c r="AB123" s="396"/>
      <c r="AC123" s="396"/>
      <c r="AD123" s="396"/>
      <c r="AE123" s="396"/>
      <c r="AF123" s="396"/>
      <c r="AG123" s="396"/>
      <c r="AH123" s="396"/>
      <c r="AI123" s="396"/>
      <c r="AJ123" s="396"/>
      <c r="AK123" s="396"/>
      <c r="AL123" s="396"/>
      <c r="AM123" s="396"/>
      <c r="AN123" s="396"/>
    </row>
    <row r="124" ht="15.75" customHeight="1">
      <c r="A124" s="57" t="s">
        <v>315</v>
      </c>
      <c r="B124" s="57" t="s">
        <v>316</v>
      </c>
      <c r="C124" s="57" t="s">
        <v>6</v>
      </c>
      <c r="D124" s="57" t="s">
        <v>328</v>
      </c>
      <c r="E124" s="57" t="s">
        <v>1202</v>
      </c>
      <c r="F124" s="58" t="s">
        <v>1207</v>
      </c>
      <c r="G124" s="57" t="s">
        <v>1053</v>
      </c>
      <c r="H124" s="97">
        <v>1.0</v>
      </c>
      <c r="I124" s="113">
        <v>7790.0</v>
      </c>
      <c r="J124" s="125"/>
      <c r="K124" s="211">
        <v>3430.0</v>
      </c>
      <c r="L124" s="97">
        <v>3053.0</v>
      </c>
      <c r="M124" s="189">
        <f t="shared" si="17"/>
        <v>3053</v>
      </c>
      <c r="N124" s="57" t="s">
        <v>1204</v>
      </c>
      <c r="O124" s="63"/>
      <c r="P124" s="203"/>
      <c r="Q124" s="203"/>
      <c r="R124" s="396"/>
      <c r="S124" s="396"/>
      <c r="T124" s="396"/>
      <c r="U124" s="396"/>
      <c r="V124" s="396"/>
      <c r="W124" s="396"/>
      <c r="X124" s="396"/>
      <c r="Y124" s="396"/>
      <c r="Z124" s="396"/>
      <c r="AA124" s="396"/>
      <c r="AB124" s="396"/>
      <c r="AC124" s="396"/>
      <c r="AD124" s="396"/>
      <c r="AE124" s="396"/>
      <c r="AF124" s="396"/>
      <c r="AG124" s="396"/>
      <c r="AH124" s="396"/>
      <c r="AI124" s="396"/>
      <c r="AJ124" s="396"/>
      <c r="AK124" s="396"/>
      <c r="AL124" s="396"/>
      <c r="AM124" s="396"/>
      <c r="AN124" s="396"/>
    </row>
    <row r="125" ht="15.75" customHeight="1">
      <c r="A125" s="35" t="s">
        <v>315</v>
      </c>
      <c r="B125" s="35" t="s">
        <v>316</v>
      </c>
      <c r="C125" s="35" t="s">
        <v>6</v>
      </c>
      <c r="D125" s="35" t="s">
        <v>567</v>
      </c>
      <c r="E125" s="35" t="s">
        <v>319</v>
      </c>
      <c r="F125" s="325" t="s">
        <v>1882</v>
      </c>
      <c r="G125" s="326" t="s">
        <v>583</v>
      </c>
      <c r="H125" s="154">
        <v>1.0</v>
      </c>
      <c r="I125" s="57">
        <v>5990.0</v>
      </c>
      <c r="J125" s="57">
        <v>3590.0</v>
      </c>
      <c r="K125" s="57"/>
      <c r="L125" s="154">
        <v>1469.0</v>
      </c>
      <c r="M125" s="327">
        <f t="shared" si="17"/>
        <v>1469</v>
      </c>
      <c r="N125" s="57" t="s">
        <v>1814</v>
      </c>
      <c r="O125" s="346"/>
      <c r="P125" s="323"/>
      <c r="Q125" s="323"/>
      <c r="R125" s="323"/>
      <c r="S125" s="323"/>
      <c r="T125" s="323"/>
      <c r="U125" s="323"/>
      <c r="V125" s="323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252"/>
      <c r="AK125" s="270"/>
      <c r="AL125" s="270"/>
      <c r="AM125" s="270"/>
      <c r="AN125" s="270"/>
      <c r="AO125" s="270"/>
    </row>
    <row r="126" ht="15.75" customHeight="1">
      <c r="A126" s="57" t="s">
        <v>315</v>
      </c>
      <c r="B126" s="57" t="s">
        <v>316</v>
      </c>
      <c r="C126" s="57" t="s">
        <v>6</v>
      </c>
      <c r="D126" s="57" t="s">
        <v>567</v>
      </c>
      <c r="E126" s="57" t="s">
        <v>4</v>
      </c>
      <c r="F126" s="358" t="s">
        <v>1208</v>
      </c>
      <c r="G126" s="57" t="s">
        <v>1053</v>
      </c>
      <c r="H126" s="57">
        <v>1.0</v>
      </c>
      <c r="I126" s="113">
        <v>5190.0</v>
      </c>
      <c r="J126" s="125"/>
      <c r="K126" s="211">
        <v>2230.0</v>
      </c>
      <c r="L126" s="57">
        <v>1895.5</v>
      </c>
      <c r="M126" s="189">
        <f t="shared" si="17"/>
        <v>1895.5</v>
      </c>
      <c r="N126" s="57" t="s">
        <v>1423</v>
      </c>
      <c r="O126" s="63"/>
      <c r="P126" s="64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</row>
    <row r="127" ht="15.75" customHeight="1">
      <c r="A127" s="57" t="s">
        <v>315</v>
      </c>
      <c r="B127" s="57" t="s">
        <v>316</v>
      </c>
      <c r="C127" s="57" t="s">
        <v>6</v>
      </c>
      <c r="D127" s="57" t="s">
        <v>328</v>
      </c>
      <c r="E127" s="57" t="s">
        <v>4</v>
      </c>
      <c r="F127" s="220" t="s">
        <v>1447</v>
      </c>
      <c r="G127" s="57" t="s">
        <v>335</v>
      </c>
      <c r="H127" s="279">
        <v>1.0</v>
      </c>
      <c r="I127" s="113">
        <v>8590.0</v>
      </c>
      <c r="J127" s="125"/>
      <c r="K127" s="222">
        <v>3760.0</v>
      </c>
      <c r="L127" s="59">
        <v>3008.0</v>
      </c>
      <c r="M127" s="189"/>
      <c r="N127" s="57" t="s">
        <v>1572</v>
      </c>
    </row>
    <row r="128" ht="15.75" customHeight="1">
      <c r="A128" s="57" t="s">
        <v>315</v>
      </c>
      <c r="B128" s="57" t="s">
        <v>316</v>
      </c>
      <c r="C128" s="57" t="s">
        <v>6</v>
      </c>
      <c r="D128" s="271" t="s">
        <v>567</v>
      </c>
      <c r="E128" s="57" t="s">
        <v>4</v>
      </c>
      <c r="F128" s="358" t="s">
        <v>1052</v>
      </c>
      <c r="G128" s="57" t="s">
        <v>1053</v>
      </c>
      <c r="H128" s="38">
        <v>1.0</v>
      </c>
      <c r="I128" s="113">
        <v>6190.0</v>
      </c>
      <c r="J128" s="125"/>
      <c r="K128" s="179">
        <v>2660.0</v>
      </c>
      <c r="L128" s="38">
        <v>2261.0</v>
      </c>
      <c r="M128" s="383">
        <f t="shared" ref="M128:M135" si="18">L128*H128</f>
        <v>2261</v>
      </c>
      <c r="N128" s="57" t="s">
        <v>1037</v>
      </c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  <c r="AH128" s="252"/>
      <c r="AI128" s="270"/>
      <c r="AJ128" s="270"/>
      <c r="AK128" s="270"/>
    </row>
    <row r="129" ht="15.75" customHeight="1">
      <c r="A129" s="57" t="s">
        <v>315</v>
      </c>
      <c r="B129" s="57" t="s">
        <v>316</v>
      </c>
      <c r="C129" s="57" t="s">
        <v>6</v>
      </c>
      <c r="D129" s="57" t="s">
        <v>328</v>
      </c>
      <c r="E129" s="57" t="s">
        <v>4</v>
      </c>
      <c r="F129" s="57" t="s">
        <v>1052</v>
      </c>
      <c r="G129" s="57" t="s">
        <v>1053</v>
      </c>
      <c r="H129" s="38">
        <v>1.0</v>
      </c>
      <c r="I129" s="113">
        <v>6190.0</v>
      </c>
      <c r="J129" s="125"/>
      <c r="K129" s="179">
        <v>2660.0</v>
      </c>
      <c r="L129" s="38">
        <v>2261.0</v>
      </c>
      <c r="M129" s="383">
        <f t="shared" si="18"/>
        <v>2261</v>
      </c>
      <c r="N129" s="57" t="s">
        <v>1037</v>
      </c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70"/>
      <c r="AJ129" s="270"/>
      <c r="AK129" s="270"/>
    </row>
    <row r="130" ht="15.75" customHeight="1">
      <c r="A130" s="57" t="s">
        <v>315</v>
      </c>
      <c r="B130" s="57" t="s">
        <v>316</v>
      </c>
      <c r="C130" s="57" t="s">
        <v>6</v>
      </c>
      <c r="D130" s="57" t="s">
        <v>328</v>
      </c>
      <c r="E130" s="57" t="s">
        <v>4</v>
      </c>
      <c r="F130" s="38" t="s">
        <v>1450</v>
      </c>
      <c r="G130" s="57" t="s">
        <v>335</v>
      </c>
      <c r="H130" s="38">
        <v>1.0</v>
      </c>
      <c r="I130" s="113">
        <v>4790.0</v>
      </c>
      <c r="J130" s="125"/>
      <c r="K130" s="216" t="s">
        <v>1437</v>
      </c>
      <c r="L130" s="59">
        <v>1592.0</v>
      </c>
      <c r="M130" s="189">
        <f t="shared" si="18"/>
        <v>1592</v>
      </c>
      <c r="N130" s="57" t="s">
        <v>1435</v>
      </c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</row>
    <row r="131" ht="15.75" customHeight="1">
      <c r="A131" s="57" t="s">
        <v>315</v>
      </c>
      <c r="B131" s="57" t="s">
        <v>316</v>
      </c>
      <c r="C131" s="57" t="s">
        <v>6</v>
      </c>
      <c r="D131" s="57" t="s">
        <v>567</v>
      </c>
      <c r="E131" s="57" t="s">
        <v>4</v>
      </c>
      <c r="F131" s="38" t="s">
        <v>1450</v>
      </c>
      <c r="G131" s="57" t="s">
        <v>335</v>
      </c>
      <c r="H131" s="38">
        <v>1.0</v>
      </c>
      <c r="I131" s="113">
        <v>4790.0</v>
      </c>
      <c r="J131" s="125"/>
      <c r="K131" s="216" t="s">
        <v>1437</v>
      </c>
      <c r="L131" s="59">
        <v>1592.0</v>
      </c>
      <c r="M131" s="189">
        <f t="shared" si="18"/>
        <v>1592</v>
      </c>
      <c r="N131" s="57" t="s">
        <v>1435</v>
      </c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</row>
    <row r="132" ht="15.75" customHeight="1">
      <c r="A132" s="57" t="s">
        <v>315</v>
      </c>
      <c r="B132" s="57" t="s">
        <v>316</v>
      </c>
      <c r="C132" s="57" t="s">
        <v>6</v>
      </c>
      <c r="D132" s="57" t="s">
        <v>474</v>
      </c>
      <c r="E132" s="57" t="s">
        <v>4</v>
      </c>
      <c r="F132" s="38" t="s">
        <v>1451</v>
      </c>
      <c r="G132" s="57" t="s">
        <v>335</v>
      </c>
      <c r="H132" s="38">
        <v>1.0</v>
      </c>
      <c r="I132" s="113">
        <v>4790.0</v>
      </c>
      <c r="J132" s="125"/>
      <c r="K132" s="216" t="s">
        <v>1437</v>
      </c>
      <c r="L132" s="59">
        <v>1592.0</v>
      </c>
      <c r="M132" s="189">
        <f t="shared" si="18"/>
        <v>1592</v>
      </c>
      <c r="N132" s="57" t="s">
        <v>1435</v>
      </c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 ht="15.75" customHeight="1">
      <c r="A133" s="57" t="s">
        <v>315</v>
      </c>
      <c r="B133" s="57" t="s">
        <v>316</v>
      </c>
      <c r="C133" s="57" t="s">
        <v>6</v>
      </c>
      <c r="D133" s="57" t="s">
        <v>567</v>
      </c>
      <c r="E133" s="57" t="s">
        <v>4</v>
      </c>
      <c r="F133" s="38" t="s">
        <v>1451</v>
      </c>
      <c r="G133" s="57" t="s">
        <v>335</v>
      </c>
      <c r="H133" s="38">
        <v>1.0</v>
      </c>
      <c r="I133" s="113">
        <v>4790.0</v>
      </c>
      <c r="J133" s="125"/>
      <c r="K133" s="216" t="s">
        <v>1437</v>
      </c>
      <c r="L133" s="59">
        <v>1592.0</v>
      </c>
      <c r="M133" s="189">
        <f t="shared" si="18"/>
        <v>1592</v>
      </c>
      <c r="N133" s="57" t="s">
        <v>1435</v>
      </c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</row>
    <row r="134" ht="15.75" customHeight="1">
      <c r="A134" s="57" t="s">
        <v>315</v>
      </c>
      <c r="B134" s="57" t="s">
        <v>316</v>
      </c>
      <c r="C134" s="57" t="s">
        <v>6</v>
      </c>
      <c r="D134" s="57" t="s">
        <v>328</v>
      </c>
      <c r="E134" s="57" t="s">
        <v>4</v>
      </c>
      <c r="F134" s="38" t="s">
        <v>1452</v>
      </c>
      <c r="G134" s="57" t="s">
        <v>335</v>
      </c>
      <c r="H134" s="38">
        <v>1.0</v>
      </c>
      <c r="I134" s="113">
        <v>4790.0</v>
      </c>
      <c r="J134" s="125"/>
      <c r="K134" s="216" t="s">
        <v>1437</v>
      </c>
      <c r="L134" s="59">
        <v>1592.0</v>
      </c>
      <c r="M134" s="189">
        <f t="shared" si="18"/>
        <v>1592</v>
      </c>
      <c r="N134" s="57" t="s">
        <v>1435</v>
      </c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 ht="15.75" customHeight="1">
      <c r="A135" s="57" t="s">
        <v>315</v>
      </c>
      <c r="B135" s="57" t="s">
        <v>316</v>
      </c>
      <c r="C135" s="57" t="s">
        <v>6</v>
      </c>
      <c r="D135" s="57" t="s">
        <v>474</v>
      </c>
      <c r="E135" s="57" t="s">
        <v>4</v>
      </c>
      <c r="F135" s="38" t="s">
        <v>1452</v>
      </c>
      <c r="G135" s="57" t="s">
        <v>335</v>
      </c>
      <c r="H135" s="38">
        <v>1.0</v>
      </c>
      <c r="I135" s="113">
        <v>4790.0</v>
      </c>
      <c r="J135" s="125"/>
      <c r="K135" s="216" t="s">
        <v>1437</v>
      </c>
      <c r="L135" s="59">
        <v>1592.0</v>
      </c>
      <c r="M135" s="189">
        <f t="shared" si="18"/>
        <v>1592</v>
      </c>
      <c r="N135" s="57" t="s">
        <v>1435</v>
      </c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 ht="15.75" customHeight="1">
      <c r="A136" s="271" t="s">
        <v>315</v>
      </c>
      <c r="B136" s="57" t="s">
        <v>316</v>
      </c>
      <c r="C136" s="57" t="s">
        <v>6</v>
      </c>
      <c r="D136" s="57" t="s">
        <v>328</v>
      </c>
      <c r="E136" s="57" t="s">
        <v>4</v>
      </c>
      <c r="F136" s="58" t="s">
        <v>584</v>
      </c>
      <c r="G136" s="57" t="s">
        <v>583</v>
      </c>
      <c r="H136" s="39">
        <v>1.0</v>
      </c>
      <c r="I136" s="59">
        <v>4790.0</v>
      </c>
      <c r="J136" s="59">
        <v>2390.0</v>
      </c>
      <c r="K136" s="274"/>
      <c r="L136" s="61">
        <v>1597.0</v>
      </c>
      <c r="M136" s="62">
        <v>799.0</v>
      </c>
      <c r="N136" s="57" t="s">
        <v>476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52"/>
      <c r="AJ136" s="270"/>
      <c r="AK136" s="270"/>
      <c r="AL136" s="270"/>
      <c r="AM136" s="270"/>
      <c r="AN136" s="270"/>
      <c r="AO136" s="270"/>
    </row>
    <row r="137" ht="15.75" customHeight="1">
      <c r="A137" s="57" t="s">
        <v>315</v>
      </c>
      <c r="B137" s="57" t="s">
        <v>316</v>
      </c>
      <c r="C137" s="57" t="s">
        <v>6</v>
      </c>
      <c r="D137" s="57" t="s">
        <v>328</v>
      </c>
      <c r="E137" s="57" t="s">
        <v>4</v>
      </c>
      <c r="F137" s="220" t="s">
        <v>1453</v>
      </c>
      <c r="G137" s="57" t="s">
        <v>335</v>
      </c>
      <c r="H137" s="279">
        <v>1.0</v>
      </c>
      <c r="I137" s="113">
        <v>5390.0</v>
      </c>
      <c r="J137" s="125"/>
      <c r="K137" s="222">
        <v>2130.0</v>
      </c>
      <c r="L137" s="59">
        <v>1811.0</v>
      </c>
      <c r="M137" s="189"/>
      <c r="N137" s="57" t="s">
        <v>1572</v>
      </c>
    </row>
    <row r="138" ht="15.75" customHeight="1">
      <c r="A138" s="57" t="s">
        <v>315</v>
      </c>
      <c r="B138" s="57" t="s">
        <v>316</v>
      </c>
      <c r="C138" s="57" t="s">
        <v>6</v>
      </c>
      <c r="D138" s="57" t="s">
        <v>328</v>
      </c>
      <c r="E138" s="57" t="s">
        <v>4</v>
      </c>
      <c r="F138" s="220" t="s">
        <v>1455</v>
      </c>
      <c r="G138" s="57" t="s">
        <v>335</v>
      </c>
      <c r="H138" s="279">
        <v>1.0</v>
      </c>
      <c r="I138" s="113">
        <v>9190.0</v>
      </c>
      <c r="J138" s="125"/>
      <c r="K138" s="222">
        <v>3990.0</v>
      </c>
      <c r="L138" s="59">
        <v>3392.0</v>
      </c>
      <c r="M138" s="189"/>
      <c r="N138" s="57" t="s">
        <v>1572</v>
      </c>
    </row>
    <row r="139" ht="15.75" customHeight="1">
      <c r="A139" s="57" t="s">
        <v>315</v>
      </c>
      <c r="B139" s="57" t="s">
        <v>316</v>
      </c>
      <c r="C139" s="57" t="s">
        <v>6</v>
      </c>
      <c r="D139" s="57" t="s">
        <v>567</v>
      </c>
      <c r="E139" s="57" t="s">
        <v>4</v>
      </c>
      <c r="F139" s="220" t="s">
        <v>1455</v>
      </c>
      <c r="G139" s="57" t="s">
        <v>335</v>
      </c>
      <c r="H139" s="279">
        <v>1.0</v>
      </c>
      <c r="I139" s="113">
        <v>9190.0</v>
      </c>
      <c r="J139" s="125"/>
      <c r="K139" s="222">
        <v>3990.0</v>
      </c>
      <c r="L139" s="59">
        <v>3392.0</v>
      </c>
      <c r="M139" s="189"/>
      <c r="N139" s="57" t="s">
        <v>1572</v>
      </c>
    </row>
    <row r="140" ht="15.75" customHeight="1">
      <c r="A140" s="57" t="s">
        <v>315</v>
      </c>
      <c r="B140" s="57" t="s">
        <v>316</v>
      </c>
      <c r="C140" s="57" t="s">
        <v>6</v>
      </c>
      <c r="D140" s="57" t="s">
        <v>474</v>
      </c>
      <c r="E140" s="57" t="s">
        <v>4</v>
      </c>
      <c r="F140" s="220" t="s">
        <v>1455</v>
      </c>
      <c r="G140" s="57" t="s">
        <v>335</v>
      </c>
      <c r="H140" s="279">
        <v>1.0</v>
      </c>
      <c r="I140" s="113">
        <v>9190.0</v>
      </c>
      <c r="J140" s="125"/>
      <c r="K140" s="222">
        <v>3990.0</v>
      </c>
      <c r="L140" s="59">
        <v>3392.0</v>
      </c>
      <c r="M140" s="189"/>
      <c r="N140" s="57" t="s">
        <v>1572</v>
      </c>
    </row>
    <row r="141" ht="15.75" customHeight="1">
      <c r="A141" s="57" t="s">
        <v>315</v>
      </c>
      <c r="B141" s="57" t="s">
        <v>316</v>
      </c>
      <c r="C141" s="57" t="s">
        <v>6</v>
      </c>
      <c r="D141" s="271" t="s">
        <v>567</v>
      </c>
      <c r="E141" s="57" t="s">
        <v>4</v>
      </c>
      <c r="F141" s="358" t="s">
        <v>1054</v>
      </c>
      <c r="G141" s="57" t="s">
        <v>583</v>
      </c>
      <c r="H141" s="38">
        <v>1.0</v>
      </c>
      <c r="I141" s="113">
        <v>6790.0</v>
      </c>
      <c r="J141" s="125"/>
      <c r="K141" s="179">
        <v>2850.0</v>
      </c>
      <c r="L141" s="38">
        <v>2423.0</v>
      </c>
      <c r="M141" s="383">
        <f t="shared" ref="M141:M155" si="19">L141*H141</f>
        <v>2423</v>
      </c>
      <c r="N141" s="57" t="s">
        <v>1037</v>
      </c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70"/>
      <c r="AJ141" s="270"/>
      <c r="AK141" s="270"/>
    </row>
    <row r="142" ht="15.75" customHeight="1">
      <c r="A142" s="57" t="s">
        <v>315</v>
      </c>
      <c r="B142" s="57" t="s">
        <v>316</v>
      </c>
      <c r="C142" s="57" t="s">
        <v>6</v>
      </c>
      <c r="D142" s="271" t="s">
        <v>567</v>
      </c>
      <c r="E142" s="57" t="s">
        <v>4</v>
      </c>
      <c r="F142" s="358" t="s">
        <v>1055</v>
      </c>
      <c r="G142" s="57" t="s">
        <v>583</v>
      </c>
      <c r="H142" s="38">
        <v>1.0</v>
      </c>
      <c r="I142" s="113">
        <v>6790.0</v>
      </c>
      <c r="J142" s="125"/>
      <c r="K142" s="179">
        <v>2850.0</v>
      </c>
      <c r="L142" s="38">
        <v>2423.0</v>
      </c>
      <c r="M142" s="383">
        <f t="shared" si="19"/>
        <v>2423</v>
      </c>
      <c r="N142" s="57" t="s">
        <v>1037</v>
      </c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70"/>
      <c r="AJ142" s="270"/>
      <c r="AK142" s="270"/>
    </row>
    <row r="143" ht="15.75" customHeight="1">
      <c r="A143" s="57" t="s">
        <v>315</v>
      </c>
      <c r="B143" s="57" t="s">
        <v>316</v>
      </c>
      <c r="C143" s="57" t="s">
        <v>6</v>
      </c>
      <c r="D143" s="57" t="s">
        <v>328</v>
      </c>
      <c r="E143" s="57" t="s">
        <v>4</v>
      </c>
      <c r="F143" s="57" t="s">
        <v>1055</v>
      </c>
      <c r="G143" s="57" t="s">
        <v>583</v>
      </c>
      <c r="H143" s="38">
        <v>1.0</v>
      </c>
      <c r="I143" s="113">
        <v>6790.0</v>
      </c>
      <c r="J143" s="125"/>
      <c r="K143" s="179">
        <v>2850.0</v>
      </c>
      <c r="L143" s="38">
        <v>2423.0</v>
      </c>
      <c r="M143" s="383">
        <f t="shared" si="19"/>
        <v>2423</v>
      </c>
      <c r="N143" s="57" t="s">
        <v>1037</v>
      </c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70"/>
      <c r="AJ143" s="270"/>
      <c r="AK143" s="270"/>
    </row>
    <row r="144" ht="15.75" customHeight="1">
      <c r="A144" s="57" t="s">
        <v>315</v>
      </c>
      <c r="B144" s="57" t="s">
        <v>316</v>
      </c>
      <c r="C144" s="57" t="s">
        <v>6</v>
      </c>
      <c r="D144" s="271" t="s">
        <v>567</v>
      </c>
      <c r="E144" s="57" t="s">
        <v>4</v>
      </c>
      <c r="F144" s="358" t="s">
        <v>1056</v>
      </c>
      <c r="G144" s="57" t="s">
        <v>583</v>
      </c>
      <c r="H144" s="38">
        <v>1.0</v>
      </c>
      <c r="I144" s="113">
        <v>7190.0</v>
      </c>
      <c r="J144" s="125"/>
      <c r="K144" s="179">
        <v>3090.0</v>
      </c>
      <c r="L144" s="38">
        <v>2627.0</v>
      </c>
      <c r="M144" s="383">
        <f t="shared" si="19"/>
        <v>2627</v>
      </c>
      <c r="N144" s="57" t="s">
        <v>1037</v>
      </c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70"/>
      <c r="AJ144" s="270"/>
      <c r="AK144" s="270"/>
    </row>
    <row r="145" ht="15.75" customHeight="1">
      <c r="A145" s="57" t="s">
        <v>315</v>
      </c>
      <c r="B145" s="57" t="s">
        <v>316</v>
      </c>
      <c r="C145" s="57" t="s">
        <v>6</v>
      </c>
      <c r="D145" s="57" t="s">
        <v>328</v>
      </c>
      <c r="E145" s="57" t="s">
        <v>4</v>
      </c>
      <c r="F145" s="57" t="s">
        <v>1056</v>
      </c>
      <c r="G145" s="57" t="s">
        <v>583</v>
      </c>
      <c r="H145" s="38">
        <v>1.0</v>
      </c>
      <c r="I145" s="113">
        <v>7190.0</v>
      </c>
      <c r="J145" s="125"/>
      <c r="K145" s="179">
        <v>3090.0</v>
      </c>
      <c r="L145" s="38">
        <v>2627.0</v>
      </c>
      <c r="M145" s="383">
        <f t="shared" si="19"/>
        <v>2627</v>
      </c>
      <c r="N145" s="57" t="s">
        <v>1037</v>
      </c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70"/>
      <c r="AJ145" s="270"/>
      <c r="AK145" s="270"/>
    </row>
    <row r="146" ht="15.75" customHeight="1">
      <c r="A146" s="57" t="s">
        <v>315</v>
      </c>
      <c r="B146" s="57" t="s">
        <v>316</v>
      </c>
      <c r="C146" s="57" t="s">
        <v>6</v>
      </c>
      <c r="D146" s="271" t="s">
        <v>567</v>
      </c>
      <c r="E146" s="57" t="s">
        <v>4</v>
      </c>
      <c r="F146" s="358" t="s">
        <v>1057</v>
      </c>
      <c r="G146" s="57" t="s">
        <v>583</v>
      </c>
      <c r="H146" s="38">
        <v>1.0</v>
      </c>
      <c r="I146" s="113">
        <v>7190.0</v>
      </c>
      <c r="J146" s="125"/>
      <c r="K146" s="179">
        <v>3090.0</v>
      </c>
      <c r="L146" s="38">
        <v>2627.0</v>
      </c>
      <c r="M146" s="383">
        <f t="shared" si="19"/>
        <v>2627</v>
      </c>
      <c r="N146" s="57" t="s">
        <v>1037</v>
      </c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  <c r="AA146" s="252"/>
      <c r="AB146" s="252"/>
      <c r="AC146" s="252"/>
      <c r="AD146" s="252"/>
      <c r="AE146" s="252"/>
      <c r="AF146" s="252"/>
      <c r="AG146" s="252"/>
      <c r="AH146" s="252"/>
      <c r="AI146" s="270"/>
      <c r="AJ146" s="270"/>
      <c r="AK146" s="270"/>
    </row>
    <row r="147" ht="15.75" customHeight="1">
      <c r="A147" s="57" t="s">
        <v>315</v>
      </c>
      <c r="B147" s="57" t="s">
        <v>316</v>
      </c>
      <c r="C147" s="57" t="s">
        <v>6</v>
      </c>
      <c r="D147" s="57" t="s">
        <v>328</v>
      </c>
      <c r="E147" s="57" t="s">
        <v>4</v>
      </c>
      <c r="F147" s="57" t="s">
        <v>1057</v>
      </c>
      <c r="G147" s="57" t="s">
        <v>583</v>
      </c>
      <c r="H147" s="38">
        <v>1.0</v>
      </c>
      <c r="I147" s="113">
        <v>7190.0</v>
      </c>
      <c r="J147" s="125"/>
      <c r="K147" s="179">
        <v>3090.0</v>
      </c>
      <c r="L147" s="38">
        <v>2627.0</v>
      </c>
      <c r="M147" s="383">
        <f t="shared" si="19"/>
        <v>2627</v>
      </c>
      <c r="N147" s="57" t="s">
        <v>1037</v>
      </c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  <c r="AA147" s="252"/>
      <c r="AB147" s="252"/>
      <c r="AC147" s="252"/>
      <c r="AD147" s="252"/>
      <c r="AE147" s="252"/>
      <c r="AF147" s="252"/>
      <c r="AG147" s="252"/>
      <c r="AH147" s="252"/>
      <c r="AI147" s="270"/>
      <c r="AJ147" s="270"/>
      <c r="AK147" s="270"/>
    </row>
    <row r="148" ht="15.75" customHeight="1">
      <c r="A148" s="57" t="s">
        <v>315</v>
      </c>
      <c r="B148" s="57" t="s">
        <v>316</v>
      </c>
      <c r="C148" s="57" t="s">
        <v>6</v>
      </c>
      <c r="D148" s="271" t="s">
        <v>567</v>
      </c>
      <c r="E148" s="57" t="s">
        <v>4</v>
      </c>
      <c r="F148" s="358" t="s">
        <v>1058</v>
      </c>
      <c r="G148" s="57" t="s">
        <v>583</v>
      </c>
      <c r="H148" s="38">
        <v>1.0</v>
      </c>
      <c r="I148" s="113">
        <v>7190.0</v>
      </c>
      <c r="J148" s="125"/>
      <c r="K148" s="179">
        <v>3090.0</v>
      </c>
      <c r="L148" s="38">
        <v>2627.0</v>
      </c>
      <c r="M148" s="383">
        <f t="shared" si="19"/>
        <v>2627</v>
      </c>
      <c r="N148" s="57" t="s">
        <v>1037</v>
      </c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  <c r="AA148" s="252"/>
      <c r="AB148" s="252"/>
      <c r="AC148" s="252"/>
      <c r="AD148" s="252"/>
      <c r="AE148" s="252"/>
      <c r="AF148" s="252"/>
      <c r="AG148" s="252"/>
      <c r="AH148" s="252"/>
      <c r="AI148" s="270"/>
      <c r="AJ148" s="270"/>
      <c r="AK148" s="270"/>
    </row>
    <row r="149" ht="15.75" customHeight="1">
      <c r="A149" s="57" t="s">
        <v>315</v>
      </c>
      <c r="B149" s="57" t="s">
        <v>316</v>
      </c>
      <c r="C149" s="57" t="s">
        <v>6</v>
      </c>
      <c r="D149" s="57" t="s">
        <v>567</v>
      </c>
      <c r="E149" s="57" t="s">
        <v>4</v>
      </c>
      <c r="F149" s="358" t="s">
        <v>1211</v>
      </c>
      <c r="G149" s="57" t="s">
        <v>1053</v>
      </c>
      <c r="H149" s="38">
        <v>1.0</v>
      </c>
      <c r="I149" s="113">
        <v>6790.0</v>
      </c>
      <c r="J149" s="125"/>
      <c r="K149" s="210">
        <v>2890.0</v>
      </c>
      <c r="L149" s="57">
        <v>2457.0</v>
      </c>
      <c r="M149" s="189">
        <f t="shared" si="19"/>
        <v>2457</v>
      </c>
      <c r="N149" s="57" t="s">
        <v>1288</v>
      </c>
    </row>
    <row r="150" ht="15.75" customHeight="1">
      <c r="A150" s="57" t="s">
        <v>315</v>
      </c>
      <c r="B150" s="57" t="s">
        <v>316</v>
      </c>
      <c r="C150" s="57" t="s">
        <v>6</v>
      </c>
      <c r="D150" s="57" t="s">
        <v>328</v>
      </c>
      <c r="E150" s="57" t="s">
        <v>4</v>
      </c>
      <c r="F150" s="57" t="s">
        <v>1211</v>
      </c>
      <c r="G150" s="57" t="s">
        <v>1053</v>
      </c>
      <c r="H150" s="38">
        <v>1.0</v>
      </c>
      <c r="I150" s="113">
        <v>6790.0</v>
      </c>
      <c r="J150" s="125"/>
      <c r="K150" s="210">
        <v>2890.0</v>
      </c>
      <c r="L150" s="57">
        <v>2457.0</v>
      </c>
      <c r="M150" s="189">
        <f t="shared" si="19"/>
        <v>2457</v>
      </c>
      <c r="N150" s="57" t="s">
        <v>1288</v>
      </c>
    </row>
    <row r="151" ht="15.75" customHeight="1">
      <c r="A151" s="57" t="s">
        <v>315</v>
      </c>
      <c r="B151" s="57" t="s">
        <v>316</v>
      </c>
      <c r="C151" s="58"/>
      <c r="D151" s="271" t="s">
        <v>474</v>
      </c>
      <c r="E151" s="57" t="s">
        <v>1202</v>
      </c>
      <c r="F151" s="58" t="s">
        <v>1212</v>
      </c>
      <c r="G151" s="57" t="s">
        <v>1053</v>
      </c>
      <c r="H151" s="97">
        <v>1.0</v>
      </c>
      <c r="I151" s="113">
        <v>6190.0</v>
      </c>
      <c r="J151" s="125"/>
      <c r="K151" s="211">
        <v>2690.0</v>
      </c>
      <c r="L151" s="97">
        <v>2394.0</v>
      </c>
      <c r="M151" s="189">
        <f t="shared" si="19"/>
        <v>2394</v>
      </c>
      <c r="N151" s="57" t="s">
        <v>1204</v>
      </c>
      <c r="O151" s="63"/>
      <c r="P151" s="203"/>
      <c r="Q151" s="203"/>
      <c r="R151" s="396"/>
      <c r="S151" s="396"/>
      <c r="T151" s="396"/>
      <c r="U151" s="396"/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</row>
    <row r="152" ht="15.75" customHeight="1">
      <c r="A152" s="57" t="s">
        <v>315</v>
      </c>
      <c r="B152" s="57" t="s">
        <v>316</v>
      </c>
      <c r="C152" s="58"/>
      <c r="D152" s="57" t="s">
        <v>328</v>
      </c>
      <c r="E152" s="57" t="s">
        <v>1202</v>
      </c>
      <c r="F152" s="58" t="s">
        <v>1213</v>
      </c>
      <c r="G152" s="57" t="s">
        <v>1053</v>
      </c>
      <c r="H152" s="97">
        <v>1.0</v>
      </c>
      <c r="I152" s="113">
        <v>6190.0</v>
      </c>
      <c r="J152" s="125"/>
      <c r="K152" s="211">
        <v>2690.0</v>
      </c>
      <c r="L152" s="97">
        <v>2394.0</v>
      </c>
      <c r="M152" s="189">
        <f t="shared" si="19"/>
        <v>2394</v>
      </c>
      <c r="N152" s="57" t="s">
        <v>1204</v>
      </c>
      <c r="O152" s="63"/>
      <c r="P152" s="203"/>
      <c r="Q152" s="203"/>
      <c r="R152" s="396"/>
      <c r="S152" s="396"/>
      <c r="T152" s="396"/>
      <c r="U152" s="396"/>
      <c r="V152" s="396"/>
      <c r="W152" s="396"/>
      <c r="X152" s="396"/>
      <c r="Y152" s="396"/>
      <c r="Z152" s="396"/>
      <c r="AA152" s="396"/>
      <c r="AB152" s="396"/>
      <c r="AC152" s="396"/>
      <c r="AD152" s="396"/>
      <c r="AE152" s="396"/>
      <c r="AF152" s="396"/>
      <c r="AG152" s="396"/>
      <c r="AH152" s="396"/>
      <c r="AI152" s="396"/>
      <c r="AJ152" s="396"/>
      <c r="AK152" s="396"/>
      <c r="AL152" s="396"/>
      <c r="AM152" s="396"/>
      <c r="AN152" s="396"/>
    </row>
    <row r="153" ht="15.75" customHeight="1">
      <c r="A153" s="57" t="s">
        <v>315</v>
      </c>
      <c r="B153" s="57" t="s">
        <v>316</v>
      </c>
      <c r="C153" s="58"/>
      <c r="D153" s="35" t="s">
        <v>567</v>
      </c>
      <c r="E153" s="57" t="s">
        <v>1202</v>
      </c>
      <c r="F153" s="382" t="s">
        <v>1214</v>
      </c>
      <c r="G153" s="57" t="s">
        <v>1053</v>
      </c>
      <c r="H153" s="200">
        <v>1.0</v>
      </c>
      <c r="I153" s="113">
        <v>6190.0</v>
      </c>
      <c r="J153" s="125"/>
      <c r="K153" s="397">
        <v>2690.0</v>
      </c>
      <c r="L153" s="200">
        <v>2394.0</v>
      </c>
      <c r="M153" s="188">
        <f t="shared" si="19"/>
        <v>2394</v>
      </c>
      <c r="N153" s="57" t="s">
        <v>1204</v>
      </c>
      <c r="O153" s="63"/>
      <c r="P153" s="203"/>
      <c r="Q153" s="203"/>
      <c r="R153" s="396"/>
      <c r="S153" s="396"/>
      <c r="T153" s="396"/>
      <c r="U153" s="396"/>
      <c r="V153" s="396"/>
      <c r="W153" s="396"/>
      <c r="X153" s="396"/>
      <c r="Y153" s="396"/>
      <c r="Z153" s="396"/>
      <c r="AA153" s="396"/>
      <c r="AB153" s="396"/>
      <c r="AC153" s="396"/>
      <c r="AD153" s="396"/>
      <c r="AE153" s="396"/>
      <c r="AF153" s="396"/>
      <c r="AG153" s="396"/>
      <c r="AH153" s="396"/>
      <c r="AI153" s="396"/>
      <c r="AJ153" s="396"/>
      <c r="AK153" s="396"/>
      <c r="AL153" s="396"/>
      <c r="AM153" s="396"/>
      <c r="AN153" s="396"/>
    </row>
    <row r="154" ht="15.75" customHeight="1">
      <c r="A154" s="122" t="s">
        <v>315</v>
      </c>
      <c r="B154" s="122" t="s">
        <v>316</v>
      </c>
      <c r="C154" s="122" t="s">
        <v>6</v>
      </c>
      <c r="D154" s="122" t="s">
        <v>328</v>
      </c>
      <c r="E154" s="122" t="s">
        <v>1202</v>
      </c>
      <c r="F154" s="122" t="s">
        <v>1283</v>
      </c>
      <c r="G154" s="122" t="s">
        <v>1053</v>
      </c>
      <c r="H154" s="398">
        <v>1.0</v>
      </c>
      <c r="I154" s="142">
        <v>7390.0</v>
      </c>
      <c r="J154" s="232"/>
      <c r="K154" s="399">
        <v>2928.0</v>
      </c>
      <c r="L154" s="400">
        <v>2788.57</v>
      </c>
      <c r="M154" s="207">
        <f t="shared" si="19"/>
        <v>2788.57</v>
      </c>
      <c r="N154" s="122" t="s">
        <v>1204</v>
      </c>
      <c r="O154" s="103"/>
      <c r="P154" s="99" t="s">
        <v>1282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</row>
    <row r="155" ht="15.75" customHeight="1">
      <c r="A155" s="282" t="s">
        <v>315</v>
      </c>
      <c r="B155" s="57" t="s">
        <v>316</v>
      </c>
      <c r="C155" s="57" t="s">
        <v>6</v>
      </c>
      <c r="D155" s="331" t="s">
        <v>474</v>
      </c>
      <c r="E155" s="57" t="s">
        <v>319</v>
      </c>
      <c r="F155" s="332" t="s">
        <v>1883</v>
      </c>
      <c r="G155" s="255"/>
      <c r="H155" s="401">
        <v>1.0</v>
      </c>
      <c r="I155" s="331">
        <v>4990.0</v>
      </c>
      <c r="J155" s="333">
        <v>2590.0</v>
      </c>
      <c r="K155" s="402" t="s">
        <v>1884</v>
      </c>
      <c r="L155" s="403">
        <v>1144.0</v>
      </c>
      <c r="M155" s="404">
        <f t="shared" si="19"/>
        <v>1144</v>
      </c>
      <c r="N155" s="331" t="s">
        <v>1820</v>
      </c>
      <c r="O155" s="366"/>
      <c r="P155" s="366"/>
      <c r="Q155" s="366"/>
      <c r="R155" s="366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52"/>
      <c r="AI155" s="252"/>
      <c r="AJ155" s="270"/>
      <c r="AK155" s="270"/>
      <c r="AL155" s="270"/>
      <c r="AM155" s="270"/>
      <c r="AN155" s="270"/>
      <c r="AO155" s="270"/>
    </row>
    <row r="156" ht="15.75" customHeight="1">
      <c r="A156" s="35" t="s">
        <v>315</v>
      </c>
      <c r="B156" s="35" t="s">
        <v>316</v>
      </c>
      <c r="C156" s="35" t="s">
        <v>6</v>
      </c>
      <c r="D156" s="35" t="s">
        <v>567</v>
      </c>
      <c r="E156" s="35" t="s">
        <v>4</v>
      </c>
      <c r="F156" s="348" t="s">
        <v>1885</v>
      </c>
      <c r="G156" s="35" t="s">
        <v>583</v>
      </c>
      <c r="H156" s="405">
        <v>1.0</v>
      </c>
      <c r="I156" s="59">
        <v>3190.0</v>
      </c>
      <c r="J156" s="38"/>
      <c r="K156" s="151"/>
      <c r="L156" s="406"/>
      <c r="M156" s="407">
        <f>2656/2</f>
        <v>1328</v>
      </c>
      <c r="N156" s="35" t="s">
        <v>1811</v>
      </c>
      <c r="O156" s="231"/>
      <c r="P156" s="231"/>
      <c r="Q156" s="231"/>
      <c r="R156" s="231"/>
      <c r="S156" s="231"/>
      <c r="T156" s="231"/>
      <c r="U156" s="231"/>
      <c r="V156" s="231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252"/>
      <c r="AJ156" s="270"/>
      <c r="AK156" s="270"/>
      <c r="AL156" s="270"/>
      <c r="AM156" s="270"/>
      <c r="AN156" s="270"/>
      <c r="AO156" s="270"/>
    </row>
    <row r="157" ht="15.75" customHeight="1">
      <c r="A157" s="271" t="s">
        <v>315</v>
      </c>
      <c r="B157" s="57" t="s">
        <v>331</v>
      </c>
      <c r="C157" s="57" t="s">
        <v>6</v>
      </c>
      <c r="D157" s="57" t="s">
        <v>328</v>
      </c>
      <c r="E157" s="57" t="s">
        <v>4</v>
      </c>
      <c r="F157" s="58" t="s">
        <v>586</v>
      </c>
      <c r="G157" s="57" t="s">
        <v>583</v>
      </c>
      <c r="H157" s="405">
        <v>1.0</v>
      </c>
      <c r="I157" s="59">
        <v>6990.0</v>
      </c>
      <c r="J157" s="59">
        <v>3590.0</v>
      </c>
      <c r="K157" s="408"/>
      <c r="L157" s="176">
        <v>2423.0</v>
      </c>
      <c r="M157" s="409">
        <v>1696.0</v>
      </c>
      <c r="N157" s="57" t="s">
        <v>476</v>
      </c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52"/>
      <c r="AJ157" s="270"/>
      <c r="AK157" s="270"/>
      <c r="AL157" s="270"/>
      <c r="AM157" s="270"/>
      <c r="AN157" s="270"/>
      <c r="AO157" s="270"/>
    </row>
    <row r="158" ht="15.75" customHeight="1">
      <c r="A158" s="271" t="s">
        <v>315</v>
      </c>
      <c r="B158" s="57" t="s">
        <v>316</v>
      </c>
      <c r="C158" s="57" t="s">
        <v>6</v>
      </c>
      <c r="D158" s="57" t="s">
        <v>328</v>
      </c>
      <c r="E158" s="57" t="s">
        <v>4</v>
      </c>
      <c r="F158" s="57" t="s">
        <v>769</v>
      </c>
      <c r="G158" s="57" t="s">
        <v>583</v>
      </c>
      <c r="H158" s="151">
        <v>1.0</v>
      </c>
      <c r="I158" s="113">
        <v>3790.0</v>
      </c>
      <c r="J158" s="125"/>
      <c r="K158" s="410"/>
      <c r="L158" s="411">
        <v>1580.0</v>
      </c>
      <c r="M158" s="412">
        <v>1106.0</v>
      </c>
      <c r="N158" s="57" t="s">
        <v>748</v>
      </c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52"/>
      <c r="AJ158" s="270"/>
      <c r="AK158" s="270"/>
      <c r="AL158" s="270"/>
      <c r="AM158" s="270"/>
      <c r="AN158" s="270"/>
      <c r="AO158" s="270"/>
    </row>
    <row r="159" ht="15.75" customHeight="1">
      <c r="A159" s="35" t="s">
        <v>315</v>
      </c>
      <c r="B159" s="35" t="s">
        <v>316</v>
      </c>
      <c r="C159" s="35" t="s">
        <v>6</v>
      </c>
      <c r="D159" s="35" t="s">
        <v>328</v>
      </c>
      <c r="E159" s="35" t="s">
        <v>319</v>
      </c>
      <c r="F159" s="325" t="s">
        <v>1886</v>
      </c>
      <c r="G159" s="326" t="s">
        <v>583</v>
      </c>
      <c r="H159" s="413">
        <v>1.0</v>
      </c>
      <c r="I159" s="57">
        <v>5990.0</v>
      </c>
      <c r="J159" s="113">
        <v>3590.0</v>
      </c>
      <c r="K159" s="414"/>
      <c r="L159" s="413">
        <v>1598.0</v>
      </c>
      <c r="M159" s="415">
        <f>L159*H159</f>
        <v>1598</v>
      </c>
      <c r="N159" s="57" t="s">
        <v>1814</v>
      </c>
      <c r="O159" s="346"/>
      <c r="P159" s="323"/>
      <c r="Q159" s="323"/>
      <c r="R159" s="323"/>
      <c r="S159" s="323"/>
      <c r="T159" s="323"/>
      <c r="U159" s="323"/>
      <c r="V159" s="323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252"/>
      <c r="AK159" s="270"/>
      <c r="AL159" s="270"/>
      <c r="AM159" s="270"/>
      <c r="AN159" s="270"/>
      <c r="AO159" s="270"/>
    </row>
    <row r="160" ht="15.75" customHeight="1">
      <c r="A160" s="35" t="s">
        <v>315</v>
      </c>
      <c r="B160" s="367" t="s">
        <v>316</v>
      </c>
      <c r="C160" s="367" t="s">
        <v>6</v>
      </c>
      <c r="D160" s="367" t="s">
        <v>474</v>
      </c>
      <c r="E160" s="367" t="s">
        <v>4</v>
      </c>
      <c r="F160" s="368" t="s">
        <v>1886</v>
      </c>
      <c r="G160" s="369" t="s">
        <v>1887</v>
      </c>
      <c r="H160" s="405">
        <v>1.0</v>
      </c>
      <c r="I160" s="367">
        <v>5990.0</v>
      </c>
      <c r="J160" s="367">
        <v>3990.0</v>
      </c>
      <c r="K160" s="408"/>
      <c r="L160" s="416">
        <v>1598.0</v>
      </c>
      <c r="M160" s="417">
        <v>1598.0</v>
      </c>
      <c r="N160" s="57" t="s">
        <v>1841</v>
      </c>
      <c r="O160" s="363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  <c r="AH160" s="252"/>
      <c r="AI160" s="252"/>
      <c r="AJ160" s="270"/>
      <c r="AK160" s="270"/>
      <c r="AL160" s="270"/>
      <c r="AM160" s="270"/>
      <c r="AN160" s="270"/>
      <c r="AO160" s="270"/>
    </row>
    <row r="161" ht="15.75" customHeight="1">
      <c r="A161" s="35" t="s">
        <v>315</v>
      </c>
      <c r="B161" s="35" t="s">
        <v>316</v>
      </c>
      <c r="C161" s="35" t="s">
        <v>6</v>
      </c>
      <c r="D161" s="35" t="s">
        <v>474</v>
      </c>
      <c r="E161" s="35" t="s">
        <v>319</v>
      </c>
      <c r="F161" s="325" t="s">
        <v>1888</v>
      </c>
      <c r="G161" s="326" t="s">
        <v>583</v>
      </c>
      <c r="H161" s="413">
        <v>1.0</v>
      </c>
      <c r="I161" s="57">
        <v>4490.0</v>
      </c>
      <c r="J161" s="113">
        <v>2290.0</v>
      </c>
      <c r="K161" s="414"/>
      <c r="L161" s="413">
        <v>748.0</v>
      </c>
      <c r="M161" s="415">
        <f t="shared" ref="M161:M163" si="20">L161*H161</f>
        <v>748</v>
      </c>
      <c r="N161" s="57" t="s">
        <v>1814</v>
      </c>
      <c r="O161" s="346"/>
      <c r="P161" s="323"/>
      <c r="Q161" s="323"/>
      <c r="R161" s="323"/>
      <c r="S161" s="323"/>
      <c r="T161" s="323"/>
      <c r="U161" s="323"/>
      <c r="V161" s="323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252"/>
      <c r="AK161" s="270"/>
      <c r="AL161" s="270"/>
      <c r="AM161" s="270"/>
      <c r="AN161" s="270"/>
      <c r="AO161" s="270"/>
    </row>
    <row r="162" ht="15.75" customHeight="1">
      <c r="A162" s="35" t="s">
        <v>315</v>
      </c>
      <c r="B162" s="35" t="s">
        <v>316</v>
      </c>
      <c r="C162" s="35" t="s">
        <v>6</v>
      </c>
      <c r="D162" s="35" t="s">
        <v>567</v>
      </c>
      <c r="E162" s="35" t="s">
        <v>319</v>
      </c>
      <c r="F162" s="325" t="s">
        <v>1888</v>
      </c>
      <c r="G162" s="326" t="s">
        <v>583</v>
      </c>
      <c r="H162" s="154">
        <v>1.0</v>
      </c>
      <c r="I162" s="57">
        <v>4490.0</v>
      </c>
      <c r="J162" s="113">
        <v>2290.0</v>
      </c>
      <c r="K162" s="57"/>
      <c r="L162" s="154">
        <v>748.0</v>
      </c>
      <c r="M162" s="415">
        <f t="shared" si="20"/>
        <v>748</v>
      </c>
      <c r="N162" s="57" t="s">
        <v>1814</v>
      </c>
      <c r="O162" s="346"/>
      <c r="P162" s="323"/>
      <c r="Q162" s="323"/>
      <c r="R162" s="323"/>
      <c r="S162" s="323"/>
      <c r="T162" s="323"/>
      <c r="U162" s="323"/>
      <c r="V162" s="323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252"/>
      <c r="AK162" s="270"/>
      <c r="AL162" s="270"/>
      <c r="AM162" s="270"/>
      <c r="AN162" s="270"/>
      <c r="AO162" s="270"/>
    </row>
    <row r="163">
      <c r="A163" s="35" t="s">
        <v>315</v>
      </c>
      <c r="B163" s="35" t="s">
        <v>316</v>
      </c>
      <c r="C163" s="35" t="s">
        <v>6</v>
      </c>
      <c r="D163" s="342" t="s">
        <v>1824</v>
      </c>
      <c r="E163" s="35" t="s">
        <v>319</v>
      </c>
      <c r="F163" s="325" t="s">
        <v>1889</v>
      </c>
      <c r="G163" s="326" t="s">
        <v>583</v>
      </c>
      <c r="H163" s="418">
        <v>1.0</v>
      </c>
      <c r="I163" s="57">
        <v>3990.0</v>
      </c>
      <c r="J163" s="113">
        <v>2390.0</v>
      </c>
      <c r="K163" s="57"/>
      <c r="L163" s="413">
        <v>1064.0</v>
      </c>
      <c r="M163" s="415">
        <f t="shared" si="20"/>
        <v>1064</v>
      </c>
      <c r="N163" s="57" t="s">
        <v>1814</v>
      </c>
      <c r="O163" s="212" t="s">
        <v>1890</v>
      </c>
      <c r="P163" s="419" t="s">
        <v>1891</v>
      </c>
      <c r="Q163" s="420"/>
      <c r="R163" s="347"/>
      <c r="S163" s="347"/>
      <c r="T163" s="347"/>
      <c r="U163" s="421"/>
      <c r="V163" s="347"/>
      <c r="W163" s="237"/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37"/>
      <c r="AI163" s="237"/>
      <c r="AJ163" s="252"/>
      <c r="AK163" s="270"/>
      <c r="AL163" s="270"/>
      <c r="AM163" s="270"/>
      <c r="AN163" s="270"/>
      <c r="AO163" s="270"/>
    </row>
    <row r="164">
      <c r="A164" s="35" t="s">
        <v>315</v>
      </c>
      <c r="B164" s="35" t="s">
        <v>407</v>
      </c>
      <c r="C164" s="35"/>
      <c r="D164" s="35" t="s">
        <v>567</v>
      </c>
      <c r="E164" s="35" t="s">
        <v>4</v>
      </c>
      <c r="F164" s="289" t="s">
        <v>1892</v>
      </c>
      <c r="G164" s="35" t="s">
        <v>1053</v>
      </c>
      <c r="H164" s="422">
        <v>1.0</v>
      </c>
      <c r="I164" s="97">
        <v>3990.0</v>
      </c>
      <c r="J164" s="97">
        <v>2990.0</v>
      </c>
      <c r="K164" s="151"/>
      <c r="L164" s="406"/>
      <c r="M164" s="407">
        <v>1416.0</v>
      </c>
      <c r="N164" s="35"/>
      <c r="O164" s="73"/>
      <c r="P164" s="73"/>
      <c r="Q164" s="423"/>
      <c r="R164" s="292"/>
      <c r="S164" s="292"/>
      <c r="T164" s="292"/>
      <c r="U164" s="86"/>
      <c r="V164" s="292"/>
      <c r="W164" s="237"/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37"/>
      <c r="AI164" s="276"/>
      <c r="AJ164" s="270"/>
      <c r="AK164" s="270"/>
      <c r="AL164" s="270"/>
      <c r="AM164" s="270"/>
      <c r="AN164" s="270"/>
      <c r="AO164" s="270"/>
    </row>
    <row r="165">
      <c r="A165" s="255" t="s">
        <v>315</v>
      </c>
      <c r="B165" s="255" t="s">
        <v>407</v>
      </c>
      <c r="C165" s="255" t="s">
        <v>573</v>
      </c>
      <c r="D165" s="57" t="s">
        <v>567</v>
      </c>
      <c r="E165" s="255" t="s">
        <v>319</v>
      </c>
      <c r="F165" s="256" t="s">
        <v>1893</v>
      </c>
      <c r="G165" s="255" t="s">
        <v>1894</v>
      </c>
      <c r="H165" s="424">
        <v>1.0</v>
      </c>
      <c r="I165" s="293">
        <v>2790.0</v>
      </c>
      <c r="J165" s="255"/>
      <c r="K165" s="425" t="s">
        <v>524</v>
      </c>
      <c r="L165" s="426">
        <v>1160.0</v>
      </c>
      <c r="M165" s="427">
        <f t="shared" ref="M165:M173" si="21">L165*H165</f>
        <v>1160</v>
      </c>
      <c r="N165" s="294" t="s">
        <v>1895</v>
      </c>
      <c r="O165" s="247"/>
      <c r="P165" s="247"/>
      <c r="Q165" s="428"/>
      <c r="R165" s="286"/>
      <c r="S165" s="286"/>
      <c r="T165" s="286"/>
      <c r="U165" s="287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76"/>
      <c r="AJ165" s="252"/>
      <c r="AK165" s="63"/>
      <c r="AL165" s="63"/>
      <c r="AM165" s="63"/>
      <c r="AN165" s="63"/>
      <c r="AO165" s="63"/>
    </row>
    <row r="166">
      <c r="A166" s="35" t="s">
        <v>315</v>
      </c>
      <c r="B166" s="35" t="s">
        <v>316</v>
      </c>
      <c r="C166" s="35" t="s">
        <v>6</v>
      </c>
      <c r="D166" s="35" t="s">
        <v>328</v>
      </c>
      <c r="E166" s="35" t="s">
        <v>319</v>
      </c>
      <c r="F166" s="325" t="s">
        <v>667</v>
      </c>
      <c r="G166" s="326" t="s">
        <v>583</v>
      </c>
      <c r="H166" s="418">
        <v>1.0</v>
      </c>
      <c r="I166" s="57">
        <v>7990.0</v>
      </c>
      <c r="J166" s="113">
        <v>5590.0</v>
      </c>
      <c r="K166" s="414"/>
      <c r="L166" s="413">
        <v>2130.0</v>
      </c>
      <c r="M166" s="415">
        <f t="shared" si="21"/>
        <v>2130</v>
      </c>
      <c r="N166" s="57" t="s">
        <v>1814</v>
      </c>
      <c r="O166" s="346"/>
      <c r="P166" s="323"/>
      <c r="Q166" s="420"/>
      <c r="R166" s="347"/>
      <c r="S166" s="347"/>
      <c r="T166" s="347"/>
      <c r="U166" s="421"/>
      <c r="V166" s="347"/>
      <c r="W166" s="237"/>
      <c r="X166" s="237"/>
      <c r="Y166" s="237"/>
      <c r="Z166" s="237"/>
      <c r="AA166" s="237"/>
      <c r="AB166" s="237"/>
      <c r="AC166" s="237"/>
      <c r="AD166" s="237"/>
      <c r="AE166" s="237"/>
      <c r="AF166" s="237"/>
      <c r="AG166" s="237"/>
      <c r="AH166" s="237"/>
      <c r="AI166" s="237"/>
      <c r="AJ166" s="252"/>
      <c r="AK166" s="270"/>
      <c r="AL166" s="270"/>
      <c r="AM166" s="270"/>
      <c r="AN166" s="270"/>
      <c r="AO166" s="270"/>
    </row>
    <row r="167">
      <c r="A167" s="35" t="s">
        <v>315</v>
      </c>
      <c r="B167" s="35" t="s">
        <v>316</v>
      </c>
      <c r="C167" s="35" t="s">
        <v>6</v>
      </c>
      <c r="D167" s="35" t="s">
        <v>474</v>
      </c>
      <c r="E167" s="35" t="s">
        <v>319</v>
      </c>
      <c r="F167" s="325" t="s">
        <v>1896</v>
      </c>
      <c r="G167" s="326" t="s">
        <v>583</v>
      </c>
      <c r="H167" s="418">
        <v>1.0</v>
      </c>
      <c r="I167" s="57">
        <v>7990.0</v>
      </c>
      <c r="J167" s="113">
        <v>5590.0</v>
      </c>
      <c r="K167" s="414"/>
      <c r="L167" s="154">
        <v>2130.0</v>
      </c>
      <c r="M167" s="415">
        <f t="shared" si="21"/>
        <v>2130</v>
      </c>
      <c r="N167" s="57" t="s">
        <v>1814</v>
      </c>
      <c r="O167" s="376"/>
      <c r="P167" s="419"/>
      <c r="Q167" s="420"/>
      <c r="R167" s="347"/>
      <c r="S167" s="347"/>
      <c r="T167" s="347"/>
      <c r="U167" s="421"/>
      <c r="V167" s="347"/>
      <c r="W167" s="237"/>
      <c r="X167" s="237"/>
      <c r="Y167" s="237"/>
      <c r="Z167" s="237"/>
      <c r="AA167" s="237"/>
      <c r="AB167" s="237"/>
      <c r="AC167" s="237"/>
      <c r="AD167" s="237"/>
      <c r="AE167" s="237"/>
      <c r="AF167" s="237"/>
      <c r="AG167" s="237"/>
      <c r="AH167" s="237"/>
      <c r="AI167" s="237"/>
      <c r="AJ167" s="252"/>
      <c r="AK167" s="270"/>
      <c r="AL167" s="270"/>
      <c r="AM167" s="270"/>
      <c r="AN167" s="270"/>
      <c r="AO167" s="270"/>
    </row>
    <row r="168">
      <c r="A168" s="35" t="s">
        <v>315</v>
      </c>
      <c r="B168" s="35" t="s">
        <v>316</v>
      </c>
      <c r="C168" s="35" t="s">
        <v>6</v>
      </c>
      <c r="D168" s="35" t="s">
        <v>567</v>
      </c>
      <c r="E168" s="35" t="s">
        <v>319</v>
      </c>
      <c r="F168" s="325" t="s">
        <v>1897</v>
      </c>
      <c r="G168" s="326" t="s">
        <v>583</v>
      </c>
      <c r="H168" s="418">
        <v>1.0</v>
      </c>
      <c r="I168" s="57">
        <v>4490.0</v>
      </c>
      <c r="J168" s="113">
        <v>2290.0</v>
      </c>
      <c r="K168" s="414"/>
      <c r="L168" s="154">
        <v>1048.0</v>
      </c>
      <c r="M168" s="415">
        <f t="shared" si="21"/>
        <v>1048</v>
      </c>
      <c r="N168" s="57" t="s">
        <v>1814</v>
      </c>
      <c r="O168" s="376"/>
      <c r="P168" s="419"/>
      <c r="Q168" s="420"/>
      <c r="R168" s="347"/>
      <c r="S168" s="347"/>
      <c r="T168" s="347"/>
      <c r="U168" s="421"/>
      <c r="V168" s="347"/>
      <c r="W168" s="237"/>
      <c r="X168" s="237"/>
      <c r="Y168" s="237"/>
      <c r="Z168" s="237"/>
      <c r="AA168" s="237"/>
      <c r="AB168" s="237"/>
      <c r="AC168" s="237"/>
      <c r="AD168" s="237"/>
      <c r="AE168" s="237"/>
      <c r="AF168" s="237"/>
      <c r="AG168" s="237"/>
      <c r="AH168" s="237"/>
      <c r="AI168" s="237"/>
      <c r="AJ168" s="252"/>
      <c r="AK168" s="270"/>
      <c r="AL168" s="270"/>
      <c r="AM168" s="270"/>
      <c r="AN168" s="270"/>
      <c r="AO168" s="270"/>
    </row>
    <row r="169">
      <c r="A169" s="280" t="s">
        <v>315</v>
      </c>
      <c r="B169" s="255" t="s">
        <v>316</v>
      </c>
      <c r="C169" s="255" t="s">
        <v>6</v>
      </c>
      <c r="D169" s="57" t="s">
        <v>474</v>
      </c>
      <c r="E169" s="255" t="s">
        <v>319</v>
      </c>
      <c r="F169" s="281" t="s">
        <v>1898</v>
      </c>
      <c r="G169" s="280" t="s">
        <v>1899</v>
      </c>
      <c r="H169" s="424">
        <v>1.0</v>
      </c>
      <c r="I169" s="255"/>
      <c r="J169" s="293">
        <v>3990.0</v>
      </c>
      <c r="K169" s="429">
        <v>1829.0</v>
      </c>
      <c r="L169" s="295">
        <v>1280.0</v>
      </c>
      <c r="M169" s="404">
        <f t="shared" si="21"/>
        <v>1280</v>
      </c>
      <c r="N169" s="255" t="s">
        <v>1804</v>
      </c>
      <c r="O169" s="255"/>
      <c r="P169" s="430" t="s">
        <v>1900</v>
      </c>
      <c r="Q169" s="190" t="s">
        <v>1901</v>
      </c>
      <c r="R169" s="286"/>
      <c r="S169" s="286"/>
      <c r="T169" s="286"/>
      <c r="U169" s="287"/>
      <c r="V169" s="286"/>
      <c r="W169" s="286"/>
      <c r="X169" s="286"/>
      <c r="Y169" s="286"/>
      <c r="Z169" s="286"/>
      <c r="AA169" s="286"/>
      <c r="AB169" s="286"/>
      <c r="AC169" s="286"/>
      <c r="AD169" s="286"/>
      <c r="AE169" s="286"/>
      <c r="AF169" s="286"/>
      <c r="AG169" s="286"/>
      <c r="AH169" s="286"/>
      <c r="AI169" s="276"/>
      <c r="AJ169" s="252"/>
      <c r="AK169" s="63"/>
      <c r="AL169" s="63"/>
      <c r="AM169" s="63"/>
      <c r="AN169" s="63"/>
      <c r="AO169" s="63"/>
    </row>
    <row r="170">
      <c r="A170" s="282" t="s">
        <v>315</v>
      </c>
      <c r="B170" s="57" t="s">
        <v>316</v>
      </c>
      <c r="C170" s="57" t="s">
        <v>6</v>
      </c>
      <c r="D170" s="331" t="s">
        <v>567</v>
      </c>
      <c r="E170" s="57" t="s">
        <v>319</v>
      </c>
      <c r="F170" s="338" t="s">
        <v>1902</v>
      </c>
      <c r="G170" s="255"/>
      <c r="H170" s="431">
        <v>1.0</v>
      </c>
      <c r="I170" s="331">
        <v>6990.0</v>
      </c>
      <c r="J170" s="333">
        <v>4190.0</v>
      </c>
      <c r="K170" s="402" t="s">
        <v>1903</v>
      </c>
      <c r="L170" s="403">
        <v>1510.0</v>
      </c>
      <c r="M170" s="404">
        <f t="shared" si="21"/>
        <v>1510</v>
      </c>
      <c r="N170" s="331" t="s">
        <v>1820</v>
      </c>
      <c r="O170" s="331"/>
      <c r="P170" s="331"/>
      <c r="Q170" s="432"/>
      <c r="R170" s="364"/>
      <c r="S170" s="286"/>
      <c r="T170" s="286"/>
      <c r="U170" s="287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76"/>
      <c r="AI170" s="276"/>
      <c r="AJ170" s="270"/>
      <c r="AK170" s="63"/>
      <c r="AL170" s="63"/>
      <c r="AM170" s="63"/>
      <c r="AN170" s="63"/>
      <c r="AO170" s="63"/>
    </row>
    <row r="171">
      <c r="A171" s="35" t="s">
        <v>315</v>
      </c>
      <c r="B171" s="35" t="s">
        <v>316</v>
      </c>
      <c r="C171" s="35" t="s">
        <v>6</v>
      </c>
      <c r="D171" s="35" t="s">
        <v>328</v>
      </c>
      <c r="E171" s="35" t="s">
        <v>319</v>
      </c>
      <c r="F171" s="325" t="s">
        <v>1904</v>
      </c>
      <c r="G171" s="326" t="s">
        <v>583</v>
      </c>
      <c r="H171" s="418">
        <v>1.0</v>
      </c>
      <c r="I171" s="57">
        <v>3990.0</v>
      </c>
      <c r="J171" s="113">
        <v>2790.0</v>
      </c>
      <c r="K171" s="414"/>
      <c r="L171" s="413">
        <v>1064.0</v>
      </c>
      <c r="M171" s="415">
        <f t="shared" si="21"/>
        <v>1064</v>
      </c>
      <c r="N171" s="57" t="s">
        <v>1814</v>
      </c>
      <c r="O171" s="376"/>
      <c r="P171" s="419"/>
      <c r="Q171" s="420"/>
      <c r="R171" s="347"/>
      <c r="S171" s="347"/>
      <c r="T171" s="347"/>
      <c r="U171" s="421"/>
      <c r="V171" s="347"/>
      <c r="W171" s="237"/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37"/>
      <c r="AI171" s="237"/>
      <c r="AJ171" s="252"/>
      <c r="AK171" s="270"/>
      <c r="AL171" s="270"/>
      <c r="AM171" s="270"/>
      <c r="AN171" s="270"/>
      <c r="AO171" s="270"/>
    </row>
    <row r="172">
      <c r="A172" s="35" t="s">
        <v>315</v>
      </c>
      <c r="B172" s="35" t="s">
        <v>316</v>
      </c>
      <c r="C172" s="35" t="s">
        <v>6</v>
      </c>
      <c r="D172" s="35" t="s">
        <v>474</v>
      </c>
      <c r="E172" s="35" t="s">
        <v>319</v>
      </c>
      <c r="F172" s="325" t="s">
        <v>1905</v>
      </c>
      <c r="G172" s="326" t="s">
        <v>583</v>
      </c>
      <c r="H172" s="418">
        <v>1.0</v>
      </c>
      <c r="I172" s="57">
        <v>3990.0</v>
      </c>
      <c r="J172" s="113">
        <v>2790.0</v>
      </c>
      <c r="K172" s="414"/>
      <c r="L172" s="413">
        <v>1064.0</v>
      </c>
      <c r="M172" s="415">
        <f t="shared" si="21"/>
        <v>1064</v>
      </c>
      <c r="N172" s="57" t="s">
        <v>1814</v>
      </c>
      <c r="O172" s="376"/>
      <c r="P172" s="419"/>
      <c r="Q172" s="420"/>
      <c r="R172" s="347"/>
      <c r="S172" s="347"/>
      <c r="T172" s="347"/>
      <c r="U172" s="421"/>
      <c r="V172" s="347"/>
      <c r="W172" s="237"/>
      <c r="X172" s="237"/>
      <c r="Y172" s="237"/>
      <c r="Z172" s="237"/>
      <c r="AA172" s="237"/>
      <c r="AB172" s="237"/>
      <c r="AC172" s="237"/>
      <c r="AD172" s="237"/>
      <c r="AE172" s="237"/>
      <c r="AF172" s="237"/>
      <c r="AG172" s="237"/>
      <c r="AH172" s="237"/>
      <c r="AI172" s="237"/>
      <c r="AJ172" s="252"/>
      <c r="AK172" s="270"/>
      <c r="AL172" s="270"/>
      <c r="AM172" s="270"/>
      <c r="AN172" s="270"/>
      <c r="AO172" s="270"/>
    </row>
    <row r="173">
      <c r="A173" s="35" t="s">
        <v>315</v>
      </c>
      <c r="B173" s="35" t="s">
        <v>316</v>
      </c>
      <c r="C173" s="35" t="s">
        <v>6</v>
      </c>
      <c r="D173" s="35" t="s">
        <v>567</v>
      </c>
      <c r="E173" s="35" t="s">
        <v>319</v>
      </c>
      <c r="F173" s="325" t="s">
        <v>1906</v>
      </c>
      <c r="G173" s="326" t="s">
        <v>583</v>
      </c>
      <c r="H173" s="418">
        <v>1.0</v>
      </c>
      <c r="I173" s="57">
        <v>5990.0</v>
      </c>
      <c r="J173" s="113">
        <v>4190.0</v>
      </c>
      <c r="K173" s="414"/>
      <c r="L173" s="413">
        <v>1598.0</v>
      </c>
      <c r="M173" s="415">
        <f t="shared" si="21"/>
        <v>1598</v>
      </c>
      <c r="N173" s="57" t="s">
        <v>1814</v>
      </c>
      <c r="O173" s="376"/>
      <c r="P173" s="419"/>
      <c r="Q173" s="420"/>
      <c r="R173" s="347"/>
      <c r="S173" s="347"/>
      <c r="T173" s="347"/>
      <c r="U173" s="421"/>
      <c r="V173" s="347"/>
      <c r="W173" s="237"/>
      <c r="X173" s="237"/>
      <c r="Y173" s="237"/>
      <c r="Z173" s="237"/>
      <c r="AA173" s="237"/>
      <c r="AB173" s="237"/>
      <c r="AC173" s="237"/>
      <c r="AD173" s="237"/>
      <c r="AE173" s="237"/>
      <c r="AF173" s="237"/>
      <c r="AG173" s="237"/>
      <c r="AH173" s="237"/>
      <c r="AI173" s="237"/>
      <c r="AJ173" s="252"/>
      <c r="AK173" s="270"/>
      <c r="AL173" s="270"/>
      <c r="AM173" s="270"/>
      <c r="AN173" s="270"/>
      <c r="AO173" s="270"/>
    </row>
    <row r="174">
      <c r="A174" s="35" t="s">
        <v>315</v>
      </c>
      <c r="B174" s="367" t="s">
        <v>316</v>
      </c>
      <c r="C174" s="367" t="s">
        <v>6</v>
      </c>
      <c r="D174" s="367" t="s">
        <v>328</v>
      </c>
      <c r="E174" s="367" t="s">
        <v>4</v>
      </c>
      <c r="F174" s="368" t="s">
        <v>1907</v>
      </c>
      <c r="G174" s="369" t="s">
        <v>1887</v>
      </c>
      <c r="H174" s="39">
        <v>1.0</v>
      </c>
      <c r="I174" s="367">
        <v>4490.0</v>
      </c>
      <c r="J174" s="367">
        <v>3590.0</v>
      </c>
      <c r="K174" s="274"/>
      <c r="L174" s="391">
        <v>1360.0</v>
      </c>
      <c r="M174" s="392">
        <v>1360.0</v>
      </c>
      <c r="N174" s="57" t="s">
        <v>1841</v>
      </c>
      <c r="O174" s="380"/>
      <c r="P174" s="252"/>
      <c r="Q174" s="252"/>
      <c r="R174" s="433"/>
      <c r="S174" s="433"/>
      <c r="T174" s="276"/>
      <c r="U174" s="276"/>
      <c r="V174" s="276"/>
      <c r="W174" s="277"/>
      <c r="X174" s="276"/>
      <c r="Y174" s="276"/>
      <c r="Z174" s="276"/>
      <c r="AA174" s="276"/>
      <c r="AB174" s="276"/>
      <c r="AC174" s="276"/>
      <c r="AD174" s="276"/>
      <c r="AE174" s="276"/>
      <c r="AF174" s="276"/>
      <c r="AG174" s="276"/>
      <c r="AH174" s="252"/>
      <c r="AI174" s="252"/>
      <c r="AJ174" s="270"/>
      <c r="AK174" s="270"/>
      <c r="AL174" s="270"/>
      <c r="AM174" s="270"/>
      <c r="AN174" s="270"/>
      <c r="AO174" s="270"/>
    </row>
    <row r="175">
      <c r="A175" s="35" t="s">
        <v>315</v>
      </c>
      <c r="B175" s="367" t="s">
        <v>316</v>
      </c>
      <c r="C175" s="367" t="s">
        <v>6</v>
      </c>
      <c r="D175" s="367" t="s">
        <v>567</v>
      </c>
      <c r="E175" s="367" t="s">
        <v>4</v>
      </c>
      <c r="F175" s="368" t="s">
        <v>1908</v>
      </c>
      <c r="G175" s="369" t="s">
        <v>1887</v>
      </c>
      <c r="H175" s="39">
        <v>1.0</v>
      </c>
      <c r="I175" s="367">
        <v>4490.0</v>
      </c>
      <c r="J175" s="367">
        <v>3590.0</v>
      </c>
      <c r="K175" s="274"/>
      <c r="L175" s="391">
        <v>1360.0</v>
      </c>
      <c r="M175" s="392">
        <v>1360.0</v>
      </c>
      <c r="N175" s="57" t="s">
        <v>1841</v>
      </c>
      <c r="O175" s="380"/>
      <c r="P175" s="252"/>
      <c r="Q175" s="252"/>
      <c r="R175" s="433"/>
      <c r="S175" s="433"/>
      <c r="T175" s="276"/>
      <c r="U175" s="276"/>
      <c r="V175" s="276"/>
      <c r="W175" s="277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52"/>
      <c r="AI175" s="252"/>
      <c r="AJ175" s="270"/>
      <c r="AK175" s="270"/>
      <c r="AL175" s="270"/>
      <c r="AM175" s="270"/>
      <c r="AN175" s="270"/>
      <c r="AO175" s="270"/>
    </row>
    <row r="176">
      <c r="A176" s="35" t="s">
        <v>315</v>
      </c>
      <c r="B176" s="57" t="s">
        <v>152</v>
      </c>
      <c r="C176" s="57" t="s">
        <v>6</v>
      </c>
      <c r="D176" s="35" t="s">
        <v>474</v>
      </c>
      <c r="E176" s="57" t="s">
        <v>4</v>
      </c>
      <c r="F176" s="348" t="s">
        <v>1909</v>
      </c>
      <c r="G176" s="35" t="s">
        <v>349</v>
      </c>
      <c r="H176" s="39">
        <v>1.0</v>
      </c>
      <c r="I176" s="59">
        <v>3990.0</v>
      </c>
      <c r="J176" s="376"/>
      <c r="K176" s="274"/>
      <c r="L176" s="377" t="s">
        <v>153</v>
      </c>
      <c r="M176" s="378">
        <f>3114/2</f>
        <v>1557</v>
      </c>
      <c r="N176" s="35" t="s">
        <v>1866</v>
      </c>
      <c r="O176" s="48"/>
      <c r="P176" s="44">
        <f>M176*H176</f>
        <v>1557</v>
      </c>
      <c r="Q176" s="44"/>
      <c r="R176" s="245"/>
      <c r="S176" s="245"/>
      <c r="T176" s="237"/>
      <c r="U176" s="237"/>
      <c r="V176" s="237"/>
      <c r="W176" s="246"/>
      <c r="X176" s="237"/>
      <c r="Y176" s="237"/>
      <c r="Z176" s="237"/>
      <c r="AA176" s="237"/>
      <c r="AB176" s="237"/>
      <c r="AC176" s="237"/>
      <c r="AD176" s="237"/>
      <c r="AE176" s="237"/>
      <c r="AF176" s="237"/>
      <c r="AG176" s="237"/>
      <c r="AH176" s="44"/>
      <c r="AI176" s="252"/>
      <c r="AJ176" s="270"/>
      <c r="AK176" s="270"/>
      <c r="AL176" s="270"/>
      <c r="AM176" s="270"/>
      <c r="AN176" s="270"/>
      <c r="AO176" s="270"/>
    </row>
    <row r="177">
      <c r="A177" s="271" t="s">
        <v>315</v>
      </c>
      <c r="B177" s="57" t="s">
        <v>331</v>
      </c>
      <c r="C177" s="57" t="s">
        <v>6</v>
      </c>
      <c r="D177" s="97" t="s">
        <v>567</v>
      </c>
      <c r="E177" s="57" t="s">
        <v>4</v>
      </c>
      <c r="F177" s="358" t="s">
        <v>674</v>
      </c>
      <c r="G177" s="57" t="s">
        <v>583</v>
      </c>
      <c r="H177" s="39">
        <v>1.0</v>
      </c>
      <c r="I177" s="120">
        <v>8990.0</v>
      </c>
      <c r="J177" s="120">
        <v>6970.0</v>
      </c>
      <c r="K177" s="119"/>
      <c r="L177" s="61" t="s">
        <v>675</v>
      </c>
      <c r="M177" s="62">
        <v>2213.0</v>
      </c>
      <c r="N177" s="57" t="s">
        <v>629</v>
      </c>
      <c r="O177" s="380"/>
      <c r="P177" s="252"/>
      <c r="Q177" s="252"/>
      <c r="R177" s="433"/>
      <c r="S177" s="433"/>
      <c r="T177" s="276"/>
      <c r="U177" s="276"/>
      <c r="V177" s="276"/>
      <c r="W177" s="277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52"/>
      <c r="AI177" s="270"/>
      <c r="AJ177" s="270"/>
      <c r="AK177" s="270"/>
    </row>
    <row r="178">
      <c r="A178" s="271" t="s">
        <v>315</v>
      </c>
      <c r="B178" s="57" t="s">
        <v>316</v>
      </c>
      <c r="C178" s="57" t="s">
        <v>6</v>
      </c>
      <c r="D178" s="57" t="s">
        <v>567</v>
      </c>
      <c r="E178" s="57" t="s">
        <v>4</v>
      </c>
      <c r="F178" s="382" t="s">
        <v>588</v>
      </c>
      <c r="G178" s="57" t="s">
        <v>583</v>
      </c>
      <c r="H178" s="39">
        <v>1.0</v>
      </c>
      <c r="I178" s="59">
        <v>8990.0</v>
      </c>
      <c r="J178" s="59">
        <v>6390.0</v>
      </c>
      <c r="K178" s="274"/>
      <c r="L178" s="61">
        <v>2950.0</v>
      </c>
      <c r="M178" s="62">
        <v>2065.0</v>
      </c>
      <c r="N178" s="57" t="s">
        <v>476</v>
      </c>
      <c r="O178" s="380"/>
      <c r="P178" s="252"/>
      <c r="Q178" s="252"/>
      <c r="R178" s="433"/>
      <c r="S178" s="433"/>
      <c r="T178" s="276"/>
      <c r="U178" s="276"/>
      <c r="V178" s="276"/>
      <c r="W178" s="277"/>
      <c r="X178" s="276"/>
      <c r="Y178" s="276"/>
      <c r="Z178" s="276"/>
      <c r="AA178" s="276"/>
      <c r="AB178" s="276"/>
      <c r="AC178" s="276"/>
      <c r="AD178" s="276"/>
      <c r="AE178" s="276"/>
      <c r="AF178" s="276"/>
      <c r="AG178" s="276"/>
      <c r="AH178" s="252"/>
      <c r="AI178" s="252"/>
      <c r="AJ178" s="270"/>
      <c r="AK178" s="270"/>
      <c r="AL178" s="270"/>
      <c r="AM178" s="270"/>
      <c r="AN178" s="270"/>
      <c r="AO178" s="270"/>
    </row>
    <row r="179">
      <c r="A179" s="271" t="s">
        <v>315</v>
      </c>
      <c r="B179" s="57" t="s">
        <v>316</v>
      </c>
      <c r="C179" s="57" t="s">
        <v>6</v>
      </c>
      <c r="D179" s="57" t="s">
        <v>770</v>
      </c>
      <c r="E179" s="57" t="s">
        <v>4</v>
      </c>
      <c r="F179" s="57" t="s">
        <v>771</v>
      </c>
      <c r="G179" s="57" t="s">
        <v>583</v>
      </c>
      <c r="H179" s="38">
        <v>1.0</v>
      </c>
      <c r="I179" s="113">
        <v>6790.0</v>
      </c>
      <c r="J179" s="132">
        <v>5590.0</v>
      </c>
      <c r="K179" s="104"/>
      <c r="L179" s="133">
        <v>2950.0</v>
      </c>
      <c r="M179" s="381">
        <v>2360.0</v>
      </c>
      <c r="N179" s="57" t="s">
        <v>748</v>
      </c>
      <c r="O179" s="274"/>
      <c r="P179" s="433"/>
      <c r="Q179" s="276"/>
      <c r="R179" s="276"/>
      <c r="S179" s="276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70"/>
      <c r="AK179" s="270"/>
      <c r="AL179" s="270"/>
      <c r="AM179" s="270"/>
      <c r="AN179" s="270"/>
      <c r="AO179" s="270"/>
    </row>
    <row r="180">
      <c r="A180" s="57" t="s">
        <v>315</v>
      </c>
      <c r="B180" s="57" t="s">
        <v>316</v>
      </c>
      <c r="C180" s="57" t="s">
        <v>6</v>
      </c>
      <c r="D180" s="271" t="s">
        <v>567</v>
      </c>
      <c r="E180" s="57" t="s">
        <v>4</v>
      </c>
      <c r="F180" s="358" t="s">
        <v>1059</v>
      </c>
      <c r="G180" s="57" t="s">
        <v>583</v>
      </c>
      <c r="H180" s="38">
        <v>1.0</v>
      </c>
      <c r="I180" s="113">
        <v>6990.0</v>
      </c>
      <c r="J180" s="125"/>
      <c r="K180" s="179">
        <v>2950.0</v>
      </c>
      <c r="L180" s="38">
        <v>2508.0</v>
      </c>
      <c r="M180" s="383">
        <f t="shared" ref="M180:M181" si="22">L180*H180</f>
        <v>2508</v>
      </c>
      <c r="N180" s="57" t="s">
        <v>1037</v>
      </c>
      <c r="O180" s="380"/>
      <c r="P180" s="433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  <c r="AA180" s="276"/>
      <c r="AB180" s="276"/>
      <c r="AC180" s="276"/>
      <c r="AD180" s="276"/>
      <c r="AE180" s="276"/>
      <c r="AF180" s="276"/>
      <c r="AG180" s="276"/>
      <c r="AH180" s="276"/>
      <c r="AI180" s="296"/>
      <c r="AJ180" s="296"/>
      <c r="AK180" s="296"/>
      <c r="AL180" s="181"/>
      <c r="AM180" s="181"/>
      <c r="AN180" s="181"/>
    </row>
    <row r="181">
      <c r="A181" s="57" t="s">
        <v>315</v>
      </c>
      <c r="B181" s="57" t="s">
        <v>316</v>
      </c>
      <c r="C181" s="57" t="s">
        <v>6</v>
      </c>
      <c r="D181" s="57" t="s">
        <v>328</v>
      </c>
      <c r="E181" s="57" t="s">
        <v>4</v>
      </c>
      <c r="F181" s="57" t="s">
        <v>1059</v>
      </c>
      <c r="G181" s="57" t="s">
        <v>583</v>
      </c>
      <c r="H181" s="38">
        <v>1.0</v>
      </c>
      <c r="I181" s="113">
        <v>6990.0</v>
      </c>
      <c r="J181" s="125"/>
      <c r="K181" s="179">
        <v>2950.0</v>
      </c>
      <c r="L181" s="38">
        <v>2508.0</v>
      </c>
      <c r="M181" s="383">
        <f t="shared" si="22"/>
        <v>2508</v>
      </c>
      <c r="N181" s="57" t="s">
        <v>1037</v>
      </c>
      <c r="O181" s="380"/>
      <c r="P181" s="433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6"/>
      <c r="AI181" s="296"/>
      <c r="AJ181" s="296"/>
      <c r="AK181" s="296"/>
      <c r="AL181" s="181"/>
      <c r="AM181" s="181"/>
      <c r="AN181" s="181"/>
    </row>
    <row r="182">
      <c r="A182" s="261" t="s">
        <v>315</v>
      </c>
      <c r="B182" s="35" t="s">
        <v>316</v>
      </c>
      <c r="C182" s="35" t="s">
        <v>6</v>
      </c>
      <c r="D182" s="35" t="s">
        <v>474</v>
      </c>
      <c r="E182" s="35" t="s">
        <v>319</v>
      </c>
      <c r="F182" s="355" t="s">
        <v>1910</v>
      </c>
      <c r="G182" s="35" t="s">
        <v>583</v>
      </c>
      <c r="H182" s="264">
        <v>1.0</v>
      </c>
      <c r="I182" s="244" t="s">
        <v>1911</v>
      </c>
      <c r="J182" s="265"/>
      <c r="K182" s="266"/>
      <c r="L182" s="264">
        <v>1517.0</v>
      </c>
      <c r="M182" s="267" t="s">
        <v>1912</v>
      </c>
      <c r="N182" s="35" t="s">
        <v>1793</v>
      </c>
      <c r="O182" s="265"/>
      <c r="P182" s="434"/>
      <c r="Q182" s="269"/>
      <c r="R182" s="269"/>
      <c r="S182" s="269"/>
      <c r="T182" s="237"/>
      <c r="U182" s="237"/>
      <c r="V182" s="237"/>
      <c r="W182" s="237"/>
      <c r="X182" s="237"/>
      <c r="Y182" s="237"/>
      <c r="Z182" s="237"/>
      <c r="AA182" s="237"/>
      <c r="AB182" s="237"/>
      <c r="AC182" s="237"/>
      <c r="AD182" s="237"/>
      <c r="AE182" s="237"/>
      <c r="AF182" s="237"/>
      <c r="AG182" s="237"/>
      <c r="AH182" s="237"/>
      <c r="AI182" s="276"/>
      <c r="AJ182" s="296"/>
      <c r="AK182" s="180"/>
      <c r="AL182" s="180"/>
      <c r="AM182" s="180"/>
      <c r="AN182" s="180"/>
      <c r="AO182" s="63"/>
    </row>
    <row r="183">
      <c r="A183" s="271" t="s">
        <v>315</v>
      </c>
      <c r="B183" s="57" t="s">
        <v>316</v>
      </c>
      <c r="C183" s="57" t="s">
        <v>6</v>
      </c>
      <c r="D183" s="57" t="s">
        <v>328</v>
      </c>
      <c r="E183" s="57" t="s">
        <v>4</v>
      </c>
      <c r="F183" s="57" t="s">
        <v>772</v>
      </c>
      <c r="G183" s="57" t="s">
        <v>583</v>
      </c>
      <c r="H183" s="38">
        <v>1.0</v>
      </c>
      <c r="I183" s="113">
        <v>3990.0</v>
      </c>
      <c r="J183" s="125"/>
      <c r="K183" s="104"/>
      <c r="L183" s="133">
        <v>1724.0</v>
      </c>
      <c r="M183" s="381">
        <v>862.0</v>
      </c>
      <c r="N183" s="57" t="s">
        <v>748</v>
      </c>
      <c r="O183" s="274"/>
      <c r="P183" s="433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  <c r="AA183" s="276"/>
      <c r="AB183" s="276"/>
      <c r="AC183" s="276"/>
      <c r="AD183" s="276"/>
      <c r="AE183" s="276"/>
      <c r="AF183" s="276"/>
      <c r="AG183" s="276"/>
      <c r="AH183" s="276"/>
      <c r="AI183" s="276"/>
      <c r="AJ183" s="296"/>
      <c r="AK183" s="296"/>
      <c r="AL183" s="296"/>
      <c r="AM183" s="296"/>
      <c r="AN183" s="296"/>
      <c r="AO183" s="270"/>
    </row>
    <row r="184">
      <c r="A184" s="261" t="s">
        <v>315</v>
      </c>
      <c r="B184" s="35" t="s">
        <v>316</v>
      </c>
      <c r="C184" s="35" t="s">
        <v>6</v>
      </c>
      <c r="D184" s="35" t="s">
        <v>567</v>
      </c>
      <c r="E184" s="35" t="s">
        <v>319</v>
      </c>
      <c r="F184" s="348" t="s">
        <v>1913</v>
      </c>
      <c r="G184" s="35" t="s">
        <v>583</v>
      </c>
      <c r="H184" s="264">
        <v>1.0</v>
      </c>
      <c r="I184" s="244" t="s">
        <v>1509</v>
      </c>
      <c r="J184" s="265"/>
      <c r="K184" s="266"/>
      <c r="L184" s="264">
        <v>1213.0</v>
      </c>
      <c r="M184" s="267" t="s">
        <v>1914</v>
      </c>
      <c r="N184" s="35" t="s">
        <v>1793</v>
      </c>
      <c r="O184" s="265"/>
      <c r="P184" s="434"/>
      <c r="Q184" s="269"/>
      <c r="R184" s="269"/>
      <c r="S184" s="269"/>
      <c r="T184" s="237"/>
      <c r="U184" s="237"/>
      <c r="V184" s="237"/>
      <c r="W184" s="237"/>
      <c r="X184" s="237"/>
      <c r="Y184" s="237"/>
      <c r="Z184" s="237"/>
      <c r="AA184" s="237"/>
      <c r="AB184" s="237"/>
      <c r="AC184" s="237"/>
      <c r="AD184" s="237"/>
      <c r="AE184" s="237"/>
      <c r="AF184" s="237"/>
      <c r="AG184" s="237"/>
      <c r="AH184" s="237"/>
      <c r="AI184" s="276"/>
      <c r="AJ184" s="296"/>
      <c r="AK184" s="180"/>
      <c r="AL184" s="180"/>
      <c r="AM184" s="180"/>
      <c r="AN184" s="180"/>
      <c r="AO184" s="63"/>
    </row>
    <row r="185">
      <c r="A185" s="261" t="s">
        <v>315</v>
      </c>
      <c r="B185" s="35" t="s">
        <v>316</v>
      </c>
      <c r="C185" s="35" t="s">
        <v>6</v>
      </c>
      <c r="D185" s="35" t="s">
        <v>567</v>
      </c>
      <c r="E185" s="35" t="s">
        <v>319</v>
      </c>
      <c r="F185" s="348" t="s">
        <v>1915</v>
      </c>
      <c r="G185" s="35" t="s">
        <v>583</v>
      </c>
      <c r="H185" s="264">
        <v>1.0</v>
      </c>
      <c r="I185" s="244" t="s">
        <v>1509</v>
      </c>
      <c r="J185" s="265"/>
      <c r="K185" s="266"/>
      <c r="L185" s="264">
        <v>1213.0</v>
      </c>
      <c r="M185" s="267" t="s">
        <v>1914</v>
      </c>
      <c r="N185" s="35" t="s">
        <v>1793</v>
      </c>
      <c r="O185" s="265"/>
      <c r="P185" s="434"/>
      <c r="Q185" s="269"/>
      <c r="R185" s="269"/>
      <c r="S185" s="269"/>
      <c r="T185" s="237"/>
      <c r="U185" s="237"/>
      <c r="V185" s="237"/>
      <c r="W185" s="237"/>
      <c r="X185" s="237"/>
      <c r="Y185" s="237"/>
      <c r="Z185" s="237"/>
      <c r="AA185" s="237"/>
      <c r="AB185" s="237"/>
      <c r="AC185" s="237"/>
      <c r="AD185" s="237"/>
      <c r="AE185" s="237"/>
      <c r="AF185" s="237"/>
      <c r="AG185" s="237"/>
      <c r="AH185" s="237"/>
      <c r="AI185" s="276"/>
      <c r="AJ185" s="296"/>
      <c r="AK185" s="180"/>
      <c r="AL185" s="180"/>
      <c r="AM185" s="180"/>
      <c r="AN185" s="180"/>
      <c r="AO185" s="63"/>
    </row>
    <row r="186">
      <c r="A186" s="35" t="s">
        <v>315</v>
      </c>
      <c r="B186" s="35" t="s">
        <v>316</v>
      </c>
      <c r="C186" s="35" t="s">
        <v>6</v>
      </c>
      <c r="D186" s="97" t="s">
        <v>328</v>
      </c>
      <c r="E186" s="97" t="s">
        <v>4</v>
      </c>
      <c r="F186" s="289" t="s">
        <v>1916</v>
      </c>
      <c r="G186" s="97" t="s">
        <v>1917</v>
      </c>
      <c r="H186" s="39">
        <v>1.0</v>
      </c>
      <c r="I186" s="97">
        <v>4970.0</v>
      </c>
      <c r="J186" s="97">
        <v>3590.0</v>
      </c>
      <c r="K186" s="38"/>
      <c r="L186" s="290"/>
      <c r="M186" s="291">
        <v>1634.0</v>
      </c>
      <c r="N186" s="35"/>
      <c r="O186" s="73"/>
      <c r="P186" s="423"/>
      <c r="Q186" s="292"/>
      <c r="R186" s="292"/>
      <c r="S186" s="292"/>
      <c r="T186" s="292"/>
      <c r="U186" s="292"/>
      <c r="V186" s="292"/>
      <c r="W186" s="237"/>
      <c r="X186" s="237"/>
      <c r="Y186" s="237"/>
      <c r="Z186" s="237"/>
      <c r="AA186" s="237"/>
      <c r="AB186" s="237"/>
      <c r="AC186" s="237"/>
      <c r="AD186" s="237"/>
      <c r="AE186" s="237"/>
      <c r="AF186" s="237"/>
      <c r="AG186" s="237"/>
      <c r="AH186" s="237"/>
      <c r="AI186" s="276"/>
      <c r="AJ186" s="296"/>
      <c r="AK186" s="296"/>
      <c r="AL186" s="296"/>
      <c r="AM186" s="296"/>
      <c r="AN186" s="296"/>
      <c r="AO186" s="270"/>
    </row>
    <row r="187">
      <c r="A187" s="35" t="s">
        <v>315</v>
      </c>
      <c r="B187" s="35" t="s">
        <v>331</v>
      </c>
      <c r="C187" s="35" t="s">
        <v>6</v>
      </c>
      <c r="D187" s="97" t="s">
        <v>567</v>
      </c>
      <c r="E187" s="97" t="s">
        <v>4</v>
      </c>
      <c r="F187" s="289" t="s">
        <v>1918</v>
      </c>
      <c r="G187" s="97" t="s">
        <v>1917</v>
      </c>
      <c r="H187" s="39">
        <v>1.0</v>
      </c>
      <c r="I187" s="97">
        <v>7390.0</v>
      </c>
      <c r="J187" s="97">
        <v>5190.0</v>
      </c>
      <c r="K187" s="38"/>
      <c r="L187" s="290"/>
      <c r="M187" s="291">
        <v>2381.0</v>
      </c>
      <c r="N187" s="35"/>
      <c r="O187" s="73"/>
      <c r="P187" s="423"/>
      <c r="Q187" s="292"/>
      <c r="R187" s="292"/>
      <c r="S187" s="292"/>
      <c r="T187" s="292"/>
      <c r="U187" s="292"/>
      <c r="V187" s="292"/>
      <c r="W187" s="237"/>
      <c r="X187" s="237"/>
      <c r="Y187" s="237"/>
      <c r="Z187" s="237"/>
      <c r="AA187" s="237"/>
      <c r="AB187" s="237"/>
      <c r="AC187" s="237"/>
      <c r="AD187" s="237"/>
      <c r="AE187" s="237"/>
      <c r="AF187" s="237"/>
      <c r="AG187" s="237"/>
      <c r="AH187" s="237"/>
      <c r="AI187" s="276"/>
      <c r="AJ187" s="296"/>
      <c r="AK187" s="296"/>
      <c r="AL187" s="296"/>
      <c r="AM187" s="296"/>
      <c r="AN187" s="296"/>
      <c r="AO187" s="270"/>
    </row>
    <row r="188">
      <c r="A188" s="35" t="s">
        <v>315</v>
      </c>
      <c r="B188" s="35" t="s">
        <v>316</v>
      </c>
      <c r="C188" s="35" t="s">
        <v>6</v>
      </c>
      <c r="D188" s="97" t="s">
        <v>567</v>
      </c>
      <c r="E188" s="97" t="s">
        <v>4</v>
      </c>
      <c r="F188" s="289" t="s">
        <v>773</v>
      </c>
      <c r="G188" s="97" t="s">
        <v>1917</v>
      </c>
      <c r="H188" s="39">
        <v>1.0</v>
      </c>
      <c r="I188" s="97">
        <v>7290.0</v>
      </c>
      <c r="J188" s="97">
        <v>4990.0</v>
      </c>
      <c r="K188" s="38"/>
      <c r="L188" s="290"/>
      <c r="M188" s="291">
        <v>2213.0</v>
      </c>
      <c r="N188" s="35"/>
      <c r="O188" s="73"/>
      <c r="P188" s="423"/>
      <c r="Q188" s="292"/>
      <c r="R188" s="292"/>
      <c r="S188" s="292"/>
      <c r="T188" s="292"/>
      <c r="U188" s="292"/>
      <c r="V188" s="292"/>
      <c r="W188" s="237"/>
      <c r="X188" s="237"/>
      <c r="Y188" s="237"/>
      <c r="Z188" s="237"/>
      <c r="AA188" s="237"/>
      <c r="AB188" s="237"/>
      <c r="AC188" s="237"/>
      <c r="AD188" s="237"/>
      <c r="AE188" s="237"/>
      <c r="AF188" s="237"/>
      <c r="AG188" s="237"/>
      <c r="AH188" s="237"/>
      <c r="AI188" s="276"/>
      <c r="AJ188" s="296"/>
      <c r="AK188" s="296"/>
      <c r="AL188" s="296"/>
      <c r="AM188" s="296"/>
      <c r="AN188" s="296"/>
      <c r="AO188" s="270"/>
    </row>
    <row r="189">
      <c r="A189" s="271" t="s">
        <v>315</v>
      </c>
      <c r="B189" s="57" t="s">
        <v>316</v>
      </c>
      <c r="C189" s="57" t="s">
        <v>6</v>
      </c>
      <c r="D189" s="97" t="s">
        <v>567</v>
      </c>
      <c r="E189" s="57" t="s">
        <v>4</v>
      </c>
      <c r="F189" s="358" t="s">
        <v>773</v>
      </c>
      <c r="G189" s="57" t="s">
        <v>583</v>
      </c>
      <c r="H189" s="38">
        <v>1.0</v>
      </c>
      <c r="I189" s="113">
        <v>5590.0</v>
      </c>
      <c r="J189" s="132">
        <v>3790.0</v>
      </c>
      <c r="K189" s="104"/>
      <c r="L189" s="133">
        <v>2380.0</v>
      </c>
      <c r="M189" s="381">
        <v>1666.0</v>
      </c>
      <c r="N189" s="57" t="s">
        <v>748</v>
      </c>
      <c r="O189" s="274"/>
      <c r="P189" s="433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6"/>
      <c r="AI189" s="276"/>
      <c r="AJ189" s="296"/>
      <c r="AK189" s="296"/>
      <c r="AL189" s="296"/>
      <c r="AM189" s="296"/>
      <c r="AN189" s="296"/>
      <c r="AO189" s="270"/>
    </row>
    <row r="190">
      <c r="A190" s="271" t="s">
        <v>315</v>
      </c>
      <c r="B190" s="57" t="s">
        <v>316</v>
      </c>
      <c r="C190" s="57" t="s">
        <v>6</v>
      </c>
      <c r="D190" s="97" t="s">
        <v>328</v>
      </c>
      <c r="E190" s="57" t="s">
        <v>4</v>
      </c>
      <c r="F190" s="57" t="s">
        <v>678</v>
      </c>
      <c r="G190" s="57" t="s">
        <v>583</v>
      </c>
      <c r="H190" s="39">
        <v>1.0</v>
      </c>
      <c r="I190" s="120">
        <v>7290.0</v>
      </c>
      <c r="J190" s="120">
        <v>5890.0</v>
      </c>
      <c r="K190" s="119"/>
      <c r="L190" s="61" t="s">
        <v>679</v>
      </c>
      <c r="M190" s="62">
        <v>1785.0</v>
      </c>
      <c r="N190" s="57" t="s">
        <v>629</v>
      </c>
      <c r="O190" s="380"/>
      <c r="P190" s="433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  <c r="AB190" s="276"/>
      <c r="AC190" s="276"/>
      <c r="AD190" s="276"/>
      <c r="AE190" s="276"/>
      <c r="AF190" s="276"/>
      <c r="AG190" s="276"/>
      <c r="AH190" s="276"/>
      <c r="AI190" s="296"/>
      <c r="AJ190" s="296"/>
      <c r="AK190" s="296"/>
      <c r="AL190" s="181"/>
      <c r="AM190" s="181"/>
      <c r="AN190" s="181"/>
    </row>
    <row r="191">
      <c r="A191" s="271" t="s">
        <v>315</v>
      </c>
      <c r="B191" s="57" t="s">
        <v>316</v>
      </c>
      <c r="C191" s="57" t="s">
        <v>6</v>
      </c>
      <c r="D191" s="57" t="s">
        <v>328</v>
      </c>
      <c r="E191" s="57" t="s">
        <v>4</v>
      </c>
      <c r="F191" s="58" t="s">
        <v>589</v>
      </c>
      <c r="G191" s="57" t="s">
        <v>583</v>
      </c>
      <c r="H191" s="39">
        <v>1.0</v>
      </c>
      <c r="I191" s="59">
        <v>5290.0</v>
      </c>
      <c r="J191" s="59">
        <v>3990.0</v>
      </c>
      <c r="K191" s="274"/>
      <c r="L191" s="61">
        <v>1749.0</v>
      </c>
      <c r="M191" s="62">
        <v>1224.0</v>
      </c>
      <c r="N191" s="57" t="s">
        <v>476</v>
      </c>
      <c r="O191" s="435"/>
      <c r="P191" s="433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  <c r="AB191" s="276"/>
      <c r="AC191" s="276"/>
      <c r="AD191" s="276"/>
      <c r="AE191" s="276"/>
      <c r="AF191" s="276"/>
      <c r="AG191" s="276"/>
      <c r="AH191" s="276"/>
      <c r="AI191" s="276"/>
      <c r="AJ191" s="296"/>
      <c r="AK191" s="296"/>
      <c r="AL191" s="296"/>
      <c r="AM191" s="296"/>
      <c r="AN191" s="296"/>
      <c r="AO191" s="270"/>
    </row>
    <row r="192">
      <c r="A192" s="35" t="s">
        <v>315</v>
      </c>
      <c r="B192" s="35" t="s">
        <v>316</v>
      </c>
      <c r="C192" s="35" t="s">
        <v>6</v>
      </c>
      <c r="D192" s="97" t="s">
        <v>328</v>
      </c>
      <c r="E192" s="97" t="s">
        <v>4</v>
      </c>
      <c r="F192" s="289" t="s">
        <v>1919</v>
      </c>
      <c r="G192" s="97" t="s">
        <v>1920</v>
      </c>
      <c r="H192" s="39">
        <v>1.0</v>
      </c>
      <c r="I192" s="97">
        <v>3990.0</v>
      </c>
      <c r="J192" s="97">
        <v>2590.0</v>
      </c>
      <c r="K192" s="38"/>
      <c r="L192" s="290"/>
      <c r="M192" s="291">
        <v>1107.0</v>
      </c>
      <c r="N192" s="35"/>
      <c r="O192" s="73"/>
      <c r="P192" s="423"/>
      <c r="Q192" s="292"/>
      <c r="R192" s="292"/>
      <c r="S192" s="292"/>
      <c r="T192" s="292"/>
      <c r="U192" s="292"/>
      <c r="V192" s="292"/>
      <c r="W192" s="237"/>
      <c r="X192" s="237"/>
      <c r="Y192" s="237"/>
      <c r="Z192" s="237"/>
      <c r="AA192" s="237"/>
      <c r="AB192" s="237"/>
      <c r="AC192" s="237"/>
      <c r="AD192" s="237"/>
      <c r="AE192" s="237"/>
      <c r="AF192" s="237"/>
      <c r="AG192" s="237"/>
      <c r="AH192" s="237"/>
      <c r="AI192" s="276"/>
      <c r="AJ192" s="296"/>
      <c r="AK192" s="296"/>
      <c r="AL192" s="296"/>
      <c r="AM192" s="296"/>
      <c r="AN192" s="296"/>
      <c r="AO192" s="270"/>
    </row>
    <row r="193">
      <c r="A193" s="271" t="s">
        <v>315</v>
      </c>
      <c r="B193" s="57" t="s">
        <v>316</v>
      </c>
      <c r="C193" s="57" t="s">
        <v>6</v>
      </c>
      <c r="D193" s="97" t="s">
        <v>567</v>
      </c>
      <c r="E193" s="57" t="s">
        <v>4</v>
      </c>
      <c r="F193" s="358" t="s">
        <v>680</v>
      </c>
      <c r="G193" s="57" t="s">
        <v>583</v>
      </c>
      <c r="H193" s="39">
        <v>1.0</v>
      </c>
      <c r="I193" s="120">
        <v>5790.0</v>
      </c>
      <c r="J193" s="120">
        <v>4590.0</v>
      </c>
      <c r="K193" s="119"/>
      <c r="L193" s="61" t="s">
        <v>662</v>
      </c>
      <c r="M193" s="124">
        <f>2896/2</f>
        <v>1448</v>
      </c>
      <c r="N193" s="57" t="s">
        <v>629</v>
      </c>
      <c r="O193" s="380"/>
      <c r="P193" s="433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6"/>
      <c r="AI193" s="296"/>
      <c r="AJ193" s="296"/>
      <c r="AK193" s="296"/>
      <c r="AL193" s="181"/>
      <c r="AM193" s="181"/>
      <c r="AN193" s="181"/>
    </row>
    <row r="194">
      <c r="A194" s="35" t="s">
        <v>315</v>
      </c>
      <c r="B194" s="367" t="s">
        <v>316</v>
      </c>
      <c r="C194" s="367" t="s">
        <v>6</v>
      </c>
      <c r="D194" s="367" t="s">
        <v>474</v>
      </c>
      <c r="E194" s="367" t="s">
        <v>4</v>
      </c>
      <c r="F194" s="368" t="s">
        <v>1921</v>
      </c>
      <c r="G194" s="369" t="s">
        <v>1887</v>
      </c>
      <c r="H194" s="39">
        <v>1.0</v>
      </c>
      <c r="I194" s="367">
        <v>7990.0</v>
      </c>
      <c r="J194" s="367">
        <v>4790.0</v>
      </c>
      <c r="K194" s="274"/>
      <c r="L194" s="391">
        <v>1993.0</v>
      </c>
      <c r="M194" s="392">
        <v>1993.0</v>
      </c>
      <c r="N194" s="57" t="s">
        <v>1841</v>
      </c>
      <c r="O194" s="380"/>
      <c r="P194" s="433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  <c r="AA194" s="276"/>
      <c r="AB194" s="276"/>
      <c r="AC194" s="276"/>
      <c r="AD194" s="276"/>
      <c r="AE194" s="276"/>
      <c r="AF194" s="276"/>
      <c r="AG194" s="276"/>
      <c r="AH194" s="276"/>
      <c r="AI194" s="276"/>
      <c r="AJ194" s="296"/>
      <c r="AK194" s="296"/>
      <c r="AL194" s="296"/>
      <c r="AM194" s="296"/>
      <c r="AN194" s="296"/>
      <c r="AO194" s="270"/>
    </row>
    <row r="195">
      <c r="A195" s="271" t="s">
        <v>315</v>
      </c>
      <c r="B195" s="57" t="s">
        <v>316</v>
      </c>
      <c r="C195" s="57" t="s">
        <v>6</v>
      </c>
      <c r="D195" s="97" t="s">
        <v>567</v>
      </c>
      <c r="E195" s="57" t="s">
        <v>4</v>
      </c>
      <c r="F195" s="358" t="s">
        <v>774</v>
      </c>
      <c r="G195" s="57" t="s">
        <v>583</v>
      </c>
      <c r="H195" s="38">
        <v>1.0</v>
      </c>
      <c r="I195" s="113">
        <v>3990.0</v>
      </c>
      <c r="J195" s="125"/>
      <c r="K195" s="104"/>
      <c r="L195" s="133">
        <v>1691.0</v>
      </c>
      <c r="M195" s="381">
        <v>1184.0</v>
      </c>
      <c r="N195" s="57" t="s">
        <v>748</v>
      </c>
      <c r="O195" s="274"/>
      <c r="P195" s="433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  <c r="AA195" s="276"/>
      <c r="AB195" s="276"/>
      <c r="AC195" s="276"/>
      <c r="AD195" s="276"/>
      <c r="AE195" s="276"/>
      <c r="AF195" s="276"/>
      <c r="AG195" s="276"/>
      <c r="AH195" s="276"/>
      <c r="AI195" s="276"/>
      <c r="AJ195" s="296"/>
      <c r="AK195" s="296"/>
      <c r="AL195" s="296"/>
      <c r="AM195" s="296"/>
      <c r="AN195" s="296"/>
      <c r="AO195" s="270"/>
    </row>
    <row r="196">
      <c r="A196" s="35" t="s">
        <v>315</v>
      </c>
      <c r="B196" s="35" t="s">
        <v>316</v>
      </c>
      <c r="C196" s="35" t="s">
        <v>6</v>
      </c>
      <c r="D196" s="35" t="s">
        <v>328</v>
      </c>
      <c r="E196" s="35" t="s">
        <v>319</v>
      </c>
      <c r="F196" s="325" t="s">
        <v>1922</v>
      </c>
      <c r="G196" s="326" t="s">
        <v>583</v>
      </c>
      <c r="H196" s="154">
        <v>1.0</v>
      </c>
      <c r="I196" s="57">
        <v>4690.0</v>
      </c>
      <c r="J196" s="57">
        <v>3790.0</v>
      </c>
      <c r="K196" s="57"/>
      <c r="L196" s="154">
        <v>1352.0</v>
      </c>
      <c r="M196" s="327">
        <f t="shared" ref="M196:M203" si="23">L196*H196</f>
        <v>1352</v>
      </c>
      <c r="N196" s="57" t="s">
        <v>1814</v>
      </c>
      <c r="O196" s="376"/>
      <c r="P196" s="420"/>
      <c r="Q196" s="347"/>
      <c r="R196" s="347"/>
      <c r="S196" s="347"/>
      <c r="T196" s="347"/>
      <c r="U196" s="347"/>
      <c r="V196" s="347"/>
      <c r="W196" s="237"/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37"/>
      <c r="AI196" s="237"/>
      <c r="AJ196" s="276"/>
      <c r="AK196" s="296"/>
      <c r="AL196" s="296"/>
      <c r="AM196" s="296"/>
      <c r="AN196" s="296"/>
      <c r="AO196" s="270"/>
    </row>
    <row r="197">
      <c r="A197" s="57" t="s">
        <v>315</v>
      </c>
      <c r="B197" s="57" t="s">
        <v>316</v>
      </c>
      <c r="C197" s="57" t="s">
        <v>6</v>
      </c>
      <c r="D197" s="57" t="s">
        <v>328</v>
      </c>
      <c r="E197" s="57" t="s">
        <v>4</v>
      </c>
      <c r="F197" s="38" t="s">
        <v>1456</v>
      </c>
      <c r="G197" s="57" t="s">
        <v>1053</v>
      </c>
      <c r="H197" s="38">
        <v>1.0</v>
      </c>
      <c r="I197" s="113">
        <v>6390.0</v>
      </c>
      <c r="J197" s="125"/>
      <c r="K197" s="216">
        <v>2690.0</v>
      </c>
      <c r="L197" s="59">
        <v>2152.0</v>
      </c>
      <c r="M197" s="189">
        <f t="shared" si="23"/>
        <v>2152</v>
      </c>
      <c r="N197" s="57" t="s">
        <v>1435</v>
      </c>
      <c r="O197" s="58"/>
      <c r="P197" s="436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  <c r="AB197" s="180"/>
      <c r="AC197" s="180"/>
      <c r="AD197" s="180"/>
      <c r="AE197" s="180"/>
      <c r="AF197" s="180"/>
      <c r="AG197" s="180"/>
      <c r="AH197" s="180"/>
      <c r="AI197" s="180"/>
      <c r="AJ197" s="180"/>
      <c r="AK197" s="180"/>
      <c r="AL197" s="181"/>
      <c r="AM197" s="181"/>
      <c r="AN197" s="181"/>
    </row>
    <row r="198">
      <c r="A198" s="57" t="s">
        <v>315</v>
      </c>
      <c r="B198" s="57" t="s">
        <v>316</v>
      </c>
      <c r="C198" s="57" t="s">
        <v>6</v>
      </c>
      <c r="D198" s="57" t="s">
        <v>328</v>
      </c>
      <c r="E198" s="57" t="s">
        <v>4</v>
      </c>
      <c r="F198" s="38" t="s">
        <v>1457</v>
      </c>
      <c r="G198" s="57" t="s">
        <v>1053</v>
      </c>
      <c r="H198" s="38">
        <v>1.0</v>
      </c>
      <c r="I198" s="113">
        <v>6390.0</v>
      </c>
      <c r="J198" s="125"/>
      <c r="K198" s="216">
        <v>2690.0</v>
      </c>
      <c r="L198" s="59">
        <v>2152.0</v>
      </c>
      <c r="M198" s="189">
        <f t="shared" si="23"/>
        <v>2152</v>
      </c>
      <c r="N198" s="57" t="s">
        <v>1435</v>
      </c>
      <c r="O198" s="58"/>
      <c r="P198" s="209"/>
      <c r="Q198" s="63"/>
      <c r="R198" s="63"/>
      <c r="S198" s="63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  <c r="AD198" s="180"/>
      <c r="AE198" s="180"/>
      <c r="AF198" s="180"/>
      <c r="AG198" s="180"/>
      <c r="AH198" s="180"/>
      <c r="AI198" s="180"/>
      <c r="AJ198" s="180"/>
      <c r="AK198" s="180"/>
      <c r="AL198" s="181"/>
      <c r="AM198" s="181"/>
      <c r="AN198" s="181"/>
    </row>
    <row r="199">
      <c r="A199" s="57" t="s">
        <v>315</v>
      </c>
      <c r="B199" s="57" t="s">
        <v>316</v>
      </c>
      <c r="C199" s="57" t="s">
        <v>6</v>
      </c>
      <c r="D199" s="57" t="s">
        <v>567</v>
      </c>
      <c r="E199" s="57" t="s">
        <v>4</v>
      </c>
      <c r="F199" s="38" t="s">
        <v>1458</v>
      </c>
      <c r="G199" s="57" t="s">
        <v>1053</v>
      </c>
      <c r="H199" s="38">
        <v>1.0</v>
      </c>
      <c r="I199" s="113">
        <v>4990.0</v>
      </c>
      <c r="J199" s="125"/>
      <c r="K199" s="216">
        <v>1990.0</v>
      </c>
      <c r="L199" s="59">
        <v>1592.0</v>
      </c>
      <c r="M199" s="189">
        <f t="shared" si="23"/>
        <v>1592</v>
      </c>
      <c r="N199" s="57" t="s">
        <v>1435</v>
      </c>
      <c r="O199" s="58"/>
      <c r="P199" s="209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</row>
    <row r="200">
      <c r="A200" s="57" t="s">
        <v>315</v>
      </c>
      <c r="B200" s="57" t="s">
        <v>316</v>
      </c>
      <c r="C200" s="57" t="s">
        <v>6</v>
      </c>
      <c r="D200" s="57" t="s">
        <v>567</v>
      </c>
      <c r="E200" s="57" t="s">
        <v>4</v>
      </c>
      <c r="F200" s="38" t="s">
        <v>1459</v>
      </c>
      <c r="G200" s="57" t="s">
        <v>1053</v>
      </c>
      <c r="H200" s="38">
        <v>1.0</v>
      </c>
      <c r="I200" s="113">
        <v>4990.0</v>
      </c>
      <c r="J200" s="125"/>
      <c r="K200" s="216">
        <v>1990.0</v>
      </c>
      <c r="L200" s="59">
        <v>1592.0</v>
      </c>
      <c r="M200" s="189">
        <f t="shared" si="23"/>
        <v>1592</v>
      </c>
      <c r="N200" s="57" t="s">
        <v>1435</v>
      </c>
      <c r="O200" s="58"/>
      <c r="P200" s="209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</row>
    <row r="201">
      <c r="A201" s="57" t="s">
        <v>315</v>
      </c>
      <c r="B201" s="57" t="s">
        <v>316</v>
      </c>
      <c r="C201" s="57" t="s">
        <v>6</v>
      </c>
      <c r="D201" s="57" t="s">
        <v>567</v>
      </c>
      <c r="E201" s="57" t="s">
        <v>4</v>
      </c>
      <c r="F201" s="38" t="s">
        <v>1460</v>
      </c>
      <c r="G201" s="57" t="s">
        <v>1053</v>
      </c>
      <c r="H201" s="38">
        <v>1.0</v>
      </c>
      <c r="I201" s="113">
        <v>8390.0</v>
      </c>
      <c r="J201" s="125"/>
      <c r="K201" s="216">
        <v>3530.0</v>
      </c>
      <c r="L201" s="59">
        <v>2824.0</v>
      </c>
      <c r="M201" s="189">
        <f t="shared" si="23"/>
        <v>2824</v>
      </c>
      <c r="N201" s="57" t="s">
        <v>1435</v>
      </c>
      <c r="O201" s="63"/>
      <c r="P201" s="209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</row>
    <row r="202">
      <c r="A202" s="57" t="s">
        <v>315</v>
      </c>
      <c r="B202" s="57" t="s">
        <v>316</v>
      </c>
      <c r="C202" s="57" t="s">
        <v>6</v>
      </c>
      <c r="D202" s="57" t="s">
        <v>328</v>
      </c>
      <c r="E202" s="57" t="s">
        <v>4</v>
      </c>
      <c r="F202" s="38" t="s">
        <v>1461</v>
      </c>
      <c r="G202" s="57" t="s">
        <v>1053</v>
      </c>
      <c r="H202" s="38">
        <v>1.0</v>
      </c>
      <c r="I202" s="113">
        <v>8390.0</v>
      </c>
      <c r="J202" s="125"/>
      <c r="K202" s="216">
        <v>3530.0</v>
      </c>
      <c r="L202" s="59">
        <v>2824.0</v>
      </c>
      <c r="M202" s="189">
        <f t="shared" si="23"/>
        <v>2824</v>
      </c>
      <c r="N202" s="57" t="s">
        <v>1435</v>
      </c>
      <c r="O202" s="63"/>
      <c r="P202" s="209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</row>
    <row r="203">
      <c r="A203" s="57" t="s">
        <v>315</v>
      </c>
      <c r="B203" s="57" t="s">
        <v>316</v>
      </c>
      <c r="C203" s="57" t="s">
        <v>6</v>
      </c>
      <c r="D203" s="57" t="s">
        <v>328</v>
      </c>
      <c r="E203" s="57" t="s">
        <v>1202</v>
      </c>
      <c r="F203" s="58" t="s">
        <v>1215</v>
      </c>
      <c r="G203" s="57" t="s">
        <v>1053</v>
      </c>
      <c r="H203" s="97">
        <v>1.0</v>
      </c>
      <c r="I203" s="113">
        <v>4190.0</v>
      </c>
      <c r="J203" s="125"/>
      <c r="K203" s="211">
        <v>1790.0</v>
      </c>
      <c r="L203" s="97">
        <v>1593.0</v>
      </c>
      <c r="M203" s="189">
        <f t="shared" si="23"/>
        <v>1593</v>
      </c>
      <c r="N203" s="57" t="s">
        <v>1204</v>
      </c>
      <c r="O203" s="63"/>
      <c r="P203" s="203"/>
      <c r="Q203" s="203"/>
      <c r="R203" s="396"/>
      <c r="S203" s="396"/>
      <c r="T203" s="396"/>
      <c r="U203" s="396"/>
      <c r="V203" s="396"/>
      <c r="W203" s="396"/>
      <c r="X203" s="396"/>
      <c r="Y203" s="396"/>
      <c r="Z203" s="396"/>
      <c r="AA203" s="396"/>
      <c r="AB203" s="396"/>
      <c r="AC203" s="396"/>
      <c r="AD203" s="396"/>
      <c r="AE203" s="396"/>
      <c r="AF203" s="396"/>
      <c r="AG203" s="396"/>
      <c r="AH203" s="396"/>
      <c r="AI203" s="396"/>
      <c r="AJ203" s="396"/>
      <c r="AK203" s="396"/>
      <c r="AL203" s="396"/>
      <c r="AM203" s="396"/>
      <c r="AN203" s="396"/>
    </row>
    <row r="204">
      <c r="A204" s="35" t="s">
        <v>315</v>
      </c>
      <c r="B204" s="35" t="s">
        <v>316</v>
      </c>
      <c r="C204" s="35" t="s">
        <v>6</v>
      </c>
      <c r="D204" s="97" t="s">
        <v>567</v>
      </c>
      <c r="E204" s="97" t="s">
        <v>4</v>
      </c>
      <c r="F204" s="289" t="s">
        <v>1923</v>
      </c>
      <c r="G204" s="97" t="s">
        <v>1917</v>
      </c>
      <c r="H204" s="39">
        <v>1.0</v>
      </c>
      <c r="I204" s="97">
        <v>5990.0</v>
      </c>
      <c r="J204" s="97">
        <v>4190.0</v>
      </c>
      <c r="K204" s="38"/>
      <c r="L204" s="290"/>
      <c r="M204" s="291">
        <v>1851.0</v>
      </c>
      <c r="N204" s="35"/>
      <c r="O204" s="231"/>
      <c r="P204" s="231"/>
      <c r="Q204" s="231"/>
      <c r="R204" s="231"/>
      <c r="S204" s="231"/>
      <c r="T204" s="231"/>
      <c r="U204" s="231"/>
      <c r="V204" s="231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252"/>
      <c r="AJ204" s="270"/>
      <c r="AK204" s="270"/>
      <c r="AL204" s="270"/>
      <c r="AM204" s="270"/>
      <c r="AN204" s="270"/>
      <c r="AO204" s="270"/>
    </row>
    <row r="205">
      <c r="A205" s="271" t="s">
        <v>315</v>
      </c>
      <c r="B205" s="57" t="s">
        <v>316</v>
      </c>
      <c r="C205" s="57" t="s">
        <v>6</v>
      </c>
      <c r="D205" s="97" t="s">
        <v>567</v>
      </c>
      <c r="E205" s="57" t="s">
        <v>4</v>
      </c>
      <c r="F205" s="358" t="s">
        <v>682</v>
      </c>
      <c r="G205" s="57" t="s">
        <v>583</v>
      </c>
      <c r="H205" s="39">
        <v>1.0</v>
      </c>
      <c r="I205" s="120">
        <v>5790.0</v>
      </c>
      <c r="J205" s="120">
        <v>4590.0</v>
      </c>
      <c r="K205" s="119"/>
      <c r="L205" s="61" t="s">
        <v>662</v>
      </c>
      <c r="M205" s="62">
        <v>1448.0</v>
      </c>
      <c r="N205" s="57" t="s">
        <v>629</v>
      </c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  <c r="AA205" s="252"/>
      <c r="AB205" s="252"/>
      <c r="AC205" s="252"/>
      <c r="AD205" s="252"/>
      <c r="AE205" s="252"/>
      <c r="AF205" s="252"/>
      <c r="AG205" s="252"/>
      <c r="AH205" s="252"/>
      <c r="AI205" s="270"/>
      <c r="AJ205" s="270"/>
      <c r="AK205" s="270"/>
    </row>
    <row r="206">
      <c r="A206" s="271" t="s">
        <v>315</v>
      </c>
      <c r="B206" s="57" t="s">
        <v>316</v>
      </c>
      <c r="C206" s="57" t="s">
        <v>6</v>
      </c>
      <c r="D206" s="97" t="s">
        <v>328</v>
      </c>
      <c r="E206" s="57" t="s">
        <v>4</v>
      </c>
      <c r="F206" s="57" t="s">
        <v>683</v>
      </c>
      <c r="G206" s="57" t="s">
        <v>583</v>
      </c>
      <c r="H206" s="39">
        <v>1.0</v>
      </c>
      <c r="I206" s="120">
        <v>5790.0</v>
      </c>
      <c r="J206" s="120">
        <v>4590.0</v>
      </c>
      <c r="K206" s="119"/>
      <c r="L206" s="61" t="s">
        <v>662</v>
      </c>
      <c r="M206" s="62">
        <v>1448.0</v>
      </c>
      <c r="N206" s="57" t="s">
        <v>629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>
      <c r="A207" s="57" t="s">
        <v>315</v>
      </c>
      <c r="B207" s="57" t="s">
        <v>316</v>
      </c>
      <c r="C207" s="57" t="s">
        <v>6</v>
      </c>
      <c r="D207" s="271" t="s">
        <v>567</v>
      </c>
      <c r="E207" s="57" t="s">
        <v>4</v>
      </c>
      <c r="F207" s="358" t="s">
        <v>1061</v>
      </c>
      <c r="G207" s="57" t="s">
        <v>583</v>
      </c>
      <c r="H207" s="38">
        <v>1.0</v>
      </c>
      <c r="I207" s="113">
        <v>6790.0</v>
      </c>
      <c r="J207" s="125"/>
      <c r="K207" s="179">
        <v>2850.0</v>
      </c>
      <c r="L207" s="38">
        <v>2423.0</v>
      </c>
      <c r="M207" s="383">
        <f>L207*H207</f>
        <v>2423</v>
      </c>
      <c r="N207" s="57" t="s">
        <v>1037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70"/>
      <c r="AJ207" s="270"/>
      <c r="AK207" s="270"/>
    </row>
    <row r="208">
      <c r="A208" s="271" t="s">
        <v>315</v>
      </c>
      <c r="B208" s="271" t="s">
        <v>316</v>
      </c>
      <c r="C208" s="271" t="s">
        <v>6</v>
      </c>
      <c r="D208" s="271" t="s">
        <v>328</v>
      </c>
      <c r="E208" s="271" t="s">
        <v>319</v>
      </c>
      <c r="F208" s="272" t="s">
        <v>1924</v>
      </c>
      <c r="G208" s="271" t="s">
        <v>349</v>
      </c>
      <c r="H208" s="273">
        <v>1.0</v>
      </c>
      <c r="I208" s="271">
        <v>5590.0</v>
      </c>
      <c r="J208" s="271"/>
      <c r="K208" s="274"/>
      <c r="L208" s="154">
        <v>2330.0</v>
      </c>
      <c r="M208" s="275">
        <v>2214.0</v>
      </c>
      <c r="N208" s="271" t="s">
        <v>321</v>
      </c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  <c r="AH208" s="252"/>
      <c r="AI208" s="252"/>
      <c r="AJ208" s="270"/>
      <c r="AK208" s="270"/>
      <c r="AL208" s="270"/>
      <c r="AM208" s="270"/>
      <c r="AN208" s="270"/>
      <c r="AO208" s="270"/>
    </row>
    <row r="209">
      <c r="A209" s="271" t="s">
        <v>315</v>
      </c>
      <c r="B209" s="271" t="s">
        <v>316</v>
      </c>
      <c r="C209" s="271" t="s">
        <v>6</v>
      </c>
      <c r="D209" s="271" t="s">
        <v>567</v>
      </c>
      <c r="E209" s="271" t="s">
        <v>319</v>
      </c>
      <c r="F209" s="272" t="s">
        <v>1925</v>
      </c>
      <c r="G209" s="271" t="s">
        <v>349</v>
      </c>
      <c r="H209" s="273">
        <v>1.0</v>
      </c>
      <c r="I209" s="271">
        <v>4790.0</v>
      </c>
      <c r="J209" s="271"/>
      <c r="K209" s="274"/>
      <c r="L209" s="154">
        <v>1990.0</v>
      </c>
      <c r="M209" s="275">
        <v>1891.0</v>
      </c>
      <c r="N209" s="271" t="s">
        <v>321</v>
      </c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  <c r="AA209" s="252"/>
      <c r="AB209" s="252"/>
      <c r="AC209" s="252"/>
      <c r="AD209" s="252"/>
      <c r="AE209" s="252"/>
      <c r="AF209" s="252"/>
      <c r="AG209" s="252"/>
      <c r="AH209" s="252"/>
      <c r="AI209" s="252"/>
      <c r="AJ209" s="270"/>
      <c r="AK209" s="270"/>
      <c r="AL209" s="270"/>
      <c r="AM209" s="270"/>
      <c r="AN209" s="270"/>
      <c r="AO209" s="270"/>
    </row>
    <row r="210">
      <c r="A210" s="271" t="s">
        <v>315</v>
      </c>
      <c r="B210" s="271" t="s">
        <v>316</v>
      </c>
      <c r="C210" s="271" t="s">
        <v>6</v>
      </c>
      <c r="D210" s="271" t="s">
        <v>328</v>
      </c>
      <c r="E210" s="271" t="s">
        <v>319</v>
      </c>
      <c r="F210" s="272" t="s">
        <v>1926</v>
      </c>
      <c r="G210" s="271" t="s">
        <v>349</v>
      </c>
      <c r="H210" s="273">
        <v>1.0</v>
      </c>
      <c r="I210" s="271">
        <v>4790.0</v>
      </c>
      <c r="J210" s="271"/>
      <c r="K210" s="274"/>
      <c r="L210" s="154">
        <v>1990.0</v>
      </c>
      <c r="M210" s="275">
        <v>1891.0</v>
      </c>
      <c r="N210" s="271" t="s">
        <v>321</v>
      </c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  <c r="AA210" s="252"/>
      <c r="AB210" s="252"/>
      <c r="AC210" s="252"/>
      <c r="AD210" s="252"/>
      <c r="AE210" s="252"/>
      <c r="AF210" s="252"/>
      <c r="AG210" s="252"/>
      <c r="AH210" s="252"/>
      <c r="AI210" s="252"/>
      <c r="AJ210" s="270"/>
      <c r="AK210" s="270"/>
      <c r="AL210" s="270"/>
      <c r="AM210" s="270"/>
      <c r="AN210" s="270"/>
      <c r="AO210" s="270"/>
    </row>
    <row r="211">
      <c r="A211" s="271" t="s">
        <v>315</v>
      </c>
      <c r="B211" s="271" t="s">
        <v>316</v>
      </c>
      <c r="C211" s="271" t="s">
        <v>6</v>
      </c>
      <c r="D211" s="271" t="s">
        <v>567</v>
      </c>
      <c r="E211" s="271" t="s">
        <v>319</v>
      </c>
      <c r="F211" s="272" t="s">
        <v>1926</v>
      </c>
      <c r="G211" s="271" t="s">
        <v>349</v>
      </c>
      <c r="H211" s="273">
        <v>1.0</v>
      </c>
      <c r="I211" s="271">
        <v>4790.0</v>
      </c>
      <c r="J211" s="271"/>
      <c r="K211" s="274"/>
      <c r="L211" s="154">
        <v>1990.0</v>
      </c>
      <c r="M211" s="275">
        <v>1891.0</v>
      </c>
      <c r="N211" s="271" t="s">
        <v>321</v>
      </c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  <c r="AA211" s="252"/>
      <c r="AB211" s="252"/>
      <c r="AC211" s="252"/>
      <c r="AD211" s="252"/>
      <c r="AE211" s="252"/>
      <c r="AF211" s="252"/>
      <c r="AG211" s="252"/>
      <c r="AH211" s="252"/>
      <c r="AI211" s="252"/>
      <c r="AJ211" s="270"/>
      <c r="AK211" s="270"/>
      <c r="AL211" s="270"/>
      <c r="AM211" s="270"/>
      <c r="AN211" s="270"/>
      <c r="AO211" s="270"/>
    </row>
    <row r="212">
      <c r="A212" s="57" t="s">
        <v>315</v>
      </c>
      <c r="B212" s="57" t="s">
        <v>316</v>
      </c>
      <c r="C212" s="57" t="s">
        <v>6</v>
      </c>
      <c r="D212" s="57" t="s">
        <v>328</v>
      </c>
      <c r="E212" s="57" t="s">
        <v>4</v>
      </c>
      <c r="F212" s="220" t="s">
        <v>1322</v>
      </c>
      <c r="G212" s="57" t="s">
        <v>1053</v>
      </c>
      <c r="H212" s="279">
        <v>1.0</v>
      </c>
      <c r="I212" s="113">
        <v>7590.0</v>
      </c>
      <c r="J212" s="125"/>
      <c r="K212" s="222">
        <v>3290.0</v>
      </c>
      <c r="L212" s="59">
        <v>2632.0</v>
      </c>
      <c r="M212" s="189"/>
      <c r="N212" s="57" t="s">
        <v>1572</v>
      </c>
    </row>
    <row r="213">
      <c r="A213" s="57" t="s">
        <v>315</v>
      </c>
      <c r="B213" s="57" t="s">
        <v>316</v>
      </c>
      <c r="C213" s="57" t="s">
        <v>6</v>
      </c>
      <c r="D213" s="57" t="s">
        <v>567</v>
      </c>
      <c r="E213" s="57" t="s">
        <v>4</v>
      </c>
      <c r="F213" s="220" t="s">
        <v>1322</v>
      </c>
      <c r="G213" s="57" t="s">
        <v>1053</v>
      </c>
      <c r="H213" s="279">
        <v>1.0</v>
      </c>
      <c r="I213" s="113">
        <v>7590.0</v>
      </c>
      <c r="J213" s="125"/>
      <c r="K213" s="222">
        <v>3290.0</v>
      </c>
      <c r="L213" s="59">
        <v>2632.0</v>
      </c>
      <c r="M213" s="189"/>
      <c r="N213" s="57" t="s">
        <v>1572</v>
      </c>
    </row>
    <row r="214">
      <c r="A214" s="57" t="s">
        <v>315</v>
      </c>
      <c r="B214" s="57" t="s">
        <v>316</v>
      </c>
      <c r="C214" s="57" t="s">
        <v>6</v>
      </c>
      <c r="D214" s="57" t="s">
        <v>328</v>
      </c>
      <c r="E214" s="57" t="s">
        <v>1202</v>
      </c>
      <c r="F214" s="58" t="s">
        <v>1216</v>
      </c>
      <c r="G214" s="57" t="s">
        <v>1053</v>
      </c>
      <c r="H214" s="97">
        <v>1.0</v>
      </c>
      <c r="I214" s="113">
        <v>5190.0</v>
      </c>
      <c r="J214" s="125"/>
      <c r="K214" s="211">
        <v>2250.0</v>
      </c>
      <c r="L214" s="97">
        <v>2003.0</v>
      </c>
      <c r="M214" s="189">
        <f t="shared" ref="M214:M216" si="24">L214*H214</f>
        <v>2003</v>
      </c>
      <c r="N214" s="57" t="s">
        <v>1204</v>
      </c>
      <c r="O214" s="63"/>
      <c r="P214" s="203"/>
      <c r="Q214" s="203"/>
      <c r="R214" s="396"/>
      <c r="S214" s="396"/>
      <c r="T214" s="396"/>
      <c r="U214" s="396"/>
      <c r="V214" s="396"/>
      <c r="W214" s="396"/>
      <c r="X214" s="396"/>
      <c r="Y214" s="396"/>
      <c r="Z214" s="396"/>
      <c r="AA214" s="396"/>
      <c r="AB214" s="396"/>
      <c r="AC214" s="396"/>
      <c r="AD214" s="396"/>
      <c r="AE214" s="396"/>
      <c r="AF214" s="396"/>
      <c r="AG214" s="396"/>
      <c r="AH214" s="396"/>
      <c r="AI214" s="396"/>
      <c r="AJ214" s="396"/>
      <c r="AK214" s="396"/>
      <c r="AL214" s="396"/>
      <c r="AM214" s="396"/>
      <c r="AN214" s="396"/>
    </row>
    <row r="215">
      <c r="A215" s="57" t="s">
        <v>315</v>
      </c>
      <c r="B215" s="57" t="s">
        <v>316</v>
      </c>
      <c r="C215" s="57" t="s">
        <v>6</v>
      </c>
      <c r="D215" s="35" t="s">
        <v>567</v>
      </c>
      <c r="E215" s="57" t="s">
        <v>1202</v>
      </c>
      <c r="F215" s="382" t="s">
        <v>1218</v>
      </c>
      <c r="G215" s="57" t="s">
        <v>1053</v>
      </c>
      <c r="H215" s="97">
        <v>1.0</v>
      </c>
      <c r="I215" s="113">
        <v>5190.0</v>
      </c>
      <c r="J215" s="125"/>
      <c r="K215" s="211">
        <v>2250.0</v>
      </c>
      <c r="L215" s="97">
        <v>2003.0</v>
      </c>
      <c r="M215" s="189">
        <f t="shared" si="24"/>
        <v>2003</v>
      </c>
      <c r="N215" s="57" t="s">
        <v>1204</v>
      </c>
      <c r="O215" s="63"/>
      <c r="P215" s="203"/>
      <c r="Q215" s="203"/>
      <c r="R215" s="396"/>
      <c r="S215" s="396"/>
      <c r="T215" s="396"/>
      <c r="U215" s="396"/>
      <c r="V215" s="396"/>
      <c r="W215" s="396"/>
      <c r="X215" s="396"/>
      <c r="Y215" s="396"/>
      <c r="Z215" s="396"/>
      <c r="AA215" s="396"/>
      <c r="AB215" s="396"/>
      <c r="AC215" s="396"/>
      <c r="AD215" s="396"/>
      <c r="AE215" s="396"/>
      <c r="AF215" s="396"/>
      <c r="AG215" s="396"/>
      <c r="AH215" s="396"/>
      <c r="AI215" s="396"/>
      <c r="AJ215" s="396"/>
      <c r="AK215" s="396"/>
      <c r="AL215" s="396"/>
      <c r="AM215" s="396"/>
      <c r="AN215" s="396"/>
    </row>
    <row r="216">
      <c r="A216" s="35" t="s">
        <v>315</v>
      </c>
      <c r="B216" s="35" t="s">
        <v>316</v>
      </c>
      <c r="C216" s="35" t="s">
        <v>6</v>
      </c>
      <c r="D216" s="35" t="s">
        <v>567</v>
      </c>
      <c r="E216" s="35" t="s">
        <v>319</v>
      </c>
      <c r="F216" s="325" t="s">
        <v>1927</v>
      </c>
      <c r="G216" s="326" t="s">
        <v>583</v>
      </c>
      <c r="H216" s="154">
        <v>1.0</v>
      </c>
      <c r="I216" s="57">
        <v>4490.0</v>
      </c>
      <c r="J216" s="113">
        <v>2790.0</v>
      </c>
      <c r="K216" s="57"/>
      <c r="L216" s="154">
        <v>1198.0</v>
      </c>
      <c r="M216" s="327">
        <f t="shared" si="24"/>
        <v>1198</v>
      </c>
      <c r="N216" s="57" t="s">
        <v>1814</v>
      </c>
      <c r="O216" s="346"/>
      <c r="P216" s="323"/>
      <c r="Q216" s="323"/>
      <c r="R216" s="323"/>
      <c r="S216" s="323"/>
      <c r="T216" s="323"/>
      <c r="U216" s="323"/>
      <c r="V216" s="323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252"/>
      <c r="AK216" s="270"/>
      <c r="AL216" s="270"/>
      <c r="AM216" s="270"/>
      <c r="AN216" s="270"/>
      <c r="AO216" s="270"/>
    </row>
    <row r="217">
      <c r="A217" s="35" t="s">
        <v>315</v>
      </c>
      <c r="B217" s="367" t="s">
        <v>316</v>
      </c>
      <c r="C217" s="367" t="s">
        <v>6</v>
      </c>
      <c r="D217" s="367" t="s">
        <v>328</v>
      </c>
      <c r="E217" s="367" t="s">
        <v>4</v>
      </c>
      <c r="F217" s="368" t="s">
        <v>1928</v>
      </c>
      <c r="G217" s="369" t="s">
        <v>1887</v>
      </c>
      <c r="H217" s="39">
        <v>1.0</v>
      </c>
      <c r="I217" s="367">
        <v>4990.0</v>
      </c>
      <c r="J217" s="367">
        <v>2790.0</v>
      </c>
      <c r="K217" s="274"/>
      <c r="L217" s="391">
        <v>1330.0</v>
      </c>
      <c r="M217" s="392">
        <v>1330.0</v>
      </c>
      <c r="N217" s="57" t="s">
        <v>1841</v>
      </c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  <c r="AH217" s="252"/>
      <c r="AI217" s="252"/>
      <c r="AJ217" s="270"/>
      <c r="AK217" s="270"/>
      <c r="AL217" s="270"/>
      <c r="AM217" s="270"/>
      <c r="AN217" s="270"/>
      <c r="AO217" s="270"/>
    </row>
    <row r="218">
      <c r="A218" s="57" t="s">
        <v>315</v>
      </c>
      <c r="B218" s="57" t="s">
        <v>316</v>
      </c>
      <c r="C218" s="57" t="s">
        <v>6</v>
      </c>
      <c r="D218" s="57" t="s">
        <v>567</v>
      </c>
      <c r="E218" s="57" t="s">
        <v>4</v>
      </c>
      <c r="F218" s="358" t="s">
        <v>1326</v>
      </c>
      <c r="G218" s="57" t="s">
        <v>1053</v>
      </c>
      <c r="H218" s="38">
        <v>1.0</v>
      </c>
      <c r="I218" s="113">
        <v>6590.0</v>
      </c>
      <c r="J218" s="125"/>
      <c r="K218" s="210">
        <v>2690.0</v>
      </c>
      <c r="L218" s="57">
        <v>2287.0</v>
      </c>
      <c r="M218" s="189">
        <f>L218*H218</f>
        <v>2287</v>
      </c>
      <c r="N218" s="57" t="s">
        <v>1288</v>
      </c>
    </row>
    <row r="219">
      <c r="A219" s="271" t="s">
        <v>315</v>
      </c>
      <c r="B219" s="57" t="s">
        <v>331</v>
      </c>
      <c r="C219" s="57" t="s">
        <v>6</v>
      </c>
      <c r="D219" s="97" t="s">
        <v>567</v>
      </c>
      <c r="E219" s="57" t="s">
        <v>4</v>
      </c>
      <c r="F219" s="358" t="s">
        <v>689</v>
      </c>
      <c r="G219" s="57" t="s">
        <v>583</v>
      </c>
      <c r="H219" s="39">
        <v>1.0</v>
      </c>
      <c r="I219" s="120">
        <v>7990.0</v>
      </c>
      <c r="J219" s="120">
        <v>6390.0</v>
      </c>
      <c r="K219" s="119"/>
      <c r="L219" s="61" t="s">
        <v>668</v>
      </c>
      <c r="M219" s="62">
        <v>1997.0</v>
      </c>
      <c r="N219" s="57" t="s">
        <v>629</v>
      </c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70"/>
      <c r="AJ219" s="270"/>
      <c r="AK219" s="270"/>
    </row>
    <row r="220">
      <c r="A220" s="271" t="s">
        <v>315</v>
      </c>
      <c r="B220" s="57" t="s">
        <v>331</v>
      </c>
      <c r="C220" s="57" t="s">
        <v>6</v>
      </c>
      <c r="D220" s="97" t="s">
        <v>328</v>
      </c>
      <c r="E220" s="57" t="s">
        <v>4</v>
      </c>
      <c r="F220" s="57" t="s">
        <v>690</v>
      </c>
      <c r="G220" s="57" t="s">
        <v>583</v>
      </c>
      <c r="H220" s="39">
        <v>1.0</v>
      </c>
      <c r="I220" s="120">
        <v>7990.0</v>
      </c>
      <c r="J220" s="120">
        <v>6390.0</v>
      </c>
      <c r="K220" s="119"/>
      <c r="L220" s="61" t="s">
        <v>668</v>
      </c>
      <c r="M220" s="62">
        <v>1997.0</v>
      </c>
      <c r="N220" s="57" t="s">
        <v>629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70"/>
      <c r="AJ220" s="270"/>
      <c r="AK220" s="270"/>
    </row>
    <row r="221">
      <c r="A221" s="57" t="s">
        <v>315</v>
      </c>
      <c r="B221" s="57" t="s">
        <v>316</v>
      </c>
      <c r="C221" s="57" t="s">
        <v>22</v>
      </c>
      <c r="D221" s="271" t="s">
        <v>567</v>
      </c>
      <c r="E221" s="57" t="s">
        <v>4</v>
      </c>
      <c r="F221" s="382" t="s">
        <v>1111</v>
      </c>
      <c r="G221" s="154" t="s">
        <v>524</v>
      </c>
      <c r="H221" s="38">
        <v>1.0</v>
      </c>
      <c r="I221" s="113">
        <v>23590.0</v>
      </c>
      <c r="J221" s="125"/>
      <c r="K221" s="179">
        <v>10163.0</v>
      </c>
      <c r="L221" s="38">
        <v>9655.0</v>
      </c>
      <c r="M221" s="383">
        <f>L221*H221</f>
        <v>9655</v>
      </c>
      <c r="N221" s="57" t="s">
        <v>1095</v>
      </c>
      <c r="O221" s="63"/>
      <c r="P221" s="63"/>
      <c r="Q221" s="5">
        <v>1.0</v>
      </c>
      <c r="R221" s="5"/>
      <c r="S221" s="5"/>
      <c r="T221" s="5"/>
      <c r="U221" s="5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63"/>
    </row>
    <row r="222">
      <c r="A222" s="35" t="s">
        <v>315</v>
      </c>
      <c r="B222" s="35" t="s">
        <v>316</v>
      </c>
      <c r="C222" s="35" t="s">
        <v>6</v>
      </c>
      <c r="D222" s="97" t="s">
        <v>328</v>
      </c>
      <c r="E222" s="97" t="s">
        <v>569</v>
      </c>
      <c r="F222" s="289" t="s">
        <v>1929</v>
      </c>
      <c r="G222" s="97" t="s">
        <v>377</v>
      </c>
      <c r="H222" s="39">
        <v>1.0</v>
      </c>
      <c r="I222" s="97">
        <v>26790.0</v>
      </c>
      <c r="J222" s="97">
        <v>18390.0</v>
      </c>
      <c r="K222" s="38"/>
      <c r="L222" s="290"/>
      <c r="M222" s="291">
        <v>8361.0</v>
      </c>
      <c r="N222" s="35"/>
      <c r="O222" s="231"/>
      <c r="P222" s="231"/>
      <c r="Q222" s="231"/>
      <c r="R222" s="231"/>
      <c r="S222" s="231"/>
      <c r="T222" s="231"/>
      <c r="U222" s="231"/>
      <c r="V222" s="231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252"/>
      <c r="AJ222" s="270"/>
      <c r="AK222" s="270"/>
      <c r="AL222" s="270"/>
      <c r="AM222" s="270"/>
      <c r="AN222" s="270"/>
      <c r="AO222" s="270"/>
    </row>
    <row r="223">
      <c r="A223" s="35" t="s">
        <v>315</v>
      </c>
      <c r="B223" s="35" t="s">
        <v>316</v>
      </c>
      <c r="C223" s="35" t="s">
        <v>6</v>
      </c>
      <c r="D223" s="97" t="s">
        <v>567</v>
      </c>
      <c r="E223" s="97" t="s">
        <v>569</v>
      </c>
      <c r="F223" s="289" t="s">
        <v>1929</v>
      </c>
      <c r="G223" s="97" t="s">
        <v>377</v>
      </c>
      <c r="H223" s="39">
        <v>1.0</v>
      </c>
      <c r="I223" s="97">
        <v>26790.0</v>
      </c>
      <c r="J223" s="97">
        <v>18390.0</v>
      </c>
      <c r="K223" s="38"/>
      <c r="L223" s="290"/>
      <c r="M223" s="291">
        <v>8361.0</v>
      </c>
      <c r="N223" s="35"/>
      <c r="O223" s="231"/>
      <c r="P223" s="231"/>
      <c r="Q223" s="231"/>
      <c r="R223" s="231"/>
      <c r="S223" s="231"/>
      <c r="T223" s="231"/>
      <c r="U223" s="231"/>
      <c r="V223" s="231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252"/>
      <c r="AJ223" s="270"/>
      <c r="AK223" s="270"/>
      <c r="AL223" s="270"/>
      <c r="AM223" s="270"/>
      <c r="AN223" s="270"/>
      <c r="AO223" s="270"/>
    </row>
    <row r="224">
      <c r="A224" s="57" t="s">
        <v>315</v>
      </c>
      <c r="B224" s="57" t="s">
        <v>316</v>
      </c>
      <c r="C224" s="57" t="s">
        <v>22</v>
      </c>
      <c r="D224" s="57" t="s">
        <v>328</v>
      </c>
      <c r="E224" s="57" t="s">
        <v>4</v>
      </c>
      <c r="F224" s="58" t="s">
        <v>1118</v>
      </c>
      <c r="G224" s="154" t="s">
        <v>524</v>
      </c>
      <c r="H224" s="38">
        <v>1.0</v>
      </c>
      <c r="I224" s="113">
        <v>24990.0</v>
      </c>
      <c r="J224" s="125"/>
      <c r="K224" s="179">
        <v>10430.0</v>
      </c>
      <c r="L224" s="38">
        <v>9909.0</v>
      </c>
      <c r="M224" s="383">
        <f t="shared" ref="M224:M232" si="25">L224*H224</f>
        <v>9909</v>
      </c>
      <c r="N224" s="57" t="s">
        <v>1095</v>
      </c>
      <c r="O224" s="63"/>
      <c r="P224" s="63"/>
      <c r="Q224" s="5">
        <v>1.0</v>
      </c>
      <c r="R224" s="5"/>
      <c r="S224" s="5"/>
      <c r="T224" s="5"/>
      <c r="U224" s="5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</row>
    <row r="225">
      <c r="A225" s="57" t="s">
        <v>315</v>
      </c>
      <c r="B225" s="57" t="s">
        <v>316</v>
      </c>
      <c r="C225" s="57" t="s">
        <v>22</v>
      </c>
      <c r="D225" s="57" t="s">
        <v>567</v>
      </c>
      <c r="E225" s="57" t="s">
        <v>4</v>
      </c>
      <c r="F225" s="38" t="s">
        <v>1463</v>
      </c>
      <c r="G225" s="57" t="s">
        <v>524</v>
      </c>
      <c r="H225" s="38">
        <v>1.0</v>
      </c>
      <c r="I225" s="113">
        <v>15390.0</v>
      </c>
      <c r="J225" s="125"/>
      <c r="K225" s="216" t="s">
        <v>1464</v>
      </c>
      <c r="L225" s="59">
        <v>6330.0</v>
      </c>
      <c r="M225" s="189">
        <f t="shared" si="25"/>
        <v>6330</v>
      </c>
      <c r="N225" s="57" t="s">
        <v>1435</v>
      </c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</row>
    <row r="226">
      <c r="A226" s="57" t="s">
        <v>315</v>
      </c>
      <c r="B226" s="57" t="s">
        <v>316</v>
      </c>
      <c r="C226" s="57" t="s">
        <v>22</v>
      </c>
      <c r="D226" s="57" t="s">
        <v>567</v>
      </c>
      <c r="E226" s="57" t="s">
        <v>4</v>
      </c>
      <c r="F226" s="38" t="s">
        <v>1465</v>
      </c>
      <c r="G226" s="57" t="s">
        <v>524</v>
      </c>
      <c r="H226" s="38">
        <v>1.0</v>
      </c>
      <c r="I226" s="113">
        <v>14990.0</v>
      </c>
      <c r="J226" s="125"/>
      <c r="K226" s="216" t="s">
        <v>1466</v>
      </c>
      <c r="L226" s="59">
        <v>6172.0</v>
      </c>
      <c r="M226" s="189">
        <f t="shared" si="25"/>
        <v>6172</v>
      </c>
      <c r="N226" s="57" t="s">
        <v>1435</v>
      </c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</row>
    <row r="227">
      <c r="A227" s="57" t="s">
        <v>315</v>
      </c>
      <c r="B227" s="57" t="s">
        <v>316</v>
      </c>
      <c r="C227" s="57" t="s">
        <v>22</v>
      </c>
      <c r="D227" s="271" t="s">
        <v>567</v>
      </c>
      <c r="E227" s="57" t="s">
        <v>4</v>
      </c>
      <c r="F227" s="382" t="s">
        <v>1117</v>
      </c>
      <c r="G227" s="154" t="s">
        <v>524</v>
      </c>
      <c r="H227" s="38">
        <v>1.0</v>
      </c>
      <c r="I227" s="113">
        <v>29790.0</v>
      </c>
      <c r="J227" s="125"/>
      <c r="K227" s="179">
        <v>12663.0</v>
      </c>
      <c r="L227" s="38">
        <v>12030.0</v>
      </c>
      <c r="M227" s="383">
        <f t="shared" si="25"/>
        <v>12030</v>
      </c>
      <c r="N227" s="57" t="s">
        <v>1095</v>
      </c>
      <c r="O227" s="63"/>
      <c r="P227" s="63"/>
      <c r="Q227" s="5">
        <v>1.0</v>
      </c>
      <c r="R227" s="5"/>
      <c r="S227" s="5"/>
      <c r="T227" s="5"/>
      <c r="U227" s="5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</row>
    <row r="228">
      <c r="A228" s="57" t="s">
        <v>315</v>
      </c>
      <c r="B228" s="57" t="s">
        <v>316</v>
      </c>
      <c r="C228" s="57" t="s">
        <v>22</v>
      </c>
      <c r="D228" s="57" t="s">
        <v>328</v>
      </c>
      <c r="E228" s="57" t="s">
        <v>4</v>
      </c>
      <c r="F228" s="38" t="s">
        <v>1467</v>
      </c>
      <c r="G228" s="57" t="s">
        <v>524</v>
      </c>
      <c r="H228" s="38">
        <v>1.0</v>
      </c>
      <c r="I228" s="113">
        <v>15790.0</v>
      </c>
      <c r="J228" s="125"/>
      <c r="K228" s="216" t="s">
        <v>1468</v>
      </c>
      <c r="L228" s="59">
        <v>6489.0</v>
      </c>
      <c r="M228" s="189">
        <f t="shared" si="25"/>
        <v>6489</v>
      </c>
      <c r="N228" s="57" t="s">
        <v>1435</v>
      </c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</row>
    <row r="229">
      <c r="A229" s="157" t="s">
        <v>315</v>
      </c>
      <c r="B229" s="157" t="s">
        <v>316</v>
      </c>
      <c r="C229" s="157" t="s">
        <v>22</v>
      </c>
      <c r="D229" s="157" t="s">
        <v>567</v>
      </c>
      <c r="E229" s="157" t="s">
        <v>4</v>
      </c>
      <c r="F229" s="437" t="s">
        <v>1105</v>
      </c>
      <c r="G229" s="438" t="s">
        <v>524</v>
      </c>
      <c r="H229" s="439">
        <v>1.0</v>
      </c>
      <c r="I229" s="160">
        <v>13990.0</v>
      </c>
      <c r="J229" s="161"/>
      <c r="K229" s="440">
        <v>6330.0</v>
      </c>
      <c r="L229" s="439">
        <v>6014.0</v>
      </c>
      <c r="M229" s="441">
        <f t="shared" si="25"/>
        <v>6014</v>
      </c>
      <c r="N229" s="157" t="s">
        <v>1095</v>
      </c>
      <c r="O229" s="442" t="s">
        <v>1930</v>
      </c>
      <c r="P229" s="166"/>
      <c r="Q229" s="443">
        <v>1.0</v>
      </c>
      <c r="R229" s="443"/>
      <c r="S229" s="443"/>
      <c r="T229" s="443"/>
      <c r="U229" s="443"/>
      <c r="V229" s="444"/>
      <c r="W229" s="444"/>
      <c r="X229" s="444"/>
      <c r="Y229" s="444"/>
      <c r="Z229" s="444"/>
      <c r="AA229" s="444"/>
      <c r="AB229" s="444"/>
      <c r="AC229" s="444"/>
      <c r="AD229" s="444"/>
      <c r="AE229" s="444"/>
      <c r="AF229" s="444"/>
      <c r="AG229" s="444"/>
      <c r="AH229" s="444"/>
      <c r="AI229" s="444"/>
      <c r="AJ229" s="445"/>
      <c r="AK229" s="445"/>
      <c r="AL229" s="445"/>
      <c r="AM229" s="445"/>
      <c r="AN229" s="445"/>
      <c r="AO229" s="445"/>
    </row>
    <row r="230">
      <c r="A230" s="57" t="s">
        <v>315</v>
      </c>
      <c r="B230" s="57" t="s">
        <v>316</v>
      </c>
      <c r="C230" s="57" t="s">
        <v>22</v>
      </c>
      <c r="D230" s="57" t="s">
        <v>328</v>
      </c>
      <c r="E230" s="57" t="s">
        <v>4</v>
      </c>
      <c r="F230" s="58" t="s">
        <v>1113</v>
      </c>
      <c r="G230" s="154" t="s">
        <v>524</v>
      </c>
      <c r="H230" s="38">
        <v>1.0</v>
      </c>
      <c r="I230" s="113">
        <v>13390.0</v>
      </c>
      <c r="J230" s="125"/>
      <c r="K230" s="179">
        <v>5330.0</v>
      </c>
      <c r="L230" s="38">
        <v>5064.0</v>
      </c>
      <c r="M230" s="383">
        <f t="shared" si="25"/>
        <v>5064</v>
      </c>
      <c r="N230" s="57" t="s">
        <v>1095</v>
      </c>
      <c r="O230" s="63"/>
      <c r="P230" s="63"/>
      <c r="Q230" s="5">
        <v>1.0</v>
      </c>
      <c r="R230" s="5"/>
      <c r="S230" s="5"/>
      <c r="T230" s="5"/>
      <c r="U230" s="5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63"/>
    </row>
    <row r="231">
      <c r="A231" s="57" t="s">
        <v>315</v>
      </c>
      <c r="B231" s="57" t="s">
        <v>316</v>
      </c>
      <c r="C231" s="57" t="s">
        <v>22</v>
      </c>
      <c r="D231" s="57" t="s">
        <v>328</v>
      </c>
      <c r="E231" s="57" t="s">
        <v>4</v>
      </c>
      <c r="F231" s="58" t="s">
        <v>1114</v>
      </c>
      <c r="G231" s="154" t="s">
        <v>524</v>
      </c>
      <c r="H231" s="38">
        <v>1.0</v>
      </c>
      <c r="I231" s="113">
        <v>26790.0</v>
      </c>
      <c r="J231" s="125"/>
      <c r="K231" s="179">
        <v>11663.0</v>
      </c>
      <c r="L231" s="38">
        <v>11080.0</v>
      </c>
      <c r="M231" s="383">
        <f t="shared" si="25"/>
        <v>11080</v>
      </c>
      <c r="N231" s="57" t="s">
        <v>1095</v>
      </c>
      <c r="O231" s="63"/>
      <c r="P231" s="63"/>
      <c r="Q231" s="5">
        <v>1.0</v>
      </c>
      <c r="R231" s="5"/>
      <c r="S231" s="5"/>
      <c r="T231" s="5"/>
      <c r="U231" s="5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63"/>
    </row>
    <row r="232">
      <c r="A232" s="57" t="s">
        <v>315</v>
      </c>
      <c r="B232" s="57" t="s">
        <v>316</v>
      </c>
      <c r="C232" s="57" t="s">
        <v>22</v>
      </c>
      <c r="D232" s="271" t="s">
        <v>567</v>
      </c>
      <c r="E232" s="57" t="s">
        <v>4</v>
      </c>
      <c r="F232" s="382" t="s">
        <v>1112</v>
      </c>
      <c r="G232" s="154" t="s">
        <v>524</v>
      </c>
      <c r="H232" s="38">
        <v>1.0</v>
      </c>
      <c r="I232" s="113">
        <v>25390.0</v>
      </c>
      <c r="J232" s="125"/>
      <c r="K232" s="179">
        <v>10663.0</v>
      </c>
      <c r="L232" s="38">
        <v>10130.0</v>
      </c>
      <c r="M232" s="383">
        <f t="shared" si="25"/>
        <v>10130</v>
      </c>
      <c r="N232" s="57" t="s">
        <v>1095</v>
      </c>
      <c r="O232" s="63"/>
      <c r="P232" s="63"/>
      <c r="Q232" s="5">
        <v>1.0</v>
      </c>
      <c r="R232" s="5"/>
      <c r="S232" s="5"/>
      <c r="T232" s="5"/>
      <c r="U232" s="5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63"/>
    </row>
    <row r="233">
      <c r="A233" s="271" t="s">
        <v>315</v>
      </c>
      <c r="B233" s="57" t="s">
        <v>316</v>
      </c>
      <c r="C233" s="57" t="s">
        <v>6</v>
      </c>
      <c r="D233" s="97" t="s">
        <v>328</v>
      </c>
      <c r="E233" s="57" t="s">
        <v>4</v>
      </c>
      <c r="F233" s="57" t="s">
        <v>692</v>
      </c>
      <c r="G233" s="57" t="s">
        <v>524</v>
      </c>
      <c r="H233" s="39">
        <v>1.0</v>
      </c>
      <c r="I233" s="120">
        <v>12990.0</v>
      </c>
      <c r="J233" s="120">
        <v>10390.0</v>
      </c>
      <c r="K233" s="119"/>
      <c r="L233" s="61" t="s">
        <v>693</v>
      </c>
      <c r="M233" s="62">
        <v>4028.0</v>
      </c>
      <c r="N233" s="57" t="s">
        <v>629</v>
      </c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  <c r="AA233" s="252"/>
      <c r="AB233" s="252"/>
      <c r="AC233" s="252"/>
      <c r="AD233" s="252"/>
      <c r="AE233" s="252"/>
      <c r="AF233" s="252"/>
      <c r="AG233" s="252"/>
      <c r="AH233" s="252"/>
      <c r="AI233" s="270"/>
      <c r="AJ233" s="270"/>
      <c r="AK233" s="270"/>
    </row>
    <row r="234">
      <c r="A234" s="35" t="s">
        <v>315</v>
      </c>
      <c r="B234" s="35" t="s">
        <v>316</v>
      </c>
      <c r="C234" s="35" t="s">
        <v>6</v>
      </c>
      <c r="D234" s="38" t="s">
        <v>328</v>
      </c>
      <c r="E234" s="35" t="s">
        <v>4</v>
      </c>
      <c r="F234" s="446" t="s">
        <v>694</v>
      </c>
      <c r="G234" s="38" t="s">
        <v>377</v>
      </c>
      <c r="H234" s="39">
        <v>1.0</v>
      </c>
      <c r="I234" s="38">
        <v>10590.0</v>
      </c>
      <c r="J234" s="38"/>
      <c r="K234" s="38"/>
      <c r="L234" s="39">
        <v>4251.0</v>
      </c>
      <c r="M234" s="447"/>
      <c r="N234" s="35"/>
      <c r="O234" s="54"/>
      <c r="P234" s="54"/>
      <c r="Q234" s="54"/>
      <c r="R234" s="54"/>
      <c r="S234" s="54"/>
      <c r="T234" s="54"/>
      <c r="U234" s="54"/>
      <c r="V234" s="5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252"/>
      <c r="AJ234" s="270"/>
      <c r="AK234" s="270"/>
      <c r="AL234" s="270"/>
      <c r="AM234" s="270"/>
      <c r="AN234" s="270"/>
      <c r="AO234" s="270"/>
    </row>
    <row r="235">
      <c r="A235" s="271" t="s">
        <v>315</v>
      </c>
      <c r="B235" s="57" t="s">
        <v>316</v>
      </c>
      <c r="C235" s="57" t="s">
        <v>6</v>
      </c>
      <c r="D235" s="97" t="s">
        <v>567</v>
      </c>
      <c r="E235" s="57" t="s">
        <v>4</v>
      </c>
      <c r="F235" s="358" t="s">
        <v>694</v>
      </c>
      <c r="G235" s="57" t="s">
        <v>524</v>
      </c>
      <c r="H235" s="39">
        <v>1.0</v>
      </c>
      <c r="I235" s="120">
        <v>12990.0</v>
      </c>
      <c r="J235" s="120">
        <v>10390.0</v>
      </c>
      <c r="K235" s="119"/>
      <c r="L235" s="61" t="s">
        <v>693</v>
      </c>
      <c r="M235" s="62">
        <v>4028.0</v>
      </c>
      <c r="N235" s="57" t="s">
        <v>629</v>
      </c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  <c r="AA235" s="252"/>
      <c r="AB235" s="252"/>
      <c r="AC235" s="252"/>
      <c r="AD235" s="252"/>
      <c r="AE235" s="252"/>
      <c r="AF235" s="252"/>
      <c r="AG235" s="252"/>
      <c r="AH235" s="252"/>
      <c r="AI235" s="270"/>
      <c r="AJ235" s="270"/>
      <c r="AK235" s="270"/>
    </row>
    <row r="236">
      <c r="A236" s="35" t="s">
        <v>315</v>
      </c>
      <c r="B236" s="35" t="s">
        <v>316</v>
      </c>
      <c r="C236" s="35" t="s">
        <v>6</v>
      </c>
      <c r="D236" s="38" t="s">
        <v>328</v>
      </c>
      <c r="E236" s="35" t="s">
        <v>4</v>
      </c>
      <c r="F236" s="448" t="s">
        <v>1931</v>
      </c>
      <c r="G236" s="38" t="s">
        <v>377</v>
      </c>
      <c r="H236" s="39">
        <v>1.0</v>
      </c>
      <c r="I236" s="38">
        <v>10590.0</v>
      </c>
      <c r="J236" s="38"/>
      <c r="K236" s="38"/>
      <c r="L236" s="39">
        <v>4251.0</v>
      </c>
      <c r="M236" s="447"/>
      <c r="N236" s="35"/>
      <c r="O236" s="54"/>
      <c r="P236" s="54"/>
      <c r="Q236" s="54"/>
      <c r="R236" s="54"/>
      <c r="S236" s="54"/>
      <c r="T236" s="54"/>
      <c r="U236" s="54"/>
      <c r="V236" s="5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252"/>
      <c r="AJ236" s="270"/>
      <c r="AK236" s="270"/>
      <c r="AL236" s="270"/>
      <c r="AM236" s="270"/>
      <c r="AN236" s="270"/>
      <c r="AO236" s="270"/>
    </row>
    <row r="237">
      <c r="A237" s="271" t="s">
        <v>315</v>
      </c>
      <c r="B237" s="57" t="s">
        <v>316</v>
      </c>
      <c r="C237" s="57" t="s">
        <v>6</v>
      </c>
      <c r="D237" s="57" t="s">
        <v>567</v>
      </c>
      <c r="E237" s="57" t="s">
        <v>4</v>
      </c>
      <c r="F237" s="382" t="s">
        <v>595</v>
      </c>
      <c r="G237" s="57" t="s">
        <v>524</v>
      </c>
      <c r="H237" s="39">
        <v>1.0</v>
      </c>
      <c r="I237" s="59">
        <v>12970.0</v>
      </c>
      <c r="J237" s="59">
        <v>10390.0</v>
      </c>
      <c r="K237" s="274"/>
      <c r="L237" s="61">
        <v>5163.0</v>
      </c>
      <c r="M237" s="62">
        <v>4130.0</v>
      </c>
      <c r="N237" s="57" t="s">
        <v>476</v>
      </c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  <c r="AA237" s="252"/>
      <c r="AB237" s="252"/>
      <c r="AC237" s="252"/>
      <c r="AD237" s="252"/>
      <c r="AE237" s="252"/>
      <c r="AF237" s="252"/>
      <c r="AG237" s="252"/>
      <c r="AH237" s="252"/>
      <c r="AI237" s="252"/>
      <c r="AJ237" s="270"/>
      <c r="AK237" s="270"/>
      <c r="AL237" s="270"/>
      <c r="AM237" s="270"/>
      <c r="AN237" s="270"/>
      <c r="AO237" s="270"/>
    </row>
    <row r="238">
      <c r="A238" s="271" t="s">
        <v>315</v>
      </c>
      <c r="B238" s="57" t="s">
        <v>316</v>
      </c>
      <c r="C238" s="57" t="s">
        <v>6</v>
      </c>
      <c r="D238" s="97" t="s">
        <v>328</v>
      </c>
      <c r="E238" s="57" t="s">
        <v>4</v>
      </c>
      <c r="F238" s="57" t="s">
        <v>695</v>
      </c>
      <c r="G238" s="57" t="s">
        <v>524</v>
      </c>
      <c r="H238" s="39">
        <v>1.0</v>
      </c>
      <c r="I238" s="120">
        <v>15490.0</v>
      </c>
      <c r="J238" s="120">
        <v>12390.0</v>
      </c>
      <c r="K238" s="119"/>
      <c r="L238" s="61" t="s">
        <v>696</v>
      </c>
      <c r="M238" s="62">
        <v>4647.0</v>
      </c>
      <c r="N238" s="57" t="s">
        <v>629</v>
      </c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  <c r="AA238" s="252"/>
      <c r="AB238" s="252"/>
      <c r="AC238" s="252"/>
      <c r="AD238" s="252"/>
      <c r="AE238" s="252"/>
      <c r="AF238" s="252"/>
      <c r="AG238" s="252"/>
      <c r="AH238" s="252"/>
      <c r="AI238" s="270"/>
      <c r="AJ238" s="270"/>
      <c r="AK238" s="270"/>
    </row>
    <row r="239">
      <c r="A239" s="271" t="s">
        <v>315</v>
      </c>
      <c r="B239" s="57" t="s">
        <v>316</v>
      </c>
      <c r="C239" s="57" t="s">
        <v>6</v>
      </c>
      <c r="D239" s="57" t="s">
        <v>328</v>
      </c>
      <c r="E239" s="57" t="s">
        <v>4</v>
      </c>
      <c r="F239" s="57" t="s">
        <v>780</v>
      </c>
      <c r="G239" s="57" t="s">
        <v>524</v>
      </c>
      <c r="H239" s="38">
        <v>1.0</v>
      </c>
      <c r="I239" s="113">
        <v>10790.0</v>
      </c>
      <c r="J239" s="125"/>
      <c r="K239" s="104"/>
      <c r="L239" s="133">
        <v>4663.0</v>
      </c>
      <c r="M239" s="381">
        <v>3964.0</v>
      </c>
      <c r="N239" s="57" t="s">
        <v>748</v>
      </c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  <c r="AH239" s="252"/>
      <c r="AI239" s="252"/>
      <c r="AJ239" s="270"/>
      <c r="AK239" s="270"/>
      <c r="AL239" s="270"/>
      <c r="AM239" s="270"/>
      <c r="AN239" s="270"/>
      <c r="AO239" s="270"/>
    </row>
    <row r="240">
      <c r="A240" s="271" t="s">
        <v>315</v>
      </c>
      <c r="B240" s="57" t="s">
        <v>316</v>
      </c>
      <c r="C240" s="57" t="s">
        <v>6</v>
      </c>
      <c r="D240" s="57" t="s">
        <v>328</v>
      </c>
      <c r="E240" s="57" t="s">
        <v>569</v>
      </c>
      <c r="F240" s="58" t="s">
        <v>596</v>
      </c>
      <c r="G240" s="57" t="s">
        <v>524</v>
      </c>
      <c r="H240" s="39">
        <v>1.0</v>
      </c>
      <c r="I240" s="59">
        <v>19970.0</v>
      </c>
      <c r="J240" s="59">
        <v>15970.0</v>
      </c>
      <c r="K240" s="274"/>
      <c r="L240" s="61">
        <v>7990.0</v>
      </c>
      <c r="M240" s="62">
        <v>6792.0</v>
      </c>
      <c r="N240" s="57" t="s">
        <v>476</v>
      </c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  <c r="AA240" s="252"/>
      <c r="AB240" s="252"/>
      <c r="AC240" s="252"/>
      <c r="AD240" s="252"/>
      <c r="AE240" s="252"/>
      <c r="AF240" s="252"/>
      <c r="AG240" s="252"/>
      <c r="AH240" s="252"/>
      <c r="AI240" s="252"/>
      <c r="AJ240" s="270"/>
      <c r="AK240" s="270"/>
      <c r="AL240" s="270"/>
      <c r="AM240" s="270"/>
      <c r="AN240" s="270"/>
      <c r="AO240" s="270"/>
    </row>
    <row r="241">
      <c r="A241" s="57" t="s">
        <v>315</v>
      </c>
      <c r="B241" s="57" t="s">
        <v>316</v>
      </c>
      <c r="C241" s="57" t="s">
        <v>6</v>
      </c>
      <c r="D241" s="57" t="s">
        <v>328</v>
      </c>
      <c r="E241" s="57" t="s">
        <v>4</v>
      </c>
      <c r="F241" s="38" t="s">
        <v>1469</v>
      </c>
      <c r="G241" s="57" t="s">
        <v>524</v>
      </c>
      <c r="H241" s="38">
        <v>1.0</v>
      </c>
      <c r="I241" s="113">
        <v>18390.0</v>
      </c>
      <c r="J241" s="132">
        <v>13790.0</v>
      </c>
      <c r="K241" s="216">
        <v>7900.0</v>
      </c>
      <c r="L241" s="59">
        <v>5925.0</v>
      </c>
      <c r="M241" s="189">
        <f>L241*H241</f>
        <v>5925</v>
      </c>
      <c r="N241" s="57" t="s">
        <v>1435</v>
      </c>
      <c r="O241" s="63"/>
      <c r="P241" s="209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</row>
    <row r="242">
      <c r="A242" s="35" t="s">
        <v>315</v>
      </c>
      <c r="B242" s="35" t="s">
        <v>331</v>
      </c>
      <c r="C242" s="35" t="s">
        <v>6</v>
      </c>
      <c r="D242" s="97" t="s">
        <v>328</v>
      </c>
      <c r="E242" s="97" t="s">
        <v>4</v>
      </c>
      <c r="F242" s="289" t="s">
        <v>1932</v>
      </c>
      <c r="G242" s="97" t="s">
        <v>377</v>
      </c>
      <c r="H242" s="39">
        <v>1.0</v>
      </c>
      <c r="I242" s="97">
        <v>22790.0</v>
      </c>
      <c r="J242" s="97">
        <v>15590.0</v>
      </c>
      <c r="K242" s="38"/>
      <c r="L242" s="290"/>
      <c r="M242" s="291">
        <v>6916.0</v>
      </c>
      <c r="N242" s="35"/>
      <c r="O242" s="231"/>
      <c r="P242" s="231"/>
      <c r="Q242" s="231"/>
      <c r="R242" s="231"/>
      <c r="S242" s="231"/>
      <c r="T242" s="231"/>
      <c r="U242" s="231"/>
      <c r="V242" s="231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252"/>
      <c r="AJ242" s="270"/>
      <c r="AK242" s="270"/>
      <c r="AL242" s="270"/>
      <c r="AM242" s="270"/>
      <c r="AN242" s="270"/>
      <c r="AO242" s="270"/>
    </row>
    <row r="243">
      <c r="A243" s="35" t="s">
        <v>315</v>
      </c>
      <c r="B243" s="35" t="s">
        <v>316</v>
      </c>
      <c r="C243" s="35" t="s">
        <v>6</v>
      </c>
      <c r="D243" s="35" t="s">
        <v>567</v>
      </c>
      <c r="E243" s="35" t="s">
        <v>569</v>
      </c>
      <c r="F243" s="325" t="s">
        <v>1933</v>
      </c>
      <c r="G243" s="326" t="s">
        <v>524</v>
      </c>
      <c r="H243" s="154">
        <v>1.0</v>
      </c>
      <c r="I243" s="57">
        <v>11990.0</v>
      </c>
      <c r="J243" s="57">
        <v>9590.0</v>
      </c>
      <c r="K243" s="57"/>
      <c r="L243" s="154">
        <v>3771.0</v>
      </c>
      <c r="M243" s="327">
        <f>L243*H243</f>
        <v>3771</v>
      </c>
      <c r="N243" s="57" t="s">
        <v>1814</v>
      </c>
      <c r="O243" s="346"/>
      <c r="P243" s="323"/>
      <c r="Q243" s="323"/>
      <c r="R243" s="323"/>
      <c r="S243" s="323"/>
      <c r="T243" s="323"/>
      <c r="U243" s="323"/>
      <c r="V243" s="323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252"/>
      <c r="AK243" s="270"/>
      <c r="AL243" s="270"/>
      <c r="AM243" s="270"/>
      <c r="AN243" s="270"/>
      <c r="AO243" s="270"/>
    </row>
    <row r="244">
      <c r="A244" s="35" t="s">
        <v>315</v>
      </c>
      <c r="B244" s="367" t="s">
        <v>316</v>
      </c>
      <c r="C244" s="367" t="s">
        <v>6</v>
      </c>
      <c r="D244" s="367" t="s">
        <v>328</v>
      </c>
      <c r="E244" s="367" t="s">
        <v>569</v>
      </c>
      <c r="F244" s="368" t="s">
        <v>1934</v>
      </c>
      <c r="G244" s="369" t="s">
        <v>1840</v>
      </c>
      <c r="H244" s="39">
        <v>1.0</v>
      </c>
      <c r="I244" s="367">
        <v>13990.0</v>
      </c>
      <c r="J244" s="367">
        <v>9790.0</v>
      </c>
      <c r="K244" s="274"/>
      <c r="L244" s="391">
        <v>4636.0</v>
      </c>
      <c r="M244" s="392">
        <v>4636.0</v>
      </c>
      <c r="N244" s="57" t="s">
        <v>1841</v>
      </c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  <c r="AA244" s="252"/>
      <c r="AB244" s="252"/>
      <c r="AC244" s="252"/>
      <c r="AD244" s="252"/>
      <c r="AE244" s="252"/>
      <c r="AF244" s="252"/>
      <c r="AG244" s="252"/>
      <c r="AH244" s="252"/>
      <c r="AI244" s="252"/>
      <c r="AJ244" s="270"/>
      <c r="AK244" s="270"/>
      <c r="AL244" s="270"/>
      <c r="AM244" s="270"/>
      <c r="AN244" s="270"/>
      <c r="AO244" s="270"/>
    </row>
    <row r="245">
      <c r="A245" s="271" t="s">
        <v>315</v>
      </c>
      <c r="B245" s="57" t="s">
        <v>316</v>
      </c>
      <c r="C245" s="57" t="s">
        <v>6</v>
      </c>
      <c r="D245" s="57" t="s">
        <v>567</v>
      </c>
      <c r="E245" s="57" t="s">
        <v>4</v>
      </c>
      <c r="F245" s="382" t="s">
        <v>597</v>
      </c>
      <c r="G245" s="57" t="s">
        <v>524</v>
      </c>
      <c r="H245" s="39">
        <v>1.0</v>
      </c>
      <c r="I245" s="59">
        <v>12790.0</v>
      </c>
      <c r="J245" s="59">
        <v>10390.0</v>
      </c>
      <c r="K245" s="408"/>
      <c r="L245" s="176">
        <v>4990.0</v>
      </c>
      <c r="M245" s="62">
        <v>3493.0</v>
      </c>
      <c r="N245" s="57" t="s">
        <v>476</v>
      </c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  <c r="AA245" s="252"/>
      <c r="AB245" s="252"/>
      <c r="AC245" s="252"/>
      <c r="AD245" s="252"/>
      <c r="AE245" s="252"/>
      <c r="AF245" s="252"/>
      <c r="AG245" s="252"/>
      <c r="AH245" s="252"/>
      <c r="AI245" s="252"/>
      <c r="AJ245" s="270"/>
      <c r="AK245" s="270"/>
      <c r="AL245" s="270"/>
      <c r="AM245" s="270"/>
      <c r="AN245" s="270"/>
      <c r="AO245" s="270"/>
    </row>
    <row r="246">
      <c r="A246" s="271" t="s">
        <v>315</v>
      </c>
      <c r="B246" s="57" t="s">
        <v>316</v>
      </c>
      <c r="C246" s="57" t="s">
        <v>6</v>
      </c>
      <c r="D246" s="57" t="s">
        <v>567</v>
      </c>
      <c r="E246" s="57" t="s">
        <v>4</v>
      </c>
      <c r="F246" s="382" t="s">
        <v>598</v>
      </c>
      <c r="G246" s="57" t="s">
        <v>524</v>
      </c>
      <c r="H246" s="39">
        <v>1.0</v>
      </c>
      <c r="I246" s="59">
        <v>14890.0</v>
      </c>
      <c r="J246" s="59">
        <v>11970.0</v>
      </c>
      <c r="K246" s="408"/>
      <c r="L246" s="176">
        <v>5950.0</v>
      </c>
      <c r="M246" s="62">
        <v>4165.0</v>
      </c>
      <c r="N246" s="57" t="s">
        <v>476</v>
      </c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70"/>
      <c r="AK246" s="270"/>
      <c r="AL246" s="270"/>
      <c r="AM246" s="270"/>
      <c r="AN246" s="270"/>
      <c r="AO246" s="270"/>
    </row>
    <row r="247">
      <c r="A247" s="271" t="s">
        <v>315</v>
      </c>
      <c r="B247" s="57" t="s">
        <v>316</v>
      </c>
      <c r="C247" s="57" t="s">
        <v>6</v>
      </c>
      <c r="D247" s="57" t="s">
        <v>567</v>
      </c>
      <c r="E247" s="57" t="s">
        <v>4</v>
      </c>
      <c r="F247" s="382" t="s">
        <v>599</v>
      </c>
      <c r="G247" s="57" t="s">
        <v>524</v>
      </c>
      <c r="H247" s="39">
        <v>1.0</v>
      </c>
      <c r="I247" s="59">
        <v>23990.0</v>
      </c>
      <c r="J247" s="59">
        <v>16790.0</v>
      </c>
      <c r="K247" s="408"/>
      <c r="L247" s="176">
        <v>7900.0</v>
      </c>
      <c r="M247" s="62">
        <v>6715.0</v>
      </c>
      <c r="N247" s="57" t="s">
        <v>476</v>
      </c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  <c r="AH247" s="252"/>
      <c r="AI247" s="252"/>
      <c r="AJ247" s="270"/>
      <c r="AK247" s="270"/>
      <c r="AL247" s="270"/>
      <c r="AM247" s="270"/>
      <c r="AN247" s="270"/>
      <c r="AO247" s="270"/>
    </row>
    <row r="248">
      <c r="A248" s="35" t="s">
        <v>315</v>
      </c>
      <c r="B248" s="35" t="s">
        <v>316</v>
      </c>
      <c r="C248" s="35" t="s">
        <v>6</v>
      </c>
      <c r="D248" s="97" t="s">
        <v>567</v>
      </c>
      <c r="E248" s="97" t="s">
        <v>4</v>
      </c>
      <c r="F248" s="289" t="s">
        <v>1935</v>
      </c>
      <c r="G248" s="97" t="s">
        <v>377</v>
      </c>
      <c r="H248" s="39">
        <v>1.0</v>
      </c>
      <c r="I248" s="97">
        <v>26970.0</v>
      </c>
      <c r="J248" s="97">
        <v>18390.0</v>
      </c>
      <c r="K248" s="151"/>
      <c r="L248" s="406"/>
      <c r="M248" s="291">
        <v>8324.0</v>
      </c>
      <c r="N248" s="35"/>
      <c r="O248" s="231"/>
      <c r="P248" s="231"/>
      <c r="Q248" s="231"/>
      <c r="R248" s="231"/>
      <c r="S248" s="231"/>
      <c r="T248" s="231"/>
      <c r="U248" s="231"/>
      <c r="V248" s="231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252"/>
      <c r="AJ248" s="270"/>
      <c r="AK248" s="270"/>
      <c r="AL248" s="270"/>
      <c r="AM248" s="270"/>
      <c r="AN248" s="270"/>
      <c r="AO248" s="270"/>
    </row>
    <row r="249">
      <c r="A249" s="35" t="s">
        <v>315</v>
      </c>
      <c r="B249" s="35" t="s">
        <v>331</v>
      </c>
      <c r="C249" s="35" t="s">
        <v>6</v>
      </c>
      <c r="D249" s="38" t="s">
        <v>328</v>
      </c>
      <c r="E249" s="35" t="s">
        <v>569</v>
      </c>
      <c r="F249" s="279" t="s">
        <v>1936</v>
      </c>
      <c r="G249" s="38" t="s">
        <v>377</v>
      </c>
      <c r="H249" s="39">
        <v>1.0</v>
      </c>
      <c r="I249" s="38">
        <v>20390.0</v>
      </c>
      <c r="J249" s="38"/>
      <c r="K249" s="151"/>
      <c r="L249" s="405">
        <v>8389.0</v>
      </c>
      <c r="M249" s="447"/>
      <c r="N249" s="35"/>
      <c r="O249" s="54"/>
      <c r="P249" s="54"/>
      <c r="Q249" s="54"/>
      <c r="R249" s="54"/>
      <c r="S249" s="54"/>
      <c r="T249" s="54"/>
      <c r="U249" s="54"/>
      <c r="V249" s="5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252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57" t="s">
        <v>567</v>
      </c>
      <c r="E250" s="57" t="s">
        <v>4</v>
      </c>
      <c r="F250" s="382" t="s">
        <v>601</v>
      </c>
      <c r="G250" s="57" t="s">
        <v>524</v>
      </c>
      <c r="H250" s="39">
        <v>1.0</v>
      </c>
      <c r="I250" s="59">
        <v>19390.0</v>
      </c>
      <c r="J250" s="59">
        <v>15390.0</v>
      </c>
      <c r="K250" s="408"/>
      <c r="L250" s="176">
        <v>7663.0</v>
      </c>
      <c r="M250" s="62">
        <v>6130.0</v>
      </c>
      <c r="N250" s="57" t="s">
        <v>476</v>
      </c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52"/>
      <c r="AJ250" s="270"/>
      <c r="AK250" s="270"/>
      <c r="AL250" s="270"/>
      <c r="AM250" s="270"/>
      <c r="AN250" s="270"/>
      <c r="AO250" s="270"/>
    </row>
    <row r="251">
      <c r="A251" s="35" t="s">
        <v>315</v>
      </c>
      <c r="B251" s="35" t="s">
        <v>316</v>
      </c>
      <c r="C251" s="35" t="s">
        <v>6</v>
      </c>
      <c r="D251" s="97" t="s">
        <v>567</v>
      </c>
      <c r="E251" s="35" t="s">
        <v>4</v>
      </c>
      <c r="F251" s="446" t="s">
        <v>1937</v>
      </c>
      <c r="G251" s="38" t="s">
        <v>377</v>
      </c>
      <c r="H251" s="39">
        <v>1.0</v>
      </c>
      <c r="I251" s="97">
        <v>10190.0</v>
      </c>
      <c r="J251" s="97"/>
      <c r="K251" s="151"/>
      <c r="L251" s="405">
        <v>4114.0</v>
      </c>
      <c r="M251" s="447"/>
      <c r="N251" s="35"/>
      <c r="O251" s="231"/>
      <c r="P251" s="231"/>
      <c r="Q251" s="231"/>
      <c r="R251" s="231"/>
      <c r="S251" s="231"/>
      <c r="T251" s="231"/>
      <c r="U251" s="231"/>
      <c r="V251" s="231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252"/>
      <c r="AJ251" s="270"/>
      <c r="AK251" s="270"/>
      <c r="AL251" s="270"/>
      <c r="AM251" s="270"/>
      <c r="AN251" s="270"/>
      <c r="AO251" s="270"/>
    </row>
    <row r="252">
      <c r="A252" s="35" t="s">
        <v>315</v>
      </c>
      <c r="B252" s="35" t="s">
        <v>316</v>
      </c>
      <c r="C252" s="35" t="s">
        <v>6</v>
      </c>
      <c r="D252" s="35" t="s">
        <v>328</v>
      </c>
      <c r="E252" s="35" t="s">
        <v>4</v>
      </c>
      <c r="F252" s="448" t="s">
        <v>1938</v>
      </c>
      <c r="G252" s="38" t="s">
        <v>377</v>
      </c>
      <c r="H252" s="39">
        <v>1.0</v>
      </c>
      <c r="I252" s="97">
        <v>10190.0</v>
      </c>
      <c r="J252" s="97"/>
      <c r="K252" s="151"/>
      <c r="L252" s="405">
        <v>4114.0</v>
      </c>
      <c r="M252" s="447"/>
      <c r="N252" s="35"/>
      <c r="O252" s="231"/>
      <c r="P252" s="231"/>
      <c r="Q252" s="231"/>
      <c r="R252" s="231"/>
      <c r="S252" s="231"/>
      <c r="T252" s="231"/>
      <c r="U252" s="231"/>
      <c r="V252" s="231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252"/>
      <c r="AJ252" s="270"/>
      <c r="AK252" s="270"/>
      <c r="AL252" s="270"/>
      <c r="AM252" s="270"/>
      <c r="AN252" s="270"/>
      <c r="AO252" s="270"/>
    </row>
    <row r="253">
      <c r="A253" s="271" t="s">
        <v>315</v>
      </c>
      <c r="B253" s="57" t="s">
        <v>316</v>
      </c>
      <c r="C253" s="57" t="s">
        <v>6</v>
      </c>
      <c r="D253" s="57" t="s">
        <v>567</v>
      </c>
      <c r="E253" s="57" t="s">
        <v>4</v>
      </c>
      <c r="F253" s="382" t="s">
        <v>603</v>
      </c>
      <c r="G253" s="57" t="s">
        <v>524</v>
      </c>
      <c r="H253" s="39">
        <v>1.0</v>
      </c>
      <c r="I253" s="59">
        <v>16490.0</v>
      </c>
      <c r="J253" s="59">
        <v>12970.0</v>
      </c>
      <c r="K253" s="408"/>
      <c r="L253" s="176">
        <v>5500.0</v>
      </c>
      <c r="M253" s="62">
        <v>4400.0</v>
      </c>
      <c r="N253" s="57" t="s">
        <v>476</v>
      </c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70"/>
      <c r="AK253" s="270"/>
      <c r="AL253" s="270"/>
      <c r="AM253" s="270"/>
      <c r="AN253" s="270"/>
      <c r="AO253" s="270"/>
    </row>
    <row r="254">
      <c r="A254" s="271" t="s">
        <v>315</v>
      </c>
      <c r="B254" s="57" t="s">
        <v>316</v>
      </c>
      <c r="C254" s="57" t="s">
        <v>6</v>
      </c>
      <c r="D254" s="57" t="s">
        <v>567</v>
      </c>
      <c r="E254" s="57" t="s">
        <v>4</v>
      </c>
      <c r="F254" s="382" t="s">
        <v>604</v>
      </c>
      <c r="G254" s="57" t="s">
        <v>524</v>
      </c>
      <c r="H254" s="39">
        <v>1.0</v>
      </c>
      <c r="I254" s="59">
        <v>16490.0</v>
      </c>
      <c r="J254" s="59">
        <v>12970.0</v>
      </c>
      <c r="K254" s="408"/>
      <c r="L254" s="176">
        <v>5500.0</v>
      </c>
      <c r="M254" s="62">
        <v>4400.0</v>
      </c>
      <c r="N254" s="57" t="s">
        <v>476</v>
      </c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  <c r="AH254" s="252"/>
      <c r="AI254" s="252"/>
      <c r="AJ254" s="270"/>
      <c r="AK254" s="270"/>
      <c r="AL254" s="270"/>
      <c r="AM254" s="270"/>
      <c r="AN254" s="270"/>
      <c r="AO254" s="270"/>
    </row>
    <row r="255">
      <c r="A255" s="271" t="s">
        <v>315</v>
      </c>
      <c r="B255" s="57" t="s">
        <v>316</v>
      </c>
      <c r="C255" s="57" t="s">
        <v>6</v>
      </c>
      <c r="D255" s="57" t="s">
        <v>328</v>
      </c>
      <c r="E255" s="57" t="s">
        <v>569</v>
      </c>
      <c r="F255" s="58" t="s">
        <v>605</v>
      </c>
      <c r="G255" s="57" t="s">
        <v>524</v>
      </c>
      <c r="H255" s="39">
        <v>1.0</v>
      </c>
      <c r="I255" s="59">
        <v>21590.0</v>
      </c>
      <c r="J255" s="59">
        <v>14890.0</v>
      </c>
      <c r="K255" s="408"/>
      <c r="L255" s="176">
        <v>8497.0</v>
      </c>
      <c r="M255" s="62">
        <v>5948.0</v>
      </c>
      <c r="N255" s="57" t="s">
        <v>476</v>
      </c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70"/>
      <c r="AK255" s="270"/>
      <c r="AL255" s="270"/>
      <c r="AM255" s="270"/>
      <c r="AN255" s="270"/>
      <c r="AO255" s="270"/>
    </row>
    <row r="256">
      <c r="A256" s="271" t="s">
        <v>315</v>
      </c>
      <c r="B256" s="57" t="s">
        <v>331</v>
      </c>
      <c r="C256" s="57" t="s">
        <v>6</v>
      </c>
      <c r="D256" s="97" t="s">
        <v>567</v>
      </c>
      <c r="E256" s="57" t="s">
        <v>569</v>
      </c>
      <c r="F256" s="358" t="s">
        <v>699</v>
      </c>
      <c r="G256" s="57" t="s">
        <v>524</v>
      </c>
      <c r="H256" s="39">
        <v>1.0</v>
      </c>
      <c r="I256" s="120">
        <v>23990.0</v>
      </c>
      <c r="J256" s="120">
        <v>18970.0</v>
      </c>
      <c r="K256" s="449"/>
      <c r="L256" s="176" t="s">
        <v>700</v>
      </c>
      <c r="M256" s="62">
        <v>7506.0</v>
      </c>
      <c r="N256" s="57" t="s">
        <v>629</v>
      </c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70"/>
      <c r="AJ256" s="270"/>
      <c r="AK256" s="270"/>
    </row>
    <row r="257">
      <c r="A257" s="35" t="s">
        <v>315</v>
      </c>
      <c r="B257" s="35" t="s">
        <v>316</v>
      </c>
      <c r="C257" s="35" t="s">
        <v>6</v>
      </c>
      <c r="D257" s="35" t="s">
        <v>328</v>
      </c>
      <c r="E257" s="35" t="s">
        <v>4</v>
      </c>
      <c r="F257" s="448" t="s">
        <v>1939</v>
      </c>
      <c r="G257" s="38" t="s">
        <v>377</v>
      </c>
      <c r="H257" s="39">
        <v>1.0</v>
      </c>
      <c r="I257" s="97">
        <v>11390.0</v>
      </c>
      <c r="J257" s="97"/>
      <c r="K257" s="151"/>
      <c r="L257" s="405">
        <v>4589.0</v>
      </c>
      <c r="M257" s="447"/>
      <c r="N257" s="35"/>
      <c r="O257" s="231"/>
      <c r="P257" s="231"/>
      <c r="Q257" s="231"/>
      <c r="R257" s="231"/>
      <c r="S257" s="231"/>
      <c r="T257" s="231"/>
      <c r="U257" s="231"/>
      <c r="V257" s="231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252"/>
      <c r="AJ257" s="270"/>
      <c r="AK257" s="270"/>
      <c r="AL257" s="270"/>
      <c r="AM257" s="270"/>
      <c r="AN257" s="270"/>
      <c r="AO257" s="270"/>
    </row>
    <row r="258">
      <c r="A258" s="57" t="s">
        <v>315</v>
      </c>
      <c r="B258" s="57" t="s">
        <v>316</v>
      </c>
      <c r="C258" s="57" t="s">
        <v>6</v>
      </c>
      <c r="D258" s="271" t="s">
        <v>567</v>
      </c>
      <c r="E258" s="57" t="s">
        <v>4</v>
      </c>
      <c r="F258" s="382" t="s">
        <v>1115</v>
      </c>
      <c r="G258" s="154" t="s">
        <v>524</v>
      </c>
      <c r="H258" s="38">
        <v>1.0</v>
      </c>
      <c r="I258" s="113">
        <v>15590.0</v>
      </c>
      <c r="J258" s="125"/>
      <c r="K258" s="178">
        <v>5500.0</v>
      </c>
      <c r="L258" s="151">
        <v>5225.0</v>
      </c>
      <c r="M258" s="383">
        <f t="shared" ref="M258:M263" si="26">L258*H258</f>
        <v>5225</v>
      </c>
      <c r="N258" s="57" t="s">
        <v>1095</v>
      </c>
      <c r="O258" s="63"/>
      <c r="P258" s="63"/>
      <c r="Q258" s="5">
        <v>2.0</v>
      </c>
      <c r="R258" s="5"/>
      <c r="S258" s="5"/>
      <c r="T258" s="5"/>
      <c r="U258" s="5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</row>
    <row r="259">
      <c r="A259" s="57" t="s">
        <v>315</v>
      </c>
      <c r="B259" s="57" t="s">
        <v>316</v>
      </c>
      <c r="C259" s="57" t="s">
        <v>6</v>
      </c>
      <c r="D259" s="57" t="s">
        <v>328</v>
      </c>
      <c r="E259" s="57" t="s">
        <v>4</v>
      </c>
      <c r="F259" s="58" t="s">
        <v>1115</v>
      </c>
      <c r="G259" s="154" t="s">
        <v>524</v>
      </c>
      <c r="H259" s="38">
        <v>1.0</v>
      </c>
      <c r="I259" s="113">
        <v>15590.0</v>
      </c>
      <c r="J259" s="125"/>
      <c r="K259" s="178">
        <v>5500.0</v>
      </c>
      <c r="L259" s="151">
        <v>5225.0</v>
      </c>
      <c r="M259" s="383">
        <f t="shared" si="26"/>
        <v>5225</v>
      </c>
      <c r="N259" s="57" t="s">
        <v>1095</v>
      </c>
      <c r="O259" s="63"/>
      <c r="P259" s="63"/>
      <c r="Q259" s="5">
        <v>2.0</v>
      </c>
      <c r="R259" s="5"/>
      <c r="S259" s="5"/>
      <c r="T259" s="5"/>
      <c r="U259" s="5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</row>
    <row r="260">
      <c r="A260" s="57" t="s">
        <v>315</v>
      </c>
      <c r="B260" s="57" t="s">
        <v>316</v>
      </c>
      <c r="C260" s="57" t="s">
        <v>6</v>
      </c>
      <c r="D260" s="57" t="s">
        <v>328</v>
      </c>
      <c r="E260" s="57" t="s">
        <v>4</v>
      </c>
      <c r="F260" s="58" t="s">
        <v>1190</v>
      </c>
      <c r="G260" s="57" t="s">
        <v>524</v>
      </c>
      <c r="H260" s="38">
        <v>1.0</v>
      </c>
      <c r="I260" s="113">
        <v>25990.0</v>
      </c>
      <c r="J260" s="132">
        <v>23590.0</v>
      </c>
      <c r="K260" s="178">
        <v>11450.0</v>
      </c>
      <c r="L260" s="151">
        <v>10191.0</v>
      </c>
      <c r="M260" s="189">
        <f t="shared" si="26"/>
        <v>10191</v>
      </c>
      <c r="N260" s="57" t="s">
        <v>1134</v>
      </c>
      <c r="O260" s="63"/>
      <c r="P260" s="63"/>
      <c r="Q260" s="63"/>
      <c r="R260" s="64"/>
      <c r="S260" s="54"/>
      <c r="T260" s="54"/>
      <c r="U260" s="54"/>
      <c r="V260" s="54"/>
      <c r="W260" s="5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3"/>
      <c r="AI260" s="63"/>
      <c r="AJ260" s="63"/>
    </row>
    <row r="261">
      <c r="A261" s="57" t="s">
        <v>315</v>
      </c>
      <c r="B261" s="57" t="s">
        <v>316</v>
      </c>
      <c r="C261" s="57" t="s">
        <v>6</v>
      </c>
      <c r="D261" s="57" t="s">
        <v>328</v>
      </c>
      <c r="E261" s="57" t="s">
        <v>4</v>
      </c>
      <c r="F261" s="58" t="s">
        <v>1191</v>
      </c>
      <c r="G261" s="57" t="s">
        <v>524</v>
      </c>
      <c r="H261" s="38">
        <v>1.0</v>
      </c>
      <c r="I261" s="113">
        <v>25990.0</v>
      </c>
      <c r="J261" s="132">
        <v>23590.0</v>
      </c>
      <c r="K261" s="178">
        <v>11450.0</v>
      </c>
      <c r="L261" s="151">
        <v>10191.0</v>
      </c>
      <c r="M261" s="189">
        <f t="shared" si="26"/>
        <v>10191</v>
      </c>
      <c r="N261" s="57" t="s">
        <v>1134</v>
      </c>
      <c r="O261" s="63"/>
      <c r="P261" s="63"/>
      <c r="Q261" s="63"/>
      <c r="R261" s="64"/>
      <c r="S261" s="54"/>
      <c r="T261" s="54"/>
      <c r="U261" s="54"/>
      <c r="V261" s="54"/>
      <c r="W261" s="5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3"/>
      <c r="AI261" s="63"/>
      <c r="AJ261" s="63"/>
    </row>
    <row r="262">
      <c r="A262" s="57" t="s">
        <v>315</v>
      </c>
      <c r="B262" s="57" t="s">
        <v>331</v>
      </c>
      <c r="C262" s="57" t="s">
        <v>6</v>
      </c>
      <c r="D262" s="57" t="s">
        <v>567</v>
      </c>
      <c r="E262" s="57" t="s">
        <v>361</v>
      </c>
      <c r="F262" s="38" t="s">
        <v>1470</v>
      </c>
      <c r="G262" s="57" t="s">
        <v>524</v>
      </c>
      <c r="H262" s="38">
        <v>1.0</v>
      </c>
      <c r="I262" s="113">
        <v>15790.0</v>
      </c>
      <c r="J262" s="125"/>
      <c r="K262" s="217">
        <v>6900.0</v>
      </c>
      <c r="L262" s="218">
        <v>6900.0</v>
      </c>
      <c r="M262" s="189">
        <f t="shared" si="26"/>
        <v>6900</v>
      </c>
      <c r="N262" s="57" t="s">
        <v>1435</v>
      </c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</row>
    <row r="263">
      <c r="A263" s="57" t="s">
        <v>315</v>
      </c>
      <c r="B263" s="57" t="s">
        <v>331</v>
      </c>
      <c r="C263" s="57" t="s">
        <v>6</v>
      </c>
      <c r="D263" s="57" t="s">
        <v>328</v>
      </c>
      <c r="E263" s="57" t="s">
        <v>361</v>
      </c>
      <c r="F263" s="38" t="s">
        <v>1471</v>
      </c>
      <c r="G263" s="57" t="s">
        <v>524</v>
      </c>
      <c r="H263" s="38">
        <v>1.0</v>
      </c>
      <c r="I263" s="113">
        <v>15790.0</v>
      </c>
      <c r="J263" s="125"/>
      <c r="K263" s="217">
        <v>6900.0</v>
      </c>
      <c r="L263" s="218">
        <v>6900.0</v>
      </c>
      <c r="M263" s="189">
        <f t="shared" si="26"/>
        <v>6900</v>
      </c>
      <c r="N263" s="57" t="s">
        <v>1435</v>
      </c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</row>
    <row r="264">
      <c r="A264" s="57" t="s">
        <v>315</v>
      </c>
      <c r="B264" s="57" t="s">
        <v>316</v>
      </c>
      <c r="C264" s="57" t="s">
        <v>6</v>
      </c>
      <c r="D264" s="57" t="s">
        <v>328</v>
      </c>
      <c r="E264" s="57" t="s">
        <v>361</v>
      </c>
      <c r="F264" s="220" t="s">
        <v>1587</v>
      </c>
      <c r="G264" s="57" t="s">
        <v>524</v>
      </c>
      <c r="H264" s="279">
        <v>1.0</v>
      </c>
      <c r="I264" s="113">
        <v>11390.0</v>
      </c>
      <c r="J264" s="125"/>
      <c r="K264" s="450">
        <v>4900.0</v>
      </c>
      <c r="L264" s="218">
        <v>4900.0</v>
      </c>
      <c r="M264" s="189"/>
      <c r="N264" s="57" t="s">
        <v>1572</v>
      </c>
    </row>
    <row r="265">
      <c r="A265" s="57" t="s">
        <v>315</v>
      </c>
      <c r="B265" s="57" t="s">
        <v>316</v>
      </c>
      <c r="C265" s="57" t="s">
        <v>6</v>
      </c>
      <c r="D265" s="57" t="s">
        <v>567</v>
      </c>
      <c r="E265" s="57" t="s">
        <v>361</v>
      </c>
      <c r="F265" s="220" t="s">
        <v>1588</v>
      </c>
      <c r="G265" s="57" t="s">
        <v>524</v>
      </c>
      <c r="H265" s="279">
        <v>1.0</v>
      </c>
      <c r="I265" s="113">
        <v>11390.0</v>
      </c>
      <c r="J265" s="125"/>
      <c r="K265" s="450">
        <v>4900.0</v>
      </c>
      <c r="L265" s="218">
        <v>4900.0</v>
      </c>
      <c r="M265" s="189"/>
      <c r="N265" s="57" t="s">
        <v>1572</v>
      </c>
    </row>
    <row r="266">
      <c r="A266" s="57" t="s">
        <v>315</v>
      </c>
      <c r="B266" s="57" t="s">
        <v>316</v>
      </c>
      <c r="C266" s="57" t="s">
        <v>6</v>
      </c>
      <c r="D266" s="57" t="s">
        <v>328</v>
      </c>
      <c r="E266" s="57" t="s">
        <v>361</v>
      </c>
      <c r="F266" s="220" t="s">
        <v>1472</v>
      </c>
      <c r="G266" s="57" t="s">
        <v>524</v>
      </c>
      <c r="H266" s="279">
        <v>1.0</v>
      </c>
      <c r="I266" s="113">
        <v>11390.0</v>
      </c>
      <c r="J266" s="125"/>
      <c r="K266" s="450">
        <v>4900.0</v>
      </c>
      <c r="L266" s="218">
        <v>4900.0</v>
      </c>
      <c r="M266" s="189"/>
      <c r="N266" s="57" t="s">
        <v>1572</v>
      </c>
    </row>
    <row r="267">
      <c r="A267" s="57" t="s">
        <v>315</v>
      </c>
      <c r="B267" s="57" t="s">
        <v>316</v>
      </c>
      <c r="C267" s="57" t="s">
        <v>6</v>
      </c>
      <c r="D267" s="57" t="s">
        <v>567</v>
      </c>
      <c r="E267" s="57" t="s">
        <v>361</v>
      </c>
      <c r="F267" s="220" t="s">
        <v>1472</v>
      </c>
      <c r="G267" s="57" t="s">
        <v>524</v>
      </c>
      <c r="H267" s="279">
        <v>1.0</v>
      </c>
      <c r="I267" s="113">
        <v>11390.0</v>
      </c>
      <c r="J267" s="125"/>
      <c r="K267" s="450">
        <v>4900.0</v>
      </c>
      <c r="L267" s="218">
        <v>4900.0</v>
      </c>
      <c r="M267" s="189"/>
      <c r="N267" s="57" t="s">
        <v>1572</v>
      </c>
    </row>
    <row r="268">
      <c r="A268" s="57" t="s">
        <v>315</v>
      </c>
      <c r="B268" s="57" t="s">
        <v>316</v>
      </c>
      <c r="C268" s="57" t="s">
        <v>6</v>
      </c>
      <c r="D268" s="57" t="s">
        <v>328</v>
      </c>
      <c r="E268" s="57" t="s">
        <v>361</v>
      </c>
      <c r="F268" s="220" t="s">
        <v>1474</v>
      </c>
      <c r="G268" s="57" t="s">
        <v>524</v>
      </c>
      <c r="H268" s="279">
        <v>1.0</v>
      </c>
      <c r="I268" s="113">
        <v>15790.0</v>
      </c>
      <c r="J268" s="125"/>
      <c r="K268" s="450">
        <v>6900.0</v>
      </c>
      <c r="L268" s="218">
        <v>6900.0</v>
      </c>
      <c r="M268" s="189"/>
      <c r="N268" s="57" t="s">
        <v>1572</v>
      </c>
    </row>
    <row r="269">
      <c r="A269" s="57" t="s">
        <v>315</v>
      </c>
      <c r="B269" s="57" t="s">
        <v>316</v>
      </c>
      <c r="C269" s="57" t="s">
        <v>6</v>
      </c>
      <c r="D269" s="57" t="s">
        <v>567</v>
      </c>
      <c r="E269" s="57" t="s">
        <v>361</v>
      </c>
      <c r="F269" s="220" t="s">
        <v>1474</v>
      </c>
      <c r="G269" s="57" t="s">
        <v>524</v>
      </c>
      <c r="H269" s="279">
        <v>1.0</v>
      </c>
      <c r="I269" s="113">
        <v>15790.0</v>
      </c>
      <c r="J269" s="125"/>
      <c r="K269" s="450">
        <v>6900.0</v>
      </c>
      <c r="L269" s="218">
        <v>6900.0</v>
      </c>
      <c r="M269" s="189"/>
      <c r="N269" s="57" t="s">
        <v>1572</v>
      </c>
    </row>
    <row r="270">
      <c r="A270" s="57" t="s">
        <v>315</v>
      </c>
      <c r="B270" s="57" t="s">
        <v>316</v>
      </c>
      <c r="C270" s="57" t="s">
        <v>6</v>
      </c>
      <c r="D270" s="57" t="s">
        <v>474</v>
      </c>
      <c r="E270" s="57" t="s">
        <v>4</v>
      </c>
      <c r="F270" s="38" t="s">
        <v>1475</v>
      </c>
      <c r="G270" s="57" t="s">
        <v>524</v>
      </c>
      <c r="H270" s="38">
        <v>1.0</v>
      </c>
      <c r="I270" s="113">
        <v>13190.0</v>
      </c>
      <c r="J270" s="125"/>
      <c r="K270" s="217">
        <v>5700.0</v>
      </c>
      <c r="L270" s="218">
        <v>4275.0</v>
      </c>
      <c r="M270" s="189">
        <f t="shared" ref="M270:M275" si="27">L270*H270</f>
        <v>4275</v>
      </c>
      <c r="N270" s="57" t="s">
        <v>1435</v>
      </c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</row>
    <row r="271">
      <c r="A271" s="57" t="s">
        <v>315</v>
      </c>
      <c r="B271" s="57" t="s">
        <v>316</v>
      </c>
      <c r="C271" s="57" t="s">
        <v>6</v>
      </c>
      <c r="D271" s="57" t="s">
        <v>328</v>
      </c>
      <c r="E271" s="57" t="s">
        <v>4</v>
      </c>
      <c r="F271" s="38" t="s">
        <v>1476</v>
      </c>
      <c r="G271" s="57" t="s">
        <v>524</v>
      </c>
      <c r="H271" s="38">
        <v>1.0</v>
      </c>
      <c r="I271" s="113">
        <v>13190.0</v>
      </c>
      <c r="J271" s="125"/>
      <c r="K271" s="217">
        <v>5700.0</v>
      </c>
      <c r="L271" s="218">
        <v>4275.0</v>
      </c>
      <c r="M271" s="189">
        <f t="shared" si="27"/>
        <v>4275</v>
      </c>
      <c r="N271" s="57" t="s">
        <v>1435</v>
      </c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</row>
    <row r="272">
      <c r="A272" s="57" t="s">
        <v>315</v>
      </c>
      <c r="B272" s="57" t="s">
        <v>316</v>
      </c>
      <c r="C272" s="57" t="s">
        <v>6</v>
      </c>
      <c r="D272" s="57" t="s">
        <v>328</v>
      </c>
      <c r="E272" s="57" t="s">
        <v>4</v>
      </c>
      <c r="F272" s="38" t="s">
        <v>1477</v>
      </c>
      <c r="G272" s="57" t="s">
        <v>524</v>
      </c>
      <c r="H272" s="38">
        <v>1.0</v>
      </c>
      <c r="I272" s="113">
        <v>13190.0</v>
      </c>
      <c r="J272" s="125"/>
      <c r="K272" s="217">
        <v>5700.0</v>
      </c>
      <c r="L272" s="218">
        <v>4275.0</v>
      </c>
      <c r="M272" s="189">
        <f t="shared" si="27"/>
        <v>4275</v>
      </c>
      <c r="N272" s="57" t="s">
        <v>1435</v>
      </c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</row>
    <row r="273">
      <c r="A273" s="57" t="s">
        <v>315</v>
      </c>
      <c r="B273" s="57" t="s">
        <v>316</v>
      </c>
      <c r="C273" s="57" t="s">
        <v>6</v>
      </c>
      <c r="D273" s="57" t="s">
        <v>567</v>
      </c>
      <c r="E273" s="57" t="s">
        <v>4</v>
      </c>
      <c r="F273" s="38" t="s">
        <v>1478</v>
      </c>
      <c r="G273" s="57" t="s">
        <v>524</v>
      </c>
      <c r="H273" s="38">
        <v>1.0</v>
      </c>
      <c r="I273" s="113">
        <v>13190.0</v>
      </c>
      <c r="J273" s="125"/>
      <c r="K273" s="217">
        <v>5700.0</v>
      </c>
      <c r="L273" s="218">
        <v>4275.0</v>
      </c>
      <c r="M273" s="189">
        <f t="shared" si="27"/>
        <v>4275</v>
      </c>
      <c r="N273" s="57" t="s">
        <v>1435</v>
      </c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</row>
    <row r="274">
      <c r="A274" s="57" t="s">
        <v>315</v>
      </c>
      <c r="B274" s="57" t="s">
        <v>316</v>
      </c>
      <c r="C274" s="57" t="s">
        <v>22</v>
      </c>
      <c r="D274" s="57" t="s">
        <v>328</v>
      </c>
      <c r="E274" s="57" t="s">
        <v>4</v>
      </c>
      <c r="F274" s="38" t="s">
        <v>1479</v>
      </c>
      <c r="G274" s="57" t="s">
        <v>524</v>
      </c>
      <c r="H274" s="38">
        <v>1.0</v>
      </c>
      <c r="I274" s="113">
        <v>15590.0</v>
      </c>
      <c r="J274" s="125"/>
      <c r="K274" s="217" t="s">
        <v>1480</v>
      </c>
      <c r="L274" s="218">
        <v>5037.0</v>
      </c>
      <c r="M274" s="189">
        <f t="shared" si="27"/>
        <v>5037</v>
      </c>
      <c r="N274" s="57" t="s">
        <v>1435</v>
      </c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</row>
    <row r="275">
      <c r="A275" s="57" t="s">
        <v>315</v>
      </c>
      <c r="B275" s="57" t="s">
        <v>316</v>
      </c>
      <c r="C275" s="57" t="s">
        <v>22</v>
      </c>
      <c r="D275" s="57" t="s">
        <v>328</v>
      </c>
      <c r="E275" s="57" t="s">
        <v>4</v>
      </c>
      <c r="F275" s="38" t="s">
        <v>1481</v>
      </c>
      <c r="G275" s="57" t="s">
        <v>524</v>
      </c>
      <c r="H275" s="38">
        <v>1.0</v>
      </c>
      <c r="I275" s="113">
        <v>16990.0</v>
      </c>
      <c r="J275" s="132">
        <v>12790.0</v>
      </c>
      <c r="K275" s="217">
        <v>7341.0</v>
      </c>
      <c r="L275" s="218">
        <v>5506.0</v>
      </c>
      <c r="M275" s="189">
        <f t="shared" si="27"/>
        <v>5506</v>
      </c>
      <c r="N275" s="57" t="s">
        <v>1435</v>
      </c>
      <c r="O275" s="63"/>
      <c r="P275" s="209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</row>
    <row r="276">
      <c r="A276" s="271" t="s">
        <v>315</v>
      </c>
      <c r="B276" s="271" t="s">
        <v>316</v>
      </c>
      <c r="C276" s="271" t="s">
        <v>317</v>
      </c>
      <c r="D276" s="271" t="s">
        <v>567</v>
      </c>
      <c r="E276" s="271" t="s">
        <v>319</v>
      </c>
      <c r="F276" s="272" t="s">
        <v>1940</v>
      </c>
      <c r="G276" s="271" t="s">
        <v>320</v>
      </c>
      <c r="H276" s="273">
        <v>1.0</v>
      </c>
      <c r="I276" s="271">
        <v>2390.0</v>
      </c>
      <c r="J276" s="271"/>
      <c r="K276" s="408"/>
      <c r="L276" s="413">
        <v>997.0</v>
      </c>
      <c r="M276" s="275">
        <v>927.0</v>
      </c>
      <c r="N276" s="271" t="s">
        <v>321</v>
      </c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70"/>
      <c r="AK276" s="270"/>
      <c r="AL276" s="270"/>
      <c r="AM276" s="270"/>
      <c r="AN276" s="270"/>
      <c r="AO276" s="270"/>
    </row>
    <row r="277">
      <c r="A277" s="271" t="s">
        <v>315</v>
      </c>
      <c r="B277" s="57" t="s">
        <v>316</v>
      </c>
      <c r="C277" s="57" t="s">
        <v>317</v>
      </c>
      <c r="D277" s="97" t="s">
        <v>567</v>
      </c>
      <c r="E277" s="57" t="s">
        <v>4</v>
      </c>
      <c r="F277" s="358" t="s">
        <v>728</v>
      </c>
      <c r="G277" s="57" t="s">
        <v>335</v>
      </c>
      <c r="H277" s="39">
        <v>1.0</v>
      </c>
      <c r="I277" s="120">
        <v>2490.0</v>
      </c>
      <c r="J277" s="120">
        <v>1990.0</v>
      </c>
      <c r="K277" s="449"/>
      <c r="L277" s="176">
        <v>830.0</v>
      </c>
      <c r="M277" s="62">
        <v>789.0</v>
      </c>
      <c r="N277" s="57" t="s">
        <v>629</v>
      </c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  <c r="AH277" s="252"/>
      <c r="AI277" s="270"/>
      <c r="AJ277" s="270"/>
      <c r="AK277" s="270"/>
    </row>
    <row r="278">
      <c r="A278" s="57" t="s">
        <v>315</v>
      </c>
      <c r="B278" s="57" t="s">
        <v>316</v>
      </c>
      <c r="C278" s="57" t="s">
        <v>6</v>
      </c>
      <c r="D278" s="57" t="s">
        <v>567</v>
      </c>
      <c r="E278" s="57" t="s">
        <v>4</v>
      </c>
      <c r="F278" s="38" t="s">
        <v>1541</v>
      </c>
      <c r="G278" s="57" t="s">
        <v>335</v>
      </c>
      <c r="H278" s="38">
        <v>1.0</v>
      </c>
      <c r="I278" s="113">
        <v>3390.0</v>
      </c>
      <c r="J278" s="125"/>
      <c r="K278" s="217" t="s">
        <v>1434</v>
      </c>
      <c r="L278" s="218">
        <v>1097.0</v>
      </c>
      <c r="M278" s="189">
        <f t="shared" ref="M278:M287" si="28">L278*H278</f>
        <v>1097</v>
      </c>
      <c r="N278" s="57" t="s">
        <v>1435</v>
      </c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</row>
    <row r="279">
      <c r="A279" s="57" t="s">
        <v>315</v>
      </c>
      <c r="B279" s="57" t="s">
        <v>316</v>
      </c>
      <c r="C279" s="58"/>
      <c r="D279" s="271" t="s">
        <v>474</v>
      </c>
      <c r="E279" s="57" t="s">
        <v>4</v>
      </c>
      <c r="F279" s="57" t="s">
        <v>1394</v>
      </c>
      <c r="G279" s="57" t="s">
        <v>335</v>
      </c>
      <c r="H279" s="38">
        <v>1.0</v>
      </c>
      <c r="I279" s="113">
        <v>5190.0</v>
      </c>
      <c r="J279" s="125"/>
      <c r="K279" s="451">
        <v>2300.0</v>
      </c>
      <c r="L279" s="414">
        <v>1955.0</v>
      </c>
      <c r="M279" s="189">
        <f t="shared" si="28"/>
        <v>1955</v>
      </c>
      <c r="N279" s="57" t="s">
        <v>1288</v>
      </c>
    </row>
    <row r="280">
      <c r="A280" s="57" t="s">
        <v>315</v>
      </c>
      <c r="B280" s="57" t="s">
        <v>316</v>
      </c>
      <c r="C280" s="58"/>
      <c r="D280" s="57" t="s">
        <v>567</v>
      </c>
      <c r="E280" s="57" t="s">
        <v>4</v>
      </c>
      <c r="F280" s="358" t="s">
        <v>1394</v>
      </c>
      <c r="G280" s="57" t="s">
        <v>335</v>
      </c>
      <c r="H280" s="38">
        <v>1.0</v>
      </c>
      <c r="I280" s="113">
        <v>5190.0</v>
      </c>
      <c r="J280" s="125"/>
      <c r="K280" s="451">
        <v>2300.0</v>
      </c>
      <c r="L280" s="414">
        <v>1955.0</v>
      </c>
      <c r="M280" s="189">
        <f t="shared" si="28"/>
        <v>1955</v>
      </c>
      <c r="N280" s="57" t="s">
        <v>1288</v>
      </c>
    </row>
    <row r="281">
      <c r="A281" s="57" t="s">
        <v>315</v>
      </c>
      <c r="B281" s="57" t="s">
        <v>331</v>
      </c>
      <c r="C281" s="57" t="s">
        <v>22</v>
      </c>
      <c r="D281" s="57" t="s">
        <v>474</v>
      </c>
      <c r="E281" s="57" t="s">
        <v>4</v>
      </c>
      <c r="F281" s="38" t="s">
        <v>1542</v>
      </c>
      <c r="G281" s="57" t="s">
        <v>320</v>
      </c>
      <c r="H281" s="38">
        <v>1.0</v>
      </c>
      <c r="I281" s="113">
        <v>5390.0</v>
      </c>
      <c r="J281" s="125"/>
      <c r="K281" s="217" t="s">
        <v>1437</v>
      </c>
      <c r="L281" s="218">
        <v>1493.0</v>
      </c>
      <c r="M281" s="189">
        <f t="shared" si="28"/>
        <v>1493</v>
      </c>
      <c r="N281" s="57" t="s">
        <v>1435</v>
      </c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</row>
    <row r="282">
      <c r="A282" s="57" t="s">
        <v>315</v>
      </c>
      <c r="B282" s="57" t="s">
        <v>331</v>
      </c>
      <c r="C282" s="57" t="s">
        <v>22</v>
      </c>
      <c r="D282" s="57" t="s">
        <v>328</v>
      </c>
      <c r="E282" s="57" t="s">
        <v>4</v>
      </c>
      <c r="F282" s="38" t="s">
        <v>1543</v>
      </c>
      <c r="G282" s="57" t="s">
        <v>320</v>
      </c>
      <c r="H282" s="38">
        <v>1.0</v>
      </c>
      <c r="I282" s="113">
        <v>5390.0</v>
      </c>
      <c r="J282" s="125"/>
      <c r="K282" s="217" t="s">
        <v>1437</v>
      </c>
      <c r="L282" s="218">
        <v>1493.0</v>
      </c>
      <c r="M282" s="189">
        <f t="shared" si="28"/>
        <v>1493</v>
      </c>
      <c r="N282" s="57" t="s">
        <v>1435</v>
      </c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</row>
    <row r="283">
      <c r="A283" s="57" t="s">
        <v>315</v>
      </c>
      <c r="B283" s="57" t="s">
        <v>331</v>
      </c>
      <c r="C283" s="57" t="s">
        <v>22</v>
      </c>
      <c r="D283" s="57" t="s">
        <v>328</v>
      </c>
      <c r="E283" s="57" t="s">
        <v>4</v>
      </c>
      <c r="F283" s="38" t="s">
        <v>1544</v>
      </c>
      <c r="G283" s="57" t="s">
        <v>320</v>
      </c>
      <c r="H283" s="38">
        <v>1.0</v>
      </c>
      <c r="I283" s="113">
        <v>5390.0</v>
      </c>
      <c r="J283" s="125"/>
      <c r="K283" s="217" t="s">
        <v>1437</v>
      </c>
      <c r="L283" s="218">
        <v>1493.0</v>
      </c>
      <c r="M283" s="189">
        <f t="shared" si="28"/>
        <v>1493</v>
      </c>
      <c r="N283" s="57" t="s">
        <v>1435</v>
      </c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</row>
    <row r="284">
      <c r="A284" s="35" t="s">
        <v>315</v>
      </c>
      <c r="B284" s="35" t="s">
        <v>316</v>
      </c>
      <c r="C284" s="35" t="s">
        <v>1941</v>
      </c>
      <c r="D284" s="35" t="s">
        <v>328</v>
      </c>
      <c r="E284" s="35" t="s">
        <v>319</v>
      </c>
      <c r="F284" s="325" t="s">
        <v>1942</v>
      </c>
      <c r="G284" s="326" t="s">
        <v>1547</v>
      </c>
      <c r="H284" s="154">
        <v>1.0</v>
      </c>
      <c r="I284" s="57">
        <v>1790.0</v>
      </c>
      <c r="J284" s="57">
        <v>1490.0</v>
      </c>
      <c r="K284" s="414"/>
      <c r="L284" s="413">
        <v>570.0</v>
      </c>
      <c r="M284" s="327">
        <f t="shared" si="28"/>
        <v>570</v>
      </c>
      <c r="N284" s="57" t="s">
        <v>1814</v>
      </c>
      <c r="O284" s="346"/>
      <c r="P284" s="323"/>
      <c r="Q284" s="323"/>
      <c r="R284" s="323"/>
      <c r="S284" s="323"/>
      <c r="T284" s="323"/>
      <c r="U284" s="323"/>
      <c r="V284" s="323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252"/>
      <c r="AK284" s="270"/>
      <c r="AL284" s="270"/>
      <c r="AM284" s="270"/>
      <c r="AN284" s="270"/>
      <c r="AO284" s="270"/>
    </row>
    <row r="285">
      <c r="A285" s="35" t="s">
        <v>315</v>
      </c>
      <c r="B285" s="35" t="s">
        <v>316</v>
      </c>
      <c r="C285" s="35" t="s">
        <v>1941</v>
      </c>
      <c r="D285" s="35" t="s">
        <v>328</v>
      </c>
      <c r="E285" s="35" t="s">
        <v>319</v>
      </c>
      <c r="F285" s="325" t="s">
        <v>1943</v>
      </c>
      <c r="G285" s="326" t="s">
        <v>1547</v>
      </c>
      <c r="H285" s="154">
        <v>1.0</v>
      </c>
      <c r="I285" s="57">
        <v>1790.0</v>
      </c>
      <c r="J285" s="57">
        <v>1490.0</v>
      </c>
      <c r="K285" s="414"/>
      <c r="L285" s="413">
        <v>570.0</v>
      </c>
      <c r="M285" s="327">
        <f t="shared" si="28"/>
        <v>570</v>
      </c>
      <c r="N285" s="57" t="s">
        <v>1814</v>
      </c>
      <c r="O285" s="346"/>
      <c r="P285" s="323"/>
      <c r="Q285" s="323"/>
      <c r="R285" s="323"/>
      <c r="S285" s="323"/>
      <c r="T285" s="323"/>
      <c r="U285" s="323"/>
      <c r="V285" s="323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252"/>
      <c r="AK285" s="270"/>
      <c r="AL285" s="270"/>
      <c r="AM285" s="270"/>
      <c r="AN285" s="270"/>
      <c r="AO285" s="270"/>
    </row>
    <row r="286">
      <c r="A286" s="35" t="s">
        <v>315</v>
      </c>
      <c r="B286" s="35" t="s">
        <v>316</v>
      </c>
      <c r="C286" s="35" t="s">
        <v>1941</v>
      </c>
      <c r="D286" s="35" t="s">
        <v>474</v>
      </c>
      <c r="E286" s="35" t="s">
        <v>319</v>
      </c>
      <c r="F286" s="325" t="s">
        <v>1944</v>
      </c>
      <c r="G286" s="326" t="s">
        <v>1547</v>
      </c>
      <c r="H286" s="154">
        <v>1.0</v>
      </c>
      <c r="I286" s="57">
        <v>1790.0</v>
      </c>
      <c r="J286" s="57">
        <v>1490.0</v>
      </c>
      <c r="K286" s="414"/>
      <c r="L286" s="413">
        <v>570.0</v>
      </c>
      <c r="M286" s="327">
        <f t="shared" si="28"/>
        <v>570</v>
      </c>
      <c r="N286" s="57" t="s">
        <v>1814</v>
      </c>
      <c r="O286" s="346"/>
      <c r="P286" s="323"/>
      <c r="Q286" s="323"/>
      <c r="R286" s="323"/>
      <c r="S286" s="323"/>
      <c r="T286" s="323"/>
      <c r="U286" s="323"/>
      <c r="V286" s="323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252"/>
      <c r="AK286" s="270"/>
      <c r="AL286" s="270"/>
      <c r="AM286" s="270"/>
      <c r="AN286" s="270"/>
      <c r="AO286" s="270"/>
    </row>
    <row r="287">
      <c r="A287" s="57" t="s">
        <v>315</v>
      </c>
      <c r="B287" s="57" t="s">
        <v>1432</v>
      </c>
      <c r="C287" s="58"/>
      <c r="D287" s="57" t="s">
        <v>474</v>
      </c>
      <c r="E287" s="57" t="s">
        <v>4</v>
      </c>
      <c r="F287" s="38" t="s">
        <v>1548</v>
      </c>
      <c r="G287" s="57" t="s">
        <v>335</v>
      </c>
      <c r="H287" s="38">
        <v>1.0</v>
      </c>
      <c r="I287" s="113">
        <v>3790.0</v>
      </c>
      <c r="J287" s="125"/>
      <c r="K287" s="217">
        <v>1390.0</v>
      </c>
      <c r="L287" s="218">
        <v>1043.0</v>
      </c>
      <c r="M287" s="189">
        <f t="shared" si="28"/>
        <v>1043</v>
      </c>
      <c r="N287" s="57" t="s">
        <v>1435</v>
      </c>
      <c r="O287" s="63"/>
      <c r="P287" s="209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</row>
    <row r="288">
      <c r="A288" s="57" t="s">
        <v>315</v>
      </c>
      <c r="B288" s="57" t="s">
        <v>1432</v>
      </c>
      <c r="C288" s="57"/>
      <c r="D288" s="57" t="s">
        <v>567</v>
      </c>
      <c r="E288" s="57" t="s">
        <v>4</v>
      </c>
      <c r="F288" s="220" t="s">
        <v>1589</v>
      </c>
      <c r="G288" s="57" t="s">
        <v>335</v>
      </c>
      <c r="H288" s="279">
        <v>1.0</v>
      </c>
      <c r="I288" s="113">
        <v>3190.0</v>
      </c>
      <c r="J288" s="125"/>
      <c r="K288" s="450">
        <v>1390.0</v>
      </c>
      <c r="L288" s="218">
        <v>1112.0</v>
      </c>
      <c r="M288" s="189"/>
      <c r="N288" s="57" t="s">
        <v>1572</v>
      </c>
    </row>
    <row r="289">
      <c r="A289" s="57" t="s">
        <v>315</v>
      </c>
      <c r="B289" s="57" t="s">
        <v>1432</v>
      </c>
      <c r="C289" s="58"/>
      <c r="D289" s="57" t="s">
        <v>474</v>
      </c>
      <c r="E289" s="57" t="s">
        <v>4</v>
      </c>
      <c r="F289" s="38" t="s">
        <v>1549</v>
      </c>
      <c r="G289" s="57" t="s">
        <v>335</v>
      </c>
      <c r="H289" s="38">
        <v>1.0</v>
      </c>
      <c r="I289" s="113">
        <v>2790.0</v>
      </c>
      <c r="J289" s="125"/>
      <c r="K289" s="217">
        <v>1090.0</v>
      </c>
      <c r="L289" s="218">
        <v>818.0</v>
      </c>
      <c r="M289" s="189">
        <f t="shared" ref="M289:M290" si="29">L289*H289</f>
        <v>818</v>
      </c>
      <c r="N289" s="57" t="s">
        <v>1435</v>
      </c>
      <c r="O289" s="63"/>
      <c r="P289" s="209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</row>
    <row r="290">
      <c r="A290" s="57" t="s">
        <v>315</v>
      </c>
      <c r="B290" s="57" t="s">
        <v>1432</v>
      </c>
      <c r="C290" s="58"/>
      <c r="D290" s="57" t="s">
        <v>474</v>
      </c>
      <c r="E290" s="57" t="s">
        <v>4</v>
      </c>
      <c r="F290" s="38" t="s">
        <v>1550</v>
      </c>
      <c r="G290" s="57" t="s">
        <v>335</v>
      </c>
      <c r="H290" s="38">
        <v>1.0</v>
      </c>
      <c r="I290" s="113">
        <v>2790.0</v>
      </c>
      <c r="J290" s="125"/>
      <c r="K290" s="217">
        <v>1090.0</v>
      </c>
      <c r="L290" s="218">
        <v>818.0</v>
      </c>
      <c r="M290" s="189">
        <f t="shared" si="29"/>
        <v>818</v>
      </c>
      <c r="N290" s="57" t="s">
        <v>1435</v>
      </c>
      <c r="O290" s="63"/>
      <c r="P290" s="209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</row>
    <row r="291">
      <c r="A291" s="271" t="s">
        <v>315</v>
      </c>
      <c r="B291" s="57" t="s">
        <v>316</v>
      </c>
      <c r="C291" s="58"/>
      <c r="D291" s="97" t="s">
        <v>567</v>
      </c>
      <c r="E291" s="57" t="s">
        <v>4</v>
      </c>
      <c r="F291" s="358" t="s">
        <v>730</v>
      </c>
      <c r="G291" s="57" t="s">
        <v>335</v>
      </c>
      <c r="H291" s="39">
        <v>1.0</v>
      </c>
      <c r="I291" s="120">
        <v>3490.0</v>
      </c>
      <c r="J291" s="120">
        <v>2190.0</v>
      </c>
      <c r="K291" s="449"/>
      <c r="L291" s="176" t="s">
        <v>731</v>
      </c>
      <c r="M291" s="62">
        <v>814.0</v>
      </c>
      <c r="N291" s="57" t="s">
        <v>629</v>
      </c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  <c r="AA291" s="252"/>
      <c r="AB291" s="252"/>
      <c r="AC291" s="252"/>
      <c r="AD291" s="252"/>
      <c r="AE291" s="252"/>
      <c r="AF291" s="252"/>
      <c r="AG291" s="252"/>
      <c r="AH291" s="252"/>
      <c r="AI291" s="270"/>
      <c r="AJ291" s="270"/>
      <c r="AK291" s="270"/>
    </row>
    <row r="292">
      <c r="A292" s="271" t="s">
        <v>315</v>
      </c>
      <c r="B292" s="57" t="s">
        <v>316</v>
      </c>
      <c r="C292" s="58"/>
      <c r="D292" s="97" t="s">
        <v>567</v>
      </c>
      <c r="E292" s="57" t="s">
        <v>4</v>
      </c>
      <c r="F292" s="358" t="s">
        <v>732</v>
      </c>
      <c r="G292" s="57" t="s">
        <v>335</v>
      </c>
      <c r="H292" s="38">
        <v>1.0</v>
      </c>
      <c r="I292" s="113">
        <v>2990.0</v>
      </c>
      <c r="J292" s="132">
        <v>2190.0</v>
      </c>
      <c r="K292" s="410"/>
      <c r="L292" s="411">
        <v>1097.0</v>
      </c>
      <c r="M292" s="381">
        <v>932.0</v>
      </c>
      <c r="N292" s="57" t="s">
        <v>748</v>
      </c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  <c r="AA292" s="252"/>
      <c r="AB292" s="252"/>
      <c r="AC292" s="252"/>
      <c r="AD292" s="252"/>
      <c r="AE292" s="252"/>
      <c r="AF292" s="252"/>
      <c r="AG292" s="252"/>
      <c r="AH292" s="252"/>
      <c r="AI292" s="252"/>
      <c r="AJ292" s="270"/>
      <c r="AK292" s="270"/>
      <c r="AL292" s="270"/>
      <c r="AM292" s="270"/>
      <c r="AN292" s="270"/>
      <c r="AO292" s="270"/>
    </row>
    <row r="293">
      <c r="A293" s="57" t="s">
        <v>315</v>
      </c>
      <c r="B293" s="57" t="s">
        <v>331</v>
      </c>
      <c r="C293" s="58"/>
      <c r="D293" s="57" t="s">
        <v>328</v>
      </c>
      <c r="E293" s="57" t="s">
        <v>4</v>
      </c>
      <c r="F293" s="220" t="s">
        <v>734</v>
      </c>
      <c r="G293" s="57" t="s">
        <v>335</v>
      </c>
      <c r="H293" s="279">
        <v>2.0</v>
      </c>
      <c r="I293" s="113">
        <v>3990.0</v>
      </c>
      <c r="J293" s="125"/>
      <c r="K293" s="450">
        <v>1497.0</v>
      </c>
      <c r="L293" s="218">
        <v>1198.0</v>
      </c>
      <c r="M293" s="189"/>
      <c r="N293" s="57" t="s">
        <v>1572</v>
      </c>
    </row>
    <row r="294">
      <c r="A294" s="271" t="s">
        <v>315</v>
      </c>
      <c r="B294" s="57" t="s">
        <v>331</v>
      </c>
      <c r="C294" s="58"/>
      <c r="D294" s="97" t="s">
        <v>567</v>
      </c>
      <c r="E294" s="57" t="s">
        <v>4</v>
      </c>
      <c r="F294" s="358" t="s">
        <v>808</v>
      </c>
      <c r="G294" s="57" t="s">
        <v>335</v>
      </c>
      <c r="H294" s="38">
        <v>1.0</v>
      </c>
      <c r="I294" s="113">
        <v>5990.0</v>
      </c>
      <c r="J294" s="132">
        <v>4790.0</v>
      </c>
      <c r="K294" s="410"/>
      <c r="L294" s="411">
        <v>1497.0</v>
      </c>
      <c r="M294" s="381">
        <v>1272.0</v>
      </c>
      <c r="N294" s="57" t="s">
        <v>748</v>
      </c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  <c r="AA294" s="252"/>
      <c r="AB294" s="252"/>
      <c r="AC294" s="252"/>
      <c r="AD294" s="252"/>
      <c r="AE294" s="252"/>
      <c r="AF294" s="252"/>
      <c r="AG294" s="252"/>
      <c r="AH294" s="252"/>
      <c r="AI294" s="252"/>
      <c r="AJ294" s="270"/>
      <c r="AK294" s="270"/>
      <c r="AL294" s="270"/>
      <c r="AM294" s="270"/>
      <c r="AN294" s="270"/>
      <c r="AO294" s="270"/>
    </row>
    <row r="295">
      <c r="A295" s="57" t="s">
        <v>315</v>
      </c>
      <c r="B295" s="57" t="s">
        <v>331</v>
      </c>
      <c r="C295" s="58"/>
      <c r="D295" s="57" t="s">
        <v>328</v>
      </c>
      <c r="E295" s="57" t="s">
        <v>4</v>
      </c>
      <c r="F295" s="38" t="s">
        <v>1553</v>
      </c>
      <c r="G295" s="57" t="s">
        <v>335</v>
      </c>
      <c r="H295" s="38">
        <v>1.0</v>
      </c>
      <c r="I295" s="113">
        <v>4990.0</v>
      </c>
      <c r="J295" s="125"/>
      <c r="K295" s="217">
        <v>2190.0</v>
      </c>
      <c r="L295" s="218">
        <v>1643.0</v>
      </c>
      <c r="M295" s="189">
        <f t="shared" ref="M295:M297" si="30">L295*H295</f>
        <v>1643</v>
      </c>
      <c r="N295" s="57" t="s">
        <v>1435</v>
      </c>
      <c r="O295" s="63"/>
      <c r="P295" s="209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</row>
    <row r="296">
      <c r="A296" s="57" t="s">
        <v>315</v>
      </c>
      <c r="B296" s="57" t="s">
        <v>1432</v>
      </c>
      <c r="C296" s="58"/>
      <c r="D296" s="57" t="s">
        <v>567</v>
      </c>
      <c r="E296" s="57" t="s">
        <v>4</v>
      </c>
      <c r="F296" s="38" t="s">
        <v>1554</v>
      </c>
      <c r="G296" s="57" t="s">
        <v>335</v>
      </c>
      <c r="H296" s="38">
        <v>1.0</v>
      </c>
      <c r="I296" s="113">
        <v>2990.0</v>
      </c>
      <c r="J296" s="125"/>
      <c r="K296" s="217">
        <v>1290.0</v>
      </c>
      <c r="L296" s="218">
        <v>968.0</v>
      </c>
      <c r="M296" s="189">
        <f t="shared" si="30"/>
        <v>968</v>
      </c>
      <c r="N296" s="57" t="s">
        <v>1435</v>
      </c>
      <c r="O296" s="63"/>
      <c r="P296" s="209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</row>
    <row r="297">
      <c r="A297" s="57" t="s">
        <v>315</v>
      </c>
      <c r="B297" s="57" t="s">
        <v>1432</v>
      </c>
      <c r="C297" s="58"/>
      <c r="D297" s="57" t="s">
        <v>328</v>
      </c>
      <c r="E297" s="57" t="s">
        <v>4</v>
      </c>
      <c r="F297" s="38" t="s">
        <v>1555</v>
      </c>
      <c r="G297" s="57" t="s">
        <v>335</v>
      </c>
      <c r="H297" s="38">
        <v>1.0</v>
      </c>
      <c r="I297" s="113">
        <v>2990.0</v>
      </c>
      <c r="J297" s="125"/>
      <c r="K297" s="217">
        <v>1290.0</v>
      </c>
      <c r="L297" s="218">
        <v>968.0</v>
      </c>
      <c r="M297" s="189">
        <f t="shared" si="30"/>
        <v>968</v>
      </c>
      <c r="N297" s="57" t="s">
        <v>1435</v>
      </c>
      <c r="O297" s="63"/>
      <c r="P297" s="209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</row>
    <row r="298">
      <c r="A298" s="271" t="s">
        <v>315</v>
      </c>
      <c r="B298" s="57" t="s">
        <v>316</v>
      </c>
      <c r="C298" s="58"/>
      <c r="D298" s="97" t="s">
        <v>567</v>
      </c>
      <c r="E298" s="57" t="s">
        <v>4</v>
      </c>
      <c r="F298" s="358" t="s">
        <v>736</v>
      </c>
      <c r="G298" s="57" t="s">
        <v>335</v>
      </c>
      <c r="H298" s="38">
        <v>1.0</v>
      </c>
      <c r="I298" s="113">
        <v>2390.0</v>
      </c>
      <c r="J298" s="113">
        <v>1990.0</v>
      </c>
      <c r="K298" s="410"/>
      <c r="L298" s="411">
        <v>830.0</v>
      </c>
      <c r="M298" s="381">
        <v>706.0</v>
      </c>
      <c r="N298" s="57" t="s">
        <v>748</v>
      </c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  <c r="AA298" s="252"/>
      <c r="AB298" s="252"/>
      <c r="AC298" s="252"/>
      <c r="AD298" s="252"/>
      <c r="AE298" s="252"/>
      <c r="AF298" s="252"/>
      <c r="AG298" s="252"/>
      <c r="AH298" s="252"/>
      <c r="AI298" s="252"/>
      <c r="AJ298" s="270"/>
      <c r="AK298" s="270"/>
      <c r="AL298" s="270"/>
      <c r="AM298" s="270"/>
      <c r="AN298" s="270"/>
      <c r="AO298" s="270"/>
    </row>
    <row r="299">
      <c r="A299" s="57" t="s">
        <v>315</v>
      </c>
      <c r="B299" s="57" t="s">
        <v>1432</v>
      </c>
      <c r="C299" s="58"/>
      <c r="D299" s="57" t="s">
        <v>328</v>
      </c>
      <c r="E299" s="57" t="s">
        <v>4</v>
      </c>
      <c r="F299" s="220" t="s">
        <v>1584</v>
      </c>
      <c r="G299" s="57" t="s">
        <v>335</v>
      </c>
      <c r="H299" s="279">
        <v>1.0</v>
      </c>
      <c r="I299" s="113">
        <v>2990.0</v>
      </c>
      <c r="J299" s="132"/>
      <c r="K299" s="450">
        <v>1290.0</v>
      </c>
      <c r="L299" s="218">
        <v>1032.0</v>
      </c>
      <c r="M299" s="189"/>
      <c r="N299" s="57" t="s">
        <v>1572</v>
      </c>
    </row>
    <row r="300">
      <c r="A300" s="57" t="s">
        <v>315</v>
      </c>
      <c r="B300" s="57" t="s">
        <v>1432</v>
      </c>
      <c r="C300" s="58"/>
      <c r="D300" s="57" t="s">
        <v>328</v>
      </c>
      <c r="E300" s="57" t="s">
        <v>4</v>
      </c>
      <c r="F300" s="220" t="s">
        <v>1583</v>
      </c>
      <c r="G300" s="57" t="s">
        <v>335</v>
      </c>
      <c r="H300" s="279">
        <v>1.0</v>
      </c>
      <c r="I300" s="113">
        <v>2990.0</v>
      </c>
      <c r="J300" s="125"/>
      <c r="K300" s="450">
        <v>1290.0</v>
      </c>
      <c r="L300" s="218">
        <v>1032.0</v>
      </c>
      <c r="M300" s="189"/>
      <c r="N300" s="57" t="s">
        <v>1572</v>
      </c>
    </row>
    <row r="301">
      <c r="A301" s="271" t="s">
        <v>315</v>
      </c>
      <c r="B301" s="57" t="s">
        <v>316</v>
      </c>
      <c r="C301" s="58"/>
      <c r="D301" s="97" t="s">
        <v>567</v>
      </c>
      <c r="E301" s="57" t="s">
        <v>4</v>
      </c>
      <c r="F301" s="358" t="s">
        <v>740</v>
      </c>
      <c r="G301" s="57" t="s">
        <v>335</v>
      </c>
      <c r="H301" s="39">
        <v>1.0</v>
      </c>
      <c r="I301" s="120">
        <v>2790.0</v>
      </c>
      <c r="J301" s="120"/>
      <c r="K301" s="449"/>
      <c r="L301" s="176">
        <v>930.0</v>
      </c>
      <c r="M301" s="62">
        <v>884.0</v>
      </c>
      <c r="N301" s="57" t="s">
        <v>629</v>
      </c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  <c r="AA301" s="252"/>
      <c r="AB301" s="252"/>
      <c r="AC301" s="252"/>
      <c r="AD301" s="252"/>
      <c r="AE301" s="252"/>
      <c r="AF301" s="252"/>
      <c r="AG301" s="252"/>
      <c r="AH301" s="252"/>
      <c r="AI301" s="270"/>
      <c r="AJ301" s="270"/>
      <c r="AK301" s="270"/>
    </row>
    <row r="302">
      <c r="A302" s="271" t="s">
        <v>315</v>
      </c>
      <c r="B302" s="57" t="s">
        <v>316</v>
      </c>
      <c r="C302" s="58"/>
      <c r="D302" s="97" t="s">
        <v>567</v>
      </c>
      <c r="E302" s="57" t="s">
        <v>4</v>
      </c>
      <c r="F302" s="358" t="s">
        <v>809</v>
      </c>
      <c r="G302" s="57" t="s">
        <v>335</v>
      </c>
      <c r="H302" s="38">
        <v>1.0</v>
      </c>
      <c r="I302" s="113">
        <v>2790.0</v>
      </c>
      <c r="J302" s="113">
        <v>2190.0</v>
      </c>
      <c r="K302" s="410"/>
      <c r="L302" s="411">
        <v>930.0</v>
      </c>
      <c r="M302" s="381">
        <v>791.0</v>
      </c>
      <c r="N302" s="57" t="s">
        <v>748</v>
      </c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  <c r="AA302" s="252"/>
      <c r="AB302" s="252"/>
      <c r="AC302" s="252"/>
      <c r="AD302" s="252"/>
      <c r="AE302" s="252"/>
      <c r="AF302" s="252"/>
      <c r="AG302" s="252"/>
      <c r="AH302" s="252"/>
      <c r="AI302" s="252"/>
      <c r="AJ302" s="270"/>
      <c r="AK302" s="270"/>
      <c r="AL302" s="270"/>
      <c r="AM302" s="270"/>
      <c r="AN302" s="270"/>
      <c r="AO302" s="270"/>
    </row>
    <row r="303">
      <c r="A303" s="271" t="s">
        <v>315</v>
      </c>
      <c r="B303" s="57" t="s">
        <v>316</v>
      </c>
      <c r="C303" s="58"/>
      <c r="D303" s="97" t="s">
        <v>567</v>
      </c>
      <c r="E303" s="57" t="s">
        <v>4</v>
      </c>
      <c r="F303" s="358" t="s">
        <v>810</v>
      </c>
      <c r="G303" s="57" t="s">
        <v>335</v>
      </c>
      <c r="H303" s="38">
        <v>1.0</v>
      </c>
      <c r="I303" s="113">
        <v>2790.0</v>
      </c>
      <c r="J303" s="113">
        <v>2190.0</v>
      </c>
      <c r="K303" s="104"/>
      <c r="L303" s="133">
        <v>930.0</v>
      </c>
      <c r="M303" s="381">
        <v>791.0</v>
      </c>
      <c r="N303" s="57" t="s">
        <v>748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  <c r="AA303" s="252"/>
      <c r="AB303" s="252"/>
      <c r="AC303" s="252"/>
      <c r="AD303" s="252"/>
      <c r="AE303" s="252"/>
      <c r="AF303" s="252"/>
      <c r="AG303" s="252"/>
      <c r="AH303" s="252"/>
      <c r="AI303" s="252"/>
      <c r="AJ303" s="270"/>
      <c r="AK303" s="270"/>
      <c r="AL303" s="270"/>
      <c r="AM303" s="270"/>
      <c r="AN303" s="270"/>
      <c r="AO303" s="270"/>
    </row>
    <row r="304">
      <c r="A304" s="57" t="s">
        <v>315</v>
      </c>
      <c r="B304" s="57" t="s">
        <v>316</v>
      </c>
      <c r="C304" s="58"/>
      <c r="D304" s="57" t="s">
        <v>328</v>
      </c>
      <c r="E304" s="57" t="s">
        <v>4</v>
      </c>
      <c r="F304" s="220" t="s">
        <v>1585</v>
      </c>
      <c r="G304" s="57" t="s">
        <v>335</v>
      </c>
      <c r="H304" s="279">
        <v>1.0</v>
      </c>
      <c r="I304" s="113">
        <v>2590.0</v>
      </c>
      <c r="J304" s="132"/>
      <c r="K304" s="450">
        <v>930.0</v>
      </c>
      <c r="L304" s="218">
        <v>744.0</v>
      </c>
      <c r="M304" s="189"/>
      <c r="N304" s="57" t="s">
        <v>1572</v>
      </c>
    </row>
    <row r="305">
      <c r="A305" s="57" t="s">
        <v>315</v>
      </c>
      <c r="B305" s="57" t="s">
        <v>1432</v>
      </c>
      <c r="C305" s="58"/>
      <c r="D305" s="57" t="s">
        <v>328</v>
      </c>
      <c r="E305" s="57" t="s">
        <v>4</v>
      </c>
      <c r="F305" s="38" t="s">
        <v>1557</v>
      </c>
      <c r="G305" s="57" t="s">
        <v>335</v>
      </c>
      <c r="H305" s="38">
        <v>1.0</v>
      </c>
      <c r="I305" s="113">
        <v>2790.0</v>
      </c>
      <c r="J305" s="125"/>
      <c r="K305" s="217">
        <v>1090.0</v>
      </c>
      <c r="L305" s="218">
        <v>818.0</v>
      </c>
      <c r="M305" s="189">
        <f t="shared" ref="M305:M314" si="31">L305*H305</f>
        <v>818</v>
      </c>
      <c r="N305" s="57" t="s">
        <v>1435</v>
      </c>
      <c r="O305" s="63"/>
      <c r="P305" s="209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</row>
    <row r="306">
      <c r="A306" s="57" t="s">
        <v>315</v>
      </c>
      <c r="B306" s="57" t="s">
        <v>1432</v>
      </c>
      <c r="C306" s="58"/>
      <c r="D306" s="57" t="s">
        <v>474</v>
      </c>
      <c r="E306" s="57" t="s">
        <v>4</v>
      </c>
      <c r="F306" s="38" t="s">
        <v>1558</v>
      </c>
      <c r="G306" s="57" t="s">
        <v>335</v>
      </c>
      <c r="H306" s="77">
        <v>1.0</v>
      </c>
      <c r="I306" s="113">
        <v>2990.0</v>
      </c>
      <c r="J306" s="125"/>
      <c r="K306" s="216">
        <v>1290.0</v>
      </c>
      <c r="L306" s="218">
        <v>968.0</v>
      </c>
      <c r="M306" s="189">
        <f t="shared" si="31"/>
        <v>968</v>
      </c>
      <c r="N306" s="57" t="s">
        <v>1435</v>
      </c>
      <c r="O306" s="63"/>
      <c r="P306" s="209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</row>
    <row r="307">
      <c r="A307" s="57" t="s">
        <v>315</v>
      </c>
      <c r="B307" s="57" t="s">
        <v>331</v>
      </c>
      <c r="C307" s="58"/>
      <c r="D307" s="57" t="s">
        <v>567</v>
      </c>
      <c r="E307" s="57" t="s">
        <v>4</v>
      </c>
      <c r="F307" s="358" t="s">
        <v>817</v>
      </c>
      <c r="G307" s="57" t="s">
        <v>335</v>
      </c>
      <c r="H307" s="77">
        <v>1.0</v>
      </c>
      <c r="I307" s="113">
        <v>4590.0</v>
      </c>
      <c r="J307" s="125"/>
      <c r="K307" s="210">
        <v>1790.0</v>
      </c>
      <c r="L307" s="414">
        <v>1522.0</v>
      </c>
      <c r="M307" s="189">
        <f t="shared" si="31"/>
        <v>1522</v>
      </c>
      <c r="N307" s="57" t="s">
        <v>1288</v>
      </c>
    </row>
    <row r="308">
      <c r="A308" s="57" t="s">
        <v>315</v>
      </c>
      <c r="B308" s="57" t="s">
        <v>331</v>
      </c>
      <c r="C308" s="58"/>
      <c r="D308" s="57" t="s">
        <v>567</v>
      </c>
      <c r="E308" s="57" t="s">
        <v>4</v>
      </c>
      <c r="F308" s="358" t="s">
        <v>1406</v>
      </c>
      <c r="G308" s="57" t="s">
        <v>335</v>
      </c>
      <c r="H308" s="77">
        <v>1.0</v>
      </c>
      <c r="I308" s="113">
        <v>4590.0</v>
      </c>
      <c r="J308" s="125"/>
      <c r="K308" s="210">
        <v>1790.0</v>
      </c>
      <c r="L308" s="414">
        <v>1522.0</v>
      </c>
      <c r="M308" s="189">
        <f t="shared" si="31"/>
        <v>1522</v>
      </c>
      <c r="N308" s="57" t="s">
        <v>1288</v>
      </c>
    </row>
    <row r="309">
      <c r="A309" s="57" t="s">
        <v>315</v>
      </c>
      <c r="B309" s="57" t="s">
        <v>331</v>
      </c>
      <c r="C309" s="58"/>
      <c r="D309" s="57" t="s">
        <v>567</v>
      </c>
      <c r="E309" s="57" t="s">
        <v>4</v>
      </c>
      <c r="F309" s="38" t="s">
        <v>1561</v>
      </c>
      <c r="G309" s="57" t="s">
        <v>335</v>
      </c>
      <c r="H309" s="77">
        <v>1.0</v>
      </c>
      <c r="I309" s="113">
        <v>4790.0</v>
      </c>
      <c r="J309" s="125"/>
      <c r="K309" s="216" t="s">
        <v>1560</v>
      </c>
      <c r="L309" s="218">
        <v>1343.0</v>
      </c>
      <c r="M309" s="189">
        <f t="shared" si="31"/>
        <v>1343</v>
      </c>
      <c r="N309" s="57" t="s">
        <v>1435</v>
      </c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</row>
    <row r="310">
      <c r="A310" s="57" t="s">
        <v>315</v>
      </c>
      <c r="B310" s="57" t="s">
        <v>331</v>
      </c>
      <c r="C310" s="58"/>
      <c r="D310" s="57" t="s">
        <v>567</v>
      </c>
      <c r="E310" s="57" t="s">
        <v>4</v>
      </c>
      <c r="F310" s="358" t="s">
        <v>1408</v>
      </c>
      <c r="G310" s="57" t="s">
        <v>335</v>
      </c>
      <c r="H310" s="77">
        <v>1.0</v>
      </c>
      <c r="I310" s="113">
        <v>6190.0</v>
      </c>
      <c r="J310" s="125"/>
      <c r="K310" s="210">
        <v>2690.0</v>
      </c>
      <c r="L310" s="414">
        <v>2152.0</v>
      </c>
      <c r="M310" s="189">
        <f t="shared" si="31"/>
        <v>2152</v>
      </c>
      <c r="N310" s="57" t="s">
        <v>1288</v>
      </c>
    </row>
    <row r="311">
      <c r="A311" s="57" t="s">
        <v>315</v>
      </c>
      <c r="B311" s="57" t="s">
        <v>1432</v>
      </c>
      <c r="C311" s="58"/>
      <c r="D311" s="57" t="s">
        <v>474</v>
      </c>
      <c r="E311" s="57" t="s">
        <v>4</v>
      </c>
      <c r="F311" s="38" t="s">
        <v>1563</v>
      </c>
      <c r="G311" s="57" t="s">
        <v>335</v>
      </c>
      <c r="H311" s="77">
        <v>1.0</v>
      </c>
      <c r="I311" s="113">
        <v>3190.0</v>
      </c>
      <c r="J311" s="125"/>
      <c r="K311" s="216">
        <v>1390.0</v>
      </c>
      <c r="L311" s="218">
        <v>1043.0</v>
      </c>
      <c r="M311" s="189">
        <f t="shared" si="31"/>
        <v>1043</v>
      </c>
      <c r="N311" s="57" t="s">
        <v>1435</v>
      </c>
      <c r="O311" s="63"/>
      <c r="P311" s="209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</row>
    <row r="312">
      <c r="A312" s="57" t="s">
        <v>315</v>
      </c>
      <c r="B312" s="57" t="s">
        <v>1432</v>
      </c>
      <c r="C312" s="58"/>
      <c r="D312" s="57" t="s">
        <v>328</v>
      </c>
      <c r="E312" s="57" t="s">
        <v>4</v>
      </c>
      <c r="F312" s="38" t="s">
        <v>1564</v>
      </c>
      <c r="G312" s="57" t="s">
        <v>335</v>
      </c>
      <c r="H312" s="77">
        <v>1.0</v>
      </c>
      <c r="I312" s="113">
        <v>3190.0</v>
      </c>
      <c r="J312" s="125"/>
      <c r="K312" s="216">
        <v>1390.0</v>
      </c>
      <c r="L312" s="218">
        <v>1043.0</v>
      </c>
      <c r="M312" s="189">
        <f t="shared" si="31"/>
        <v>1043</v>
      </c>
      <c r="N312" s="57" t="s">
        <v>1435</v>
      </c>
      <c r="O312" s="63"/>
      <c r="P312" s="209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</row>
    <row r="313">
      <c r="A313" s="57" t="s">
        <v>315</v>
      </c>
      <c r="B313" s="57" t="s">
        <v>1432</v>
      </c>
      <c r="C313" s="58"/>
      <c r="D313" s="57" t="s">
        <v>474</v>
      </c>
      <c r="E313" s="57" t="s">
        <v>4</v>
      </c>
      <c r="F313" s="38" t="s">
        <v>1565</v>
      </c>
      <c r="G313" s="57" t="s">
        <v>335</v>
      </c>
      <c r="H313" s="77">
        <v>1.0</v>
      </c>
      <c r="I313" s="113">
        <v>2790.0</v>
      </c>
      <c r="J313" s="125"/>
      <c r="K313" s="216">
        <v>1090.0</v>
      </c>
      <c r="L313" s="218">
        <v>818.0</v>
      </c>
      <c r="M313" s="189">
        <f t="shared" si="31"/>
        <v>818</v>
      </c>
      <c r="N313" s="57" t="s">
        <v>1435</v>
      </c>
      <c r="O313" s="63"/>
      <c r="P313" s="209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</row>
    <row r="314">
      <c r="A314" s="57" t="s">
        <v>315</v>
      </c>
      <c r="B314" s="57" t="s">
        <v>331</v>
      </c>
      <c r="C314" s="58"/>
      <c r="D314" s="57" t="s">
        <v>567</v>
      </c>
      <c r="E314" s="57" t="s">
        <v>4</v>
      </c>
      <c r="F314" s="38" t="s">
        <v>1567</v>
      </c>
      <c r="G314" s="57" t="s">
        <v>335</v>
      </c>
      <c r="H314" s="77">
        <v>1.0</v>
      </c>
      <c r="I314" s="113">
        <v>3990.0</v>
      </c>
      <c r="J314" s="125"/>
      <c r="K314" s="216">
        <v>1690.0</v>
      </c>
      <c r="L314" s="218">
        <v>1268.0</v>
      </c>
      <c r="M314" s="189">
        <f t="shared" si="31"/>
        <v>1268</v>
      </c>
      <c r="N314" s="57" t="s">
        <v>1435</v>
      </c>
      <c r="O314" s="63"/>
      <c r="P314" s="209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</row>
    <row r="315">
      <c r="A315" s="57" t="s">
        <v>315</v>
      </c>
      <c r="B315" s="57" t="s">
        <v>1432</v>
      </c>
      <c r="C315" s="57"/>
      <c r="D315" s="57" t="s">
        <v>328</v>
      </c>
      <c r="E315" s="57" t="s">
        <v>4</v>
      </c>
      <c r="F315" s="220" t="s">
        <v>1590</v>
      </c>
      <c r="G315" s="57" t="s">
        <v>335</v>
      </c>
      <c r="H315" s="221">
        <v>1.0</v>
      </c>
      <c r="I315" s="113">
        <v>1990.0</v>
      </c>
      <c r="J315" s="125"/>
      <c r="K315" s="222">
        <v>790.0</v>
      </c>
      <c r="L315" s="218">
        <v>632.0</v>
      </c>
      <c r="M315" s="189"/>
      <c r="N315" s="57" t="s">
        <v>1572</v>
      </c>
    </row>
    <row r="316">
      <c r="A316" s="57" t="s">
        <v>315</v>
      </c>
      <c r="B316" s="57" t="s">
        <v>1432</v>
      </c>
      <c r="C316" s="58"/>
      <c r="D316" s="57" t="s">
        <v>328</v>
      </c>
      <c r="E316" s="57" t="s">
        <v>4</v>
      </c>
      <c r="F316" s="38" t="s">
        <v>1568</v>
      </c>
      <c r="G316" s="57" t="s">
        <v>335</v>
      </c>
      <c r="H316" s="77">
        <v>1.0</v>
      </c>
      <c r="I316" s="113">
        <v>3790.0</v>
      </c>
      <c r="J316" s="125"/>
      <c r="K316" s="216">
        <v>1590.0</v>
      </c>
      <c r="L316" s="218">
        <v>1193.0</v>
      </c>
      <c r="M316" s="189">
        <f t="shared" ref="M316:M319" si="32">L316*H316</f>
        <v>1193</v>
      </c>
      <c r="N316" s="57" t="s">
        <v>1435</v>
      </c>
      <c r="O316" s="63"/>
      <c r="P316" s="209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</row>
    <row r="317">
      <c r="A317" s="57" t="s">
        <v>315</v>
      </c>
      <c r="B317" s="57" t="s">
        <v>331</v>
      </c>
      <c r="C317" s="58"/>
      <c r="D317" s="57" t="s">
        <v>328</v>
      </c>
      <c r="E317" s="57" t="s">
        <v>4</v>
      </c>
      <c r="F317" s="57" t="s">
        <v>1410</v>
      </c>
      <c r="G317" s="57" t="s">
        <v>335</v>
      </c>
      <c r="H317" s="77">
        <v>1.0</v>
      </c>
      <c r="I317" s="113">
        <v>4190.0</v>
      </c>
      <c r="J317" s="125"/>
      <c r="K317" s="210">
        <v>1663.0</v>
      </c>
      <c r="L317" s="414">
        <v>1330.0</v>
      </c>
      <c r="M317" s="189">
        <f t="shared" si="32"/>
        <v>1330</v>
      </c>
      <c r="N317" s="57" t="s">
        <v>1288</v>
      </c>
    </row>
    <row r="318">
      <c r="A318" s="57" t="s">
        <v>315</v>
      </c>
      <c r="B318" s="57" t="s">
        <v>316</v>
      </c>
      <c r="C318" s="58"/>
      <c r="D318" s="57" t="s">
        <v>328</v>
      </c>
      <c r="E318" s="57" t="s">
        <v>4</v>
      </c>
      <c r="F318" s="38" t="s">
        <v>1569</v>
      </c>
      <c r="G318" s="57" t="s">
        <v>335</v>
      </c>
      <c r="H318" s="77">
        <v>1.0</v>
      </c>
      <c r="I318" s="113">
        <v>3390.0</v>
      </c>
      <c r="J318" s="125"/>
      <c r="K318" s="216" t="s">
        <v>1523</v>
      </c>
      <c r="L318" s="218">
        <v>1182.0</v>
      </c>
      <c r="M318" s="189">
        <f t="shared" si="32"/>
        <v>1182</v>
      </c>
      <c r="N318" s="57" t="s">
        <v>1435</v>
      </c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</row>
    <row r="319">
      <c r="A319" s="57" t="s">
        <v>315</v>
      </c>
      <c r="B319" s="57" t="s">
        <v>316</v>
      </c>
      <c r="C319" s="58"/>
      <c r="D319" s="57" t="s">
        <v>474</v>
      </c>
      <c r="E319" s="57" t="s">
        <v>4</v>
      </c>
      <c r="F319" s="38" t="s">
        <v>1413</v>
      </c>
      <c r="G319" s="57" t="s">
        <v>335</v>
      </c>
      <c r="H319" s="77">
        <v>1.0</v>
      </c>
      <c r="I319" s="113">
        <v>3390.0</v>
      </c>
      <c r="J319" s="125"/>
      <c r="K319" s="216" t="s">
        <v>1523</v>
      </c>
      <c r="L319" s="218">
        <v>1182.0</v>
      </c>
      <c r="M319" s="189">
        <f t="shared" si="32"/>
        <v>1182</v>
      </c>
      <c r="N319" s="57" t="s">
        <v>1435</v>
      </c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</row>
    <row r="320">
      <c r="A320" s="271" t="s">
        <v>315</v>
      </c>
      <c r="B320" s="271" t="s">
        <v>316</v>
      </c>
      <c r="C320" s="280"/>
      <c r="D320" s="271" t="s">
        <v>567</v>
      </c>
      <c r="E320" s="271" t="s">
        <v>319</v>
      </c>
      <c r="F320" s="272" t="s">
        <v>1945</v>
      </c>
      <c r="G320" s="271" t="s">
        <v>335</v>
      </c>
      <c r="H320" s="452">
        <v>1.0</v>
      </c>
      <c r="I320" s="271">
        <v>5590.0</v>
      </c>
      <c r="J320" s="271"/>
      <c r="K320" s="274"/>
      <c r="L320" s="413">
        <v>2330.0</v>
      </c>
      <c r="M320" s="275">
        <v>2214.0</v>
      </c>
      <c r="N320" s="271" t="s">
        <v>321</v>
      </c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70"/>
      <c r="AK320" s="270"/>
      <c r="AL320" s="270"/>
      <c r="AM320" s="270"/>
      <c r="AN320" s="270"/>
      <c r="AO320" s="270"/>
    </row>
    <row r="321">
      <c r="A321" s="57" t="s">
        <v>315</v>
      </c>
      <c r="B321" s="57" t="s">
        <v>331</v>
      </c>
      <c r="C321" s="58"/>
      <c r="D321" s="57" t="s">
        <v>567</v>
      </c>
      <c r="E321" s="57" t="s">
        <v>4</v>
      </c>
      <c r="F321" s="358" t="s">
        <v>1415</v>
      </c>
      <c r="G321" s="57" t="s">
        <v>335</v>
      </c>
      <c r="H321" s="77">
        <v>1.0</v>
      </c>
      <c r="I321" s="113">
        <v>5590.0</v>
      </c>
      <c r="J321" s="125"/>
      <c r="K321" s="210">
        <v>2497.0</v>
      </c>
      <c r="L321" s="414">
        <v>2122.0</v>
      </c>
      <c r="M321" s="189">
        <f>L321*H321</f>
        <v>2122</v>
      </c>
      <c r="N321" s="57" t="s">
        <v>1288</v>
      </c>
    </row>
    <row r="322">
      <c r="A322" s="271" t="s">
        <v>315</v>
      </c>
      <c r="B322" s="271" t="s">
        <v>331</v>
      </c>
      <c r="C322" s="280"/>
      <c r="D322" s="271" t="s">
        <v>328</v>
      </c>
      <c r="E322" s="271" t="s">
        <v>319</v>
      </c>
      <c r="F322" s="272" t="s">
        <v>1946</v>
      </c>
      <c r="G322" s="271" t="s">
        <v>335</v>
      </c>
      <c r="H322" s="452">
        <v>1.0</v>
      </c>
      <c r="I322" s="271">
        <v>5990.0</v>
      </c>
      <c r="J322" s="271"/>
      <c r="K322" s="274"/>
      <c r="L322" s="413">
        <v>2497.0</v>
      </c>
      <c r="M322" s="275">
        <v>2372.0</v>
      </c>
      <c r="N322" s="271" t="s">
        <v>321</v>
      </c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  <c r="AA322" s="252"/>
      <c r="AB322" s="252"/>
      <c r="AC322" s="252"/>
      <c r="AD322" s="252"/>
      <c r="AE322" s="252"/>
      <c r="AF322" s="252"/>
      <c r="AG322" s="252"/>
      <c r="AH322" s="252"/>
      <c r="AI322" s="252"/>
      <c r="AJ322" s="270"/>
      <c r="AK322" s="270"/>
      <c r="AL322" s="270"/>
      <c r="AM322" s="270"/>
      <c r="AN322" s="270"/>
      <c r="AO322" s="270"/>
    </row>
    <row r="323">
      <c r="A323" s="57" t="s">
        <v>315</v>
      </c>
      <c r="B323" s="57" t="s">
        <v>331</v>
      </c>
      <c r="C323" s="58"/>
      <c r="D323" s="57" t="s">
        <v>567</v>
      </c>
      <c r="E323" s="57" t="s">
        <v>4</v>
      </c>
      <c r="F323" s="358" t="s">
        <v>1417</v>
      </c>
      <c r="G323" s="57" t="s">
        <v>335</v>
      </c>
      <c r="H323" s="77">
        <v>1.0</v>
      </c>
      <c r="I323" s="113">
        <v>5590.0</v>
      </c>
      <c r="J323" s="125"/>
      <c r="K323" s="210">
        <v>2330.0</v>
      </c>
      <c r="L323" s="414">
        <v>1864.0</v>
      </c>
      <c r="M323" s="189">
        <f t="shared" ref="M323:M324" si="33">L323*H323</f>
        <v>1864</v>
      </c>
      <c r="N323" s="57" t="s">
        <v>1288</v>
      </c>
    </row>
    <row r="324">
      <c r="A324" s="57" t="s">
        <v>315</v>
      </c>
      <c r="B324" s="57" t="s">
        <v>316</v>
      </c>
      <c r="C324" s="58"/>
      <c r="D324" s="57" t="s">
        <v>474</v>
      </c>
      <c r="E324" s="57" t="s">
        <v>4</v>
      </c>
      <c r="F324" s="38" t="s">
        <v>1570</v>
      </c>
      <c r="G324" s="57" t="s">
        <v>335</v>
      </c>
      <c r="H324" s="77">
        <v>1.0</v>
      </c>
      <c r="I324" s="113">
        <v>3390.0</v>
      </c>
      <c r="J324" s="125"/>
      <c r="K324" s="216" t="s">
        <v>1434</v>
      </c>
      <c r="L324" s="218">
        <v>1097.0</v>
      </c>
      <c r="M324" s="189">
        <f t="shared" si="33"/>
        <v>1097</v>
      </c>
      <c r="N324" s="57" t="s">
        <v>1435</v>
      </c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</row>
    <row r="325">
      <c r="A325" s="271" t="s">
        <v>315</v>
      </c>
      <c r="B325" s="271" t="s">
        <v>316</v>
      </c>
      <c r="C325" s="280"/>
      <c r="D325" s="271" t="s">
        <v>328</v>
      </c>
      <c r="E325" s="271" t="s">
        <v>319</v>
      </c>
      <c r="F325" s="272" t="s">
        <v>1418</v>
      </c>
      <c r="G325" s="271" t="s">
        <v>335</v>
      </c>
      <c r="H325" s="452">
        <v>1.0</v>
      </c>
      <c r="I325" s="271">
        <v>3190.0</v>
      </c>
      <c r="J325" s="271"/>
      <c r="K325" s="274"/>
      <c r="L325" s="413">
        <v>1290.0</v>
      </c>
      <c r="M325" s="275">
        <v>1226.0</v>
      </c>
      <c r="N325" s="271" t="s">
        <v>321</v>
      </c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  <c r="AA325" s="252"/>
      <c r="AB325" s="252"/>
      <c r="AC325" s="252"/>
      <c r="AD325" s="252"/>
      <c r="AE325" s="252"/>
      <c r="AF325" s="252"/>
      <c r="AG325" s="252"/>
      <c r="AH325" s="252"/>
      <c r="AI325" s="252"/>
      <c r="AJ325" s="270"/>
      <c r="AK325" s="270"/>
      <c r="AL325" s="270"/>
      <c r="AM325" s="270"/>
      <c r="AN325" s="270"/>
      <c r="AO325" s="270"/>
    </row>
    <row r="326">
      <c r="A326" s="57" t="s">
        <v>315</v>
      </c>
      <c r="B326" s="57" t="s">
        <v>316</v>
      </c>
      <c r="C326" s="58"/>
      <c r="D326" s="57" t="s">
        <v>567</v>
      </c>
      <c r="E326" s="57" t="s">
        <v>4</v>
      </c>
      <c r="F326" s="358" t="s">
        <v>1418</v>
      </c>
      <c r="G326" s="57" t="s">
        <v>335</v>
      </c>
      <c r="H326" s="77">
        <v>1.0</v>
      </c>
      <c r="I326" s="113">
        <v>3190.0</v>
      </c>
      <c r="J326" s="125"/>
      <c r="K326" s="210">
        <v>1290.0</v>
      </c>
      <c r="L326" s="414">
        <v>1032.0</v>
      </c>
      <c r="M326" s="189">
        <f t="shared" ref="M326:M329" si="34">L326*H326</f>
        <v>1032</v>
      </c>
      <c r="N326" s="57" t="s">
        <v>1288</v>
      </c>
    </row>
    <row r="327">
      <c r="A327" s="57" t="s">
        <v>315</v>
      </c>
      <c r="B327" s="57" t="s">
        <v>316</v>
      </c>
      <c r="C327" s="58"/>
      <c r="D327" s="57" t="s">
        <v>328</v>
      </c>
      <c r="E327" s="57" t="s">
        <v>4</v>
      </c>
      <c r="F327" s="38" t="s">
        <v>1419</v>
      </c>
      <c r="G327" s="57" t="s">
        <v>335</v>
      </c>
      <c r="H327" s="77">
        <v>1.0</v>
      </c>
      <c r="I327" s="113">
        <v>3390.0</v>
      </c>
      <c r="J327" s="125"/>
      <c r="K327" s="216" t="s">
        <v>1434</v>
      </c>
      <c r="L327" s="218">
        <v>1097.0</v>
      </c>
      <c r="M327" s="189">
        <f t="shared" si="34"/>
        <v>1097</v>
      </c>
      <c r="N327" s="57" t="s">
        <v>1435</v>
      </c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</row>
    <row r="328">
      <c r="A328" s="57" t="s">
        <v>315</v>
      </c>
      <c r="B328" s="57" t="s">
        <v>331</v>
      </c>
      <c r="C328" s="58"/>
      <c r="D328" s="271" t="s">
        <v>474</v>
      </c>
      <c r="E328" s="57" t="s">
        <v>4</v>
      </c>
      <c r="F328" s="57" t="s">
        <v>1420</v>
      </c>
      <c r="G328" s="57" t="s">
        <v>335</v>
      </c>
      <c r="H328" s="77">
        <v>1.0</v>
      </c>
      <c r="I328" s="113">
        <v>5590.0</v>
      </c>
      <c r="J328" s="125"/>
      <c r="K328" s="210">
        <v>2330.0</v>
      </c>
      <c r="L328" s="414">
        <v>1864.0</v>
      </c>
      <c r="M328" s="189">
        <f t="shared" si="34"/>
        <v>1864</v>
      </c>
      <c r="N328" s="57" t="s">
        <v>1288</v>
      </c>
    </row>
    <row r="329">
      <c r="A329" s="57" t="s">
        <v>315</v>
      </c>
      <c r="B329" s="57" t="s">
        <v>331</v>
      </c>
      <c r="C329" s="58"/>
      <c r="D329" s="57" t="s">
        <v>328</v>
      </c>
      <c r="E329" s="57" t="s">
        <v>4</v>
      </c>
      <c r="F329" s="57" t="s">
        <v>1421</v>
      </c>
      <c r="G329" s="57" t="s">
        <v>335</v>
      </c>
      <c r="H329" s="77">
        <v>1.0</v>
      </c>
      <c r="I329" s="113">
        <v>5590.0</v>
      </c>
      <c r="J329" s="125"/>
      <c r="K329" s="210">
        <v>2330.0</v>
      </c>
      <c r="L329" s="414">
        <v>1864.0</v>
      </c>
      <c r="M329" s="189">
        <f t="shared" si="34"/>
        <v>1864</v>
      </c>
      <c r="N329" s="57" t="s">
        <v>1288</v>
      </c>
    </row>
    <row r="330">
      <c r="A330" s="57" t="s">
        <v>315</v>
      </c>
      <c r="B330" s="57" t="s">
        <v>316</v>
      </c>
      <c r="C330" s="57"/>
      <c r="D330" s="57" t="s">
        <v>328</v>
      </c>
      <c r="E330" s="57" t="s">
        <v>4</v>
      </c>
      <c r="F330" s="220" t="s">
        <v>1586</v>
      </c>
      <c r="G330" s="57" t="s">
        <v>320</v>
      </c>
      <c r="H330" s="221">
        <v>1.0</v>
      </c>
      <c r="I330" s="113">
        <v>3790.0</v>
      </c>
      <c r="J330" s="125"/>
      <c r="K330" s="222">
        <v>1597.0</v>
      </c>
      <c r="L330" s="218">
        <v>1278.0</v>
      </c>
      <c r="M330" s="189"/>
      <c r="N330" s="57" t="s">
        <v>1572</v>
      </c>
    </row>
    <row r="331">
      <c r="F331" s="453"/>
    </row>
    <row r="332">
      <c r="F332" s="453"/>
    </row>
    <row r="333">
      <c r="F333" s="453"/>
    </row>
    <row r="334" ht="15.75" customHeight="1">
      <c r="F334" s="453"/>
    </row>
    <row r="335" ht="15.75" customHeight="1">
      <c r="A335" s="301"/>
      <c r="B335" s="252"/>
      <c r="C335" s="252"/>
      <c r="D335" s="252"/>
      <c r="E335" s="252"/>
      <c r="F335" s="454"/>
      <c r="G335" s="252"/>
      <c r="H335" s="455"/>
      <c r="I335" s="252"/>
      <c r="J335" s="252"/>
      <c r="K335" s="252"/>
      <c r="L335" s="456"/>
      <c r="M335" s="457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</row>
    <row r="336" ht="15.75" customHeight="1">
      <c r="A336" s="282" t="s">
        <v>315</v>
      </c>
      <c r="B336" s="458" t="s">
        <v>236</v>
      </c>
      <c r="C336" s="458" t="s">
        <v>6</v>
      </c>
      <c r="D336" s="458" t="s">
        <v>567</v>
      </c>
      <c r="E336" s="458" t="s">
        <v>4</v>
      </c>
      <c r="F336" s="368" t="s">
        <v>1947</v>
      </c>
      <c r="G336" s="459" t="s">
        <v>1840</v>
      </c>
      <c r="H336" s="39">
        <v>1.0</v>
      </c>
      <c r="I336" s="274"/>
      <c r="J336" s="458">
        <v>2990.0</v>
      </c>
      <c r="K336" s="458">
        <v>2390.0</v>
      </c>
      <c r="L336" s="460">
        <v>947.0</v>
      </c>
      <c r="M336" s="461">
        <v>947.0</v>
      </c>
      <c r="N336" s="271" t="s">
        <v>1841</v>
      </c>
      <c r="O336" s="252"/>
      <c r="P336" s="252"/>
      <c r="Q336" s="252"/>
      <c r="R336" s="276"/>
      <c r="S336" s="276"/>
      <c r="T336" s="276"/>
      <c r="U336" s="276"/>
      <c r="V336" s="276"/>
      <c r="W336" s="276"/>
      <c r="X336" s="277"/>
      <c r="Y336" s="276"/>
      <c r="Z336" s="276"/>
      <c r="AA336" s="276"/>
      <c r="AB336" s="276"/>
      <c r="AC336" s="276"/>
      <c r="AD336" s="276"/>
      <c r="AE336" s="276"/>
      <c r="AF336" s="252"/>
      <c r="AG336" s="252"/>
      <c r="AH336" s="252"/>
      <c r="AI336" s="252"/>
      <c r="AJ336" s="252"/>
      <c r="AK336" s="252"/>
      <c r="AL336" s="252"/>
      <c r="AM336" s="252"/>
      <c r="AN336" s="252"/>
      <c r="AO336" s="252"/>
    </row>
    <row r="337" ht="15.75" customHeight="1">
      <c r="A337" s="282" t="s">
        <v>315</v>
      </c>
      <c r="B337" s="255" t="s">
        <v>231</v>
      </c>
      <c r="C337" s="255" t="s">
        <v>6</v>
      </c>
      <c r="D337" s="57" t="s">
        <v>474</v>
      </c>
      <c r="E337" s="255" t="s">
        <v>319</v>
      </c>
      <c r="F337" s="281" t="s">
        <v>1948</v>
      </c>
      <c r="G337" s="255"/>
      <c r="H337" s="250">
        <v>1.0</v>
      </c>
      <c r="I337" s="255"/>
      <c r="J337" s="293">
        <v>3890.0</v>
      </c>
      <c r="K337" s="294"/>
      <c r="L337" s="295">
        <f>3840/3</f>
        <v>1280</v>
      </c>
      <c r="M337" s="251">
        <f t="shared" ref="M337:M339" si="35">L337*H337</f>
        <v>1280</v>
      </c>
      <c r="N337" s="255" t="s">
        <v>1804</v>
      </c>
      <c r="O337" s="270"/>
      <c r="P337" s="247"/>
      <c r="Q337" s="247"/>
      <c r="R337" s="286"/>
      <c r="S337" s="286"/>
      <c r="T337" s="286"/>
      <c r="U337" s="286"/>
      <c r="V337" s="286"/>
      <c r="W337" s="286"/>
      <c r="X337" s="287"/>
      <c r="Y337" s="286"/>
      <c r="Z337" s="286"/>
      <c r="AA337" s="286"/>
      <c r="AB337" s="286"/>
      <c r="AC337" s="286"/>
      <c r="AD337" s="286"/>
      <c r="AE337" s="286"/>
      <c r="AF337" s="247"/>
      <c r="AG337" s="247"/>
      <c r="AH337" s="247"/>
      <c r="AI337" s="270"/>
      <c r="AJ337" s="270"/>
      <c r="AK337" s="270"/>
      <c r="AL337" s="270"/>
      <c r="AM337" s="270"/>
      <c r="AN337" s="270"/>
      <c r="AO337" s="270"/>
    </row>
    <row r="338" ht="15.75" customHeight="1">
      <c r="A338" s="282" t="s">
        <v>315</v>
      </c>
      <c r="B338" s="255" t="s">
        <v>231</v>
      </c>
      <c r="C338" s="255" t="s">
        <v>6</v>
      </c>
      <c r="D338" s="57" t="s">
        <v>567</v>
      </c>
      <c r="E338" s="255" t="s">
        <v>319</v>
      </c>
      <c r="F338" s="281" t="s">
        <v>1949</v>
      </c>
      <c r="G338" s="255"/>
      <c r="H338" s="250">
        <v>1.0</v>
      </c>
      <c r="I338" s="255"/>
      <c r="J338" s="293">
        <v>3990.0</v>
      </c>
      <c r="K338" s="294"/>
      <c r="L338" s="295">
        <f>2560/2</f>
        <v>1280</v>
      </c>
      <c r="M338" s="251">
        <f t="shared" si="35"/>
        <v>1280</v>
      </c>
      <c r="N338" s="255" t="s">
        <v>1804</v>
      </c>
      <c r="O338" s="270"/>
      <c r="P338" s="247"/>
      <c r="Q338" s="247"/>
      <c r="R338" s="247"/>
      <c r="S338" s="247"/>
      <c r="T338" s="247"/>
      <c r="U338" s="247"/>
      <c r="V338" s="247"/>
      <c r="W338" s="247"/>
      <c r="X338" s="247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52"/>
      <c r="AJ338" s="252"/>
      <c r="AK338" s="252"/>
      <c r="AL338" s="252"/>
      <c r="AM338" s="252"/>
      <c r="AN338" s="252"/>
      <c r="AO338" s="252"/>
    </row>
    <row r="339" ht="15.75" customHeight="1">
      <c r="A339" s="282" t="s">
        <v>315</v>
      </c>
      <c r="B339" s="57" t="s">
        <v>231</v>
      </c>
      <c r="C339" s="255" t="s">
        <v>6</v>
      </c>
      <c r="D339" s="57" t="s">
        <v>474</v>
      </c>
      <c r="E339" s="255" t="s">
        <v>319</v>
      </c>
      <c r="F339" s="281" t="s">
        <v>1950</v>
      </c>
      <c r="G339" s="255"/>
      <c r="H339" s="250">
        <v>1.0</v>
      </c>
      <c r="I339" s="255"/>
      <c r="J339" s="293">
        <v>3990.0</v>
      </c>
      <c r="K339" s="294"/>
      <c r="L339" s="295">
        <v>1463.0</v>
      </c>
      <c r="M339" s="251">
        <f t="shared" si="35"/>
        <v>1463</v>
      </c>
      <c r="N339" s="255" t="s">
        <v>1830</v>
      </c>
      <c r="O339" s="247"/>
      <c r="P339" s="64" t="s">
        <v>1951</v>
      </c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52"/>
      <c r="AI339" s="270"/>
      <c r="AJ339" s="270"/>
      <c r="AK339" s="270"/>
      <c r="AL339" s="270"/>
      <c r="AM339" s="270"/>
      <c r="AN339" s="270"/>
      <c r="AO339" s="270"/>
    </row>
    <row r="340" ht="15.75" customHeight="1">
      <c r="A340" s="282" t="s">
        <v>315</v>
      </c>
      <c r="B340" s="458" t="s">
        <v>231</v>
      </c>
      <c r="C340" s="458" t="s">
        <v>6</v>
      </c>
      <c r="D340" s="458" t="s">
        <v>567</v>
      </c>
      <c r="E340" s="458" t="s">
        <v>4</v>
      </c>
      <c r="F340" s="368" t="s">
        <v>1952</v>
      </c>
      <c r="G340" s="459" t="s">
        <v>1840</v>
      </c>
      <c r="H340" s="39">
        <v>1.0</v>
      </c>
      <c r="I340" s="274"/>
      <c r="J340" s="458">
        <v>3990.0</v>
      </c>
      <c r="K340" s="458">
        <v>2990.0</v>
      </c>
      <c r="L340" s="460">
        <v>1105.0</v>
      </c>
      <c r="M340" s="461">
        <v>1105.0</v>
      </c>
      <c r="N340" s="271" t="s">
        <v>1841</v>
      </c>
      <c r="O340" s="252"/>
      <c r="P340" s="252"/>
      <c r="Q340" s="252"/>
      <c r="R340" s="276"/>
      <c r="S340" s="276"/>
      <c r="T340" s="276"/>
      <c r="U340" s="276"/>
      <c r="V340" s="276"/>
      <c r="W340" s="276"/>
      <c r="X340" s="277"/>
      <c r="Y340" s="276"/>
      <c r="Z340" s="276"/>
      <c r="AA340" s="276"/>
      <c r="AB340" s="276"/>
      <c r="AC340" s="276"/>
      <c r="AD340" s="276"/>
      <c r="AE340" s="276"/>
      <c r="AF340" s="252"/>
      <c r="AG340" s="252"/>
      <c r="AH340" s="252"/>
      <c r="AI340" s="252"/>
      <c r="AJ340" s="252"/>
      <c r="AK340" s="252"/>
      <c r="AL340" s="252"/>
      <c r="AM340" s="252"/>
      <c r="AN340" s="252"/>
      <c r="AO340" s="252"/>
    </row>
    <row r="341" ht="15.75" customHeight="1">
      <c r="A341" s="280" t="s">
        <v>315</v>
      </c>
      <c r="B341" s="255" t="s">
        <v>231</v>
      </c>
      <c r="C341" s="255" t="s">
        <v>6</v>
      </c>
      <c r="D341" s="255" t="s">
        <v>328</v>
      </c>
      <c r="E341" s="255" t="s">
        <v>319</v>
      </c>
      <c r="F341" s="281" t="s">
        <v>1953</v>
      </c>
      <c r="G341" s="255"/>
      <c r="H341" s="250">
        <v>1.0</v>
      </c>
      <c r="I341" s="255"/>
      <c r="J341" s="293">
        <v>2990.0</v>
      </c>
      <c r="K341" s="294"/>
      <c r="L341" s="295">
        <f t="shared" ref="L341:L343" si="36">2192/4</f>
        <v>548</v>
      </c>
      <c r="M341" s="251">
        <f t="shared" ref="M341:M344" si="37">L341*H341</f>
        <v>548</v>
      </c>
      <c r="N341" s="255" t="s">
        <v>1804</v>
      </c>
      <c r="O341" s="270"/>
      <c r="P341" s="247"/>
      <c r="Q341" s="247"/>
      <c r="R341" s="286"/>
      <c r="S341" s="286"/>
      <c r="T341" s="286"/>
      <c r="U341" s="286"/>
      <c r="V341" s="286"/>
      <c r="W341" s="286"/>
      <c r="X341" s="287"/>
      <c r="Y341" s="286"/>
      <c r="Z341" s="286"/>
      <c r="AA341" s="286"/>
      <c r="AB341" s="286"/>
      <c r="AC341" s="286"/>
      <c r="AD341" s="286"/>
      <c r="AE341" s="286"/>
      <c r="AF341" s="247"/>
      <c r="AG341" s="247"/>
      <c r="AH341" s="247"/>
      <c r="AI341" s="252"/>
      <c r="AJ341" s="252"/>
      <c r="AK341" s="252"/>
      <c r="AL341" s="252"/>
      <c r="AM341" s="252"/>
      <c r="AN341" s="252"/>
      <c r="AO341" s="252"/>
    </row>
    <row r="342" ht="15.75" customHeight="1">
      <c r="A342" s="280" t="s">
        <v>315</v>
      </c>
      <c r="B342" s="255" t="s">
        <v>231</v>
      </c>
      <c r="C342" s="255" t="s">
        <v>6</v>
      </c>
      <c r="D342" s="57" t="s">
        <v>474</v>
      </c>
      <c r="E342" s="255" t="s">
        <v>319</v>
      </c>
      <c r="F342" s="281" t="s">
        <v>1953</v>
      </c>
      <c r="G342" s="462"/>
      <c r="H342" s="463">
        <v>1.0</v>
      </c>
      <c r="I342" s="462"/>
      <c r="J342" s="293">
        <v>2990.0</v>
      </c>
      <c r="K342" s="464"/>
      <c r="L342" s="465">
        <f t="shared" si="36"/>
        <v>548</v>
      </c>
      <c r="M342" s="251">
        <f t="shared" si="37"/>
        <v>548</v>
      </c>
      <c r="N342" s="462" t="s">
        <v>1804</v>
      </c>
      <c r="O342" s="270"/>
      <c r="P342" s="252"/>
      <c r="Q342" s="252"/>
      <c r="R342" s="276"/>
      <c r="S342" s="276"/>
      <c r="T342" s="276"/>
      <c r="U342" s="276"/>
      <c r="V342" s="276"/>
      <c r="W342" s="276"/>
      <c r="X342" s="277"/>
      <c r="Y342" s="276"/>
      <c r="Z342" s="276"/>
      <c r="AA342" s="276"/>
      <c r="AB342" s="276"/>
      <c r="AC342" s="276"/>
      <c r="AD342" s="276"/>
      <c r="AE342" s="276"/>
      <c r="AF342" s="252"/>
      <c r="AG342" s="252"/>
      <c r="AH342" s="252"/>
      <c r="AI342" s="252"/>
      <c r="AJ342" s="252"/>
      <c r="AK342" s="252"/>
      <c r="AL342" s="252"/>
      <c r="AM342" s="252"/>
      <c r="AN342" s="252"/>
      <c r="AO342" s="252"/>
    </row>
    <row r="343" ht="15.75" customHeight="1">
      <c r="A343" s="280" t="s">
        <v>315</v>
      </c>
      <c r="B343" s="255" t="s">
        <v>231</v>
      </c>
      <c r="C343" s="255" t="s">
        <v>6</v>
      </c>
      <c r="D343" s="57" t="s">
        <v>567</v>
      </c>
      <c r="E343" s="255" t="s">
        <v>319</v>
      </c>
      <c r="F343" s="281" t="s">
        <v>1953</v>
      </c>
      <c r="G343" s="255"/>
      <c r="H343" s="250">
        <v>1.0</v>
      </c>
      <c r="I343" s="255"/>
      <c r="J343" s="293">
        <v>2990.0</v>
      </c>
      <c r="K343" s="294"/>
      <c r="L343" s="295">
        <f t="shared" si="36"/>
        <v>548</v>
      </c>
      <c r="M343" s="251">
        <f t="shared" si="37"/>
        <v>548</v>
      </c>
      <c r="N343" s="255" t="s">
        <v>1804</v>
      </c>
      <c r="O343" s="270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255"/>
      <c r="AF343" s="255"/>
      <c r="AG343" s="255"/>
      <c r="AH343" s="255"/>
      <c r="AI343" s="252"/>
      <c r="AJ343" s="252"/>
      <c r="AK343" s="252"/>
      <c r="AL343" s="252"/>
      <c r="AM343" s="252"/>
      <c r="AN343" s="252"/>
      <c r="AO343" s="252"/>
    </row>
    <row r="344" ht="15.75" customHeight="1">
      <c r="A344" s="280" t="s">
        <v>315</v>
      </c>
      <c r="B344" s="255" t="s">
        <v>236</v>
      </c>
      <c r="C344" s="255" t="s">
        <v>6</v>
      </c>
      <c r="D344" s="57" t="s">
        <v>567</v>
      </c>
      <c r="E344" s="255" t="s">
        <v>319</v>
      </c>
      <c r="F344" s="256" t="s">
        <v>1954</v>
      </c>
      <c r="G344" s="282"/>
      <c r="H344" s="250">
        <v>1.0</v>
      </c>
      <c r="I344" s="255"/>
      <c r="J344" s="293">
        <v>2990.0</v>
      </c>
      <c r="K344" s="294"/>
      <c r="L344" s="295">
        <f>1920/2</f>
        <v>960</v>
      </c>
      <c r="M344" s="251">
        <f t="shared" si="37"/>
        <v>960</v>
      </c>
      <c r="N344" s="255" t="s">
        <v>1804</v>
      </c>
      <c r="O344" s="270"/>
      <c r="P344" s="247"/>
      <c r="Q344" s="247"/>
      <c r="R344" s="286"/>
      <c r="S344" s="286"/>
      <c r="T344" s="286"/>
      <c r="U344" s="286"/>
      <c r="V344" s="286"/>
      <c r="W344" s="286"/>
      <c r="X344" s="287"/>
      <c r="Y344" s="286"/>
      <c r="Z344" s="286"/>
      <c r="AA344" s="286"/>
      <c r="AB344" s="286"/>
      <c r="AC344" s="286"/>
      <c r="AD344" s="286"/>
      <c r="AE344" s="286"/>
      <c r="AF344" s="247"/>
      <c r="AG344" s="247"/>
      <c r="AH344" s="247"/>
      <c r="AI344" s="252"/>
      <c r="AJ344" s="252"/>
      <c r="AK344" s="252"/>
      <c r="AL344" s="252"/>
      <c r="AM344" s="252"/>
      <c r="AN344" s="252"/>
      <c r="AO344" s="252"/>
    </row>
    <row r="345" ht="15.75" customHeight="1">
      <c r="A345" s="280" t="s">
        <v>315</v>
      </c>
      <c r="B345" s="458" t="s">
        <v>231</v>
      </c>
      <c r="C345" s="458" t="s">
        <v>6</v>
      </c>
      <c r="D345" s="458" t="s">
        <v>567</v>
      </c>
      <c r="E345" s="458" t="s">
        <v>4</v>
      </c>
      <c r="F345" s="368" t="s">
        <v>1955</v>
      </c>
      <c r="G345" s="459" t="s">
        <v>1840</v>
      </c>
      <c r="H345" s="39">
        <v>1.0</v>
      </c>
      <c r="I345" s="274"/>
      <c r="J345" s="458">
        <v>4990.0</v>
      </c>
      <c r="K345" s="458">
        <v>3990.0</v>
      </c>
      <c r="L345" s="460">
        <v>1511.0</v>
      </c>
      <c r="M345" s="461">
        <v>1511.0</v>
      </c>
      <c r="N345" s="271" t="s">
        <v>1841</v>
      </c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  <c r="AH345" s="252"/>
      <c r="AI345" s="252"/>
      <c r="AJ345" s="252"/>
      <c r="AK345" s="252"/>
      <c r="AL345" s="252"/>
      <c r="AM345" s="252"/>
      <c r="AN345" s="252"/>
      <c r="AO345" s="252"/>
    </row>
    <row r="346" ht="15.75" customHeight="1">
      <c r="A346" s="280" t="s">
        <v>315</v>
      </c>
      <c r="B346" s="255" t="s">
        <v>236</v>
      </c>
      <c r="C346" s="255" t="s">
        <v>6</v>
      </c>
      <c r="D346" s="57" t="s">
        <v>474</v>
      </c>
      <c r="E346" s="255" t="s">
        <v>319</v>
      </c>
      <c r="F346" s="256" t="s">
        <v>1956</v>
      </c>
      <c r="G346" s="462"/>
      <c r="H346" s="463">
        <v>1.0</v>
      </c>
      <c r="I346" s="462"/>
      <c r="J346" s="142">
        <v>2590.0</v>
      </c>
      <c r="K346" s="462"/>
      <c r="L346" s="465">
        <f t="shared" ref="L346:L347" si="38">1371/3</f>
        <v>457</v>
      </c>
      <c r="M346" s="251">
        <f t="shared" ref="M346:M347" si="39">L346*H346</f>
        <v>457</v>
      </c>
      <c r="N346" s="462" t="s">
        <v>1804</v>
      </c>
      <c r="O346" s="270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52"/>
      <c r="AK346" s="252"/>
      <c r="AL346" s="252"/>
      <c r="AM346" s="252"/>
      <c r="AN346" s="252"/>
      <c r="AO346" s="252"/>
    </row>
    <row r="347" ht="15.75" customHeight="1">
      <c r="A347" s="280" t="s">
        <v>315</v>
      </c>
      <c r="B347" s="255" t="s">
        <v>236</v>
      </c>
      <c r="C347" s="255" t="s">
        <v>6</v>
      </c>
      <c r="D347" s="57" t="s">
        <v>567</v>
      </c>
      <c r="E347" s="255" t="s">
        <v>319</v>
      </c>
      <c r="F347" s="256" t="s">
        <v>1956</v>
      </c>
      <c r="G347" s="255"/>
      <c r="H347" s="154">
        <v>1.0</v>
      </c>
      <c r="I347" s="255"/>
      <c r="J347" s="293">
        <v>2590.0</v>
      </c>
      <c r="K347" s="255"/>
      <c r="L347" s="295">
        <f t="shared" si="38"/>
        <v>457</v>
      </c>
      <c r="M347" s="251">
        <f t="shared" si="39"/>
        <v>457</v>
      </c>
      <c r="N347" s="255" t="s">
        <v>1804</v>
      </c>
      <c r="O347" s="270"/>
      <c r="P347" s="64"/>
      <c r="Q347" s="64"/>
      <c r="R347" s="247"/>
      <c r="S347" s="247"/>
      <c r="T347" s="247"/>
      <c r="U347" s="247"/>
      <c r="V347" s="247"/>
      <c r="W347" s="247"/>
      <c r="X347" s="247"/>
      <c r="Y347" s="247"/>
      <c r="Z347" s="247"/>
      <c r="AA347" s="247"/>
      <c r="AB347" s="247"/>
      <c r="AC347" s="247"/>
      <c r="AD347" s="247"/>
      <c r="AE347" s="247"/>
      <c r="AF347" s="247"/>
      <c r="AG347" s="247"/>
      <c r="AH347" s="247"/>
      <c r="AI347" s="252"/>
      <c r="AJ347" s="252"/>
      <c r="AK347" s="252"/>
      <c r="AL347" s="252"/>
      <c r="AM347" s="252"/>
      <c r="AN347" s="252"/>
      <c r="AO347" s="252"/>
    </row>
    <row r="348" ht="15.75" customHeight="1">
      <c r="A348" s="35" t="s">
        <v>315</v>
      </c>
      <c r="B348" s="35" t="s">
        <v>231</v>
      </c>
      <c r="C348" s="35" t="s">
        <v>22</v>
      </c>
      <c r="D348" s="35" t="s">
        <v>328</v>
      </c>
      <c r="E348" s="35" t="s">
        <v>4</v>
      </c>
      <c r="F348" s="348" t="s">
        <v>1957</v>
      </c>
      <c r="G348" s="35" t="s">
        <v>524</v>
      </c>
      <c r="H348" s="39">
        <v>1.0</v>
      </c>
      <c r="I348" s="59">
        <v>3590.0</v>
      </c>
      <c r="J348" s="38"/>
      <c r="K348" s="38"/>
      <c r="L348" s="290"/>
      <c r="M348" s="378">
        <f t="shared" ref="M348:M349" si="40">2848/2</f>
        <v>1424</v>
      </c>
      <c r="N348" s="35" t="s">
        <v>1811</v>
      </c>
      <c r="O348" s="231"/>
      <c r="P348" s="231"/>
      <c r="Q348" s="231"/>
      <c r="R348" s="231"/>
      <c r="S348" s="231"/>
      <c r="T348" s="231"/>
      <c r="U348" s="231"/>
      <c r="V348" s="231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252"/>
      <c r="AJ348" s="252"/>
      <c r="AK348" s="252"/>
      <c r="AL348" s="252"/>
      <c r="AM348" s="252"/>
      <c r="AN348" s="252"/>
      <c r="AO348" s="252"/>
    </row>
    <row r="349" ht="15.75" customHeight="1">
      <c r="A349" s="35" t="s">
        <v>315</v>
      </c>
      <c r="B349" s="35" t="s">
        <v>231</v>
      </c>
      <c r="C349" s="35" t="s">
        <v>22</v>
      </c>
      <c r="D349" s="35" t="s">
        <v>567</v>
      </c>
      <c r="E349" s="35" t="s">
        <v>4</v>
      </c>
      <c r="F349" s="348" t="s">
        <v>1957</v>
      </c>
      <c r="G349" s="35" t="s">
        <v>524</v>
      </c>
      <c r="H349" s="39">
        <v>1.0</v>
      </c>
      <c r="I349" s="59">
        <v>3590.0</v>
      </c>
      <c r="J349" s="38"/>
      <c r="K349" s="38"/>
      <c r="L349" s="290"/>
      <c r="M349" s="378">
        <f t="shared" si="40"/>
        <v>1424</v>
      </c>
      <c r="N349" s="35" t="s">
        <v>1811</v>
      </c>
      <c r="O349" s="231"/>
      <c r="P349" s="231"/>
      <c r="Q349" s="231"/>
      <c r="R349" s="231"/>
      <c r="S349" s="231"/>
      <c r="T349" s="231"/>
      <c r="U349" s="231"/>
      <c r="V349" s="231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252"/>
      <c r="AJ349" s="252"/>
      <c r="AK349" s="252"/>
      <c r="AL349" s="252"/>
      <c r="AM349" s="252"/>
      <c r="AN349" s="252"/>
      <c r="AO349" s="252"/>
    </row>
    <row r="350" ht="15.75" customHeight="1">
      <c r="A350" s="280" t="s">
        <v>315</v>
      </c>
      <c r="B350" s="458" t="s">
        <v>236</v>
      </c>
      <c r="C350" s="458" t="s">
        <v>6</v>
      </c>
      <c r="D350" s="458" t="s">
        <v>567</v>
      </c>
      <c r="E350" s="458" t="s">
        <v>4</v>
      </c>
      <c r="F350" s="368" t="s">
        <v>1958</v>
      </c>
      <c r="G350" s="459" t="s">
        <v>1840</v>
      </c>
      <c r="H350" s="39">
        <v>1.0</v>
      </c>
      <c r="I350" s="274"/>
      <c r="J350" s="458">
        <v>2990.0</v>
      </c>
      <c r="K350" s="458">
        <v>2390.0</v>
      </c>
      <c r="L350" s="460">
        <v>947.0</v>
      </c>
      <c r="M350" s="461">
        <v>947.0</v>
      </c>
      <c r="N350" s="271" t="s">
        <v>1841</v>
      </c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  <c r="AH350" s="252"/>
      <c r="AI350" s="252"/>
      <c r="AJ350" s="252"/>
      <c r="AK350" s="252"/>
      <c r="AL350" s="252"/>
      <c r="AM350" s="252"/>
      <c r="AN350" s="252"/>
      <c r="AO350" s="252"/>
    </row>
    <row r="351" ht="15.75" customHeight="1">
      <c r="A351" s="280" t="s">
        <v>315</v>
      </c>
      <c r="B351" s="458" t="s">
        <v>236</v>
      </c>
      <c r="C351" s="458" t="s">
        <v>6</v>
      </c>
      <c r="D351" s="458" t="s">
        <v>567</v>
      </c>
      <c r="E351" s="458" t="s">
        <v>4</v>
      </c>
      <c r="F351" s="368" t="s">
        <v>1959</v>
      </c>
      <c r="G351" s="459" t="s">
        <v>1840</v>
      </c>
      <c r="H351" s="39">
        <v>1.0</v>
      </c>
      <c r="I351" s="274"/>
      <c r="J351" s="458">
        <v>2990.0</v>
      </c>
      <c r="K351" s="458">
        <v>2390.0</v>
      </c>
      <c r="L351" s="460">
        <v>947.0</v>
      </c>
      <c r="M351" s="461">
        <v>947.0</v>
      </c>
      <c r="N351" s="271" t="s">
        <v>1841</v>
      </c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  <c r="AA351" s="252"/>
      <c r="AB351" s="252"/>
      <c r="AC351" s="252"/>
      <c r="AD351" s="252"/>
      <c r="AE351" s="252"/>
      <c r="AF351" s="252"/>
      <c r="AG351" s="252"/>
      <c r="AH351" s="252"/>
      <c r="AI351" s="252"/>
      <c r="AJ351" s="252"/>
      <c r="AK351" s="252"/>
      <c r="AL351" s="252"/>
      <c r="AM351" s="252"/>
      <c r="AN351" s="252"/>
      <c r="AO351" s="252"/>
    </row>
    <row r="352" ht="15.75" customHeight="1">
      <c r="A352" s="282" t="s">
        <v>315</v>
      </c>
      <c r="B352" s="458" t="s">
        <v>236</v>
      </c>
      <c r="C352" s="458" t="s">
        <v>6</v>
      </c>
      <c r="D352" s="458" t="s">
        <v>567</v>
      </c>
      <c r="E352" s="458" t="s">
        <v>4</v>
      </c>
      <c r="F352" s="368" t="s">
        <v>1960</v>
      </c>
      <c r="G352" s="459" t="s">
        <v>1840</v>
      </c>
      <c r="H352" s="39">
        <v>1.0</v>
      </c>
      <c r="I352" s="274"/>
      <c r="J352" s="458">
        <v>2990.0</v>
      </c>
      <c r="K352" s="458">
        <v>2390.0</v>
      </c>
      <c r="L352" s="460">
        <v>947.0</v>
      </c>
      <c r="M352" s="461">
        <v>947.0</v>
      </c>
      <c r="N352" s="271" t="s">
        <v>1841</v>
      </c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  <c r="AA352" s="252"/>
      <c r="AB352" s="252"/>
      <c r="AC352" s="252"/>
      <c r="AD352" s="252"/>
      <c r="AE352" s="252"/>
      <c r="AF352" s="252"/>
      <c r="AG352" s="252"/>
      <c r="AH352" s="252"/>
      <c r="AI352" s="252"/>
      <c r="AJ352" s="252"/>
      <c r="AK352" s="252"/>
      <c r="AL352" s="252"/>
      <c r="AM352" s="252"/>
      <c r="AN352" s="252"/>
      <c r="AO352" s="252"/>
    </row>
    <row r="353" ht="15.75" customHeight="1">
      <c r="A353" s="282" t="s">
        <v>315</v>
      </c>
      <c r="B353" s="458" t="s">
        <v>236</v>
      </c>
      <c r="C353" s="458" t="s">
        <v>6</v>
      </c>
      <c r="D353" s="458" t="s">
        <v>567</v>
      </c>
      <c r="E353" s="458" t="s">
        <v>4</v>
      </c>
      <c r="F353" s="368" t="s">
        <v>1961</v>
      </c>
      <c r="G353" s="459" t="s">
        <v>1840</v>
      </c>
      <c r="H353" s="39">
        <v>1.0</v>
      </c>
      <c r="I353" s="274"/>
      <c r="J353" s="458">
        <v>2990.0</v>
      </c>
      <c r="K353" s="458">
        <v>2390.0</v>
      </c>
      <c r="L353" s="460">
        <v>947.0</v>
      </c>
      <c r="M353" s="461">
        <v>947.0</v>
      </c>
      <c r="N353" s="271" t="s">
        <v>1841</v>
      </c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  <c r="AM353" s="252"/>
      <c r="AN353" s="252"/>
      <c r="AO353" s="252"/>
    </row>
    <row r="354" ht="15.75" customHeight="1">
      <c r="A354" s="282" t="s">
        <v>315</v>
      </c>
      <c r="B354" s="458" t="s">
        <v>236</v>
      </c>
      <c r="C354" s="458" t="s">
        <v>6</v>
      </c>
      <c r="D354" s="458" t="s">
        <v>567</v>
      </c>
      <c r="E354" s="458" t="s">
        <v>4</v>
      </c>
      <c r="F354" s="368" t="s">
        <v>1962</v>
      </c>
      <c r="G354" s="459" t="s">
        <v>1840</v>
      </c>
      <c r="H354" s="39">
        <v>1.0</v>
      </c>
      <c r="I354" s="274"/>
      <c r="J354" s="458">
        <v>2990.0</v>
      </c>
      <c r="K354" s="458">
        <v>2390.0</v>
      </c>
      <c r="L354" s="460">
        <v>897.0</v>
      </c>
      <c r="M354" s="461">
        <v>897.0</v>
      </c>
      <c r="N354" s="271" t="s">
        <v>1841</v>
      </c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52"/>
      <c r="AK354" s="252"/>
      <c r="AL354" s="252"/>
      <c r="AM354" s="252"/>
      <c r="AN354" s="252"/>
      <c r="AO354" s="252"/>
    </row>
    <row r="355" ht="15.75" customHeight="1">
      <c r="A355" s="282" t="s">
        <v>315</v>
      </c>
      <c r="B355" s="458" t="s">
        <v>231</v>
      </c>
      <c r="C355" s="458" t="s">
        <v>6</v>
      </c>
      <c r="D355" s="458" t="s">
        <v>567</v>
      </c>
      <c r="E355" s="458" t="s">
        <v>4</v>
      </c>
      <c r="F355" s="368" t="s">
        <v>1963</v>
      </c>
      <c r="G355" s="459" t="s">
        <v>1840</v>
      </c>
      <c r="H355" s="39">
        <v>1.0</v>
      </c>
      <c r="I355" s="274"/>
      <c r="J355" s="458">
        <v>3990.0</v>
      </c>
      <c r="K355" s="466"/>
      <c r="L355" s="460">
        <v>1226.0</v>
      </c>
      <c r="M355" s="461">
        <v>1226.0</v>
      </c>
      <c r="N355" s="271" t="s">
        <v>1841</v>
      </c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  <c r="AM355" s="252"/>
      <c r="AN355" s="252"/>
      <c r="AO355" s="252"/>
    </row>
    <row r="356" ht="15.75" customHeight="1">
      <c r="A356" s="57" t="s">
        <v>315</v>
      </c>
      <c r="B356" s="57" t="s">
        <v>236</v>
      </c>
      <c r="C356" s="57" t="s">
        <v>22</v>
      </c>
      <c r="D356" s="271" t="s">
        <v>567</v>
      </c>
      <c r="E356" s="57" t="s">
        <v>4</v>
      </c>
      <c r="F356" s="358" t="s">
        <v>822</v>
      </c>
      <c r="G356" s="57" t="s">
        <v>524</v>
      </c>
      <c r="H356" s="38">
        <v>2.0</v>
      </c>
      <c r="I356" s="113">
        <v>2790.0</v>
      </c>
      <c r="J356" s="125"/>
      <c r="K356" s="104"/>
      <c r="L356" s="149">
        <v>1190.0</v>
      </c>
      <c r="M356" s="467">
        <v>1012.0</v>
      </c>
      <c r="N356" s="57" t="s">
        <v>819</v>
      </c>
      <c r="P356" s="63"/>
      <c r="Q356" s="63"/>
      <c r="T356" s="63"/>
      <c r="U356" s="63">
        <f>M356*H356</f>
        <v>2024</v>
      </c>
      <c r="V356" s="63"/>
      <c r="W356" s="63"/>
      <c r="X356" s="63"/>
      <c r="Y356" s="63"/>
      <c r="Z356" s="63"/>
      <c r="AA356" s="63"/>
      <c r="AB356" s="63"/>
      <c r="AC356" s="63"/>
      <c r="AD356" s="63"/>
      <c r="AE356" s="252"/>
      <c r="AF356" s="252"/>
      <c r="AG356" s="252"/>
      <c r="AH356" s="252"/>
      <c r="AI356" s="270"/>
      <c r="AJ356" s="270"/>
      <c r="AK356" s="270"/>
    </row>
    <row r="357" ht="15.75" customHeight="1">
      <c r="A357" s="35" t="s">
        <v>315</v>
      </c>
      <c r="B357" s="35" t="s">
        <v>236</v>
      </c>
      <c r="C357" s="35" t="s">
        <v>22</v>
      </c>
      <c r="D357" s="35" t="s">
        <v>328</v>
      </c>
      <c r="E357" s="35" t="s">
        <v>4</v>
      </c>
      <c r="F357" s="348" t="s">
        <v>1964</v>
      </c>
      <c r="G357" s="35" t="s">
        <v>524</v>
      </c>
      <c r="H357" s="39">
        <v>1.0</v>
      </c>
      <c r="I357" s="244">
        <v>2590.0</v>
      </c>
      <c r="J357" s="38"/>
      <c r="K357" s="38"/>
      <c r="L357" s="290"/>
      <c r="M357" s="378">
        <f>2118/2</f>
        <v>1059</v>
      </c>
      <c r="N357" s="35" t="s">
        <v>1811</v>
      </c>
      <c r="O357" s="231"/>
      <c r="P357" s="231"/>
      <c r="Q357" s="231"/>
      <c r="R357" s="231"/>
      <c r="S357" s="231"/>
      <c r="T357" s="231"/>
      <c r="U357" s="231"/>
      <c r="V357" s="231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252"/>
      <c r="AJ357" s="252"/>
      <c r="AK357" s="252"/>
      <c r="AL357" s="252"/>
      <c r="AM357" s="252"/>
      <c r="AN357" s="252"/>
      <c r="AO357" s="252"/>
    </row>
    <row r="358" ht="15.75" customHeight="1">
      <c r="A358" s="35" t="s">
        <v>315</v>
      </c>
      <c r="B358" s="35" t="s">
        <v>231</v>
      </c>
      <c r="C358" s="35" t="s">
        <v>22</v>
      </c>
      <c r="D358" s="35" t="s">
        <v>567</v>
      </c>
      <c r="E358" s="35" t="s">
        <v>4</v>
      </c>
      <c r="F358" s="348" t="s">
        <v>1965</v>
      </c>
      <c r="G358" s="35" t="s">
        <v>524</v>
      </c>
      <c r="H358" s="39">
        <v>1.0</v>
      </c>
      <c r="I358" s="59">
        <v>3990.0</v>
      </c>
      <c r="J358" s="38"/>
      <c r="K358" s="38"/>
      <c r="L358" s="290"/>
      <c r="M358" s="378">
        <f t="shared" ref="M358:M359" si="41">2236/2</f>
        <v>1118</v>
      </c>
      <c r="N358" s="35" t="s">
        <v>1811</v>
      </c>
      <c r="O358" s="231"/>
      <c r="P358" s="231"/>
      <c r="Q358" s="231"/>
      <c r="R358" s="231"/>
      <c r="S358" s="231"/>
      <c r="T358" s="231"/>
      <c r="U358" s="231"/>
      <c r="V358" s="231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252"/>
      <c r="AJ358" s="252"/>
      <c r="AK358" s="252"/>
      <c r="AL358" s="252"/>
      <c r="AM358" s="252"/>
      <c r="AN358" s="252"/>
      <c r="AO358" s="252"/>
    </row>
    <row r="359" ht="15.75" customHeight="1">
      <c r="A359" s="35" t="s">
        <v>315</v>
      </c>
      <c r="B359" s="35" t="s">
        <v>231</v>
      </c>
      <c r="C359" s="35" t="s">
        <v>22</v>
      </c>
      <c r="D359" s="35" t="s">
        <v>328</v>
      </c>
      <c r="E359" s="35" t="s">
        <v>4</v>
      </c>
      <c r="F359" s="348" t="s">
        <v>1965</v>
      </c>
      <c r="G359" s="35" t="s">
        <v>524</v>
      </c>
      <c r="H359" s="39">
        <v>1.0</v>
      </c>
      <c r="I359" s="59">
        <v>3990.0</v>
      </c>
      <c r="J359" s="38"/>
      <c r="K359" s="38"/>
      <c r="L359" s="290"/>
      <c r="M359" s="378">
        <f t="shared" si="41"/>
        <v>1118</v>
      </c>
      <c r="N359" s="35" t="s">
        <v>1811</v>
      </c>
      <c r="O359" s="231"/>
      <c r="P359" s="231"/>
      <c r="Q359" s="231"/>
      <c r="R359" s="231"/>
      <c r="S359" s="231"/>
      <c r="T359" s="231"/>
      <c r="U359" s="231"/>
      <c r="V359" s="231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282" t="s">
        <v>315</v>
      </c>
      <c r="B360" s="458" t="s">
        <v>1966</v>
      </c>
      <c r="C360" s="458" t="s">
        <v>6</v>
      </c>
      <c r="D360" s="468" t="s">
        <v>328</v>
      </c>
      <c r="E360" s="458" t="s">
        <v>4</v>
      </c>
      <c r="F360" s="368" t="s">
        <v>1967</v>
      </c>
      <c r="G360" s="459" t="s">
        <v>1840</v>
      </c>
      <c r="H360" s="39">
        <v>1.0</v>
      </c>
      <c r="I360" s="274"/>
      <c r="J360" s="458">
        <v>2990.0</v>
      </c>
      <c r="K360" s="458">
        <v>2390.0</v>
      </c>
      <c r="L360" s="460">
        <v>947.0</v>
      </c>
      <c r="M360" s="461">
        <v>947.0</v>
      </c>
      <c r="N360" s="271" t="s">
        <v>1841</v>
      </c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282" t="s">
        <v>315</v>
      </c>
      <c r="B361" s="458" t="s">
        <v>1966</v>
      </c>
      <c r="C361" s="458" t="s">
        <v>6</v>
      </c>
      <c r="D361" s="458" t="s">
        <v>567</v>
      </c>
      <c r="E361" s="458" t="s">
        <v>4</v>
      </c>
      <c r="F361" s="368" t="s">
        <v>1968</v>
      </c>
      <c r="G361" s="459" t="s">
        <v>1840</v>
      </c>
      <c r="H361" s="39">
        <v>1.0</v>
      </c>
      <c r="I361" s="274"/>
      <c r="J361" s="458">
        <v>2990.0</v>
      </c>
      <c r="K361" s="458">
        <v>2390.0</v>
      </c>
      <c r="L361" s="460">
        <v>947.0</v>
      </c>
      <c r="M361" s="461">
        <v>947.0</v>
      </c>
      <c r="N361" s="271" t="s">
        <v>1841</v>
      </c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35" t="s">
        <v>315</v>
      </c>
      <c r="B362" s="35" t="s">
        <v>231</v>
      </c>
      <c r="C362" s="35" t="s">
        <v>22</v>
      </c>
      <c r="D362" s="35" t="s">
        <v>567</v>
      </c>
      <c r="E362" s="35" t="s">
        <v>4</v>
      </c>
      <c r="F362" s="348" t="s">
        <v>1969</v>
      </c>
      <c r="G362" s="35" t="s">
        <v>524</v>
      </c>
      <c r="H362" s="39">
        <v>1.0</v>
      </c>
      <c r="I362" s="59">
        <v>4390.0</v>
      </c>
      <c r="J362" s="38"/>
      <c r="K362" s="38"/>
      <c r="L362" s="290"/>
      <c r="M362" s="378">
        <f t="shared" ref="M362:M363" si="42">3542/2</f>
        <v>1771</v>
      </c>
      <c r="N362" s="35" t="s">
        <v>1811</v>
      </c>
      <c r="O362" s="231"/>
      <c r="P362" s="231"/>
      <c r="Q362" s="231"/>
      <c r="R362" s="231"/>
      <c r="S362" s="231"/>
      <c r="T362" s="231"/>
      <c r="U362" s="231"/>
      <c r="V362" s="231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35" t="s">
        <v>315</v>
      </c>
      <c r="B363" s="35" t="s">
        <v>231</v>
      </c>
      <c r="C363" s="35" t="s">
        <v>22</v>
      </c>
      <c r="D363" s="35" t="s">
        <v>328</v>
      </c>
      <c r="E363" s="35" t="s">
        <v>4</v>
      </c>
      <c r="F363" s="348" t="s">
        <v>1969</v>
      </c>
      <c r="G363" s="35" t="s">
        <v>524</v>
      </c>
      <c r="H363" s="39">
        <v>1.0</v>
      </c>
      <c r="I363" s="59">
        <v>4390.0</v>
      </c>
      <c r="J363" s="38"/>
      <c r="K363" s="38"/>
      <c r="L363" s="290"/>
      <c r="M363" s="378">
        <f t="shared" si="42"/>
        <v>1771</v>
      </c>
      <c r="N363" s="35" t="s">
        <v>1811</v>
      </c>
      <c r="O363" s="231"/>
      <c r="P363" s="231"/>
      <c r="Q363" s="231"/>
      <c r="R363" s="231"/>
      <c r="S363" s="231"/>
      <c r="T363" s="231"/>
      <c r="U363" s="231"/>
      <c r="V363" s="231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252"/>
      <c r="AJ363" s="252"/>
      <c r="AK363" s="252"/>
      <c r="AL363" s="252"/>
      <c r="AM363" s="252"/>
      <c r="AN363" s="252"/>
      <c r="AO363" s="252"/>
    </row>
    <row r="364" ht="15.75" customHeight="1">
      <c r="A364" s="35" t="s">
        <v>315</v>
      </c>
      <c r="B364" s="35" t="s">
        <v>956</v>
      </c>
      <c r="C364" s="35" t="s">
        <v>22</v>
      </c>
      <c r="D364" s="35" t="s">
        <v>567</v>
      </c>
      <c r="E364" s="35" t="s">
        <v>4</v>
      </c>
      <c r="F364" s="348" t="s">
        <v>1970</v>
      </c>
      <c r="G364" s="35" t="s">
        <v>524</v>
      </c>
      <c r="H364" s="39">
        <v>1.0</v>
      </c>
      <c r="I364" s="59">
        <v>2290.0</v>
      </c>
      <c r="J364" s="38"/>
      <c r="K364" s="38"/>
      <c r="L364" s="290"/>
      <c r="M364" s="378">
        <f>1774/2</f>
        <v>887</v>
      </c>
      <c r="N364" s="35" t="s">
        <v>1811</v>
      </c>
      <c r="O364" s="231"/>
      <c r="P364" s="231"/>
      <c r="Q364" s="231"/>
      <c r="R364" s="231"/>
      <c r="S364" s="231"/>
      <c r="T364" s="231"/>
      <c r="U364" s="231"/>
      <c r="V364" s="231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252"/>
      <c r="AJ364" s="252"/>
      <c r="AK364" s="252"/>
      <c r="AL364" s="252"/>
      <c r="AM364" s="252"/>
      <c r="AN364" s="252"/>
      <c r="AO364" s="252"/>
    </row>
    <row r="365" ht="15.75" customHeight="1">
      <c r="A365" s="35" t="s">
        <v>315</v>
      </c>
      <c r="B365" s="35" t="s">
        <v>956</v>
      </c>
      <c r="C365" s="35" t="s">
        <v>22</v>
      </c>
      <c r="D365" s="35" t="s">
        <v>567</v>
      </c>
      <c r="E365" s="35" t="s">
        <v>4</v>
      </c>
      <c r="F365" s="348" t="s">
        <v>1971</v>
      </c>
      <c r="G365" s="35" t="s">
        <v>524</v>
      </c>
      <c r="H365" s="39">
        <v>1.0</v>
      </c>
      <c r="I365" s="59">
        <v>2290.0</v>
      </c>
      <c r="J365" s="38"/>
      <c r="K365" s="38"/>
      <c r="L365" s="290"/>
      <c r="M365" s="378">
        <f t="shared" ref="M365:M368" si="43">2661/3</f>
        <v>887</v>
      </c>
      <c r="N365" s="35" t="s">
        <v>1811</v>
      </c>
      <c r="O365" s="231"/>
      <c r="P365" s="231"/>
      <c r="Q365" s="231"/>
      <c r="R365" s="231"/>
      <c r="S365" s="231"/>
      <c r="T365" s="231"/>
      <c r="U365" s="231"/>
      <c r="V365" s="231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252"/>
      <c r="AJ365" s="252"/>
      <c r="AK365" s="252"/>
      <c r="AL365" s="252"/>
      <c r="AM365" s="252"/>
      <c r="AN365" s="252"/>
      <c r="AO365" s="252"/>
    </row>
    <row r="366" ht="15.75" customHeight="1">
      <c r="A366" s="35" t="s">
        <v>315</v>
      </c>
      <c r="B366" s="35" t="s">
        <v>956</v>
      </c>
      <c r="C366" s="35" t="s">
        <v>22</v>
      </c>
      <c r="D366" s="35" t="s">
        <v>328</v>
      </c>
      <c r="E366" s="35" t="s">
        <v>4</v>
      </c>
      <c r="F366" s="348" t="s">
        <v>1971</v>
      </c>
      <c r="G366" s="35" t="s">
        <v>524</v>
      </c>
      <c r="H366" s="39">
        <v>1.0</v>
      </c>
      <c r="I366" s="59">
        <v>2290.0</v>
      </c>
      <c r="J366" s="38"/>
      <c r="K366" s="38"/>
      <c r="L366" s="290"/>
      <c r="M366" s="378">
        <f t="shared" si="43"/>
        <v>887</v>
      </c>
      <c r="N366" s="35" t="s">
        <v>1811</v>
      </c>
      <c r="O366" s="231"/>
      <c r="P366" s="231"/>
      <c r="Q366" s="231"/>
      <c r="R366" s="231"/>
      <c r="S366" s="231"/>
      <c r="T366" s="231"/>
      <c r="U366" s="231"/>
      <c r="V366" s="231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252"/>
      <c r="AJ366" s="252"/>
      <c r="AK366" s="252"/>
      <c r="AL366" s="252"/>
      <c r="AM366" s="252"/>
      <c r="AN366" s="252"/>
      <c r="AO366" s="252"/>
    </row>
    <row r="367" ht="15.75" customHeight="1">
      <c r="A367" s="35" t="s">
        <v>315</v>
      </c>
      <c r="B367" s="35" t="s">
        <v>956</v>
      </c>
      <c r="C367" s="35" t="s">
        <v>22</v>
      </c>
      <c r="D367" s="35" t="s">
        <v>567</v>
      </c>
      <c r="E367" s="35" t="s">
        <v>4</v>
      </c>
      <c r="F367" s="348" t="s">
        <v>1972</v>
      </c>
      <c r="G367" s="35" t="s">
        <v>524</v>
      </c>
      <c r="H367" s="39">
        <v>1.0</v>
      </c>
      <c r="I367" s="59">
        <v>2290.0</v>
      </c>
      <c r="J367" s="38"/>
      <c r="K367" s="38"/>
      <c r="L367" s="290"/>
      <c r="M367" s="378">
        <f t="shared" si="43"/>
        <v>887</v>
      </c>
      <c r="N367" s="35" t="s">
        <v>1811</v>
      </c>
      <c r="O367" s="231"/>
      <c r="P367" s="231"/>
      <c r="Q367" s="231"/>
      <c r="R367" s="231"/>
      <c r="S367" s="231"/>
      <c r="T367" s="231"/>
      <c r="U367" s="231"/>
      <c r="V367" s="231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252"/>
      <c r="AJ367" s="252"/>
      <c r="AK367" s="252"/>
      <c r="AL367" s="252"/>
      <c r="AM367" s="252"/>
      <c r="AN367" s="252"/>
      <c r="AO367" s="252"/>
    </row>
    <row r="368" ht="15.75" customHeight="1">
      <c r="A368" s="35" t="s">
        <v>315</v>
      </c>
      <c r="B368" s="35" t="s">
        <v>956</v>
      </c>
      <c r="C368" s="35" t="s">
        <v>22</v>
      </c>
      <c r="D368" s="35" t="s">
        <v>328</v>
      </c>
      <c r="E368" s="35" t="s">
        <v>4</v>
      </c>
      <c r="F368" s="348" t="s">
        <v>1972</v>
      </c>
      <c r="G368" s="35" t="s">
        <v>524</v>
      </c>
      <c r="H368" s="39">
        <v>1.0</v>
      </c>
      <c r="I368" s="59">
        <v>2290.0</v>
      </c>
      <c r="J368" s="38"/>
      <c r="K368" s="38"/>
      <c r="L368" s="290"/>
      <c r="M368" s="378">
        <f t="shared" si="43"/>
        <v>887</v>
      </c>
      <c r="N368" s="35" t="s">
        <v>1811</v>
      </c>
      <c r="O368" s="231" t="s">
        <v>1973</v>
      </c>
      <c r="P368" s="231"/>
      <c r="Q368" s="231"/>
      <c r="R368" s="231"/>
      <c r="S368" s="231"/>
      <c r="T368" s="231"/>
      <c r="U368" s="231"/>
      <c r="V368" s="231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57" t="s">
        <v>315</v>
      </c>
      <c r="B369" s="57" t="s">
        <v>407</v>
      </c>
      <c r="C369" s="58"/>
      <c r="D369" s="57" t="s">
        <v>567</v>
      </c>
      <c r="E369" s="57" t="s">
        <v>4</v>
      </c>
      <c r="F369" s="38" t="s">
        <v>1442</v>
      </c>
      <c r="G369" s="57" t="s">
        <v>335</v>
      </c>
      <c r="H369" s="38">
        <v>1.0</v>
      </c>
      <c r="I369" s="113">
        <v>990.0</v>
      </c>
      <c r="J369" s="125"/>
      <c r="K369" s="216">
        <v>430.0</v>
      </c>
      <c r="L369" s="59">
        <v>323.0</v>
      </c>
      <c r="M369" s="189">
        <f t="shared" ref="M369:M370" si="44">L369*H369</f>
        <v>323</v>
      </c>
      <c r="N369" s="57" t="s">
        <v>1435</v>
      </c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70"/>
      <c r="AK369" s="270"/>
      <c r="AL369" s="270"/>
      <c r="AM369" s="270"/>
      <c r="AN369" s="270"/>
      <c r="AO369" s="270"/>
    </row>
    <row r="370" ht="15.75" customHeight="1">
      <c r="A370" s="282" t="s">
        <v>315</v>
      </c>
      <c r="B370" s="255" t="s">
        <v>231</v>
      </c>
      <c r="C370" s="255" t="s">
        <v>6</v>
      </c>
      <c r="D370" s="57" t="s">
        <v>567</v>
      </c>
      <c r="E370" s="255" t="s">
        <v>319</v>
      </c>
      <c r="F370" s="281" t="s">
        <v>1974</v>
      </c>
      <c r="G370" s="255"/>
      <c r="H370" s="250">
        <v>1.0</v>
      </c>
      <c r="I370" s="255"/>
      <c r="J370" s="293">
        <v>3990.0</v>
      </c>
      <c r="K370" s="294"/>
      <c r="L370" s="295">
        <f>3900/3</f>
        <v>1300</v>
      </c>
      <c r="M370" s="251">
        <f t="shared" si="44"/>
        <v>1300</v>
      </c>
      <c r="N370" s="255" t="s">
        <v>1804</v>
      </c>
      <c r="O370" s="270"/>
      <c r="P370" s="247"/>
      <c r="Q370" s="247"/>
      <c r="R370" s="247"/>
      <c r="S370" s="247"/>
      <c r="T370" s="247"/>
      <c r="U370" s="247"/>
      <c r="V370" s="247"/>
      <c r="W370" s="247"/>
      <c r="X370" s="247"/>
      <c r="Y370" s="247"/>
      <c r="Z370" s="247"/>
      <c r="AA370" s="247"/>
      <c r="AB370" s="247"/>
      <c r="AC370" s="247"/>
      <c r="AD370" s="247"/>
      <c r="AE370" s="247"/>
      <c r="AF370" s="247"/>
      <c r="AG370" s="247"/>
      <c r="AH370" s="247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282" t="s">
        <v>315</v>
      </c>
      <c r="B371" s="458" t="s">
        <v>231</v>
      </c>
      <c r="C371" s="458" t="s">
        <v>6</v>
      </c>
      <c r="D371" s="458" t="s">
        <v>567</v>
      </c>
      <c r="E371" s="458" t="s">
        <v>4</v>
      </c>
      <c r="F371" s="368" t="s">
        <v>1975</v>
      </c>
      <c r="G371" s="459" t="s">
        <v>1840</v>
      </c>
      <c r="H371" s="39">
        <v>1.0</v>
      </c>
      <c r="I371" s="274"/>
      <c r="J371" s="458">
        <v>4490.0</v>
      </c>
      <c r="K371" s="458">
        <v>3590.0</v>
      </c>
      <c r="L371" s="460">
        <v>1283.0</v>
      </c>
      <c r="M371" s="461">
        <v>1283.0</v>
      </c>
      <c r="N371" s="271" t="s">
        <v>1841</v>
      </c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282" t="s">
        <v>315</v>
      </c>
      <c r="B372" s="458" t="s">
        <v>231</v>
      </c>
      <c r="C372" s="458" t="s">
        <v>6</v>
      </c>
      <c r="D372" s="458" t="s">
        <v>328</v>
      </c>
      <c r="E372" s="458" t="s">
        <v>4</v>
      </c>
      <c r="F372" s="368" t="s">
        <v>1975</v>
      </c>
      <c r="G372" s="459" t="s">
        <v>1840</v>
      </c>
      <c r="H372" s="39">
        <v>1.0</v>
      </c>
      <c r="I372" s="274"/>
      <c r="J372" s="458">
        <v>4490.0</v>
      </c>
      <c r="K372" s="458">
        <v>3590.0</v>
      </c>
      <c r="L372" s="460">
        <v>1283.0</v>
      </c>
      <c r="M372" s="461">
        <v>1283.0</v>
      </c>
      <c r="N372" s="271" t="s">
        <v>1841</v>
      </c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  <c r="AM372" s="252"/>
      <c r="AN372" s="252"/>
      <c r="AO372" s="252"/>
    </row>
    <row r="373" ht="15.75" customHeight="1">
      <c r="A373" s="282" t="s">
        <v>315</v>
      </c>
      <c r="B373" s="458" t="s">
        <v>231</v>
      </c>
      <c r="C373" s="458" t="s">
        <v>6</v>
      </c>
      <c r="D373" s="458" t="s">
        <v>567</v>
      </c>
      <c r="E373" s="458" t="s">
        <v>4</v>
      </c>
      <c r="F373" s="368" t="s">
        <v>1976</v>
      </c>
      <c r="G373" s="459" t="s">
        <v>1840</v>
      </c>
      <c r="H373" s="39">
        <v>1.0</v>
      </c>
      <c r="I373" s="274"/>
      <c r="J373" s="458">
        <v>4490.0</v>
      </c>
      <c r="K373" s="458">
        <v>3590.0</v>
      </c>
      <c r="L373" s="460">
        <v>1283.0</v>
      </c>
      <c r="M373" s="461">
        <v>1283.0</v>
      </c>
      <c r="N373" s="271" t="s">
        <v>1841</v>
      </c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282" t="s">
        <v>315</v>
      </c>
      <c r="B374" s="458" t="s">
        <v>231</v>
      </c>
      <c r="C374" s="458" t="s">
        <v>6</v>
      </c>
      <c r="D374" s="458" t="s">
        <v>328</v>
      </c>
      <c r="E374" s="458" t="s">
        <v>4</v>
      </c>
      <c r="F374" s="368" t="s">
        <v>1976</v>
      </c>
      <c r="G374" s="459" t="s">
        <v>1840</v>
      </c>
      <c r="H374" s="39">
        <v>1.0</v>
      </c>
      <c r="I374" s="274"/>
      <c r="J374" s="458">
        <v>4490.0</v>
      </c>
      <c r="K374" s="458">
        <v>3590.0</v>
      </c>
      <c r="L374" s="460">
        <v>1283.0</v>
      </c>
      <c r="M374" s="461">
        <v>1283.0</v>
      </c>
      <c r="N374" s="271" t="s">
        <v>1841</v>
      </c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282" t="s">
        <v>315</v>
      </c>
      <c r="B375" s="458" t="s">
        <v>231</v>
      </c>
      <c r="C375" s="458" t="s">
        <v>6</v>
      </c>
      <c r="D375" s="458" t="s">
        <v>567</v>
      </c>
      <c r="E375" s="458" t="s">
        <v>4</v>
      </c>
      <c r="F375" s="368" t="s">
        <v>1977</v>
      </c>
      <c r="G375" s="459" t="s">
        <v>1840</v>
      </c>
      <c r="H375" s="39">
        <v>1.0</v>
      </c>
      <c r="I375" s="274"/>
      <c r="J375" s="458">
        <v>4490.0</v>
      </c>
      <c r="K375" s="458">
        <v>3590.0</v>
      </c>
      <c r="L375" s="460">
        <v>1283.0</v>
      </c>
      <c r="M375" s="461">
        <v>1283.0</v>
      </c>
      <c r="N375" s="271" t="s">
        <v>1841</v>
      </c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82" t="s">
        <v>315</v>
      </c>
      <c r="B376" s="458" t="s">
        <v>231</v>
      </c>
      <c r="C376" s="458" t="s">
        <v>6</v>
      </c>
      <c r="D376" s="458" t="s">
        <v>567</v>
      </c>
      <c r="E376" s="458" t="s">
        <v>4</v>
      </c>
      <c r="F376" s="368" t="s">
        <v>1978</v>
      </c>
      <c r="G376" s="459" t="s">
        <v>1840</v>
      </c>
      <c r="H376" s="39">
        <v>1.0</v>
      </c>
      <c r="I376" s="274"/>
      <c r="J376" s="458">
        <v>4490.0</v>
      </c>
      <c r="K376" s="458">
        <v>3590.0</v>
      </c>
      <c r="L376" s="460">
        <v>1283.0</v>
      </c>
      <c r="M376" s="461">
        <v>1283.0</v>
      </c>
      <c r="N376" s="271" t="s">
        <v>1841</v>
      </c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282" t="s">
        <v>315</v>
      </c>
      <c r="B377" s="458" t="s">
        <v>231</v>
      </c>
      <c r="C377" s="458" t="s">
        <v>6</v>
      </c>
      <c r="D377" s="458" t="s">
        <v>567</v>
      </c>
      <c r="E377" s="458" t="s">
        <v>4</v>
      </c>
      <c r="F377" s="368" t="s">
        <v>1979</v>
      </c>
      <c r="G377" s="459" t="s">
        <v>1840</v>
      </c>
      <c r="H377" s="39">
        <v>1.0</v>
      </c>
      <c r="I377" s="274"/>
      <c r="J377" s="458">
        <v>4490.0</v>
      </c>
      <c r="K377" s="458">
        <v>3590.0</v>
      </c>
      <c r="L377" s="460">
        <v>1283.0</v>
      </c>
      <c r="M377" s="461">
        <v>1283.0</v>
      </c>
      <c r="N377" s="271" t="s">
        <v>1841</v>
      </c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282" t="s">
        <v>315</v>
      </c>
      <c r="B378" s="458" t="s">
        <v>231</v>
      </c>
      <c r="C378" s="458" t="s">
        <v>6</v>
      </c>
      <c r="D378" s="458" t="s">
        <v>567</v>
      </c>
      <c r="E378" s="458" t="s">
        <v>4</v>
      </c>
      <c r="F378" s="368" t="s">
        <v>1980</v>
      </c>
      <c r="G378" s="459" t="s">
        <v>1840</v>
      </c>
      <c r="H378" s="39">
        <v>1.0</v>
      </c>
      <c r="I378" s="274"/>
      <c r="J378" s="458">
        <v>4490.0</v>
      </c>
      <c r="K378" s="458">
        <v>3590.0</v>
      </c>
      <c r="L378" s="460">
        <v>1283.0</v>
      </c>
      <c r="M378" s="461">
        <v>1283.0</v>
      </c>
      <c r="N378" s="271" t="s">
        <v>1841</v>
      </c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82" t="s">
        <v>315</v>
      </c>
      <c r="B379" s="458" t="s">
        <v>246</v>
      </c>
      <c r="C379" s="458" t="s">
        <v>6</v>
      </c>
      <c r="D379" s="458" t="s">
        <v>567</v>
      </c>
      <c r="E379" s="458" t="s">
        <v>4</v>
      </c>
      <c r="F379" s="368" t="s">
        <v>1981</v>
      </c>
      <c r="G379" s="459" t="s">
        <v>1840</v>
      </c>
      <c r="H379" s="39">
        <v>1.0</v>
      </c>
      <c r="I379" s="274"/>
      <c r="J379" s="458">
        <v>2990.0</v>
      </c>
      <c r="K379" s="458">
        <v>2390.0</v>
      </c>
      <c r="L379" s="460">
        <v>947.0</v>
      </c>
      <c r="M379" s="461">
        <v>947.0</v>
      </c>
      <c r="N379" s="271" t="s">
        <v>1841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282" t="s">
        <v>315</v>
      </c>
      <c r="B380" s="458" t="s">
        <v>246</v>
      </c>
      <c r="C380" s="458" t="s">
        <v>6</v>
      </c>
      <c r="D380" s="458" t="s">
        <v>567</v>
      </c>
      <c r="E380" s="458" t="s">
        <v>4</v>
      </c>
      <c r="F380" s="368" t="s">
        <v>1982</v>
      </c>
      <c r="G380" s="459" t="s">
        <v>1840</v>
      </c>
      <c r="H380" s="39">
        <v>1.0</v>
      </c>
      <c r="I380" s="274"/>
      <c r="J380" s="458">
        <v>2990.0</v>
      </c>
      <c r="K380" s="458">
        <v>2390.0</v>
      </c>
      <c r="L380" s="460">
        <v>947.0</v>
      </c>
      <c r="M380" s="461">
        <v>947.0</v>
      </c>
      <c r="N380" s="271" t="s">
        <v>1841</v>
      </c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  <c r="AH380" s="252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57" t="s">
        <v>315</v>
      </c>
      <c r="B381" s="57" t="s">
        <v>231</v>
      </c>
      <c r="C381" s="57" t="s">
        <v>6</v>
      </c>
      <c r="D381" s="57" t="s">
        <v>328</v>
      </c>
      <c r="E381" s="57" t="s">
        <v>4</v>
      </c>
      <c r="F381" s="358" t="s">
        <v>949</v>
      </c>
      <c r="G381" s="57" t="s">
        <v>524</v>
      </c>
      <c r="H381" s="38">
        <v>1.0</v>
      </c>
      <c r="I381" s="113">
        <v>4790.0</v>
      </c>
      <c r="J381" s="125"/>
      <c r="K381" s="104"/>
      <c r="L381" s="149">
        <v>1750.0</v>
      </c>
      <c r="M381" s="469">
        <v>1663.0</v>
      </c>
      <c r="N381" s="57" t="s">
        <v>819</v>
      </c>
      <c r="P381" s="63"/>
      <c r="Q381" s="63"/>
      <c r="T381" s="63"/>
      <c r="U381" s="63">
        <f t="shared" ref="U381:U383" si="45">M381*H381</f>
        <v>1663</v>
      </c>
      <c r="V381" s="63"/>
      <c r="W381" s="63"/>
      <c r="X381" s="63"/>
      <c r="Y381" s="63"/>
      <c r="Z381" s="63"/>
      <c r="AA381" s="63"/>
      <c r="AB381" s="63"/>
      <c r="AC381" s="63"/>
      <c r="AD381" s="63"/>
      <c r="AE381" s="252"/>
      <c r="AF381" s="252"/>
      <c r="AG381" s="252"/>
      <c r="AH381" s="252"/>
      <c r="AI381" s="270"/>
      <c r="AJ381" s="270"/>
      <c r="AK381" s="270"/>
    </row>
    <row r="382" ht="15.75" customHeight="1">
      <c r="A382" s="57" t="s">
        <v>315</v>
      </c>
      <c r="B382" s="57" t="s">
        <v>231</v>
      </c>
      <c r="C382" s="57" t="s">
        <v>6</v>
      </c>
      <c r="D382" s="271" t="s">
        <v>567</v>
      </c>
      <c r="E382" s="57" t="s">
        <v>4</v>
      </c>
      <c r="F382" s="358" t="s">
        <v>950</v>
      </c>
      <c r="G382" s="57" t="s">
        <v>524</v>
      </c>
      <c r="H382" s="38">
        <v>1.0</v>
      </c>
      <c r="I382" s="113">
        <v>4790.0</v>
      </c>
      <c r="J382" s="125"/>
      <c r="K382" s="104"/>
      <c r="L382" s="149">
        <v>1750.0</v>
      </c>
      <c r="M382" s="469">
        <v>1663.0</v>
      </c>
      <c r="N382" s="57" t="s">
        <v>819</v>
      </c>
      <c r="P382" s="63"/>
      <c r="Q382" s="63"/>
      <c r="T382" s="63"/>
      <c r="U382" s="63">
        <f t="shared" si="45"/>
        <v>1663</v>
      </c>
      <c r="V382" s="63"/>
      <c r="W382" s="63"/>
      <c r="X382" s="63"/>
      <c r="Y382" s="63"/>
      <c r="Z382" s="63"/>
      <c r="AA382" s="63"/>
      <c r="AB382" s="63"/>
      <c r="AC382" s="63"/>
      <c r="AD382" s="63"/>
      <c r="AE382" s="252"/>
      <c r="AF382" s="252"/>
      <c r="AG382" s="252"/>
      <c r="AH382" s="252"/>
      <c r="AI382" s="270"/>
      <c r="AJ382" s="270"/>
      <c r="AK382" s="270"/>
    </row>
    <row r="383" ht="15.75" customHeight="1">
      <c r="A383" s="57" t="s">
        <v>315</v>
      </c>
      <c r="B383" s="57" t="s">
        <v>231</v>
      </c>
      <c r="C383" s="57" t="s">
        <v>6</v>
      </c>
      <c r="D383" s="35" t="s">
        <v>474</v>
      </c>
      <c r="E383" s="57" t="s">
        <v>4</v>
      </c>
      <c r="F383" s="358" t="s">
        <v>950</v>
      </c>
      <c r="G383" s="57" t="s">
        <v>524</v>
      </c>
      <c r="H383" s="38">
        <v>1.0</v>
      </c>
      <c r="I383" s="113">
        <v>4790.0</v>
      </c>
      <c r="J383" s="125"/>
      <c r="K383" s="104"/>
      <c r="L383" s="149">
        <v>1750.0</v>
      </c>
      <c r="M383" s="469">
        <v>1663.0</v>
      </c>
      <c r="N383" s="57" t="s">
        <v>819</v>
      </c>
      <c r="P383" s="63"/>
      <c r="Q383" s="63"/>
      <c r="T383" s="63"/>
      <c r="U383" s="63">
        <f t="shared" si="45"/>
        <v>1663</v>
      </c>
      <c r="V383" s="63"/>
      <c r="W383" s="63"/>
      <c r="X383" s="63"/>
      <c r="Y383" s="63"/>
      <c r="Z383" s="63"/>
      <c r="AA383" s="63"/>
      <c r="AB383" s="63"/>
      <c r="AC383" s="63"/>
      <c r="AD383" s="63"/>
      <c r="AE383" s="252"/>
      <c r="AF383" s="252"/>
      <c r="AG383" s="252"/>
      <c r="AH383" s="252"/>
      <c r="AI383" s="270"/>
      <c r="AJ383" s="270"/>
      <c r="AK383" s="270"/>
    </row>
    <row r="384" ht="15.75" customHeight="1">
      <c r="A384" s="271" t="s">
        <v>315</v>
      </c>
      <c r="B384" s="57" t="s">
        <v>231</v>
      </c>
      <c r="C384" s="57" t="s">
        <v>6</v>
      </c>
      <c r="D384" s="57" t="s">
        <v>328</v>
      </c>
      <c r="E384" s="57" t="s">
        <v>4</v>
      </c>
      <c r="F384" s="358" t="s">
        <v>787</v>
      </c>
      <c r="G384" s="57" t="s">
        <v>524</v>
      </c>
      <c r="H384" s="38">
        <v>1.0</v>
      </c>
      <c r="I384" s="113">
        <v>4990.0</v>
      </c>
      <c r="J384" s="132">
        <v>3990.0</v>
      </c>
      <c r="K384" s="104"/>
      <c r="L384" s="133">
        <v>1663.0</v>
      </c>
      <c r="M384" s="381">
        <v>1497.0</v>
      </c>
      <c r="N384" s="57" t="s">
        <v>748</v>
      </c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  <c r="AA384" s="252"/>
      <c r="AB384" s="252"/>
      <c r="AC384" s="252"/>
      <c r="AD384" s="252"/>
      <c r="AE384" s="252"/>
      <c r="AF384" s="252"/>
      <c r="AG384" s="252"/>
      <c r="AH384" s="252"/>
      <c r="AI384" s="252"/>
      <c r="AJ384" s="270"/>
      <c r="AK384" s="270"/>
      <c r="AL384" s="270"/>
      <c r="AM384" s="270"/>
      <c r="AN384" s="270"/>
      <c r="AO384" s="270"/>
    </row>
    <row r="385" ht="15.75" customHeight="1">
      <c r="A385" s="271" t="s">
        <v>315</v>
      </c>
      <c r="B385" s="57" t="s">
        <v>231</v>
      </c>
      <c r="C385" s="57" t="s">
        <v>6</v>
      </c>
      <c r="D385" s="57" t="s">
        <v>328</v>
      </c>
      <c r="E385" s="57" t="s">
        <v>4</v>
      </c>
      <c r="F385" s="358" t="s">
        <v>788</v>
      </c>
      <c r="G385" s="57" t="s">
        <v>524</v>
      </c>
      <c r="H385" s="38">
        <v>1.0</v>
      </c>
      <c r="I385" s="113">
        <v>4990.0</v>
      </c>
      <c r="J385" s="132">
        <v>3990.0</v>
      </c>
      <c r="K385" s="104"/>
      <c r="L385" s="133">
        <v>1663.0</v>
      </c>
      <c r="M385" s="381">
        <v>1497.0</v>
      </c>
      <c r="N385" s="57" t="s">
        <v>748</v>
      </c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  <c r="AA385" s="252"/>
      <c r="AB385" s="252"/>
      <c r="AC385" s="252"/>
      <c r="AD385" s="252"/>
      <c r="AE385" s="252"/>
      <c r="AF385" s="252"/>
      <c r="AG385" s="252"/>
      <c r="AH385" s="252"/>
      <c r="AI385" s="252"/>
      <c r="AJ385" s="270"/>
      <c r="AK385" s="270"/>
      <c r="AL385" s="270"/>
      <c r="AM385" s="270"/>
      <c r="AN385" s="270"/>
      <c r="AO385" s="270"/>
    </row>
    <row r="386" ht="15.75" customHeight="1">
      <c r="A386" s="35" t="s">
        <v>315</v>
      </c>
      <c r="B386" s="35" t="s">
        <v>231</v>
      </c>
      <c r="C386" s="35" t="s">
        <v>6</v>
      </c>
      <c r="D386" s="35" t="s">
        <v>567</v>
      </c>
      <c r="E386" s="35" t="s">
        <v>4</v>
      </c>
      <c r="F386" s="348" t="s">
        <v>543</v>
      </c>
      <c r="G386" s="35" t="s">
        <v>524</v>
      </c>
      <c r="H386" s="39">
        <v>1.0</v>
      </c>
      <c r="I386" s="274"/>
      <c r="J386" s="59">
        <v>5390.0</v>
      </c>
      <c r="K386" s="38"/>
      <c r="L386" s="274"/>
      <c r="M386" s="107">
        <v>2055.0</v>
      </c>
      <c r="N386" s="35" t="s">
        <v>522</v>
      </c>
      <c r="O386" s="231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  <c r="AA386" s="252"/>
      <c r="AB386" s="252"/>
      <c r="AC386" s="252"/>
      <c r="AD386" s="252"/>
      <c r="AE386" s="252"/>
      <c r="AF386" s="252"/>
      <c r="AG386" s="252"/>
      <c r="AH386" s="252"/>
      <c r="AI386" s="252"/>
      <c r="AJ386" s="252"/>
      <c r="AK386" s="252"/>
      <c r="AL386" s="252"/>
      <c r="AM386" s="252"/>
      <c r="AN386" s="252"/>
      <c r="AO386" s="252"/>
    </row>
    <row r="387" ht="15.75" customHeight="1">
      <c r="A387" s="35" t="s">
        <v>315</v>
      </c>
      <c r="B387" s="35" t="s">
        <v>231</v>
      </c>
      <c r="C387" s="35" t="s">
        <v>6</v>
      </c>
      <c r="D387" s="35" t="s">
        <v>328</v>
      </c>
      <c r="E387" s="35" t="s">
        <v>4</v>
      </c>
      <c r="F387" s="348" t="s">
        <v>543</v>
      </c>
      <c r="G387" s="35" t="s">
        <v>524</v>
      </c>
      <c r="H387" s="39">
        <v>1.0</v>
      </c>
      <c r="I387" s="274"/>
      <c r="J387" s="59">
        <v>5390.0</v>
      </c>
      <c r="K387" s="38"/>
      <c r="L387" s="274"/>
      <c r="M387" s="107">
        <v>2055.0</v>
      </c>
      <c r="N387" s="35" t="s">
        <v>522</v>
      </c>
      <c r="O387" s="73"/>
      <c r="P387" s="276"/>
      <c r="Q387" s="276"/>
      <c r="R387" s="276"/>
      <c r="S387" s="276"/>
      <c r="T387" s="276"/>
      <c r="U387" s="276"/>
      <c r="V387" s="277"/>
      <c r="W387" s="252"/>
      <c r="X387" s="252"/>
      <c r="Y387" s="252"/>
      <c r="Z387" s="252"/>
      <c r="AA387" s="252"/>
      <c r="AB387" s="252"/>
      <c r="AC387" s="252"/>
      <c r="AD387" s="252"/>
      <c r="AE387" s="252"/>
      <c r="AF387" s="252"/>
      <c r="AG387" s="252"/>
      <c r="AH387" s="252"/>
      <c r="AI387" s="252"/>
      <c r="AJ387" s="252"/>
      <c r="AK387" s="252"/>
      <c r="AL387" s="252"/>
      <c r="AM387" s="252"/>
      <c r="AN387" s="252"/>
      <c r="AO387" s="252"/>
    </row>
    <row r="388" ht="15.75" customHeight="1">
      <c r="A388" s="35" t="s">
        <v>315</v>
      </c>
      <c r="B388" s="35" t="s">
        <v>231</v>
      </c>
      <c r="C388" s="35" t="s">
        <v>6</v>
      </c>
      <c r="D388" s="35" t="s">
        <v>328</v>
      </c>
      <c r="E388" s="35" t="s">
        <v>4</v>
      </c>
      <c r="F388" s="348" t="s">
        <v>544</v>
      </c>
      <c r="G388" s="35" t="s">
        <v>524</v>
      </c>
      <c r="H388" s="39">
        <v>1.0</v>
      </c>
      <c r="I388" s="274"/>
      <c r="J388" s="59">
        <v>5390.0</v>
      </c>
      <c r="K388" s="38"/>
      <c r="L388" s="274"/>
      <c r="M388" s="107">
        <v>2055.0</v>
      </c>
      <c r="N388" s="35" t="s">
        <v>522</v>
      </c>
      <c r="O388" s="73"/>
      <c r="P388" s="276"/>
      <c r="Q388" s="276"/>
      <c r="R388" s="276"/>
      <c r="S388" s="276"/>
      <c r="T388" s="276"/>
      <c r="U388" s="276"/>
      <c r="V388" s="277"/>
      <c r="W388" s="252"/>
      <c r="X388" s="252"/>
      <c r="Y388" s="252"/>
      <c r="Z388" s="252"/>
      <c r="AA388" s="252"/>
      <c r="AB388" s="252"/>
      <c r="AC388" s="252"/>
      <c r="AD388" s="252"/>
      <c r="AE388" s="252"/>
      <c r="AF388" s="252"/>
      <c r="AG388" s="252"/>
      <c r="AH388" s="252"/>
      <c r="AI388" s="252"/>
      <c r="AJ388" s="252"/>
      <c r="AK388" s="252"/>
      <c r="AL388" s="252"/>
      <c r="AM388" s="252"/>
      <c r="AN388" s="252"/>
      <c r="AO388" s="252"/>
    </row>
    <row r="389" ht="15.75" customHeight="1">
      <c r="A389" s="470" t="s">
        <v>315</v>
      </c>
      <c r="B389" s="471" t="s">
        <v>231</v>
      </c>
      <c r="C389" s="471" t="s">
        <v>6</v>
      </c>
      <c r="D389" s="471" t="s">
        <v>328</v>
      </c>
      <c r="E389" s="471" t="s">
        <v>4</v>
      </c>
      <c r="F389" s="472" t="s">
        <v>545</v>
      </c>
      <c r="G389" s="471" t="s">
        <v>524</v>
      </c>
      <c r="H389" s="47">
        <v>1.0</v>
      </c>
      <c r="I389" s="473">
        <v>6590.0</v>
      </c>
      <c r="J389" s="474"/>
      <c r="K389" s="179">
        <v>2830.0</v>
      </c>
      <c r="L389" s="38">
        <v>2519.0</v>
      </c>
      <c r="M389" s="189">
        <f>L389*H389</f>
        <v>2519</v>
      </c>
      <c r="N389" s="57" t="s">
        <v>1134</v>
      </c>
      <c r="O389" s="274"/>
      <c r="P389" s="276"/>
      <c r="Q389" s="276"/>
      <c r="R389" s="276"/>
      <c r="S389" s="276"/>
      <c r="T389" s="276"/>
      <c r="U389" s="276"/>
      <c r="V389" s="277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70"/>
      <c r="AK389" s="270"/>
      <c r="AL389" s="270"/>
      <c r="AM389" s="270"/>
      <c r="AN389" s="270"/>
      <c r="AO389" s="270"/>
    </row>
    <row r="390" ht="15.75" customHeight="1">
      <c r="A390" s="282" t="s">
        <v>315</v>
      </c>
      <c r="B390" s="458" t="s">
        <v>231</v>
      </c>
      <c r="C390" s="458" t="s">
        <v>6</v>
      </c>
      <c r="D390" s="458" t="s">
        <v>567</v>
      </c>
      <c r="E390" s="458" t="s">
        <v>4</v>
      </c>
      <c r="F390" s="368" t="s">
        <v>1983</v>
      </c>
      <c r="G390" s="459" t="s">
        <v>1840</v>
      </c>
      <c r="H390" s="39">
        <v>1.0</v>
      </c>
      <c r="I390" s="274"/>
      <c r="J390" s="458">
        <v>4990.0</v>
      </c>
      <c r="K390" s="466"/>
      <c r="L390" s="460">
        <v>1580.0</v>
      </c>
      <c r="M390" s="461">
        <v>1580.0</v>
      </c>
      <c r="N390" s="271" t="s">
        <v>1841</v>
      </c>
      <c r="O390" s="380"/>
      <c r="P390" s="276"/>
      <c r="Q390" s="276"/>
      <c r="R390" s="276"/>
      <c r="S390" s="276"/>
      <c r="T390" s="276"/>
      <c r="U390" s="276"/>
      <c r="V390" s="277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282" t="s">
        <v>315</v>
      </c>
      <c r="B391" s="458" t="s">
        <v>231</v>
      </c>
      <c r="C391" s="458" t="s">
        <v>6</v>
      </c>
      <c r="D391" s="458" t="s">
        <v>567</v>
      </c>
      <c r="E391" s="458" t="s">
        <v>4</v>
      </c>
      <c r="F391" s="368" t="s">
        <v>1984</v>
      </c>
      <c r="G391" s="459" t="s">
        <v>1840</v>
      </c>
      <c r="H391" s="39">
        <v>1.0</v>
      </c>
      <c r="I391" s="274"/>
      <c r="J391" s="458">
        <v>4990.0</v>
      </c>
      <c r="K391" s="466"/>
      <c r="L391" s="460">
        <v>1580.0</v>
      </c>
      <c r="M391" s="461">
        <v>1580.0</v>
      </c>
      <c r="N391" s="271" t="s">
        <v>1841</v>
      </c>
      <c r="O391" s="380"/>
      <c r="P391" s="276"/>
      <c r="Q391" s="276"/>
      <c r="R391" s="276"/>
      <c r="S391" s="276"/>
      <c r="T391" s="276"/>
      <c r="U391" s="276"/>
      <c r="V391" s="277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271" t="s">
        <v>315</v>
      </c>
      <c r="B392" s="475" t="s">
        <v>231</v>
      </c>
      <c r="C392" s="475" t="s">
        <v>6</v>
      </c>
      <c r="D392" s="475" t="s">
        <v>328</v>
      </c>
      <c r="E392" s="476" t="s">
        <v>319</v>
      </c>
      <c r="F392" s="477" t="s">
        <v>1985</v>
      </c>
      <c r="G392" s="475" t="s">
        <v>524</v>
      </c>
      <c r="H392" s="264">
        <v>1.0</v>
      </c>
      <c r="I392" s="274"/>
      <c r="J392" s="475">
        <v>3590.0</v>
      </c>
      <c r="K392" s="478"/>
      <c r="L392" s="475">
        <v>1422.0</v>
      </c>
      <c r="M392" s="479">
        <f>L392*H392</f>
        <v>1422</v>
      </c>
      <c r="N392" s="380"/>
      <c r="O392" s="380"/>
      <c r="P392" s="276"/>
      <c r="Q392" s="276"/>
      <c r="R392" s="276"/>
      <c r="S392" s="276"/>
      <c r="T392" s="276"/>
      <c r="U392" s="276"/>
      <c r="V392" s="277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  <c r="AH392" s="252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271" t="s">
        <v>315</v>
      </c>
      <c r="B393" s="271" t="s">
        <v>231</v>
      </c>
      <c r="C393" s="271" t="s">
        <v>6</v>
      </c>
      <c r="D393" s="271" t="s">
        <v>567</v>
      </c>
      <c r="E393" s="271" t="s">
        <v>319</v>
      </c>
      <c r="F393" s="272" t="s">
        <v>1986</v>
      </c>
      <c r="G393" s="271" t="s">
        <v>377</v>
      </c>
      <c r="H393" s="273">
        <v>1.0</v>
      </c>
      <c r="I393" s="480"/>
      <c r="J393" s="271">
        <v>6190.0</v>
      </c>
      <c r="K393" s="280"/>
      <c r="L393" s="481">
        <v>2497.0</v>
      </c>
      <c r="M393" s="482">
        <v>2372.15</v>
      </c>
      <c r="N393" s="271" t="s">
        <v>378</v>
      </c>
      <c r="O393" s="380"/>
      <c r="P393" s="276"/>
      <c r="Q393" s="276"/>
      <c r="R393" s="276"/>
      <c r="S393" s="276"/>
      <c r="T393" s="276"/>
      <c r="U393" s="276"/>
      <c r="V393" s="277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  <c r="AH393" s="252"/>
      <c r="AI393" s="252"/>
      <c r="AJ393" s="252"/>
      <c r="AK393" s="252"/>
      <c r="AL393" s="252"/>
      <c r="AM393" s="252"/>
      <c r="AN393" s="252"/>
      <c r="AO393" s="252"/>
    </row>
    <row r="394" ht="15.75" customHeight="1">
      <c r="A394" s="271" t="s">
        <v>315</v>
      </c>
      <c r="B394" s="271" t="s">
        <v>231</v>
      </c>
      <c r="C394" s="271" t="s">
        <v>6</v>
      </c>
      <c r="D394" s="271" t="s">
        <v>567</v>
      </c>
      <c r="E394" s="271" t="s">
        <v>319</v>
      </c>
      <c r="F394" s="272" t="s">
        <v>1987</v>
      </c>
      <c r="G394" s="271" t="s">
        <v>377</v>
      </c>
      <c r="H394" s="273">
        <v>1.0</v>
      </c>
      <c r="I394" s="480"/>
      <c r="J394" s="271">
        <v>6190.0</v>
      </c>
      <c r="K394" s="280"/>
      <c r="L394" s="481">
        <v>2497.0</v>
      </c>
      <c r="M394" s="482">
        <v>2372.15</v>
      </c>
      <c r="N394" s="271" t="s">
        <v>378</v>
      </c>
      <c r="O394" s="380"/>
      <c r="P394" s="276"/>
      <c r="Q394" s="276"/>
      <c r="R394" s="276"/>
      <c r="S394" s="276"/>
      <c r="T394" s="276"/>
      <c r="U394" s="276"/>
      <c r="V394" s="277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  <c r="AH394" s="252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271" t="s">
        <v>315</v>
      </c>
      <c r="B395" s="271" t="s">
        <v>231</v>
      </c>
      <c r="C395" s="271" t="s">
        <v>6</v>
      </c>
      <c r="D395" s="271" t="s">
        <v>328</v>
      </c>
      <c r="E395" s="271" t="s">
        <v>319</v>
      </c>
      <c r="F395" s="272" t="s">
        <v>1987</v>
      </c>
      <c r="G395" s="271" t="s">
        <v>377</v>
      </c>
      <c r="H395" s="273">
        <v>1.0</v>
      </c>
      <c r="I395" s="480"/>
      <c r="J395" s="271">
        <v>6190.0</v>
      </c>
      <c r="K395" s="280"/>
      <c r="L395" s="481">
        <v>2497.0</v>
      </c>
      <c r="M395" s="482">
        <v>2372.15</v>
      </c>
      <c r="N395" s="271" t="s">
        <v>378</v>
      </c>
      <c r="O395" s="380"/>
      <c r="P395" s="276"/>
      <c r="Q395" s="276"/>
      <c r="R395" s="276"/>
      <c r="S395" s="276"/>
      <c r="T395" s="276"/>
      <c r="U395" s="276"/>
      <c r="V395" s="277"/>
      <c r="W395" s="252"/>
      <c r="X395" s="252"/>
      <c r="Y395" s="252"/>
      <c r="Z395" s="252"/>
      <c r="AA395" s="252"/>
      <c r="AB395" s="252"/>
      <c r="AC395" s="252"/>
      <c r="AD395" s="252"/>
      <c r="AE395" s="252"/>
      <c r="AF395" s="252"/>
      <c r="AG395" s="252"/>
      <c r="AH395" s="252"/>
      <c r="AI395" s="252"/>
      <c r="AJ395" s="252"/>
      <c r="AK395" s="252"/>
      <c r="AL395" s="252"/>
      <c r="AM395" s="252"/>
      <c r="AN395" s="252"/>
      <c r="AO395" s="252"/>
    </row>
    <row r="396" ht="15.75" customHeight="1">
      <c r="A396" s="271" t="s">
        <v>315</v>
      </c>
      <c r="B396" s="475" t="s">
        <v>231</v>
      </c>
      <c r="C396" s="475" t="s">
        <v>6</v>
      </c>
      <c r="D396" s="475" t="s">
        <v>567</v>
      </c>
      <c r="E396" s="476" t="s">
        <v>319</v>
      </c>
      <c r="F396" s="477" t="s">
        <v>1988</v>
      </c>
      <c r="G396" s="475" t="s">
        <v>524</v>
      </c>
      <c r="H396" s="264">
        <v>1.0</v>
      </c>
      <c r="I396" s="274"/>
      <c r="J396" s="475">
        <v>6190.0</v>
      </c>
      <c r="K396" s="478"/>
      <c r="L396" s="475">
        <v>2372.0</v>
      </c>
      <c r="M396" s="479">
        <f t="shared" ref="M396:M400" si="46">L396*H396</f>
        <v>2372</v>
      </c>
      <c r="N396" s="380"/>
      <c r="O396" s="380"/>
      <c r="P396" s="276"/>
      <c r="Q396" s="276"/>
      <c r="R396" s="276"/>
      <c r="S396" s="276"/>
      <c r="T396" s="276"/>
      <c r="U396" s="276"/>
      <c r="V396" s="277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  <c r="AH396" s="252"/>
      <c r="AI396" s="252"/>
      <c r="AJ396" s="252"/>
      <c r="AK396" s="252"/>
      <c r="AL396" s="252"/>
      <c r="AM396" s="252"/>
      <c r="AN396" s="252"/>
      <c r="AO396" s="252"/>
    </row>
    <row r="397" ht="15.75" customHeight="1">
      <c r="A397" s="271" t="s">
        <v>315</v>
      </c>
      <c r="B397" s="475" t="s">
        <v>231</v>
      </c>
      <c r="C397" s="475" t="s">
        <v>6</v>
      </c>
      <c r="D397" s="475" t="s">
        <v>328</v>
      </c>
      <c r="E397" s="476" t="s">
        <v>319</v>
      </c>
      <c r="F397" s="477" t="s">
        <v>1988</v>
      </c>
      <c r="G397" s="475" t="s">
        <v>524</v>
      </c>
      <c r="H397" s="264">
        <v>1.0</v>
      </c>
      <c r="I397" s="274"/>
      <c r="J397" s="475">
        <v>6190.0</v>
      </c>
      <c r="K397" s="478"/>
      <c r="L397" s="475">
        <v>2372.0</v>
      </c>
      <c r="M397" s="479">
        <f t="shared" si="46"/>
        <v>2372</v>
      </c>
      <c r="N397" s="380"/>
      <c r="O397" s="363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  <c r="AH397" s="252"/>
      <c r="AI397" s="252"/>
      <c r="AJ397" s="252"/>
      <c r="AK397" s="252"/>
      <c r="AL397" s="252"/>
      <c r="AM397" s="252"/>
      <c r="AN397" s="252"/>
      <c r="AO397" s="252"/>
    </row>
    <row r="398" ht="15.75" customHeight="1">
      <c r="A398" s="271" t="s">
        <v>315</v>
      </c>
      <c r="B398" s="475" t="s">
        <v>231</v>
      </c>
      <c r="C398" s="475" t="s">
        <v>6</v>
      </c>
      <c r="D398" s="475" t="s">
        <v>567</v>
      </c>
      <c r="E398" s="476" t="s">
        <v>319</v>
      </c>
      <c r="F398" s="477" t="s">
        <v>1989</v>
      </c>
      <c r="G398" s="475" t="s">
        <v>524</v>
      </c>
      <c r="H398" s="264">
        <v>2.0</v>
      </c>
      <c r="I398" s="274"/>
      <c r="J398" s="475">
        <v>6790.0</v>
      </c>
      <c r="K398" s="478"/>
      <c r="L398" s="475">
        <v>2530.0</v>
      </c>
      <c r="M398" s="479">
        <f t="shared" si="46"/>
        <v>5060</v>
      </c>
      <c r="N398" s="380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  <c r="AH398" s="252"/>
      <c r="AI398" s="252"/>
      <c r="AJ398" s="252"/>
      <c r="AK398" s="252"/>
      <c r="AL398" s="252"/>
      <c r="AM398" s="252"/>
      <c r="AN398" s="252"/>
      <c r="AO398" s="252"/>
    </row>
    <row r="399" ht="15.75" customHeight="1">
      <c r="A399" s="271" t="s">
        <v>315</v>
      </c>
      <c r="B399" s="475" t="s">
        <v>231</v>
      </c>
      <c r="C399" s="475" t="s">
        <v>6</v>
      </c>
      <c r="D399" s="475" t="s">
        <v>567</v>
      </c>
      <c r="E399" s="476" t="s">
        <v>319</v>
      </c>
      <c r="F399" s="477" t="s">
        <v>1990</v>
      </c>
      <c r="G399" s="475" t="s">
        <v>524</v>
      </c>
      <c r="H399" s="264">
        <v>1.0</v>
      </c>
      <c r="I399" s="274"/>
      <c r="J399" s="475">
        <v>6790.0</v>
      </c>
      <c r="K399" s="478"/>
      <c r="L399" s="475">
        <v>2530.0</v>
      </c>
      <c r="M399" s="479">
        <f t="shared" si="46"/>
        <v>2530</v>
      </c>
      <c r="N399" s="380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  <c r="AM399" s="252"/>
      <c r="AN399" s="252"/>
      <c r="AO399" s="252"/>
    </row>
    <row r="400" ht="15.75" customHeight="1">
      <c r="A400" s="271" t="s">
        <v>315</v>
      </c>
      <c r="B400" s="475" t="s">
        <v>231</v>
      </c>
      <c r="C400" s="475" t="s">
        <v>6</v>
      </c>
      <c r="D400" s="475" t="s">
        <v>328</v>
      </c>
      <c r="E400" s="476" t="s">
        <v>319</v>
      </c>
      <c r="F400" s="477" t="s">
        <v>1990</v>
      </c>
      <c r="G400" s="475" t="s">
        <v>524</v>
      </c>
      <c r="H400" s="264">
        <v>1.0</v>
      </c>
      <c r="I400" s="274"/>
      <c r="J400" s="475">
        <v>6790.0</v>
      </c>
      <c r="K400" s="478"/>
      <c r="L400" s="475">
        <v>2530.0</v>
      </c>
      <c r="M400" s="479">
        <f t="shared" si="46"/>
        <v>2530</v>
      </c>
      <c r="N400" s="380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  <c r="AA400" s="252"/>
      <c r="AB400" s="252"/>
      <c r="AC400" s="252"/>
      <c r="AD400" s="252"/>
      <c r="AE400" s="252"/>
      <c r="AF400" s="252"/>
      <c r="AG400" s="252"/>
      <c r="AH400" s="252"/>
      <c r="AI400" s="252"/>
      <c r="AJ400" s="252"/>
      <c r="AK400" s="252"/>
      <c r="AL400" s="252"/>
      <c r="AM400" s="252"/>
      <c r="AN400" s="252"/>
      <c r="AO400" s="252"/>
    </row>
    <row r="401" ht="15.75" customHeight="1">
      <c r="A401" s="57" t="s">
        <v>315</v>
      </c>
      <c r="B401" s="57" t="s">
        <v>231</v>
      </c>
      <c r="C401" s="57" t="s">
        <v>6</v>
      </c>
      <c r="D401" s="57" t="s">
        <v>328</v>
      </c>
      <c r="E401" s="57" t="s">
        <v>4</v>
      </c>
      <c r="F401" s="358" t="s">
        <v>951</v>
      </c>
      <c r="G401" s="57" t="s">
        <v>524</v>
      </c>
      <c r="H401" s="38">
        <v>1.0</v>
      </c>
      <c r="I401" s="113">
        <v>5190.0</v>
      </c>
      <c r="J401" s="125"/>
      <c r="K401" s="104"/>
      <c r="L401" s="149">
        <v>1990.0</v>
      </c>
      <c r="M401" s="469">
        <v>1891.0</v>
      </c>
      <c r="N401" s="57" t="s">
        <v>819</v>
      </c>
      <c r="P401" s="63"/>
      <c r="Q401" s="63"/>
      <c r="T401" s="63"/>
      <c r="U401" s="63">
        <f t="shared" ref="U401:U403" si="47">M401*H401</f>
        <v>1891</v>
      </c>
      <c r="V401" s="63"/>
      <c r="W401" s="63"/>
      <c r="X401" s="63"/>
      <c r="Y401" s="63"/>
      <c r="Z401" s="63"/>
      <c r="AA401" s="63"/>
      <c r="AB401" s="63"/>
      <c r="AC401" s="63"/>
      <c r="AD401" s="63"/>
      <c r="AE401" s="252"/>
      <c r="AF401" s="252"/>
      <c r="AG401" s="252"/>
      <c r="AH401" s="252"/>
      <c r="AI401" s="270"/>
      <c r="AJ401" s="270"/>
      <c r="AK401" s="270"/>
    </row>
    <row r="402" ht="15.75" customHeight="1">
      <c r="A402" s="57" t="s">
        <v>315</v>
      </c>
      <c r="B402" s="57" t="s">
        <v>231</v>
      </c>
      <c r="C402" s="57" t="s">
        <v>6</v>
      </c>
      <c r="D402" s="271" t="s">
        <v>567</v>
      </c>
      <c r="E402" s="57" t="s">
        <v>4</v>
      </c>
      <c r="F402" s="358" t="s">
        <v>951</v>
      </c>
      <c r="G402" s="57" t="s">
        <v>524</v>
      </c>
      <c r="H402" s="38">
        <v>1.0</v>
      </c>
      <c r="I402" s="113">
        <v>5190.0</v>
      </c>
      <c r="J402" s="125"/>
      <c r="K402" s="104"/>
      <c r="L402" s="149">
        <v>1990.0</v>
      </c>
      <c r="M402" s="469">
        <v>1891.0</v>
      </c>
      <c r="N402" s="57" t="s">
        <v>819</v>
      </c>
      <c r="P402" s="63"/>
      <c r="Q402" s="63"/>
      <c r="T402" s="63"/>
      <c r="U402" s="63">
        <f t="shared" si="47"/>
        <v>1891</v>
      </c>
      <c r="V402" s="63"/>
      <c r="W402" s="63"/>
      <c r="X402" s="63"/>
      <c r="Y402" s="63"/>
      <c r="Z402" s="63"/>
      <c r="AA402" s="63"/>
      <c r="AB402" s="63"/>
      <c r="AC402" s="63"/>
      <c r="AD402" s="63"/>
      <c r="AE402" s="252"/>
      <c r="AF402" s="252"/>
      <c r="AG402" s="252"/>
      <c r="AH402" s="252"/>
      <c r="AI402" s="270"/>
      <c r="AJ402" s="270"/>
      <c r="AK402" s="270"/>
    </row>
    <row r="403" ht="15.75" customHeight="1">
      <c r="A403" s="57" t="s">
        <v>315</v>
      </c>
      <c r="B403" s="57" t="s">
        <v>231</v>
      </c>
      <c r="C403" s="57" t="s">
        <v>6</v>
      </c>
      <c r="D403" s="271" t="s">
        <v>567</v>
      </c>
      <c r="E403" s="57" t="s">
        <v>4</v>
      </c>
      <c r="F403" s="358" t="s">
        <v>953</v>
      </c>
      <c r="G403" s="57" t="s">
        <v>524</v>
      </c>
      <c r="H403" s="38">
        <v>1.0</v>
      </c>
      <c r="I403" s="113">
        <v>5190.0</v>
      </c>
      <c r="J403" s="125"/>
      <c r="K403" s="104"/>
      <c r="L403" s="149">
        <v>1990.0</v>
      </c>
      <c r="M403" s="469">
        <v>1891.0</v>
      </c>
      <c r="N403" s="57" t="s">
        <v>819</v>
      </c>
      <c r="P403" s="63"/>
      <c r="Q403" s="63"/>
      <c r="T403" s="63"/>
      <c r="U403" s="63">
        <f t="shared" si="47"/>
        <v>1891</v>
      </c>
      <c r="V403" s="63"/>
      <c r="W403" s="63"/>
      <c r="X403" s="63"/>
      <c r="Y403" s="63"/>
      <c r="Z403" s="63"/>
      <c r="AA403" s="63"/>
      <c r="AB403" s="63"/>
      <c r="AC403" s="63"/>
      <c r="AD403" s="63"/>
      <c r="AE403" s="252"/>
      <c r="AF403" s="252"/>
      <c r="AG403" s="252"/>
      <c r="AH403" s="252"/>
      <c r="AI403" s="270"/>
      <c r="AJ403" s="270"/>
      <c r="AK403" s="270"/>
    </row>
    <row r="404" ht="15.75" customHeight="1">
      <c r="A404" s="271" t="s">
        <v>315</v>
      </c>
      <c r="B404" s="271" t="s">
        <v>231</v>
      </c>
      <c r="C404" s="271" t="s">
        <v>6</v>
      </c>
      <c r="D404" s="271" t="s">
        <v>474</v>
      </c>
      <c r="E404" s="271" t="s">
        <v>319</v>
      </c>
      <c r="F404" s="272" t="s">
        <v>546</v>
      </c>
      <c r="G404" s="271" t="s">
        <v>377</v>
      </c>
      <c r="H404" s="273">
        <v>1.0</v>
      </c>
      <c r="I404" s="480"/>
      <c r="J404" s="271">
        <v>5190.0</v>
      </c>
      <c r="K404" s="280"/>
      <c r="L404" s="481">
        <v>1990.0</v>
      </c>
      <c r="M404" s="482">
        <v>1890.5</v>
      </c>
      <c r="N404" s="271" t="s">
        <v>378</v>
      </c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  <c r="AH404" s="252"/>
      <c r="AI404" s="252"/>
      <c r="AJ404" s="252"/>
      <c r="AK404" s="252"/>
      <c r="AL404" s="252"/>
      <c r="AM404" s="252"/>
      <c r="AN404" s="252"/>
      <c r="AO404" s="252"/>
    </row>
    <row r="405" ht="15.75" customHeight="1">
      <c r="A405" s="35" t="s">
        <v>315</v>
      </c>
      <c r="B405" s="35" t="s">
        <v>231</v>
      </c>
      <c r="C405" s="35" t="s">
        <v>6</v>
      </c>
      <c r="D405" s="35" t="s">
        <v>567</v>
      </c>
      <c r="E405" s="35" t="s">
        <v>4</v>
      </c>
      <c r="F405" s="348" t="s">
        <v>546</v>
      </c>
      <c r="G405" s="35" t="s">
        <v>524</v>
      </c>
      <c r="H405" s="39">
        <v>1.0</v>
      </c>
      <c r="I405" s="274"/>
      <c r="J405" s="59">
        <v>5190.0</v>
      </c>
      <c r="K405" s="38"/>
      <c r="L405" s="274"/>
      <c r="M405" s="107">
        <v>1891.0</v>
      </c>
      <c r="N405" s="35" t="s">
        <v>522</v>
      </c>
      <c r="O405" s="231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  <c r="AM405" s="252"/>
      <c r="AN405" s="252"/>
      <c r="AO405" s="252"/>
    </row>
    <row r="406" ht="15.75" customHeight="1">
      <c r="A406" s="35" t="s">
        <v>315</v>
      </c>
      <c r="B406" s="35" t="s">
        <v>231</v>
      </c>
      <c r="C406" s="35" t="s">
        <v>6</v>
      </c>
      <c r="D406" s="35" t="s">
        <v>328</v>
      </c>
      <c r="E406" s="35" t="s">
        <v>4</v>
      </c>
      <c r="F406" s="348" t="s">
        <v>546</v>
      </c>
      <c r="G406" s="35" t="s">
        <v>524</v>
      </c>
      <c r="H406" s="39">
        <v>1.0</v>
      </c>
      <c r="I406" s="274"/>
      <c r="J406" s="59">
        <v>5190.0</v>
      </c>
      <c r="K406" s="38"/>
      <c r="L406" s="274"/>
      <c r="M406" s="107">
        <v>1891.0</v>
      </c>
      <c r="N406" s="35" t="s">
        <v>522</v>
      </c>
      <c r="O406" s="231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  <c r="AM406" s="252"/>
      <c r="AN406" s="252"/>
      <c r="AO406" s="252"/>
    </row>
    <row r="407" ht="15.75" customHeight="1">
      <c r="A407" s="271" t="s">
        <v>315</v>
      </c>
      <c r="B407" s="271" t="s">
        <v>231</v>
      </c>
      <c r="C407" s="271" t="s">
        <v>6</v>
      </c>
      <c r="D407" s="271" t="s">
        <v>567</v>
      </c>
      <c r="E407" s="271" t="s">
        <v>319</v>
      </c>
      <c r="F407" s="272" t="s">
        <v>1991</v>
      </c>
      <c r="G407" s="271" t="s">
        <v>377</v>
      </c>
      <c r="H407" s="273">
        <v>1.0</v>
      </c>
      <c r="I407" s="480"/>
      <c r="J407" s="271">
        <v>5190.0</v>
      </c>
      <c r="K407" s="280"/>
      <c r="L407" s="481">
        <v>1990.0</v>
      </c>
      <c r="M407" s="482">
        <v>1890.5</v>
      </c>
      <c r="N407" s="271" t="s">
        <v>378</v>
      </c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  <c r="AH407" s="252"/>
      <c r="AI407" s="252"/>
      <c r="AJ407" s="252"/>
      <c r="AK407" s="252"/>
      <c r="AL407" s="252"/>
      <c r="AM407" s="252"/>
      <c r="AN407" s="252"/>
      <c r="AO407" s="252"/>
    </row>
    <row r="408" ht="15.75" customHeight="1">
      <c r="A408" s="271" t="s">
        <v>315</v>
      </c>
      <c r="B408" s="271" t="s">
        <v>231</v>
      </c>
      <c r="C408" s="271" t="s">
        <v>6</v>
      </c>
      <c r="D408" s="271" t="s">
        <v>567</v>
      </c>
      <c r="E408" s="271" t="s">
        <v>319</v>
      </c>
      <c r="F408" s="272" t="s">
        <v>1992</v>
      </c>
      <c r="G408" s="271" t="s">
        <v>377</v>
      </c>
      <c r="H408" s="273">
        <v>1.0</v>
      </c>
      <c r="I408" s="480"/>
      <c r="J408" s="271">
        <v>5190.0</v>
      </c>
      <c r="K408" s="280"/>
      <c r="L408" s="481">
        <v>1990.0</v>
      </c>
      <c r="M408" s="482">
        <v>1890.5</v>
      </c>
      <c r="N408" s="271" t="s">
        <v>378</v>
      </c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  <c r="AM408" s="252"/>
      <c r="AN408" s="252"/>
      <c r="AO408" s="252"/>
    </row>
    <row r="409" ht="15.75" customHeight="1">
      <c r="A409" s="35" t="s">
        <v>315</v>
      </c>
      <c r="B409" s="35" t="s">
        <v>231</v>
      </c>
      <c r="C409" s="35" t="s">
        <v>6</v>
      </c>
      <c r="D409" s="35" t="s">
        <v>567</v>
      </c>
      <c r="E409" s="35" t="s">
        <v>4</v>
      </c>
      <c r="F409" s="348" t="s">
        <v>547</v>
      </c>
      <c r="G409" s="35" t="s">
        <v>524</v>
      </c>
      <c r="H409" s="39">
        <v>1.0</v>
      </c>
      <c r="I409" s="274"/>
      <c r="J409" s="59">
        <v>5190.0</v>
      </c>
      <c r="K409" s="38"/>
      <c r="L409" s="274"/>
      <c r="M409" s="107">
        <v>1891.0</v>
      </c>
      <c r="N409" s="35" t="s">
        <v>522</v>
      </c>
      <c r="O409" s="231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  <c r="AH409" s="252"/>
      <c r="AI409" s="252"/>
      <c r="AJ409" s="252"/>
      <c r="AK409" s="252"/>
      <c r="AL409" s="252"/>
      <c r="AM409" s="252"/>
      <c r="AN409" s="252"/>
      <c r="AO409" s="252"/>
    </row>
    <row r="410" ht="15.75" customHeight="1">
      <c r="A410" s="57" t="s">
        <v>315</v>
      </c>
      <c r="B410" s="57" t="s">
        <v>231</v>
      </c>
      <c r="C410" s="57" t="s">
        <v>6</v>
      </c>
      <c r="D410" s="57" t="s">
        <v>328</v>
      </c>
      <c r="E410" s="57" t="s">
        <v>4</v>
      </c>
      <c r="F410" s="358" t="s">
        <v>954</v>
      </c>
      <c r="G410" s="57" t="s">
        <v>524</v>
      </c>
      <c r="H410" s="38">
        <v>1.0</v>
      </c>
      <c r="I410" s="113">
        <v>6390.0</v>
      </c>
      <c r="J410" s="125"/>
      <c r="K410" s="104"/>
      <c r="L410" s="149">
        <v>2690.0</v>
      </c>
      <c r="M410" s="469">
        <v>2556.0</v>
      </c>
      <c r="N410" s="57" t="s">
        <v>819</v>
      </c>
      <c r="P410" s="63"/>
      <c r="Q410" s="63"/>
      <c r="T410" s="63"/>
      <c r="U410" s="63">
        <f t="shared" ref="U410:U413" si="48">M410*H410</f>
        <v>2556</v>
      </c>
      <c r="V410" s="63"/>
      <c r="W410" s="63"/>
      <c r="X410" s="63"/>
      <c r="Y410" s="63"/>
      <c r="Z410" s="63"/>
      <c r="AA410" s="63"/>
      <c r="AB410" s="63"/>
      <c r="AC410" s="63"/>
      <c r="AD410" s="63"/>
      <c r="AE410" s="252"/>
      <c r="AF410" s="252"/>
      <c r="AG410" s="252"/>
      <c r="AH410" s="252"/>
      <c r="AI410" s="270"/>
      <c r="AJ410" s="270"/>
      <c r="AK410" s="270"/>
    </row>
    <row r="411" ht="15.75" customHeight="1">
      <c r="A411" s="57" t="s">
        <v>315</v>
      </c>
      <c r="B411" s="57" t="s">
        <v>231</v>
      </c>
      <c r="C411" s="57" t="s">
        <v>6</v>
      </c>
      <c r="D411" s="271" t="s">
        <v>567</v>
      </c>
      <c r="E411" s="57" t="s">
        <v>4</v>
      </c>
      <c r="F411" s="358" t="s">
        <v>954</v>
      </c>
      <c r="G411" s="57" t="s">
        <v>524</v>
      </c>
      <c r="H411" s="38">
        <v>1.0</v>
      </c>
      <c r="I411" s="113">
        <v>6390.0</v>
      </c>
      <c r="J411" s="125"/>
      <c r="K411" s="104"/>
      <c r="L411" s="149">
        <v>2690.0</v>
      </c>
      <c r="M411" s="469">
        <v>2556.0</v>
      </c>
      <c r="N411" s="57" t="s">
        <v>819</v>
      </c>
      <c r="P411" s="63"/>
      <c r="Q411" s="63"/>
      <c r="T411" s="63"/>
      <c r="U411" s="63">
        <f t="shared" si="48"/>
        <v>2556</v>
      </c>
      <c r="V411" s="63"/>
      <c r="W411" s="63"/>
      <c r="X411" s="63"/>
      <c r="Y411" s="63"/>
      <c r="Z411" s="63"/>
      <c r="AA411" s="63"/>
      <c r="AB411" s="63"/>
      <c r="AC411" s="63"/>
      <c r="AD411" s="63"/>
      <c r="AE411" s="252"/>
      <c r="AF411" s="252"/>
      <c r="AG411" s="252"/>
      <c r="AH411" s="252"/>
      <c r="AI411" s="270"/>
      <c r="AJ411" s="270"/>
      <c r="AK411" s="270"/>
    </row>
    <row r="412" ht="15.75" customHeight="1">
      <c r="A412" s="57" t="s">
        <v>315</v>
      </c>
      <c r="B412" s="57" t="s">
        <v>231</v>
      </c>
      <c r="C412" s="57" t="s">
        <v>6</v>
      </c>
      <c r="D412" s="57" t="s">
        <v>328</v>
      </c>
      <c r="E412" s="57" t="s">
        <v>4</v>
      </c>
      <c r="F412" s="358" t="s">
        <v>955</v>
      </c>
      <c r="G412" s="57" t="s">
        <v>524</v>
      </c>
      <c r="H412" s="38">
        <v>1.0</v>
      </c>
      <c r="I412" s="113">
        <v>6390.0</v>
      </c>
      <c r="J412" s="125"/>
      <c r="K412" s="104"/>
      <c r="L412" s="149">
        <v>2690.0</v>
      </c>
      <c r="M412" s="469">
        <v>2556.0</v>
      </c>
      <c r="N412" s="57" t="s">
        <v>819</v>
      </c>
      <c r="P412" s="63"/>
      <c r="Q412" s="63"/>
      <c r="T412" s="63"/>
      <c r="U412" s="63">
        <f t="shared" si="48"/>
        <v>2556</v>
      </c>
      <c r="V412" s="63"/>
      <c r="W412" s="63"/>
      <c r="X412" s="63"/>
      <c r="Y412" s="63"/>
      <c r="Z412" s="63"/>
      <c r="AA412" s="63"/>
      <c r="AB412" s="63"/>
      <c r="AC412" s="63"/>
      <c r="AD412" s="63"/>
      <c r="AE412" s="252"/>
      <c r="AF412" s="252"/>
      <c r="AG412" s="252"/>
      <c r="AH412" s="252"/>
      <c r="AI412" s="270"/>
      <c r="AJ412" s="270"/>
      <c r="AK412" s="270"/>
    </row>
    <row r="413" ht="15.75" customHeight="1">
      <c r="A413" s="57" t="s">
        <v>315</v>
      </c>
      <c r="B413" s="57" t="s">
        <v>231</v>
      </c>
      <c r="C413" s="57" t="s">
        <v>6</v>
      </c>
      <c r="D413" s="271" t="s">
        <v>567</v>
      </c>
      <c r="E413" s="57" t="s">
        <v>4</v>
      </c>
      <c r="F413" s="358" t="s">
        <v>955</v>
      </c>
      <c r="G413" s="57" t="s">
        <v>524</v>
      </c>
      <c r="H413" s="38">
        <v>1.0</v>
      </c>
      <c r="I413" s="113">
        <v>6390.0</v>
      </c>
      <c r="J413" s="125"/>
      <c r="K413" s="104"/>
      <c r="L413" s="149">
        <v>2690.0</v>
      </c>
      <c r="M413" s="469">
        <v>2556.0</v>
      </c>
      <c r="N413" s="57" t="s">
        <v>819</v>
      </c>
      <c r="P413" s="63"/>
      <c r="Q413" s="63"/>
      <c r="T413" s="63"/>
      <c r="U413" s="63">
        <f t="shared" si="48"/>
        <v>2556</v>
      </c>
      <c r="V413" s="63"/>
      <c r="W413" s="63"/>
      <c r="X413" s="63"/>
      <c r="Y413" s="63"/>
      <c r="Z413" s="63"/>
      <c r="AA413" s="63"/>
      <c r="AB413" s="63"/>
      <c r="AC413" s="63"/>
      <c r="AD413" s="63"/>
      <c r="AE413" s="252"/>
      <c r="AF413" s="252"/>
      <c r="AG413" s="252"/>
      <c r="AH413" s="252"/>
      <c r="AI413" s="270"/>
      <c r="AJ413" s="270"/>
      <c r="AK413" s="270"/>
    </row>
    <row r="414" ht="15.75" customHeight="1">
      <c r="A414" s="57" t="s">
        <v>315</v>
      </c>
      <c r="B414" s="57" t="s">
        <v>231</v>
      </c>
      <c r="C414" s="57" t="s">
        <v>6</v>
      </c>
      <c r="D414" s="57" t="s">
        <v>328</v>
      </c>
      <c r="E414" s="57" t="s">
        <v>4</v>
      </c>
      <c r="F414" s="382" t="s">
        <v>1165</v>
      </c>
      <c r="G414" s="57" t="s">
        <v>524</v>
      </c>
      <c r="H414" s="38">
        <v>1.0</v>
      </c>
      <c r="I414" s="113">
        <v>5990.0</v>
      </c>
      <c r="J414" s="125"/>
      <c r="K414" s="179">
        <v>2550.0</v>
      </c>
      <c r="L414" s="38">
        <v>2270.0</v>
      </c>
      <c r="M414" s="189">
        <f t="shared" ref="M414:M427" si="49">L414*H414</f>
        <v>2270</v>
      </c>
      <c r="N414" s="57" t="s">
        <v>1134</v>
      </c>
      <c r="O414" s="63"/>
      <c r="P414" s="63"/>
      <c r="Q414" s="63"/>
      <c r="R414" s="64"/>
      <c r="S414" s="54"/>
      <c r="T414" s="54"/>
      <c r="U414" s="54"/>
      <c r="V414" s="54"/>
      <c r="W414" s="5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3"/>
      <c r="AI414" s="63"/>
      <c r="AJ414" s="63"/>
      <c r="AK414" s="270"/>
      <c r="AL414" s="270"/>
      <c r="AM414" s="270"/>
      <c r="AN414" s="270"/>
    </row>
    <row r="415" ht="15.75" customHeight="1">
      <c r="A415" s="57" t="s">
        <v>315</v>
      </c>
      <c r="B415" s="57" t="s">
        <v>231</v>
      </c>
      <c r="C415" s="57" t="s">
        <v>6</v>
      </c>
      <c r="D415" s="35" t="s">
        <v>474</v>
      </c>
      <c r="E415" s="57" t="s">
        <v>4</v>
      </c>
      <c r="F415" s="382" t="s">
        <v>1166</v>
      </c>
      <c r="G415" s="57" t="s">
        <v>524</v>
      </c>
      <c r="H415" s="38">
        <v>1.0</v>
      </c>
      <c r="I415" s="113">
        <v>6590.0</v>
      </c>
      <c r="J415" s="125"/>
      <c r="K415" s="179">
        <v>2830.0</v>
      </c>
      <c r="L415" s="38">
        <v>2519.0</v>
      </c>
      <c r="M415" s="189">
        <f t="shared" si="49"/>
        <v>2519</v>
      </c>
      <c r="N415" s="57" t="s">
        <v>1134</v>
      </c>
      <c r="O415" s="63"/>
      <c r="P415" s="63"/>
      <c r="Q415" s="63"/>
      <c r="R415" s="64"/>
      <c r="S415" s="54"/>
      <c r="T415" s="54"/>
      <c r="U415" s="54"/>
      <c r="V415" s="54"/>
      <c r="W415" s="5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3"/>
      <c r="AI415" s="63"/>
      <c r="AJ415" s="63"/>
      <c r="AK415" s="270"/>
      <c r="AL415" s="270"/>
      <c r="AM415" s="270"/>
      <c r="AN415" s="270"/>
    </row>
    <row r="416" ht="15.75" customHeight="1">
      <c r="A416" s="57" t="s">
        <v>315</v>
      </c>
      <c r="B416" s="57" t="s">
        <v>236</v>
      </c>
      <c r="C416" s="57" t="s">
        <v>6</v>
      </c>
      <c r="D416" s="35" t="s">
        <v>474</v>
      </c>
      <c r="E416" s="57" t="s">
        <v>4</v>
      </c>
      <c r="F416" s="382" t="s">
        <v>1174</v>
      </c>
      <c r="G416" s="57" t="s">
        <v>524</v>
      </c>
      <c r="H416" s="38">
        <v>1.0</v>
      </c>
      <c r="I416" s="113">
        <v>2290.0</v>
      </c>
      <c r="J416" s="125"/>
      <c r="K416" s="179">
        <v>999.0</v>
      </c>
      <c r="L416" s="38">
        <v>889.0</v>
      </c>
      <c r="M416" s="189">
        <f t="shared" si="49"/>
        <v>889</v>
      </c>
      <c r="N416" s="57" t="s">
        <v>1134</v>
      </c>
      <c r="O416" s="63"/>
      <c r="P416" s="63"/>
      <c r="Q416" s="63"/>
      <c r="R416" s="64"/>
      <c r="S416" s="54"/>
      <c r="T416" s="54"/>
      <c r="U416" s="54"/>
      <c r="V416" s="54"/>
      <c r="W416" s="5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3"/>
      <c r="AI416" s="63"/>
      <c r="AJ416" s="63"/>
      <c r="AK416" s="270"/>
      <c r="AL416" s="270"/>
      <c r="AM416" s="270"/>
      <c r="AN416" s="270"/>
    </row>
    <row r="417" ht="15.75" customHeight="1">
      <c r="A417" s="57" t="s">
        <v>315</v>
      </c>
      <c r="B417" s="57" t="s">
        <v>231</v>
      </c>
      <c r="C417" s="57" t="s">
        <v>6</v>
      </c>
      <c r="D417" s="35" t="s">
        <v>474</v>
      </c>
      <c r="E417" s="57" t="s">
        <v>4</v>
      </c>
      <c r="F417" s="382" t="s">
        <v>1171</v>
      </c>
      <c r="G417" s="57" t="s">
        <v>524</v>
      </c>
      <c r="H417" s="38">
        <v>1.0</v>
      </c>
      <c r="I417" s="113">
        <v>4790.0</v>
      </c>
      <c r="J417" s="125"/>
      <c r="K417" s="179">
        <v>1990.0</v>
      </c>
      <c r="L417" s="38">
        <v>1771.0</v>
      </c>
      <c r="M417" s="189">
        <f t="shared" si="49"/>
        <v>1771</v>
      </c>
      <c r="N417" s="57" t="s">
        <v>1134</v>
      </c>
      <c r="O417" s="63"/>
      <c r="P417" s="63"/>
      <c r="Q417" s="63"/>
      <c r="R417" s="64"/>
      <c r="S417" s="54"/>
      <c r="T417" s="54"/>
      <c r="U417" s="54"/>
      <c r="V417" s="54"/>
      <c r="W417" s="5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3"/>
      <c r="AI417" s="63"/>
      <c r="AJ417" s="63"/>
      <c r="AK417" s="270"/>
      <c r="AL417" s="270"/>
      <c r="AM417" s="270"/>
      <c r="AN417" s="270"/>
    </row>
    <row r="418" ht="15.75" customHeight="1">
      <c r="A418" s="57" t="s">
        <v>315</v>
      </c>
      <c r="B418" s="57" t="s">
        <v>231</v>
      </c>
      <c r="C418" s="57" t="s">
        <v>6</v>
      </c>
      <c r="D418" s="57" t="s">
        <v>328</v>
      </c>
      <c r="E418" s="57" t="s">
        <v>4</v>
      </c>
      <c r="F418" s="382" t="s">
        <v>1170</v>
      </c>
      <c r="G418" s="57" t="s">
        <v>524</v>
      </c>
      <c r="H418" s="38">
        <v>1.0</v>
      </c>
      <c r="I418" s="113">
        <v>6990.0</v>
      </c>
      <c r="J418" s="125"/>
      <c r="K418" s="179">
        <v>2990.0</v>
      </c>
      <c r="L418" s="38">
        <v>2661.0</v>
      </c>
      <c r="M418" s="189">
        <f t="shared" si="49"/>
        <v>2661</v>
      </c>
      <c r="N418" s="57" t="s">
        <v>1134</v>
      </c>
      <c r="O418" s="63"/>
      <c r="P418" s="63"/>
      <c r="Q418" s="63"/>
      <c r="R418" s="64"/>
      <c r="S418" s="54"/>
      <c r="T418" s="54"/>
      <c r="U418" s="54"/>
      <c r="V418" s="54"/>
      <c r="W418" s="5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3"/>
      <c r="AI418" s="63"/>
      <c r="AJ418" s="63"/>
      <c r="AK418" s="270"/>
      <c r="AL418" s="270"/>
      <c r="AM418" s="270"/>
      <c r="AN418" s="270"/>
    </row>
    <row r="419" ht="15.75" customHeight="1">
      <c r="A419" s="57" t="s">
        <v>315</v>
      </c>
      <c r="B419" s="57" t="s">
        <v>231</v>
      </c>
      <c r="C419" s="57" t="s">
        <v>6</v>
      </c>
      <c r="D419" s="271" t="s">
        <v>567</v>
      </c>
      <c r="E419" s="57" t="s">
        <v>4</v>
      </c>
      <c r="F419" s="382" t="s">
        <v>1170</v>
      </c>
      <c r="G419" s="57" t="s">
        <v>524</v>
      </c>
      <c r="H419" s="38">
        <v>1.0</v>
      </c>
      <c r="I419" s="113">
        <v>6990.0</v>
      </c>
      <c r="J419" s="125"/>
      <c r="K419" s="179">
        <v>2990.0</v>
      </c>
      <c r="L419" s="38">
        <v>2661.0</v>
      </c>
      <c r="M419" s="189">
        <f t="shared" si="49"/>
        <v>2661</v>
      </c>
      <c r="N419" s="57" t="s">
        <v>1134</v>
      </c>
      <c r="O419" s="63"/>
      <c r="P419" s="63"/>
      <c r="Q419" s="63"/>
      <c r="R419" s="64"/>
      <c r="S419" s="54"/>
      <c r="T419" s="54"/>
      <c r="U419" s="54"/>
      <c r="V419" s="54"/>
      <c r="W419" s="5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3"/>
      <c r="AI419" s="63"/>
      <c r="AJ419" s="63"/>
      <c r="AK419" s="270"/>
      <c r="AL419" s="270"/>
      <c r="AM419" s="270"/>
      <c r="AN419" s="270"/>
    </row>
    <row r="420" ht="15.75" customHeight="1">
      <c r="A420" s="57" t="s">
        <v>315</v>
      </c>
      <c r="B420" s="57" t="s">
        <v>246</v>
      </c>
      <c r="C420" s="57" t="s">
        <v>6</v>
      </c>
      <c r="D420" s="271" t="s">
        <v>567</v>
      </c>
      <c r="E420" s="57" t="s">
        <v>4</v>
      </c>
      <c r="F420" s="382" t="s">
        <v>1172</v>
      </c>
      <c r="G420" s="57" t="s">
        <v>524</v>
      </c>
      <c r="H420" s="38">
        <v>1.0</v>
      </c>
      <c r="I420" s="113">
        <v>2790.0</v>
      </c>
      <c r="J420" s="125"/>
      <c r="K420" s="179">
        <v>1190.0</v>
      </c>
      <c r="L420" s="38">
        <v>1059.0</v>
      </c>
      <c r="M420" s="189">
        <f t="shared" si="49"/>
        <v>1059</v>
      </c>
      <c r="N420" s="57" t="s">
        <v>1134</v>
      </c>
      <c r="O420" s="63"/>
      <c r="P420" s="63"/>
      <c r="Q420" s="63"/>
      <c r="R420" s="64"/>
      <c r="S420" s="54"/>
      <c r="T420" s="54"/>
      <c r="U420" s="54"/>
      <c r="V420" s="54"/>
      <c r="W420" s="5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3"/>
      <c r="AI420" s="63"/>
      <c r="AJ420" s="63"/>
      <c r="AK420" s="270"/>
      <c r="AL420" s="270"/>
      <c r="AM420" s="270"/>
      <c r="AN420" s="270"/>
    </row>
    <row r="421" ht="15.75" customHeight="1">
      <c r="A421" s="57" t="s">
        <v>315</v>
      </c>
      <c r="B421" s="57" t="s">
        <v>246</v>
      </c>
      <c r="C421" s="57" t="s">
        <v>6</v>
      </c>
      <c r="D421" s="35" t="s">
        <v>474</v>
      </c>
      <c r="E421" s="57" t="s">
        <v>4</v>
      </c>
      <c r="F421" s="382" t="s">
        <v>1172</v>
      </c>
      <c r="G421" s="57" t="s">
        <v>524</v>
      </c>
      <c r="H421" s="38">
        <v>1.0</v>
      </c>
      <c r="I421" s="113">
        <v>2790.0</v>
      </c>
      <c r="J421" s="125"/>
      <c r="K421" s="179">
        <v>1190.0</v>
      </c>
      <c r="L421" s="38">
        <v>1059.0</v>
      </c>
      <c r="M421" s="189">
        <f t="shared" si="49"/>
        <v>1059</v>
      </c>
      <c r="N421" s="57" t="s">
        <v>1134</v>
      </c>
      <c r="O421" s="63"/>
      <c r="P421" s="63"/>
      <c r="Q421" s="63"/>
      <c r="R421" s="64"/>
      <c r="S421" s="54"/>
      <c r="T421" s="54"/>
      <c r="U421" s="54"/>
      <c r="V421" s="54"/>
      <c r="W421" s="5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3"/>
      <c r="AI421" s="63"/>
      <c r="AJ421" s="63"/>
      <c r="AK421" s="270"/>
      <c r="AL421" s="270"/>
      <c r="AM421" s="270"/>
      <c r="AN421" s="270"/>
    </row>
    <row r="422" ht="15.75" customHeight="1">
      <c r="A422" s="57" t="s">
        <v>315</v>
      </c>
      <c r="B422" s="57" t="s">
        <v>231</v>
      </c>
      <c r="C422" s="57" t="s">
        <v>6</v>
      </c>
      <c r="D422" s="35" t="s">
        <v>474</v>
      </c>
      <c r="E422" s="57" t="s">
        <v>4</v>
      </c>
      <c r="F422" s="382" t="s">
        <v>1167</v>
      </c>
      <c r="G422" s="57" t="s">
        <v>524</v>
      </c>
      <c r="H422" s="38">
        <v>1.0</v>
      </c>
      <c r="I422" s="113">
        <v>4590.0</v>
      </c>
      <c r="J422" s="125"/>
      <c r="K422" s="179">
        <v>1790.0</v>
      </c>
      <c r="L422" s="38">
        <v>1593.0</v>
      </c>
      <c r="M422" s="189">
        <f t="shared" si="49"/>
        <v>1593</v>
      </c>
      <c r="N422" s="57" t="s">
        <v>1134</v>
      </c>
      <c r="O422" s="63"/>
      <c r="P422" s="63"/>
      <c r="Q422" s="63"/>
      <c r="R422" s="64"/>
      <c r="S422" s="54"/>
      <c r="T422" s="54"/>
      <c r="U422" s="54"/>
      <c r="V422" s="54"/>
      <c r="W422" s="5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3"/>
      <c r="AI422" s="63"/>
      <c r="AJ422" s="63"/>
      <c r="AK422" s="270"/>
      <c r="AL422" s="270"/>
      <c r="AM422" s="270"/>
      <c r="AN422" s="270"/>
    </row>
    <row r="423" ht="15.75" customHeight="1">
      <c r="A423" s="57" t="s">
        <v>315</v>
      </c>
      <c r="B423" s="57" t="s">
        <v>231</v>
      </c>
      <c r="C423" s="57" t="s">
        <v>6</v>
      </c>
      <c r="D423" s="271" t="s">
        <v>567</v>
      </c>
      <c r="E423" s="57" t="s">
        <v>4</v>
      </c>
      <c r="F423" s="382" t="s">
        <v>1167</v>
      </c>
      <c r="G423" s="57" t="s">
        <v>524</v>
      </c>
      <c r="H423" s="38">
        <v>1.0</v>
      </c>
      <c r="I423" s="113">
        <v>4590.0</v>
      </c>
      <c r="J423" s="125"/>
      <c r="K423" s="179">
        <v>1790.0</v>
      </c>
      <c r="L423" s="38">
        <v>1593.0</v>
      </c>
      <c r="M423" s="189">
        <f t="shared" si="49"/>
        <v>1593</v>
      </c>
      <c r="N423" s="57" t="s">
        <v>1134</v>
      </c>
      <c r="O423" s="63"/>
      <c r="P423" s="63"/>
      <c r="Q423" s="63"/>
      <c r="R423" s="64"/>
      <c r="S423" s="54"/>
      <c r="T423" s="54"/>
      <c r="U423" s="54"/>
      <c r="V423" s="54"/>
      <c r="W423" s="5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3"/>
      <c r="AI423" s="63"/>
      <c r="AJ423" s="63"/>
      <c r="AK423" s="270"/>
      <c r="AL423" s="270"/>
      <c r="AM423" s="270"/>
      <c r="AN423" s="270"/>
    </row>
    <row r="424" ht="15.75" customHeight="1">
      <c r="A424" s="57" t="s">
        <v>315</v>
      </c>
      <c r="B424" s="57" t="s">
        <v>231</v>
      </c>
      <c r="C424" s="57" t="s">
        <v>6</v>
      </c>
      <c r="D424" s="57" t="s">
        <v>328</v>
      </c>
      <c r="E424" s="57" t="s">
        <v>4</v>
      </c>
      <c r="F424" s="382" t="s">
        <v>1168</v>
      </c>
      <c r="G424" s="57" t="s">
        <v>524</v>
      </c>
      <c r="H424" s="38">
        <v>1.0</v>
      </c>
      <c r="I424" s="113">
        <v>4590.0</v>
      </c>
      <c r="J424" s="125"/>
      <c r="K424" s="179">
        <v>1790.0</v>
      </c>
      <c r="L424" s="38">
        <v>1593.0</v>
      </c>
      <c r="M424" s="189">
        <f t="shared" si="49"/>
        <v>1593</v>
      </c>
      <c r="N424" s="57" t="s">
        <v>1134</v>
      </c>
      <c r="O424" s="63"/>
      <c r="P424" s="63"/>
      <c r="Q424" s="63"/>
      <c r="R424" s="64"/>
      <c r="S424" s="54"/>
      <c r="T424" s="54"/>
      <c r="U424" s="54"/>
      <c r="V424" s="54"/>
      <c r="W424" s="5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3"/>
      <c r="AI424" s="63"/>
      <c r="AJ424" s="63"/>
      <c r="AK424" s="270"/>
      <c r="AL424" s="270"/>
      <c r="AM424" s="270"/>
      <c r="AN424" s="270"/>
    </row>
    <row r="425" ht="15.75" customHeight="1">
      <c r="A425" s="57" t="s">
        <v>315</v>
      </c>
      <c r="B425" s="57" t="s">
        <v>231</v>
      </c>
      <c r="C425" s="57" t="s">
        <v>6</v>
      </c>
      <c r="D425" s="271" t="s">
        <v>567</v>
      </c>
      <c r="E425" s="57" t="s">
        <v>4</v>
      </c>
      <c r="F425" s="382" t="s">
        <v>1168</v>
      </c>
      <c r="G425" s="57" t="s">
        <v>524</v>
      </c>
      <c r="H425" s="38">
        <v>1.0</v>
      </c>
      <c r="I425" s="113">
        <v>4590.0</v>
      </c>
      <c r="J425" s="125"/>
      <c r="K425" s="179">
        <v>1790.0</v>
      </c>
      <c r="L425" s="38">
        <v>1593.0</v>
      </c>
      <c r="M425" s="189">
        <f t="shared" si="49"/>
        <v>1593</v>
      </c>
      <c r="N425" s="57" t="s">
        <v>1134</v>
      </c>
      <c r="O425" s="63"/>
      <c r="P425" s="63"/>
      <c r="Q425" s="63"/>
      <c r="R425" s="64"/>
      <c r="S425" s="54"/>
      <c r="T425" s="54"/>
      <c r="U425" s="54"/>
      <c r="V425" s="54"/>
      <c r="W425" s="5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3"/>
      <c r="AI425" s="63"/>
      <c r="AJ425" s="63"/>
      <c r="AK425" s="270"/>
      <c r="AL425" s="270"/>
      <c r="AM425" s="270"/>
      <c r="AN425" s="270"/>
    </row>
    <row r="426" ht="15.75" customHeight="1">
      <c r="A426" s="57" t="s">
        <v>315</v>
      </c>
      <c r="B426" s="57" t="s">
        <v>231</v>
      </c>
      <c r="C426" s="57" t="s">
        <v>6</v>
      </c>
      <c r="D426" s="57" t="s">
        <v>328</v>
      </c>
      <c r="E426" s="57" t="s">
        <v>4</v>
      </c>
      <c r="F426" s="382" t="s">
        <v>1169</v>
      </c>
      <c r="G426" s="57" t="s">
        <v>524</v>
      </c>
      <c r="H426" s="38">
        <v>1.0</v>
      </c>
      <c r="I426" s="113">
        <v>6990.0</v>
      </c>
      <c r="J426" s="125"/>
      <c r="K426" s="179">
        <v>2990.0</v>
      </c>
      <c r="L426" s="38">
        <v>2661.0</v>
      </c>
      <c r="M426" s="189">
        <f t="shared" si="49"/>
        <v>2661</v>
      </c>
      <c r="N426" s="57" t="s">
        <v>1134</v>
      </c>
      <c r="O426" s="63"/>
      <c r="P426" s="63"/>
      <c r="Q426" s="63"/>
      <c r="R426" s="64"/>
      <c r="S426" s="54"/>
      <c r="T426" s="54"/>
      <c r="U426" s="54"/>
      <c r="V426" s="54"/>
      <c r="W426" s="5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3"/>
      <c r="AI426" s="63"/>
      <c r="AJ426" s="63"/>
      <c r="AK426" s="270"/>
      <c r="AL426" s="270"/>
      <c r="AM426" s="270"/>
      <c r="AN426" s="270"/>
    </row>
    <row r="427" ht="15.75" customHeight="1">
      <c r="A427" s="57" t="s">
        <v>315</v>
      </c>
      <c r="B427" s="57" t="s">
        <v>231</v>
      </c>
      <c r="C427" s="57" t="s">
        <v>6</v>
      </c>
      <c r="D427" s="271" t="s">
        <v>567</v>
      </c>
      <c r="E427" s="57" t="s">
        <v>4</v>
      </c>
      <c r="F427" s="382" t="s">
        <v>1169</v>
      </c>
      <c r="G427" s="57" t="s">
        <v>524</v>
      </c>
      <c r="H427" s="38">
        <v>1.0</v>
      </c>
      <c r="I427" s="113">
        <v>6990.0</v>
      </c>
      <c r="J427" s="125"/>
      <c r="K427" s="179">
        <v>2990.0</v>
      </c>
      <c r="L427" s="38">
        <v>2661.0</v>
      </c>
      <c r="M427" s="189">
        <f t="shared" si="49"/>
        <v>2661</v>
      </c>
      <c r="N427" s="57" t="s">
        <v>1134</v>
      </c>
      <c r="O427" s="63"/>
      <c r="P427" s="63"/>
      <c r="Q427" s="63"/>
      <c r="R427" s="64"/>
      <c r="S427" s="54"/>
      <c r="T427" s="54"/>
      <c r="U427" s="54"/>
      <c r="V427" s="54"/>
      <c r="W427" s="5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3"/>
      <c r="AI427" s="63"/>
      <c r="AJ427" s="63"/>
      <c r="AK427" s="270"/>
      <c r="AL427" s="270"/>
      <c r="AM427" s="270"/>
      <c r="AN427" s="270"/>
    </row>
    <row r="428" ht="15.75" customHeight="1">
      <c r="A428" s="271" t="s">
        <v>315</v>
      </c>
      <c r="B428" s="271" t="s">
        <v>246</v>
      </c>
      <c r="C428" s="271" t="s">
        <v>6</v>
      </c>
      <c r="D428" s="271" t="s">
        <v>567</v>
      </c>
      <c r="E428" s="271" t="s">
        <v>319</v>
      </c>
      <c r="F428" s="272" t="s">
        <v>1993</v>
      </c>
      <c r="G428" s="271" t="s">
        <v>377</v>
      </c>
      <c r="H428" s="273">
        <v>1.0</v>
      </c>
      <c r="I428" s="480"/>
      <c r="J428" s="271">
        <v>3190.0</v>
      </c>
      <c r="K428" s="280"/>
      <c r="L428" s="481">
        <v>1163.0</v>
      </c>
      <c r="M428" s="482">
        <v>1104.85</v>
      </c>
      <c r="N428" s="271" t="s">
        <v>378</v>
      </c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  <c r="AA428" s="252"/>
      <c r="AB428" s="252"/>
      <c r="AC428" s="252"/>
      <c r="AD428" s="252"/>
      <c r="AE428" s="252"/>
      <c r="AF428" s="252"/>
      <c r="AG428" s="252"/>
      <c r="AH428" s="252"/>
      <c r="AI428" s="252"/>
      <c r="AJ428" s="252"/>
      <c r="AK428" s="252"/>
      <c r="AL428" s="252"/>
      <c r="AM428" s="252"/>
      <c r="AN428" s="252"/>
      <c r="AO428" s="252"/>
    </row>
    <row r="429" ht="15.75" customHeight="1">
      <c r="A429" s="271" t="s">
        <v>315</v>
      </c>
      <c r="B429" s="271" t="s">
        <v>246</v>
      </c>
      <c r="C429" s="271" t="s">
        <v>6</v>
      </c>
      <c r="D429" s="271" t="s">
        <v>474</v>
      </c>
      <c r="E429" s="271" t="s">
        <v>319</v>
      </c>
      <c r="F429" s="272" t="s">
        <v>1994</v>
      </c>
      <c r="G429" s="271" t="s">
        <v>377</v>
      </c>
      <c r="H429" s="273">
        <v>1.0</v>
      </c>
      <c r="I429" s="480"/>
      <c r="J429" s="271">
        <v>3190.0</v>
      </c>
      <c r="K429" s="280"/>
      <c r="L429" s="481">
        <v>1163.0</v>
      </c>
      <c r="M429" s="482">
        <v>1104.85</v>
      </c>
      <c r="N429" s="271" t="s">
        <v>378</v>
      </c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271" t="s">
        <v>315</v>
      </c>
      <c r="B430" s="271" t="s">
        <v>246</v>
      </c>
      <c r="C430" s="271" t="s">
        <v>6</v>
      </c>
      <c r="D430" s="271" t="s">
        <v>567</v>
      </c>
      <c r="E430" s="271" t="s">
        <v>319</v>
      </c>
      <c r="F430" s="272" t="s">
        <v>1995</v>
      </c>
      <c r="G430" s="271" t="s">
        <v>377</v>
      </c>
      <c r="H430" s="273">
        <v>1.0</v>
      </c>
      <c r="I430" s="480"/>
      <c r="J430" s="271">
        <v>3190.0</v>
      </c>
      <c r="K430" s="280"/>
      <c r="L430" s="481">
        <v>1163.0</v>
      </c>
      <c r="M430" s="482">
        <v>1104.85</v>
      </c>
      <c r="N430" s="271" t="s">
        <v>378</v>
      </c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252"/>
      <c r="AO430" s="252"/>
    </row>
    <row r="431" ht="15.75" customHeight="1">
      <c r="A431" s="282" t="s">
        <v>315</v>
      </c>
      <c r="B431" s="367" t="s">
        <v>231</v>
      </c>
      <c r="C431" s="367" t="s">
        <v>6</v>
      </c>
      <c r="D431" s="367" t="s">
        <v>567</v>
      </c>
      <c r="E431" s="367" t="s">
        <v>4</v>
      </c>
      <c r="F431" s="368" t="s">
        <v>1996</v>
      </c>
      <c r="G431" s="369" t="s">
        <v>1840</v>
      </c>
      <c r="H431" s="39">
        <v>1.0</v>
      </c>
      <c r="I431" s="483"/>
      <c r="J431" s="367">
        <v>3990.0</v>
      </c>
      <c r="K431" s="484"/>
      <c r="L431" s="391">
        <v>1321.0</v>
      </c>
      <c r="M431" s="392">
        <v>1321.0</v>
      </c>
      <c r="N431" s="271" t="s">
        <v>1841</v>
      </c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252"/>
      <c r="AL431" s="252"/>
      <c r="AM431" s="252"/>
      <c r="AN431" s="252"/>
      <c r="AO431" s="252"/>
    </row>
    <row r="432" ht="15.75" customHeight="1">
      <c r="A432" s="271" t="s">
        <v>315</v>
      </c>
      <c r="B432" s="271" t="s">
        <v>231</v>
      </c>
      <c r="C432" s="271" t="s">
        <v>6</v>
      </c>
      <c r="D432" s="271" t="s">
        <v>567</v>
      </c>
      <c r="E432" s="271" t="s">
        <v>319</v>
      </c>
      <c r="F432" s="272" t="s">
        <v>1997</v>
      </c>
      <c r="G432" s="271" t="s">
        <v>377</v>
      </c>
      <c r="H432" s="273">
        <v>1.0</v>
      </c>
      <c r="I432" s="480"/>
      <c r="J432" s="271">
        <v>3590.0</v>
      </c>
      <c r="K432" s="271"/>
      <c r="L432" s="273">
        <v>1497.0</v>
      </c>
      <c r="M432" s="479">
        <v>1422.0</v>
      </c>
      <c r="N432" s="271" t="s">
        <v>321</v>
      </c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  <c r="AA432" s="252"/>
      <c r="AB432" s="252"/>
      <c r="AC432" s="252"/>
      <c r="AD432" s="252"/>
      <c r="AE432" s="252"/>
      <c r="AF432" s="252"/>
      <c r="AG432" s="252"/>
      <c r="AH432" s="252"/>
      <c r="AI432" s="252"/>
      <c r="AJ432" s="252"/>
      <c r="AK432" s="252"/>
      <c r="AL432" s="252"/>
      <c r="AM432" s="252"/>
      <c r="AN432" s="252"/>
      <c r="AO432" s="252"/>
    </row>
    <row r="433" ht="15.75" customHeight="1">
      <c r="A433" s="271" t="s">
        <v>315</v>
      </c>
      <c r="B433" s="271" t="s">
        <v>231</v>
      </c>
      <c r="C433" s="271" t="s">
        <v>6</v>
      </c>
      <c r="D433" s="271" t="s">
        <v>328</v>
      </c>
      <c r="E433" s="271" t="s">
        <v>319</v>
      </c>
      <c r="F433" s="272" t="s">
        <v>1998</v>
      </c>
      <c r="G433" s="271" t="s">
        <v>377</v>
      </c>
      <c r="H433" s="273">
        <v>1.0</v>
      </c>
      <c r="I433" s="480"/>
      <c r="J433" s="271">
        <v>3590.0</v>
      </c>
      <c r="K433" s="271"/>
      <c r="L433" s="273">
        <v>1497.0</v>
      </c>
      <c r="M433" s="479">
        <v>1422.0</v>
      </c>
      <c r="N433" s="271" t="s">
        <v>321</v>
      </c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  <c r="AA433" s="252"/>
      <c r="AB433" s="252"/>
      <c r="AC433" s="252"/>
      <c r="AD433" s="252"/>
      <c r="AE433" s="252"/>
      <c r="AF433" s="252"/>
      <c r="AG433" s="252"/>
      <c r="AH433" s="252"/>
      <c r="AI433" s="252"/>
      <c r="AJ433" s="252"/>
      <c r="AK433" s="252"/>
      <c r="AL433" s="252"/>
      <c r="AM433" s="252"/>
      <c r="AN433" s="252"/>
      <c r="AO433" s="252"/>
    </row>
    <row r="434" ht="15.75" customHeight="1">
      <c r="A434" s="271" t="s">
        <v>315</v>
      </c>
      <c r="B434" s="271" t="s">
        <v>231</v>
      </c>
      <c r="C434" s="271" t="s">
        <v>6</v>
      </c>
      <c r="D434" s="271" t="s">
        <v>328</v>
      </c>
      <c r="E434" s="271" t="s">
        <v>319</v>
      </c>
      <c r="F434" s="272" t="s">
        <v>1999</v>
      </c>
      <c r="G434" s="271" t="s">
        <v>377</v>
      </c>
      <c r="H434" s="273">
        <v>1.0</v>
      </c>
      <c r="I434" s="480"/>
      <c r="J434" s="271">
        <v>3590.0</v>
      </c>
      <c r="K434" s="271"/>
      <c r="L434" s="273">
        <v>1497.0</v>
      </c>
      <c r="M434" s="479">
        <v>1422.0</v>
      </c>
      <c r="N434" s="271" t="s">
        <v>321</v>
      </c>
      <c r="O434" s="380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  <c r="AA434" s="252"/>
      <c r="AB434" s="252"/>
      <c r="AC434" s="252"/>
      <c r="AD434" s="252"/>
      <c r="AE434" s="252"/>
      <c r="AF434" s="252"/>
      <c r="AG434" s="252"/>
      <c r="AH434" s="252"/>
      <c r="AI434" s="252"/>
      <c r="AJ434" s="252"/>
      <c r="AK434" s="252"/>
      <c r="AL434" s="252"/>
      <c r="AM434" s="252"/>
      <c r="AN434" s="252"/>
      <c r="AO434" s="252"/>
    </row>
    <row r="435" ht="15.75" customHeight="1">
      <c r="A435" s="271" t="s">
        <v>315</v>
      </c>
      <c r="B435" s="271" t="s">
        <v>243</v>
      </c>
      <c r="C435" s="271" t="s">
        <v>6</v>
      </c>
      <c r="D435" s="271" t="s">
        <v>567</v>
      </c>
      <c r="E435" s="271" t="s">
        <v>319</v>
      </c>
      <c r="F435" s="272" t="s">
        <v>2000</v>
      </c>
      <c r="G435" s="271" t="s">
        <v>377</v>
      </c>
      <c r="H435" s="273">
        <v>1.0</v>
      </c>
      <c r="I435" s="480"/>
      <c r="J435" s="271">
        <v>2590.0</v>
      </c>
      <c r="K435" s="280"/>
      <c r="L435" s="481">
        <v>997.0</v>
      </c>
      <c r="M435" s="482">
        <v>947.15</v>
      </c>
      <c r="N435" s="271" t="s">
        <v>378</v>
      </c>
      <c r="O435" s="380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52"/>
      <c r="AJ435" s="252"/>
      <c r="AK435" s="252"/>
      <c r="AL435" s="252"/>
      <c r="AM435" s="252"/>
      <c r="AN435" s="252"/>
      <c r="AO435" s="252"/>
    </row>
    <row r="436" ht="15.75" customHeight="1">
      <c r="A436" s="271" t="s">
        <v>315</v>
      </c>
      <c r="B436" s="271" t="s">
        <v>243</v>
      </c>
      <c r="C436" s="271" t="s">
        <v>6</v>
      </c>
      <c r="D436" s="271" t="s">
        <v>474</v>
      </c>
      <c r="E436" s="271" t="s">
        <v>319</v>
      </c>
      <c r="F436" s="272" t="s">
        <v>2000</v>
      </c>
      <c r="G436" s="271" t="s">
        <v>377</v>
      </c>
      <c r="H436" s="273">
        <v>1.0</v>
      </c>
      <c r="I436" s="480"/>
      <c r="J436" s="271">
        <v>2590.0</v>
      </c>
      <c r="K436" s="280"/>
      <c r="L436" s="481">
        <v>997.0</v>
      </c>
      <c r="M436" s="482">
        <v>947.15</v>
      </c>
      <c r="N436" s="271" t="s">
        <v>378</v>
      </c>
      <c r="O436" s="380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  <c r="AA436" s="252"/>
      <c r="AB436" s="252"/>
      <c r="AC436" s="252"/>
      <c r="AD436" s="252"/>
      <c r="AE436" s="252"/>
      <c r="AF436" s="252"/>
      <c r="AG436" s="252"/>
      <c r="AH436" s="252"/>
      <c r="AI436" s="252"/>
      <c r="AJ436" s="252"/>
      <c r="AK436" s="252"/>
      <c r="AL436" s="252"/>
      <c r="AM436" s="252"/>
      <c r="AN436" s="252"/>
      <c r="AO436" s="252"/>
    </row>
    <row r="437" ht="15.75" customHeight="1">
      <c r="A437" s="57" t="s">
        <v>315</v>
      </c>
      <c r="B437" s="57" t="s">
        <v>956</v>
      </c>
      <c r="C437" s="57" t="s">
        <v>6</v>
      </c>
      <c r="D437" s="57" t="s">
        <v>328</v>
      </c>
      <c r="E437" s="57" t="s">
        <v>4</v>
      </c>
      <c r="F437" s="358" t="s">
        <v>957</v>
      </c>
      <c r="G437" s="57" t="s">
        <v>524</v>
      </c>
      <c r="H437" s="38">
        <v>1.0</v>
      </c>
      <c r="I437" s="113">
        <v>3190.0</v>
      </c>
      <c r="J437" s="125"/>
      <c r="K437" s="104"/>
      <c r="L437" s="149">
        <v>1300.0</v>
      </c>
      <c r="M437" s="469">
        <v>1235.0</v>
      </c>
      <c r="N437" s="57" t="s">
        <v>819</v>
      </c>
      <c r="O437" s="274"/>
      <c r="P437" s="63"/>
      <c r="Q437" s="63"/>
      <c r="T437" s="63"/>
      <c r="U437" s="63">
        <f t="shared" ref="U437:U439" si="50">M437*H437</f>
        <v>1235</v>
      </c>
      <c r="V437" s="63"/>
      <c r="W437" s="63"/>
      <c r="X437" s="63"/>
      <c r="Y437" s="63"/>
      <c r="Z437" s="63"/>
      <c r="AA437" s="63"/>
      <c r="AB437" s="63"/>
      <c r="AC437" s="63"/>
      <c r="AD437" s="63"/>
      <c r="AE437" s="252"/>
      <c r="AF437" s="252"/>
      <c r="AG437" s="252"/>
      <c r="AH437" s="252"/>
      <c r="AI437" s="270"/>
      <c r="AJ437" s="270"/>
      <c r="AK437" s="270"/>
    </row>
    <row r="438" ht="15.75" customHeight="1">
      <c r="A438" s="57" t="s">
        <v>315</v>
      </c>
      <c r="B438" s="57" t="s">
        <v>956</v>
      </c>
      <c r="C438" s="57" t="s">
        <v>6</v>
      </c>
      <c r="D438" s="271" t="s">
        <v>567</v>
      </c>
      <c r="E438" s="57" t="s">
        <v>4</v>
      </c>
      <c r="F438" s="358" t="s">
        <v>957</v>
      </c>
      <c r="G438" s="57" t="s">
        <v>524</v>
      </c>
      <c r="H438" s="38">
        <v>1.0</v>
      </c>
      <c r="I438" s="113">
        <v>3190.0</v>
      </c>
      <c r="J438" s="125"/>
      <c r="K438" s="104"/>
      <c r="L438" s="149">
        <v>1300.0</v>
      </c>
      <c r="M438" s="469">
        <v>1235.0</v>
      </c>
      <c r="N438" s="57" t="s">
        <v>819</v>
      </c>
      <c r="O438" s="274"/>
      <c r="P438" s="63"/>
      <c r="Q438" s="63"/>
      <c r="T438" s="63"/>
      <c r="U438" s="63">
        <f t="shared" si="50"/>
        <v>1235</v>
      </c>
      <c r="V438" s="63"/>
      <c r="W438" s="63"/>
      <c r="X438" s="63"/>
      <c r="Y438" s="63"/>
      <c r="Z438" s="63"/>
      <c r="AA438" s="63"/>
      <c r="AB438" s="63"/>
      <c r="AC438" s="63"/>
      <c r="AD438" s="63"/>
      <c r="AE438" s="252"/>
      <c r="AF438" s="252"/>
      <c r="AG438" s="252"/>
      <c r="AH438" s="252"/>
      <c r="AI438" s="270"/>
      <c r="AJ438" s="270"/>
      <c r="AK438" s="270"/>
    </row>
    <row r="439" ht="15.75" customHeight="1">
      <c r="A439" s="57" t="s">
        <v>315</v>
      </c>
      <c r="B439" s="57" t="s">
        <v>956</v>
      </c>
      <c r="C439" s="57" t="s">
        <v>6</v>
      </c>
      <c r="D439" s="57" t="s">
        <v>328</v>
      </c>
      <c r="E439" s="57" t="s">
        <v>4</v>
      </c>
      <c r="F439" s="358" t="s">
        <v>958</v>
      </c>
      <c r="G439" s="57" t="s">
        <v>524</v>
      </c>
      <c r="H439" s="38">
        <v>1.0</v>
      </c>
      <c r="I439" s="113">
        <v>3190.0</v>
      </c>
      <c r="J439" s="125"/>
      <c r="K439" s="104"/>
      <c r="L439" s="149">
        <v>1300.0</v>
      </c>
      <c r="M439" s="469">
        <v>1235.0</v>
      </c>
      <c r="N439" s="57" t="s">
        <v>819</v>
      </c>
      <c r="O439" s="274"/>
      <c r="P439" s="63"/>
      <c r="Q439" s="63"/>
      <c r="T439" s="63"/>
      <c r="U439" s="63">
        <f t="shared" si="50"/>
        <v>1235</v>
      </c>
      <c r="V439" s="63"/>
      <c r="W439" s="63"/>
      <c r="X439" s="63"/>
      <c r="Y439" s="63"/>
      <c r="Z439" s="63"/>
      <c r="AA439" s="63"/>
      <c r="AB439" s="63"/>
      <c r="AC439" s="63"/>
      <c r="AD439" s="63"/>
      <c r="AE439" s="252"/>
      <c r="AF439" s="252"/>
      <c r="AG439" s="252"/>
      <c r="AH439" s="252"/>
      <c r="AI439" s="270"/>
      <c r="AJ439" s="270"/>
      <c r="AK439" s="270"/>
    </row>
    <row r="440" ht="15.75" customHeight="1">
      <c r="A440" s="271" t="s">
        <v>315</v>
      </c>
      <c r="B440" s="271" t="s">
        <v>243</v>
      </c>
      <c r="C440" s="271" t="s">
        <v>6</v>
      </c>
      <c r="D440" s="271" t="s">
        <v>567</v>
      </c>
      <c r="E440" s="271" t="s">
        <v>319</v>
      </c>
      <c r="F440" s="272" t="s">
        <v>2001</v>
      </c>
      <c r="G440" s="271" t="s">
        <v>377</v>
      </c>
      <c r="H440" s="273">
        <v>1.0</v>
      </c>
      <c r="I440" s="7"/>
      <c r="J440" s="271">
        <v>2590.0</v>
      </c>
      <c r="K440" s="280"/>
      <c r="L440" s="481">
        <v>997.0</v>
      </c>
      <c r="M440" s="482">
        <v>947.15</v>
      </c>
      <c r="N440" s="271" t="s">
        <v>378</v>
      </c>
      <c r="O440" s="380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  <c r="AA440" s="252"/>
      <c r="AB440" s="252"/>
      <c r="AC440" s="252"/>
      <c r="AD440" s="252"/>
      <c r="AE440" s="252"/>
      <c r="AF440" s="252"/>
      <c r="AG440" s="252"/>
      <c r="AH440" s="252"/>
      <c r="AI440" s="252"/>
      <c r="AJ440" s="252"/>
      <c r="AK440" s="252"/>
      <c r="AL440" s="252"/>
      <c r="AM440" s="252"/>
      <c r="AN440" s="252"/>
      <c r="AO440" s="252"/>
    </row>
    <row r="441" ht="15.75" customHeight="1">
      <c r="A441" s="271" t="s">
        <v>315</v>
      </c>
      <c r="B441" s="271" t="s">
        <v>243</v>
      </c>
      <c r="C441" s="271" t="s">
        <v>6</v>
      </c>
      <c r="D441" s="271" t="s">
        <v>328</v>
      </c>
      <c r="E441" s="271" t="s">
        <v>319</v>
      </c>
      <c r="F441" s="272" t="s">
        <v>2001</v>
      </c>
      <c r="G441" s="271" t="s">
        <v>377</v>
      </c>
      <c r="H441" s="273">
        <v>1.0</v>
      </c>
      <c r="I441" s="7"/>
      <c r="J441" s="271">
        <v>2590.0</v>
      </c>
      <c r="K441" s="280"/>
      <c r="L441" s="481">
        <v>997.0</v>
      </c>
      <c r="M441" s="482">
        <v>947.15</v>
      </c>
      <c r="N441" s="271" t="s">
        <v>378</v>
      </c>
      <c r="O441" s="380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252"/>
      <c r="AL441" s="252"/>
      <c r="AM441" s="252"/>
      <c r="AN441" s="252"/>
      <c r="AO441" s="252"/>
    </row>
    <row r="442" ht="15.75" customHeight="1">
      <c r="A442" s="57" t="s">
        <v>315</v>
      </c>
      <c r="B442" s="57" t="s">
        <v>956</v>
      </c>
      <c r="C442" s="57" t="s">
        <v>6</v>
      </c>
      <c r="D442" s="271" t="s">
        <v>567</v>
      </c>
      <c r="E442" s="57" t="s">
        <v>4</v>
      </c>
      <c r="F442" s="358" t="s">
        <v>959</v>
      </c>
      <c r="G442" s="57" t="s">
        <v>524</v>
      </c>
      <c r="H442" s="38">
        <v>1.0</v>
      </c>
      <c r="I442" s="196">
        <v>3190.0</v>
      </c>
      <c r="J442" s="125"/>
      <c r="K442" s="104"/>
      <c r="L442" s="149">
        <v>1300.0</v>
      </c>
      <c r="M442" s="469">
        <v>1235.0</v>
      </c>
      <c r="N442" s="57" t="s">
        <v>819</v>
      </c>
      <c r="O442" s="274"/>
      <c r="P442" s="63"/>
      <c r="Q442" s="63"/>
      <c r="T442" s="63"/>
      <c r="U442" s="63">
        <f t="shared" ref="U442:U443" si="51">M442*H442</f>
        <v>1235</v>
      </c>
      <c r="V442" s="63"/>
      <c r="W442" s="63"/>
      <c r="X442" s="63"/>
      <c r="Y442" s="63"/>
      <c r="Z442" s="63"/>
      <c r="AA442" s="63"/>
      <c r="AB442" s="63"/>
      <c r="AC442" s="63"/>
      <c r="AD442" s="63"/>
      <c r="AE442" s="252"/>
      <c r="AF442" s="252"/>
      <c r="AG442" s="252"/>
      <c r="AH442" s="252"/>
      <c r="AI442" s="270"/>
      <c r="AJ442" s="270"/>
      <c r="AK442" s="270"/>
    </row>
    <row r="443" ht="15.75" customHeight="1">
      <c r="A443" s="57" t="s">
        <v>315</v>
      </c>
      <c r="B443" s="57" t="s">
        <v>956</v>
      </c>
      <c r="C443" s="57" t="s">
        <v>6</v>
      </c>
      <c r="D443" s="35" t="s">
        <v>474</v>
      </c>
      <c r="E443" s="57" t="s">
        <v>4</v>
      </c>
      <c r="F443" s="358" t="s">
        <v>959</v>
      </c>
      <c r="G443" s="57" t="s">
        <v>524</v>
      </c>
      <c r="H443" s="38">
        <v>1.0</v>
      </c>
      <c r="I443" s="113">
        <v>3190.0</v>
      </c>
      <c r="J443" s="125"/>
      <c r="K443" s="104"/>
      <c r="L443" s="149">
        <v>1300.0</v>
      </c>
      <c r="M443" s="469">
        <v>1235.0</v>
      </c>
      <c r="N443" s="57" t="s">
        <v>819</v>
      </c>
      <c r="P443" s="63"/>
      <c r="Q443" s="63"/>
      <c r="T443" s="63"/>
      <c r="U443" s="63">
        <f t="shared" si="51"/>
        <v>1235</v>
      </c>
      <c r="V443" s="63"/>
      <c r="W443" s="63"/>
      <c r="X443" s="63"/>
      <c r="Y443" s="63"/>
      <c r="Z443" s="63"/>
      <c r="AA443" s="63"/>
      <c r="AB443" s="63"/>
      <c r="AC443" s="63"/>
      <c r="AD443" s="63"/>
      <c r="AE443" s="252"/>
      <c r="AF443" s="252"/>
      <c r="AG443" s="252"/>
      <c r="AH443" s="252"/>
      <c r="AI443" s="270"/>
      <c r="AJ443" s="270"/>
      <c r="AK443" s="270"/>
    </row>
    <row r="444" ht="15.75" customHeight="1">
      <c r="A444" s="35" t="s">
        <v>315</v>
      </c>
      <c r="B444" s="57" t="s">
        <v>243</v>
      </c>
      <c r="C444" s="57" t="s">
        <v>6</v>
      </c>
      <c r="D444" s="35" t="s">
        <v>474</v>
      </c>
      <c r="E444" s="57" t="s">
        <v>4</v>
      </c>
      <c r="F444" s="348" t="s">
        <v>2002</v>
      </c>
      <c r="G444" s="35" t="s">
        <v>1840</v>
      </c>
      <c r="H444" s="405">
        <v>1.0</v>
      </c>
      <c r="I444" s="483"/>
      <c r="J444" s="59">
        <v>2390.0</v>
      </c>
      <c r="K444" s="485"/>
      <c r="L444" s="486">
        <v>997.0</v>
      </c>
      <c r="M444" s="487">
        <f t="shared" ref="M444:M445" si="52">1894/2</f>
        <v>947</v>
      </c>
      <c r="N444" s="35" t="s">
        <v>1866</v>
      </c>
      <c r="O444" s="44"/>
      <c r="P444" s="48">
        <f t="shared" ref="P444:P445" si="53">M444*H444</f>
        <v>947</v>
      </c>
      <c r="Q444" s="48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252"/>
      <c r="AJ444" s="252"/>
      <c r="AK444" s="252"/>
      <c r="AL444" s="252"/>
      <c r="AM444" s="252"/>
      <c r="AN444" s="252"/>
      <c r="AO444" s="252"/>
    </row>
    <row r="445" ht="15.75" customHeight="1">
      <c r="A445" s="35" t="s">
        <v>315</v>
      </c>
      <c r="B445" s="57" t="s">
        <v>243</v>
      </c>
      <c r="C445" s="57" t="s">
        <v>6</v>
      </c>
      <c r="D445" s="35" t="s">
        <v>567</v>
      </c>
      <c r="E445" s="57" t="s">
        <v>4</v>
      </c>
      <c r="F445" s="348" t="s">
        <v>2002</v>
      </c>
      <c r="G445" s="35" t="s">
        <v>1840</v>
      </c>
      <c r="H445" s="405">
        <v>1.0</v>
      </c>
      <c r="I445" s="483"/>
      <c r="J445" s="59">
        <v>2390.0</v>
      </c>
      <c r="K445" s="485"/>
      <c r="L445" s="486">
        <v>997.0</v>
      </c>
      <c r="M445" s="487">
        <f t="shared" si="52"/>
        <v>947</v>
      </c>
      <c r="N445" s="35" t="s">
        <v>1866</v>
      </c>
      <c r="O445" s="44"/>
      <c r="P445" s="48">
        <f t="shared" si="53"/>
        <v>947</v>
      </c>
      <c r="Q445" s="48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252"/>
      <c r="AJ445" s="252"/>
      <c r="AK445" s="252"/>
      <c r="AL445" s="252"/>
      <c r="AM445" s="252"/>
      <c r="AN445" s="252"/>
      <c r="AO445" s="252"/>
    </row>
    <row r="446" ht="15.75" customHeight="1">
      <c r="A446" s="271" t="s">
        <v>315</v>
      </c>
      <c r="B446" s="271" t="s">
        <v>243</v>
      </c>
      <c r="C446" s="271" t="s">
        <v>6</v>
      </c>
      <c r="D446" s="271" t="s">
        <v>567</v>
      </c>
      <c r="E446" s="271" t="s">
        <v>319</v>
      </c>
      <c r="F446" s="272" t="s">
        <v>2003</v>
      </c>
      <c r="G446" s="271" t="s">
        <v>377</v>
      </c>
      <c r="H446" s="488">
        <v>1.0</v>
      </c>
      <c r="I446" s="480"/>
      <c r="J446" s="271">
        <v>2590.0</v>
      </c>
      <c r="K446" s="280"/>
      <c r="L446" s="489">
        <v>997.0</v>
      </c>
      <c r="M446" s="490">
        <v>947.15</v>
      </c>
      <c r="N446" s="271" t="s">
        <v>378</v>
      </c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  <c r="AA446" s="252"/>
      <c r="AB446" s="252"/>
      <c r="AC446" s="252"/>
      <c r="AD446" s="252"/>
      <c r="AE446" s="252"/>
      <c r="AF446" s="252"/>
      <c r="AG446" s="252"/>
      <c r="AH446" s="252"/>
      <c r="AI446" s="252"/>
      <c r="AJ446" s="252"/>
      <c r="AK446" s="252"/>
      <c r="AL446" s="252"/>
      <c r="AM446" s="252"/>
      <c r="AN446" s="252"/>
      <c r="AO446" s="252"/>
    </row>
    <row r="447" ht="15.75" customHeight="1">
      <c r="A447" s="35" t="s">
        <v>315</v>
      </c>
      <c r="B447" s="57" t="s">
        <v>243</v>
      </c>
      <c r="C447" s="57" t="s">
        <v>6</v>
      </c>
      <c r="D447" s="35" t="s">
        <v>474</v>
      </c>
      <c r="E447" s="57" t="s">
        <v>4</v>
      </c>
      <c r="F447" s="348" t="s">
        <v>2004</v>
      </c>
      <c r="G447" s="35" t="s">
        <v>1840</v>
      </c>
      <c r="H447" s="405">
        <v>1.0</v>
      </c>
      <c r="I447" s="483"/>
      <c r="J447" s="59">
        <v>2390.0</v>
      </c>
      <c r="K447" s="485"/>
      <c r="L447" s="486">
        <v>997.0</v>
      </c>
      <c r="M447" s="487">
        <f t="shared" ref="M447:M448" si="54">1894/2</f>
        <v>947</v>
      </c>
      <c r="N447" s="35" t="s">
        <v>1866</v>
      </c>
      <c r="O447" s="44"/>
      <c r="P447" s="44">
        <f t="shared" ref="P447:P448" si="55">M447*H447</f>
        <v>947</v>
      </c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252"/>
      <c r="AJ447" s="252"/>
      <c r="AK447" s="252"/>
      <c r="AL447" s="252"/>
      <c r="AM447" s="252"/>
      <c r="AN447" s="252"/>
      <c r="AO447" s="252"/>
    </row>
    <row r="448" ht="15.75" customHeight="1">
      <c r="A448" s="35" t="s">
        <v>315</v>
      </c>
      <c r="B448" s="57" t="s">
        <v>243</v>
      </c>
      <c r="C448" s="57" t="s">
        <v>6</v>
      </c>
      <c r="D448" s="35" t="s">
        <v>567</v>
      </c>
      <c r="E448" s="57" t="s">
        <v>4</v>
      </c>
      <c r="F448" s="348" t="s">
        <v>2004</v>
      </c>
      <c r="G448" s="35" t="s">
        <v>1840</v>
      </c>
      <c r="H448" s="405">
        <v>1.0</v>
      </c>
      <c r="I448" s="483"/>
      <c r="J448" s="59">
        <v>2390.0</v>
      </c>
      <c r="K448" s="485"/>
      <c r="L448" s="486">
        <v>997.0</v>
      </c>
      <c r="M448" s="487">
        <f t="shared" si="54"/>
        <v>947</v>
      </c>
      <c r="N448" s="35" t="s">
        <v>1866</v>
      </c>
      <c r="O448" s="44"/>
      <c r="P448" s="44">
        <f t="shared" si="55"/>
        <v>947</v>
      </c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252"/>
      <c r="AJ448" s="252"/>
      <c r="AK448" s="252"/>
      <c r="AL448" s="252"/>
      <c r="AM448" s="252"/>
      <c r="AN448" s="252"/>
      <c r="AO448" s="252"/>
    </row>
    <row r="449" ht="15.75" customHeight="1">
      <c r="A449" s="271" t="s">
        <v>315</v>
      </c>
      <c r="B449" s="271" t="s">
        <v>243</v>
      </c>
      <c r="C449" s="271" t="s">
        <v>6</v>
      </c>
      <c r="D449" s="271" t="s">
        <v>567</v>
      </c>
      <c r="E449" s="271" t="s">
        <v>319</v>
      </c>
      <c r="F449" s="272" t="s">
        <v>2005</v>
      </c>
      <c r="G449" s="271" t="s">
        <v>377</v>
      </c>
      <c r="H449" s="488">
        <v>1.0</v>
      </c>
      <c r="I449" s="480"/>
      <c r="J449" s="271">
        <v>2590.0</v>
      </c>
      <c r="K449" s="280"/>
      <c r="L449" s="489">
        <v>997.0</v>
      </c>
      <c r="M449" s="490">
        <v>947.15</v>
      </c>
      <c r="N449" s="271" t="s">
        <v>378</v>
      </c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  <c r="AA449" s="252"/>
      <c r="AB449" s="252"/>
      <c r="AC449" s="252"/>
      <c r="AD449" s="252"/>
      <c r="AE449" s="252"/>
      <c r="AF449" s="252"/>
      <c r="AG449" s="252"/>
      <c r="AH449" s="252"/>
      <c r="AI449" s="252"/>
      <c r="AJ449" s="252"/>
      <c r="AK449" s="252"/>
      <c r="AL449" s="252"/>
      <c r="AM449" s="252"/>
      <c r="AN449" s="252"/>
      <c r="AO449" s="252"/>
    </row>
    <row r="450" ht="15.75" customHeight="1">
      <c r="A450" s="282" t="s">
        <v>315</v>
      </c>
      <c r="B450" s="367" t="s">
        <v>1966</v>
      </c>
      <c r="C450" s="367" t="s">
        <v>6</v>
      </c>
      <c r="D450" s="367" t="s">
        <v>567</v>
      </c>
      <c r="E450" s="367" t="s">
        <v>4</v>
      </c>
      <c r="F450" s="368" t="s">
        <v>2006</v>
      </c>
      <c r="G450" s="369" t="s">
        <v>1840</v>
      </c>
      <c r="H450" s="39">
        <v>1.0</v>
      </c>
      <c r="I450" s="483"/>
      <c r="J450" s="367">
        <v>2990.0</v>
      </c>
      <c r="K450" s="484"/>
      <c r="L450" s="391">
        <v>947.0</v>
      </c>
      <c r="M450" s="392">
        <v>947.0</v>
      </c>
      <c r="N450" s="271" t="s">
        <v>1841</v>
      </c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  <c r="AA450" s="252"/>
      <c r="AB450" s="252"/>
      <c r="AC450" s="252"/>
      <c r="AD450" s="252"/>
      <c r="AE450" s="252"/>
      <c r="AF450" s="252"/>
      <c r="AG450" s="252"/>
      <c r="AH450" s="252"/>
      <c r="AI450" s="252"/>
      <c r="AJ450" s="252"/>
      <c r="AK450" s="252"/>
      <c r="AL450" s="252"/>
      <c r="AM450" s="252"/>
      <c r="AN450" s="252"/>
      <c r="AO450" s="252"/>
    </row>
    <row r="451" ht="15.75" customHeight="1">
      <c r="A451" s="282" t="s">
        <v>315</v>
      </c>
      <c r="B451" s="367" t="s">
        <v>1966</v>
      </c>
      <c r="C451" s="367" t="s">
        <v>6</v>
      </c>
      <c r="D451" s="367" t="s">
        <v>328</v>
      </c>
      <c r="E451" s="367" t="s">
        <v>4</v>
      </c>
      <c r="F451" s="368" t="s">
        <v>2006</v>
      </c>
      <c r="G451" s="369" t="s">
        <v>1840</v>
      </c>
      <c r="H451" s="39">
        <v>1.0</v>
      </c>
      <c r="I451" s="483"/>
      <c r="J451" s="367">
        <v>2990.0</v>
      </c>
      <c r="K451" s="484"/>
      <c r="L451" s="391">
        <v>947.0</v>
      </c>
      <c r="M451" s="392">
        <v>947.0</v>
      </c>
      <c r="N451" s="271" t="s">
        <v>1841</v>
      </c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  <c r="AA451" s="252"/>
      <c r="AB451" s="252"/>
      <c r="AC451" s="252"/>
      <c r="AD451" s="252"/>
      <c r="AE451" s="252"/>
      <c r="AF451" s="252"/>
      <c r="AG451" s="252"/>
      <c r="AH451" s="252"/>
      <c r="AI451" s="252"/>
      <c r="AJ451" s="252"/>
      <c r="AK451" s="252"/>
      <c r="AL451" s="252"/>
      <c r="AM451" s="252"/>
      <c r="AN451" s="252"/>
      <c r="AO451" s="252"/>
    </row>
    <row r="452" ht="15.75" customHeight="1">
      <c r="A452" s="35" t="s">
        <v>315</v>
      </c>
      <c r="B452" s="57" t="s">
        <v>231</v>
      </c>
      <c r="C452" s="57" t="s">
        <v>6</v>
      </c>
      <c r="D452" s="35" t="s">
        <v>567</v>
      </c>
      <c r="E452" s="57" t="s">
        <v>4</v>
      </c>
      <c r="F452" s="348" t="s">
        <v>2007</v>
      </c>
      <c r="G452" s="35" t="s">
        <v>1840</v>
      </c>
      <c r="H452" s="405">
        <v>1.0</v>
      </c>
      <c r="I452" s="483"/>
      <c r="J452" s="59">
        <v>4390.0</v>
      </c>
      <c r="K452" s="485"/>
      <c r="L452" s="486" t="s">
        <v>176</v>
      </c>
      <c r="M452" s="487">
        <f t="shared" ref="M452:M453" si="56">3478/2</f>
        <v>1739</v>
      </c>
      <c r="N452" s="35" t="s">
        <v>1866</v>
      </c>
      <c r="O452" s="44"/>
      <c r="P452" s="44">
        <f t="shared" ref="P452:P454" si="57">M452*H452</f>
        <v>1739</v>
      </c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252"/>
      <c r="AJ452" s="252"/>
      <c r="AK452" s="252"/>
      <c r="AL452" s="252"/>
      <c r="AM452" s="252"/>
      <c r="AN452" s="252"/>
      <c r="AO452" s="252"/>
    </row>
    <row r="453" ht="15.75" customHeight="1">
      <c r="A453" s="35" t="s">
        <v>315</v>
      </c>
      <c r="B453" s="57" t="s">
        <v>231</v>
      </c>
      <c r="C453" s="57" t="s">
        <v>6</v>
      </c>
      <c r="D453" s="35" t="s">
        <v>328</v>
      </c>
      <c r="E453" s="57" t="s">
        <v>4</v>
      </c>
      <c r="F453" s="348" t="s">
        <v>2007</v>
      </c>
      <c r="G453" s="35" t="s">
        <v>1840</v>
      </c>
      <c r="H453" s="405">
        <v>1.0</v>
      </c>
      <c r="I453" s="483"/>
      <c r="J453" s="59">
        <v>4390.0</v>
      </c>
      <c r="K453" s="485"/>
      <c r="L453" s="486" t="s">
        <v>176</v>
      </c>
      <c r="M453" s="487">
        <f t="shared" si="56"/>
        <v>1739</v>
      </c>
      <c r="N453" s="35" t="s">
        <v>1866</v>
      </c>
      <c r="O453" s="44"/>
      <c r="P453" s="44">
        <f t="shared" si="57"/>
        <v>1739</v>
      </c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252"/>
      <c r="AJ453" s="252"/>
      <c r="AK453" s="252"/>
      <c r="AL453" s="252"/>
      <c r="AM453" s="252"/>
      <c r="AN453" s="252"/>
      <c r="AO453" s="252"/>
    </row>
    <row r="454" ht="15.75" customHeight="1">
      <c r="A454" s="35" t="s">
        <v>315</v>
      </c>
      <c r="B454" s="57" t="s">
        <v>231</v>
      </c>
      <c r="C454" s="57" t="s">
        <v>6</v>
      </c>
      <c r="D454" s="35" t="s">
        <v>328</v>
      </c>
      <c r="E454" s="57" t="s">
        <v>4</v>
      </c>
      <c r="F454" s="348" t="s">
        <v>2008</v>
      </c>
      <c r="G454" s="35" t="s">
        <v>1840</v>
      </c>
      <c r="H454" s="491">
        <v>1.0</v>
      </c>
      <c r="I454" s="483"/>
      <c r="J454" s="59">
        <v>4390.0</v>
      </c>
      <c r="K454" s="485"/>
      <c r="L454" s="486" t="s">
        <v>176</v>
      </c>
      <c r="M454" s="487">
        <f>5217/3</f>
        <v>1739</v>
      </c>
      <c r="N454" s="35" t="s">
        <v>1866</v>
      </c>
      <c r="O454" s="44"/>
      <c r="P454" s="44">
        <f t="shared" si="57"/>
        <v>1739</v>
      </c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252"/>
      <c r="AJ454" s="252"/>
      <c r="AK454" s="252"/>
      <c r="AL454" s="252"/>
      <c r="AM454" s="252"/>
      <c r="AN454" s="252"/>
      <c r="AO454" s="252"/>
    </row>
    <row r="455" ht="15.75" customHeight="1">
      <c r="A455" s="57" t="s">
        <v>315</v>
      </c>
      <c r="B455" s="57" t="s">
        <v>231</v>
      </c>
      <c r="C455" s="57" t="s">
        <v>6</v>
      </c>
      <c r="D455" s="271" t="s">
        <v>567</v>
      </c>
      <c r="E455" s="57" t="s">
        <v>4</v>
      </c>
      <c r="F455" s="382" t="s">
        <v>1119</v>
      </c>
      <c r="G455" s="57" t="s">
        <v>524</v>
      </c>
      <c r="H455" s="151">
        <v>1.0</v>
      </c>
      <c r="I455" s="113">
        <v>6590.0</v>
      </c>
      <c r="J455" s="125"/>
      <c r="K455" s="179">
        <v>2750.0</v>
      </c>
      <c r="L455" s="151">
        <v>2613.0</v>
      </c>
      <c r="M455" s="492">
        <f>L455*H455</f>
        <v>2613</v>
      </c>
      <c r="N455" s="57" t="s">
        <v>1095</v>
      </c>
      <c r="O455" s="63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  <c r="AH455" s="252"/>
      <c r="AI455" s="270"/>
      <c r="AJ455" s="270"/>
      <c r="AK455" s="270"/>
    </row>
    <row r="456" ht="15.75" customHeight="1">
      <c r="A456" s="35" t="s">
        <v>315</v>
      </c>
      <c r="B456" s="57" t="s">
        <v>231</v>
      </c>
      <c r="C456" s="57" t="s">
        <v>6</v>
      </c>
      <c r="D456" s="35" t="s">
        <v>328</v>
      </c>
      <c r="E456" s="57" t="s">
        <v>4</v>
      </c>
      <c r="F456" s="348" t="s">
        <v>2009</v>
      </c>
      <c r="G456" s="35" t="s">
        <v>1840</v>
      </c>
      <c r="H456" s="491">
        <v>1.0</v>
      </c>
      <c r="I456" s="483"/>
      <c r="J456" s="59">
        <v>5390.0</v>
      </c>
      <c r="K456" s="485"/>
      <c r="L456" s="486" t="s">
        <v>60</v>
      </c>
      <c r="M456" s="487">
        <f t="shared" ref="M456:M457" si="58">4428/2</f>
        <v>2214</v>
      </c>
      <c r="N456" s="35" t="s">
        <v>1866</v>
      </c>
      <c r="O456" s="44"/>
      <c r="P456" s="44">
        <f t="shared" ref="P456:P457" si="59">M456*H456</f>
        <v>2214</v>
      </c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252"/>
      <c r="AJ456" s="252"/>
      <c r="AK456" s="252"/>
      <c r="AL456" s="252"/>
      <c r="AM456" s="252"/>
      <c r="AN456" s="252"/>
      <c r="AO456" s="252"/>
    </row>
    <row r="457" ht="15.75" customHeight="1">
      <c r="A457" s="35" t="s">
        <v>315</v>
      </c>
      <c r="B457" s="57" t="s">
        <v>231</v>
      </c>
      <c r="C457" s="57" t="s">
        <v>6</v>
      </c>
      <c r="D457" s="35" t="s">
        <v>328</v>
      </c>
      <c r="E457" s="57" t="s">
        <v>4</v>
      </c>
      <c r="F457" s="348" t="s">
        <v>2010</v>
      </c>
      <c r="G457" s="35" t="s">
        <v>1840</v>
      </c>
      <c r="H457" s="491">
        <v>1.0</v>
      </c>
      <c r="I457" s="483"/>
      <c r="J457" s="59">
        <v>5390.0</v>
      </c>
      <c r="K457" s="485"/>
      <c r="L457" s="486" t="s">
        <v>60</v>
      </c>
      <c r="M457" s="487">
        <f t="shared" si="58"/>
        <v>2214</v>
      </c>
      <c r="N457" s="35" t="s">
        <v>1866</v>
      </c>
      <c r="O457" s="44"/>
      <c r="P457" s="44">
        <f t="shared" si="59"/>
        <v>2214</v>
      </c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252"/>
      <c r="AJ457" s="252"/>
      <c r="AK457" s="252"/>
      <c r="AL457" s="252"/>
      <c r="AM457" s="252"/>
      <c r="AN457" s="252"/>
      <c r="AO457" s="252"/>
    </row>
    <row r="458" ht="15.75" customHeight="1">
      <c r="A458" s="271" t="s">
        <v>315</v>
      </c>
      <c r="B458" s="271" t="s">
        <v>236</v>
      </c>
      <c r="C458" s="271" t="s">
        <v>6</v>
      </c>
      <c r="D458" s="271" t="s">
        <v>567</v>
      </c>
      <c r="E458" s="271" t="s">
        <v>319</v>
      </c>
      <c r="F458" s="272" t="s">
        <v>2011</v>
      </c>
      <c r="G458" s="271" t="s">
        <v>377</v>
      </c>
      <c r="H458" s="488">
        <v>1.0</v>
      </c>
      <c r="I458" s="480"/>
      <c r="J458" s="271">
        <v>3190.0</v>
      </c>
      <c r="K458" s="280"/>
      <c r="L458" s="493" t="s">
        <v>398</v>
      </c>
      <c r="M458" s="490">
        <v>1104.85</v>
      </c>
      <c r="N458" s="271" t="s">
        <v>378</v>
      </c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  <c r="AH458" s="252"/>
      <c r="AI458" s="252"/>
      <c r="AJ458" s="252"/>
      <c r="AK458" s="252"/>
      <c r="AL458" s="252"/>
      <c r="AM458" s="252"/>
      <c r="AN458" s="252"/>
      <c r="AO458" s="252"/>
    </row>
    <row r="459" ht="15.75" customHeight="1">
      <c r="A459" s="271" t="s">
        <v>315</v>
      </c>
      <c r="B459" s="271" t="s">
        <v>236</v>
      </c>
      <c r="C459" s="271" t="s">
        <v>6</v>
      </c>
      <c r="D459" s="271" t="s">
        <v>567</v>
      </c>
      <c r="E459" s="271" t="s">
        <v>319</v>
      </c>
      <c r="F459" s="272" t="s">
        <v>2012</v>
      </c>
      <c r="G459" s="271" t="s">
        <v>377</v>
      </c>
      <c r="H459" s="488">
        <v>1.0</v>
      </c>
      <c r="I459" s="480"/>
      <c r="J459" s="271">
        <v>3190.0</v>
      </c>
      <c r="K459" s="280"/>
      <c r="L459" s="489">
        <v>1163.0</v>
      </c>
      <c r="M459" s="490">
        <v>1104.85</v>
      </c>
      <c r="N459" s="271" t="s">
        <v>378</v>
      </c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52"/>
      <c r="AJ459" s="252"/>
      <c r="AK459" s="252"/>
      <c r="AL459" s="252"/>
      <c r="AM459" s="252"/>
      <c r="AN459" s="252"/>
      <c r="AO459" s="252"/>
    </row>
    <row r="460" ht="15.75" customHeight="1">
      <c r="A460" s="35" t="s">
        <v>315</v>
      </c>
      <c r="B460" s="57" t="s">
        <v>236</v>
      </c>
      <c r="C460" s="57" t="s">
        <v>6</v>
      </c>
      <c r="D460" s="57" t="s">
        <v>567</v>
      </c>
      <c r="E460" s="57" t="s">
        <v>4</v>
      </c>
      <c r="F460" s="382" t="s">
        <v>606</v>
      </c>
      <c r="G460" s="57" t="s">
        <v>524</v>
      </c>
      <c r="H460" s="151">
        <v>1.0</v>
      </c>
      <c r="I460" s="274"/>
      <c r="J460" s="59">
        <v>2590.0</v>
      </c>
      <c r="K460" s="104"/>
      <c r="L460" s="176">
        <v>997.0</v>
      </c>
      <c r="M460" s="494">
        <v>897.0</v>
      </c>
      <c r="N460" s="57" t="s">
        <v>476</v>
      </c>
      <c r="O460" s="64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252"/>
      <c r="AF460" s="252"/>
      <c r="AG460" s="252"/>
      <c r="AH460" s="252"/>
      <c r="AI460" s="252"/>
      <c r="AJ460" s="252"/>
      <c r="AK460" s="252"/>
      <c r="AL460" s="252"/>
      <c r="AM460" s="252"/>
      <c r="AN460" s="252"/>
      <c r="AO460" s="252"/>
    </row>
    <row r="461" ht="15.75" customHeight="1">
      <c r="A461" s="35" t="s">
        <v>315</v>
      </c>
      <c r="B461" s="57" t="s">
        <v>236</v>
      </c>
      <c r="C461" s="57" t="s">
        <v>6</v>
      </c>
      <c r="D461" s="57" t="s">
        <v>328</v>
      </c>
      <c r="E461" s="57" t="s">
        <v>4</v>
      </c>
      <c r="F461" s="382" t="s">
        <v>606</v>
      </c>
      <c r="G461" s="57" t="s">
        <v>524</v>
      </c>
      <c r="H461" s="151">
        <v>1.0</v>
      </c>
      <c r="I461" s="274"/>
      <c r="J461" s="59">
        <v>2590.0</v>
      </c>
      <c r="K461" s="104"/>
      <c r="L461" s="176">
        <v>997.0</v>
      </c>
      <c r="M461" s="494">
        <v>897.0</v>
      </c>
      <c r="N461" s="57" t="s">
        <v>476</v>
      </c>
      <c r="O461" s="64" t="s">
        <v>476</v>
      </c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252"/>
      <c r="AF461" s="252"/>
      <c r="AG461" s="252"/>
      <c r="AH461" s="252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35" t="s">
        <v>315</v>
      </c>
      <c r="B462" s="57" t="s">
        <v>236</v>
      </c>
      <c r="C462" s="57" t="s">
        <v>6</v>
      </c>
      <c r="D462" s="35" t="s">
        <v>474</v>
      </c>
      <c r="E462" s="57" t="s">
        <v>4</v>
      </c>
      <c r="F462" s="348" t="s">
        <v>2013</v>
      </c>
      <c r="G462" s="35" t="s">
        <v>1840</v>
      </c>
      <c r="H462" s="405">
        <v>1.0</v>
      </c>
      <c r="I462" s="480"/>
      <c r="J462" s="59">
        <v>1790.0</v>
      </c>
      <c r="K462" s="58"/>
      <c r="L462" s="486">
        <v>760.0</v>
      </c>
      <c r="M462" s="487">
        <f t="shared" ref="M462:M463" si="60">1444/2</f>
        <v>722</v>
      </c>
      <c r="N462" s="35" t="s">
        <v>1866</v>
      </c>
      <c r="O462" s="44"/>
      <c r="P462" s="44">
        <f t="shared" ref="P462:P463" si="61">M462*H462</f>
        <v>722</v>
      </c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35" t="s">
        <v>315</v>
      </c>
      <c r="B463" s="57" t="s">
        <v>236</v>
      </c>
      <c r="C463" s="57" t="s">
        <v>6</v>
      </c>
      <c r="D463" s="35" t="s">
        <v>328</v>
      </c>
      <c r="E463" s="57" t="s">
        <v>4</v>
      </c>
      <c r="F463" s="348" t="s">
        <v>2014</v>
      </c>
      <c r="G463" s="35" t="s">
        <v>1840</v>
      </c>
      <c r="H463" s="491">
        <v>1.0</v>
      </c>
      <c r="I463" s="480"/>
      <c r="J463" s="59">
        <v>1790.0</v>
      </c>
      <c r="K463" s="58"/>
      <c r="L463" s="486">
        <v>760.0</v>
      </c>
      <c r="M463" s="487">
        <f t="shared" si="60"/>
        <v>722</v>
      </c>
      <c r="N463" s="35" t="s">
        <v>1866</v>
      </c>
      <c r="O463" s="44"/>
      <c r="P463" s="44">
        <f t="shared" si="61"/>
        <v>722</v>
      </c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57" t="s">
        <v>315</v>
      </c>
      <c r="B464" s="57" t="s">
        <v>236</v>
      </c>
      <c r="C464" s="57" t="s">
        <v>6</v>
      </c>
      <c r="D464" s="57" t="s">
        <v>328</v>
      </c>
      <c r="E464" s="57" t="s">
        <v>4</v>
      </c>
      <c r="F464" s="358" t="s">
        <v>960</v>
      </c>
      <c r="G464" s="57" t="s">
        <v>524</v>
      </c>
      <c r="H464" s="151">
        <v>1.0</v>
      </c>
      <c r="I464" s="113">
        <v>2590.0</v>
      </c>
      <c r="J464" s="125"/>
      <c r="K464" s="104"/>
      <c r="L464" s="152">
        <v>997.0</v>
      </c>
      <c r="M464" s="495">
        <v>947.0</v>
      </c>
      <c r="N464" s="57" t="s">
        <v>819</v>
      </c>
      <c r="P464" s="63"/>
      <c r="Q464" s="63"/>
      <c r="T464" s="63"/>
      <c r="U464" s="63">
        <f t="shared" ref="U464:U465" si="62">M464*H464</f>
        <v>947</v>
      </c>
      <c r="V464" s="63"/>
      <c r="W464" s="63"/>
      <c r="X464" s="63"/>
      <c r="Y464" s="63"/>
      <c r="Z464" s="63"/>
      <c r="AA464" s="63"/>
      <c r="AB464" s="63"/>
      <c r="AC464" s="63"/>
      <c r="AD464" s="63"/>
      <c r="AE464" s="252"/>
      <c r="AF464" s="252"/>
      <c r="AG464" s="252"/>
      <c r="AH464" s="252"/>
      <c r="AI464" s="270"/>
      <c r="AJ464" s="270"/>
      <c r="AK464" s="270"/>
    </row>
    <row r="465" ht="15.75" customHeight="1">
      <c r="A465" s="57" t="s">
        <v>315</v>
      </c>
      <c r="B465" s="57" t="s">
        <v>236</v>
      </c>
      <c r="C465" s="57" t="s">
        <v>6</v>
      </c>
      <c r="D465" s="271" t="s">
        <v>567</v>
      </c>
      <c r="E465" s="57" t="s">
        <v>4</v>
      </c>
      <c r="F465" s="358" t="s">
        <v>960</v>
      </c>
      <c r="G465" s="57" t="s">
        <v>524</v>
      </c>
      <c r="H465" s="151">
        <v>1.0</v>
      </c>
      <c r="I465" s="113">
        <v>2590.0</v>
      </c>
      <c r="J465" s="125"/>
      <c r="K465" s="104"/>
      <c r="L465" s="152">
        <v>997.0</v>
      </c>
      <c r="M465" s="495">
        <v>947.0</v>
      </c>
      <c r="N465" s="57" t="s">
        <v>819</v>
      </c>
      <c r="P465" s="63"/>
      <c r="Q465" s="63"/>
      <c r="T465" s="63"/>
      <c r="U465" s="63">
        <f t="shared" si="62"/>
        <v>947</v>
      </c>
      <c r="V465" s="63"/>
      <c r="W465" s="63"/>
      <c r="X465" s="63"/>
      <c r="Y465" s="63"/>
      <c r="Z465" s="63"/>
      <c r="AA465" s="63"/>
      <c r="AB465" s="63"/>
      <c r="AC465" s="63"/>
      <c r="AD465" s="63"/>
      <c r="AE465" s="252"/>
      <c r="AF465" s="252"/>
      <c r="AG465" s="252"/>
      <c r="AH465" s="252"/>
      <c r="AI465" s="270"/>
      <c r="AJ465" s="270"/>
      <c r="AK465" s="270"/>
    </row>
    <row r="466" ht="15.75" customHeight="1">
      <c r="A466" s="35" t="s">
        <v>315</v>
      </c>
      <c r="B466" s="57" t="s">
        <v>236</v>
      </c>
      <c r="C466" s="57" t="s">
        <v>6</v>
      </c>
      <c r="D466" s="57" t="s">
        <v>567</v>
      </c>
      <c r="E466" s="57" t="s">
        <v>4</v>
      </c>
      <c r="F466" s="382" t="s">
        <v>607</v>
      </c>
      <c r="G466" s="57" t="s">
        <v>524</v>
      </c>
      <c r="H466" s="151">
        <v>1.0</v>
      </c>
      <c r="I466" s="274"/>
      <c r="J466" s="59">
        <v>2590.0</v>
      </c>
      <c r="K466" s="104"/>
      <c r="L466" s="176">
        <v>997.0</v>
      </c>
      <c r="M466" s="494">
        <v>897.0</v>
      </c>
      <c r="N466" s="57" t="s">
        <v>476</v>
      </c>
      <c r="O466" s="64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252"/>
      <c r="AF466" s="252"/>
      <c r="AG466" s="252"/>
      <c r="AH466" s="252"/>
      <c r="AI466" s="252"/>
      <c r="AJ466" s="252"/>
      <c r="AK466" s="252"/>
      <c r="AL466" s="252"/>
      <c r="AM466" s="252"/>
      <c r="AN466" s="252"/>
      <c r="AO466" s="252"/>
    </row>
    <row r="467" ht="15.75" customHeight="1">
      <c r="A467" s="57" t="s">
        <v>315</v>
      </c>
      <c r="B467" s="57" t="s">
        <v>236</v>
      </c>
      <c r="C467" s="57" t="s">
        <v>22</v>
      </c>
      <c r="D467" s="271" t="s">
        <v>567</v>
      </c>
      <c r="E467" s="57" t="s">
        <v>4</v>
      </c>
      <c r="F467" s="358" t="s">
        <v>608</v>
      </c>
      <c r="G467" s="57" t="s">
        <v>524</v>
      </c>
      <c r="H467" s="151">
        <v>1.0</v>
      </c>
      <c r="I467" s="113">
        <v>2790.0</v>
      </c>
      <c r="J467" s="125"/>
      <c r="K467" s="104"/>
      <c r="L467" s="152">
        <v>1190.0</v>
      </c>
      <c r="M467" s="496">
        <v>1131.0</v>
      </c>
      <c r="N467" s="57" t="s">
        <v>819</v>
      </c>
      <c r="P467" s="63"/>
      <c r="Q467" s="63"/>
      <c r="T467" s="63"/>
      <c r="U467" s="63">
        <f t="shared" ref="U467:U469" si="63">M467*H467</f>
        <v>1131</v>
      </c>
      <c r="V467" s="63"/>
      <c r="W467" s="63"/>
      <c r="X467" s="63"/>
      <c r="Y467" s="63"/>
      <c r="Z467" s="63"/>
      <c r="AA467" s="63"/>
      <c r="AB467" s="63"/>
      <c r="AC467" s="63"/>
      <c r="AD467" s="63"/>
      <c r="AE467" s="252"/>
      <c r="AF467" s="252"/>
      <c r="AG467" s="252"/>
      <c r="AH467" s="252"/>
      <c r="AI467" s="270"/>
      <c r="AJ467" s="270"/>
      <c r="AK467" s="270"/>
    </row>
    <row r="468" ht="15.75" customHeight="1">
      <c r="A468" s="57" t="s">
        <v>315</v>
      </c>
      <c r="B468" s="57" t="s">
        <v>236</v>
      </c>
      <c r="C468" s="57" t="s">
        <v>22</v>
      </c>
      <c r="D468" s="57" t="s">
        <v>328</v>
      </c>
      <c r="E468" s="57" t="s">
        <v>4</v>
      </c>
      <c r="F468" s="358" t="s">
        <v>961</v>
      </c>
      <c r="G468" s="57" t="s">
        <v>524</v>
      </c>
      <c r="H468" s="151">
        <v>1.0</v>
      </c>
      <c r="I468" s="113">
        <v>2790.0</v>
      </c>
      <c r="J468" s="125"/>
      <c r="K468" s="104"/>
      <c r="L468" s="152">
        <v>1190.0</v>
      </c>
      <c r="M468" s="495">
        <v>1131.0</v>
      </c>
      <c r="N468" s="57" t="s">
        <v>819</v>
      </c>
      <c r="P468" s="63"/>
      <c r="Q468" s="63"/>
      <c r="T468" s="63"/>
      <c r="U468" s="63">
        <f t="shared" si="63"/>
        <v>1131</v>
      </c>
      <c r="V468" s="63"/>
      <c r="W468" s="63"/>
      <c r="X468" s="63"/>
      <c r="Y468" s="63"/>
      <c r="Z468" s="63"/>
      <c r="AA468" s="63"/>
      <c r="AB468" s="63"/>
      <c r="AC468" s="63"/>
      <c r="AD468" s="63"/>
      <c r="AE468" s="252"/>
      <c r="AF468" s="252"/>
      <c r="AG468" s="252"/>
      <c r="AH468" s="252"/>
      <c r="AI468" s="270"/>
      <c r="AJ468" s="270"/>
      <c r="AK468" s="270"/>
    </row>
    <row r="469" ht="15.75" customHeight="1">
      <c r="A469" s="57" t="s">
        <v>315</v>
      </c>
      <c r="B469" s="57" t="s">
        <v>236</v>
      </c>
      <c r="C469" s="57" t="s">
        <v>22</v>
      </c>
      <c r="D469" s="271" t="s">
        <v>567</v>
      </c>
      <c r="E469" s="57" t="s">
        <v>4</v>
      </c>
      <c r="F469" s="358" t="s">
        <v>961</v>
      </c>
      <c r="G469" s="57" t="s">
        <v>524</v>
      </c>
      <c r="H469" s="77">
        <v>2.0</v>
      </c>
      <c r="I469" s="113">
        <v>2790.0</v>
      </c>
      <c r="J469" s="125"/>
      <c r="K469" s="410"/>
      <c r="L469" s="152">
        <v>1190.0</v>
      </c>
      <c r="M469" s="497">
        <v>1131.0</v>
      </c>
      <c r="N469" s="57" t="s">
        <v>819</v>
      </c>
      <c r="O469" s="274"/>
      <c r="P469" s="63"/>
      <c r="Q469" s="63"/>
      <c r="T469" s="63"/>
      <c r="U469" s="63">
        <f t="shared" si="63"/>
        <v>2262</v>
      </c>
      <c r="V469" s="63"/>
      <c r="W469" s="63"/>
      <c r="X469" s="63"/>
      <c r="Y469" s="63"/>
      <c r="Z469" s="63"/>
      <c r="AA469" s="63"/>
      <c r="AB469" s="63"/>
      <c r="AC469" s="63"/>
      <c r="AD469" s="63"/>
      <c r="AE469" s="252"/>
      <c r="AF469" s="252"/>
      <c r="AG469" s="252"/>
      <c r="AH469" s="252"/>
      <c r="AI469" s="270"/>
      <c r="AJ469" s="270"/>
      <c r="AK469" s="270"/>
    </row>
    <row r="470" ht="15.75" customHeight="1">
      <c r="A470" s="282" t="s">
        <v>315</v>
      </c>
      <c r="B470" s="367" t="s">
        <v>231</v>
      </c>
      <c r="C470" s="367" t="s">
        <v>6</v>
      </c>
      <c r="D470" s="367" t="s">
        <v>567</v>
      </c>
      <c r="E470" s="367" t="s">
        <v>4</v>
      </c>
      <c r="F470" s="368" t="s">
        <v>2015</v>
      </c>
      <c r="G470" s="369" t="s">
        <v>1840</v>
      </c>
      <c r="H470" s="422">
        <v>1.0</v>
      </c>
      <c r="I470" s="480"/>
      <c r="J470" s="367">
        <v>3990.0</v>
      </c>
      <c r="K470" s="498"/>
      <c r="L470" s="416">
        <v>1321.0</v>
      </c>
      <c r="M470" s="417">
        <v>1321.0</v>
      </c>
      <c r="N470" s="271" t="s">
        <v>1841</v>
      </c>
      <c r="O470" s="380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  <c r="AA470" s="252"/>
      <c r="AB470" s="252"/>
      <c r="AC470" s="252"/>
      <c r="AD470" s="252"/>
      <c r="AE470" s="252"/>
      <c r="AF470" s="252"/>
      <c r="AG470" s="252"/>
      <c r="AH470" s="252"/>
      <c r="AI470" s="252"/>
      <c r="AJ470" s="252"/>
      <c r="AK470" s="252"/>
      <c r="AL470" s="252"/>
      <c r="AM470" s="252"/>
      <c r="AN470" s="252"/>
      <c r="AO470" s="252"/>
    </row>
    <row r="471" ht="15.75" customHeight="1">
      <c r="A471" s="282" t="s">
        <v>315</v>
      </c>
      <c r="B471" s="367" t="s">
        <v>231</v>
      </c>
      <c r="C471" s="367" t="s">
        <v>6</v>
      </c>
      <c r="D471" s="367" t="s">
        <v>328</v>
      </c>
      <c r="E471" s="367" t="s">
        <v>4</v>
      </c>
      <c r="F471" s="368" t="s">
        <v>2015</v>
      </c>
      <c r="G471" s="369" t="s">
        <v>1840</v>
      </c>
      <c r="H471" s="422">
        <v>1.0</v>
      </c>
      <c r="I471" s="480"/>
      <c r="J471" s="367">
        <v>3990.0</v>
      </c>
      <c r="K471" s="498"/>
      <c r="L471" s="416">
        <v>1321.0</v>
      </c>
      <c r="M471" s="417">
        <v>1321.0</v>
      </c>
      <c r="N471" s="271" t="s">
        <v>1841</v>
      </c>
      <c r="O471" s="380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  <c r="AA471" s="252"/>
      <c r="AB471" s="252"/>
      <c r="AC471" s="252"/>
      <c r="AD471" s="252"/>
      <c r="AE471" s="252"/>
      <c r="AF471" s="252"/>
      <c r="AG471" s="252"/>
      <c r="AH471" s="252"/>
      <c r="AI471" s="252"/>
      <c r="AJ471" s="252"/>
      <c r="AK471" s="252"/>
      <c r="AL471" s="252"/>
      <c r="AM471" s="252"/>
      <c r="AN471" s="252"/>
      <c r="AO471" s="252"/>
    </row>
    <row r="472" ht="15.75" customHeight="1">
      <c r="A472" s="35" t="s">
        <v>315</v>
      </c>
      <c r="B472" s="57" t="s">
        <v>231</v>
      </c>
      <c r="C472" s="57" t="s">
        <v>6</v>
      </c>
      <c r="D472" s="35" t="s">
        <v>567</v>
      </c>
      <c r="E472" s="57" t="s">
        <v>4</v>
      </c>
      <c r="F472" s="348" t="s">
        <v>2016</v>
      </c>
      <c r="G472" s="35" t="s">
        <v>1840</v>
      </c>
      <c r="H472" s="422">
        <v>1.0</v>
      </c>
      <c r="I472" s="480"/>
      <c r="J472" s="59">
        <v>3590.0</v>
      </c>
      <c r="K472" s="499"/>
      <c r="L472" s="486" t="s">
        <v>17</v>
      </c>
      <c r="M472" s="407">
        <f>2642/2</f>
        <v>1321</v>
      </c>
      <c r="N472" s="35" t="s">
        <v>1866</v>
      </c>
      <c r="O472" s="48"/>
      <c r="P472" s="44">
        <f>M472*H472</f>
        <v>1321</v>
      </c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252"/>
      <c r="AJ472" s="252"/>
      <c r="AK472" s="252"/>
      <c r="AL472" s="252"/>
      <c r="AM472" s="252"/>
      <c r="AN472" s="252"/>
      <c r="AO472" s="252"/>
    </row>
    <row r="473" ht="15.75" customHeight="1">
      <c r="A473" s="282" t="s">
        <v>315</v>
      </c>
      <c r="B473" s="367" t="s">
        <v>231</v>
      </c>
      <c r="C473" s="367" t="s">
        <v>6</v>
      </c>
      <c r="D473" s="367" t="s">
        <v>567</v>
      </c>
      <c r="E473" s="367" t="s">
        <v>4</v>
      </c>
      <c r="F473" s="368" t="s">
        <v>2017</v>
      </c>
      <c r="G473" s="369" t="s">
        <v>1840</v>
      </c>
      <c r="H473" s="422">
        <v>1.0</v>
      </c>
      <c r="I473" s="480"/>
      <c r="J473" s="367">
        <v>3990.0</v>
      </c>
      <c r="K473" s="498"/>
      <c r="L473" s="416">
        <v>1321.0</v>
      </c>
      <c r="M473" s="417">
        <v>1321.0</v>
      </c>
      <c r="N473" s="271" t="s">
        <v>1841</v>
      </c>
      <c r="O473" s="380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  <c r="AH473" s="252"/>
      <c r="AI473" s="252"/>
      <c r="AJ473" s="252"/>
      <c r="AK473" s="252"/>
      <c r="AL473" s="252"/>
      <c r="AM473" s="252"/>
      <c r="AN473" s="252"/>
      <c r="AO473" s="252"/>
    </row>
    <row r="474" ht="15.75" customHeight="1">
      <c r="A474" s="282" t="s">
        <v>315</v>
      </c>
      <c r="B474" s="367" t="s">
        <v>231</v>
      </c>
      <c r="C474" s="367" t="s">
        <v>6</v>
      </c>
      <c r="D474" s="367" t="s">
        <v>328</v>
      </c>
      <c r="E474" s="367" t="s">
        <v>4</v>
      </c>
      <c r="F474" s="368" t="s">
        <v>2017</v>
      </c>
      <c r="G474" s="369" t="s">
        <v>1840</v>
      </c>
      <c r="H474" s="422">
        <v>1.0</v>
      </c>
      <c r="I474" s="480"/>
      <c r="J474" s="367">
        <v>3990.0</v>
      </c>
      <c r="K474" s="498"/>
      <c r="L474" s="416">
        <v>1321.0</v>
      </c>
      <c r="M474" s="417">
        <v>1321.0</v>
      </c>
      <c r="N474" s="271" t="s">
        <v>1841</v>
      </c>
      <c r="O474" s="380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  <c r="AA474" s="252"/>
      <c r="AB474" s="252"/>
      <c r="AC474" s="252"/>
      <c r="AD474" s="252"/>
      <c r="AE474" s="252"/>
      <c r="AF474" s="252"/>
      <c r="AG474" s="252"/>
      <c r="AH474" s="252"/>
      <c r="AI474" s="252"/>
      <c r="AJ474" s="252"/>
      <c r="AK474" s="252"/>
      <c r="AL474" s="252"/>
      <c r="AM474" s="252"/>
      <c r="AN474" s="252"/>
      <c r="AO474" s="252"/>
    </row>
    <row r="475" ht="15.75" customHeight="1">
      <c r="A475" s="282" t="s">
        <v>315</v>
      </c>
      <c r="B475" s="367" t="s">
        <v>231</v>
      </c>
      <c r="C475" s="367" t="s">
        <v>6</v>
      </c>
      <c r="D475" s="367" t="s">
        <v>567</v>
      </c>
      <c r="E475" s="367" t="s">
        <v>4</v>
      </c>
      <c r="F475" s="368" t="s">
        <v>2018</v>
      </c>
      <c r="G475" s="369" t="s">
        <v>1840</v>
      </c>
      <c r="H475" s="422">
        <v>1.0</v>
      </c>
      <c r="I475" s="480"/>
      <c r="J475" s="367">
        <v>3990.0</v>
      </c>
      <c r="K475" s="498"/>
      <c r="L475" s="416">
        <v>1321.0</v>
      </c>
      <c r="M475" s="417">
        <v>1321.0</v>
      </c>
      <c r="N475" s="271" t="s">
        <v>1841</v>
      </c>
      <c r="O475" s="380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  <c r="AA475" s="252"/>
      <c r="AB475" s="252"/>
      <c r="AC475" s="252"/>
      <c r="AD475" s="252"/>
      <c r="AE475" s="252"/>
      <c r="AF475" s="252"/>
      <c r="AG475" s="252"/>
      <c r="AH475" s="252"/>
      <c r="AI475" s="252"/>
      <c r="AJ475" s="252"/>
      <c r="AK475" s="252"/>
      <c r="AL475" s="252"/>
      <c r="AM475" s="252"/>
      <c r="AN475" s="252"/>
      <c r="AO475" s="252"/>
    </row>
    <row r="476" ht="15.75" customHeight="1">
      <c r="A476" s="282" t="s">
        <v>315</v>
      </c>
      <c r="B476" s="367" t="s">
        <v>231</v>
      </c>
      <c r="C476" s="367" t="s">
        <v>6</v>
      </c>
      <c r="D476" s="367" t="s">
        <v>328</v>
      </c>
      <c r="E476" s="367" t="s">
        <v>4</v>
      </c>
      <c r="F476" s="368" t="s">
        <v>2018</v>
      </c>
      <c r="G476" s="369" t="s">
        <v>1840</v>
      </c>
      <c r="H476" s="422">
        <v>1.0</v>
      </c>
      <c r="I476" s="480"/>
      <c r="J476" s="367">
        <v>3990.0</v>
      </c>
      <c r="K476" s="498"/>
      <c r="L476" s="416">
        <v>1321.0</v>
      </c>
      <c r="M476" s="417">
        <v>1321.0</v>
      </c>
      <c r="N476" s="271" t="s">
        <v>1841</v>
      </c>
      <c r="O476" s="380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  <c r="AH476" s="252"/>
      <c r="AI476" s="252"/>
      <c r="AJ476" s="252"/>
      <c r="AK476" s="252"/>
      <c r="AL476" s="252"/>
      <c r="AM476" s="252"/>
      <c r="AN476" s="252"/>
      <c r="AO476" s="252"/>
    </row>
    <row r="477" ht="15.75" customHeight="1">
      <c r="A477" s="271" t="s">
        <v>315</v>
      </c>
      <c r="B477" s="271" t="s">
        <v>246</v>
      </c>
      <c r="C477" s="271" t="s">
        <v>6</v>
      </c>
      <c r="D477" s="271" t="s">
        <v>474</v>
      </c>
      <c r="E477" s="271" t="s">
        <v>319</v>
      </c>
      <c r="F477" s="272" t="s">
        <v>2019</v>
      </c>
      <c r="G477" s="271" t="s">
        <v>377</v>
      </c>
      <c r="H477" s="452">
        <v>1.0</v>
      </c>
      <c r="I477" s="480"/>
      <c r="J477" s="271">
        <v>2590.0</v>
      </c>
      <c r="K477" s="297"/>
      <c r="L477" s="489">
        <v>997.0</v>
      </c>
      <c r="M477" s="500">
        <v>947.15</v>
      </c>
      <c r="N477" s="271" t="s">
        <v>378</v>
      </c>
      <c r="O477" s="380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  <c r="AH477" s="252"/>
      <c r="AI477" s="252"/>
      <c r="AJ477" s="252"/>
      <c r="AK477" s="252"/>
      <c r="AL477" s="252"/>
      <c r="AM477" s="252"/>
      <c r="AN477" s="252"/>
      <c r="AO477" s="252"/>
    </row>
    <row r="478" ht="15.75" customHeight="1">
      <c r="A478" s="57" t="s">
        <v>315</v>
      </c>
      <c r="B478" s="57" t="s">
        <v>246</v>
      </c>
      <c r="C478" s="57" t="s">
        <v>6</v>
      </c>
      <c r="D478" s="271" t="s">
        <v>567</v>
      </c>
      <c r="E478" s="57" t="s">
        <v>4</v>
      </c>
      <c r="F478" s="382" t="s">
        <v>1122</v>
      </c>
      <c r="G478" s="57" t="s">
        <v>524</v>
      </c>
      <c r="H478" s="38">
        <v>1.0</v>
      </c>
      <c r="I478" s="113">
        <v>2790.0</v>
      </c>
      <c r="J478" s="125"/>
      <c r="K478" s="179">
        <v>1190.0</v>
      </c>
      <c r="L478" s="38">
        <v>1131.0</v>
      </c>
      <c r="M478" s="383">
        <f>L478*H478</f>
        <v>1131</v>
      </c>
      <c r="N478" s="57" t="s">
        <v>1095</v>
      </c>
      <c r="O478" s="57" t="s">
        <v>2020</v>
      </c>
      <c r="P478" s="252"/>
      <c r="Q478" s="252"/>
      <c r="R478" s="433"/>
      <c r="S478" s="433"/>
      <c r="T478" s="276"/>
      <c r="U478" s="276"/>
      <c r="V478" s="276"/>
      <c r="W478" s="277"/>
      <c r="X478" s="276"/>
      <c r="Y478" s="276"/>
      <c r="Z478" s="276"/>
      <c r="AA478" s="276"/>
      <c r="AB478" s="276"/>
      <c r="AC478" s="276"/>
      <c r="AD478" s="276"/>
      <c r="AE478" s="276"/>
      <c r="AF478" s="276"/>
      <c r="AG478" s="276"/>
      <c r="AH478" s="252"/>
      <c r="AI478" s="270"/>
      <c r="AJ478" s="270"/>
      <c r="AK478" s="270"/>
    </row>
    <row r="479" ht="15.75" customHeight="1">
      <c r="A479" s="282" t="s">
        <v>315</v>
      </c>
      <c r="B479" s="367" t="s">
        <v>246</v>
      </c>
      <c r="C479" s="367" t="s">
        <v>6</v>
      </c>
      <c r="D479" s="367" t="s">
        <v>567</v>
      </c>
      <c r="E479" s="367" t="s">
        <v>4</v>
      </c>
      <c r="F479" s="368" t="s">
        <v>2021</v>
      </c>
      <c r="G479" s="369" t="s">
        <v>1840</v>
      </c>
      <c r="H479" s="39">
        <v>1.0</v>
      </c>
      <c r="I479" s="480"/>
      <c r="J479" s="367">
        <v>2990.0</v>
      </c>
      <c r="K479" s="484"/>
      <c r="L479" s="391">
        <v>947.0</v>
      </c>
      <c r="M479" s="392">
        <v>947.0</v>
      </c>
      <c r="N479" s="271" t="s">
        <v>1841</v>
      </c>
      <c r="O479" s="380"/>
      <c r="P479" s="252"/>
      <c r="Q479" s="252"/>
      <c r="R479" s="433"/>
      <c r="S479" s="433"/>
      <c r="T479" s="276"/>
      <c r="U479" s="276"/>
      <c r="V479" s="276"/>
      <c r="W479" s="277"/>
      <c r="X479" s="276"/>
      <c r="Y479" s="276"/>
      <c r="Z479" s="276"/>
      <c r="AA479" s="276"/>
      <c r="AB479" s="276"/>
      <c r="AC479" s="276"/>
      <c r="AD479" s="276"/>
      <c r="AE479" s="276"/>
      <c r="AF479" s="276"/>
      <c r="AG479" s="276"/>
      <c r="AH479" s="252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271" t="s">
        <v>315</v>
      </c>
      <c r="B480" s="271" t="s">
        <v>246</v>
      </c>
      <c r="C480" s="271" t="s">
        <v>6</v>
      </c>
      <c r="D480" s="271" t="s">
        <v>567</v>
      </c>
      <c r="E480" s="271" t="s">
        <v>319</v>
      </c>
      <c r="F480" s="272" t="s">
        <v>2022</v>
      </c>
      <c r="G480" s="271" t="s">
        <v>377</v>
      </c>
      <c r="H480" s="273">
        <v>1.0</v>
      </c>
      <c r="I480" s="480"/>
      <c r="J480" s="271">
        <v>2590.0</v>
      </c>
      <c r="K480" s="280"/>
      <c r="L480" s="481">
        <v>997.0</v>
      </c>
      <c r="M480" s="482">
        <v>947.15</v>
      </c>
      <c r="N480" s="271" t="s">
        <v>378</v>
      </c>
      <c r="O480" s="380"/>
      <c r="P480" s="252"/>
      <c r="Q480" s="252"/>
      <c r="R480" s="433"/>
      <c r="S480" s="433"/>
      <c r="T480" s="276"/>
      <c r="U480" s="276"/>
      <c r="V480" s="276"/>
      <c r="W480" s="277"/>
      <c r="X480" s="276"/>
      <c r="Y480" s="276"/>
      <c r="Z480" s="276"/>
      <c r="AA480" s="276"/>
      <c r="AB480" s="276"/>
      <c r="AC480" s="276"/>
      <c r="AD480" s="276"/>
      <c r="AE480" s="276"/>
      <c r="AF480" s="276"/>
      <c r="AG480" s="276"/>
      <c r="AH480" s="252"/>
      <c r="AI480" s="252"/>
      <c r="AJ480" s="252"/>
      <c r="AK480" s="252"/>
      <c r="AL480" s="252"/>
      <c r="AM480" s="252"/>
      <c r="AN480" s="252"/>
      <c r="AO480" s="252"/>
    </row>
    <row r="481" ht="15.75" customHeight="1">
      <c r="A481" s="35" t="s">
        <v>315</v>
      </c>
      <c r="B481" s="57" t="s">
        <v>246</v>
      </c>
      <c r="C481" s="57" t="s">
        <v>6</v>
      </c>
      <c r="D481" s="35" t="s">
        <v>567</v>
      </c>
      <c r="E481" s="57" t="s">
        <v>4</v>
      </c>
      <c r="F481" s="348" t="s">
        <v>2023</v>
      </c>
      <c r="G481" s="35" t="s">
        <v>1840</v>
      </c>
      <c r="H481" s="39">
        <v>1.0</v>
      </c>
      <c r="I481" s="480"/>
      <c r="J481" s="59">
        <v>2390.0</v>
      </c>
      <c r="K481" s="58"/>
      <c r="L481" s="377">
        <v>997.0</v>
      </c>
      <c r="M481" s="378">
        <f t="shared" ref="M481:M482" si="64">1894/2</f>
        <v>947</v>
      </c>
      <c r="N481" s="35" t="s">
        <v>1866</v>
      </c>
      <c r="O481" s="48"/>
      <c r="P481" s="44">
        <f t="shared" ref="P481:P482" si="65">M481*H481</f>
        <v>947</v>
      </c>
      <c r="Q481" s="44"/>
      <c r="R481" s="245"/>
      <c r="S481" s="245"/>
      <c r="T481" s="237"/>
      <c r="U481" s="237"/>
      <c r="V481" s="237"/>
      <c r="W481" s="246"/>
      <c r="X481" s="237"/>
      <c r="Y481" s="237"/>
      <c r="Z481" s="237"/>
      <c r="AA481" s="237"/>
      <c r="AB481" s="237"/>
      <c r="AC481" s="237"/>
      <c r="AD481" s="237"/>
      <c r="AE481" s="237"/>
      <c r="AF481" s="237"/>
      <c r="AG481" s="237"/>
      <c r="AH481" s="44"/>
      <c r="AI481" s="252"/>
      <c r="AJ481" s="252"/>
      <c r="AK481" s="252"/>
      <c r="AL481" s="252"/>
      <c r="AM481" s="252"/>
      <c r="AN481" s="252"/>
      <c r="AO481" s="252"/>
    </row>
    <row r="482" ht="15.75" customHeight="1">
      <c r="A482" s="35" t="s">
        <v>315</v>
      </c>
      <c r="B482" s="57" t="s">
        <v>246</v>
      </c>
      <c r="C482" s="57" t="s">
        <v>6</v>
      </c>
      <c r="D482" s="35" t="s">
        <v>328</v>
      </c>
      <c r="E482" s="57" t="s">
        <v>4</v>
      </c>
      <c r="F482" s="348" t="s">
        <v>2023</v>
      </c>
      <c r="G482" s="35" t="s">
        <v>1840</v>
      </c>
      <c r="H482" s="501">
        <v>1.0</v>
      </c>
      <c r="I482" s="480"/>
      <c r="J482" s="59">
        <v>2390.0</v>
      </c>
      <c r="K482" s="58"/>
      <c r="L482" s="377">
        <v>997.0</v>
      </c>
      <c r="M482" s="378">
        <f t="shared" si="64"/>
        <v>947</v>
      </c>
      <c r="N482" s="35" t="s">
        <v>1866</v>
      </c>
      <c r="O482" s="48"/>
      <c r="P482" s="44">
        <f t="shared" si="65"/>
        <v>947</v>
      </c>
      <c r="Q482" s="44"/>
      <c r="R482" s="245"/>
      <c r="S482" s="245"/>
      <c r="T482" s="237"/>
      <c r="U482" s="237"/>
      <c r="V482" s="237"/>
      <c r="W482" s="246"/>
      <c r="X482" s="237"/>
      <c r="Y482" s="237"/>
      <c r="Z482" s="237"/>
      <c r="AA482" s="237"/>
      <c r="AB482" s="237"/>
      <c r="AC482" s="237"/>
      <c r="AD482" s="237"/>
      <c r="AE482" s="237"/>
      <c r="AF482" s="237"/>
      <c r="AG482" s="237"/>
      <c r="AH482" s="44"/>
      <c r="AI482" s="252"/>
      <c r="AJ482" s="252"/>
      <c r="AK482" s="252"/>
      <c r="AL482" s="252"/>
      <c r="AM482" s="252"/>
      <c r="AN482" s="252"/>
      <c r="AO482" s="252"/>
    </row>
    <row r="483" ht="15.75" customHeight="1">
      <c r="A483" s="282" t="s">
        <v>315</v>
      </c>
      <c r="B483" s="367" t="s">
        <v>246</v>
      </c>
      <c r="C483" s="367" t="s">
        <v>6</v>
      </c>
      <c r="D483" s="367" t="s">
        <v>567</v>
      </c>
      <c r="E483" s="367" t="s">
        <v>4</v>
      </c>
      <c r="F483" s="368" t="s">
        <v>2024</v>
      </c>
      <c r="G483" s="369" t="s">
        <v>1840</v>
      </c>
      <c r="H483" s="39">
        <v>1.0</v>
      </c>
      <c r="I483" s="480"/>
      <c r="J483" s="367">
        <v>2990.0</v>
      </c>
      <c r="K483" s="484"/>
      <c r="L483" s="391">
        <v>947.0</v>
      </c>
      <c r="M483" s="392">
        <v>947.0</v>
      </c>
      <c r="N483" s="271" t="s">
        <v>1841</v>
      </c>
      <c r="O483" s="380"/>
      <c r="P483" s="252"/>
      <c r="Q483" s="252"/>
      <c r="R483" s="433"/>
      <c r="S483" s="433"/>
      <c r="T483" s="276"/>
      <c r="U483" s="276"/>
      <c r="V483" s="276"/>
      <c r="W483" s="277"/>
      <c r="X483" s="276"/>
      <c r="Y483" s="276"/>
      <c r="Z483" s="276"/>
      <c r="AA483" s="276"/>
      <c r="AB483" s="276"/>
      <c r="AC483" s="276"/>
      <c r="AD483" s="276"/>
      <c r="AE483" s="276"/>
      <c r="AF483" s="276"/>
      <c r="AG483" s="276"/>
      <c r="AH483" s="252"/>
      <c r="AI483" s="252"/>
      <c r="AJ483" s="252"/>
      <c r="AK483" s="252"/>
      <c r="AL483" s="252"/>
      <c r="AM483" s="252"/>
      <c r="AN483" s="252"/>
      <c r="AO483" s="252"/>
    </row>
    <row r="484" ht="15.75" customHeight="1">
      <c r="A484" s="57" t="s">
        <v>315</v>
      </c>
      <c r="B484" s="57" t="s">
        <v>231</v>
      </c>
      <c r="C484" s="57" t="s">
        <v>6</v>
      </c>
      <c r="D484" s="57" t="s">
        <v>328</v>
      </c>
      <c r="E484" s="57" t="s">
        <v>4</v>
      </c>
      <c r="F484" s="382" t="s">
        <v>1124</v>
      </c>
      <c r="G484" s="57" t="s">
        <v>524</v>
      </c>
      <c r="H484" s="38">
        <v>1.0</v>
      </c>
      <c r="I484" s="113">
        <v>6590.0</v>
      </c>
      <c r="J484" s="125"/>
      <c r="K484" s="179">
        <v>2730.0</v>
      </c>
      <c r="L484" s="38">
        <v>2594.0</v>
      </c>
      <c r="M484" s="383">
        <f t="shared" ref="M484:M486" si="66">L484*H484</f>
        <v>2594</v>
      </c>
      <c r="N484" s="57" t="s">
        <v>1095</v>
      </c>
      <c r="O484" s="58"/>
      <c r="P484" s="252"/>
      <c r="Q484" s="252"/>
      <c r="R484" s="433"/>
      <c r="S484" s="433"/>
      <c r="T484" s="276"/>
      <c r="U484" s="276"/>
      <c r="V484" s="276"/>
      <c r="W484" s="277"/>
      <c r="X484" s="276"/>
      <c r="Y484" s="276"/>
      <c r="Z484" s="276"/>
      <c r="AA484" s="276"/>
      <c r="AB484" s="276"/>
      <c r="AC484" s="276"/>
      <c r="AD484" s="276"/>
      <c r="AE484" s="276"/>
      <c r="AF484" s="276"/>
      <c r="AG484" s="276"/>
      <c r="AH484" s="252"/>
      <c r="AI484" s="270"/>
      <c r="AJ484" s="270"/>
      <c r="AK484" s="270"/>
    </row>
    <row r="485" ht="15.75" customHeight="1">
      <c r="A485" s="57" t="s">
        <v>315</v>
      </c>
      <c r="B485" s="57" t="s">
        <v>231</v>
      </c>
      <c r="C485" s="57" t="s">
        <v>6</v>
      </c>
      <c r="D485" s="271" t="s">
        <v>567</v>
      </c>
      <c r="E485" s="57" t="s">
        <v>4</v>
      </c>
      <c r="F485" s="382" t="s">
        <v>1125</v>
      </c>
      <c r="G485" s="57" t="s">
        <v>524</v>
      </c>
      <c r="H485" s="38">
        <v>1.0</v>
      </c>
      <c r="I485" s="113">
        <v>6590.0</v>
      </c>
      <c r="J485" s="125"/>
      <c r="K485" s="179">
        <v>2730.0</v>
      </c>
      <c r="L485" s="38">
        <v>2594.0</v>
      </c>
      <c r="M485" s="383">
        <f t="shared" si="66"/>
        <v>2594</v>
      </c>
      <c r="N485" s="57" t="s">
        <v>1095</v>
      </c>
      <c r="O485" s="58"/>
      <c r="P485" s="252"/>
      <c r="Q485" s="252"/>
      <c r="R485" s="433"/>
      <c r="S485" s="433"/>
      <c r="T485" s="276"/>
      <c r="U485" s="276"/>
      <c r="V485" s="276"/>
      <c r="W485" s="277"/>
      <c r="X485" s="276"/>
      <c r="Y485" s="276"/>
      <c r="Z485" s="276"/>
      <c r="AA485" s="276"/>
      <c r="AB485" s="276"/>
      <c r="AC485" s="276"/>
      <c r="AD485" s="276"/>
      <c r="AE485" s="276"/>
      <c r="AF485" s="276"/>
      <c r="AG485" s="276"/>
      <c r="AH485" s="252"/>
      <c r="AI485" s="270"/>
      <c r="AJ485" s="270"/>
      <c r="AK485" s="270"/>
    </row>
    <row r="486" ht="15.75" customHeight="1">
      <c r="A486" s="57" t="s">
        <v>315</v>
      </c>
      <c r="B486" s="57" t="s">
        <v>231</v>
      </c>
      <c r="C486" s="57" t="s">
        <v>6</v>
      </c>
      <c r="D486" s="57" t="s">
        <v>328</v>
      </c>
      <c r="E486" s="57" t="s">
        <v>4</v>
      </c>
      <c r="F486" s="382" t="s">
        <v>1125</v>
      </c>
      <c r="G486" s="57" t="s">
        <v>524</v>
      </c>
      <c r="H486" s="38">
        <v>1.0</v>
      </c>
      <c r="I486" s="113">
        <v>6590.0</v>
      </c>
      <c r="J486" s="125"/>
      <c r="K486" s="179">
        <v>2730.0</v>
      </c>
      <c r="L486" s="38">
        <v>2594.0</v>
      </c>
      <c r="M486" s="383">
        <f t="shared" si="66"/>
        <v>2594</v>
      </c>
      <c r="N486" s="57" t="s">
        <v>1095</v>
      </c>
      <c r="O486" s="58"/>
      <c r="P486" s="252"/>
      <c r="Q486" s="252"/>
      <c r="R486" s="433"/>
      <c r="S486" s="433"/>
      <c r="T486" s="276"/>
      <c r="U486" s="276"/>
      <c r="V486" s="276"/>
      <c r="W486" s="277"/>
      <c r="X486" s="276"/>
      <c r="Y486" s="276"/>
      <c r="Z486" s="276"/>
      <c r="AA486" s="276"/>
      <c r="AB486" s="276"/>
      <c r="AC486" s="276"/>
      <c r="AD486" s="276"/>
      <c r="AE486" s="276"/>
      <c r="AF486" s="276"/>
      <c r="AG486" s="276"/>
      <c r="AH486" s="252"/>
      <c r="AI486" s="270"/>
      <c r="AJ486" s="270"/>
      <c r="AK486" s="270"/>
    </row>
    <row r="487" ht="15.75" customHeight="1">
      <c r="A487" s="35" t="s">
        <v>315</v>
      </c>
      <c r="B487" s="57" t="s">
        <v>231</v>
      </c>
      <c r="C487" s="57" t="s">
        <v>6</v>
      </c>
      <c r="D487" s="35" t="s">
        <v>474</v>
      </c>
      <c r="E487" s="57" t="s">
        <v>4</v>
      </c>
      <c r="F487" s="348" t="s">
        <v>2025</v>
      </c>
      <c r="G487" s="35" t="s">
        <v>1840</v>
      </c>
      <c r="H487" s="39">
        <v>1.0</v>
      </c>
      <c r="I487" s="480"/>
      <c r="J487" s="59">
        <v>5390.0</v>
      </c>
      <c r="K487" s="58"/>
      <c r="L487" s="377" t="s">
        <v>60</v>
      </c>
      <c r="M487" s="378">
        <f t="shared" ref="M487:M488" si="67">4428/2</f>
        <v>2214</v>
      </c>
      <c r="N487" s="35" t="s">
        <v>1866</v>
      </c>
      <c r="O487" s="48"/>
      <c r="P487" s="44">
        <f t="shared" ref="P487:P490" si="68">M487*H487</f>
        <v>2214</v>
      </c>
      <c r="Q487" s="44"/>
      <c r="R487" s="245"/>
      <c r="S487" s="245"/>
      <c r="T487" s="237"/>
      <c r="U487" s="237"/>
      <c r="V487" s="237"/>
      <c r="W487" s="246"/>
      <c r="X487" s="237"/>
      <c r="Y487" s="237"/>
      <c r="Z487" s="237"/>
      <c r="AA487" s="237"/>
      <c r="AB487" s="237"/>
      <c r="AC487" s="237"/>
      <c r="AD487" s="237"/>
      <c r="AE487" s="237"/>
      <c r="AF487" s="237"/>
      <c r="AG487" s="237"/>
      <c r="AH487" s="44"/>
      <c r="AI487" s="252"/>
      <c r="AJ487" s="252"/>
      <c r="AK487" s="252"/>
      <c r="AL487" s="252"/>
      <c r="AM487" s="252"/>
      <c r="AN487" s="252"/>
      <c r="AO487" s="252"/>
    </row>
    <row r="488" ht="15.75" customHeight="1">
      <c r="A488" s="35" t="s">
        <v>315</v>
      </c>
      <c r="B488" s="57" t="s">
        <v>231</v>
      </c>
      <c r="C488" s="57" t="s">
        <v>6</v>
      </c>
      <c r="D488" s="35" t="s">
        <v>328</v>
      </c>
      <c r="E488" s="57" t="s">
        <v>4</v>
      </c>
      <c r="F488" s="348" t="s">
        <v>2025</v>
      </c>
      <c r="G488" s="35" t="s">
        <v>1840</v>
      </c>
      <c r="H488" s="501">
        <v>1.0</v>
      </c>
      <c r="I488" s="480"/>
      <c r="J488" s="59">
        <v>5390.0</v>
      </c>
      <c r="K488" s="58"/>
      <c r="L488" s="377" t="s">
        <v>60</v>
      </c>
      <c r="M488" s="378">
        <f t="shared" si="67"/>
        <v>2214</v>
      </c>
      <c r="N488" s="35" t="s">
        <v>1866</v>
      </c>
      <c r="O488" s="48"/>
      <c r="P488" s="44">
        <f t="shared" si="68"/>
        <v>2214</v>
      </c>
      <c r="Q488" s="44"/>
      <c r="R488" s="245"/>
      <c r="S488" s="245"/>
      <c r="T488" s="237"/>
      <c r="U488" s="237"/>
      <c r="V488" s="237"/>
      <c r="W488" s="246"/>
      <c r="X488" s="237"/>
      <c r="Y488" s="237"/>
      <c r="Z488" s="237"/>
      <c r="AA488" s="237"/>
      <c r="AB488" s="237"/>
      <c r="AC488" s="237"/>
      <c r="AD488" s="237"/>
      <c r="AE488" s="237"/>
      <c r="AF488" s="237"/>
      <c r="AG488" s="237"/>
      <c r="AH488" s="44"/>
      <c r="AI488" s="252"/>
      <c r="AJ488" s="252"/>
      <c r="AK488" s="252"/>
      <c r="AL488" s="252"/>
      <c r="AM488" s="252"/>
      <c r="AN488" s="252"/>
      <c r="AO488" s="252"/>
    </row>
    <row r="489" ht="15.75" customHeight="1">
      <c r="A489" s="35" t="s">
        <v>315</v>
      </c>
      <c r="B489" s="57" t="s">
        <v>231</v>
      </c>
      <c r="C489" s="57" t="s">
        <v>6</v>
      </c>
      <c r="D489" s="35" t="s">
        <v>474</v>
      </c>
      <c r="E489" s="57" t="s">
        <v>4</v>
      </c>
      <c r="F489" s="348" t="s">
        <v>2026</v>
      </c>
      <c r="G489" s="35" t="s">
        <v>1840</v>
      </c>
      <c r="H489" s="39">
        <v>1.0</v>
      </c>
      <c r="I489" s="480"/>
      <c r="J489" s="59">
        <v>5390.0</v>
      </c>
      <c r="K489" s="58"/>
      <c r="L489" s="377" t="s">
        <v>60</v>
      </c>
      <c r="M489" s="378">
        <f t="shared" ref="M489:M490" si="69">6642/3</f>
        <v>2214</v>
      </c>
      <c r="N489" s="35" t="s">
        <v>1866</v>
      </c>
      <c r="O489" s="48"/>
      <c r="P489" s="44">
        <f t="shared" si="68"/>
        <v>2214</v>
      </c>
      <c r="Q489" s="44"/>
      <c r="R489" s="245"/>
      <c r="S489" s="245"/>
      <c r="T489" s="237"/>
      <c r="U489" s="237"/>
      <c r="V489" s="237"/>
      <c r="W489" s="246"/>
      <c r="X489" s="237"/>
      <c r="Y489" s="237"/>
      <c r="Z489" s="237"/>
      <c r="AA489" s="237"/>
      <c r="AB489" s="237"/>
      <c r="AC489" s="237"/>
      <c r="AD489" s="237"/>
      <c r="AE489" s="237"/>
      <c r="AF489" s="237"/>
      <c r="AG489" s="237"/>
      <c r="AH489" s="44"/>
      <c r="AI489" s="252"/>
      <c r="AJ489" s="252"/>
      <c r="AK489" s="252"/>
      <c r="AL489" s="252"/>
      <c r="AM489" s="252"/>
      <c r="AN489" s="252"/>
      <c r="AO489" s="252"/>
    </row>
    <row r="490" ht="15.75" customHeight="1">
      <c r="A490" s="35" t="s">
        <v>315</v>
      </c>
      <c r="B490" s="57" t="s">
        <v>231</v>
      </c>
      <c r="C490" s="57" t="s">
        <v>6</v>
      </c>
      <c r="D490" s="35" t="s">
        <v>328</v>
      </c>
      <c r="E490" s="57" t="s">
        <v>4</v>
      </c>
      <c r="F490" s="348" t="s">
        <v>2026</v>
      </c>
      <c r="G490" s="35" t="s">
        <v>1840</v>
      </c>
      <c r="H490" s="501">
        <v>1.0</v>
      </c>
      <c r="I490" s="480"/>
      <c r="J490" s="59">
        <v>5390.0</v>
      </c>
      <c r="K490" s="58"/>
      <c r="L490" s="377" t="s">
        <v>60</v>
      </c>
      <c r="M490" s="378">
        <f t="shared" si="69"/>
        <v>2214</v>
      </c>
      <c r="N490" s="35" t="s">
        <v>1866</v>
      </c>
      <c r="O490" s="48"/>
      <c r="P490" s="44">
        <f t="shared" si="68"/>
        <v>2214</v>
      </c>
      <c r="Q490" s="44"/>
      <c r="R490" s="245"/>
      <c r="S490" s="245"/>
      <c r="T490" s="237"/>
      <c r="U490" s="237"/>
      <c r="V490" s="237"/>
      <c r="W490" s="246"/>
      <c r="X490" s="237"/>
      <c r="Y490" s="237"/>
      <c r="Z490" s="237"/>
      <c r="AA490" s="237"/>
      <c r="AB490" s="237"/>
      <c r="AC490" s="237"/>
      <c r="AD490" s="237"/>
      <c r="AE490" s="237"/>
      <c r="AF490" s="237"/>
      <c r="AG490" s="237"/>
      <c r="AH490" s="44"/>
      <c r="AI490" s="252"/>
      <c r="AJ490" s="252"/>
      <c r="AK490" s="252"/>
      <c r="AL490" s="252"/>
      <c r="AM490" s="252"/>
      <c r="AN490" s="252"/>
      <c r="AO490" s="252"/>
    </row>
    <row r="491" ht="15.75" customHeight="1">
      <c r="A491" s="57" t="s">
        <v>315</v>
      </c>
      <c r="B491" s="57" t="s">
        <v>246</v>
      </c>
      <c r="C491" s="57" t="s">
        <v>6</v>
      </c>
      <c r="D491" s="271" t="s">
        <v>567</v>
      </c>
      <c r="E491" s="57" t="s">
        <v>4</v>
      </c>
      <c r="F491" s="382" t="s">
        <v>1121</v>
      </c>
      <c r="G491" s="57" t="s">
        <v>524</v>
      </c>
      <c r="H491" s="38">
        <v>1.0</v>
      </c>
      <c r="I491" s="113">
        <v>2390.0</v>
      </c>
      <c r="J491" s="125"/>
      <c r="K491" s="179">
        <v>997.0</v>
      </c>
      <c r="L491" s="38">
        <v>947.0</v>
      </c>
      <c r="M491" s="383">
        <f t="shared" ref="M491:M494" si="70">L491*H491</f>
        <v>947</v>
      </c>
      <c r="N491" s="57" t="s">
        <v>1095</v>
      </c>
      <c r="O491" s="58"/>
      <c r="P491" s="252"/>
      <c r="Q491" s="252"/>
      <c r="R491" s="433"/>
      <c r="S491" s="433"/>
      <c r="T491" s="276"/>
      <c r="U491" s="276"/>
      <c r="V491" s="276"/>
      <c r="W491" s="277"/>
      <c r="X491" s="276"/>
      <c r="Y491" s="276"/>
      <c r="Z491" s="276"/>
      <c r="AA491" s="276"/>
      <c r="AB491" s="276"/>
      <c r="AC491" s="276"/>
      <c r="AD491" s="276"/>
      <c r="AE491" s="276"/>
      <c r="AF491" s="276"/>
      <c r="AG491" s="276"/>
      <c r="AH491" s="252"/>
      <c r="AI491" s="270"/>
      <c r="AJ491" s="270"/>
      <c r="AK491" s="270"/>
    </row>
    <row r="492" ht="15.75" customHeight="1">
      <c r="A492" s="57" t="s">
        <v>315</v>
      </c>
      <c r="B492" s="57" t="s">
        <v>246</v>
      </c>
      <c r="C492" s="57" t="s">
        <v>6</v>
      </c>
      <c r="D492" s="57" t="s">
        <v>328</v>
      </c>
      <c r="E492" s="57" t="s">
        <v>4</v>
      </c>
      <c r="F492" s="382" t="s">
        <v>1121</v>
      </c>
      <c r="G492" s="57" t="s">
        <v>524</v>
      </c>
      <c r="H492" s="38">
        <v>1.0</v>
      </c>
      <c r="I492" s="113">
        <v>2390.0</v>
      </c>
      <c r="J492" s="125"/>
      <c r="K492" s="179">
        <v>997.0</v>
      </c>
      <c r="L492" s="38">
        <v>947.0</v>
      </c>
      <c r="M492" s="383">
        <f t="shared" si="70"/>
        <v>947</v>
      </c>
      <c r="N492" s="57" t="s">
        <v>1095</v>
      </c>
      <c r="O492" s="58"/>
      <c r="P492" s="252"/>
      <c r="Q492" s="252"/>
      <c r="R492" s="433"/>
      <c r="S492" s="433"/>
      <c r="T492" s="276"/>
      <c r="U492" s="276"/>
      <c r="V492" s="276"/>
      <c r="W492" s="277"/>
      <c r="X492" s="276"/>
      <c r="Y492" s="276"/>
      <c r="Z492" s="276"/>
      <c r="AA492" s="276"/>
      <c r="AB492" s="276"/>
      <c r="AC492" s="276"/>
      <c r="AD492" s="276"/>
      <c r="AE492" s="276"/>
      <c r="AF492" s="276"/>
      <c r="AG492" s="276"/>
      <c r="AH492" s="252"/>
      <c r="AI492" s="270"/>
      <c r="AJ492" s="270"/>
      <c r="AK492" s="270"/>
    </row>
    <row r="493" ht="15.75" customHeight="1">
      <c r="A493" s="57" t="s">
        <v>315</v>
      </c>
      <c r="B493" s="57" t="s">
        <v>246</v>
      </c>
      <c r="C493" s="57" t="s">
        <v>6</v>
      </c>
      <c r="D493" s="271" t="s">
        <v>567</v>
      </c>
      <c r="E493" s="57" t="s">
        <v>4</v>
      </c>
      <c r="F493" s="382" t="s">
        <v>1120</v>
      </c>
      <c r="G493" s="57" t="s">
        <v>524</v>
      </c>
      <c r="H493" s="38">
        <v>1.0</v>
      </c>
      <c r="I493" s="113">
        <v>2390.0</v>
      </c>
      <c r="J493" s="125"/>
      <c r="K493" s="179">
        <v>997.0</v>
      </c>
      <c r="L493" s="38">
        <v>947.0</v>
      </c>
      <c r="M493" s="383">
        <f t="shared" si="70"/>
        <v>947</v>
      </c>
      <c r="N493" s="57" t="s">
        <v>1095</v>
      </c>
      <c r="O493" s="58"/>
      <c r="P493" s="252"/>
      <c r="Q493" s="252"/>
      <c r="R493" s="433"/>
      <c r="S493" s="433"/>
      <c r="T493" s="276"/>
      <c r="U493" s="276"/>
      <c r="V493" s="276"/>
      <c r="W493" s="277"/>
      <c r="X493" s="276"/>
      <c r="Y493" s="276"/>
      <c r="Z493" s="276"/>
      <c r="AA493" s="276"/>
      <c r="AB493" s="276"/>
      <c r="AC493" s="276"/>
      <c r="AD493" s="276"/>
      <c r="AE493" s="276"/>
      <c r="AF493" s="276"/>
      <c r="AG493" s="276"/>
      <c r="AH493" s="252"/>
      <c r="AI493" s="270"/>
      <c r="AJ493" s="270"/>
      <c r="AK493" s="270"/>
    </row>
    <row r="494" ht="15.75" customHeight="1">
      <c r="A494" s="57" t="s">
        <v>315</v>
      </c>
      <c r="B494" s="57" t="s">
        <v>246</v>
      </c>
      <c r="C494" s="57" t="s">
        <v>6</v>
      </c>
      <c r="D494" s="57" t="s">
        <v>328</v>
      </c>
      <c r="E494" s="57" t="s">
        <v>4</v>
      </c>
      <c r="F494" s="382" t="s">
        <v>1120</v>
      </c>
      <c r="G494" s="57" t="s">
        <v>524</v>
      </c>
      <c r="H494" s="38">
        <v>1.0</v>
      </c>
      <c r="I494" s="113">
        <v>2390.0</v>
      </c>
      <c r="J494" s="125"/>
      <c r="K494" s="179">
        <v>997.0</v>
      </c>
      <c r="L494" s="38">
        <v>947.0</v>
      </c>
      <c r="M494" s="383">
        <f t="shared" si="70"/>
        <v>947</v>
      </c>
      <c r="N494" s="57" t="s">
        <v>1095</v>
      </c>
      <c r="O494" s="58"/>
      <c r="P494" s="252"/>
      <c r="Q494" s="252"/>
      <c r="R494" s="433"/>
      <c r="S494" s="433"/>
      <c r="T494" s="276"/>
      <c r="U494" s="276"/>
      <c r="V494" s="276"/>
      <c r="W494" s="277"/>
      <c r="X494" s="276"/>
      <c r="Y494" s="276"/>
      <c r="Z494" s="276"/>
      <c r="AA494" s="276"/>
      <c r="AB494" s="276"/>
      <c r="AC494" s="276"/>
      <c r="AD494" s="276"/>
      <c r="AE494" s="276"/>
      <c r="AF494" s="276"/>
      <c r="AG494" s="276"/>
      <c r="AH494" s="252"/>
      <c r="AI494" s="270"/>
      <c r="AJ494" s="270"/>
      <c r="AK494" s="270"/>
    </row>
    <row r="495" ht="15.75" customHeight="1">
      <c r="A495" s="271" t="s">
        <v>315</v>
      </c>
      <c r="B495" s="271" t="s">
        <v>407</v>
      </c>
      <c r="C495" s="280"/>
      <c r="D495" s="271" t="s">
        <v>567</v>
      </c>
      <c r="E495" s="271" t="s">
        <v>319</v>
      </c>
      <c r="F495" s="272" t="s">
        <v>2027</v>
      </c>
      <c r="G495" s="271" t="s">
        <v>335</v>
      </c>
      <c r="H495" s="273">
        <v>1.0</v>
      </c>
      <c r="I495" s="480"/>
      <c r="J495" s="271">
        <v>790.0</v>
      </c>
      <c r="K495" s="271"/>
      <c r="L495" s="273">
        <v>263.0</v>
      </c>
      <c r="M495" s="479">
        <v>250.0</v>
      </c>
      <c r="N495" s="271" t="s">
        <v>321</v>
      </c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52"/>
      <c r="AK495" s="252"/>
      <c r="AL495" s="252"/>
      <c r="AM495" s="252"/>
      <c r="AN495" s="252"/>
      <c r="AO495" s="252"/>
    </row>
    <row r="496" ht="15.75" customHeight="1">
      <c r="A496" s="57" t="s">
        <v>315</v>
      </c>
      <c r="B496" s="57" t="s">
        <v>407</v>
      </c>
      <c r="C496" s="58"/>
      <c r="D496" s="57" t="s">
        <v>328</v>
      </c>
      <c r="E496" s="57" t="s">
        <v>4</v>
      </c>
      <c r="F496" s="38" t="s">
        <v>1513</v>
      </c>
      <c r="G496" s="57" t="s">
        <v>335</v>
      </c>
      <c r="H496" s="38">
        <v>1.0</v>
      </c>
      <c r="I496" s="113">
        <v>890.0</v>
      </c>
      <c r="J496" s="125"/>
      <c r="K496" s="216">
        <v>330.0</v>
      </c>
      <c r="L496" s="59">
        <v>248.0</v>
      </c>
      <c r="M496" s="189">
        <f t="shared" ref="M496:M502" si="71">L496*H496</f>
        <v>248</v>
      </c>
      <c r="N496" s="57" t="s">
        <v>1435</v>
      </c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  <c r="AM496" s="270"/>
      <c r="AN496" s="270"/>
      <c r="AO496" s="270"/>
    </row>
    <row r="497" ht="15.75" customHeight="1">
      <c r="A497" s="57" t="s">
        <v>315</v>
      </c>
      <c r="B497" s="57" t="s">
        <v>407</v>
      </c>
      <c r="C497" s="58"/>
      <c r="D497" s="57" t="s">
        <v>567</v>
      </c>
      <c r="E497" s="57" t="s">
        <v>4</v>
      </c>
      <c r="F497" s="38" t="s">
        <v>1513</v>
      </c>
      <c r="G497" s="57" t="s">
        <v>335</v>
      </c>
      <c r="H497" s="38">
        <v>1.0</v>
      </c>
      <c r="I497" s="113">
        <v>890.0</v>
      </c>
      <c r="J497" s="125"/>
      <c r="K497" s="216">
        <v>330.0</v>
      </c>
      <c r="L497" s="59">
        <v>248.0</v>
      </c>
      <c r="M497" s="189">
        <f t="shared" si="71"/>
        <v>248</v>
      </c>
      <c r="N497" s="57" t="s">
        <v>1435</v>
      </c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  <c r="AM497" s="270"/>
      <c r="AN497" s="270"/>
      <c r="AO497" s="270"/>
    </row>
    <row r="498" ht="15.75" customHeight="1">
      <c r="A498" s="57" t="s">
        <v>315</v>
      </c>
      <c r="B498" s="57" t="s">
        <v>407</v>
      </c>
      <c r="C498" s="58"/>
      <c r="D498" s="57" t="s">
        <v>328</v>
      </c>
      <c r="E498" s="57" t="s">
        <v>4</v>
      </c>
      <c r="F498" s="38" t="s">
        <v>1514</v>
      </c>
      <c r="G498" s="57" t="s">
        <v>335</v>
      </c>
      <c r="H498" s="38">
        <v>1.0</v>
      </c>
      <c r="I498" s="113">
        <v>890.0</v>
      </c>
      <c r="J498" s="125"/>
      <c r="K498" s="216">
        <v>330.0</v>
      </c>
      <c r="L498" s="59">
        <v>248.0</v>
      </c>
      <c r="M498" s="189">
        <f t="shared" si="71"/>
        <v>248</v>
      </c>
      <c r="N498" s="57" t="s">
        <v>1435</v>
      </c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  <c r="AM498" s="270"/>
      <c r="AN498" s="270"/>
      <c r="AO498" s="270"/>
    </row>
    <row r="499" ht="15.75" customHeight="1">
      <c r="A499" s="57" t="s">
        <v>315</v>
      </c>
      <c r="B499" s="57" t="s">
        <v>407</v>
      </c>
      <c r="C499" s="58"/>
      <c r="D499" s="57" t="s">
        <v>567</v>
      </c>
      <c r="E499" s="57" t="s">
        <v>4</v>
      </c>
      <c r="F499" s="38" t="s">
        <v>1514</v>
      </c>
      <c r="G499" s="57" t="s">
        <v>335</v>
      </c>
      <c r="H499" s="38">
        <v>1.0</v>
      </c>
      <c r="I499" s="113">
        <v>890.0</v>
      </c>
      <c r="J499" s="125"/>
      <c r="K499" s="216">
        <v>330.0</v>
      </c>
      <c r="L499" s="59">
        <v>248.0</v>
      </c>
      <c r="M499" s="189">
        <f t="shared" si="71"/>
        <v>248</v>
      </c>
      <c r="N499" s="57" t="s">
        <v>1435</v>
      </c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  <c r="AM499" s="270"/>
      <c r="AN499" s="270"/>
      <c r="AO499" s="270"/>
    </row>
    <row r="500" ht="15.75" customHeight="1">
      <c r="A500" s="57" t="s">
        <v>315</v>
      </c>
      <c r="B500" s="57" t="s">
        <v>407</v>
      </c>
      <c r="C500" s="58"/>
      <c r="D500" s="57" t="s">
        <v>567</v>
      </c>
      <c r="E500" s="57" t="s">
        <v>4</v>
      </c>
      <c r="F500" s="358" t="s">
        <v>1422</v>
      </c>
      <c r="G500" s="57" t="s">
        <v>335</v>
      </c>
      <c r="H500" s="57">
        <v>1.0</v>
      </c>
      <c r="I500" s="113">
        <v>1190.0</v>
      </c>
      <c r="J500" s="125"/>
      <c r="K500" s="397">
        <v>430.0</v>
      </c>
      <c r="L500" s="414">
        <v>365.5</v>
      </c>
      <c r="M500" s="189">
        <f t="shared" si="71"/>
        <v>365.5</v>
      </c>
      <c r="N500" s="57" t="s">
        <v>1423</v>
      </c>
      <c r="O500" s="63"/>
      <c r="P500" s="64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270"/>
      <c r="AM500" s="270"/>
      <c r="AN500" s="270"/>
    </row>
    <row r="501" ht="15.75" customHeight="1">
      <c r="A501" s="57" t="s">
        <v>315</v>
      </c>
      <c r="B501" s="57" t="s">
        <v>407</v>
      </c>
      <c r="C501" s="58"/>
      <c r="D501" s="57" t="s">
        <v>328</v>
      </c>
      <c r="E501" s="57" t="s">
        <v>4</v>
      </c>
      <c r="F501" s="358" t="s">
        <v>1422</v>
      </c>
      <c r="G501" s="57" t="s">
        <v>335</v>
      </c>
      <c r="H501" s="57">
        <v>1.0</v>
      </c>
      <c r="I501" s="113">
        <v>1190.0</v>
      </c>
      <c r="J501" s="125"/>
      <c r="K501" s="397">
        <v>430.0</v>
      </c>
      <c r="L501" s="414">
        <v>365.5</v>
      </c>
      <c r="M501" s="189">
        <f t="shared" si="71"/>
        <v>365.5</v>
      </c>
      <c r="N501" s="57" t="s">
        <v>1423</v>
      </c>
      <c r="O501" s="63"/>
      <c r="P501" s="64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270"/>
      <c r="AM501" s="270"/>
      <c r="AN501" s="270"/>
    </row>
    <row r="502" ht="15.75" customHeight="1">
      <c r="A502" s="57" t="s">
        <v>315</v>
      </c>
      <c r="B502" s="57" t="s">
        <v>407</v>
      </c>
      <c r="C502" s="58"/>
      <c r="D502" s="57" t="s">
        <v>567</v>
      </c>
      <c r="E502" s="57" t="s">
        <v>4</v>
      </c>
      <c r="F502" s="358" t="s">
        <v>1428</v>
      </c>
      <c r="G502" s="57" t="s">
        <v>335</v>
      </c>
      <c r="H502" s="57">
        <v>1.0</v>
      </c>
      <c r="I502" s="113">
        <v>1890.0</v>
      </c>
      <c r="J502" s="125"/>
      <c r="K502" s="397">
        <v>845.0</v>
      </c>
      <c r="L502" s="414">
        <v>718.25</v>
      </c>
      <c r="M502" s="189">
        <f t="shared" si="71"/>
        <v>718.25</v>
      </c>
      <c r="N502" s="57" t="s">
        <v>1423</v>
      </c>
      <c r="O502" s="63"/>
      <c r="P502" s="64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270"/>
      <c r="AM502" s="270"/>
      <c r="AN502" s="270"/>
    </row>
    <row r="503" ht="15.75" customHeight="1">
      <c r="A503" s="271" t="s">
        <v>315</v>
      </c>
      <c r="B503" s="271" t="s">
        <v>407</v>
      </c>
      <c r="C503" s="271" t="s">
        <v>6</v>
      </c>
      <c r="D503" s="271" t="s">
        <v>567</v>
      </c>
      <c r="E503" s="271" t="s">
        <v>319</v>
      </c>
      <c r="F503" s="272" t="s">
        <v>2028</v>
      </c>
      <c r="G503" s="271" t="s">
        <v>335</v>
      </c>
      <c r="H503" s="273">
        <v>1.0</v>
      </c>
      <c r="I503" s="480"/>
      <c r="J503" s="271">
        <v>2190.0</v>
      </c>
      <c r="K503" s="502"/>
      <c r="L503" s="488">
        <v>845.0</v>
      </c>
      <c r="M503" s="479">
        <v>803.0</v>
      </c>
      <c r="N503" s="271" t="s">
        <v>321</v>
      </c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52"/>
      <c r="AK503" s="252"/>
      <c r="AL503" s="252"/>
      <c r="AM503" s="252"/>
      <c r="AN503" s="252"/>
      <c r="AO503" s="252"/>
    </row>
    <row r="504" ht="15.75" customHeight="1">
      <c r="A504" s="57" t="s">
        <v>315</v>
      </c>
      <c r="B504" s="57" t="s">
        <v>1545</v>
      </c>
      <c r="C504" s="58"/>
      <c r="D504" s="57" t="s">
        <v>328</v>
      </c>
      <c r="E504" s="57" t="s">
        <v>4</v>
      </c>
      <c r="F504" s="38" t="s">
        <v>1546</v>
      </c>
      <c r="G504" s="57" t="s">
        <v>1547</v>
      </c>
      <c r="H504" s="38">
        <v>1.0</v>
      </c>
      <c r="I504" s="113">
        <v>690.0</v>
      </c>
      <c r="J504" s="125"/>
      <c r="K504" s="217">
        <v>1.0</v>
      </c>
      <c r="L504" s="218">
        <v>1.0</v>
      </c>
      <c r="M504" s="189">
        <f t="shared" ref="M504:M505" si="72">L504*H504</f>
        <v>1</v>
      </c>
      <c r="N504" s="57" t="s">
        <v>1435</v>
      </c>
      <c r="O504" s="363" t="s">
        <v>2029</v>
      </c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  <c r="AM504" s="270"/>
      <c r="AN504" s="270"/>
      <c r="AO504" s="270"/>
    </row>
    <row r="505" ht="15.75" customHeight="1">
      <c r="A505" s="57" t="s">
        <v>315</v>
      </c>
      <c r="B505" s="57" t="s">
        <v>1545</v>
      </c>
      <c r="C505" s="58"/>
      <c r="D505" s="57" t="s">
        <v>474</v>
      </c>
      <c r="E505" s="57" t="s">
        <v>4</v>
      </c>
      <c r="F505" s="38" t="s">
        <v>1546</v>
      </c>
      <c r="G505" s="57" t="s">
        <v>1547</v>
      </c>
      <c r="H505" s="38">
        <v>2.0</v>
      </c>
      <c r="I505" s="113">
        <v>690.0</v>
      </c>
      <c r="J505" s="125"/>
      <c r="K505" s="217">
        <v>1.0</v>
      </c>
      <c r="L505" s="218">
        <v>1.0</v>
      </c>
      <c r="M505" s="189">
        <f t="shared" si="72"/>
        <v>2</v>
      </c>
      <c r="N505" s="57" t="s">
        <v>1435</v>
      </c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  <c r="AM505" s="270"/>
      <c r="AN505" s="270"/>
      <c r="AO505" s="270"/>
    </row>
    <row r="506" ht="15.75" customHeight="1">
      <c r="A506" s="301"/>
      <c r="B506" s="252"/>
      <c r="C506" s="252"/>
      <c r="D506" s="252"/>
      <c r="E506" s="252"/>
      <c r="F506" s="503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  <c r="AM506" s="270"/>
      <c r="AN506" s="270"/>
      <c r="AO506" s="270"/>
    </row>
    <row r="507" ht="15.75" customHeight="1">
      <c r="A507" s="301"/>
      <c r="B507" s="252"/>
      <c r="C507" s="252"/>
      <c r="D507" s="252"/>
      <c r="E507" s="252"/>
      <c r="F507" s="503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  <c r="AM507" s="270"/>
      <c r="AN507" s="270"/>
      <c r="AO507" s="270"/>
    </row>
    <row r="508" ht="15.75" customHeight="1">
      <c r="A508" s="301"/>
      <c r="B508" s="252"/>
      <c r="C508" s="252"/>
      <c r="D508" s="252"/>
      <c r="E508" s="252"/>
      <c r="F508" s="503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  <c r="AM508" s="270"/>
      <c r="AN508" s="270"/>
      <c r="AO508" s="270"/>
    </row>
    <row r="509" ht="15.75" customHeight="1">
      <c r="A509" s="301"/>
      <c r="B509" s="252"/>
      <c r="C509" s="252"/>
      <c r="D509" s="252"/>
      <c r="E509" s="252"/>
      <c r="F509" s="503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  <c r="AM509" s="270"/>
      <c r="AN509" s="270"/>
      <c r="AO509" s="270"/>
    </row>
    <row r="510" ht="15.75" customHeight="1">
      <c r="A510" s="301"/>
      <c r="B510" s="252"/>
      <c r="C510" s="252"/>
      <c r="D510" s="252"/>
      <c r="E510" s="252"/>
      <c r="F510" s="503"/>
      <c r="G510" s="252"/>
      <c r="H510" s="455"/>
      <c r="I510" s="252"/>
      <c r="J510" s="252"/>
      <c r="K510" s="504"/>
      <c r="L510" s="505"/>
      <c r="M510" s="506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70"/>
      <c r="AK510" s="270"/>
      <c r="AL510" s="270"/>
      <c r="AM510" s="270"/>
      <c r="AN510" s="270"/>
      <c r="AO510" s="270"/>
    </row>
    <row r="511" ht="15.75" customHeight="1">
      <c r="A511" s="301"/>
      <c r="B511" s="252"/>
      <c r="C511" s="252"/>
      <c r="D511" s="252"/>
      <c r="E511" s="252"/>
      <c r="F511" s="503"/>
      <c r="G511" s="252"/>
      <c r="H511" s="455"/>
      <c r="I511" s="252"/>
      <c r="J511" s="252"/>
      <c r="K511" s="504"/>
      <c r="L511" s="505"/>
      <c r="M511" s="506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70"/>
      <c r="AK511" s="270"/>
      <c r="AL511" s="270"/>
      <c r="AM511" s="270"/>
      <c r="AN511" s="270"/>
      <c r="AO511" s="270"/>
    </row>
    <row r="512" ht="15.75" customHeight="1">
      <c r="A512" s="301"/>
      <c r="B512" s="252"/>
      <c r="C512" s="252"/>
      <c r="D512" s="252"/>
      <c r="E512" s="252"/>
      <c r="F512" s="503"/>
      <c r="G512" s="252"/>
      <c r="H512" s="455"/>
      <c r="I512" s="252"/>
      <c r="J512" s="252"/>
      <c r="K512" s="504"/>
      <c r="L512" s="505"/>
      <c r="M512" s="506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70"/>
      <c r="AK512" s="270"/>
      <c r="AL512" s="270"/>
      <c r="AM512" s="270"/>
      <c r="AN512" s="270"/>
      <c r="AO512" s="270"/>
    </row>
    <row r="513" ht="15.75" customHeight="1">
      <c r="A513" s="301"/>
      <c r="B513" s="252"/>
      <c r="C513" s="252"/>
      <c r="D513" s="252"/>
      <c r="E513" s="252"/>
      <c r="F513" s="503"/>
      <c r="G513" s="252"/>
      <c r="H513" s="455"/>
      <c r="I513" s="252"/>
      <c r="J513" s="252"/>
      <c r="K513" s="504"/>
      <c r="L513" s="505"/>
      <c r="M513" s="506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70"/>
      <c r="AK513" s="270"/>
      <c r="AL513" s="270"/>
      <c r="AM513" s="270"/>
      <c r="AN513" s="270"/>
      <c r="AO513" s="270"/>
    </row>
    <row r="514" ht="15.75" customHeight="1">
      <c r="A514" s="301"/>
      <c r="B514" s="252"/>
      <c r="C514" s="252"/>
      <c r="D514" s="252"/>
      <c r="E514" s="252"/>
      <c r="F514" s="503"/>
      <c r="G514" s="252"/>
      <c r="H514" s="455"/>
      <c r="I514" s="252"/>
      <c r="J514" s="252"/>
      <c r="K514" s="504"/>
      <c r="L514" s="505"/>
      <c r="M514" s="506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70"/>
      <c r="AK514" s="270"/>
      <c r="AL514" s="270"/>
      <c r="AM514" s="270"/>
      <c r="AN514" s="270"/>
      <c r="AO514" s="270"/>
    </row>
    <row r="515" ht="15.75" customHeight="1">
      <c r="A515" s="301"/>
      <c r="B515" s="252"/>
      <c r="C515" s="252"/>
      <c r="D515" s="252"/>
      <c r="E515" s="252"/>
      <c r="F515" s="503"/>
      <c r="G515" s="252"/>
      <c r="H515" s="455"/>
      <c r="I515" s="252"/>
      <c r="J515" s="252"/>
      <c r="K515" s="504"/>
      <c r="L515" s="505"/>
      <c r="M515" s="506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70"/>
      <c r="AK515" s="270"/>
      <c r="AL515" s="270"/>
      <c r="AM515" s="270"/>
      <c r="AN515" s="270"/>
      <c r="AO515" s="270"/>
    </row>
    <row r="516" ht="15.75" customHeight="1">
      <c r="A516" s="301"/>
      <c r="B516" s="252"/>
      <c r="C516" s="252"/>
      <c r="D516" s="252"/>
      <c r="E516" s="252"/>
      <c r="F516" s="503"/>
      <c r="G516" s="252"/>
      <c r="H516" s="455"/>
      <c r="I516" s="252"/>
      <c r="J516" s="252"/>
      <c r="K516" s="504"/>
      <c r="L516" s="505"/>
      <c r="M516" s="506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70"/>
      <c r="AK516" s="270"/>
      <c r="AL516" s="270"/>
      <c r="AM516" s="270"/>
      <c r="AN516" s="270"/>
      <c r="AO516" s="270"/>
    </row>
    <row r="517" ht="15.75" customHeight="1">
      <c r="A517" s="301"/>
      <c r="B517" s="252"/>
      <c r="C517" s="252"/>
      <c r="D517" s="252"/>
      <c r="E517" s="252"/>
      <c r="F517" s="503"/>
      <c r="G517" s="252"/>
      <c r="H517" s="455"/>
      <c r="I517" s="252"/>
      <c r="J517" s="252"/>
      <c r="K517" s="504"/>
      <c r="L517" s="505"/>
      <c r="M517" s="506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70"/>
      <c r="AK517" s="270"/>
      <c r="AL517" s="270"/>
      <c r="AM517" s="270"/>
      <c r="AN517" s="270"/>
      <c r="AO517" s="270"/>
    </row>
    <row r="518" ht="15.75" customHeight="1">
      <c r="A518" s="301"/>
      <c r="B518" s="252"/>
      <c r="C518" s="252"/>
      <c r="D518" s="252"/>
      <c r="E518" s="252"/>
      <c r="F518" s="503"/>
      <c r="G518" s="252"/>
      <c r="H518" s="455"/>
      <c r="I518" s="252"/>
      <c r="J518" s="252"/>
      <c r="K518" s="504"/>
      <c r="L518" s="505"/>
      <c r="M518" s="506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70"/>
      <c r="AK518" s="270"/>
      <c r="AL518" s="270"/>
      <c r="AM518" s="270"/>
      <c r="AN518" s="270"/>
      <c r="AO518" s="270"/>
    </row>
    <row r="519" ht="15.75" customHeight="1">
      <c r="A519" s="301"/>
      <c r="B519" s="252"/>
      <c r="C519" s="252"/>
      <c r="D519" s="252"/>
      <c r="E519" s="252"/>
      <c r="F519" s="503"/>
      <c r="G519" s="252"/>
      <c r="H519" s="455"/>
      <c r="I519" s="252"/>
      <c r="J519" s="252"/>
      <c r="K519" s="504"/>
      <c r="L519" s="505"/>
      <c r="M519" s="506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70"/>
      <c r="AK519" s="270"/>
      <c r="AL519" s="270"/>
      <c r="AM519" s="270"/>
      <c r="AN519" s="270"/>
      <c r="AO519" s="270"/>
    </row>
    <row r="520" ht="15.75" customHeight="1">
      <c r="A520" s="301"/>
      <c r="B520" s="252"/>
      <c r="C520" s="252"/>
      <c r="D520" s="252"/>
      <c r="E520" s="252"/>
      <c r="F520" s="503"/>
      <c r="G520" s="252"/>
      <c r="H520" s="455"/>
      <c r="I520" s="252"/>
      <c r="J520" s="252"/>
      <c r="K520" s="504"/>
      <c r="L520" s="505"/>
      <c r="M520" s="506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70"/>
      <c r="AK520" s="270"/>
      <c r="AL520" s="270"/>
      <c r="AM520" s="270"/>
      <c r="AN520" s="270"/>
      <c r="AO520" s="270"/>
    </row>
    <row r="521" ht="15.75" customHeight="1">
      <c r="A521" s="301"/>
      <c r="B521" s="252"/>
      <c r="C521" s="252"/>
      <c r="D521" s="252"/>
      <c r="E521" s="252"/>
      <c r="F521" s="503"/>
      <c r="G521" s="252"/>
      <c r="H521" s="455"/>
      <c r="I521" s="252"/>
      <c r="J521" s="252"/>
      <c r="K521" s="504"/>
      <c r="L521" s="505"/>
      <c r="M521" s="506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70"/>
      <c r="AK521" s="270"/>
      <c r="AL521" s="270"/>
      <c r="AM521" s="270"/>
      <c r="AN521" s="270"/>
      <c r="AO521" s="270"/>
    </row>
    <row r="522" ht="15.75" customHeight="1">
      <c r="A522" s="301"/>
      <c r="B522" s="252"/>
      <c r="C522" s="252"/>
      <c r="D522" s="252"/>
      <c r="E522" s="252"/>
      <c r="F522" s="503"/>
      <c r="G522" s="252"/>
      <c r="H522" s="455"/>
      <c r="I522" s="252"/>
      <c r="J522" s="252"/>
      <c r="K522" s="504"/>
      <c r="L522" s="505"/>
      <c r="M522" s="506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70"/>
      <c r="AK522" s="270"/>
      <c r="AL522" s="270"/>
      <c r="AM522" s="270"/>
      <c r="AN522" s="270"/>
      <c r="AO522" s="270"/>
    </row>
    <row r="523" ht="15.75" customHeight="1">
      <c r="A523" s="301"/>
      <c r="B523" s="252"/>
      <c r="C523" s="252"/>
      <c r="D523" s="252"/>
      <c r="E523" s="252"/>
      <c r="F523" s="503"/>
      <c r="G523" s="252"/>
      <c r="H523" s="455"/>
      <c r="I523" s="252"/>
      <c r="J523" s="252"/>
      <c r="K523" s="504"/>
      <c r="L523" s="505"/>
      <c r="M523" s="506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70"/>
      <c r="AK523" s="270"/>
      <c r="AL523" s="270"/>
      <c r="AM523" s="270"/>
      <c r="AN523" s="270"/>
      <c r="AO523" s="270"/>
    </row>
    <row r="524" ht="15.75" customHeight="1">
      <c r="A524" s="301"/>
      <c r="B524" s="252"/>
      <c r="C524" s="252"/>
      <c r="D524" s="252"/>
      <c r="E524" s="252"/>
      <c r="F524" s="503"/>
      <c r="G524" s="252"/>
      <c r="H524" s="455"/>
      <c r="I524" s="252"/>
      <c r="J524" s="252"/>
      <c r="K524" s="504"/>
      <c r="L524" s="505"/>
      <c r="M524" s="506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70"/>
      <c r="AK524" s="270"/>
      <c r="AL524" s="270"/>
      <c r="AM524" s="270"/>
      <c r="AN524" s="270"/>
      <c r="AO524" s="270"/>
    </row>
    <row r="525" ht="15.75" customHeight="1">
      <c r="A525" s="301"/>
      <c r="B525" s="252"/>
      <c r="C525" s="252"/>
      <c r="D525" s="252"/>
      <c r="E525" s="252"/>
      <c r="F525" s="503"/>
      <c r="G525" s="252"/>
      <c r="H525" s="455"/>
      <c r="I525" s="252"/>
      <c r="J525" s="252"/>
      <c r="K525" s="504"/>
      <c r="L525" s="505"/>
      <c r="M525" s="506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70"/>
      <c r="AK525" s="270"/>
      <c r="AL525" s="270"/>
      <c r="AM525" s="270"/>
      <c r="AN525" s="270"/>
      <c r="AO525" s="270"/>
    </row>
    <row r="526" ht="15.75" customHeight="1">
      <c r="A526" s="301"/>
      <c r="B526" s="252"/>
      <c r="C526" s="252"/>
      <c r="D526" s="252"/>
      <c r="E526" s="252"/>
      <c r="F526" s="503"/>
      <c r="G526" s="252"/>
      <c r="H526" s="455"/>
      <c r="I526" s="252"/>
      <c r="J526" s="252"/>
      <c r="K526" s="504"/>
      <c r="L526" s="505"/>
      <c r="M526" s="506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  <c r="AM526" s="270"/>
      <c r="AN526" s="270"/>
      <c r="AO526" s="270"/>
    </row>
    <row r="527" ht="15.75" customHeight="1">
      <c r="A527" s="301"/>
      <c r="B527" s="252"/>
      <c r="C527" s="252"/>
      <c r="D527" s="252"/>
      <c r="E527" s="252"/>
      <c r="F527" s="503"/>
      <c r="G527" s="252"/>
      <c r="H527" s="455"/>
      <c r="I527" s="252"/>
      <c r="J527" s="252"/>
      <c r="K527" s="504"/>
      <c r="L527" s="505"/>
      <c r="M527" s="506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70"/>
      <c r="AK527" s="270"/>
      <c r="AL527" s="270"/>
      <c r="AM527" s="270"/>
      <c r="AN527" s="270"/>
      <c r="AO527" s="270"/>
    </row>
    <row r="528" ht="15.75" customHeight="1">
      <c r="A528" s="301"/>
      <c r="B528" s="252"/>
      <c r="C528" s="252"/>
      <c r="D528" s="252"/>
      <c r="E528" s="252"/>
      <c r="F528" s="503"/>
      <c r="G528" s="252"/>
      <c r="H528" s="455"/>
      <c r="I528" s="252"/>
      <c r="J528" s="252"/>
      <c r="K528" s="504"/>
      <c r="L528" s="505"/>
      <c r="M528" s="506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  <c r="AM528" s="270"/>
      <c r="AN528" s="270"/>
      <c r="AO528" s="270"/>
    </row>
    <row r="529" ht="15.75" customHeight="1">
      <c r="A529" s="301"/>
      <c r="B529" s="252"/>
      <c r="C529" s="252"/>
      <c r="D529" s="252"/>
      <c r="E529" s="252"/>
      <c r="F529" s="503"/>
      <c r="G529" s="252"/>
      <c r="H529" s="455"/>
      <c r="I529" s="252"/>
      <c r="J529" s="252"/>
      <c r="K529" s="504"/>
      <c r="L529" s="505"/>
      <c r="M529" s="506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  <c r="AM529" s="270"/>
      <c r="AN529" s="270"/>
      <c r="AO529" s="270"/>
    </row>
    <row r="530" ht="15.75" customHeight="1">
      <c r="A530" s="301"/>
      <c r="B530" s="252"/>
      <c r="C530" s="252"/>
      <c r="D530" s="252"/>
      <c r="E530" s="252"/>
      <c r="F530" s="503"/>
      <c r="G530" s="252"/>
      <c r="H530" s="455"/>
      <c r="I530" s="252"/>
      <c r="J530" s="252"/>
      <c r="K530" s="504"/>
      <c r="L530" s="505"/>
      <c r="M530" s="506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  <c r="AM530" s="270"/>
      <c r="AN530" s="270"/>
      <c r="AO530" s="270"/>
    </row>
    <row r="531" ht="15.75" customHeight="1">
      <c r="A531" s="301"/>
      <c r="B531" s="252"/>
      <c r="C531" s="252"/>
      <c r="D531" s="252"/>
      <c r="E531" s="252"/>
      <c r="F531" s="503"/>
      <c r="G531" s="252"/>
      <c r="H531" s="455"/>
      <c r="I531" s="252"/>
      <c r="J531" s="252"/>
      <c r="K531" s="504"/>
      <c r="L531" s="505"/>
      <c r="M531" s="506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  <c r="AM531" s="270"/>
      <c r="AN531" s="270"/>
      <c r="AO531" s="270"/>
    </row>
    <row r="532" ht="15.75" customHeight="1">
      <c r="A532" s="301"/>
      <c r="B532" s="252"/>
      <c r="C532" s="252"/>
      <c r="D532" s="252"/>
      <c r="E532" s="252"/>
      <c r="F532" s="503"/>
      <c r="G532" s="252"/>
      <c r="H532" s="455"/>
      <c r="I532" s="252"/>
      <c r="J532" s="252"/>
      <c r="K532" s="504"/>
      <c r="L532" s="505"/>
      <c r="M532" s="506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70"/>
      <c r="AK532" s="270"/>
      <c r="AL532" s="270"/>
      <c r="AM532" s="270"/>
      <c r="AN532" s="270"/>
      <c r="AO532" s="270"/>
    </row>
    <row r="533" ht="15.75" customHeight="1">
      <c r="A533" s="301"/>
      <c r="B533" s="252"/>
      <c r="C533" s="252"/>
      <c r="D533" s="252"/>
      <c r="E533" s="252"/>
      <c r="F533" s="503"/>
      <c r="G533" s="252"/>
      <c r="H533" s="455"/>
      <c r="I533" s="252"/>
      <c r="J533" s="252"/>
      <c r="K533" s="504"/>
      <c r="L533" s="505"/>
      <c r="M533" s="506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70"/>
      <c r="AK533" s="270"/>
      <c r="AL533" s="270"/>
      <c r="AM533" s="270"/>
      <c r="AN533" s="270"/>
      <c r="AO533" s="270"/>
    </row>
    <row r="534" ht="15.75" customHeight="1">
      <c r="A534" s="301"/>
      <c r="B534" s="252"/>
      <c r="C534" s="252"/>
      <c r="D534" s="252"/>
      <c r="E534" s="252"/>
      <c r="F534" s="503"/>
      <c r="G534" s="252"/>
      <c r="H534" s="455"/>
      <c r="I534" s="252"/>
      <c r="J534" s="252"/>
      <c r="K534" s="504"/>
      <c r="L534" s="505"/>
      <c r="M534" s="506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70"/>
      <c r="AK534" s="270"/>
      <c r="AL534" s="270"/>
      <c r="AM534" s="270"/>
      <c r="AN534" s="270"/>
      <c r="AO534" s="270"/>
    </row>
    <row r="535" ht="15.75" customHeight="1">
      <c r="A535" s="301"/>
      <c r="B535" s="252"/>
      <c r="C535" s="252"/>
      <c r="D535" s="252"/>
      <c r="E535" s="252"/>
      <c r="F535" s="503"/>
      <c r="G535" s="252"/>
      <c r="H535" s="455"/>
      <c r="I535" s="252"/>
      <c r="J535" s="252"/>
      <c r="K535" s="504"/>
      <c r="L535" s="505"/>
      <c r="M535" s="506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70"/>
      <c r="AK535" s="270"/>
      <c r="AL535" s="270"/>
      <c r="AM535" s="270"/>
      <c r="AN535" s="270"/>
      <c r="AO535" s="270"/>
    </row>
    <row r="536" ht="15.75" customHeight="1">
      <c r="A536" s="301"/>
      <c r="B536" s="252"/>
      <c r="C536" s="252"/>
      <c r="D536" s="252"/>
      <c r="E536" s="252"/>
      <c r="F536" s="503"/>
      <c r="G536" s="252"/>
      <c r="H536" s="455"/>
      <c r="I536" s="252"/>
      <c r="J536" s="252"/>
      <c r="K536" s="504"/>
      <c r="L536" s="505"/>
      <c r="M536" s="506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70"/>
      <c r="AK536" s="270"/>
      <c r="AL536" s="270"/>
      <c r="AM536" s="270"/>
      <c r="AN536" s="270"/>
      <c r="AO536" s="270"/>
    </row>
    <row r="537" ht="15.75" customHeight="1">
      <c r="A537" s="301"/>
      <c r="B537" s="252"/>
      <c r="C537" s="252"/>
      <c r="D537" s="252"/>
      <c r="E537" s="252"/>
      <c r="F537" s="503"/>
      <c r="G537" s="252"/>
      <c r="H537" s="455"/>
      <c r="I537" s="252"/>
      <c r="J537" s="252"/>
      <c r="K537" s="504"/>
      <c r="L537" s="505"/>
      <c r="M537" s="506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70"/>
      <c r="AK537" s="270"/>
      <c r="AL537" s="270"/>
      <c r="AM537" s="270"/>
      <c r="AN537" s="270"/>
      <c r="AO537" s="270"/>
    </row>
    <row r="538" ht="15.75" customHeight="1">
      <c r="A538" s="301"/>
      <c r="B538" s="252"/>
      <c r="C538" s="252"/>
      <c r="D538" s="252"/>
      <c r="E538" s="252"/>
      <c r="F538" s="503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  <c r="AM538" s="252"/>
      <c r="AN538" s="252"/>
      <c r="AO538" s="252"/>
    </row>
    <row r="539" ht="15.75" customHeight="1">
      <c r="A539" s="301"/>
      <c r="B539" s="252"/>
      <c r="C539" s="252"/>
      <c r="D539" s="252"/>
      <c r="E539" s="252"/>
      <c r="F539" s="503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  <c r="AM539" s="252"/>
      <c r="AN539" s="252"/>
      <c r="AO539" s="252"/>
    </row>
    <row r="540" ht="15.75" customHeight="1">
      <c r="A540" s="301"/>
      <c r="B540" s="252"/>
      <c r="C540" s="252"/>
      <c r="D540" s="252"/>
      <c r="E540" s="252"/>
      <c r="F540" s="503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  <c r="AM540" s="252"/>
      <c r="AN540" s="252"/>
      <c r="AO540" s="252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  <c r="AM541" s="252"/>
      <c r="AN541" s="252"/>
      <c r="AO541" s="252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  <c r="AM542" s="252"/>
      <c r="AN542" s="252"/>
      <c r="AO542" s="252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  <c r="AM543" s="252"/>
      <c r="AN543" s="252"/>
      <c r="AO543" s="252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  <c r="AM544" s="252"/>
      <c r="AN544" s="252"/>
      <c r="AO544" s="252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  <c r="AM545" s="252"/>
      <c r="AN545" s="252"/>
      <c r="AO545" s="252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  <c r="AM546" s="252"/>
      <c r="AN546" s="252"/>
      <c r="AO546" s="252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  <c r="AM547" s="252"/>
      <c r="AN547" s="252"/>
      <c r="AO547" s="252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  <c r="AM548" s="252"/>
      <c r="AN548" s="252"/>
      <c r="AO548" s="252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  <c r="AM549" s="252"/>
      <c r="AN549" s="252"/>
      <c r="AO549" s="252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  <c r="AM550" s="252"/>
      <c r="AN550" s="252"/>
      <c r="AO550" s="252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  <c r="AM551" s="252"/>
      <c r="AN551" s="252"/>
      <c r="AO551" s="252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  <c r="AM552" s="252"/>
      <c r="AN552" s="252"/>
      <c r="AO552" s="252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  <c r="AM553" s="252"/>
      <c r="AN553" s="252"/>
      <c r="AO553" s="252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  <c r="AM554" s="252"/>
      <c r="AN554" s="252"/>
      <c r="AO554" s="252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  <c r="AM555" s="252"/>
      <c r="AN555" s="252"/>
      <c r="AO555" s="252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  <c r="AM556" s="252"/>
      <c r="AN556" s="252"/>
      <c r="AO556" s="252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  <c r="AM557" s="252"/>
      <c r="AN557" s="252"/>
      <c r="AO557" s="252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  <c r="AM558" s="252"/>
      <c r="AN558" s="252"/>
      <c r="AO558" s="252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  <c r="AM559" s="252"/>
      <c r="AN559" s="252"/>
      <c r="AO559" s="252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  <c r="AM560" s="252"/>
      <c r="AN560" s="252"/>
      <c r="AO560" s="252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  <c r="AM561" s="252"/>
      <c r="AN561" s="252"/>
      <c r="AO561" s="252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  <c r="AM562" s="252"/>
      <c r="AN562" s="252"/>
      <c r="AO562" s="252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  <c r="AM563" s="252"/>
      <c r="AN563" s="252"/>
      <c r="AO563" s="252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  <c r="AM564" s="252"/>
      <c r="AN564" s="252"/>
      <c r="AO564" s="252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  <c r="AM565" s="252"/>
      <c r="AN565" s="252"/>
      <c r="AO565" s="252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  <c r="AM566" s="252"/>
      <c r="AN566" s="252"/>
      <c r="AO566" s="252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  <row r="1064" ht="15.75" customHeight="1">
      <c r="A1064" s="301"/>
      <c r="B1064" s="252"/>
      <c r="C1064" s="252"/>
      <c r="D1064" s="252"/>
      <c r="E1064" s="252"/>
      <c r="F1064" s="503"/>
      <c r="G1064" s="252"/>
      <c r="H1064" s="455"/>
      <c r="I1064" s="252"/>
      <c r="J1064" s="252"/>
      <c r="K1064" s="252"/>
      <c r="L1064" s="507"/>
      <c r="M1064" s="508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252"/>
      <c r="Y1064" s="252"/>
      <c r="Z1064" s="252"/>
      <c r="AA1064" s="252"/>
      <c r="AB1064" s="252"/>
      <c r="AC1064" s="252"/>
      <c r="AD1064" s="252"/>
      <c r="AE1064" s="252"/>
      <c r="AF1064" s="252"/>
      <c r="AG1064" s="252"/>
      <c r="AH1064" s="252"/>
      <c r="AI1064" s="252"/>
      <c r="AJ1064" s="252"/>
      <c r="AK1064" s="252"/>
      <c r="AL1064" s="252"/>
      <c r="AM1064" s="252"/>
      <c r="AN1064" s="252"/>
      <c r="AO1064" s="252"/>
    </row>
    <row r="1065" ht="15.75" customHeight="1">
      <c r="A1065" s="301"/>
      <c r="B1065" s="252"/>
      <c r="C1065" s="252"/>
      <c r="D1065" s="252"/>
      <c r="E1065" s="252"/>
      <c r="F1065" s="503"/>
      <c r="G1065" s="252"/>
      <c r="H1065" s="455"/>
      <c r="I1065" s="252"/>
      <c r="J1065" s="252"/>
      <c r="K1065" s="252"/>
      <c r="L1065" s="507"/>
      <c r="M1065" s="508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252"/>
      <c r="Y1065" s="252"/>
      <c r="Z1065" s="252"/>
      <c r="AA1065" s="252"/>
      <c r="AB1065" s="252"/>
      <c r="AC1065" s="252"/>
      <c r="AD1065" s="252"/>
      <c r="AE1065" s="252"/>
      <c r="AF1065" s="252"/>
      <c r="AG1065" s="252"/>
      <c r="AH1065" s="252"/>
      <c r="AI1065" s="252"/>
      <c r="AJ1065" s="252"/>
      <c r="AK1065" s="252"/>
      <c r="AL1065" s="252"/>
      <c r="AM1065" s="252"/>
      <c r="AN1065" s="252"/>
      <c r="AO1065" s="252"/>
    </row>
    <row r="1066" ht="15.75" customHeight="1">
      <c r="A1066" s="301"/>
      <c r="B1066" s="252"/>
      <c r="C1066" s="252"/>
      <c r="D1066" s="252"/>
      <c r="E1066" s="252"/>
      <c r="F1066" s="503"/>
      <c r="G1066" s="252"/>
      <c r="H1066" s="455"/>
      <c r="I1066" s="252"/>
      <c r="J1066" s="252"/>
      <c r="K1066" s="252"/>
      <c r="L1066" s="507"/>
      <c r="M1066" s="508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252"/>
      <c r="Y1066" s="252"/>
      <c r="Z1066" s="252"/>
      <c r="AA1066" s="252"/>
      <c r="AB1066" s="252"/>
      <c r="AC1066" s="252"/>
      <c r="AD1066" s="252"/>
      <c r="AE1066" s="252"/>
      <c r="AF1066" s="252"/>
      <c r="AG1066" s="252"/>
      <c r="AH1066" s="252"/>
      <c r="AI1066" s="252"/>
      <c r="AJ1066" s="252"/>
      <c r="AK1066" s="252"/>
      <c r="AL1066" s="252"/>
      <c r="AM1066" s="252"/>
      <c r="AN1066" s="252"/>
      <c r="AO1066" s="252"/>
    </row>
    <row r="1067" ht="15.75" customHeight="1">
      <c r="A1067" s="301"/>
      <c r="B1067" s="252"/>
      <c r="C1067" s="252"/>
      <c r="D1067" s="252"/>
      <c r="E1067" s="252"/>
      <c r="F1067" s="503"/>
      <c r="G1067" s="252"/>
      <c r="H1067" s="455"/>
      <c r="I1067" s="252"/>
      <c r="J1067" s="252"/>
      <c r="K1067" s="252"/>
      <c r="L1067" s="507"/>
      <c r="M1067" s="508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/>
      <c r="X1067" s="252"/>
      <c r="Y1067" s="252"/>
      <c r="Z1067" s="252"/>
      <c r="AA1067" s="252"/>
      <c r="AB1067" s="252"/>
      <c r="AC1067" s="252"/>
      <c r="AD1067" s="252"/>
      <c r="AE1067" s="252"/>
      <c r="AF1067" s="252"/>
      <c r="AG1067" s="252"/>
      <c r="AH1067" s="252"/>
      <c r="AI1067" s="252"/>
      <c r="AJ1067" s="252"/>
      <c r="AK1067" s="252"/>
      <c r="AL1067" s="252"/>
      <c r="AM1067" s="252"/>
      <c r="AN1067" s="252"/>
      <c r="AO1067" s="252"/>
    </row>
    <row r="1068" ht="15.75" customHeight="1">
      <c r="A1068" s="301"/>
      <c r="B1068" s="252"/>
      <c r="C1068" s="252"/>
      <c r="D1068" s="252"/>
      <c r="E1068" s="252"/>
      <c r="F1068" s="503"/>
      <c r="G1068" s="252"/>
      <c r="H1068" s="455"/>
      <c r="I1068" s="252"/>
      <c r="J1068" s="252"/>
      <c r="K1068" s="252"/>
      <c r="L1068" s="507"/>
      <c r="M1068" s="508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252"/>
      <c r="Y1068" s="252"/>
      <c r="Z1068" s="252"/>
      <c r="AA1068" s="252"/>
      <c r="AB1068" s="252"/>
      <c r="AC1068" s="252"/>
      <c r="AD1068" s="252"/>
      <c r="AE1068" s="252"/>
      <c r="AF1068" s="252"/>
      <c r="AG1068" s="252"/>
      <c r="AH1068" s="252"/>
      <c r="AI1068" s="252"/>
      <c r="AJ1068" s="252"/>
      <c r="AK1068" s="252"/>
      <c r="AL1068" s="252"/>
      <c r="AM1068" s="252"/>
      <c r="AN1068" s="252"/>
      <c r="AO1068" s="252"/>
    </row>
    <row r="1069" ht="15.75" customHeight="1">
      <c r="A1069" s="301"/>
      <c r="B1069" s="252"/>
      <c r="C1069" s="252"/>
      <c r="D1069" s="252"/>
      <c r="E1069" s="252"/>
      <c r="F1069" s="503"/>
      <c r="G1069" s="252"/>
      <c r="H1069" s="455"/>
      <c r="I1069" s="252"/>
      <c r="J1069" s="252"/>
      <c r="K1069" s="252"/>
      <c r="L1069" s="507"/>
      <c r="M1069" s="508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252"/>
      <c r="Y1069" s="252"/>
      <c r="Z1069" s="252"/>
      <c r="AA1069" s="252"/>
      <c r="AB1069" s="252"/>
      <c r="AC1069" s="252"/>
      <c r="AD1069" s="252"/>
      <c r="AE1069" s="252"/>
      <c r="AF1069" s="252"/>
      <c r="AG1069" s="252"/>
      <c r="AH1069" s="252"/>
      <c r="AI1069" s="252"/>
      <c r="AJ1069" s="252"/>
      <c r="AK1069" s="252"/>
      <c r="AL1069" s="252"/>
      <c r="AM1069" s="252"/>
      <c r="AN1069" s="252"/>
      <c r="AO1069" s="252"/>
    </row>
  </sheetData>
  <autoFilter ref="$A$4:$AO$330"/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21.0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45870.0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57" t="s">
        <v>315</v>
      </c>
      <c r="B5" s="57" t="s">
        <v>1432</v>
      </c>
      <c r="C5" s="57" t="s">
        <v>6</v>
      </c>
      <c r="D5" s="57" t="s">
        <v>567</v>
      </c>
      <c r="E5" s="57" t="s">
        <v>4</v>
      </c>
      <c r="F5" s="215" t="s">
        <v>1433</v>
      </c>
      <c r="G5" s="57" t="s">
        <v>335</v>
      </c>
      <c r="H5" s="38">
        <v>1.0</v>
      </c>
      <c r="I5" s="113">
        <v>3390.0</v>
      </c>
      <c r="J5" s="125"/>
      <c r="K5" s="216" t="s">
        <v>1434</v>
      </c>
      <c r="L5" s="59">
        <v>968.0</v>
      </c>
      <c r="M5" s="189">
        <f t="shared" ref="M5:M8" si="1">L5*H5</f>
        <v>968</v>
      </c>
      <c r="N5" s="57" t="s">
        <v>1435</v>
      </c>
      <c r="O5" s="63"/>
      <c r="P5" s="257"/>
      <c r="Q5" s="258"/>
      <c r="R5" s="259"/>
      <c r="S5" s="259"/>
      <c r="T5" s="259"/>
      <c r="U5" s="259"/>
      <c r="V5" s="259"/>
      <c r="W5" s="259"/>
      <c r="X5" s="259"/>
      <c r="Y5" s="259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ht="15.75" customHeight="1">
      <c r="A6" s="57" t="s">
        <v>315</v>
      </c>
      <c r="B6" s="57" t="s">
        <v>1432</v>
      </c>
      <c r="C6" s="57" t="s">
        <v>6</v>
      </c>
      <c r="D6" s="57" t="s">
        <v>567</v>
      </c>
      <c r="E6" s="57" t="s">
        <v>4</v>
      </c>
      <c r="F6" s="215" t="s">
        <v>1436</v>
      </c>
      <c r="G6" s="57" t="s">
        <v>335</v>
      </c>
      <c r="H6" s="38">
        <v>1.0</v>
      </c>
      <c r="I6" s="113">
        <v>2790.0</v>
      </c>
      <c r="J6" s="125"/>
      <c r="K6" s="216">
        <v>997.0</v>
      </c>
      <c r="L6" s="59">
        <v>748.0</v>
      </c>
      <c r="M6" s="189">
        <f t="shared" si="1"/>
        <v>748</v>
      </c>
      <c r="N6" s="57" t="s">
        <v>1435</v>
      </c>
      <c r="O6" s="63"/>
      <c r="P6" s="64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ht="15.75" customHeight="1">
      <c r="A7" s="57" t="s">
        <v>315</v>
      </c>
      <c r="B7" s="57" t="s">
        <v>331</v>
      </c>
      <c r="C7" s="57" t="s">
        <v>22</v>
      </c>
      <c r="D7" s="57" t="s">
        <v>328</v>
      </c>
      <c r="E7" s="57" t="s">
        <v>4</v>
      </c>
      <c r="F7" s="215">
        <v>467086.0</v>
      </c>
      <c r="G7" s="57" t="s">
        <v>320</v>
      </c>
      <c r="H7" s="38">
        <v>1.0</v>
      </c>
      <c r="I7" s="113">
        <v>5390.0</v>
      </c>
      <c r="J7" s="134"/>
      <c r="K7" s="216" t="s">
        <v>1437</v>
      </c>
      <c r="L7" s="59">
        <v>1493.0</v>
      </c>
      <c r="M7" s="260">
        <f t="shared" si="1"/>
        <v>1493</v>
      </c>
      <c r="N7" s="57" t="s">
        <v>1435</v>
      </c>
      <c r="O7" s="63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0"/>
      <c r="AF7" s="63"/>
      <c r="AG7" s="63"/>
      <c r="AH7" s="63"/>
      <c r="AI7" s="63"/>
      <c r="AJ7" s="63"/>
      <c r="AK7" s="63"/>
    </row>
    <row r="8" ht="15.75" customHeight="1">
      <c r="A8" s="57" t="s">
        <v>315</v>
      </c>
      <c r="B8" s="57" t="s">
        <v>331</v>
      </c>
      <c r="C8" s="58"/>
      <c r="D8" s="57" t="s">
        <v>328</v>
      </c>
      <c r="E8" s="57" t="s">
        <v>4</v>
      </c>
      <c r="F8" s="215">
        <v>471377.0</v>
      </c>
      <c r="G8" s="57" t="s">
        <v>320</v>
      </c>
      <c r="H8" s="38">
        <v>0.0</v>
      </c>
      <c r="I8" s="113">
        <v>5390.0</v>
      </c>
      <c r="J8" s="125"/>
      <c r="K8" s="216" t="s">
        <v>1438</v>
      </c>
      <c r="L8" s="59">
        <v>1373.0</v>
      </c>
      <c r="M8" s="189">
        <f t="shared" si="1"/>
        <v>0</v>
      </c>
      <c r="N8" s="57" t="s">
        <v>1435</v>
      </c>
      <c r="O8" s="64" t="s">
        <v>2030</v>
      </c>
      <c r="P8" s="64"/>
      <c r="Q8" s="180"/>
      <c r="R8" s="180"/>
      <c r="S8" s="180"/>
      <c r="T8" s="180"/>
      <c r="U8" s="180"/>
      <c r="V8" s="180"/>
      <c r="W8" s="236"/>
      <c r="X8" s="180"/>
      <c r="Y8" s="180"/>
      <c r="Z8" s="180"/>
      <c r="AA8" s="180"/>
      <c r="AB8" s="180"/>
      <c r="AC8" s="180"/>
      <c r="AD8" s="180"/>
      <c r="AE8" s="63"/>
      <c r="AF8" s="63"/>
      <c r="AG8" s="63"/>
      <c r="AH8" s="63"/>
      <c r="AI8" s="63"/>
      <c r="AJ8" s="63"/>
      <c r="AK8" s="63"/>
    </row>
    <row r="9" ht="15.75" customHeight="1">
      <c r="A9" s="261" t="s">
        <v>315</v>
      </c>
      <c r="B9" s="35" t="s">
        <v>316</v>
      </c>
      <c r="C9" s="35" t="s">
        <v>1790</v>
      </c>
      <c r="D9" s="35" t="s">
        <v>474</v>
      </c>
      <c r="E9" s="35" t="s">
        <v>319</v>
      </c>
      <c r="F9" s="262">
        <v>1198028.0</v>
      </c>
      <c r="G9" s="263" t="s">
        <v>335</v>
      </c>
      <c r="H9" s="264">
        <v>1.0</v>
      </c>
      <c r="I9" s="244" t="s">
        <v>1791</v>
      </c>
      <c r="J9" s="265"/>
      <c r="K9" s="266"/>
      <c r="L9" s="264">
        <v>798.0</v>
      </c>
      <c r="M9" s="267" t="s">
        <v>1792</v>
      </c>
      <c r="N9" s="35" t="s">
        <v>1793</v>
      </c>
      <c r="O9" s="268"/>
      <c r="P9" s="268"/>
      <c r="Q9" s="269"/>
      <c r="R9" s="269"/>
      <c r="S9" s="269"/>
      <c r="T9" s="237"/>
      <c r="U9" s="237"/>
      <c r="V9" s="237"/>
      <c r="W9" s="246"/>
      <c r="X9" s="237"/>
      <c r="Y9" s="237"/>
      <c r="Z9" s="237"/>
      <c r="AA9" s="237"/>
      <c r="AB9" s="237"/>
      <c r="AC9" s="237"/>
      <c r="AD9" s="237"/>
      <c r="AE9" s="44"/>
      <c r="AF9" s="44"/>
      <c r="AG9" s="44"/>
      <c r="AH9" s="44"/>
      <c r="AI9" s="252"/>
      <c r="AJ9" s="270"/>
      <c r="AK9" s="270"/>
      <c r="AL9" s="270"/>
      <c r="AM9" s="270"/>
      <c r="AN9" s="270"/>
      <c r="AO9" s="270"/>
    </row>
    <row r="10" ht="15.75" customHeight="1">
      <c r="A10" s="271" t="s">
        <v>315</v>
      </c>
      <c r="B10" s="271" t="s">
        <v>316</v>
      </c>
      <c r="C10" s="271" t="s">
        <v>317</v>
      </c>
      <c r="D10" s="271" t="s">
        <v>567</v>
      </c>
      <c r="E10" s="271" t="s">
        <v>319</v>
      </c>
      <c r="F10" s="272" t="s">
        <v>1794</v>
      </c>
      <c r="G10" s="271" t="s">
        <v>320</v>
      </c>
      <c r="H10" s="273">
        <v>1.0</v>
      </c>
      <c r="I10" s="271">
        <v>2390.0</v>
      </c>
      <c r="J10" s="271"/>
      <c r="K10" s="274"/>
      <c r="L10" s="154">
        <v>997.0</v>
      </c>
      <c r="M10" s="275">
        <v>947.0</v>
      </c>
      <c r="N10" s="271" t="s">
        <v>321</v>
      </c>
      <c r="O10" s="252"/>
      <c r="P10" s="252"/>
      <c r="Q10" s="276"/>
      <c r="R10" s="276"/>
      <c r="S10" s="276"/>
      <c r="T10" s="276"/>
      <c r="U10" s="276"/>
      <c r="V10" s="276"/>
      <c r="W10" s="277"/>
      <c r="X10" s="276"/>
      <c r="Y10" s="276"/>
      <c r="Z10" s="276"/>
      <c r="AA10" s="276"/>
      <c r="AB10" s="276"/>
      <c r="AC10" s="276"/>
      <c r="AD10" s="276"/>
      <c r="AE10" s="252"/>
      <c r="AF10" s="252"/>
      <c r="AG10" s="252"/>
      <c r="AH10" s="252"/>
      <c r="AI10" s="252"/>
      <c r="AJ10" s="270"/>
      <c r="AK10" s="270"/>
      <c r="AL10" s="270"/>
      <c r="AM10" s="270"/>
      <c r="AN10" s="270"/>
      <c r="AO10" s="270"/>
    </row>
    <row r="11" ht="15.75" customHeight="1">
      <c r="A11" s="271" t="s">
        <v>315</v>
      </c>
      <c r="B11" s="271" t="s">
        <v>316</v>
      </c>
      <c r="C11" s="271" t="s">
        <v>317</v>
      </c>
      <c r="D11" s="271" t="s">
        <v>474</v>
      </c>
      <c r="E11" s="271" t="s">
        <v>319</v>
      </c>
      <c r="F11" s="272" t="s">
        <v>1795</v>
      </c>
      <c r="G11" s="271" t="s">
        <v>320</v>
      </c>
      <c r="H11" s="273">
        <v>1.0</v>
      </c>
      <c r="I11" s="271">
        <v>3590.0</v>
      </c>
      <c r="J11" s="271"/>
      <c r="K11" s="274"/>
      <c r="L11" s="154">
        <v>1497.0</v>
      </c>
      <c r="M11" s="275">
        <v>1422.0</v>
      </c>
      <c r="N11" s="271" t="s">
        <v>321</v>
      </c>
      <c r="O11" s="252"/>
      <c r="P11" s="252"/>
      <c r="Q11" s="252"/>
      <c r="R11" s="276"/>
      <c r="S11" s="276"/>
      <c r="T11" s="276"/>
      <c r="U11" s="276"/>
      <c r="V11" s="276"/>
      <c r="W11" s="276"/>
      <c r="X11" s="277"/>
      <c r="Y11" s="276"/>
      <c r="Z11" s="276"/>
      <c r="AA11" s="276"/>
      <c r="AB11" s="276"/>
      <c r="AC11" s="276"/>
      <c r="AD11" s="276"/>
      <c r="AE11" s="276"/>
      <c r="AF11" s="252"/>
      <c r="AG11" s="252"/>
      <c r="AH11" s="252"/>
      <c r="AI11" s="252"/>
      <c r="AJ11" s="270"/>
      <c r="AK11" s="270"/>
      <c r="AL11" s="270"/>
      <c r="AM11" s="270"/>
      <c r="AN11" s="270"/>
      <c r="AO11" s="270"/>
    </row>
    <row r="12" ht="15.75" customHeight="1">
      <c r="A12" s="271" t="s">
        <v>315</v>
      </c>
      <c r="B12" s="271" t="s">
        <v>316</v>
      </c>
      <c r="C12" s="271" t="s">
        <v>317</v>
      </c>
      <c r="D12" s="271" t="s">
        <v>328</v>
      </c>
      <c r="E12" s="271" t="s">
        <v>319</v>
      </c>
      <c r="F12" s="272" t="s">
        <v>1287</v>
      </c>
      <c r="G12" s="271" t="s">
        <v>320</v>
      </c>
      <c r="H12" s="273">
        <v>1.0</v>
      </c>
      <c r="I12" s="271">
        <v>2990.0</v>
      </c>
      <c r="J12" s="271"/>
      <c r="K12" s="274"/>
      <c r="L12" s="154">
        <v>1197.0</v>
      </c>
      <c r="M12" s="275">
        <v>1137.0</v>
      </c>
      <c r="N12" s="271" t="s">
        <v>321</v>
      </c>
      <c r="O12" s="252"/>
      <c r="P12" s="252"/>
      <c r="Q12" s="252"/>
      <c r="R12" s="276"/>
      <c r="S12" s="276"/>
      <c r="T12" s="276"/>
      <c r="U12" s="276"/>
      <c r="V12" s="276"/>
      <c r="W12" s="276"/>
      <c r="X12" s="277"/>
      <c r="Y12" s="276"/>
      <c r="Z12" s="276"/>
      <c r="AA12" s="276"/>
      <c r="AB12" s="276"/>
      <c r="AC12" s="276"/>
      <c r="AD12" s="276"/>
      <c r="AE12" s="276"/>
      <c r="AF12" s="252"/>
      <c r="AG12" s="252"/>
      <c r="AH12" s="252"/>
      <c r="AI12" s="252"/>
      <c r="AJ12" s="270"/>
      <c r="AK12" s="270"/>
      <c r="AL12" s="270"/>
      <c r="AM12" s="270"/>
      <c r="AN12" s="270"/>
      <c r="AO12" s="270"/>
    </row>
    <row r="13" ht="15.75" customHeight="1">
      <c r="A13" s="57" t="s">
        <v>315</v>
      </c>
      <c r="B13" s="57" t="s">
        <v>316</v>
      </c>
      <c r="C13" s="57" t="s">
        <v>573</v>
      </c>
      <c r="D13" s="271" t="s">
        <v>474</v>
      </c>
      <c r="E13" s="57" t="s">
        <v>4</v>
      </c>
      <c r="F13" s="57" t="s">
        <v>1287</v>
      </c>
      <c r="G13" s="57" t="s">
        <v>320</v>
      </c>
      <c r="H13" s="38">
        <v>1.0</v>
      </c>
      <c r="I13" s="113">
        <v>2990.0</v>
      </c>
      <c r="J13" s="125"/>
      <c r="K13" s="210">
        <v>1197.0</v>
      </c>
      <c r="L13" s="57">
        <v>1017.0</v>
      </c>
      <c r="M13" s="189">
        <f t="shared" ref="M13:M14" si="2">L13*H13</f>
        <v>1017</v>
      </c>
      <c r="N13" s="57" t="s">
        <v>1288</v>
      </c>
      <c r="O13" s="181"/>
      <c r="P13" s="181"/>
      <c r="Q13" s="181"/>
      <c r="R13" s="278"/>
    </row>
    <row r="14" ht="15.75" customHeight="1">
      <c r="A14" s="57" t="s">
        <v>315</v>
      </c>
      <c r="B14" s="57" t="s">
        <v>316</v>
      </c>
      <c r="C14" s="57" t="s">
        <v>573</v>
      </c>
      <c r="D14" s="271" t="s">
        <v>474</v>
      </c>
      <c r="E14" s="57" t="s">
        <v>4</v>
      </c>
      <c r="F14" s="57" t="s">
        <v>1289</v>
      </c>
      <c r="G14" s="57" t="s">
        <v>320</v>
      </c>
      <c r="H14" s="38">
        <v>1.0</v>
      </c>
      <c r="I14" s="113">
        <v>2990.0</v>
      </c>
      <c r="J14" s="125"/>
      <c r="K14" s="210">
        <v>1190.0</v>
      </c>
      <c r="L14" s="57">
        <v>1012.0</v>
      </c>
      <c r="M14" s="189">
        <f t="shared" si="2"/>
        <v>1012</v>
      </c>
      <c r="N14" s="57" t="s">
        <v>1288</v>
      </c>
      <c r="O14" s="181"/>
      <c r="P14" s="181"/>
      <c r="Q14" s="181"/>
      <c r="R14" s="278"/>
    </row>
    <row r="15" ht="15.75" customHeight="1">
      <c r="A15" s="57" t="s">
        <v>315</v>
      </c>
      <c r="B15" s="57" t="s">
        <v>1432</v>
      </c>
      <c r="C15" s="57"/>
      <c r="D15" s="57" t="s">
        <v>328</v>
      </c>
      <c r="E15" s="57" t="s">
        <v>4</v>
      </c>
      <c r="F15" s="220" t="s">
        <v>1573</v>
      </c>
      <c r="G15" s="57" t="s">
        <v>335</v>
      </c>
      <c r="H15" s="279">
        <v>1.0</v>
      </c>
      <c r="I15" s="113">
        <v>2590.0</v>
      </c>
      <c r="J15" s="134"/>
      <c r="K15" s="222">
        <v>830.0</v>
      </c>
      <c r="L15" s="59">
        <v>664.0</v>
      </c>
      <c r="M15" s="189"/>
      <c r="N15" s="57" t="s">
        <v>1572</v>
      </c>
      <c r="O15" s="181"/>
      <c r="P15" s="181"/>
      <c r="Q15" s="181"/>
      <c r="R15" s="278"/>
    </row>
    <row r="16" ht="15.75" customHeight="1">
      <c r="A16" s="57" t="s">
        <v>315</v>
      </c>
      <c r="B16" s="57" t="s">
        <v>1432</v>
      </c>
      <c r="C16" s="57"/>
      <c r="D16" s="57" t="s">
        <v>328</v>
      </c>
      <c r="E16" s="57" t="s">
        <v>4</v>
      </c>
      <c r="F16" s="220" t="s">
        <v>1571</v>
      </c>
      <c r="G16" s="57" t="s">
        <v>335</v>
      </c>
      <c r="H16" s="279">
        <v>1.0</v>
      </c>
      <c r="I16" s="113">
        <v>2590.0</v>
      </c>
      <c r="J16" s="125"/>
      <c r="K16" s="222">
        <v>830.0</v>
      </c>
      <c r="L16" s="59">
        <v>664.0</v>
      </c>
      <c r="M16" s="189"/>
      <c r="N16" s="57" t="s">
        <v>1572</v>
      </c>
      <c r="O16" s="181"/>
      <c r="P16" s="181"/>
      <c r="Q16" s="181"/>
      <c r="R16" s="278"/>
    </row>
    <row r="17" ht="15.75" customHeight="1">
      <c r="A17" s="280" t="s">
        <v>315</v>
      </c>
      <c r="B17" s="255" t="s">
        <v>316</v>
      </c>
      <c r="C17" s="255" t="s">
        <v>6</v>
      </c>
      <c r="D17" s="255" t="s">
        <v>328</v>
      </c>
      <c r="E17" s="255" t="s">
        <v>569</v>
      </c>
      <c r="F17" s="281" t="s">
        <v>1796</v>
      </c>
      <c r="G17" s="282" t="s">
        <v>1797</v>
      </c>
      <c r="H17" s="250">
        <v>1.0</v>
      </c>
      <c r="I17" s="255">
        <v>11490.0</v>
      </c>
      <c r="J17" s="283"/>
      <c r="K17" s="283"/>
      <c r="L17" s="284">
        <v>4283.0</v>
      </c>
      <c r="M17" s="285">
        <f t="shared" ref="M17:M18" si="3">L17*H17</f>
        <v>4283</v>
      </c>
      <c r="N17" s="255" t="s">
        <v>1798</v>
      </c>
      <c r="O17" s="276"/>
      <c r="P17" s="28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</row>
    <row r="18" ht="15.75" customHeight="1">
      <c r="A18" s="280" t="s">
        <v>315</v>
      </c>
      <c r="B18" s="255" t="s">
        <v>316</v>
      </c>
      <c r="C18" s="255" t="s">
        <v>6</v>
      </c>
      <c r="D18" s="57" t="s">
        <v>567</v>
      </c>
      <c r="E18" s="255" t="s">
        <v>569</v>
      </c>
      <c r="F18" s="256" t="s">
        <v>1799</v>
      </c>
      <c r="G18" s="255" t="s">
        <v>1800</v>
      </c>
      <c r="H18" s="250">
        <v>1.0</v>
      </c>
      <c r="I18" s="255">
        <v>10590.0</v>
      </c>
      <c r="J18" s="283"/>
      <c r="K18" s="283" t="s">
        <v>1801</v>
      </c>
      <c r="L18" s="284">
        <v>3910.0</v>
      </c>
      <c r="M18" s="285">
        <f t="shared" si="3"/>
        <v>3910</v>
      </c>
      <c r="N18" s="255" t="s">
        <v>1798</v>
      </c>
      <c r="O18" s="288"/>
      <c r="P18" s="28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70"/>
      <c r="AL18" s="270"/>
      <c r="AM18" s="270"/>
      <c r="AN18" s="270"/>
      <c r="AO18" s="270"/>
    </row>
    <row r="19" ht="15.75" customHeight="1">
      <c r="A19" s="35" t="s">
        <v>315</v>
      </c>
      <c r="B19" s="35" t="s">
        <v>316</v>
      </c>
      <c r="C19" s="35" t="s">
        <v>6</v>
      </c>
      <c r="D19" s="97" t="s">
        <v>328</v>
      </c>
      <c r="E19" s="97" t="s">
        <v>4</v>
      </c>
      <c r="F19" s="289" t="s">
        <v>1802</v>
      </c>
      <c r="G19" s="97" t="s">
        <v>377</v>
      </c>
      <c r="H19" s="39">
        <v>1.0</v>
      </c>
      <c r="I19" s="97">
        <v>15390.0</v>
      </c>
      <c r="J19" s="97">
        <v>9390.0</v>
      </c>
      <c r="K19" s="38"/>
      <c r="L19" s="290"/>
      <c r="M19" s="291">
        <v>4236.0</v>
      </c>
      <c r="N19" s="35"/>
      <c r="O19" s="292"/>
      <c r="P19" s="292"/>
      <c r="Q19" s="292"/>
      <c r="R19" s="86"/>
      <c r="S19" s="231"/>
      <c r="T19" s="231"/>
      <c r="U19" s="231"/>
      <c r="V19" s="231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252"/>
      <c r="AJ19" s="270"/>
      <c r="AK19" s="270"/>
      <c r="AL19" s="270"/>
      <c r="AM19" s="270"/>
      <c r="AN19" s="270"/>
      <c r="AO19" s="270"/>
    </row>
    <row r="20" ht="15.75" customHeight="1">
      <c r="A20" s="282" t="s">
        <v>315</v>
      </c>
      <c r="B20" s="255" t="s">
        <v>316</v>
      </c>
      <c r="C20" s="255" t="s">
        <v>6</v>
      </c>
      <c r="D20" s="255" t="s">
        <v>328</v>
      </c>
      <c r="E20" s="255" t="s">
        <v>319</v>
      </c>
      <c r="F20" s="281" t="s">
        <v>1803</v>
      </c>
      <c r="G20" s="255"/>
      <c r="H20" s="250">
        <v>1.0</v>
      </c>
      <c r="I20" s="255"/>
      <c r="J20" s="293">
        <v>12390.0</v>
      </c>
      <c r="K20" s="294"/>
      <c r="L20" s="295">
        <v>3154.0</v>
      </c>
      <c r="M20" s="251">
        <f t="shared" ref="M20:M22" si="4">L20*H20</f>
        <v>3154</v>
      </c>
      <c r="N20" s="255" t="s">
        <v>1804</v>
      </c>
      <c r="O20" s="286"/>
      <c r="P20" s="296"/>
      <c r="Q20" s="286"/>
      <c r="R20" s="28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52"/>
      <c r="AJ20" s="252"/>
      <c r="AK20" s="252"/>
      <c r="AL20" s="252"/>
      <c r="AM20" s="252"/>
      <c r="AN20" s="252"/>
      <c r="AO20" s="252"/>
    </row>
    <row r="21" ht="15.75" customHeight="1">
      <c r="A21" s="282" t="s">
        <v>315</v>
      </c>
      <c r="B21" s="255" t="s">
        <v>316</v>
      </c>
      <c r="C21" s="255" t="s">
        <v>6</v>
      </c>
      <c r="D21" s="255" t="s">
        <v>328</v>
      </c>
      <c r="E21" s="255" t="s">
        <v>319</v>
      </c>
      <c r="F21" s="281" t="s">
        <v>1805</v>
      </c>
      <c r="G21" s="255"/>
      <c r="H21" s="250">
        <v>1.0</v>
      </c>
      <c r="I21" s="255"/>
      <c r="J21" s="293">
        <v>8970.0</v>
      </c>
      <c r="K21" s="294"/>
      <c r="L21" s="295">
        <f>4760/2</f>
        <v>2380</v>
      </c>
      <c r="M21" s="251">
        <f t="shared" si="4"/>
        <v>2380</v>
      </c>
      <c r="N21" s="255" t="s">
        <v>1804</v>
      </c>
      <c r="O21" s="286"/>
      <c r="P21" s="296"/>
      <c r="Q21" s="286"/>
      <c r="R21" s="28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52"/>
      <c r="AJ21" s="252"/>
      <c r="AK21" s="252"/>
      <c r="AL21" s="252"/>
      <c r="AM21" s="252"/>
      <c r="AN21" s="252"/>
      <c r="AO21" s="252"/>
    </row>
    <row r="22" ht="15.75" customHeight="1">
      <c r="A22" s="282" t="s">
        <v>315</v>
      </c>
      <c r="B22" s="255" t="s">
        <v>316</v>
      </c>
      <c r="C22" s="255" t="s">
        <v>6</v>
      </c>
      <c r="D22" s="255" t="s">
        <v>328</v>
      </c>
      <c r="E22" s="255" t="s">
        <v>319</v>
      </c>
      <c r="F22" s="281" t="s">
        <v>1806</v>
      </c>
      <c r="G22" s="282"/>
      <c r="H22" s="250">
        <v>1.0</v>
      </c>
      <c r="I22" s="255"/>
      <c r="J22" s="293">
        <v>14970.0</v>
      </c>
      <c r="K22" s="294"/>
      <c r="L22" s="295">
        <v>3930.0</v>
      </c>
      <c r="M22" s="251">
        <f t="shared" si="4"/>
        <v>3930</v>
      </c>
      <c r="N22" s="255" t="s">
        <v>1804</v>
      </c>
      <c r="O22" s="286"/>
      <c r="P22" s="296"/>
      <c r="Q22" s="286"/>
      <c r="R22" s="28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  <c r="AF22" s="247"/>
      <c r="AG22" s="247"/>
      <c r="AH22" s="247"/>
      <c r="AI22" s="252"/>
      <c r="AJ22" s="252"/>
      <c r="AK22" s="252"/>
      <c r="AL22" s="252"/>
      <c r="AM22" s="252"/>
      <c r="AN22" s="252"/>
      <c r="AO22" s="252"/>
    </row>
    <row r="23" ht="15.75" customHeight="1">
      <c r="A23" s="255" t="s">
        <v>315</v>
      </c>
      <c r="B23" s="255" t="s">
        <v>316</v>
      </c>
      <c r="C23" s="255" t="s">
        <v>6</v>
      </c>
      <c r="D23" s="255" t="s">
        <v>328</v>
      </c>
      <c r="E23" s="255" t="s">
        <v>569</v>
      </c>
      <c r="F23" s="256" t="s">
        <v>2031</v>
      </c>
      <c r="G23" s="339" t="s">
        <v>377</v>
      </c>
      <c r="H23" s="154">
        <v>0.0</v>
      </c>
      <c r="I23" s="255">
        <v>18390.0</v>
      </c>
      <c r="J23" s="293">
        <v>10990.0</v>
      </c>
      <c r="K23" s="340"/>
      <c r="L23" s="341"/>
      <c r="M23" s="251">
        <v>4673.0</v>
      </c>
      <c r="N23" s="255"/>
      <c r="O23" s="192" t="s">
        <v>2032</v>
      </c>
      <c r="P23" s="286"/>
      <c r="Q23" s="286"/>
      <c r="R23" s="28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  <c r="AD23" s="247"/>
      <c r="AE23" s="247"/>
      <c r="AF23" s="247"/>
      <c r="AG23" s="247"/>
      <c r="AH23" s="247"/>
      <c r="AI23" s="247"/>
      <c r="AJ23" s="63"/>
      <c r="AK23" s="252"/>
      <c r="AL23" s="252"/>
      <c r="AM23" s="252"/>
      <c r="AN23" s="252"/>
      <c r="AO23" s="252"/>
    </row>
    <row r="24" ht="15.75" customHeight="1">
      <c r="A24" s="297" t="s">
        <v>315</v>
      </c>
      <c r="B24" s="298" t="s">
        <v>316</v>
      </c>
      <c r="C24" s="298" t="s">
        <v>6</v>
      </c>
      <c r="D24" s="298" t="s">
        <v>370</v>
      </c>
      <c r="E24" s="298" t="s">
        <v>319</v>
      </c>
      <c r="F24" s="299" t="s">
        <v>1807</v>
      </c>
      <c r="G24" s="298" t="s">
        <v>1808</v>
      </c>
      <c r="H24" s="300">
        <v>1.0</v>
      </c>
      <c r="I24" s="298">
        <v>8390.0</v>
      </c>
      <c r="J24" s="298"/>
      <c r="K24" s="301"/>
      <c r="L24" s="302">
        <v>2558.0</v>
      </c>
      <c r="M24" s="303">
        <f>L24*H24</f>
        <v>2558</v>
      </c>
      <c r="N24" s="298" t="s">
        <v>1809</v>
      </c>
      <c r="O24" s="304"/>
      <c r="P24" s="305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252"/>
      <c r="AK24" s="252"/>
      <c r="AL24" s="252"/>
      <c r="AM24" s="252"/>
      <c r="AN24" s="252"/>
      <c r="AO24" s="252"/>
    </row>
    <row r="25" ht="15.75" customHeight="1">
      <c r="A25" s="306" t="s">
        <v>315</v>
      </c>
      <c r="B25" s="307" t="s">
        <v>316</v>
      </c>
      <c r="C25" s="307" t="s">
        <v>6</v>
      </c>
      <c r="D25" s="308" t="s">
        <v>370</v>
      </c>
      <c r="E25" s="307" t="s">
        <v>569</v>
      </c>
      <c r="F25" s="309" t="s">
        <v>1810</v>
      </c>
      <c r="G25" s="307" t="s">
        <v>524</v>
      </c>
      <c r="H25" s="310">
        <v>1.0</v>
      </c>
      <c r="I25" s="311">
        <v>8990.0</v>
      </c>
      <c r="J25" s="312"/>
      <c r="K25" s="54"/>
      <c r="L25" s="313"/>
      <c r="M25" s="314">
        <v>3714.0</v>
      </c>
      <c r="N25" s="307" t="s">
        <v>1811</v>
      </c>
      <c r="O25" s="315" t="s">
        <v>1812</v>
      </c>
      <c r="P25" s="316"/>
      <c r="Q25" s="231"/>
      <c r="R25" s="231"/>
      <c r="S25" s="231"/>
      <c r="T25" s="231"/>
      <c r="U25" s="231"/>
      <c r="V25" s="231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252"/>
      <c r="AJ25" s="270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7" t="s">
        <v>474</v>
      </c>
      <c r="E26" s="307" t="s">
        <v>569</v>
      </c>
      <c r="F26" s="317" t="s">
        <v>1813</v>
      </c>
      <c r="G26" s="318" t="s">
        <v>524</v>
      </c>
      <c r="H26" s="319">
        <v>1.0</v>
      </c>
      <c r="I26" s="257">
        <v>12990.0</v>
      </c>
      <c r="J26" s="257">
        <v>10390.0</v>
      </c>
      <c r="K26" s="64"/>
      <c r="L26" s="319">
        <v>3594.0</v>
      </c>
      <c r="M26" s="320">
        <f t="shared" ref="M26:M32" si="5">L26*H26</f>
        <v>3594</v>
      </c>
      <c r="N26" s="257" t="s">
        <v>1814</v>
      </c>
      <c r="O26" s="321"/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customHeight="1">
      <c r="A27" s="306" t="s">
        <v>315</v>
      </c>
      <c r="B27" s="307" t="s">
        <v>316</v>
      </c>
      <c r="C27" s="307" t="s">
        <v>6</v>
      </c>
      <c r="D27" s="307" t="s">
        <v>328</v>
      </c>
      <c r="E27" s="307" t="s">
        <v>569</v>
      </c>
      <c r="F27" s="317" t="s">
        <v>1815</v>
      </c>
      <c r="G27" s="318" t="s">
        <v>524</v>
      </c>
      <c r="H27" s="319">
        <v>1.0</v>
      </c>
      <c r="I27" s="257">
        <v>12990.0</v>
      </c>
      <c r="J27" s="257">
        <v>8990.0</v>
      </c>
      <c r="K27" s="64"/>
      <c r="L27" s="319">
        <v>3714.0</v>
      </c>
      <c r="M27" s="320">
        <f t="shared" si="5"/>
        <v>3714</v>
      </c>
      <c r="N27" s="257" t="s">
        <v>1814</v>
      </c>
      <c r="O27" s="321"/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customHeight="1">
      <c r="A28" s="306" t="s">
        <v>315</v>
      </c>
      <c r="B28" s="307" t="s">
        <v>316</v>
      </c>
      <c r="C28" s="307" t="s">
        <v>6</v>
      </c>
      <c r="D28" s="307" t="s">
        <v>567</v>
      </c>
      <c r="E28" s="307" t="s">
        <v>569</v>
      </c>
      <c r="F28" s="317" t="s">
        <v>1815</v>
      </c>
      <c r="G28" s="318" t="s">
        <v>524</v>
      </c>
      <c r="H28" s="319">
        <v>1.0</v>
      </c>
      <c r="I28" s="257">
        <v>12990.0</v>
      </c>
      <c r="J28" s="257">
        <v>8990.0</v>
      </c>
      <c r="K28" s="64"/>
      <c r="L28" s="319">
        <v>3714.0</v>
      </c>
      <c r="M28" s="320">
        <f t="shared" si="5"/>
        <v>3714</v>
      </c>
      <c r="N28" s="257" t="s">
        <v>1814</v>
      </c>
      <c r="O28" s="321"/>
      <c r="P28" s="322"/>
      <c r="Q28" s="323"/>
      <c r="R28" s="323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  <c r="AM28" s="270"/>
      <c r="AN28" s="270"/>
      <c r="AO28" s="270"/>
    </row>
    <row r="29" ht="15.75" customHeight="1">
      <c r="A29" s="35" t="s">
        <v>315</v>
      </c>
      <c r="B29" s="35" t="s">
        <v>316</v>
      </c>
      <c r="C29" s="35" t="s">
        <v>6</v>
      </c>
      <c r="D29" s="324" t="s">
        <v>328</v>
      </c>
      <c r="E29" s="35" t="s">
        <v>569</v>
      </c>
      <c r="F29" s="325" t="s">
        <v>1816</v>
      </c>
      <c r="G29" s="326" t="s">
        <v>524</v>
      </c>
      <c r="H29" s="154">
        <v>1.0</v>
      </c>
      <c r="I29" s="57">
        <v>12990.0</v>
      </c>
      <c r="J29" s="57">
        <v>8990.0</v>
      </c>
      <c r="K29" s="57"/>
      <c r="L29" s="154">
        <v>3714.0</v>
      </c>
      <c r="M29" s="327">
        <f t="shared" si="5"/>
        <v>3714</v>
      </c>
      <c r="N29" s="57" t="s">
        <v>1814</v>
      </c>
      <c r="O29" s="328" t="s">
        <v>1817</v>
      </c>
      <c r="P29" s="329"/>
      <c r="Q29" s="329"/>
      <c r="R29" s="329"/>
      <c r="S29" s="329"/>
      <c r="T29" s="330"/>
      <c r="U29" s="329"/>
      <c r="V29" s="329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252"/>
      <c r="AK29" s="270"/>
      <c r="AL29" s="270"/>
      <c r="AM29" s="270"/>
      <c r="AN29" s="270"/>
      <c r="AO29" s="270"/>
    </row>
    <row r="30" ht="15.75" customHeight="1">
      <c r="A30" s="282" t="s">
        <v>315</v>
      </c>
      <c r="B30" s="57" t="s">
        <v>316</v>
      </c>
      <c r="C30" s="57" t="s">
        <v>6</v>
      </c>
      <c r="D30" s="331" t="s">
        <v>474</v>
      </c>
      <c r="E30" s="255" t="s">
        <v>569</v>
      </c>
      <c r="F30" s="332" t="s">
        <v>1818</v>
      </c>
      <c r="G30" s="255"/>
      <c r="H30" s="264">
        <v>1.0</v>
      </c>
      <c r="I30" s="331">
        <v>10990.0</v>
      </c>
      <c r="J30" s="333">
        <v>9790.0</v>
      </c>
      <c r="K30" s="331" t="s">
        <v>1819</v>
      </c>
      <c r="L30" s="334">
        <v>3054.0</v>
      </c>
      <c r="M30" s="251">
        <f t="shared" si="5"/>
        <v>3054</v>
      </c>
      <c r="N30" s="331" t="s">
        <v>1820</v>
      </c>
      <c r="O30" s="335"/>
      <c r="P30" s="335"/>
      <c r="Q30" s="335"/>
      <c r="R30" s="335"/>
      <c r="S30" s="336"/>
      <c r="T30" s="337"/>
      <c r="U30" s="336"/>
      <c r="V30" s="336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52"/>
      <c r="AI30" s="252"/>
      <c r="AJ30" s="270"/>
      <c r="AK30" s="270"/>
      <c r="AL30" s="270"/>
      <c r="AM30" s="270"/>
      <c r="AN30" s="270"/>
      <c r="AO30" s="270"/>
    </row>
    <row r="31" ht="15.75" customHeight="1">
      <c r="A31" s="282" t="s">
        <v>315</v>
      </c>
      <c r="B31" s="57" t="s">
        <v>316</v>
      </c>
      <c r="C31" s="57" t="s">
        <v>6</v>
      </c>
      <c r="D31" s="331" t="s">
        <v>567</v>
      </c>
      <c r="E31" s="255" t="s">
        <v>569</v>
      </c>
      <c r="F31" s="338" t="s">
        <v>1821</v>
      </c>
      <c r="G31" s="255"/>
      <c r="H31" s="264">
        <v>1.0</v>
      </c>
      <c r="I31" s="331">
        <v>10990.0</v>
      </c>
      <c r="J31" s="333">
        <v>9790.0</v>
      </c>
      <c r="K31" s="331" t="s">
        <v>1819</v>
      </c>
      <c r="L31" s="334">
        <v>3054.0</v>
      </c>
      <c r="M31" s="251">
        <f t="shared" si="5"/>
        <v>3054</v>
      </c>
      <c r="N31" s="331" t="s">
        <v>1820</v>
      </c>
      <c r="O31" s="335"/>
      <c r="P31" s="335"/>
      <c r="Q31" s="335"/>
      <c r="R31" s="335"/>
      <c r="S31" s="336"/>
      <c r="T31" s="337"/>
      <c r="U31" s="336"/>
      <c r="V31" s="336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7"/>
      <c r="AH31" s="252"/>
      <c r="AI31" s="252"/>
      <c r="AJ31" s="270"/>
      <c r="AK31" s="270"/>
      <c r="AL31" s="270"/>
      <c r="AM31" s="270"/>
      <c r="AN31" s="270"/>
      <c r="AO31" s="270"/>
    </row>
    <row r="32" ht="15.75" customHeight="1">
      <c r="A32" s="35" t="s">
        <v>315</v>
      </c>
      <c r="B32" s="35" t="s">
        <v>316</v>
      </c>
      <c r="C32" s="35" t="s">
        <v>6</v>
      </c>
      <c r="D32" s="35" t="s">
        <v>328</v>
      </c>
      <c r="E32" s="35" t="s">
        <v>569</v>
      </c>
      <c r="F32" s="325" t="s">
        <v>1822</v>
      </c>
      <c r="G32" s="326" t="s">
        <v>524</v>
      </c>
      <c r="H32" s="154">
        <v>1.0</v>
      </c>
      <c r="I32" s="57">
        <v>13990.0</v>
      </c>
      <c r="J32" s="57">
        <v>9790.0</v>
      </c>
      <c r="K32" s="57"/>
      <c r="L32" s="154">
        <v>4563.0</v>
      </c>
      <c r="M32" s="327">
        <f t="shared" si="5"/>
        <v>4563</v>
      </c>
      <c r="N32" s="57" t="s">
        <v>1814</v>
      </c>
      <c r="O32" s="321"/>
      <c r="P32" s="329"/>
      <c r="Q32" s="329"/>
      <c r="R32" s="329"/>
      <c r="S32" s="329"/>
      <c r="T32" s="330"/>
      <c r="U32" s="329"/>
      <c r="V32" s="329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252"/>
      <c r="AK32" s="270"/>
      <c r="AL32" s="270"/>
      <c r="AM32" s="270"/>
      <c r="AN32" s="270"/>
      <c r="AO32" s="270"/>
    </row>
    <row r="33" ht="15.75" customHeight="1">
      <c r="A33" s="255" t="s">
        <v>315</v>
      </c>
      <c r="B33" s="255" t="s">
        <v>316</v>
      </c>
      <c r="C33" s="255" t="s">
        <v>6</v>
      </c>
      <c r="D33" s="255" t="s">
        <v>328</v>
      </c>
      <c r="E33" s="255" t="s">
        <v>569</v>
      </c>
      <c r="F33" s="256" t="s">
        <v>1823</v>
      </c>
      <c r="G33" s="339" t="s">
        <v>377</v>
      </c>
      <c r="H33" s="250">
        <v>1.0</v>
      </c>
      <c r="I33" s="255">
        <v>14590.0</v>
      </c>
      <c r="J33" s="293">
        <v>8790.0</v>
      </c>
      <c r="K33" s="340"/>
      <c r="L33" s="341"/>
      <c r="M33" s="251">
        <v>3738.0</v>
      </c>
      <c r="N33" s="255"/>
      <c r="O33" s="336"/>
      <c r="P33" s="336"/>
      <c r="Q33" s="336"/>
      <c r="R33" s="336"/>
      <c r="S33" s="336"/>
      <c r="T33" s="337"/>
      <c r="U33" s="336"/>
      <c r="V33" s="336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7"/>
      <c r="AH33" s="247"/>
      <c r="AI33" s="247"/>
      <c r="AJ33" s="63"/>
      <c r="AK33" s="270"/>
      <c r="AL33" s="270"/>
      <c r="AM33" s="270"/>
      <c r="AN33" s="270"/>
      <c r="AO33" s="270"/>
    </row>
    <row r="34" ht="15.75" customHeight="1">
      <c r="A34" s="35" t="s">
        <v>315</v>
      </c>
      <c r="B34" s="35" t="s">
        <v>316</v>
      </c>
      <c r="C34" s="35" t="s">
        <v>6</v>
      </c>
      <c r="D34" s="342" t="s">
        <v>1824</v>
      </c>
      <c r="E34" s="35" t="s">
        <v>569</v>
      </c>
      <c r="F34" s="325" t="s">
        <v>1825</v>
      </c>
      <c r="G34" s="326" t="s">
        <v>524</v>
      </c>
      <c r="H34" s="154">
        <v>1.0</v>
      </c>
      <c r="I34" s="57">
        <v>10990.0</v>
      </c>
      <c r="J34" s="57">
        <v>7790.0</v>
      </c>
      <c r="K34" s="57"/>
      <c r="L34" s="154">
        <v>3594.0</v>
      </c>
      <c r="M34" s="327">
        <f t="shared" ref="M34:M36" si="6">L34*H34</f>
        <v>3594</v>
      </c>
      <c r="N34" s="57" t="s">
        <v>1814</v>
      </c>
      <c r="O34" s="328" t="s">
        <v>1826</v>
      </c>
      <c r="P34" s="329"/>
      <c r="Q34" s="329"/>
      <c r="R34" s="329"/>
      <c r="S34" s="329"/>
      <c r="T34" s="330"/>
      <c r="U34" s="329"/>
      <c r="V34" s="329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252"/>
      <c r="AK34" s="270"/>
      <c r="AL34" s="270"/>
      <c r="AM34" s="270"/>
      <c r="AN34" s="270"/>
      <c r="AO34" s="270"/>
    </row>
    <row r="35" ht="15.75" customHeight="1">
      <c r="A35" s="282" t="s">
        <v>315</v>
      </c>
      <c r="B35" s="57" t="s">
        <v>316</v>
      </c>
      <c r="C35" s="57" t="s">
        <v>6</v>
      </c>
      <c r="D35" s="331" t="s">
        <v>328</v>
      </c>
      <c r="E35" s="255" t="s">
        <v>569</v>
      </c>
      <c r="F35" s="332" t="s">
        <v>1827</v>
      </c>
      <c r="G35" s="255"/>
      <c r="H35" s="264">
        <v>1.0</v>
      </c>
      <c r="I35" s="331">
        <v>22990.0</v>
      </c>
      <c r="J35" s="333">
        <v>13790.0</v>
      </c>
      <c r="K35" s="331"/>
      <c r="L35" s="343">
        <v>5222.0</v>
      </c>
      <c r="M35" s="251">
        <f t="shared" si="6"/>
        <v>5222</v>
      </c>
      <c r="N35" s="331" t="s">
        <v>1820</v>
      </c>
      <c r="O35" s="335"/>
      <c r="P35" s="335"/>
      <c r="Q35" s="335"/>
      <c r="R35" s="335"/>
      <c r="S35" s="336"/>
      <c r="T35" s="337"/>
      <c r="U35" s="336"/>
      <c r="V35" s="336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7"/>
      <c r="AH35" s="252"/>
      <c r="AI35" s="252"/>
      <c r="AJ35" s="270"/>
      <c r="AK35" s="270"/>
      <c r="AL35" s="270"/>
      <c r="AM35" s="270"/>
      <c r="AN35" s="270"/>
      <c r="AO35" s="270"/>
    </row>
    <row r="36" ht="15.75" customHeight="1">
      <c r="A36" s="35" t="s">
        <v>315</v>
      </c>
      <c r="B36" s="35" t="s">
        <v>316</v>
      </c>
      <c r="C36" s="35" t="s">
        <v>6</v>
      </c>
      <c r="D36" s="35" t="s">
        <v>567</v>
      </c>
      <c r="E36" s="35" t="s">
        <v>569</v>
      </c>
      <c r="F36" s="325" t="s">
        <v>1827</v>
      </c>
      <c r="G36" s="326" t="s">
        <v>524</v>
      </c>
      <c r="H36" s="154">
        <v>1.0</v>
      </c>
      <c r="I36" s="57">
        <v>15990.0</v>
      </c>
      <c r="J36" s="57">
        <v>11190.0</v>
      </c>
      <c r="K36" s="192"/>
      <c r="L36" s="344">
        <v>5254.0</v>
      </c>
      <c r="M36" s="345">
        <f t="shared" si="6"/>
        <v>5254</v>
      </c>
      <c r="N36" s="192" t="s">
        <v>1814</v>
      </c>
      <c r="O36" s="346"/>
      <c r="P36" s="347"/>
      <c r="Q36" s="347"/>
      <c r="R36" s="347"/>
      <c r="S36" s="347"/>
      <c r="T36" s="347"/>
      <c r="U36" s="347"/>
      <c r="V36" s="347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252"/>
      <c r="AK36" s="270"/>
      <c r="AL36" s="270"/>
      <c r="AM36" s="270"/>
      <c r="AN36" s="270"/>
      <c r="AO36" s="270"/>
    </row>
    <row r="37" ht="15.75" customHeight="1">
      <c r="A37" s="35" t="s">
        <v>315</v>
      </c>
      <c r="B37" s="35" t="s">
        <v>316</v>
      </c>
      <c r="C37" s="35" t="s">
        <v>6</v>
      </c>
      <c r="D37" s="35" t="s">
        <v>328</v>
      </c>
      <c r="E37" s="35" t="s">
        <v>4</v>
      </c>
      <c r="F37" s="348" t="s">
        <v>1828</v>
      </c>
      <c r="G37" s="35" t="s">
        <v>524</v>
      </c>
      <c r="H37" s="39">
        <v>1.0</v>
      </c>
      <c r="I37" s="59">
        <v>14190.0</v>
      </c>
      <c r="J37" s="38"/>
      <c r="K37" s="191"/>
      <c r="L37" s="349"/>
      <c r="M37" s="350">
        <v>6131.0</v>
      </c>
      <c r="N37" s="351" t="s">
        <v>1811</v>
      </c>
      <c r="O37" s="231"/>
      <c r="P37" s="292"/>
      <c r="Q37" s="292"/>
      <c r="R37" s="292"/>
      <c r="S37" s="292"/>
      <c r="T37" s="292"/>
      <c r="U37" s="292"/>
      <c r="V37" s="292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252"/>
      <c r="AJ37" s="270"/>
      <c r="AK37" s="270"/>
      <c r="AL37" s="270"/>
      <c r="AM37" s="270"/>
      <c r="AN37" s="270"/>
      <c r="AO37" s="270"/>
    </row>
    <row r="38" ht="15.75" customHeight="1">
      <c r="A38" s="282" t="s">
        <v>315</v>
      </c>
      <c r="B38" s="255" t="s">
        <v>316</v>
      </c>
      <c r="C38" s="255" t="s">
        <v>6</v>
      </c>
      <c r="D38" s="255" t="s">
        <v>328</v>
      </c>
      <c r="E38" s="255" t="s">
        <v>319</v>
      </c>
      <c r="F38" s="281" t="s">
        <v>1829</v>
      </c>
      <c r="G38" s="282"/>
      <c r="H38" s="250">
        <v>1.0</v>
      </c>
      <c r="I38" s="255">
        <v>13890.0</v>
      </c>
      <c r="J38" s="293">
        <v>12590.0</v>
      </c>
      <c r="K38" s="352"/>
      <c r="L38" s="353">
        <v>5267.0</v>
      </c>
      <c r="M38" s="354">
        <f>L38*H38</f>
        <v>5267</v>
      </c>
      <c r="N38" s="286" t="s">
        <v>1830</v>
      </c>
      <c r="O38" s="247"/>
      <c r="P38" s="286"/>
      <c r="Q38" s="286"/>
      <c r="R38" s="286"/>
      <c r="S38" s="286"/>
      <c r="T38" s="286"/>
      <c r="U38" s="286"/>
      <c r="V38" s="286"/>
      <c r="W38" s="247"/>
      <c r="X38" s="247"/>
      <c r="Y38" s="247"/>
      <c r="Z38" s="247"/>
      <c r="AA38" s="247"/>
      <c r="AB38" s="247"/>
      <c r="AC38" s="247"/>
      <c r="AD38" s="247"/>
      <c r="AE38" s="247"/>
      <c r="AF38" s="247"/>
      <c r="AG38" s="247"/>
      <c r="AH38" s="252"/>
      <c r="AI38" s="270"/>
      <c r="AJ38" s="270"/>
      <c r="AK38" s="270"/>
      <c r="AL38" s="270"/>
      <c r="AM38" s="270"/>
      <c r="AN38" s="270"/>
      <c r="AO38" s="270"/>
    </row>
    <row r="39" ht="15.75" customHeight="1">
      <c r="A39" s="261" t="s">
        <v>315</v>
      </c>
      <c r="B39" s="35" t="s">
        <v>316</v>
      </c>
      <c r="C39" s="35" t="s">
        <v>6</v>
      </c>
      <c r="D39" s="35" t="s">
        <v>328</v>
      </c>
      <c r="E39" s="35" t="s">
        <v>319</v>
      </c>
      <c r="F39" s="355" t="s">
        <v>1831</v>
      </c>
      <c r="G39" s="35" t="s">
        <v>524</v>
      </c>
      <c r="H39" s="264">
        <v>1.0</v>
      </c>
      <c r="I39" s="244" t="s">
        <v>1832</v>
      </c>
      <c r="J39" s="265"/>
      <c r="K39" s="296"/>
      <c r="L39" s="356" t="s">
        <v>1833</v>
      </c>
      <c r="M39" s="357" t="s">
        <v>1833</v>
      </c>
      <c r="N39" s="351" t="s">
        <v>1793</v>
      </c>
      <c r="O39" s="268"/>
      <c r="P39" s="269"/>
      <c r="Q39" s="269"/>
      <c r="R39" s="269"/>
      <c r="S39" s="269"/>
      <c r="T39" s="237"/>
      <c r="U39" s="237"/>
      <c r="V39" s="237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252"/>
      <c r="AJ39" s="270"/>
      <c r="AK39" s="270"/>
      <c r="AL39" s="270"/>
      <c r="AM39" s="270"/>
      <c r="AN39" s="270"/>
      <c r="AO39" s="270"/>
    </row>
    <row r="40" ht="15.75" customHeight="1">
      <c r="A40" s="271" t="s">
        <v>315</v>
      </c>
      <c r="B40" s="57" t="s">
        <v>316</v>
      </c>
      <c r="C40" s="57" t="s">
        <v>6</v>
      </c>
      <c r="D40" s="97" t="s">
        <v>567</v>
      </c>
      <c r="E40" s="57" t="s">
        <v>4</v>
      </c>
      <c r="F40" s="358" t="s">
        <v>630</v>
      </c>
      <c r="G40" s="57" t="s">
        <v>524</v>
      </c>
      <c r="H40" s="39">
        <v>1.0</v>
      </c>
      <c r="I40" s="120">
        <v>23990.0</v>
      </c>
      <c r="J40" s="120">
        <v>11990.0</v>
      </c>
      <c r="K40" s="75"/>
      <c r="L40" s="137" t="s">
        <v>631</v>
      </c>
      <c r="M40" s="359">
        <v>5554.0</v>
      </c>
      <c r="N40" s="192" t="s">
        <v>629</v>
      </c>
      <c r="O40" s="252"/>
      <c r="P40" s="276"/>
      <c r="Q40" s="276"/>
      <c r="R40" s="276"/>
      <c r="S40" s="276"/>
      <c r="T40" s="276"/>
      <c r="U40" s="276"/>
      <c r="V40" s="276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70"/>
      <c r="AJ40" s="270"/>
      <c r="AK40" s="270"/>
    </row>
    <row r="41" ht="15.75" customHeight="1">
      <c r="A41" s="255" t="s">
        <v>315</v>
      </c>
      <c r="B41" s="255" t="s">
        <v>316</v>
      </c>
      <c r="C41" s="255" t="s">
        <v>6</v>
      </c>
      <c r="D41" s="255" t="s">
        <v>328</v>
      </c>
      <c r="E41" s="339" t="s">
        <v>4</v>
      </c>
      <c r="F41" s="256" t="s">
        <v>1834</v>
      </c>
      <c r="G41" s="339" t="s">
        <v>377</v>
      </c>
      <c r="H41" s="250">
        <v>1.0</v>
      </c>
      <c r="I41" s="255">
        <v>17190.0</v>
      </c>
      <c r="J41" s="293">
        <v>10390.0</v>
      </c>
      <c r="K41" s="360"/>
      <c r="L41" s="361"/>
      <c r="M41" s="354">
        <v>4365.0</v>
      </c>
      <c r="N41" s="286"/>
      <c r="O41" s="247"/>
      <c r="P41" s="286"/>
      <c r="Q41" s="286"/>
      <c r="R41" s="286"/>
      <c r="S41" s="286"/>
      <c r="T41" s="286"/>
      <c r="U41" s="286"/>
      <c r="V41" s="286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7"/>
      <c r="AH41" s="247"/>
      <c r="AI41" s="247"/>
      <c r="AJ41" s="63"/>
      <c r="AK41" s="270"/>
      <c r="AL41" s="270"/>
      <c r="AM41" s="270"/>
      <c r="AN41" s="270"/>
      <c r="AO41" s="270"/>
    </row>
    <row r="42" ht="15.75" customHeight="1">
      <c r="A42" s="271" t="s">
        <v>315</v>
      </c>
      <c r="B42" s="57" t="s">
        <v>316</v>
      </c>
      <c r="C42" s="57" t="s">
        <v>6</v>
      </c>
      <c r="D42" s="362" t="s">
        <v>328</v>
      </c>
      <c r="E42" s="57" t="s">
        <v>4</v>
      </c>
      <c r="F42" s="58" t="s">
        <v>568</v>
      </c>
      <c r="G42" s="57" t="s">
        <v>524</v>
      </c>
      <c r="H42" s="39">
        <v>1.0</v>
      </c>
      <c r="I42" s="59">
        <v>23990.0</v>
      </c>
      <c r="J42" s="59">
        <v>11990.0</v>
      </c>
      <c r="K42" s="181"/>
      <c r="L42" s="137">
        <v>8037.0</v>
      </c>
      <c r="M42" s="359">
        <v>5626.0</v>
      </c>
      <c r="N42" s="192" t="s">
        <v>476</v>
      </c>
      <c r="O42" s="363" t="s">
        <v>1835</v>
      </c>
      <c r="P42" s="288" t="s">
        <v>1836</v>
      </c>
      <c r="Q42" s="276"/>
      <c r="R42" s="276"/>
      <c r="S42" s="276"/>
      <c r="T42" s="276"/>
      <c r="U42" s="276"/>
      <c r="V42" s="276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70"/>
      <c r="AK42" s="270"/>
      <c r="AL42" s="270"/>
      <c r="AM42" s="270"/>
      <c r="AN42" s="270"/>
      <c r="AO42" s="270"/>
    </row>
    <row r="43">
      <c r="A43" s="271" t="s">
        <v>315</v>
      </c>
      <c r="B43" s="57" t="s">
        <v>316</v>
      </c>
      <c r="C43" s="57" t="s">
        <v>6</v>
      </c>
      <c r="D43" s="97" t="s">
        <v>328</v>
      </c>
      <c r="E43" s="57" t="s">
        <v>4</v>
      </c>
      <c r="F43" s="57" t="s">
        <v>632</v>
      </c>
      <c r="G43" s="57" t="s">
        <v>524</v>
      </c>
      <c r="H43" s="39">
        <v>1.0</v>
      </c>
      <c r="I43" s="120">
        <v>23990.0</v>
      </c>
      <c r="J43" s="120">
        <v>11990.0</v>
      </c>
      <c r="K43" s="75"/>
      <c r="L43" s="137" t="s">
        <v>633</v>
      </c>
      <c r="M43" s="359">
        <v>5626.0</v>
      </c>
      <c r="N43" s="192" t="s">
        <v>629</v>
      </c>
      <c r="O43" s="252"/>
      <c r="P43" s="276"/>
      <c r="Q43" s="276"/>
      <c r="R43" s="276"/>
      <c r="S43" s="276"/>
      <c r="T43" s="276"/>
      <c r="U43" s="276"/>
      <c r="V43" s="276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70"/>
      <c r="AJ43" s="270"/>
      <c r="AK43" s="270"/>
    </row>
    <row r="44" ht="15.75" customHeight="1">
      <c r="A44" s="35" t="s">
        <v>315</v>
      </c>
      <c r="B44" s="35" t="s">
        <v>316</v>
      </c>
      <c r="C44" s="35" t="s">
        <v>6</v>
      </c>
      <c r="D44" s="35" t="s">
        <v>328</v>
      </c>
      <c r="E44" s="35" t="s">
        <v>319</v>
      </c>
      <c r="F44" s="325" t="s">
        <v>1837</v>
      </c>
      <c r="G44" s="326" t="s">
        <v>524</v>
      </c>
      <c r="H44" s="154">
        <v>1.0</v>
      </c>
      <c r="I44" s="57">
        <v>14970.0</v>
      </c>
      <c r="J44" s="57">
        <v>10590.0</v>
      </c>
      <c r="K44" s="192"/>
      <c r="L44" s="344">
        <v>4148.0</v>
      </c>
      <c r="M44" s="345">
        <f t="shared" ref="M44:M45" si="7">L44*H44</f>
        <v>4148</v>
      </c>
      <c r="N44" s="192" t="s">
        <v>1814</v>
      </c>
      <c r="O44" s="346"/>
      <c r="P44" s="347"/>
      <c r="Q44" s="347"/>
      <c r="R44" s="347"/>
      <c r="S44" s="347"/>
      <c r="T44" s="347"/>
      <c r="U44" s="347"/>
      <c r="V44" s="347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252"/>
      <c r="AK44" s="270"/>
      <c r="AL44" s="270"/>
      <c r="AM44" s="270"/>
      <c r="AN44" s="270"/>
      <c r="AO44" s="270"/>
    </row>
    <row r="45" ht="15.75" customHeight="1">
      <c r="A45" s="282" t="s">
        <v>315</v>
      </c>
      <c r="B45" s="57" t="s">
        <v>316</v>
      </c>
      <c r="C45" s="57" t="s">
        <v>6</v>
      </c>
      <c r="D45" s="331" t="s">
        <v>328</v>
      </c>
      <c r="E45" s="57" t="s">
        <v>319</v>
      </c>
      <c r="F45" s="332" t="s">
        <v>1838</v>
      </c>
      <c r="G45" s="255"/>
      <c r="H45" s="264">
        <v>1.0</v>
      </c>
      <c r="I45" s="331">
        <v>21990.0</v>
      </c>
      <c r="J45" s="333">
        <v>13190.0</v>
      </c>
      <c r="K45" s="364"/>
      <c r="L45" s="365">
        <v>4910.0</v>
      </c>
      <c r="M45" s="354">
        <f t="shared" si="7"/>
        <v>4910</v>
      </c>
      <c r="N45" s="364" t="s">
        <v>1820</v>
      </c>
      <c r="O45" s="366"/>
      <c r="P45" s="364"/>
      <c r="Q45" s="364"/>
      <c r="R45" s="364"/>
      <c r="S45" s="286"/>
      <c r="T45" s="286"/>
      <c r="U45" s="286"/>
      <c r="V45" s="286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52"/>
      <c r="AI45" s="252"/>
      <c r="AJ45" s="270"/>
      <c r="AK45" s="270"/>
      <c r="AL45" s="270"/>
      <c r="AM45" s="270"/>
      <c r="AN45" s="270"/>
      <c r="AO45" s="270"/>
    </row>
    <row r="46" ht="15.75" customHeight="1">
      <c r="A46" s="35" t="s">
        <v>315</v>
      </c>
      <c r="B46" s="367" t="s">
        <v>316</v>
      </c>
      <c r="C46" s="367" t="s">
        <v>6</v>
      </c>
      <c r="D46" s="367" t="s">
        <v>328</v>
      </c>
      <c r="E46" s="367" t="s">
        <v>4</v>
      </c>
      <c r="F46" s="368" t="s">
        <v>1839</v>
      </c>
      <c r="G46" s="369" t="s">
        <v>1840</v>
      </c>
      <c r="H46" s="39">
        <v>1.0</v>
      </c>
      <c r="I46" s="367">
        <v>17990.0</v>
      </c>
      <c r="J46" s="367">
        <v>12590.0</v>
      </c>
      <c r="K46" s="181"/>
      <c r="L46" s="370">
        <v>4939.0</v>
      </c>
      <c r="M46" s="371">
        <v>4939.0</v>
      </c>
      <c r="N46" s="192" t="s">
        <v>1841</v>
      </c>
      <c r="O46" s="252"/>
      <c r="P46" s="276"/>
      <c r="Q46" s="276"/>
      <c r="R46" s="276"/>
      <c r="S46" s="276"/>
      <c r="T46" s="276"/>
      <c r="U46" s="276"/>
      <c r="V46" s="276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70"/>
      <c r="AK46" s="270"/>
      <c r="AL46" s="270"/>
      <c r="AM46" s="270"/>
      <c r="AN46" s="270"/>
      <c r="AO46" s="270"/>
    </row>
    <row r="47" ht="15.75" customHeight="1">
      <c r="A47" s="35" t="s">
        <v>315</v>
      </c>
      <c r="B47" s="35" t="s">
        <v>316</v>
      </c>
      <c r="C47" s="35" t="s">
        <v>6</v>
      </c>
      <c r="D47" s="35" t="s">
        <v>474</v>
      </c>
      <c r="E47" s="35" t="s">
        <v>319</v>
      </c>
      <c r="F47" s="325" t="s">
        <v>1842</v>
      </c>
      <c r="G47" s="326" t="s">
        <v>524</v>
      </c>
      <c r="H47" s="154">
        <v>1.0</v>
      </c>
      <c r="I47" s="57">
        <v>17990.0</v>
      </c>
      <c r="J47" s="57">
        <v>12590.0</v>
      </c>
      <c r="K47" s="192"/>
      <c r="L47" s="344">
        <v>5669.0</v>
      </c>
      <c r="M47" s="345">
        <f t="shared" ref="M47:M48" si="8">L47*H47</f>
        <v>5669</v>
      </c>
      <c r="N47" s="192" t="s">
        <v>1814</v>
      </c>
      <c r="O47" s="346"/>
      <c r="P47" s="347"/>
      <c r="Q47" s="347"/>
      <c r="R47" s="347"/>
      <c r="S47" s="347"/>
      <c r="T47" s="347"/>
      <c r="U47" s="347"/>
      <c r="V47" s="347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252"/>
      <c r="AK47" s="270"/>
      <c r="AL47" s="270"/>
      <c r="AM47" s="270"/>
      <c r="AN47" s="270"/>
      <c r="AO47" s="270"/>
    </row>
    <row r="48" ht="15.75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1843</v>
      </c>
      <c r="G48" s="255"/>
      <c r="H48" s="264">
        <v>1.0</v>
      </c>
      <c r="I48" s="331">
        <v>29990.0</v>
      </c>
      <c r="J48" s="333">
        <v>17990.0</v>
      </c>
      <c r="K48" s="364"/>
      <c r="L48" s="365">
        <v>6872.0</v>
      </c>
      <c r="M48" s="354">
        <f t="shared" si="8"/>
        <v>6872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  <c r="AM48" s="270"/>
      <c r="AN48" s="270"/>
      <c r="AO48" s="270"/>
    </row>
    <row r="49" ht="15.75" customHeight="1">
      <c r="A49" s="261" t="s">
        <v>315</v>
      </c>
      <c r="B49" s="35" t="s">
        <v>316</v>
      </c>
      <c r="C49" s="35" t="s">
        <v>6</v>
      </c>
      <c r="D49" s="35" t="s">
        <v>328</v>
      </c>
      <c r="E49" s="35" t="s">
        <v>319</v>
      </c>
      <c r="F49" s="355" t="s">
        <v>1844</v>
      </c>
      <c r="G49" s="35" t="s">
        <v>524</v>
      </c>
      <c r="H49" s="264">
        <v>1.0</v>
      </c>
      <c r="I49" s="244" t="s">
        <v>1845</v>
      </c>
      <c r="J49" s="265"/>
      <c r="K49" s="296"/>
      <c r="L49" s="356" t="s">
        <v>1846</v>
      </c>
      <c r="M49" s="357" t="s">
        <v>1846</v>
      </c>
      <c r="N49" s="351" t="s">
        <v>1793</v>
      </c>
      <c r="O49" s="268"/>
      <c r="P49" s="269"/>
      <c r="Q49" s="269"/>
      <c r="R49" s="269"/>
      <c r="S49" s="269"/>
      <c r="T49" s="237"/>
      <c r="U49" s="237"/>
      <c r="V49" s="237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252"/>
      <c r="AJ49" s="270"/>
      <c r="AK49" s="270"/>
      <c r="AL49" s="270"/>
      <c r="AM49" s="270"/>
      <c r="AN49" s="270"/>
      <c r="AO49" s="270"/>
    </row>
    <row r="50" ht="15.75" customHeight="1">
      <c r="A50" s="271" t="s">
        <v>315</v>
      </c>
      <c r="B50" s="57" t="s">
        <v>316</v>
      </c>
      <c r="C50" s="57" t="s">
        <v>6</v>
      </c>
      <c r="D50" s="57" t="s">
        <v>328</v>
      </c>
      <c r="E50" s="57" t="s">
        <v>4</v>
      </c>
      <c r="F50" s="57" t="s">
        <v>747</v>
      </c>
      <c r="G50" s="57" t="s">
        <v>524</v>
      </c>
      <c r="H50" s="38">
        <v>1.0</v>
      </c>
      <c r="I50" s="113">
        <v>13590.0</v>
      </c>
      <c r="J50" s="132">
        <v>11390.0</v>
      </c>
      <c r="K50" s="372"/>
      <c r="L50" s="373">
        <v>5843.0</v>
      </c>
      <c r="M50" s="374">
        <v>4967.0</v>
      </c>
      <c r="N50" s="192" t="s">
        <v>748</v>
      </c>
      <c r="P50" s="276"/>
      <c r="Q50" s="276"/>
      <c r="R50" s="276"/>
      <c r="S50" s="276"/>
      <c r="T50" s="276"/>
      <c r="U50" s="276"/>
      <c r="V50" s="276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70"/>
      <c r="AK50" s="270"/>
      <c r="AL50" s="270"/>
      <c r="AM50" s="270"/>
      <c r="AN50" s="270"/>
      <c r="AO50" s="270"/>
    </row>
    <row r="51" ht="15.75" customHeight="1">
      <c r="A51" s="255" t="s">
        <v>315</v>
      </c>
      <c r="B51" s="255" t="s">
        <v>331</v>
      </c>
      <c r="C51" s="255" t="s">
        <v>6</v>
      </c>
      <c r="D51" s="57" t="s">
        <v>567</v>
      </c>
      <c r="E51" s="339" t="s">
        <v>4</v>
      </c>
      <c r="F51" s="256" t="s">
        <v>1847</v>
      </c>
      <c r="G51" s="339" t="s">
        <v>377</v>
      </c>
      <c r="H51" s="250">
        <v>1.0</v>
      </c>
      <c r="I51" s="255">
        <v>16390.0</v>
      </c>
      <c r="J51" s="293">
        <v>13190.0</v>
      </c>
      <c r="K51" s="360">
        <v>8246.0</v>
      </c>
      <c r="L51" s="361"/>
      <c r="M51" s="354">
        <v>4948.0</v>
      </c>
      <c r="N51" s="286"/>
      <c r="O51" s="247"/>
      <c r="P51" s="286"/>
      <c r="Q51" s="286"/>
      <c r="R51" s="286"/>
      <c r="S51" s="286"/>
      <c r="T51" s="286"/>
      <c r="U51" s="286"/>
      <c r="V51" s="286"/>
      <c r="W51" s="247"/>
      <c r="X51" s="247"/>
      <c r="Y51" s="247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63"/>
      <c r="AK51" s="270"/>
      <c r="AL51" s="270"/>
      <c r="AM51" s="270"/>
      <c r="AN51" s="270"/>
      <c r="AO51" s="270"/>
    </row>
    <row r="52" ht="15.75" customHeight="1">
      <c r="A52" s="255" t="s">
        <v>315</v>
      </c>
      <c r="B52" s="255" t="s">
        <v>331</v>
      </c>
      <c r="C52" s="255" t="s">
        <v>6</v>
      </c>
      <c r="D52" s="57" t="s">
        <v>567</v>
      </c>
      <c r="E52" s="339" t="s">
        <v>4</v>
      </c>
      <c r="F52" s="256" t="s">
        <v>1848</v>
      </c>
      <c r="G52" s="339" t="s">
        <v>377</v>
      </c>
      <c r="H52" s="250">
        <v>1.0</v>
      </c>
      <c r="I52" s="255">
        <v>16390.0</v>
      </c>
      <c r="J52" s="293">
        <v>13190.0</v>
      </c>
      <c r="K52" s="360">
        <v>8246.0</v>
      </c>
      <c r="L52" s="361"/>
      <c r="M52" s="354">
        <v>4948.0</v>
      </c>
      <c r="N52" s="286"/>
      <c r="O52" s="247"/>
      <c r="P52" s="286"/>
      <c r="Q52" s="286"/>
      <c r="R52" s="286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63"/>
      <c r="AK52" s="252"/>
      <c r="AL52" s="252"/>
      <c r="AM52" s="252"/>
      <c r="AN52" s="252"/>
      <c r="AO52" s="252"/>
    </row>
    <row r="53" ht="15.75" customHeight="1">
      <c r="A53" s="35" t="s">
        <v>315</v>
      </c>
      <c r="B53" s="367" t="s">
        <v>316</v>
      </c>
      <c r="C53" s="367" t="s">
        <v>6</v>
      </c>
      <c r="D53" s="367" t="s">
        <v>567</v>
      </c>
      <c r="E53" s="367" t="s">
        <v>4</v>
      </c>
      <c r="F53" s="368" t="s">
        <v>1849</v>
      </c>
      <c r="G53" s="369" t="s">
        <v>1840</v>
      </c>
      <c r="H53" s="39">
        <v>1.0</v>
      </c>
      <c r="I53" s="367">
        <v>21990.0</v>
      </c>
      <c r="J53" s="367">
        <v>14590.0</v>
      </c>
      <c r="K53" s="181"/>
      <c r="L53" s="370">
        <v>6930.0</v>
      </c>
      <c r="M53" s="371">
        <v>6930.0</v>
      </c>
      <c r="N53" s="192" t="s">
        <v>1841</v>
      </c>
      <c r="O53" s="252"/>
      <c r="P53" s="276"/>
      <c r="Q53" s="276"/>
      <c r="R53" s="276"/>
      <c r="S53" s="276"/>
      <c r="T53" s="276"/>
      <c r="U53" s="276"/>
      <c r="V53" s="276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70"/>
      <c r="AK53" s="270"/>
      <c r="AL53" s="270"/>
      <c r="AM53" s="270"/>
      <c r="AN53" s="270"/>
      <c r="AO53" s="270"/>
    </row>
    <row r="54" ht="15.75" customHeight="1">
      <c r="A54" s="255" t="s">
        <v>315</v>
      </c>
      <c r="B54" s="255" t="s">
        <v>316</v>
      </c>
      <c r="C54" s="255" t="s">
        <v>6</v>
      </c>
      <c r="D54" s="255" t="s">
        <v>328</v>
      </c>
      <c r="E54" s="339" t="s">
        <v>4</v>
      </c>
      <c r="F54" s="256" t="s">
        <v>1850</v>
      </c>
      <c r="G54" s="339" t="s">
        <v>377</v>
      </c>
      <c r="H54" s="250">
        <v>1.0</v>
      </c>
      <c r="I54" s="255">
        <v>22990.0</v>
      </c>
      <c r="J54" s="293">
        <v>17990.0</v>
      </c>
      <c r="K54" s="360"/>
      <c r="L54" s="361"/>
      <c r="M54" s="354">
        <v>6872.0</v>
      </c>
      <c r="N54" s="286"/>
      <c r="O54" s="247"/>
      <c r="P54" s="286"/>
      <c r="Q54" s="286"/>
      <c r="R54" s="286"/>
      <c r="S54" s="286"/>
      <c r="T54" s="286"/>
      <c r="U54" s="286"/>
      <c r="V54" s="286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63"/>
      <c r="AK54" s="252"/>
      <c r="AL54" s="252"/>
      <c r="AM54" s="252"/>
      <c r="AN54" s="252"/>
      <c r="AO54" s="252"/>
    </row>
    <row r="55" ht="15.75" customHeight="1">
      <c r="A55" s="35" t="s">
        <v>315</v>
      </c>
      <c r="B55" s="367" t="s">
        <v>316</v>
      </c>
      <c r="C55" s="367" t="s">
        <v>6</v>
      </c>
      <c r="D55" s="367" t="s">
        <v>328</v>
      </c>
      <c r="E55" s="367" t="s">
        <v>4</v>
      </c>
      <c r="F55" s="368" t="s">
        <v>1850</v>
      </c>
      <c r="G55" s="369" t="s">
        <v>1840</v>
      </c>
      <c r="H55" s="39">
        <v>1.0</v>
      </c>
      <c r="I55" s="367">
        <v>20990.0</v>
      </c>
      <c r="J55" s="367">
        <v>13790.0</v>
      </c>
      <c r="K55" s="181"/>
      <c r="L55" s="370">
        <v>6664.0</v>
      </c>
      <c r="M55" s="371">
        <v>6664.0</v>
      </c>
      <c r="N55" s="192" t="s">
        <v>1841</v>
      </c>
      <c r="O55" s="252"/>
      <c r="P55" s="276"/>
      <c r="Q55" s="276"/>
      <c r="R55" s="276"/>
      <c r="S55" s="276"/>
      <c r="T55" s="276"/>
      <c r="U55" s="276"/>
      <c r="V55" s="276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70"/>
      <c r="AK55" s="270"/>
      <c r="AL55" s="270"/>
      <c r="AM55" s="270"/>
      <c r="AN55" s="270"/>
      <c r="AO55" s="270"/>
    </row>
    <row r="56" ht="15.75" customHeight="1">
      <c r="A56" s="35" t="s">
        <v>315</v>
      </c>
      <c r="B56" s="367" t="s">
        <v>316</v>
      </c>
      <c r="C56" s="367" t="s">
        <v>6</v>
      </c>
      <c r="D56" s="367" t="s">
        <v>567</v>
      </c>
      <c r="E56" s="367" t="s">
        <v>4</v>
      </c>
      <c r="F56" s="368" t="s">
        <v>1850</v>
      </c>
      <c r="G56" s="369" t="s">
        <v>1840</v>
      </c>
      <c r="H56" s="39">
        <v>1.0</v>
      </c>
      <c r="I56" s="367">
        <v>20990.0</v>
      </c>
      <c r="J56" s="367">
        <v>13790.0</v>
      </c>
      <c r="K56" s="181"/>
      <c r="L56" s="370">
        <v>6664.0</v>
      </c>
      <c r="M56" s="371">
        <v>6664.0</v>
      </c>
      <c r="N56" s="192" t="s">
        <v>1841</v>
      </c>
      <c r="O56" s="252"/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70"/>
      <c r="AK56" s="270"/>
      <c r="AL56" s="270"/>
      <c r="AM56" s="270"/>
      <c r="AN56" s="270"/>
      <c r="AO56" s="270"/>
    </row>
    <row r="57" ht="15.75" customHeight="1">
      <c r="A57" s="261" t="s">
        <v>315</v>
      </c>
      <c r="B57" s="35" t="s">
        <v>316</v>
      </c>
      <c r="C57" s="35" t="s">
        <v>6</v>
      </c>
      <c r="D57" s="35" t="s">
        <v>328</v>
      </c>
      <c r="E57" s="35" t="s">
        <v>319</v>
      </c>
      <c r="F57" s="355" t="s">
        <v>636</v>
      </c>
      <c r="G57" s="35" t="s">
        <v>524</v>
      </c>
      <c r="H57" s="264">
        <v>1.0</v>
      </c>
      <c r="I57" s="244" t="s">
        <v>1851</v>
      </c>
      <c r="J57" s="265"/>
      <c r="K57" s="296"/>
      <c r="L57" s="356" t="s">
        <v>1852</v>
      </c>
      <c r="M57" s="357" t="s">
        <v>1852</v>
      </c>
      <c r="N57" s="351" t="s">
        <v>1793</v>
      </c>
      <c r="O57" s="268"/>
      <c r="P57" s="269"/>
      <c r="Q57" s="269"/>
      <c r="R57" s="269"/>
      <c r="S57" s="269"/>
      <c r="T57" s="237"/>
      <c r="U57" s="237"/>
      <c r="V57" s="237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252"/>
      <c r="AJ57" s="270"/>
      <c r="AK57" s="252"/>
      <c r="AL57" s="252"/>
      <c r="AM57" s="252"/>
      <c r="AN57" s="252"/>
      <c r="AO57" s="252"/>
    </row>
    <row r="58" ht="15.75" customHeight="1">
      <c r="A58" s="271" t="s">
        <v>315</v>
      </c>
      <c r="B58" s="57" t="s">
        <v>316</v>
      </c>
      <c r="C58" s="57" t="s">
        <v>6</v>
      </c>
      <c r="D58" s="97" t="s">
        <v>567</v>
      </c>
      <c r="E58" s="57" t="s">
        <v>4</v>
      </c>
      <c r="F58" s="358" t="s">
        <v>636</v>
      </c>
      <c r="G58" s="57" t="s">
        <v>524</v>
      </c>
      <c r="H58" s="39">
        <v>1.0</v>
      </c>
      <c r="I58" s="120">
        <v>15490.0</v>
      </c>
      <c r="J58" s="120">
        <v>12390.0</v>
      </c>
      <c r="K58" s="75"/>
      <c r="L58" s="137" t="s">
        <v>637</v>
      </c>
      <c r="M58" s="359">
        <v>4811.0</v>
      </c>
      <c r="N58" s="192" t="s">
        <v>629</v>
      </c>
      <c r="O58" s="252"/>
      <c r="P58" s="276"/>
      <c r="Q58" s="276"/>
      <c r="R58" s="276"/>
      <c r="S58" s="276"/>
      <c r="T58" s="276"/>
      <c r="U58" s="276"/>
      <c r="V58" s="276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70"/>
      <c r="AJ58" s="270"/>
      <c r="AK58" s="270"/>
    </row>
    <row r="59" ht="15.75" customHeight="1">
      <c r="A59" s="261" t="s">
        <v>315</v>
      </c>
      <c r="B59" s="35" t="s">
        <v>316</v>
      </c>
      <c r="C59" s="35" t="s">
        <v>6</v>
      </c>
      <c r="D59" s="35" t="s">
        <v>474</v>
      </c>
      <c r="E59" s="35" t="s">
        <v>319</v>
      </c>
      <c r="F59" s="355" t="s">
        <v>638</v>
      </c>
      <c r="G59" s="35" t="s">
        <v>524</v>
      </c>
      <c r="H59" s="264">
        <v>1.0</v>
      </c>
      <c r="I59" s="244" t="s">
        <v>1851</v>
      </c>
      <c r="J59" s="265"/>
      <c r="K59" s="296"/>
      <c r="L59" s="356" t="s">
        <v>1852</v>
      </c>
      <c r="M59" s="357" t="s">
        <v>1852</v>
      </c>
      <c r="N59" s="351" t="s">
        <v>1793</v>
      </c>
      <c r="O59" s="268"/>
      <c r="P59" s="269"/>
      <c r="Q59" s="269"/>
      <c r="R59" s="269"/>
      <c r="S59" s="269"/>
      <c r="T59" s="237"/>
      <c r="U59" s="237"/>
      <c r="V59" s="237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252"/>
      <c r="AJ59" s="270"/>
      <c r="AK59" s="270"/>
      <c r="AL59" s="270"/>
      <c r="AM59" s="270"/>
      <c r="AN59" s="270"/>
      <c r="AO59" s="270"/>
    </row>
    <row r="60" ht="15.75" customHeight="1">
      <c r="A60" s="271" t="s">
        <v>315</v>
      </c>
      <c r="B60" s="57" t="s">
        <v>316</v>
      </c>
      <c r="C60" s="57" t="s">
        <v>6</v>
      </c>
      <c r="D60" s="97" t="s">
        <v>474</v>
      </c>
      <c r="E60" s="57" t="s">
        <v>4</v>
      </c>
      <c r="F60" s="57" t="s">
        <v>638</v>
      </c>
      <c r="G60" s="57" t="s">
        <v>524</v>
      </c>
      <c r="H60" s="39">
        <v>1.0</v>
      </c>
      <c r="I60" s="120">
        <v>15490.0</v>
      </c>
      <c r="J60" s="120">
        <v>12390.0</v>
      </c>
      <c r="K60" s="75"/>
      <c r="L60" s="137" t="s">
        <v>637</v>
      </c>
      <c r="M60" s="359">
        <v>4811.0</v>
      </c>
      <c r="N60" s="192" t="s">
        <v>629</v>
      </c>
      <c r="O60" s="252"/>
      <c r="P60" s="276"/>
      <c r="Q60" s="276"/>
      <c r="R60" s="276"/>
      <c r="S60" s="276"/>
      <c r="T60" s="276"/>
      <c r="U60" s="276"/>
      <c r="V60" s="276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70"/>
      <c r="AJ60" s="270"/>
      <c r="AK60" s="270"/>
    </row>
    <row r="61" ht="15.75" customHeight="1">
      <c r="A61" s="35" t="s">
        <v>315</v>
      </c>
      <c r="B61" s="35" t="s">
        <v>316</v>
      </c>
      <c r="C61" s="35" t="s">
        <v>6</v>
      </c>
      <c r="D61" s="35" t="s">
        <v>567</v>
      </c>
      <c r="E61" s="35" t="s">
        <v>319</v>
      </c>
      <c r="F61" s="325" t="s">
        <v>1853</v>
      </c>
      <c r="G61" s="326" t="s">
        <v>524</v>
      </c>
      <c r="H61" s="154">
        <v>1.0</v>
      </c>
      <c r="I61" s="57">
        <v>12990.0</v>
      </c>
      <c r="J61" s="57">
        <v>8970.0</v>
      </c>
      <c r="K61" s="192"/>
      <c r="L61" s="344">
        <v>3990.0</v>
      </c>
      <c r="M61" s="345">
        <f>L61*H61</f>
        <v>3990</v>
      </c>
      <c r="N61" s="192" t="s">
        <v>1814</v>
      </c>
      <c r="O61" s="346"/>
      <c r="P61" s="347"/>
      <c r="Q61" s="347"/>
      <c r="R61" s="347"/>
      <c r="S61" s="347"/>
      <c r="T61" s="347"/>
      <c r="U61" s="347"/>
      <c r="V61" s="347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252"/>
      <c r="AK61" s="270"/>
      <c r="AL61" s="270"/>
      <c r="AM61" s="270"/>
      <c r="AN61" s="270"/>
      <c r="AO61" s="270"/>
    </row>
    <row r="62" ht="15.75" customHeight="1">
      <c r="A62" s="35" t="s">
        <v>315</v>
      </c>
      <c r="B62" s="35" t="s">
        <v>316</v>
      </c>
      <c r="C62" s="35" t="s">
        <v>6</v>
      </c>
      <c r="D62" s="35" t="s">
        <v>328</v>
      </c>
      <c r="E62" s="35" t="s">
        <v>4</v>
      </c>
      <c r="F62" s="348" t="s">
        <v>1854</v>
      </c>
      <c r="G62" s="35" t="s">
        <v>524</v>
      </c>
      <c r="H62" s="39">
        <v>1.0</v>
      </c>
      <c r="I62" s="59">
        <v>16390.0</v>
      </c>
      <c r="J62" s="38"/>
      <c r="K62" s="191"/>
      <c r="L62" s="349"/>
      <c r="M62" s="350">
        <v>6830.0</v>
      </c>
      <c r="N62" s="351" t="s">
        <v>1811</v>
      </c>
      <c r="O62" s="231"/>
      <c r="P62" s="292"/>
      <c r="Q62" s="292"/>
      <c r="R62" s="292"/>
      <c r="S62" s="292"/>
      <c r="T62" s="292"/>
      <c r="U62" s="292"/>
      <c r="V62" s="292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252"/>
      <c r="AJ62" s="270"/>
      <c r="AK62" s="270"/>
      <c r="AL62" s="270"/>
      <c r="AM62" s="270"/>
      <c r="AN62" s="270"/>
      <c r="AO62" s="270"/>
    </row>
    <row r="63" ht="15.75" customHeight="1">
      <c r="A63" s="35" t="s">
        <v>315</v>
      </c>
      <c r="B63" s="35" t="s">
        <v>316</v>
      </c>
      <c r="C63" s="35" t="s">
        <v>6</v>
      </c>
      <c r="D63" s="97" t="s">
        <v>328</v>
      </c>
      <c r="E63" s="97" t="s">
        <v>4</v>
      </c>
      <c r="F63" s="289" t="s">
        <v>1854</v>
      </c>
      <c r="G63" s="97" t="s">
        <v>377</v>
      </c>
      <c r="H63" s="39">
        <v>1.0</v>
      </c>
      <c r="I63" s="97">
        <v>24490.0</v>
      </c>
      <c r="J63" s="97">
        <v>16970.0</v>
      </c>
      <c r="K63" s="191"/>
      <c r="L63" s="349"/>
      <c r="M63" s="375">
        <v>6830.0</v>
      </c>
      <c r="N63" s="351"/>
      <c r="O63" s="231"/>
      <c r="P63" s="292"/>
      <c r="Q63" s="292"/>
      <c r="R63" s="292"/>
      <c r="S63" s="292"/>
      <c r="T63" s="292"/>
      <c r="U63" s="292"/>
      <c r="V63" s="292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70"/>
      <c r="AL63" s="270"/>
      <c r="AM63" s="270"/>
      <c r="AN63" s="270"/>
      <c r="AO63" s="270"/>
    </row>
    <row r="64" ht="15.75" customHeight="1">
      <c r="A64" s="35" t="s">
        <v>315</v>
      </c>
      <c r="B64" s="35" t="s">
        <v>316</v>
      </c>
      <c r="C64" s="35" t="s">
        <v>6</v>
      </c>
      <c r="D64" s="97" t="s">
        <v>567</v>
      </c>
      <c r="E64" s="97" t="s">
        <v>4</v>
      </c>
      <c r="F64" s="289" t="s">
        <v>1854</v>
      </c>
      <c r="G64" s="97" t="s">
        <v>377</v>
      </c>
      <c r="H64" s="39">
        <v>1.0</v>
      </c>
      <c r="I64" s="97">
        <v>24490.0</v>
      </c>
      <c r="J64" s="97">
        <v>16970.0</v>
      </c>
      <c r="K64" s="191"/>
      <c r="L64" s="349"/>
      <c r="M64" s="375">
        <v>6830.0</v>
      </c>
      <c r="N64" s="351"/>
      <c r="O64" s="231"/>
      <c r="P64" s="292"/>
      <c r="Q64" s="292"/>
      <c r="R64" s="292"/>
      <c r="S64" s="292"/>
      <c r="T64" s="292"/>
      <c r="U64" s="292"/>
      <c r="V64" s="292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252"/>
      <c r="AJ64" s="270"/>
      <c r="AK64" s="270"/>
      <c r="AL64" s="270"/>
      <c r="AM64" s="270"/>
      <c r="AN64" s="270"/>
      <c r="AO64" s="270"/>
    </row>
    <row r="65" ht="15.75" customHeight="1">
      <c r="A65" s="261" t="s">
        <v>315</v>
      </c>
      <c r="B65" s="35" t="s">
        <v>316</v>
      </c>
      <c r="C65" s="35" t="s">
        <v>6</v>
      </c>
      <c r="D65" s="35" t="s">
        <v>328</v>
      </c>
      <c r="E65" s="35" t="s">
        <v>319</v>
      </c>
      <c r="F65" s="355" t="s">
        <v>1855</v>
      </c>
      <c r="G65" s="35" t="s">
        <v>524</v>
      </c>
      <c r="H65" s="264">
        <v>1.0</v>
      </c>
      <c r="I65" s="244" t="s">
        <v>1856</v>
      </c>
      <c r="J65" s="265"/>
      <c r="K65" s="296"/>
      <c r="L65" s="356" t="s">
        <v>1857</v>
      </c>
      <c r="M65" s="357" t="s">
        <v>1857</v>
      </c>
      <c r="N65" s="351" t="s">
        <v>1793</v>
      </c>
      <c r="O65" s="268"/>
      <c r="P65" s="269"/>
      <c r="Q65" s="269"/>
      <c r="R65" s="269"/>
      <c r="S65" s="269"/>
      <c r="T65" s="237"/>
      <c r="U65" s="237"/>
      <c r="V65" s="237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52"/>
      <c r="AL65" s="252"/>
      <c r="AM65" s="252"/>
      <c r="AN65" s="252"/>
      <c r="AO65" s="252"/>
    </row>
    <row r="66" ht="15.75" customHeight="1">
      <c r="A66" s="271" t="s">
        <v>315</v>
      </c>
      <c r="B66" s="57" t="s">
        <v>316</v>
      </c>
      <c r="C66" s="57" t="s">
        <v>6</v>
      </c>
      <c r="D66" s="57" t="s">
        <v>328</v>
      </c>
      <c r="E66" s="57" t="s">
        <v>4</v>
      </c>
      <c r="F66" s="58" t="s">
        <v>572</v>
      </c>
      <c r="G66" s="57" t="s">
        <v>524</v>
      </c>
      <c r="H66" s="39">
        <v>1.0</v>
      </c>
      <c r="I66" s="59">
        <v>19790.0</v>
      </c>
      <c r="J66" s="59">
        <v>13790.0</v>
      </c>
      <c r="K66" s="274"/>
      <c r="L66" s="61">
        <v>6391.0</v>
      </c>
      <c r="M66" s="62">
        <v>5432.0</v>
      </c>
      <c r="N66" s="57" t="s">
        <v>476</v>
      </c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70"/>
      <c r="AK66" s="270"/>
      <c r="AL66" s="270"/>
      <c r="AM66" s="270"/>
      <c r="AN66" s="270"/>
      <c r="AO66" s="270"/>
    </row>
    <row r="67" ht="15.75" customHeight="1">
      <c r="A67" s="261" t="s">
        <v>315</v>
      </c>
      <c r="B67" s="35" t="s">
        <v>316</v>
      </c>
      <c r="C67" s="35" t="s">
        <v>6</v>
      </c>
      <c r="D67" s="35" t="s">
        <v>370</v>
      </c>
      <c r="E67" s="35" t="s">
        <v>319</v>
      </c>
      <c r="F67" s="355" t="s">
        <v>1858</v>
      </c>
      <c r="G67" s="35" t="s">
        <v>524</v>
      </c>
      <c r="H67" s="264">
        <v>1.0</v>
      </c>
      <c r="I67" s="244" t="s">
        <v>1859</v>
      </c>
      <c r="J67" s="265"/>
      <c r="K67" s="266"/>
      <c r="L67" s="264">
        <v>3212.0</v>
      </c>
      <c r="M67" s="267" t="s">
        <v>1860</v>
      </c>
      <c r="N67" s="35" t="s">
        <v>1793</v>
      </c>
      <c r="O67" s="268"/>
      <c r="P67" s="268"/>
      <c r="Q67" s="268"/>
      <c r="R67" s="268"/>
      <c r="S67" s="268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252"/>
      <c r="AJ67" s="270"/>
      <c r="AK67" s="270"/>
      <c r="AL67" s="270"/>
      <c r="AM67" s="270"/>
      <c r="AN67" s="270"/>
      <c r="AO67" s="270"/>
    </row>
    <row r="68" ht="15.75" customHeight="1">
      <c r="A68" s="261" t="s">
        <v>315</v>
      </c>
      <c r="B68" s="35" t="s">
        <v>316</v>
      </c>
      <c r="C68" s="35" t="s">
        <v>6</v>
      </c>
      <c r="D68" s="35" t="s">
        <v>474</v>
      </c>
      <c r="E68" s="35" t="s">
        <v>319</v>
      </c>
      <c r="F68" s="355" t="s">
        <v>1861</v>
      </c>
      <c r="G68" s="35" t="s">
        <v>524</v>
      </c>
      <c r="H68" s="264">
        <v>1.0</v>
      </c>
      <c r="I68" s="244" t="s">
        <v>1859</v>
      </c>
      <c r="J68" s="265"/>
      <c r="K68" s="266"/>
      <c r="L68" s="264">
        <v>3212.0</v>
      </c>
      <c r="M68" s="267" t="s">
        <v>1860</v>
      </c>
      <c r="N68" s="35" t="s">
        <v>1793</v>
      </c>
      <c r="O68" s="268"/>
      <c r="P68" s="268"/>
      <c r="Q68" s="268"/>
      <c r="R68" s="268"/>
      <c r="S68" s="268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52"/>
      <c r="AL68" s="252"/>
      <c r="AM68" s="252"/>
      <c r="AN68" s="252"/>
      <c r="AO68" s="252"/>
    </row>
    <row r="69" ht="15.75" customHeight="1">
      <c r="A69" s="261" t="s">
        <v>315</v>
      </c>
      <c r="B69" s="35" t="s">
        <v>316</v>
      </c>
      <c r="C69" s="35" t="s">
        <v>6</v>
      </c>
      <c r="D69" s="35" t="s">
        <v>370</v>
      </c>
      <c r="E69" s="35" t="s">
        <v>319</v>
      </c>
      <c r="F69" s="355" t="s">
        <v>1861</v>
      </c>
      <c r="G69" s="35" t="s">
        <v>524</v>
      </c>
      <c r="H69" s="264">
        <v>1.0</v>
      </c>
      <c r="I69" s="244" t="s">
        <v>1859</v>
      </c>
      <c r="J69" s="265"/>
      <c r="K69" s="266"/>
      <c r="L69" s="264">
        <v>3212.0</v>
      </c>
      <c r="M69" s="267" t="s">
        <v>1860</v>
      </c>
      <c r="N69" s="35" t="s">
        <v>1793</v>
      </c>
      <c r="O69" s="268"/>
      <c r="P69" s="268"/>
      <c r="Q69" s="268"/>
      <c r="R69" s="268"/>
      <c r="S69" s="268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52"/>
      <c r="AL69" s="252"/>
      <c r="AM69" s="252"/>
      <c r="AN69" s="252"/>
      <c r="AO69" s="252"/>
    </row>
    <row r="70" ht="15.75" customHeight="1">
      <c r="A70" s="261" t="s">
        <v>315</v>
      </c>
      <c r="B70" s="35" t="s">
        <v>316</v>
      </c>
      <c r="C70" s="35" t="s">
        <v>6</v>
      </c>
      <c r="D70" s="35" t="s">
        <v>370</v>
      </c>
      <c r="E70" s="35" t="s">
        <v>319</v>
      </c>
      <c r="F70" s="355" t="s">
        <v>1862</v>
      </c>
      <c r="G70" s="35" t="s">
        <v>524</v>
      </c>
      <c r="H70" s="264">
        <v>1.0</v>
      </c>
      <c r="I70" s="244" t="s">
        <v>1859</v>
      </c>
      <c r="J70" s="265"/>
      <c r="K70" s="266"/>
      <c r="L70" s="264">
        <v>3212.0</v>
      </c>
      <c r="M70" s="267" t="s">
        <v>1860</v>
      </c>
      <c r="N70" s="35" t="s">
        <v>1793</v>
      </c>
      <c r="O70" s="268"/>
      <c r="P70" s="268"/>
      <c r="Q70" s="268"/>
      <c r="R70" s="268"/>
      <c r="S70" s="268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70"/>
      <c r="AL70" s="270"/>
      <c r="AM70" s="270"/>
      <c r="AN70" s="270"/>
      <c r="AO70" s="270"/>
    </row>
    <row r="71" ht="15.75" customHeight="1">
      <c r="A71" s="282" t="s">
        <v>315</v>
      </c>
      <c r="B71" s="57" t="s">
        <v>316</v>
      </c>
      <c r="C71" s="255" t="s">
        <v>6</v>
      </c>
      <c r="D71" s="255" t="s">
        <v>328</v>
      </c>
      <c r="E71" s="255" t="s">
        <v>319</v>
      </c>
      <c r="F71" s="256" t="s">
        <v>1863</v>
      </c>
      <c r="G71" s="255"/>
      <c r="H71" s="250">
        <v>1.0</v>
      </c>
      <c r="I71" s="255"/>
      <c r="J71" s="293">
        <v>5790.0</v>
      </c>
      <c r="K71" s="255"/>
      <c r="L71" s="295">
        <v>1916.0</v>
      </c>
      <c r="M71" s="251">
        <f t="shared" ref="M71:M72" si="9">L71*H71</f>
        <v>1916</v>
      </c>
      <c r="N71" s="255" t="s">
        <v>1804</v>
      </c>
      <c r="O71" s="247"/>
      <c r="P71" s="270"/>
      <c r="Q71" s="247"/>
      <c r="R71" s="247"/>
      <c r="S71" s="247"/>
      <c r="T71" s="247"/>
      <c r="U71" s="247"/>
      <c r="V71" s="247"/>
      <c r="W71" s="247"/>
      <c r="X71" s="247"/>
      <c r="Y71" s="247"/>
      <c r="Z71" s="247"/>
      <c r="AA71" s="247"/>
      <c r="AB71" s="247"/>
      <c r="AC71" s="247"/>
      <c r="AD71" s="247"/>
      <c r="AE71" s="247"/>
      <c r="AF71" s="247"/>
      <c r="AG71" s="247"/>
      <c r="AH71" s="247"/>
      <c r="AI71" s="252"/>
      <c r="AJ71" s="252"/>
      <c r="AK71" s="270"/>
      <c r="AL71" s="270"/>
      <c r="AM71" s="270"/>
      <c r="AN71" s="270"/>
      <c r="AO71" s="270"/>
    </row>
    <row r="72" ht="15.75" customHeight="1">
      <c r="A72" s="282" t="s">
        <v>315</v>
      </c>
      <c r="B72" s="57" t="s">
        <v>316</v>
      </c>
      <c r="C72" s="255" t="s">
        <v>6</v>
      </c>
      <c r="D72" s="255" t="s">
        <v>328</v>
      </c>
      <c r="E72" s="255" t="s">
        <v>319</v>
      </c>
      <c r="F72" s="256" t="s">
        <v>1864</v>
      </c>
      <c r="G72" s="255"/>
      <c r="H72" s="250">
        <v>1.0</v>
      </c>
      <c r="I72" s="255"/>
      <c r="J72" s="293">
        <v>5790.0</v>
      </c>
      <c r="K72" s="255"/>
      <c r="L72" s="295">
        <f>3832/2</f>
        <v>1916</v>
      </c>
      <c r="M72" s="251">
        <f t="shared" si="9"/>
        <v>1916</v>
      </c>
      <c r="N72" s="255" t="s">
        <v>1804</v>
      </c>
      <c r="O72" s="247"/>
      <c r="P72" s="270"/>
      <c r="Q72" s="247"/>
      <c r="R72" s="247"/>
      <c r="S72" s="247"/>
      <c r="T72" s="247"/>
      <c r="U72" s="247"/>
      <c r="V72" s="247"/>
      <c r="W72" s="247"/>
      <c r="X72" s="247"/>
      <c r="Y72" s="247"/>
      <c r="Z72" s="247"/>
      <c r="AA72" s="247"/>
      <c r="AB72" s="247"/>
      <c r="AC72" s="247"/>
      <c r="AD72" s="247"/>
      <c r="AE72" s="247"/>
      <c r="AF72" s="247"/>
      <c r="AG72" s="247"/>
      <c r="AH72" s="247"/>
      <c r="AI72" s="252"/>
      <c r="AJ72" s="252"/>
      <c r="AK72" s="270"/>
      <c r="AL72" s="270"/>
      <c r="AM72" s="270"/>
      <c r="AN72" s="270"/>
      <c r="AO72" s="270"/>
    </row>
    <row r="73" ht="15.75" customHeight="1">
      <c r="A73" s="35" t="s">
        <v>315</v>
      </c>
      <c r="B73" s="57" t="s">
        <v>54</v>
      </c>
      <c r="C73" s="57" t="s">
        <v>22</v>
      </c>
      <c r="D73" s="35" t="s">
        <v>567</v>
      </c>
      <c r="E73" s="57" t="s">
        <v>4</v>
      </c>
      <c r="F73" s="348" t="s">
        <v>1865</v>
      </c>
      <c r="G73" s="35" t="s">
        <v>320</v>
      </c>
      <c r="H73" s="39">
        <v>1.0</v>
      </c>
      <c r="I73" s="59">
        <v>3590.0</v>
      </c>
      <c r="J73" s="376"/>
      <c r="K73" s="274"/>
      <c r="L73" s="377" t="s">
        <v>55</v>
      </c>
      <c r="M73" s="378">
        <f>4533/3</f>
        <v>1511</v>
      </c>
      <c r="N73" s="35" t="s">
        <v>1866</v>
      </c>
      <c r="O73" s="44"/>
      <c r="P73" s="44">
        <f t="shared" ref="P73:P74" si="10">M73*H73</f>
        <v>1511</v>
      </c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252"/>
      <c r="AJ73" s="270"/>
      <c r="AK73" s="270"/>
      <c r="AL73" s="270"/>
      <c r="AM73" s="270"/>
      <c r="AN73" s="270"/>
      <c r="AO73" s="270"/>
    </row>
    <row r="74" ht="15.75" customHeight="1">
      <c r="A74" s="35" t="s">
        <v>315</v>
      </c>
      <c r="B74" s="57" t="s">
        <v>54</v>
      </c>
      <c r="C74" s="57" t="s">
        <v>22</v>
      </c>
      <c r="D74" s="35" t="s">
        <v>567</v>
      </c>
      <c r="E74" s="57" t="s">
        <v>4</v>
      </c>
      <c r="F74" s="348" t="s">
        <v>1867</v>
      </c>
      <c r="G74" s="35" t="s">
        <v>320</v>
      </c>
      <c r="H74" s="39">
        <v>1.0</v>
      </c>
      <c r="I74" s="59">
        <v>3590.0</v>
      </c>
      <c r="J74" s="376"/>
      <c r="K74" s="274"/>
      <c r="L74" s="377" t="s">
        <v>55</v>
      </c>
      <c r="M74" s="378">
        <f>3022/2</f>
        <v>1511</v>
      </c>
      <c r="N74" s="35" t="s">
        <v>1866</v>
      </c>
      <c r="O74" s="55"/>
      <c r="P74" s="44">
        <f t="shared" si="10"/>
        <v>1511</v>
      </c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252"/>
      <c r="AJ74" s="270"/>
      <c r="AK74" s="270"/>
      <c r="AL74" s="270"/>
      <c r="AM74" s="270"/>
      <c r="AN74" s="270"/>
      <c r="AO74" s="270"/>
    </row>
    <row r="75" ht="15.75" customHeight="1">
      <c r="A75" s="271" t="s">
        <v>315</v>
      </c>
      <c r="B75" s="57" t="s">
        <v>316</v>
      </c>
      <c r="C75" s="57" t="s">
        <v>573</v>
      </c>
      <c r="D75" s="57" t="s">
        <v>328</v>
      </c>
      <c r="E75" s="57" t="s">
        <v>4</v>
      </c>
      <c r="F75" s="58" t="s">
        <v>575</v>
      </c>
      <c r="G75" s="57" t="s">
        <v>335</v>
      </c>
      <c r="H75" s="39">
        <v>1.0</v>
      </c>
      <c r="I75" s="59">
        <v>3990.0</v>
      </c>
      <c r="J75" s="59"/>
      <c r="L75" s="61">
        <v>1693.0</v>
      </c>
      <c r="M75" s="62">
        <v>1354.0</v>
      </c>
      <c r="N75" s="57" t="s">
        <v>476</v>
      </c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  <c r="AA75" s="252"/>
      <c r="AB75" s="252"/>
      <c r="AC75" s="252"/>
      <c r="AD75" s="252"/>
      <c r="AE75" s="252"/>
      <c r="AF75" s="252"/>
      <c r="AG75" s="252"/>
      <c r="AH75" s="252"/>
      <c r="AI75" s="252"/>
      <c r="AJ75" s="270"/>
      <c r="AK75" s="270"/>
      <c r="AL75" s="270"/>
      <c r="AM75" s="270"/>
      <c r="AN75" s="270"/>
      <c r="AO75" s="270"/>
    </row>
    <row r="76" ht="15.75" customHeight="1">
      <c r="A76" s="271" t="s">
        <v>315</v>
      </c>
      <c r="B76" s="57" t="s">
        <v>316</v>
      </c>
      <c r="C76" s="57" t="s">
        <v>573</v>
      </c>
      <c r="D76" s="57" t="s">
        <v>474</v>
      </c>
      <c r="E76" s="57" t="s">
        <v>4</v>
      </c>
      <c r="F76" s="58" t="s">
        <v>575</v>
      </c>
      <c r="G76" s="57" t="s">
        <v>335</v>
      </c>
      <c r="H76" s="39">
        <v>1.0</v>
      </c>
      <c r="I76" s="59">
        <v>3990.0</v>
      </c>
      <c r="J76" s="59"/>
      <c r="L76" s="61">
        <v>1693.0</v>
      </c>
      <c r="M76" s="62">
        <v>1354.0</v>
      </c>
      <c r="N76" s="57" t="s">
        <v>476</v>
      </c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70"/>
      <c r="AK76" s="270"/>
      <c r="AL76" s="270"/>
      <c r="AM76" s="270"/>
      <c r="AN76" s="270"/>
      <c r="AO76" s="270"/>
    </row>
    <row r="77" ht="15.75" customHeight="1">
      <c r="A77" s="282" t="s">
        <v>315</v>
      </c>
      <c r="B77" s="255" t="s">
        <v>316</v>
      </c>
      <c r="C77" s="255" t="s">
        <v>6</v>
      </c>
      <c r="D77" s="57" t="s">
        <v>567</v>
      </c>
      <c r="E77" s="255" t="s">
        <v>361</v>
      </c>
      <c r="F77" s="281" t="s">
        <v>1868</v>
      </c>
      <c r="G77" s="255"/>
      <c r="H77" s="250">
        <v>1.0</v>
      </c>
      <c r="I77" s="255"/>
      <c r="J77" s="293">
        <v>18590.0</v>
      </c>
      <c r="K77" s="294">
        <v>8795.0</v>
      </c>
      <c r="L77" s="295">
        <v>4837.0</v>
      </c>
      <c r="M77" s="251">
        <f t="shared" ref="M77:M78" si="11">L77*H77</f>
        <v>4837</v>
      </c>
      <c r="N77" s="255" t="s">
        <v>1804</v>
      </c>
      <c r="O77" s="255"/>
      <c r="P77" s="296"/>
      <c r="Q77" s="286"/>
      <c r="R77" s="286"/>
      <c r="S77" s="286"/>
      <c r="T77" s="286"/>
      <c r="U77" s="286"/>
      <c r="V77" s="287"/>
      <c r="W77" s="247"/>
      <c r="X77" s="247"/>
      <c r="Y77" s="247"/>
      <c r="Z77" s="247"/>
      <c r="AA77" s="247"/>
      <c r="AB77" s="247"/>
      <c r="AC77" s="247"/>
      <c r="AD77" s="247"/>
      <c r="AE77" s="247"/>
      <c r="AF77" s="247"/>
      <c r="AG77" s="247"/>
      <c r="AH77" s="247"/>
      <c r="AI77" s="252"/>
      <c r="AJ77" s="252"/>
      <c r="AK77" s="252"/>
      <c r="AL77" s="252"/>
      <c r="AM77" s="252"/>
      <c r="AN77" s="252"/>
      <c r="AO77" s="252"/>
    </row>
    <row r="78" ht="15.75" customHeight="1">
      <c r="A78" s="57" t="s">
        <v>315</v>
      </c>
      <c r="B78" s="57" t="s">
        <v>331</v>
      </c>
      <c r="C78" s="57" t="s">
        <v>22</v>
      </c>
      <c r="D78" s="57" t="s">
        <v>328</v>
      </c>
      <c r="E78" s="57" t="s">
        <v>4</v>
      </c>
      <c r="F78" s="57" t="s">
        <v>1291</v>
      </c>
      <c r="G78" s="57" t="s">
        <v>320</v>
      </c>
      <c r="H78" s="38">
        <v>1.0</v>
      </c>
      <c r="I78" s="113">
        <v>5190.0</v>
      </c>
      <c r="J78" s="125"/>
      <c r="K78" s="210">
        <v>1990.0</v>
      </c>
      <c r="L78" s="57">
        <v>1692.0</v>
      </c>
      <c r="M78" s="189">
        <f t="shared" si="11"/>
        <v>1692</v>
      </c>
      <c r="N78" s="57" t="s">
        <v>1288</v>
      </c>
      <c r="O78" s="274"/>
      <c r="P78" s="181"/>
      <c r="Q78" s="181"/>
      <c r="R78" s="181"/>
      <c r="S78" s="181"/>
      <c r="T78" s="181"/>
      <c r="U78" s="181"/>
      <c r="V78" s="278"/>
    </row>
    <row r="79" ht="15.75" customHeight="1">
      <c r="A79" s="271" t="s">
        <v>315</v>
      </c>
      <c r="B79" s="271" t="s">
        <v>331</v>
      </c>
      <c r="C79" s="271" t="s">
        <v>22</v>
      </c>
      <c r="D79" s="271" t="s">
        <v>567</v>
      </c>
      <c r="E79" s="271" t="s">
        <v>319</v>
      </c>
      <c r="F79" s="272" t="s">
        <v>1869</v>
      </c>
      <c r="G79" s="271" t="s">
        <v>320</v>
      </c>
      <c r="H79" s="273">
        <v>1.0</v>
      </c>
      <c r="I79" s="271">
        <v>4190.0</v>
      </c>
      <c r="J79" s="271"/>
      <c r="K79" s="274"/>
      <c r="L79" s="379">
        <v>1725.0</v>
      </c>
      <c r="M79" s="275">
        <v>1604.0</v>
      </c>
      <c r="N79" s="271" t="s">
        <v>321</v>
      </c>
      <c r="O79" s="380"/>
      <c r="P79" s="276"/>
      <c r="Q79" s="276"/>
      <c r="R79" s="276"/>
      <c r="S79" s="276"/>
      <c r="T79" s="276"/>
      <c r="U79" s="276"/>
      <c r="V79" s="277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70"/>
      <c r="AK79" s="270"/>
      <c r="AL79" s="270"/>
      <c r="AM79" s="270"/>
      <c r="AN79" s="270"/>
      <c r="AO79" s="270"/>
    </row>
    <row r="80" ht="15.75" customHeight="1">
      <c r="A80" s="57" t="s">
        <v>315</v>
      </c>
      <c r="B80" s="57" t="s">
        <v>331</v>
      </c>
      <c r="C80" s="58"/>
      <c r="D80" s="271" t="s">
        <v>474</v>
      </c>
      <c r="E80" s="57" t="s">
        <v>4</v>
      </c>
      <c r="F80" s="57" t="s">
        <v>1293</v>
      </c>
      <c r="G80" s="57" t="s">
        <v>320</v>
      </c>
      <c r="H80" s="38">
        <v>1.0</v>
      </c>
      <c r="I80" s="113">
        <v>4790.0</v>
      </c>
      <c r="J80" s="125"/>
      <c r="K80" s="210">
        <v>1830.0</v>
      </c>
      <c r="L80" s="64">
        <v>1556.0</v>
      </c>
      <c r="M80" s="189">
        <f t="shared" ref="M80:M82" si="12">L80*H80</f>
        <v>1556</v>
      </c>
      <c r="N80" s="57" t="s">
        <v>1288</v>
      </c>
      <c r="O80" s="274"/>
      <c r="P80" s="181"/>
      <c r="Q80" s="181"/>
      <c r="R80" s="181"/>
      <c r="S80" s="181"/>
      <c r="T80" s="181"/>
      <c r="U80" s="181"/>
      <c r="V80" s="278"/>
    </row>
    <row r="81" ht="15.75" customHeight="1">
      <c r="A81" s="57" t="s">
        <v>315</v>
      </c>
      <c r="B81" s="57" t="s">
        <v>331</v>
      </c>
      <c r="C81" s="58"/>
      <c r="D81" s="271" t="s">
        <v>474</v>
      </c>
      <c r="E81" s="57" t="s">
        <v>4</v>
      </c>
      <c r="F81" s="57" t="s">
        <v>639</v>
      </c>
      <c r="G81" s="57" t="s">
        <v>320</v>
      </c>
      <c r="H81" s="38">
        <v>1.0</v>
      </c>
      <c r="I81" s="113">
        <v>4790.0</v>
      </c>
      <c r="J81" s="125"/>
      <c r="K81" s="210">
        <v>1830.0</v>
      </c>
      <c r="L81" s="64">
        <v>1556.0</v>
      </c>
      <c r="M81" s="189">
        <f t="shared" si="12"/>
        <v>1556</v>
      </c>
      <c r="N81" s="57" t="s">
        <v>1288</v>
      </c>
      <c r="O81" s="274"/>
      <c r="P81" s="181"/>
      <c r="Q81" s="181"/>
      <c r="R81" s="181"/>
      <c r="S81" s="181"/>
      <c r="T81" s="181"/>
      <c r="U81" s="181"/>
      <c r="V81" s="278"/>
    </row>
    <row r="82" ht="15.75" customHeight="1">
      <c r="A82" s="57" t="s">
        <v>315</v>
      </c>
      <c r="B82" s="57" t="s">
        <v>331</v>
      </c>
      <c r="C82" s="57" t="s">
        <v>6</v>
      </c>
      <c r="D82" s="57" t="s">
        <v>328</v>
      </c>
      <c r="E82" s="57" t="s">
        <v>4</v>
      </c>
      <c r="F82" s="57" t="s">
        <v>1296</v>
      </c>
      <c r="G82" s="57" t="s">
        <v>335</v>
      </c>
      <c r="H82" s="38">
        <v>1.0</v>
      </c>
      <c r="I82" s="113">
        <v>4590.0</v>
      </c>
      <c r="J82" s="125"/>
      <c r="K82" s="210">
        <v>1690.0</v>
      </c>
      <c r="L82" s="64">
        <v>1437.0</v>
      </c>
      <c r="M82" s="189">
        <f t="shared" si="12"/>
        <v>1437</v>
      </c>
      <c r="N82" s="57" t="s">
        <v>1288</v>
      </c>
      <c r="O82" s="274"/>
      <c r="P82" s="181"/>
      <c r="Q82" s="181"/>
      <c r="R82" s="181"/>
      <c r="S82" s="181"/>
      <c r="T82" s="181"/>
      <c r="U82" s="181"/>
      <c r="V82" s="278"/>
    </row>
    <row r="83" ht="15.75" customHeight="1">
      <c r="A83" s="271" t="s">
        <v>315</v>
      </c>
      <c r="B83" s="57" t="s">
        <v>331</v>
      </c>
      <c r="C83" s="58"/>
      <c r="D83" s="97" t="s">
        <v>567</v>
      </c>
      <c r="E83" s="57" t="s">
        <v>4</v>
      </c>
      <c r="F83" s="358" t="s">
        <v>750</v>
      </c>
      <c r="G83" s="57" t="s">
        <v>335</v>
      </c>
      <c r="H83" s="38">
        <v>0.0</v>
      </c>
      <c r="I83" s="113">
        <v>3590.0</v>
      </c>
      <c r="J83" s="125"/>
      <c r="K83" s="104"/>
      <c r="L83" s="133">
        <v>1497.0</v>
      </c>
      <c r="M83" s="381">
        <v>1272.0</v>
      </c>
      <c r="N83" s="57" t="s">
        <v>748</v>
      </c>
      <c r="O83" s="395" t="s">
        <v>2033</v>
      </c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2"/>
      <c r="AJ83" s="270"/>
      <c r="AK83" s="270"/>
      <c r="AL83" s="270"/>
      <c r="AM83" s="270"/>
      <c r="AN83" s="270"/>
      <c r="AO83" s="270"/>
    </row>
    <row r="84" ht="15.75" customHeight="1">
      <c r="A84" s="57" t="s">
        <v>315</v>
      </c>
      <c r="B84" s="57" t="s">
        <v>331</v>
      </c>
      <c r="C84" s="58"/>
      <c r="D84" s="57" t="s">
        <v>567</v>
      </c>
      <c r="E84" s="57" t="s">
        <v>4</v>
      </c>
      <c r="F84" s="358" t="s">
        <v>750</v>
      </c>
      <c r="G84" s="57" t="s">
        <v>335</v>
      </c>
      <c r="H84" s="38">
        <v>1.0</v>
      </c>
      <c r="I84" s="113">
        <v>4590.0</v>
      </c>
      <c r="J84" s="125"/>
      <c r="K84" s="210">
        <v>1690.0</v>
      </c>
      <c r="L84" s="57">
        <v>1437.0</v>
      </c>
      <c r="M84" s="189">
        <f>L84*H84</f>
        <v>1437</v>
      </c>
      <c r="N84" s="57" t="s">
        <v>1288</v>
      </c>
    </row>
    <row r="85" ht="15.75" customHeight="1">
      <c r="A85" s="271" t="s">
        <v>315</v>
      </c>
      <c r="B85" s="57" t="s">
        <v>331</v>
      </c>
      <c r="C85" s="58"/>
      <c r="D85" s="509" t="s">
        <v>328</v>
      </c>
      <c r="E85" s="57" t="s">
        <v>4</v>
      </c>
      <c r="F85" s="358" t="s">
        <v>641</v>
      </c>
      <c r="G85" s="57" t="s">
        <v>335</v>
      </c>
      <c r="H85" s="38">
        <v>0.0</v>
      </c>
      <c r="I85" s="113">
        <v>4490.0</v>
      </c>
      <c r="J85" s="132">
        <v>3590.0</v>
      </c>
      <c r="K85" s="104"/>
      <c r="L85" s="133">
        <v>1497.0</v>
      </c>
      <c r="M85" s="381">
        <v>1272.0</v>
      </c>
      <c r="N85" s="57" t="s">
        <v>748</v>
      </c>
      <c r="O85" s="395" t="s">
        <v>2034</v>
      </c>
      <c r="P85" s="363" t="s">
        <v>2035</v>
      </c>
      <c r="Q85" s="252"/>
      <c r="R85" s="252"/>
      <c r="S85" s="252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  <c r="AH85" s="252"/>
      <c r="AI85" s="252"/>
      <c r="AJ85" s="270"/>
      <c r="AK85" s="270"/>
      <c r="AL85" s="270"/>
      <c r="AM85" s="270"/>
      <c r="AN85" s="270"/>
      <c r="AO85" s="270"/>
    </row>
    <row r="86" ht="15.75" customHeight="1">
      <c r="A86" s="57" t="s">
        <v>315</v>
      </c>
      <c r="B86" s="57" t="s">
        <v>331</v>
      </c>
      <c r="C86" s="58"/>
      <c r="D86" s="57" t="s">
        <v>328</v>
      </c>
      <c r="E86" s="57" t="s">
        <v>4</v>
      </c>
      <c r="F86" s="57" t="s">
        <v>641</v>
      </c>
      <c r="G86" s="57" t="s">
        <v>335</v>
      </c>
      <c r="H86" s="38">
        <v>0.0</v>
      </c>
      <c r="I86" s="113">
        <v>4590.0</v>
      </c>
      <c r="J86" s="125"/>
      <c r="K86" s="211">
        <v>1497.0</v>
      </c>
      <c r="L86" s="212">
        <v>1272.0</v>
      </c>
      <c r="M86" s="189">
        <f t="shared" ref="M86:M88" si="13">L86*H86</f>
        <v>0</v>
      </c>
      <c r="N86" s="57" t="s">
        <v>1299</v>
      </c>
      <c r="O86" s="395" t="s">
        <v>418</v>
      </c>
    </row>
    <row r="87" ht="15.75" customHeight="1">
      <c r="A87" s="57" t="s">
        <v>315</v>
      </c>
      <c r="B87" s="57" t="s">
        <v>316</v>
      </c>
      <c r="C87" s="58"/>
      <c r="D87" s="57" t="s">
        <v>328</v>
      </c>
      <c r="E87" s="57" t="s">
        <v>4</v>
      </c>
      <c r="F87" s="38" t="s">
        <v>1439</v>
      </c>
      <c r="G87" s="57" t="s">
        <v>335</v>
      </c>
      <c r="H87" s="38">
        <v>1.0</v>
      </c>
      <c r="I87" s="113">
        <v>2990.0</v>
      </c>
      <c r="J87" s="125"/>
      <c r="K87" s="216">
        <v>1290.0</v>
      </c>
      <c r="L87" s="59">
        <v>968.0</v>
      </c>
      <c r="M87" s="189">
        <f t="shared" si="13"/>
        <v>968</v>
      </c>
      <c r="N87" s="57" t="s">
        <v>1435</v>
      </c>
      <c r="O87" s="63"/>
      <c r="P87" s="209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 ht="15.75" customHeight="1">
      <c r="A88" s="57" t="s">
        <v>315</v>
      </c>
      <c r="B88" s="57" t="s">
        <v>1432</v>
      </c>
      <c r="C88" s="58"/>
      <c r="D88" s="57" t="s">
        <v>328</v>
      </c>
      <c r="E88" s="57" t="s">
        <v>4</v>
      </c>
      <c r="F88" s="38" t="s">
        <v>1440</v>
      </c>
      <c r="G88" s="57" t="s">
        <v>335</v>
      </c>
      <c r="H88" s="38">
        <v>1.0</v>
      </c>
      <c r="I88" s="113">
        <v>2990.0</v>
      </c>
      <c r="J88" s="125"/>
      <c r="K88" s="216">
        <v>1290.0</v>
      </c>
      <c r="L88" s="59">
        <v>968.0</v>
      </c>
      <c r="M88" s="189">
        <f t="shared" si="13"/>
        <v>968</v>
      </c>
      <c r="N88" s="57" t="s">
        <v>1435</v>
      </c>
      <c r="O88" s="63"/>
      <c r="P88" s="209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 ht="15.75" customHeight="1">
      <c r="A89" s="271" t="s">
        <v>315</v>
      </c>
      <c r="B89" s="57" t="s">
        <v>316</v>
      </c>
      <c r="C89" s="58"/>
      <c r="D89" s="271" t="s">
        <v>474</v>
      </c>
      <c r="E89" s="57" t="s">
        <v>4</v>
      </c>
      <c r="F89" s="57" t="s">
        <v>757</v>
      </c>
      <c r="G89" s="57" t="s">
        <v>335</v>
      </c>
      <c r="H89" s="38">
        <v>1.0</v>
      </c>
      <c r="I89" s="113">
        <v>2990.0</v>
      </c>
      <c r="J89" s="125"/>
      <c r="K89" s="104"/>
      <c r="L89" s="133">
        <v>1163.0</v>
      </c>
      <c r="M89" s="381">
        <v>989.0</v>
      </c>
      <c r="N89" s="57" t="s">
        <v>748</v>
      </c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  <c r="AH89" s="252"/>
      <c r="AI89" s="252"/>
      <c r="AJ89" s="270"/>
      <c r="AK89" s="270"/>
      <c r="AL89" s="270"/>
      <c r="AM89" s="270"/>
      <c r="AN89" s="270"/>
      <c r="AO89" s="270"/>
    </row>
    <row r="90" ht="15.75" customHeight="1">
      <c r="A90" s="57" t="s">
        <v>315</v>
      </c>
      <c r="B90" s="57" t="s">
        <v>316</v>
      </c>
      <c r="C90" s="58"/>
      <c r="D90" s="57" t="s">
        <v>328</v>
      </c>
      <c r="E90" s="57" t="s">
        <v>4</v>
      </c>
      <c r="F90" s="57" t="s">
        <v>759</v>
      </c>
      <c r="G90" s="57" t="s">
        <v>335</v>
      </c>
      <c r="H90" s="38">
        <v>1.0</v>
      </c>
      <c r="I90" s="113">
        <v>3390.0</v>
      </c>
      <c r="J90" s="125"/>
      <c r="K90" s="210">
        <v>1330.0</v>
      </c>
      <c r="L90" s="57">
        <v>1131.0</v>
      </c>
      <c r="M90" s="189">
        <f t="shared" ref="M90:M93" si="14">L90*H90</f>
        <v>1131</v>
      </c>
      <c r="N90" s="57" t="s">
        <v>1288</v>
      </c>
    </row>
    <row r="91" ht="15.75" customHeight="1">
      <c r="A91" s="57" t="s">
        <v>315</v>
      </c>
      <c r="B91" s="57" t="s">
        <v>316</v>
      </c>
      <c r="C91" s="57"/>
      <c r="D91" s="271" t="s">
        <v>567</v>
      </c>
      <c r="E91" s="57" t="s">
        <v>4</v>
      </c>
      <c r="F91" s="382" t="s">
        <v>1110</v>
      </c>
      <c r="G91" s="154" t="s">
        <v>335</v>
      </c>
      <c r="H91" s="38">
        <v>1.0</v>
      </c>
      <c r="I91" s="113">
        <v>3190.0</v>
      </c>
      <c r="J91" s="132">
        <v>2790.0</v>
      </c>
      <c r="K91" s="179">
        <v>1330.0</v>
      </c>
      <c r="L91" s="38">
        <v>1130.5</v>
      </c>
      <c r="M91" s="383">
        <f t="shared" si="14"/>
        <v>1130.5</v>
      </c>
      <c r="N91" s="57" t="s">
        <v>1095</v>
      </c>
      <c r="O91" s="63"/>
      <c r="P91" s="63"/>
      <c r="Q91" s="5">
        <v>2.0</v>
      </c>
      <c r="R91" s="5"/>
      <c r="S91" s="5"/>
      <c r="T91" s="5"/>
      <c r="U91" s="5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</row>
    <row r="92" ht="15.75" customHeight="1">
      <c r="A92" s="57" t="s">
        <v>315</v>
      </c>
      <c r="B92" s="57" t="s">
        <v>316</v>
      </c>
      <c r="C92" s="58"/>
      <c r="D92" s="57" t="s">
        <v>328</v>
      </c>
      <c r="E92" s="57" t="s">
        <v>4</v>
      </c>
      <c r="F92" s="57" t="s">
        <v>1110</v>
      </c>
      <c r="G92" s="57" t="s">
        <v>335</v>
      </c>
      <c r="H92" s="38">
        <v>1.0</v>
      </c>
      <c r="I92" s="113">
        <v>3390.0</v>
      </c>
      <c r="J92" s="125"/>
      <c r="K92" s="384">
        <v>1330.0</v>
      </c>
      <c r="L92" s="57">
        <v>1131.0</v>
      </c>
      <c r="M92" s="189">
        <f t="shared" si="14"/>
        <v>1131</v>
      </c>
      <c r="N92" s="57" t="s">
        <v>1288</v>
      </c>
    </row>
    <row r="93" ht="15.75" customHeight="1">
      <c r="A93" s="57" t="s">
        <v>315</v>
      </c>
      <c r="B93" s="57" t="s">
        <v>316</v>
      </c>
      <c r="C93" s="57" t="s">
        <v>573</v>
      </c>
      <c r="D93" s="271" t="s">
        <v>474</v>
      </c>
      <c r="E93" s="57" t="s">
        <v>4</v>
      </c>
      <c r="F93" s="57" t="s">
        <v>1307</v>
      </c>
      <c r="G93" s="57" t="s">
        <v>335</v>
      </c>
      <c r="H93" s="38">
        <v>1.0</v>
      </c>
      <c r="I93" s="113">
        <v>3390.0</v>
      </c>
      <c r="J93" s="125"/>
      <c r="K93" s="384">
        <v>1390.0</v>
      </c>
      <c r="L93" s="57">
        <v>1182.0</v>
      </c>
      <c r="M93" s="189">
        <f t="shared" si="14"/>
        <v>1182</v>
      </c>
      <c r="N93" s="57" t="s">
        <v>1288</v>
      </c>
    </row>
    <row r="94" ht="15.75" customHeight="1">
      <c r="A94" s="57" t="s">
        <v>315</v>
      </c>
      <c r="B94" s="57" t="s">
        <v>316</v>
      </c>
      <c r="C94" s="58"/>
      <c r="D94" s="57" t="s">
        <v>328</v>
      </c>
      <c r="E94" s="57" t="s">
        <v>4</v>
      </c>
      <c r="F94" s="220" t="s">
        <v>1582</v>
      </c>
      <c r="G94" s="57" t="s">
        <v>335</v>
      </c>
      <c r="H94" s="279">
        <v>1.0</v>
      </c>
      <c r="I94" s="113">
        <v>2990.0</v>
      </c>
      <c r="J94" s="125"/>
      <c r="K94" s="385">
        <v>1163.0</v>
      </c>
      <c r="L94" s="59">
        <v>930.0</v>
      </c>
      <c r="M94" s="189"/>
      <c r="N94" s="57" t="s">
        <v>1572</v>
      </c>
    </row>
    <row r="95" ht="15.75" customHeight="1">
      <c r="A95" s="271" t="s">
        <v>315</v>
      </c>
      <c r="B95" s="57" t="s">
        <v>316</v>
      </c>
      <c r="C95" s="58"/>
      <c r="D95" s="271" t="s">
        <v>474</v>
      </c>
      <c r="E95" s="57" t="s">
        <v>4</v>
      </c>
      <c r="F95" s="57" t="s">
        <v>760</v>
      </c>
      <c r="G95" s="57" t="s">
        <v>335</v>
      </c>
      <c r="H95" s="38">
        <v>1.0</v>
      </c>
      <c r="I95" s="113">
        <v>3390.0</v>
      </c>
      <c r="J95" s="132">
        <v>2590.0</v>
      </c>
      <c r="K95" s="114"/>
      <c r="L95" s="133">
        <v>1163.0</v>
      </c>
      <c r="M95" s="381">
        <v>989.0</v>
      </c>
      <c r="N95" s="57" t="s">
        <v>748</v>
      </c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70"/>
      <c r="AK95" s="270"/>
      <c r="AL95" s="270"/>
      <c r="AM95" s="270"/>
      <c r="AN95" s="270"/>
      <c r="AO95" s="270"/>
    </row>
    <row r="96" ht="15.75" customHeight="1">
      <c r="A96" s="271" t="s">
        <v>315</v>
      </c>
      <c r="B96" s="57" t="s">
        <v>316</v>
      </c>
      <c r="C96" s="58"/>
      <c r="D96" s="97" t="s">
        <v>567</v>
      </c>
      <c r="E96" s="57" t="s">
        <v>4</v>
      </c>
      <c r="F96" s="358" t="s">
        <v>763</v>
      </c>
      <c r="G96" s="57" t="s">
        <v>335</v>
      </c>
      <c r="H96" s="38">
        <v>1.0</v>
      </c>
      <c r="I96" s="113">
        <v>2790.0</v>
      </c>
      <c r="J96" s="132">
        <v>1990.0</v>
      </c>
      <c r="K96" s="114"/>
      <c r="L96" s="133">
        <v>997.0</v>
      </c>
      <c r="M96" s="381">
        <v>847.0</v>
      </c>
      <c r="N96" s="57" t="s">
        <v>748</v>
      </c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  <c r="AH96" s="252"/>
      <c r="AI96" s="252"/>
      <c r="AJ96" s="270"/>
      <c r="AK96" s="270"/>
      <c r="AL96" s="270"/>
      <c r="AM96" s="270"/>
      <c r="AN96" s="270"/>
      <c r="AO96" s="270"/>
    </row>
    <row r="97" ht="15.75" customHeight="1">
      <c r="A97" s="57" t="s">
        <v>315</v>
      </c>
      <c r="B97" s="57" t="s">
        <v>316</v>
      </c>
      <c r="C97" s="58"/>
      <c r="D97" s="57" t="s">
        <v>328</v>
      </c>
      <c r="E97" s="57" t="s">
        <v>4</v>
      </c>
      <c r="F97" s="38" t="s">
        <v>764</v>
      </c>
      <c r="G97" s="57" t="s">
        <v>335</v>
      </c>
      <c r="H97" s="38">
        <v>1.0</v>
      </c>
      <c r="I97" s="113">
        <v>2790.0</v>
      </c>
      <c r="J97" s="125"/>
      <c r="K97" s="386">
        <v>997.0</v>
      </c>
      <c r="L97" s="59">
        <v>748.0</v>
      </c>
      <c r="M97" s="189">
        <f t="shared" ref="M97:M98" si="15">L97*H97</f>
        <v>748</v>
      </c>
      <c r="N97" s="57" t="s">
        <v>1435</v>
      </c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</row>
    <row r="98" ht="15.75" customHeight="1">
      <c r="A98" s="57" t="s">
        <v>315</v>
      </c>
      <c r="B98" s="57" t="s">
        <v>316</v>
      </c>
      <c r="C98" s="58"/>
      <c r="D98" s="57" t="s">
        <v>328</v>
      </c>
      <c r="E98" s="57" t="s">
        <v>4</v>
      </c>
      <c r="F98" s="38" t="s">
        <v>1441</v>
      </c>
      <c r="G98" s="57" t="s">
        <v>335</v>
      </c>
      <c r="H98" s="38">
        <v>1.0</v>
      </c>
      <c r="I98" s="113">
        <v>2790.0</v>
      </c>
      <c r="J98" s="125"/>
      <c r="K98" s="386">
        <v>997.0</v>
      </c>
      <c r="L98" s="59">
        <v>748.0</v>
      </c>
      <c r="M98" s="189">
        <f t="shared" si="15"/>
        <v>748</v>
      </c>
      <c r="N98" s="57" t="s">
        <v>1435</v>
      </c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</row>
    <row r="99" ht="15.75" customHeight="1">
      <c r="A99" s="271" t="s">
        <v>315</v>
      </c>
      <c r="B99" s="57" t="s">
        <v>644</v>
      </c>
      <c r="C99" s="57" t="s">
        <v>317</v>
      </c>
      <c r="D99" s="97" t="s">
        <v>328</v>
      </c>
      <c r="E99" s="57" t="s">
        <v>4</v>
      </c>
      <c r="F99" s="57" t="s">
        <v>645</v>
      </c>
      <c r="G99" s="57" t="s">
        <v>335</v>
      </c>
      <c r="H99" s="39">
        <v>1.0</v>
      </c>
      <c r="I99" s="120">
        <v>1990.0</v>
      </c>
      <c r="J99" s="120"/>
      <c r="K99" s="387"/>
      <c r="L99" s="61">
        <v>690.0</v>
      </c>
      <c r="M99" s="62">
        <v>656.0</v>
      </c>
      <c r="N99" s="57" t="s">
        <v>629</v>
      </c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70"/>
      <c r="AJ99" s="270"/>
      <c r="AK99" s="270"/>
    </row>
    <row r="100" ht="15.75" customHeight="1">
      <c r="A100" s="271" t="s">
        <v>315</v>
      </c>
      <c r="B100" s="57" t="s">
        <v>316</v>
      </c>
      <c r="C100" s="58"/>
      <c r="D100" s="97" t="s">
        <v>567</v>
      </c>
      <c r="E100" s="57" t="s">
        <v>4</v>
      </c>
      <c r="F100" s="358" t="s">
        <v>647</v>
      </c>
      <c r="G100" s="57" t="s">
        <v>335</v>
      </c>
      <c r="H100" s="39">
        <v>1.0</v>
      </c>
      <c r="I100" s="120">
        <v>2590.0</v>
      </c>
      <c r="J100" s="120"/>
      <c r="K100" s="387"/>
      <c r="L100" s="61">
        <v>660.0</v>
      </c>
      <c r="M100" s="62">
        <v>627.0</v>
      </c>
      <c r="N100" s="57" t="s">
        <v>629</v>
      </c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70"/>
      <c r="AJ100" s="270"/>
      <c r="AK100" s="270"/>
    </row>
    <row r="101" ht="15.75" customHeight="1">
      <c r="A101" s="282" t="s">
        <v>315</v>
      </c>
      <c r="B101" s="255" t="s">
        <v>331</v>
      </c>
      <c r="C101" s="255" t="s">
        <v>6</v>
      </c>
      <c r="D101" s="57" t="s">
        <v>567</v>
      </c>
      <c r="E101" s="255" t="s">
        <v>319</v>
      </c>
      <c r="F101" s="281" t="s">
        <v>1870</v>
      </c>
      <c r="G101" s="255"/>
      <c r="H101" s="250">
        <v>1.0</v>
      </c>
      <c r="I101" s="255"/>
      <c r="J101" s="293">
        <v>14590.0</v>
      </c>
      <c r="K101" s="388">
        <v>6868.0</v>
      </c>
      <c r="L101" s="295">
        <v>4121.0</v>
      </c>
      <c r="M101" s="251">
        <f>L101*H101</f>
        <v>4121</v>
      </c>
      <c r="N101" s="255" t="s">
        <v>1804</v>
      </c>
      <c r="O101" s="247"/>
      <c r="P101" s="270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  <c r="AF101" s="247"/>
      <c r="AG101" s="247"/>
      <c r="AH101" s="247"/>
      <c r="AI101" s="252"/>
      <c r="AJ101" s="252"/>
      <c r="AK101" s="270"/>
      <c r="AL101" s="270"/>
      <c r="AM101" s="270"/>
      <c r="AN101" s="270"/>
      <c r="AO101" s="270"/>
    </row>
    <row r="102" ht="15.75" customHeight="1">
      <c r="A102" s="271" t="s">
        <v>315</v>
      </c>
      <c r="B102" s="57" t="s">
        <v>316</v>
      </c>
      <c r="C102" s="58"/>
      <c r="D102" s="97" t="s">
        <v>567</v>
      </c>
      <c r="E102" s="57" t="s">
        <v>4</v>
      </c>
      <c r="F102" s="358" t="s">
        <v>652</v>
      </c>
      <c r="G102" s="57" t="s">
        <v>335</v>
      </c>
      <c r="H102" s="39">
        <v>1.0</v>
      </c>
      <c r="I102" s="120">
        <v>2590.0</v>
      </c>
      <c r="J102" s="120"/>
      <c r="K102" s="387"/>
      <c r="L102" s="61">
        <v>860.0</v>
      </c>
      <c r="M102" s="62">
        <v>817.0</v>
      </c>
      <c r="N102" s="57" t="s">
        <v>629</v>
      </c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70"/>
      <c r="AJ102" s="270"/>
      <c r="AK102" s="270"/>
    </row>
    <row r="103" ht="15.75" customHeight="1">
      <c r="A103" s="271" t="s">
        <v>315</v>
      </c>
      <c r="B103" s="57" t="s">
        <v>316</v>
      </c>
      <c r="C103" s="58"/>
      <c r="D103" s="97" t="s">
        <v>328</v>
      </c>
      <c r="E103" s="57" t="s">
        <v>4</v>
      </c>
      <c r="F103" s="57" t="s">
        <v>653</v>
      </c>
      <c r="G103" s="57" t="s">
        <v>335</v>
      </c>
      <c r="H103" s="39">
        <v>1.0</v>
      </c>
      <c r="I103" s="120">
        <v>2590.0</v>
      </c>
      <c r="J103" s="120"/>
      <c r="K103" s="387"/>
      <c r="L103" s="61">
        <v>860.0</v>
      </c>
      <c r="M103" s="62">
        <v>817.0</v>
      </c>
      <c r="N103" s="57" t="s">
        <v>629</v>
      </c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70"/>
      <c r="AJ103" s="270"/>
      <c r="AK103" s="270"/>
    </row>
    <row r="104" ht="15.75" customHeight="1">
      <c r="A104" s="57" t="s">
        <v>315</v>
      </c>
      <c r="B104" s="57" t="s">
        <v>1426</v>
      </c>
      <c r="C104" s="58"/>
      <c r="D104" s="362" t="s">
        <v>328</v>
      </c>
      <c r="E104" s="57" t="s">
        <v>4</v>
      </c>
      <c r="F104" s="38" t="s">
        <v>1444</v>
      </c>
      <c r="G104" s="57" t="s">
        <v>579</v>
      </c>
      <c r="H104" s="38">
        <v>1.0</v>
      </c>
      <c r="I104" s="113">
        <v>4590.0</v>
      </c>
      <c r="J104" s="125"/>
      <c r="K104" s="386">
        <v>1890.0</v>
      </c>
      <c r="L104" s="59">
        <v>1418.0</v>
      </c>
      <c r="M104" s="189">
        <f t="shared" ref="M104:M106" si="16">L104*H104</f>
        <v>1418</v>
      </c>
      <c r="N104" s="57" t="s">
        <v>1435</v>
      </c>
      <c r="O104" s="64" t="s">
        <v>1871</v>
      </c>
      <c r="P104" s="209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 ht="15.75" customHeight="1">
      <c r="A105" s="57" t="s">
        <v>315</v>
      </c>
      <c r="B105" s="57" t="s">
        <v>577</v>
      </c>
      <c r="C105" s="58"/>
      <c r="D105" s="362" t="s">
        <v>328</v>
      </c>
      <c r="E105" s="57" t="s">
        <v>4</v>
      </c>
      <c r="F105" s="38" t="s">
        <v>1446</v>
      </c>
      <c r="G105" s="57" t="s">
        <v>579</v>
      </c>
      <c r="H105" s="38">
        <v>1.0</v>
      </c>
      <c r="I105" s="113">
        <v>17790.0</v>
      </c>
      <c r="J105" s="132">
        <v>13990.0</v>
      </c>
      <c r="K105" s="386">
        <v>7690.0</v>
      </c>
      <c r="L105" s="59">
        <v>5768.0</v>
      </c>
      <c r="M105" s="189">
        <f t="shared" si="16"/>
        <v>5768</v>
      </c>
      <c r="N105" s="57" t="s">
        <v>1435</v>
      </c>
      <c r="O105" s="64" t="s">
        <v>1871</v>
      </c>
      <c r="P105" s="209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</row>
    <row r="106" ht="15.75" customHeight="1">
      <c r="A106" s="57" t="s">
        <v>315</v>
      </c>
      <c r="B106" s="57" t="s">
        <v>577</v>
      </c>
      <c r="C106" s="57"/>
      <c r="D106" s="57" t="s">
        <v>474</v>
      </c>
      <c r="E106" s="57" t="s">
        <v>4</v>
      </c>
      <c r="F106" s="58" t="s">
        <v>1102</v>
      </c>
      <c r="G106" s="154" t="s">
        <v>1094</v>
      </c>
      <c r="H106" s="38">
        <v>1.0</v>
      </c>
      <c r="I106" s="59">
        <v>13490.0</v>
      </c>
      <c r="J106" s="59">
        <v>10790.0</v>
      </c>
      <c r="K106" s="389">
        <v>5390.0</v>
      </c>
      <c r="L106" s="38">
        <v>3773.0</v>
      </c>
      <c r="M106" s="383">
        <f t="shared" si="16"/>
        <v>3773</v>
      </c>
      <c r="N106" s="57" t="s">
        <v>1095</v>
      </c>
      <c r="O106" s="63"/>
      <c r="P106" s="63"/>
      <c r="Q106" s="5">
        <v>1.0</v>
      </c>
      <c r="R106" s="5"/>
      <c r="S106" s="5"/>
      <c r="T106" s="5"/>
      <c r="U106" s="5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</row>
    <row r="107" ht="15.75" customHeight="1">
      <c r="A107" s="57" t="s">
        <v>315</v>
      </c>
      <c r="B107" s="57" t="s">
        <v>1574</v>
      </c>
      <c r="C107" s="58"/>
      <c r="D107" s="57" t="s">
        <v>474</v>
      </c>
      <c r="E107" s="57" t="s">
        <v>4</v>
      </c>
      <c r="F107" s="220" t="s">
        <v>1578</v>
      </c>
      <c r="G107" s="57"/>
      <c r="H107" s="279">
        <v>1.0</v>
      </c>
      <c r="I107" s="113">
        <v>13390.0</v>
      </c>
      <c r="J107" s="132">
        <v>7790.0</v>
      </c>
      <c r="K107" s="222">
        <v>5790.0</v>
      </c>
      <c r="L107" s="59">
        <v>3185.0</v>
      </c>
      <c r="M107" s="189"/>
      <c r="N107" s="57" t="s">
        <v>1572</v>
      </c>
    </row>
    <row r="108" ht="15.75" customHeight="1">
      <c r="A108" s="57" t="s">
        <v>315</v>
      </c>
      <c r="B108" s="57" t="s">
        <v>1574</v>
      </c>
      <c r="C108" s="58"/>
      <c r="D108" s="57" t="s">
        <v>328</v>
      </c>
      <c r="E108" s="57" t="s">
        <v>4</v>
      </c>
      <c r="F108" s="220" t="s">
        <v>1580</v>
      </c>
      <c r="G108" s="57"/>
      <c r="H108" s="279">
        <v>1.0</v>
      </c>
      <c r="I108" s="113">
        <v>13390.0</v>
      </c>
      <c r="J108" s="132">
        <v>7790.0</v>
      </c>
      <c r="K108" s="222">
        <v>5790.0</v>
      </c>
      <c r="L108" s="59">
        <v>3185.0</v>
      </c>
      <c r="M108" s="189"/>
      <c r="N108" s="57" t="s">
        <v>1572</v>
      </c>
    </row>
    <row r="109" ht="15.75" customHeight="1">
      <c r="A109" s="35" t="s">
        <v>315</v>
      </c>
      <c r="B109" s="367" t="s">
        <v>1872</v>
      </c>
      <c r="C109" s="390"/>
      <c r="D109" s="367" t="s">
        <v>328</v>
      </c>
      <c r="E109" s="367" t="s">
        <v>4</v>
      </c>
      <c r="F109" s="368" t="s">
        <v>1873</v>
      </c>
      <c r="G109" s="369" t="s">
        <v>1874</v>
      </c>
      <c r="H109" s="39">
        <v>1.0</v>
      </c>
      <c r="I109" s="367">
        <v>12490.0</v>
      </c>
      <c r="J109" s="367">
        <v>9970.0</v>
      </c>
      <c r="K109" s="274"/>
      <c r="L109" s="391">
        <v>4646.0</v>
      </c>
      <c r="M109" s="392">
        <v>4646.0</v>
      </c>
      <c r="N109" s="57" t="s">
        <v>1841</v>
      </c>
      <c r="O109" s="363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70"/>
      <c r="AK109" s="270"/>
      <c r="AL109" s="270"/>
      <c r="AM109" s="270"/>
      <c r="AN109" s="270"/>
      <c r="AO109" s="270"/>
    </row>
    <row r="110" ht="15.75" customHeight="1">
      <c r="A110" s="57" t="s">
        <v>315</v>
      </c>
      <c r="B110" s="57" t="s">
        <v>1574</v>
      </c>
      <c r="C110" s="58"/>
      <c r="D110" s="57" t="s">
        <v>567</v>
      </c>
      <c r="E110" s="57" t="s">
        <v>4</v>
      </c>
      <c r="F110" s="220" t="s">
        <v>1575</v>
      </c>
      <c r="G110" s="57"/>
      <c r="H110" s="279">
        <v>1.0</v>
      </c>
      <c r="I110" s="113">
        <v>13390.0</v>
      </c>
      <c r="J110" s="132">
        <v>7790.0</v>
      </c>
      <c r="K110" s="222">
        <v>5790.0</v>
      </c>
      <c r="L110" s="59">
        <v>3185.0</v>
      </c>
      <c r="M110" s="189"/>
      <c r="N110" s="57" t="s">
        <v>1572</v>
      </c>
    </row>
    <row r="111" ht="15.75" customHeight="1">
      <c r="A111" s="57" t="s">
        <v>315</v>
      </c>
      <c r="B111" s="57" t="s">
        <v>1576</v>
      </c>
      <c r="C111" s="58"/>
      <c r="D111" s="57" t="s">
        <v>474</v>
      </c>
      <c r="E111" s="57" t="s">
        <v>4</v>
      </c>
      <c r="F111" s="220" t="s">
        <v>1579</v>
      </c>
      <c r="G111" s="57"/>
      <c r="H111" s="279">
        <v>1.0</v>
      </c>
      <c r="I111" s="113">
        <v>14590.0</v>
      </c>
      <c r="J111" s="132">
        <v>8590.0</v>
      </c>
      <c r="K111" s="222">
        <v>6390.0</v>
      </c>
      <c r="L111" s="59">
        <v>3515.0</v>
      </c>
      <c r="M111" s="189"/>
      <c r="N111" s="57" t="s">
        <v>1572</v>
      </c>
    </row>
    <row r="112" ht="15.75" customHeight="1">
      <c r="A112" s="57" t="s">
        <v>315</v>
      </c>
      <c r="B112" s="57" t="s">
        <v>1576</v>
      </c>
      <c r="C112" s="58"/>
      <c r="D112" s="57" t="s">
        <v>328</v>
      </c>
      <c r="E112" s="57" t="s">
        <v>4</v>
      </c>
      <c r="F112" s="220" t="s">
        <v>1581</v>
      </c>
      <c r="G112" s="57"/>
      <c r="H112" s="279">
        <v>1.0</v>
      </c>
      <c r="I112" s="113">
        <v>14590.0</v>
      </c>
      <c r="J112" s="132">
        <v>8590.0</v>
      </c>
      <c r="K112" s="222">
        <v>6390.0</v>
      </c>
      <c r="L112" s="59">
        <v>3515.0</v>
      </c>
      <c r="M112" s="189"/>
      <c r="N112" s="57" t="s">
        <v>1572</v>
      </c>
    </row>
    <row r="113" ht="15.75" customHeight="1">
      <c r="A113" s="57" t="s">
        <v>315</v>
      </c>
      <c r="B113" s="57" t="s">
        <v>1576</v>
      </c>
      <c r="C113" s="58"/>
      <c r="D113" s="57" t="s">
        <v>567</v>
      </c>
      <c r="E113" s="57" t="s">
        <v>4</v>
      </c>
      <c r="F113" s="220" t="s">
        <v>1577</v>
      </c>
      <c r="G113" s="57"/>
      <c r="H113" s="279">
        <v>1.0</v>
      </c>
      <c r="I113" s="113">
        <v>14590.0</v>
      </c>
      <c r="J113" s="132">
        <v>8590.0</v>
      </c>
      <c r="K113" s="222">
        <v>6390.0</v>
      </c>
      <c r="L113" s="59">
        <v>3515.0</v>
      </c>
      <c r="M113" s="189"/>
      <c r="N113" s="57" t="s">
        <v>1572</v>
      </c>
    </row>
    <row r="114" ht="15.75" customHeight="1">
      <c r="A114" s="271" t="s">
        <v>315</v>
      </c>
      <c r="B114" s="57" t="s">
        <v>577</v>
      </c>
      <c r="C114" s="58"/>
      <c r="D114" s="57" t="s">
        <v>328</v>
      </c>
      <c r="E114" s="57" t="s">
        <v>4</v>
      </c>
      <c r="F114" s="57" t="s">
        <v>766</v>
      </c>
      <c r="G114" s="57" t="s">
        <v>579</v>
      </c>
      <c r="H114" s="38">
        <v>1.0</v>
      </c>
      <c r="I114" s="142">
        <v>11590.0</v>
      </c>
      <c r="J114" s="132">
        <v>9990.0</v>
      </c>
      <c r="K114" s="104"/>
      <c r="L114" s="133">
        <v>4990.0</v>
      </c>
      <c r="M114" s="381">
        <v>4491.0</v>
      </c>
      <c r="N114" s="57" t="s">
        <v>748</v>
      </c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70"/>
      <c r="AK114" s="270"/>
      <c r="AL114" s="270"/>
      <c r="AM114" s="270"/>
      <c r="AN114" s="270"/>
      <c r="AO114" s="270"/>
    </row>
    <row r="115" ht="15.75" customHeight="1">
      <c r="A115" s="35" t="s">
        <v>315</v>
      </c>
      <c r="B115" s="367" t="s">
        <v>1872</v>
      </c>
      <c r="C115" s="390"/>
      <c r="D115" s="393" t="s">
        <v>474</v>
      </c>
      <c r="E115" s="367" t="s">
        <v>4</v>
      </c>
      <c r="F115" s="368" t="s">
        <v>1875</v>
      </c>
      <c r="G115" s="369" t="s">
        <v>1874</v>
      </c>
      <c r="H115" s="39">
        <v>1.0</v>
      </c>
      <c r="I115" s="367">
        <v>12490.0</v>
      </c>
      <c r="J115" s="367">
        <v>9970.0</v>
      </c>
      <c r="K115" s="274"/>
      <c r="L115" s="391">
        <v>4323.0</v>
      </c>
      <c r="M115" s="392">
        <v>4323.0</v>
      </c>
      <c r="N115" s="57" t="s">
        <v>1841</v>
      </c>
      <c r="O115" s="363" t="s">
        <v>1876</v>
      </c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  <c r="AM115" s="270"/>
      <c r="AN115" s="270"/>
      <c r="AO115" s="270"/>
    </row>
    <row r="116" ht="15.75" customHeight="1">
      <c r="A116" s="57" t="s">
        <v>315</v>
      </c>
      <c r="B116" s="57" t="s">
        <v>577</v>
      </c>
      <c r="C116" s="57"/>
      <c r="D116" s="57" t="s">
        <v>474</v>
      </c>
      <c r="E116" s="57" t="s">
        <v>4</v>
      </c>
      <c r="F116" s="58" t="s">
        <v>580</v>
      </c>
      <c r="G116" s="154" t="s">
        <v>1094</v>
      </c>
      <c r="H116" s="38">
        <v>1.0</v>
      </c>
      <c r="I116" s="59">
        <v>13490.0</v>
      </c>
      <c r="J116" s="59">
        <v>10790.0</v>
      </c>
      <c r="K116" s="179">
        <v>5390.0</v>
      </c>
      <c r="L116" s="38">
        <v>3773.0</v>
      </c>
      <c r="M116" s="383">
        <f t="shared" ref="M116:M120" si="17">L116*H116</f>
        <v>3773</v>
      </c>
      <c r="N116" s="57" t="s">
        <v>1095</v>
      </c>
      <c r="O116" s="63"/>
      <c r="P116" s="63"/>
      <c r="Q116" s="5">
        <v>1.0</v>
      </c>
      <c r="R116" s="5"/>
      <c r="S116" s="5"/>
      <c r="T116" s="5"/>
      <c r="U116" s="5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</row>
    <row r="117" ht="15.75" customHeight="1">
      <c r="A117" s="57" t="s">
        <v>315</v>
      </c>
      <c r="B117" s="57" t="s">
        <v>577</v>
      </c>
      <c r="C117" s="57"/>
      <c r="D117" s="57" t="s">
        <v>474</v>
      </c>
      <c r="E117" s="57" t="s">
        <v>4</v>
      </c>
      <c r="F117" s="58" t="s">
        <v>1104</v>
      </c>
      <c r="G117" s="154" t="s">
        <v>1097</v>
      </c>
      <c r="H117" s="38">
        <v>1.0</v>
      </c>
      <c r="I117" s="120">
        <v>14490.0</v>
      </c>
      <c r="J117" s="120">
        <v>11990.0</v>
      </c>
      <c r="K117" s="179">
        <v>5790.0</v>
      </c>
      <c r="L117" s="38">
        <v>5211.0</v>
      </c>
      <c r="M117" s="383">
        <f t="shared" si="17"/>
        <v>5211</v>
      </c>
      <c r="N117" s="57" t="s">
        <v>1095</v>
      </c>
      <c r="O117" s="63"/>
      <c r="P117" s="63"/>
      <c r="Q117" s="5">
        <v>1.0</v>
      </c>
      <c r="R117" s="5"/>
      <c r="S117" s="5"/>
      <c r="T117" s="5"/>
      <c r="U117" s="5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</row>
    <row r="118" ht="15.75" customHeight="1">
      <c r="A118" s="57" t="s">
        <v>315</v>
      </c>
      <c r="B118" s="57" t="s">
        <v>577</v>
      </c>
      <c r="C118" s="58"/>
      <c r="D118" s="394" t="s">
        <v>328</v>
      </c>
      <c r="E118" s="57" t="s">
        <v>4</v>
      </c>
      <c r="F118" s="58" t="s">
        <v>1096</v>
      </c>
      <c r="G118" s="57" t="s">
        <v>1097</v>
      </c>
      <c r="H118" s="38">
        <v>1.0</v>
      </c>
      <c r="I118" s="120">
        <v>14490.0</v>
      </c>
      <c r="J118" s="120">
        <v>11590.0</v>
      </c>
      <c r="K118" s="179">
        <v>5790.0</v>
      </c>
      <c r="L118" s="38">
        <v>4921.5</v>
      </c>
      <c r="M118" s="189">
        <f t="shared" si="17"/>
        <v>4921.5</v>
      </c>
      <c r="N118" s="57" t="s">
        <v>1134</v>
      </c>
      <c r="O118" s="64" t="s">
        <v>1877</v>
      </c>
      <c r="P118" s="63"/>
      <c r="Q118" s="63"/>
      <c r="R118" s="64"/>
      <c r="S118" s="54"/>
      <c r="T118" s="54"/>
      <c r="U118" s="54"/>
      <c r="V118" s="54"/>
      <c r="W118" s="5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3"/>
      <c r="AI118" s="63"/>
      <c r="AJ118" s="63"/>
    </row>
    <row r="119" ht="15.75" customHeight="1">
      <c r="A119" s="57" t="s">
        <v>315</v>
      </c>
      <c r="B119" s="57" t="s">
        <v>577</v>
      </c>
      <c r="C119" s="57"/>
      <c r="D119" s="57" t="s">
        <v>474</v>
      </c>
      <c r="E119" s="57" t="s">
        <v>4</v>
      </c>
      <c r="F119" s="58" t="s">
        <v>1101</v>
      </c>
      <c r="G119" s="154" t="s">
        <v>1097</v>
      </c>
      <c r="H119" s="38">
        <v>1.0</v>
      </c>
      <c r="I119" s="120">
        <v>14490.0</v>
      </c>
      <c r="J119" s="120">
        <v>11990.0</v>
      </c>
      <c r="K119" s="179">
        <v>5790.0</v>
      </c>
      <c r="L119" s="38">
        <v>5211.0</v>
      </c>
      <c r="M119" s="383">
        <f t="shared" si="17"/>
        <v>5211</v>
      </c>
      <c r="N119" s="57" t="s">
        <v>1095</v>
      </c>
      <c r="O119" s="63"/>
      <c r="P119" s="63"/>
      <c r="Q119" s="5">
        <v>1.0</v>
      </c>
      <c r="R119" s="5"/>
      <c r="S119" s="5"/>
      <c r="T119" s="5"/>
      <c r="U119" s="5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</row>
    <row r="120" ht="15.75" customHeight="1">
      <c r="A120" s="57" t="s">
        <v>315</v>
      </c>
      <c r="B120" s="57" t="s">
        <v>577</v>
      </c>
      <c r="C120" s="58"/>
      <c r="D120" s="271" t="s">
        <v>474</v>
      </c>
      <c r="E120" s="57" t="s">
        <v>4</v>
      </c>
      <c r="F120" s="58" t="s">
        <v>1135</v>
      </c>
      <c r="G120" s="57" t="s">
        <v>1097</v>
      </c>
      <c r="H120" s="38">
        <v>1.0</v>
      </c>
      <c r="I120" s="120">
        <v>14490.0</v>
      </c>
      <c r="J120" s="120">
        <v>11590.0</v>
      </c>
      <c r="K120" s="179">
        <v>5790.0</v>
      </c>
      <c r="L120" s="38">
        <v>4921.5</v>
      </c>
      <c r="M120" s="189">
        <f t="shared" si="17"/>
        <v>4921.5</v>
      </c>
      <c r="N120" s="57" t="s">
        <v>1134</v>
      </c>
      <c r="O120" s="63"/>
      <c r="P120" s="63"/>
      <c r="Q120" s="63"/>
      <c r="R120" s="64"/>
      <c r="S120" s="54"/>
      <c r="T120" s="54"/>
      <c r="U120" s="54"/>
      <c r="V120" s="54"/>
      <c r="W120" s="5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3"/>
      <c r="AI120" s="63"/>
      <c r="AJ120" s="63"/>
    </row>
    <row r="121" ht="15.75" customHeight="1">
      <c r="A121" s="261" t="s">
        <v>315</v>
      </c>
      <c r="B121" s="35" t="s">
        <v>316</v>
      </c>
      <c r="C121" s="35" t="s">
        <v>6</v>
      </c>
      <c r="D121" s="35" t="s">
        <v>474</v>
      </c>
      <c r="E121" s="35" t="s">
        <v>319</v>
      </c>
      <c r="F121" s="355" t="s">
        <v>1878</v>
      </c>
      <c r="G121" s="35" t="s">
        <v>583</v>
      </c>
      <c r="H121" s="264">
        <v>1.0</v>
      </c>
      <c r="I121" s="244" t="s">
        <v>1879</v>
      </c>
      <c r="J121" s="265"/>
      <c r="K121" s="266"/>
      <c r="L121" s="264">
        <v>1061.0</v>
      </c>
      <c r="M121" s="267" t="s">
        <v>1880</v>
      </c>
      <c r="N121" s="35" t="s">
        <v>1793</v>
      </c>
      <c r="O121" s="268"/>
      <c r="P121" s="268"/>
      <c r="Q121" s="268"/>
      <c r="R121" s="268"/>
      <c r="S121" s="268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252"/>
      <c r="AJ121" s="270"/>
      <c r="AK121" s="270"/>
      <c r="AL121" s="270"/>
      <c r="AM121" s="270"/>
      <c r="AN121" s="270"/>
      <c r="AO121" s="270"/>
    </row>
    <row r="122" ht="15.75" customHeight="1">
      <c r="A122" s="57" t="s">
        <v>315</v>
      </c>
      <c r="B122" s="57" t="s">
        <v>316</v>
      </c>
      <c r="C122" s="57" t="s">
        <v>6</v>
      </c>
      <c r="D122" s="57" t="s">
        <v>328</v>
      </c>
      <c r="E122" s="57" t="s">
        <v>4</v>
      </c>
      <c r="F122" s="57" t="s">
        <v>1310</v>
      </c>
      <c r="G122" s="57" t="s">
        <v>1053</v>
      </c>
      <c r="H122" s="38">
        <v>1.0</v>
      </c>
      <c r="I122" s="113">
        <v>8790.0</v>
      </c>
      <c r="J122" s="125"/>
      <c r="K122" s="210">
        <v>3790.0</v>
      </c>
      <c r="L122" s="57">
        <v>3222.0</v>
      </c>
      <c r="M122" s="189">
        <f t="shared" ref="M122:M132" si="18">L122*H122</f>
        <v>3222</v>
      </c>
      <c r="N122" s="57" t="s">
        <v>1288</v>
      </c>
    </row>
    <row r="123" ht="15.75" customHeight="1">
      <c r="A123" s="57" t="s">
        <v>315</v>
      </c>
      <c r="B123" s="57" t="s">
        <v>316</v>
      </c>
      <c r="C123" s="57" t="s">
        <v>6</v>
      </c>
      <c r="D123" s="362" t="s">
        <v>328</v>
      </c>
      <c r="E123" s="57" t="s">
        <v>4</v>
      </c>
      <c r="F123" s="57" t="s">
        <v>1312</v>
      </c>
      <c r="G123" s="57" t="s">
        <v>1053</v>
      </c>
      <c r="H123" s="38">
        <v>1.0</v>
      </c>
      <c r="I123" s="113">
        <v>7590.0</v>
      </c>
      <c r="J123" s="125"/>
      <c r="K123" s="210">
        <v>3300.0</v>
      </c>
      <c r="L123" s="57">
        <v>2805.0</v>
      </c>
      <c r="M123" s="189">
        <f t="shared" si="18"/>
        <v>2805</v>
      </c>
      <c r="N123" s="57" t="s">
        <v>1288</v>
      </c>
      <c r="O123" s="395" t="s">
        <v>1881</v>
      </c>
    </row>
    <row r="124" ht="15.75" customHeight="1">
      <c r="A124" s="57" t="s">
        <v>315</v>
      </c>
      <c r="B124" s="57" t="s">
        <v>316</v>
      </c>
      <c r="C124" s="57" t="s">
        <v>6</v>
      </c>
      <c r="D124" s="57" t="s">
        <v>567</v>
      </c>
      <c r="E124" s="57" t="s">
        <v>4</v>
      </c>
      <c r="F124" s="358" t="s">
        <v>1312</v>
      </c>
      <c r="G124" s="57" t="s">
        <v>1053</v>
      </c>
      <c r="H124" s="38">
        <v>1.0</v>
      </c>
      <c r="I124" s="113">
        <v>7590.0</v>
      </c>
      <c r="J124" s="125"/>
      <c r="K124" s="210">
        <v>3300.0</v>
      </c>
      <c r="L124" s="57">
        <v>2805.0</v>
      </c>
      <c r="M124" s="189">
        <f t="shared" si="18"/>
        <v>2805</v>
      </c>
      <c r="N124" s="57" t="s">
        <v>1288</v>
      </c>
    </row>
    <row r="125" ht="15.75" customHeight="1">
      <c r="A125" s="57" t="s">
        <v>315</v>
      </c>
      <c r="B125" s="57" t="s">
        <v>316</v>
      </c>
      <c r="C125" s="57" t="s">
        <v>6</v>
      </c>
      <c r="D125" s="57" t="s">
        <v>567</v>
      </c>
      <c r="E125" s="57" t="s">
        <v>4</v>
      </c>
      <c r="F125" s="358" t="s">
        <v>1314</v>
      </c>
      <c r="G125" s="57" t="s">
        <v>1053</v>
      </c>
      <c r="H125" s="38">
        <v>1.0</v>
      </c>
      <c r="I125" s="113">
        <v>7590.0</v>
      </c>
      <c r="J125" s="125"/>
      <c r="K125" s="210">
        <v>3300.0</v>
      </c>
      <c r="L125" s="57">
        <v>2805.0</v>
      </c>
      <c r="M125" s="189">
        <f t="shared" si="18"/>
        <v>2805</v>
      </c>
      <c r="N125" s="57" t="s">
        <v>1288</v>
      </c>
    </row>
    <row r="126" ht="15.75" customHeight="1">
      <c r="A126" s="57" t="s">
        <v>315</v>
      </c>
      <c r="B126" s="57" t="s">
        <v>316</v>
      </c>
      <c r="C126" s="57" t="s">
        <v>6</v>
      </c>
      <c r="D126" s="57" t="s">
        <v>328</v>
      </c>
      <c r="E126" s="57" t="s">
        <v>4</v>
      </c>
      <c r="F126" s="57" t="s">
        <v>1316</v>
      </c>
      <c r="G126" s="57" t="s">
        <v>1053</v>
      </c>
      <c r="H126" s="38">
        <v>0.0</v>
      </c>
      <c r="I126" s="113">
        <v>6190.0</v>
      </c>
      <c r="J126" s="125"/>
      <c r="K126" s="210">
        <v>2690.0</v>
      </c>
      <c r="L126" s="57">
        <v>2287.0</v>
      </c>
      <c r="M126" s="189">
        <f t="shared" si="18"/>
        <v>0</v>
      </c>
      <c r="N126" s="57" t="s">
        <v>1288</v>
      </c>
      <c r="O126" s="395" t="s">
        <v>453</v>
      </c>
    </row>
    <row r="127" ht="15.75" customHeight="1">
      <c r="A127" s="57" t="s">
        <v>315</v>
      </c>
      <c r="B127" s="57" t="s">
        <v>316</v>
      </c>
      <c r="C127" s="57" t="s">
        <v>6</v>
      </c>
      <c r="D127" s="271" t="s">
        <v>474</v>
      </c>
      <c r="E127" s="57" t="s">
        <v>4</v>
      </c>
      <c r="F127" s="57" t="s">
        <v>1316</v>
      </c>
      <c r="G127" s="57" t="s">
        <v>1053</v>
      </c>
      <c r="H127" s="38">
        <v>1.0</v>
      </c>
      <c r="I127" s="113">
        <v>6190.0</v>
      </c>
      <c r="J127" s="125"/>
      <c r="K127" s="210">
        <v>2690.0</v>
      </c>
      <c r="L127" s="57">
        <v>2287.0</v>
      </c>
      <c r="M127" s="189">
        <f t="shared" si="18"/>
        <v>2287</v>
      </c>
      <c r="N127" s="57" t="s">
        <v>1288</v>
      </c>
    </row>
    <row r="128" ht="15.75" customHeight="1">
      <c r="A128" s="57" t="s">
        <v>315</v>
      </c>
      <c r="B128" s="57" t="s">
        <v>316</v>
      </c>
      <c r="C128" s="57" t="s">
        <v>6</v>
      </c>
      <c r="D128" s="57" t="s">
        <v>328</v>
      </c>
      <c r="E128" s="57" t="s">
        <v>1202</v>
      </c>
      <c r="F128" s="58" t="s">
        <v>1203</v>
      </c>
      <c r="G128" s="57" t="s">
        <v>1053</v>
      </c>
      <c r="H128" s="97">
        <v>1.0</v>
      </c>
      <c r="I128" s="113">
        <v>7590.0</v>
      </c>
      <c r="J128" s="125"/>
      <c r="K128" s="211">
        <v>3300.0</v>
      </c>
      <c r="L128" s="97">
        <v>2937.0</v>
      </c>
      <c r="M128" s="189">
        <f t="shared" si="18"/>
        <v>2937</v>
      </c>
      <c r="N128" s="57" t="s">
        <v>1204</v>
      </c>
      <c r="O128" s="63"/>
      <c r="P128" s="203"/>
      <c r="Q128" s="203"/>
      <c r="R128" s="396"/>
      <c r="S128" s="396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</row>
    <row r="129" ht="15.75" customHeight="1">
      <c r="A129" s="57" t="s">
        <v>315</v>
      </c>
      <c r="B129" s="57" t="s">
        <v>316</v>
      </c>
      <c r="C129" s="57" t="s">
        <v>6</v>
      </c>
      <c r="D129" s="35" t="s">
        <v>567</v>
      </c>
      <c r="E129" s="57" t="s">
        <v>1202</v>
      </c>
      <c r="F129" s="382" t="s">
        <v>1205</v>
      </c>
      <c r="G129" s="57" t="s">
        <v>1053</v>
      </c>
      <c r="H129" s="97">
        <v>1.0</v>
      </c>
      <c r="I129" s="113">
        <v>7590.0</v>
      </c>
      <c r="J129" s="125"/>
      <c r="K129" s="211">
        <v>3300.0</v>
      </c>
      <c r="L129" s="97">
        <v>2937.0</v>
      </c>
      <c r="M129" s="189">
        <f t="shared" si="18"/>
        <v>2937</v>
      </c>
      <c r="N129" s="57" t="s">
        <v>1204</v>
      </c>
      <c r="O129" s="63"/>
      <c r="P129" s="203"/>
      <c r="Q129" s="203"/>
      <c r="R129" s="396"/>
      <c r="S129" s="396"/>
      <c r="T129" s="396"/>
      <c r="U129" s="396"/>
      <c r="V129" s="396"/>
      <c r="W129" s="396"/>
      <c r="X129" s="396"/>
      <c r="Y129" s="396"/>
      <c r="Z129" s="396"/>
      <c r="AA129" s="396"/>
      <c r="AB129" s="396"/>
      <c r="AC129" s="396"/>
      <c r="AD129" s="396"/>
      <c r="AE129" s="396"/>
      <c r="AF129" s="396"/>
      <c r="AG129" s="396"/>
      <c r="AH129" s="396"/>
      <c r="AI129" s="396"/>
      <c r="AJ129" s="396"/>
      <c r="AK129" s="396"/>
      <c r="AL129" s="396"/>
      <c r="AM129" s="396"/>
      <c r="AN129" s="396"/>
    </row>
    <row r="130" ht="15.75" customHeight="1">
      <c r="A130" s="57" t="s">
        <v>315</v>
      </c>
      <c r="B130" s="57" t="s">
        <v>316</v>
      </c>
      <c r="C130" s="57" t="s">
        <v>6</v>
      </c>
      <c r="D130" s="57" t="s">
        <v>328</v>
      </c>
      <c r="E130" s="57" t="s">
        <v>1202</v>
      </c>
      <c r="F130" s="58" t="s">
        <v>1207</v>
      </c>
      <c r="G130" s="57" t="s">
        <v>1053</v>
      </c>
      <c r="H130" s="97">
        <v>1.0</v>
      </c>
      <c r="I130" s="113">
        <v>7790.0</v>
      </c>
      <c r="J130" s="125"/>
      <c r="K130" s="211">
        <v>3430.0</v>
      </c>
      <c r="L130" s="97">
        <v>3053.0</v>
      </c>
      <c r="M130" s="189">
        <f t="shared" si="18"/>
        <v>3053</v>
      </c>
      <c r="N130" s="57" t="s">
        <v>1204</v>
      </c>
      <c r="O130" s="63"/>
      <c r="P130" s="203"/>
      <c r="Q130" s="203"/>
      <c r="R130" s="396"/>
      <c r="S130" s="396"/>
      <c r="T130" s="396"/>
      <c r="U130" s="396"/>
      <c r="V130" s="396"/>
      <c r="W130" s="396"/>
      <c r="X130" s="396"/>
      <c r="Y130" s="396"/>
      <c r="Z130" s="396"/>
      <c r="AA130" s="396"/>
      <c r="AB130" s="396"/>
      <c r="AC130" s="396"/>
      <c r="AD130" s="396"/>
      <c r="AE130" s="396"/>
      <c r="AF130" s="396"/>
      <c r="AG130" s="396"/>
      <c r="AH130" s="396"/>
      <c r="AI130" s="396"/>
      <c r="AJ130" s="396"/>
      <c r="AK130" s="396"/>
      <c r="AL130" s="396"/>
      <c r="AM130" s="396"/>
      <c r="AN130" s="396"/>
    </row>
    <row r="131" ht="15.75" customHeight="1">
      <c r="A131" s="35" t="s">
        <v>315</v>
      </c>
      <c r="B131" s="35" t="s">
        <v>316</v>
      </c>
      <c r="C131" s="35" t="s">
        <v>6</v>
      </c>
      <c r="D131" s="35" t="s">
        <v>567</v>
      </c>
      <c r="E131" s="35" t="s">
        <v>319</v>
      </c>
      <c r="F131" s="325" t="s">
        <v>1882</v>
      </c>
      <c r="G131" s="326" t="s">
        <v>583</v>
      </c>
      <c r="H131" s="154">
        <v>1.0</v>
      </c>
      <c r="I131" s="57">
        <v>5990.0</v>
      </c>
      <c r="J131" s="57">
        <v>3590.0</v>
      </c>
      <c r="K131" s="57"/>
      <c r="L131" s="154">
        <v>1469.0</v>
      </c>
      <c r="M131" s="327">
        <f t="shared" si="18"/>
        <v>1469</v>
      </c>
      <c r="N131" s="57" t="s">
        <v>1814</v>
      </c>
      <c r="O131" s="346"/>
      <c r="P131" s="323"/>
      <c r="Q131" s="323"/>
      <c r="R131" s="323"/>
      <c r="S131" s="323"/>
      <c r="T131" s="323"/>
      <c r="U131" s="323"/>
      <c r="V131" s="323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252"/>
      <c r="AK131" s="270"/>
      <c r="AL131" s="270"/>
      <c r="AM131" s="270"/>
      <c r="AN131" s="270"/>
      <c r="AO131" s="270"/>
    </row>
    <row r="132" ht="15.75" customHeight="1">
      <c r="A132" s="57" t="s">
        <v>315</v>
      </c>
      <c r="B132" s="57" t="s">
        <v>316</v>
      </c>
      <c r="C132" s="57" t="s">
        <v>6</v>
      </c>
      <c r="D132" s="57" t="s">
        <v>567</v>
      </c>
      <c r="E132" s="57" t="s">
        <v>4</v>
      </c>
      <c r="F132" s="358" t="s">
        <v>1208</v>
      </c>
      <c r="G132" s="57" t="s">
        <v>1053</v>
      </c>
      <c r="H132" s="57">
        <v>1.0</v>
      </c>
      <c r="I132" s="113">
        <v>5190.0</v>
      </c>
      <c r="J132" s="125"/>
      <c r="K132" s="211">
        <v>2230.0</v>
      </c>
      <c r="L132" s="57">
        <v>1895.5</v>
      </c>
      <c r="M132" s="189">
        <f t="shared" si="18"/>
        <v>1895.5</v>
      </c>
      <c r="N132" s="57" t="s">
        <v>1423</v>
      </c>
      <c r="O132" s="63"/>
      <c r="P132" s="64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</row>
    <row r="133" ht="15.75" customHeight="1">
      <c r="A133" s="57" t="s">
        <v>315</v>
      </c>
      <c r="B133" s="57" t="s">
        <v>316</v>
      </c>
      <c r="C133" s="57" t="s">
        <v>6</v>
      </c>
      <c r="D133" s="57" t="s">
        <v>328</v>
      </c>
      <c r="E133" s="57" t="s">
        <v>4</v>
      </c>
      <c r="F133" s="220" t="s">
        <v>1447</v>
      </c>
      <c r="G133" s="57" t="s">
        <v>335</v>
      </c>
      <c r="H133" s="279">
        <v>1.0</v>
      </c>
      <c r="I133" s="113">
        <v>8590.0</v>
      </c>
      <c r="J133" s="125"/>
      <c r="K133" s="222">
        <v>3760.0</v>
      </c>
      <c r="L133" s="59">
        <v>3008.0</v>
      </c>
      <c r="M133" s="189"/>
      <c r="N133" s="57" t="s">
        <v>1572</v>
      </c>
    </row>
    <row r="134" ht="15.75" customHeight="1">
      <c r="A134" s="57" t="s">
        <v>315</v>
      </c>
      <c r="B134" s="57" t="s">
        <v>316</v>
      </c>
      <c r="C134" s="57" t="s">
        <v>6</v>
      </c>
      <c r="D134" s="57" t="s">
        <v>328</v>
      </c>
      <c r="E134" s="57" t="s">
        <v>4</v>
      </c>
      <c r="F134" s="38" t="s">
        <v>1448</v>
      </c>
      <c r="G134" s="57" t="s">
        <v>320</v>
      </c>
      <c r="H134" s="38">
        <v>0.0</v>
      </c>
      <c r="I134" s="113">
        <v>6990.0</v>
      </c>
      <c r="J134" s="125"/>
      <c r="K134" s="216">
        <v>2990.0</v>
      </c>
      <c r="L134" s="59">
        <v>2392.0</v>
      </c>
      <c r="M134" s="189">
        <f t="shared" ref="M134:M142" si="19">L134*H134</f>
        <v>0</v>
      </c>
      <c r="N134" s="57" t="s">
        <v>1435</v>
      </c>
      <c r="O134" s="64" t="s">
        <v>2035</v>
      </c>
      <c r="P134" s="209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 ht="15.75" customHeight="1">
      <c r="A135" s="57" t="s">
        <v>315</v>
      </c>
      <c r="B135" s="57" t="s">
        <v>316</v>
      </c>
      <c r="C135" s="57" t="s">
        <v>6</v>
      </c>
      <c r="D135" s="271" t="s">
        <v>567</v>
      </c>
      <c r="E135" s="57" t="s">
        <v>4</v>
      </c>
      <c r="F135" s="358" t="s">
        <v>1052</v>
      </c>
      <c r="G135" s="57" t="s">
        <v>1053</v>
      </c>
      <c r="H135" s="38">
        <v>1.0</v>
      </c>
      <c r="I135" s="113">
        <v>6190.0</v>
      </c>
      <c r="J135" s="125"/>
      <c r="K135" s="179">
        <v>2660.0</v>
      </c>
      <c r="L135" s="38">
        <v>2261.0</v>
      </c>
      <c r="M135" s="383">
        <f t="shared" si="19"/>
        <v>2261</v>
      </c>
      <c r="N135" s="57" t="s">
        <v>1037</v>
      </c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70"/>
      <c r="AJ135" s="270"/>
      <c r="AK135" s="270"/>
    </row>
    <row r="136" ht="15.75" customHeight="1">
      <c r="A136" s="57" t="s">
        <v>315</v>
      </c>
      <c r="B136" s="57" t="s">
        <v>316</v>
      </c>
      <c r="C136" s="57" t="s">
        <v>6</v>
      </c>
      <c r="D136" s="57" t="s">
        <v>328</v>
      </c>
      <c r="E136" s="57" t="s">
        <v>4</v>
      </c>
      <c r="F136" s="57" t="s">
        <v>1052</v>
      </c>
      <c r="G136" s="57" t="s">
        <v>1053</v>
      </c>
      <c r="H136" s="38">
        <v>1.0</v>
      </c>
      <c r="I136" s="113">
        <v>6190.0</v>
      </c>
      <c r="J136" s="125"/>
      <c r="K136" s="179">
        <v>2660.0</v>
      </c>
      <c r="L136" s="38">
        <v>2261.0</v>
      </c>
      <c r="M136" s="383">
        <f t="shared" si="19"/>
        <v>2261</v>
      </c>
      <c r="N136" s="57" t="s">
        <v>1037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customHeight="1">
      <c r="A137" s="57" t="s">
        <v>315</v>
      </c>
      <c r="B137" s="57" t="s">
        <v>316</v>
      </c>
      <c r="C137" s="57" t="s">
        <v>6</v>
      </c>
      <c r="D137" s="57" t="s">
        <v>328</v>
      </c>
      <c r="E137" s="57" t="s">
        <v>4</v>
      </c>
      <c r="F137" s="38" t="s">
        <v>1450</v>
      </c>
      <c r="G137" s="57" t="s">
        <v>335</v>
      </c>
      <c r="H137" s="38">
        <v>1.0</v>
      </c>
      <c r="I137" s="113">
        <v>4790.0</v>
      </c>
      <c r="J137" s="125"/>
      <c r="K137" s="216" t="s">
        <v>1437</v>
      </c>
      <c r="L137" s="59">
        <v>1592.0</v>
      </c>
      <c r="M137" s="189">
        <f t="shared" si="19"/>
        <v>1592</v>
      </c>
      <c r="N137" s="57" t="s">
        <v>1435</v>
      </c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 ht="15.75" customHeight="1">
      <c r="A138" s="57" t="s">
        <v>315</v>
      </c>
      <c r="B138" s="57" t="s">
        <v>316</v>
      </c>
      <c r="C138" s="57" t="s">
        <v>6</v>
      </c>
      <c r="D138" s="57" t="s">
        <v>567</v>
      </c>
      <c r="E138" s="57" t="s">
        <v>4</v>
      </c>
      <c r="F138" s="38" t="s">
        <v>1450</v>
      </c>
      <c r="G138" s="57" t="s">
        <v>335</v>
      </c>
      <c r="H138" s="38">
        <v>1.0</v>
      </c>
      <c r="I138" s="113">
        <v>4790.0</v>
      </c>
      <c r="J138" s="125"/>
      <c r="K138" s="216" t="s">
        <v>1437</v>
      </c>
      <c r="L138" s="59">
        <v>1592.0</v>
      </c>
      <c r="M138" s="189">
        <f t="shared" si="19"/>
        <v>1592</v>
      </c>
      <c r="N138" s="57" t="s">
        <v>1435</v>
      </c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 ht="15.75" customHeight="1">
      <c r="A139" s="57" t="s">
        <v>315</v>
      </c>
      <c r="B139" s="57" t="s">
        <v>316</v>
      </c>
      <c r="C139" s="57" t="s">
        <v>6</v>
      </c>
      <c r="D139" s="57" t="s">
        <v>474</v>
      </c>
      <c r="E139" s="57" t="s">
        <v>4</v>
      </c>
      <c r="F139" s="38" t="s">
        <v>1451</v>
      </c>
      <c r="G139" s="57" t="s">
        <v>335</v>
      </c>
      <c r="H139" s="38">
        <v>1.0</v>
      </c>
      <c r="I139" s="113">
        <v>4790.0</v>
      </c>
      <c r="J139" s="125"/>
      <c r="K139" s="216" t="s">
        <v>1437</v>
      </c>
      <c r="L139" s="59">
        <v>1592.0</v>
      </c>
      <c r="M139" s="189">
        <f t="shared" si="19"/>
        <v>1592</v>
      </c>
      <c r="N139" s="57" t="s">
        <v>1435</v>
      </c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</row>
    <row r="140" ht="15.75" customHeight="1">
      <c r="A140" s="57" t="s">
        <v>315</v>
      </c>
      <c r="B140" s="57" t="s">
        <v>316</v>
      </c>
      <c r="C140" s="57" t="s">
        <v>6</v>
      </c>
      <c r="D140" s="57" t="s">
        <v>567</v>
      </c>
      <c r="E140" s="57" t="s">
        <v>4</v>
      </c>
      <c r="F140" s="38" t="s">
        <v>1451</v>
      </c>
      <c r="G140" s="57" t="s">
        <v>335</v>
      </c>
      <c r="H140" s="38">
        <v>1.0</v>
      </c>
      <c r="I140" s="113">
        <v>4790.0</v>
      </c>
      <c r="J140" s="125"/>
      <c r="K140" s="216" t="s">
        <v>1437</v>
      </c>
      <c r="L140" s="59">
        <v>1592.0</v>
      </c>
      <c r="M140" s="189">
        <f t="shared" si="19"/>
        <v>1592</v>
      </c>
      <c r="N140" s="57" t="s">
        <v>1435</v>
      </c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</row>
    <row r="141" ht="15.75" customHeight="1">
      <c r="A141" s="57" t="s">
        <v>315</v>
      </c>
      <c r="B141" s="57" t="s">
        <v>316</v>
      </c>
      <c r="C141" s="57" t="s">
        <v>6</v>
      </c>
      <c r="D141" s="57" t="s">
        <v>328</v>
      </c>
      <c r="E141" s="57" t="s">
        <v>4</v>
      </c>
      <c r="F141" s="38" t="s">
        <v>1452</v>
      </c>
      <c r="G141" s="57" t="s">
        <v>335</v>
      </c>
      <c r="H141" s="38">
        <v>1.0</v>
      </c>
      <c r="I141" s="113">
        <v>4790.0</v>
      </c>
      <c r="J141" s="125"/>
      <c r="K141" s="216" t="s">
        <v>1437</v>
      </c>
      <c r="L141" s="59">
        <v>1592.0</v>
      </c>
      <c r="M141" s="189">
        <f t="shared" si="19"/>
        <v>1592</v>
      </c>
      <c r="N141" s="57" t="s">
        <v>1435</v>
      </c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 ht="15.75" customHeight="1">
      <c r="A142" s="57" t="s">
        <v>315</v>
      </c>
      <c r="B142" s="57" t="s">
        <v>316</v>
      </c>
      <c r="C142" s="57" t="s">
        <v>6</v>
      </c>
      <c r="D142" s="57" t="s">
        <v>474</v>
      </c>
      <c r="E142" s="57" t="s">
        <v>4</v>
      </c>
      <c r="F142" s="38" t="s">
        <v>1452</v>
      </c>
      <c r="G142" s="57" t="s">
        <v>335</v>
      </c>
      <c r="H142" s="38">
        <v>1.0</v>
      </c>
      <c r="I142" s="113">
        <v>4790.0</v>
      </c>
      <c r="J142" s="125"/>
      <c r="K142" s="216" t="s">
        <v>1437</v>
      </c>
      <c r="L142" s="59">
        <v>1592.0</v>
      </c>
      <c r="M142" s="189">
        <f t="shared" si="19"/>
        <v>1592</v>
      </c>
      <c r="N142" s="57" t="s">
        <v>1435</v>
      </c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 ht="15.75" customHeight="1">
      <c r="A143" s="271" t="s">
        <v>315</v>
      </c>
      <c r="B143" s="57" t="s">
        <v>316</v>
      </c>
      <c r="C143" s="57" t="s">
        <v>6</v>
      </c>
      <c r="D143" s="57" t="s">
        <v>328</v>
      </c>
      <c r="E143" s="57" t="s">
        <v>4</v>
      </c>
      <c r="F143" s="58" t="s">
        <v>584</v>
      </c>
      <c r="G143" s="57" t="s">
        <v>583</v>
      </c>
      <c r="H143" s="39">
        <v>1.0</v>
      </c>
      <c r="I143" s="59">
        <v>4790.0</v>
      </c>
      <c r="J143" s="59">
        <v>2390.0</v>
      </c>
      <c r="K143" s="274"/>
      <c r="L143" s="61">
        <v>1597.0</v>
      </c>
      <c r="M143" s="62">
        <v>799.0</v>
      </c>
      <c r="N143" s="57" t="s">
        <v>476</v>
      </c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52"/>
      <c r="AJ143" s="270"/>
      <c r="AK143" s="270"/>
      <c r="AL143" s="270"/>
      <c r="AM143" s="270"/>
      <c r="AN143" s="270"/>
      <c r="AO143" s="270"/>
    </row>
    <row r="144" ht="15.75" customHeight="1">
      <c r="A144" s="57" t="s">
        <v>315</v>
      </c>
      <c r="B144" s="57" t="s">
        <v>316</v>
      </c>
      <c r="C144" s="57" t="s">
        <v>6</v>
      </c>
      <c r="D144" s="57" t="s">
        <v>328</v>
      </c>
      <c r="E144" s="57" t="s">
        <v>4</v>
      </c>
      <c r="F144" s="220" t="s">
        <v>1453</v>
      </c>
      <c r="G144" s="57" t="s">
        <v>335</v>
      </c>
      <c r="H144" s="279">
        <v>1.0</v>
      </c>
      <c r="I144" s="113">
        <v>5390.0</v>
      </c>
      <c r="J144" s="125"/>
      <c r="K144" s="222">
        <v>2130.0</v>
      </c>
      <c r="L144" s="59">
        <v>1811.0</v>
      </c>
      <c r="M144" s="189"/>
      <c r="N144" s="57" t="s">
        <v>1572</v>
      </c>
    </row>
    <row r="145" ht="15.75" customHeight="1">
      <c r="A145" s="57" t="s">
        <v>315</v>
      </c>
      <c r="B145" s="57" t="s">
        <v>316</v>
      </c>
      <c r="C145" s="57" t="s">
        <v>6</v>
      </c>
      <c r="D145" s="362" t="s">
        <v>328</v>
      </c>
      <c r="E145" s="57" t="s">
        <v>4</v>
      </c>
      <c r="F145" s="38" t="s">
        <v>1454</v>
      </c>
      <c r="G145" s="57" t="s">
        <v>335</v>
      </c>
      <c r="H145" s="38">
        <v>0.0</v>
      </c>
      <c r="I145" s="113">
        <v>6590.0</v>
      </c>
      <c r="J145" s="125"/>
      <c r="K145" s="216">
        <v>2750.0</v>
      </c>
      <c r="L145" s="59">
        <v>2063.0</v>
      </c>
      <c r="M145" s="189">
        <f t="shared" ref="M145:M146" si="20">L145*H145</f>
        <v>0</v>
      </c>
      <c r="N145" s="57" t="s">
        <v>1435</v>
      </c>
      <c r="O145" s="64" t="s">
        <v>2036</v>
      </c>
      <c r="P145" s="510" t="s">
        <v>2037</v>
      </c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</row>
    <row r="146" ht="15.75" customHeight="1">
      <c r="A146" s="57" t="s">
        <v>315</v>
      </c>
      <c r="B146" s="57" t="s">
        <v>316</v>
      </c>
      <c r="C146" s="57" t="s">
        <v>6</v>
      </c>
      <c r="D146" s="57" t="s">
        <v>567</v>
      </c>
      <c r="E146" s="57" t="s">
        <v>4</v>
      </c>
      <c r="F146" s="38" t="s">
        <v>1455</v>
      </c>
      <c r="G146" s="57" t="s">
        <v>335</v>
      </c>
      <c r="H146" s="38">
        <v>0.0</v>
      </c>
      <c r="I146" s="113">
        <v>9190.0</v>
      </c>
      <c r="J146" s="125"/>
      <c r="K146" s="216">
        <v>3990.0</v>
      </c>
      <c r="L146" s="59">
        <v>2993.0</v>
      </c>
      <c r="M146" s="189">
        <f t="shared" si="20"/>
        <v>0</v>
      </c>
      <c r="N146" s="57" t="s">
        <v>1435</v>
      </c>
      <c r="O146" s="64" t="s">
        <v>2038</v>
      </c>
      <c r="P146" s="209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</row>
    <row r="147" ht="15.75" customHeight="1">
      <c r="A147" s="57" t="s">
        <v>315</v>
      </c>
      <c r="B147" s="57" t="s">
        <v>316</v>
      </c>
      <c r="C147" s="57" t="s">
        <v>6</v>
      </c>
      <c r="D147" s="57" t="s">
        <v>328</v>
      </c>
      <c r="E147" s="57" t="s">
        <v>4</v>
      </c>
      <c r="F147" s="220" t="s">
        <v>1455</v>
      </c>
      <c r="G147" s="57" t="s">
        <v>335</v>
      </c>
      <c r="H147" s="279">
        <v>1.0</v>
      </c>
      <c r="I147" s="113">
        <v>9190.0</v>
      </c>
      <c r="J147" s="125"/>
      <c r="K147" s="222">
        <v>3990.0</v>
      </c>
      <c r="L147" s="59">
        <v>3392.0</v>
      </c>
      <c r="M147" s="189"/>
      <c r="N147" s="57" t="s">
        <v>1572</v>
      </c>
    </row>
    <row r="148" ht="15.75" customHeight="1">
      <c r="A148" s="57" t="s">
        <v>315</v>
      </c>
      <c r="B148" s="57" t="s">
        <v>316</v>
      </c>
      <c r="C148" s="57" t="s">
        <v>6</v>
      </c>
      <c r="D148" s="57" t="s">
        <v>567</v>
      </c>
      <c r="E148" s="57" t="s">
        <v>4</v>
      </c>
      <c r="F148" s="220" t="s">
        <v>1455</v>
      </c>
      <c r="G148" s="57" t="s">
        <v>335</v>
      </c>
      <c r="H148" s="279">
        <v>1.0</v>
      </c>
      <c r="I148" s="113">
        <v>9190.0</v>
      </c>
      <c r="J148" s="125"/>
      <c r="K148" s="222">
        <v>3990.0</v>
      </c>
      <c r="L148" s="59">
        <v>3392.0</v>
      </c>
      <c r="M148" s="189"/>
      <c r="N148" s="57" t="s">
        <v>1572</v>
      </c>
    </row>
    <row r="149" ht="15.75" customHeight="1">
      <c r="A149" s="57" t="s">
        <v>315</v>
      </c>
      <c r="B149" s="57" t="s">
        <v>316</v>
      </c>
      <c r="C149" s="57" t="s">
        <v>6</v>
      </c>
      <c r="D149" s="57" t="s">
        <v>474</v>
      </c>
      <c r="E149" s="57" t="s">
        <v>4</v>
      </c>
      <c r="F149" s="220" t="s">
        <v>1455</v>
      </c>
      <c r="G149" s="57" t="s">
        <v>335</v>
      </c>
      <c r="H149" s="279">
        <v>1.0</v>
      </c>
      <c r="I149" s="113">
        <v>9190.0</v>
      </c>
      <c r="J149" s="125"/>
      <c r="K149" s="222">
        <v>3990.0</v>
      </c>
      <c r="L149" s="59">
        <v>3392.0</v>
      </c>
      <c r="M149" s="189"/>
      <c r="N149" s="57" t="s">
        <v>1572</v>
      </c>
    </row>
    <row r="150" ht="15.75" customHeight="1">
      <c r="A150" s="57" t="s">
        <v>315</v>
      </c>
      <c r="B150" s="57" t="s">
        <v>316</v>
      </c>
      <c r="C150" s="57" t="s">
        <v>6</v>
      </c>
      <c r="D150" s="271" t="s">
        <v>567</v>
      </c>
      <c r="E150" s="57" t="s">
        <v>4</v>
      </c>
      <c r="F150" s="358" t="s">
        <v>1054</v>
      </c>
      <c r="G150" s="57" t="s">
        <v>583</v>
      </c>
      <c r="H150" s="38">
        <v>1.0</v>
      </c>
      <c r="I150" s="113">
        <v>6790.0</v>
      </c>
      <c r="J150" s="125"/>
      <c r="K150" s="179">
        <v>2850.0</v>
      </c>
      <c r="L150" s="38">
        <v>2423.0</v>
      </c>
      <c r="M150" s="383">
        <f t="shared" ref="M150:M165" si="21">L150*H150</f>
        <v>2423</v>
      </c>
      <c r="N150" s="57" t="s">
        <v>1037</v>
      </c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  <c r="AA150" s="252"/>
      <c r="AB150" s="252"/>
      <c r="AC150" s="252"/>
      <c r="AD150" s="252"/>
      <c r="AE150" s="252"/>
      <c r="AF150" s="252"/>
      <c r="AG150" s="252"/>
      <c r="AH150" s="252"/>
      <c r="AI150" s="270"/>
      <c r="AJ150" s="270"/>
      <c r="AK150" s="270"/>
    </row>
    <row r="151" ht="15.75" customHeight="1">
      <c r="A151" s="57" t="s">
        <v>315</v>
      </c>
      <c r="B151" s="57" t="s">
        <v>316</v>
      </c>
      <c r="C151" s="57" t="s">
        <v>6</v>
      </c>
      <c r="D151" s="271" t="s">
        <v>567</v>
      </c>
      <c r="E151" s="57" t="s">
        <v>4</v>
      </c>
      <c r="F151" s="358" t="s">
        <v>1055</v>
      </c>
      <c r="G151" s="57" t="s">
        <v>583</v>
      </c>
      <c r="H151" s="38">
        <v>1.0</v>
      </c>
      <c r="I151" s="113">
        <v>6790.0</v>
      </c>
      <c r="J151" s="125"/>
      <c r="K151" s="179">
        <v>2850.0</v>
      </c>
      <c r="L151" s="38">
        <v>2423.0</v>
      </c>
      <c r="M151" s="383">
        <f t="shared" si="21"/>
        <v>2423</v>
      </c>
      <c r="N151" s="57" t="s">
        <v>1037</v>
      </c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  <c r="AA151" s="252"/>
      <c r="AB151" s="252"/>
      <c r="AC151" s="252"/>
      <c r="AD151" s="252"/>
      <c r="AE151" s="252"/>
      <c r="AF151" s="252"/>
      <c r="AG151" s="252"/>
      <c r="AH151" s="252"/>
      <c r="AI151" s="270"/>
      <c r="AJ151" s="270"/>
      <c r="AK151" s="270"/>
    </row>
    <row r="152" ht="15.75" customHeight="1">
      <c r="A152" s="57" t="s">
        <v>315</v>
      </c>
      <c r="B152" s="57" t="s">
        <v>316</v>
      </c>
      <c r="C152" s="57" t="s">
        <v>6</v>
      </c>
      <c r="D152" s="57" t="s">
        <v>328</v>
      </c>
      <c r="E152" s="57" t="s">
        <v>4</v>
      </c>
      <c r="F152" s="57" t="s">
        <v>1055</v>
      </c>
      <c r="G152" s="57" t="s">
        <v>583</v>
      </c>
      <c r="H152" s="38">
        <v>1.0</v>
      </c>
      <c r="I152" s="113">
        <v>6790.0</v>
      </c>
      <c r="J152" s="125"/>
      <c r="K152" s="179">
        <v>2850.0</v>
      </c>
      <c r="L152" s="38">
        <v>2423.0</v>
      </c>
      <c r="M152" s="383">
        <f t="shared" si="21"/>
        <v>2423</v>
      </c>
      <c r="N152" s="57" t="s">
        <v>1037</v>
      </c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  <c r="AA152" s="252"/>
      <c r="AB152" s="252"/>
      <c r="AC152" s="252"/>
      <c r="AD152" s="252"/>
      <c r="AE152" s="252"/>
      <c r="AF152" s="252"/>
      <c r="AG152" s="252"/>
      <c r="AH152" s="252"/>
      <c r="AI152" s="270"/>
      <c r="AJ152" s="270"/>
      <c r="AK152" s="270"/>
    </row>
    <row r="153" ht="15.75" customHeight="1">
      <c r="A153" s="57" t="s">
        <v>315</v>
      </c>
      <c r="B153" s="57" t="s">
        <v>316</v>
      </c>
      <c r="C153" s="57" t="s">
        <v>6</v>
      </c>
      <c r="D153" s="271" t="s">
        <v>567</v>
      </c>
      <c r="E153" s="57" t="s">
        <v>4</v>
      </c>
      <c r="F153" s="358" t="s">
        <v>1056</v>
      </c>
      <c r="G153" s="57" t="s">
        <v>583</v>
      </c>
      <c r="H153" s="38">
        <v>1.0</v>
      </c>
      <c r="I153" s="113">
        <v>7190.0</v>
      </c>
      <c r="J153" s="125"/>
      <c r="K153" s="179">
        <v>3090.0</v>
      </c>
      <c r="L153" s="38">
        <v>2627.0</v>
      </c>
      <c r="M153" s="383">
        <f t="shared" si="21"/>
        <v>2627</v>
      </c>
      <c r="N153" s="57" t="s">
        <v>1037</v>
      </c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  <c r="AH153" s="252"/>
      <c r="AI153" s="270"/>
      <c r="AJ153" s="270"/>
      <c r="AK153" s="270"/>
    </row>
    <row r="154" ht="15.75" customHeight="1">
      <c r="A154" s="57" t="s">
        <v>315</v>
      </c>
      <c r="B154" s="57" t="s">
        <v>316</v>
      </c>
      <c r="C154" s="57" t="s">
        <v>6</v>
      </c>
      <c r="D154" s="57" t="s">
        <v>328</v>
      </c>
      <c r="E154" s="57" t="s">
        <v>4</v>
      </c>
      <c r="F154" s="57" t="s">
        <v>1056</v>
      </c>
      <c r="G154" s="57" t="s">
        <v>583</v>
      </c>
      <c r="H154" s="38">
        <v>1.0</v>
      </c>
      <c r="I154" s="113">
        <v>7190.0</v>
      </c>
      <c r="J154" s="125"/>
      <c r="K154" s="179">
        <v>3090.0</v>
      </c>
      <c r="L154" s="38">
        <v>2627.0</v>
      </c>
      <c r="M154" s="383">
        <f t="shared" si="21"/>
        <v>2627</v>
      </c>
      <c r="N154" s="57" t="s">
        <v>1037</v>
      </c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  <c r="AA154" s="252"/>
      <c r="AB154" s="252"/>
      <c r="AC154" s="252"/>
      <c r="AD154" s="252"/>
      <c r="AE154" s="252"/>
      <c r="AF154" s="252"/>
      <c r="AG154" s="252"/>
      <c r="AH154" s="252"/>
      <c r="AI154" s="270"/>
      <c r="AJ154" s="270"/>
      <c r="AK154" s="270"/>
    </row>
    <row r="155" ht="15.75" customHeight="1">
      <c r="A155" s="57" t="s">
        <v>315</v>
      </c>
      <c r="B155" s="57" t="s">
        <v>316</v>
      </c>
      <c r="C155" s="57" t="s">
        <v>6</v>
      </c>
      <c r="D155" s="271" t="s">
        <v>567</v>
      </c>
      <c r="E155" s="57" t="s">
        <v>4</v>
      </c>
      <c r="F155" s="358" t="s">
        <v>1057</v>
      </c>
      <c r="G155" s="57" t="s">
        <v>583</v>
      </c>
      <c r="H155" s="38">
        <v>1.0</v>
      </c>
      <c r="I155" s="113">
        <v>7190.0</v>
      </c>
      <c r="J155" s="125"/>
      <c r="K155" s="179">
        <v>3090.0</v>
      </c>
      <c r="L155" s="38">
        <v>2627.0</v>
      </c>
      <c r="M155" s="383">
        <f t="shared" si="21"/>
        <v>2627</v>
      </c>
      <c r="N155" s="57" t="s">
        <v>1037</v>
      </c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  <c r="AH155" s="252"/>
      <c r="AI155" s="270"/>
      <c r="AJ155" s="270"/>
      <c r="AK155" s="270"/>
    </row>
    <row r="156" ht="15.75" customHeight="1">
      <c r="A156" s="57" t="s">
        <v>315</v>
      </c>
      <c r="B156" s="57" t="s">
        <v>316</v>
      </c>
      <c r="C156" s="57" t="s">
        <v>6</v>
      </c>
      <c r="D156" s="57" t="s">
        <v>328</v>
      </c>
      <c r="E156" s="57" t="s">
        <v>4</v>
      </c>
      <c r="F156" s="57" t="s">
        <v>1057</v>
      </c>
      <c r="G156" s="57" t="s">
        <v>583</v>
      </c>
      <c r="H156" s="38">
        <v>1.0</v>
      </c>
      <c r="I156" s="113">
        <v>7190.0</v>
      </c>
      <c r="J156" s="125"/>
      <c r="K156" s="179">
        <v>3090.0</v>
      </c>
      <c r="L156" s="38">
        <v>2627.0</v>
      </c>
      <c r="M156" s="383">
        <f t="shared" si="21"/>
        <v>2627</v>
      </c>
      <c r="N156" s="57" t="s">
        <v>1037</v>
      </c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70"/>
      <c r="AJ156" s="270"/>
      <c r="AK156" s="270"/>
    </row>
    <row r="157" ht="15.75" customHeight="1">
      <c r="A157" s="57" t="s">
        <v>315</v>
      </c>
      <c r="B157" s="57" t="s">
        <v>316</v>
      </c>
      <c r="C157" s="57" t="s">
        <v>6</v>
      </c>
      <c r="D157" s="271" t="s">
        <v>567</v>
      </c>
      <c r="E157" s="57" t="s">
        <v>4</v>
      </c>
      <c r="F157" s="358" t="s">
        <v>1058</v>
      </c>
      <c r="G157" s="57" t="s">
        <v>583</v>
      </c>
      <c r="H157" s="38">
        <v>1.0</v>
      </c>
      <c r="I157" s="113">
        <v>7190.0</v>
      </c>
      <c r="J157" s="125"/>
      <c r="K157" s="179">
        <v>3090.0</v>
      </c>
      <c r="L157" s="38">
        <v>2627.0</v>
      </c>
      <c r="M157" s="383">
        <f t="shared" si="21"/>
        <v>2627</v>
      </c>
      <c r="N157" s="57" t="s">
        <v>1037</v>
      </c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70"/>
      <c r="AJ157" s="270"/>
      <c r="AK157" s="270"/>
    </row>
    <row r="158" ht="15.75" customHeight="1">
      <c r="A158" s="57" t="s">
        <v>315</v>
      </c>
      <c r="B158" s="57" t="s">
        <v>316</v>
      </c>
      <c r="C158" s="57" t="s">
        <v>6</v>
      </c>
      <c r="D158" s="57" t="s">
        <v>328</v>
      </c>
      <c r="E158" s="57" t="s">
        <v>4</v>
      </c>
      <c r="F158" s="57" t="s">
        <v>1318</v>
      </c>
      <c r="G158" s="57" t="s">
        <v>1053</v>
      </c>
      <c r="H158" s="38">
        <v>0.0</v>
      </c>
      <c r="I158" s="113">
        <v>5790.0</v>
      </c>
      <c r="J158" s="125"/>
      <c r="K158" s="210">
        <v>2490.0</v>
      </c>
      <c r="L158" s="57">
        <v>2117.0</v>
      </c>
      <c r="M158" s="189">
        <f t="shared" si="21"/>
        <v>0</v>
      </c>
      <c r="N158" s="57" t="s">
        <v>1288</v>
      </c>
      <c r="O158" s="395" t="s">
        <v>2038</v>
      </c>
    </row>
    <row r="159" ht="15.75" customHeight="1">
      <c r="A159" s="57" t="s">
        <v>315</v>
      </c>
      <c r="B159" s="57" t="s">
        <v>316</v>
      </c>
      <c r="C159" s="57" t="s">
        <v>6</v>
      </c>
      <c r="D159" s="57" t="s">
        <v>567</v>
      </c>
      <c r="E159" s="57" t="s">
        <v>4</v>
      </c>
      <c r="F159" s="358" t="s">
        <v>1211</v>
      </c>
      <c r="G159" s="57" t="s">
        <v>1053</v>
      </c>
      <c r="H159" s="38">
        <v>1.0</v>
      </c>
      <c r="I159" s="113">
        <v>6790.0</v>
      </c>
      <c r="J159" s="125"/>
      <c r="K159" s="210">
        <v>2890.0</v>
      </c>
      <c r="L159" s="57">
        <v>2457.0</v>
      </c>
      <c r="M159" s="189">
        <f t="shared" si="21"/>
        <v>2457</v>
      </c>
      <c r="N159" s="57" t="s">
        <v>1288</v>
      </c>
    </row>
    <row r="160" ht="15.75" customHeight="1">
      <c r="A160" s="57" t="s">
        <v>315</v>
      </c>
      <c r="B160" s="57" t="s">
        <v>316</v>
      </c>
      <c r="C160" s="57" t="s">
        <v>6</v>
      </c>
      <c r="D160" s="57" t="s">
        <v>328</v>
      </c>
      <c r="E160" s="57" t="s">
        <v>4</v>
      </c>
      <c r="F160" s="57" t="s">
        <v>1211</v>
      </c>
      <c r="G160" s="57" t="s">
        <v>1053</v>
      </c>
      <c r="H160" s="38">
        <v>1.0</v>
      </c>
      <c r="I160" s="113">
        <v>6790.0</v>
      </c>
      <c r="J160" s="125"/>
      <c r="K160" s="210">
        <v>2890.0</v>
      </c>
      <c r="L160" s="57">
        <v>2457.0</v>
      </c>
      <c r="M160" s="189">
        <f t="shared" si="21"/>
        <v>2457</v>
      </c>
      <c r="N160" s="57" t="s">
        <v>1288</v>
      </c>
    </row>
    <row r="161" ht="15.75" customHeight="1">
      <c r="A161" s="57" t="s">
        <v>315</v>
      </c>
      <c r="B161" s="57" t="s">
        <v>316</v>
      </c>
      <c r="C161" s="58"/>
      <c r="D161" s="271" t="s">
        <v>474</v>
      </c>
      <c r="E161" s="57" t="s">
        <v>1202</v>
      </c>
      <c r="F161" s="58" t="s">
        <v>1212</v>
      </c>
      <c r="G161" s="57" t="s">
        <v>1053</v>
      </c>
      <c r="H161" s="97">
        <v>1.0</v>
      </c>
      <c r="I161" s="113">
        <v>6190.0</v>
      </c>
      <c r="J161" s="125"/>
      <c r="K161" s="211">
        <v>2690.0</v>
      </c>
      <c r="L161" s="97">
        <v>2394.0</v>
      </c>
      <c r="M161" s="189">
        <f t="shared" si="21"/>
        <v>2394</v>
      </c>
      <c r="N161" s="57" t="s">
        <v>1204</v>
      </c>
      <c r="O161" s="63"/>
      <c r="P161" s="203"/>
      <c r="Q161" s="203"/>
      <c r="R161" s="396"/>
      <c r="S161" s="396"/>
      <c r="T161" s="396"/>
      <c r="U161" s="396"/>
      <c r="V161" s="396"/>
      <c r="W161" s="396"/>
      <c r="X161" s="396"/>
      <c r="Y161" s="396"/>
      <c r="Z161" s="396"/>
      <c r="AA161" s="396"/>
      <c r="AB161" s="396"/>
      <c r="AC161" s="396"/>
      <c r="AD161" s="396"/>
      <c r="AE161" s="396"/>
      <c r="AF161" s="396"/>
      <c r="AG161" s="396"/>
      <c r="AH161" s="396"/>
      <c r="AI161" s="396"/>
      <c r="AJ161" s="396"/>
      <c r="AK161" s="396"/>
      <c r="AL161" s="396"/>
      <c r="AM161" s="396"/>
      <c r="AN161" s="396"/>
    </row>
    <row r="162" ht="15.75" customHeight="1">
      <c r="A162" s="57" t="s">
        <v>315</v>
      </c>
      <c r="B162" s="57" t="s">
        <v>316</v>
      </c>
      <c r="C162" s="58"/>
      <c r="D162" s="57" t="s">
        <v>328</v>
      </c>
      <c r="E162" s="57" t="s">
        <v>1202</v>
      </c>
      <c r="F162" s="58" t="s">
        <v>1213</v>
      </c>
      <c r="G162" s="57" t="s">
        <v>1053</v>
      </c>
      <c r="H162" s="97">
        <v>1.0</v>
      </c>
      <c r="I162" s="113">
        <v>6190.0</v>
      </c>
      <c r="J162" s="125"/>
      <c r="K162" s="211">
        <v>2690.0</v>
      </c>
      <c r="L162" s="97">
        <v>2394.0</v>
      </c>
      <c r="M162" s="189">
        <f t="shared" si="21"/>
        <v>2394</v>
      </c>
      <c r="N162" s="57" t="s">
        <v>1204</v>
      </c>
      <c r="O162" s="63"/>
      <c r="P162" s="203"/>
      <c r="Q162" s="203"/>
      <c r="R162" s="396"/>
      <c r="S162" s="396"/>
      <c r="T162" s="396"/>
      <c r="U162" s="396"/>
      <c r="V162" s="396"/>
      <c r="W162" s="396"/>
      <c r="X162" s="396"/>
      <c r="Y162" s="396"/>
      <c r="Z162" s="396"/>
      <c r="AA162" s="396"/>
      <c r="AB162" s="396"/>
      <c r="AC162" s="396"/>
      <c r="AD162" s="396"/>
      <c r="AE162" s="396"/>
      <c r="AF162" s="396"/>
      <c r="AG162" s="396"/>
      <c r="AH162" s="396"/>
      <c r="AI162" s="396"/>
      <c r="AJ162" s="396"/>
      <c r="AK162" s="396"/>
      <c r="AL162" s="396"/>
      <c r="AM162" s="396"/>
      <c r="AN162" s="396"/>
    </row>
    <row r="163" ht="15.75" customHeight="1">
      <c r="A163" s="57" t="s">
        <v>315</v>
      </c>
      <c r="B163" s="57" t="s">
        <v>316</v>
      </c>
      <c r="C163" s="58"/>
      <c r="D163" s="35" t="s">
        <v>567</v>
      </c>
      <c r="E163" s="57" t="s">
        <v>1202</v>
      </c>
      <c r="F163" s="382" t="s">
        <v>1214</v>
      </c>
      <c r="G163" s="57" t="s">
        <v>1053</v>
      </c>
      <c r="H163" s="200">
        <v>1.0</v>
      </c>
      <c r="I163" s="113">
        <v>6190.0</v>
      </c>
      <c r="J163" s="125"/>
      <c r="K163" s="397">
        <v>2690.0</v>
      </c>
      <c r="L163" s="200">
        <v>2394.0</v>
      </c>
      <c r="M163" s="188">
        <f t="shared" si="21"/>
        <v>2394</v>
      </c>
      <c r="N163" s="57" t="s">
        <v>1204</v>
      </c>
      <c r="O163" s="63"/>
      <c r="P163" s="203"/>
      <c r="Q163" s="203"/>
      <c r="R163" s="396"/>
      <c r="S163" s="396"/>
      <c r="T163" s="396"/>
      <c r="U163" s="396"/>
      <c r="V163" s="396"/>
      <c r="W163" s="396"/>
      <c r="X163" s="396"/>
      <c r="Y163" s="396"/>
      <c r="Z163" s="396"/>
      <c r="AA163" s="396"/>
      <c r="AB163" s="396"/>
      <c r="AC163" s="396"/>
      <c r="AD163" s="396"/>
      <c r="AE163" s="396"/>
      <c r="AF163" s="396"/>
      <c r="AG163" s="396"/>
      <c r="AH163" s="396"/>
      <c r="AI163" s="396"/>
      <c r="AJ163" s="396"/>
      <c r="AK163" s="396"/>
      <c r="AL163" s="396"/>
      <c r="AM163" s="396"/>
      <c r="AN163" s="396"/>
    </row>
    <row r="164" ht="15.75" customHeight="1">
      <c r="A164" s="122" t="s">
        <v>315</v>
      </c>
      <c r="B164" s="122" t="s">
        <v>316</v>
      </c>
      <c r="C164" s="122" t="s">
        <v>6</v>
      </c>
      <c r="D164" s="122" t="s">
        <v>328</v>
      </c>
      <c r="E164" s="122" t="s">
        <v>1202</v>
      </c>
      <c r="F164" s="122" t="s">
        <v>1283</v>
      </c>
      <c r="G164" s="122" t="s">
        <v>1053</v>
      </c>
      <c r="H164" s="398">
        <v>1.0</v>
      </c>
      <c r="I164" s="142">
        <v>7390.0</v>
      </c>
      <c r="J164" s="232"/>
      <c r="K164" s="399">
        <v>2928.0</v>
      </c>
      <c r="L164" s="400">
        <v>2788.57</v>
      </c>
      <c r="M164" s="207">
        <f t="shared" si="21"/>
        <v>2788.57</v>
      </c>
      <c r="N164" s="122" t="s">
        <v>1204</v>
      </c>
      <c r="O164" s="103"/>
      <c r="P164" s="99" t="s">
        <v>1282</v>
      </c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</row>
    <row r="165" ht="15.75" customHeight="1">
      <c r="A165" s="282" t="s">
        <v>315</v>
      </c>
      <c r="B165" s="57" t="s">
        <v>316</v>
      </c>
      <c r="C165" s="57" t="s">
        <v>6</v>
      </c>
      <c r="D165" s="331" t="s">
        <v>474</v>
      </c>
      <c r="E165" s="57" t="s">
        <v>319</v>
      </c>
      <c r="F165" s="332" t="s">
        <v>1883</v>
      </c>
      <c r="G165" s="255"/>
      <c r="H165" s="401">
        <v>1.0</v>
      </c>
      <c r="I165" s="331">
        <v>4990.0</v>
      </c>
      <c r="J165" s="333">
        <v>2590.0</v>
      </c>
      <c r="K165" s="402" t="s">
        <v>1884</v>
      </c>
      <c r="L165" s="403">
        <v>1144.0</v>
      </c>
      <c r="M165" s="404">
        <f t="shared" si="21"/>
        <v>1144</v>
      </c>
      <c r="N165" s="331" t="s">
        <v>1820</v>
      </c>
      <c r="O165" s="366"/>
      <c r="P165" s="366"/>
      <c r="Q165" s="366"/>
      <c r="R165" s="366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  <c r="AF165" s="247"/>
      <c r="AG165" s="247"/>
      <c r="AH165" s="252"/>
      <c r="AI165" s="252"/>
      <c r="AJ165" s="270"/>
      <c r="AK165" s="270"/>
      <c r="AL165" s="270"/>
      <c r="AM165" s="270"/>
      <c r="AN165" s="270"/>
      <c r="AO165" s="270"/>
    </row>
    <row r="166" ht="15.75" customHeight="1">
      <c r="A166" s="35" t="s">
        <v>315</v>
      </c>
      <c r="B166" s="35" t="s">
        <v>316</v>
      </c>
      <c r="C166" s="35" t="s">
        <v>6</v>
      </c>
      <c r="D166" s="35" t="s">
        <v>567</v>
      </c>
      <c r="E166" s="35" t="s">
        <v>4</v>
      </c>
      <c r="F166" s="348" t="s">
        <v>1885</v>
      </c>
      <c r="G166" s="35" t="s">
        <v>583</v>
      </c>
      <c r="H166" s="405">
        <v>1.0</v>
      </c>
      <c r="I166" s="59">
        <v>3190.0</v>
      </c>
      <c r="J166" s="38"/>
      <c r="K166" s="151"/>
      <c r="L166" s="406"/>
      <c r="M166" s="407">
        <f>2656/2</f>
        <v>1328</v>
      </c>
      <c r="N166" s="35" t="s">
        <v>1811</v>
      </c>
      <c r="O166" s="231"/>
      <c r="P166" s="231"/>
      <c r="Q166" s="231"/>
      <c r="R166" s="231"/>
      <c r="S166" s="231"/>
      <c r="T166" s="231"/>
      <c r="U166" s="231"/>
      <c r="V166" s="231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252"/>
      <c r="AJ166" s="270"/>
      <c r="AK166" s="270"/>
      <c r="AL166" s="270"/>
      <c r="AM166" s="270"/>
      <c r="AN166" s="270"/>
      <c r="AO166" s="270"/>
    </row>
    <row r="167" ht="15.75" customHeight="1">
      <c r="A167" s="271" t="s">
        <v>315</v>
      </c>
      <c r="B167" s="57" t="s">
        <v>331</v>
      </c>
      <c r="C167" s="57" t="s">
        <v>6</v>
      </c>
      <c r="D167" s="57" t="s">
        <v>328</v>
      </c>
      <c r="E167" s="57" t="s">
        <v>4</v>
      </c>
      <c r="F167" s="58" t="s">
        <v>586</v>
      </c>
      <c r="G167" s="57" t="s">
        <v>583</v>
      </c>
      <c r="H167" s="405">
        <v>1.0</v>
      </c>
      <c r="I167" s="59">
        <v>6990.0</v>
      </c>
      <c r="J167" s="59">
        <v>3590.0</v>
      </c>
      <c r="K167" s="408"/>
      <c r="L167" s="176">
        <v>2423.0</v>
      </c>
      <c r="M167" s="409">
        <v>1696.0</v>
      </c>
      <c r="N167" s="57" t="s">
        <v>476</v>
      </c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  <c r="AA167" s="252"/>
      <c r="AB167" s="252"/>
      <c r="AC167" s="252"/>
      <c r="AD167" s="252"/>
      <c r="AE167" s="252"/>
      <c r="AF167" s="252"/>
      <c r="AG167" s="252"/>
      <c r="AH167" s="252"/>
      <c r="AI167" s="252"/>
      <c r="AJ167" s="270"/>
      <c r="AK167" s="270"/>
      <c r="AL167" s="270"/>
      <c r="AM167" s="270"/>
      <c r="AN167" s="270"/>
      <c r="AO167" s="270"/>
    </row>
    <row r="168" ht="15.75" customHeight="1">
      <c r="A168" s="271" t="s">
        <v>315</v>
      </c>
      <c r="B168" s="57" t="s">
        <v>316</v>
      </c>
      <c r="C168" s="57" t="s">
        <v>6</v>
      </c>
      <c r="D168" s="57" t="s">
        <v>328</v>
      </c>
      <c r="E168" s="57" t="s">
        <v>4</v>
      </c>
      <c r="F168" s="57" t="s">
        <v>769</v>
      </c>
      <c r="G168" s="57" t="s">
        <v>583</v>
      </c>
      <c r="H168" s="151">
        <v>1.0</v>
      </c>
      <c r="I168" s="113">
        <v>3790.0</v>
      </c>
      <c r="J168" s="125"/>
      <c r="K168" s="410"/>
      <c r="L168" s="411">
        <v>1580.0</v>
      </c>
      <c r="M168" s="412">
        <v>1106.0</v>
      </c>
      <c r="N168" s="57" t="s">
        <v>748</v>
      </c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  <c r="AA168" s="252"/>
      <c r="AB168" s="252"/>
      <c r="AC168" s="252"/>
      <c r="AD168" s="252"/>
      <c r="AE168" s="252"/>
      <c r="AF168" s="252"/>
      <c r="AG168" s="252"/>
      <c r="AH168" s="252"/>
      <c r="AI168" s="252"/>
      <c r="AJ168" s="270"/>
      <c r="AK168" s="270"/>
      <c r="AL168" s="270"/>
      <c r="AM168" s="270"/>
      <c r="AN168" s="270"/>
      <c r="AO168" s="270"/>
    </row>
    <row r="169" ht="15.75" customHeight="1">
      <c r="A169" s="35" t="s">
        <v>315</v>
      </c>
      <c r="B169" s="35" t="s">
        <v>316</v>
      </c>
      <c r="C169" s="35" t="s">
        <v>6</v>
      </c>
      <c r="D169" s="35" t="s">
        <v>328</v>
      </c>
      <c r="E169" s="35" t="s">
        <v>319</v>
      </c>
      <c r="F169" s="325" t="s">
        <v>1886</v>
      </c>
      <c r="G169" s="326" t="s">
        <v>583</v>
      </c>
      <c r="H169" s="413">
        <v>1.0</v>
      </c>
      <c r="I169" s="57">
        <v>5990.0</v>
      </c>
      <c r="J169" s="113">
        <v>3590.0</v>
      </c>
      <c r="K169" s="414"/>
      <c r="L169" s="413">
        <v>1598.0</v>
      </c>
      <c r="M169" s="415">
        <f>L169*H169</f>
        <v>1598</v>
      </c>
      <c r="N169" s="57" t="s">
        <v>1814</v>
      </c>
      <c r="O169" s="346"/>
      <c r="P169" s="323"/>
      <c r="Q169" s="323"/>
      <c r="R169" s="323"/>
      <c r="S169" s="323"/>
      <c r="T169" s="323"/>
      <c r="U169" s="323"/>
      <c r="V169" s="323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252"/>
      <c r="AK169" s="270"/>
      <c r="AL169" s="270"/>
      <c r="AM169" s="270"/>
      <c r="AN169" s="270"/>
      <c r="AO169" s="270"/>
    </row>
    <row r="170" ht="15.75" customHeight="1">
      <c r="A170" s="35" t="s">
        <v>315</v>
      </c>
      <c r="B170" s="367" t="s">
        <v>316</v>
      </c>
      <c r="C170" s="367" t="s">
        <v>6</v>
      </c>
      <c r="D170" s="367" t="s">
        <v>474</v>
      </c>
      <c r="E170" s="367" t="s">
        <v>4</v>
      </c>
      <c r="F170" s="368" t="s">
        <v>1886</v>
      </c>
      <c r="G170" s="369" t="s">
        <v>1887</v>
      </c>
      <c r="H170" s="405">
        <v>1.0</v>
      </c>
      <c r="I170" s="367">
        <v>5990.0</v>
      </c>
      <c r="J170" s="367">
        <v>3990.0</v>
      </c>
      <c r="K170" s="408"/>
      <c r="L170" s="416">
        <v>1598.0</v>
      </c>
      <c r="M170" s="417">
        <v>1598.0</v>
      </c>
      <c r="N170" s="57" t="s">
        <v>1841</v>
      </c>
      <c r="O170" s="363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  <c r="AH170" s="252"/>
      <c r="AI170" s="252"/>
      <c r="AJ170" s="270"/>
      <c r="AK170" s="270"/>
      <c r="AL170" s="270"/>
      <c r="AM170" s="270"/>
      <c r="AN170" s="270"/>
      <c r="AO170" s="270"/>
    </row>
    <row r="171" ht="15.75" customHeight="1">
      <c r="A171" s="35" t="s">
        <v>315</v>
      </c>
      <c r="B171" s="35" t="s">
        <v>316</v>
      </c>
      <c r="C171" s="35" t="s">
        <v>6</v>
      </c>
      <c r="D171" s="35" t="s">
        <v>474</v>
      </c>
      <c r="E171" s="35" t="s">
        <v>319</v>
      </c>
      <c r="F171" s="325" t="s">
        <v>1888</v>
      </c>
      <c r="G171" s="326" t="s">
        <v>583</v>
      </c>
      <c r="H171" s="413">
        <v>1.0</v>
      </c>
      <c r="I171" s="57">
        <v>4490.0</v>
      </c>
      <c r="J171" s="113">
        <v>2290.0</v>
      </c>
      <c r="K171" s="414"/>
      <c r="L171" s="413">
        <v>748.0</v>
      </c>
      <c r="M171" s="415">
        <f t="shared" ref="M171:M173" si="22">L171*H171</f>
        <v>748</v>
      </c>
      <c r="N171" s="57" t="s">
        <v>1814</v>
      </c>
      <c r="O171" s="346"/>
      <c r="P171" s="323"/>
      <c r="Q171" s="323"/>
      <c r="R171" s="323"/>
      <c r="S171" s="323"/>
      <c r="T171" s="323"/>
      <c r="U171" s="323"/>
      <c r="V171" s="323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252"/>
      <c r="AK171" s="270"/>
      <c r="AL171" s="270"/>
      <c r="AM171" s="270"/>
      <c r="AN171" s="270"/>
      <c r="AO171" s="270"/>
    </row>
    <row r="172" ht="15.75" customHeight="1">
      <c r="A172" s="35" t="s">
        <v>315</v>
      </c>
      <c r="B172" s="35" t="s">
        <v>316</v>
      </c>
      <c r="C172" s="35" t="s">
        <v>6</v>
      </c>
      <c r="D172" s="35" t="s">
        <v>567</v>
      </c>
      <c r="E172" s="35" t="s">
        <v>319</v>
      </c>
      <c r="F172" s="325" t="s">
        <v>1888</v>
      </c>
      <c r="G172" s="326" t="s">
        <v>583</v>
      </c>
      <c r="H172" s="154">
        <v>1.0</v>
      </c>
      <c r="I172" s="57">
        <v>4490.0</v>
      </c>
      <c r="J172" s="113">
        <v>2290.0</v>
      </c>
      <c r="K172" s="57"/>
      <c r="L172" s="154">
        <v>748.0</v>
      </c>
      <c r="M172" s="415">
        <f t="shared" si="22"/>
        <v>748</v>
      </c>
      <c r="N172" s="57" t="s">
        <v>1814</v>
      </c>
      <c r="O172" s="346"/>
      <c r="P172" s="323"/>
      <c r="Q172" s="323"/>
      <c r="R172" s="323"/>
      <c r="S172" s="323"/>
      <c r="T172" s="323"/>
      <c r="U172" s="323"/>
      <c r="V172" s="323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252"/>
      <c r="AK172" s="270"/>
      <c r="AL172" s="270"/>
      <c r="AM172" s="270"/>
      <c r="AN172" s="270"/>
      <c r="AO172" s="270"/>
    </row>
    <row r="173">
      <c r="A173" s="35" t="s">
        <v>315</v>
      </c>
      <c r="B173" s="35" t="s">
        <v>316</v>
      </c>
      <c r="C173" s="35" t="s">
        <v>6</v>
      </c>
      <c r="D173" s="342" t="s">
        <v>1824</v>
      </c>
      <c r="E173" s="35" t="s">
        <v>319</v>
      </c>
      <c r="F173" s="325" t="s">
        <v>1889</v>
      </c>
      <c r="G173" s="326" t="s">
        <v>583</v>
      </c>
      <c r="H173" s="418">
        <v>1.0</v>
      </c>
      <c r="I173" s="57">
        <v>3990.0</v>
      </c>
      <c r="J173" s="113">
        <v>2390.0</v>
      </c>
      <c r="K173" s="57"/>
      <c r="L173" s="413">
        <v>1064.0</v>
      </c>
      <c r="M173" s="415">
        <f t="shared" si="22"/>
        <v>1064</v>
      </c>
      <c r="N173" s="57" t="s">
        <v>1814</v>
      </c>
      <c r="O173" s="212" t="s">
        <v>1890</v>
      </c>
      <c r="P173" s="419" t="s">
        <v>1891</v>
      </c>
      <c r="Q173" s="420"/>
      <c r="R173" s="347"/>
      <c r="S173" s="347"/>
      <c r="T173" s="347"/>
      <c r="U173" s="421"/>
      <c r="V173" s="347"/>
      <c r="W173" s="237"/>
      <c r="X173" s="237"/>
      <c r="Y173" s="237"/>
      <c r="Z173" s="237"/>
      <c r="AA173" s="237"/>
      <c r="AB173" s="237"/>
      <c r="AC173" s="237"/>
      <c r="AD173" s="237"/>
      <c r="AE173" s="237"/>
      <c r="AF173" s="237"/>
      <c r="AG173" s="237"/>
      <c r="AH173" s="237"/>
      <c r="AI173" s="237"/>
      <c r="AJ173" s="252"/>
      <c r="AK173" s="270"/>
      <c r="AL173" s="270"/>
      <c r="AM173" s="270"/>
      <c r="AN173" s="270"/>
      <c r="AO173" s="270"/>
    </row>
    <row r="174">
      <c r="A174" s="35" t="s">
        <v>315</v>
      </c>
      <c r="B174" s="35" t="s">
        <v>407</v>
      </c>
      <c r="C174" s="35"/>
      <c r="D174" s="35" t="s">
        <v>567</v>
      </c>
      <c r="E174" s="35" t="s">
        <v>4</v>
      </c>
      <c r="F174" s="289" t="s">
        <v>1892</v>
      </c>
      <c r="G174" s="35" t="s">
        <v>1053</v>
      </c>
      <c r="H174" s="422">
        <v>1.0</v>
      </c>
      <c r="I174" s="97">
        <v>3990.0</v>
      </c>
      <c r="J174" s="97">
        <v>2990.0</v>
      </c>
      <c r="K174" s="151"/>
      <c r="L174" s="406"/>
      <c r="M174" s="407">
        <v>1416.0</v>
      </c>
      <c r="N174" s="35"/>
      <c r="O174" s="73"/>
      <c r="P174" s="73"/>
      <c r="Q174" s="423"/>
      <c r="R174" s="292"/>
      <c r="S174" s="292"/>
      <c r="T174" s="292"/>
      <c r="U174" s="86"/>
      <c r="V174" s="292"/>
      <c r="W174" s="237"/>
      <c r="X174" s="237"/>
      <c r="Y174" s="237"/>
      <c r="Z174" s="237"/>
      <c r="AA174" s="237"/>
      <c r="AB174" s="237"/>
      <c r="AC174" s="237"/>
      <c r="AD174" s="237"/>
      <c r="AE174" s="237"/>
      <c r="AF174" s="237"/>
      <c r="AG174" s="237"/>
      <c r="AH174" s="237"/>
      <c r="AI174" s="276"/>
      <c r="AJ174" s="270"/>
      <c r="AK174" s="270"/>
      <c r="AL174" s="270"/>
      <c r="AM174" s="270"/>
      <c r="AN174" s="270"/>
      <c r="AO174" s="270"/>
    </row>
    <row r="175">
      <c r="A175" s="255" t="s">
        <v>315</v>
      </c>
      <c r="B175" s="255" t="s">
        <v>407</v>
      </c>
      <c r="C175" s="255" t="s">
        <v>573</v>
      </c>
      <c r="D175" s="57" t="s">
        <v>567</v>
      </c>
      <c r="E175" s="255" t="s">
        <v>319</v>
      </c>
      <c r="F175" s="256" t="s">
        <v>1893</v>
      </c>
      <c r="G175" s="255" t="s">
        <v>1894</v>
      </c>
      <c r="H175" s="424">
        <v>1.0</v>
      </c>
      <c r="I175" s="293">
        <v>2790.0</v>
      </c>
      <c r="J175" s="255"/>
      <c r="K175" s="425" t="s">
        <v>524</v>
      </c>
      <c r="L175" s="426">
        <v>1160.0</v>
      </c>
      <c r="M175" s="427">
        <f t="shared" ref="M175:M183" si="23">L175*H175</f>
        <v>1160</v>
      </c>
      <c r="N175" s="294" t="s">
        <v>1895</v>
      </c>
      <c r="O175" s="247"/>
      <c r="P175" s="247"/>
      <c r="Q175" s="428"/>
      <c r="R175" s="286"/>
      <c r="S175" s="286"/>
      <c r="T175" s="286"/>
      <c r="U175" s="287"/>
      <c r="V175" s="286"/>
      <c r="W175" s="286"/>
      <c r="X175" s="286"/>
      <c r="Y175" s="286"/>
      <c r="Z175" s="286"/>
      <c r="AA175" s="286"/>
      <c r="AB175" s="286"/>
      <c r="AC175" s="286"/>
      <c r="AD175" s="286"/>
      <c r="AE175" s="286"/>
      <c r="AF175" s="286"/>
      <c r="AG175" s="286"/>
      <c r="AH175" s="286"/>
      <c r="AI175" s="276"/>
      <c r="AJ175" s="252"/>
      <c r="AK175" s="63"/>
      <c r="AL175" s="63"/>
      <c r="AM175" s="63"/>
      <c r="AN175" s="63"/>
      <c r="AO175" s="63"/>
    </row>
    <row r="176">
      <c r="A176" s="35" t="s">
        <v>315</v>
      </c>
      <c r="B176" s="35" t="s">
        <v>316</v>
      </c>
      <c r="C176" s="35" t="s">
        <v>6</v>
      </c>
      <c r="D176" s="35" t="s">
        <v>328</v>
      </c>
      <c r="E176" s="35" t="s">
        <v>319</v>
      </c>
      <c r="F176" s="325" t="s">
        <v>667</v>
      </c>
      <c r="G176" s="326" t="s">
        <v>583</v>
      </c>
      <c r="H176" s="418">
        <v>1.0</v>
      </c>
      <c r="I176" s="57">
        <v>7990.0</v>
      </c>
      <c r="J176" s="113">
        <v>5590.0</v>
      </c>
      <c r="K176" s="414"/>
      <c r="L176" s="413">
        <v>2130.0</v>
      </c>
      <c r="M176" s="415">
        <f t="shared" si="23"/>
        <v>2130</v>
      </c>
      <c r="N176" s="57" t="s">
        <v>1814</v>
      </c>
      <c r="O176" s="346"/>
      <c r="P176" s="323"/>
      <c r="Q176" s="420"/>
      <c r="R176" s="347"/>
      <c r="S176" s="347"/>
      <c r="T176" s="347"/>
      <c r="U176" s="421"/>
      <c r="V176" s="347"/>
      <c r="W176" s="237"/>
      <c r="X176" s="237"/>
      <c r="Y176" s="237"/>
      <c r="Z176" s="237"/>
      <c r="AA176" s="237"/>
      <c r="AB176" s="237"/>
      <c r="AC176" s="237"/>
      <c r="AD176" s="237"/>
      <c r="AE176" s="237"/>
      <c r="AF176" s="237"/>
      <c r="AG176" s="237"/>
      <c r="AH176" s="237"/>
      <c r="AI176" s="237"/>
      <c r="AJ176" s="252"/>
      <c r="AK176" s="270"/>
      <c r="AL176" s="270"/>
      <c r="AM176" s="270"/>
      <c r="AN176" s="270"/>
      <c r="AO176" s="270"/>
    </row>
    <row r="177">
      <c r="A177" s="35" t="s">
        <v>315</v>
      </c>
      <c r="B177" s="35" t="s">
        <v>316</v>
      </c>
      <c r="C177" s="35" t="s">
        <v>6</v>
      </c>
      <c r="D177" s="35" t="s">
        <v>474</v>
      </c>
      <c r="E177" s="35" t="s">
        <v>319</v>
      </c>
      <c r="F177" s="325" t="s">
        <v>1896</v>
      </c>
      <c r="G177" s="326" t="s">
        <v>583</v>
      </c>
      <c r="H177" s="418">
        <v>1.0</v>
      </c>
      <c r="I177" s="57">
        <v>7990.0</v>
      </c>
      <c r="J177" s="113">
        <v>5590.0</v>
      </c>
      <c r="K177" s="414"/>
      <c r="L177" s="154">
        <v>2130.0</v>
      </c>
      <c r="M177" s="415">
        <f t="shared" si="23"/>
        <v>2130</v>
      </c>
      <c r="N177" s="57" t="s">
        <v>1814</v>
      </c>
      <c r="O177" s="376"/>
      <c r="P177" s="419"/>
      <c r="Q177" s="420"/>
      <c r="R177" s="347"/>
      <c r="S177" s="347"/>
      <c r="T177" s="347"/>
      <c r="U177" s="421"/>
      <c r="V177" s="347"/>
      <c r="W177" s="237"/>
      <c r="X177" s="237"/>
      <c r="Y177" s="237"/>
      <c r="Z177" s="237"/>
      <c r="AA177" s="237"/>
      <c r="AB177" s="237"/>
      <c r="AC177" s="237"/>
      <c r="AD177" s="237"/>
      <c r="AE177" s="237"/>
      <c r="AF177" s="237"/>
      <c r="AG177" s="237"/>
      <c r="AH177" s="237"/>
      <c r="AI177" s="237"/>
      <c r="AJ177" s="252"/>
      <c r="AK177" s="270"/>
      <c r="AL177" s="270"/>
      <c r="AM177" s="270"/>
      <c r="AN177" s="270"/>
      <c r="AO177" s="270"/>
    </row>
    <row r="178">
      <c r="A178" s="35" t="s">
        <v>315</v>
      </c>
      <c r="B178" s="35" t="s">
        <v>316</v>
      </c>
      <c r="C178" s="35" t="s">
        <v>6</v>
      </c>
      <c r="D178" s="35" t="s">
        <v>567</v>
      </c>
      <c r="E178" s="35" t="s">
        <v>319</v>
      </c>
      <c r="F178" s="325" t="s">
        <v>1897</v>
      </c>
      <c r="G178" s="326" t="s">
        <v>583</v>
      </c>
      <c r="H178" s="418">
        <v>1.0</v>
      </c>
      <c r="I178" s="57">
        <v>4490.0</v>
      </c>
      <c r="J178" s="113">
        <v>2290.0</v>
      </c>
      <c r="K178" s="414"/>
      <c r="L178" s="154">
        <v>1048.0</v>
      </c>
      <c r="M178" s="415">
        <f t="shared" si="23"/>
        <v>1048</v>
      </c>
      <c r="N178" s="57" t="s">
        <v>1814</v>
      </c>
      <c r="O178" s="376"/>
      <c r="P178" s="419"/>
      <c r="Q178" s="420"/>
      <c r="R178" s="347"/>
      <c r="S178" s="347"/>
      <c r="T178" s="347"/>
      <c r="U178" s="421"/>
      <c r="V178" s="347"/>
      <c r="W178" s="237"/>
      <c r="X178" s="237"/>
      <c r="Y178" s="237"/>
      <c r="Z178" s="237"/>
      <c r="AA178" s="237"/>
      <c r="AB178" s="237"/>
      <c r="AC178" s="237"/>
      <c r="AD178" s="237"/>
      <c r="AE178" s="237"/>
      <c r="AF178" s="237"/>
      <c r="AG178" s="237"/>
      <c r="AH178" s="237"/>
      <c r="AI178" s="237"/>
      <c r="AJ178" s="252"/>
      <c r="AK178" s="270"/>
      <c r="AL178" s="270"/>
      <c r="AM178" s="270"/>
      <c r="AN178" s="270"/>
      <c r="AO178" s="270"/>
    </row>
    <row r="179">
      <c r="A179" s="280" t="s">
        <v>315</v>
      </c>
      <c r="B179" s="255" t="s">
        <v>316</v>
      </c>
      <c r="C179" s="255" t="s">
        <v>6</v>
      </c>
      <c r="D179" s="57" t="s">
        <v>474</v>
      </c>
      <c r="E179" s="255" t="s">
        <v>319</v>
      </c>
      <c r="F179" s="281" t="s">
        <v>1898</v>
      </c>
      <c r="G179" s="280" t="s">
        <v>1899</v>
      </c>
      <c r="H179" s="424">
        <v>1.0</v>
      </c>
      <c r="I179" s="255"/>
      <c r="J179" s="293">
        <v>3990.0</v>
      </c>
      <c r="K179" s="429">
        <v>1829.0</v>
      </c>
      <c r="L179" s="295">
        <v>1280.0</v>
      </c>
      <c r="M179" s="404">
        <f t="shared" si="23"/>
        <v>1280</v>
      </c>
      <c r="N179" s="255" t="s">
        <v>1804</v>
      </c>
      <c r="O179" s="255"/>
      <c r="P179" s="430" t="s">
        <v>1900</v>
      </c>
      <c r="Q179" s="190" t="s">
        <v>1901</v>
      </c>
      <c r="R179" s="286"/>
      <c r="S179" s="286"/>
      <c r="T179" s="286"/>
      <c r="U179" s="287"/>
      <c r="V179" s="286"/>
      <c r="W179" s="286"/>
      <c r="X179" s="286"/>
      <c r="Y179" s="286"/>
      <c r="Z179" s="286"/>
      <c r="AA179" s="286"/>
      <c r="AB179" s="286"/>
      <c r="AC179" s="286"/>
      <c r="AD179" s="286"/>
      <c r="AE179" s="286"/>
      <c r="AF179" s="286"/>
      <c r="AG179" s="286"/>
      <c r="AH179" s="286"/>
      <c r="AI179" s="276"/>
      <c r="AJ179" s="252"/>
      <c r="AK179" s="63"/>
      <c r="AL179" s="63"/>
      <c r="AM179" s="63"/>
      <c r="AN179" s="63"/>
      <c r="AO179" s="63"/>
    </row>
    <row r="180">
      <c r="A180" s="282" t="s">
        <v>315</v>
      </c>
      <c r="B180" s="57" t="s">
        <v>316</v>
      </c>
      <c r="C180" s="57" t="s">
        <v>6</v>
      </c>
      <c r="D180" s="331" t="s">
        <v>567</v>
      </c>
      <c r="E180" s="57" t="s">
        <v>319</v>
      </c>
      <c r="F180" s="338" t="s">
        <v>1902</v>
      </c>
      <c r="G180" s="255"/>
      <c r="H180" s="431">
        <v>1.0</v>
      </c>
      <c r="I180" s="331">
        <v>6990.0</v>
      </c>
      <c r="J180" s="333">
        <v>4190.0</v>
      </c>
      <c r="K180" s="402" t="s">
        <v>1903</v>
      </c>
      <c r="L180" s="403">
        <v>1510.0</v>
      </c>
      <c r="M180" s="404">
        <f t="shared" si="23"/>
        <v>1510</v>
      </c>
      <c r="N180" s="331" t="s">
        <v>1820</v>
      </c>
      <c r="O180" s="331"/>
      <c r="P180" s="331"/>
      <c r="Q180" s="432"/>
      <c r="R180" s="364"/>
      <c r="S180" s="286"/>
      <c r="T180" s="286"/>
      <c r="U180" s="287"/>
      <c r="V180" s="286"/>
      <c r="W180" s="286"/>
      <c r="X180" s="286"/>
      <c r="Y180" s="286"/>
      <c r="Z180" s="286"/>
      <c r="AA180" s="286"/>
      <c r="AB180" s="286"/>
      <c r="AC180" s="286"/>
      <c r="AD180" s="286"/>
      <c r="AE180" s="286"/>
      <c r="AF180" s="286"/>
      <c r="AG180" s="286"/>
      <c r="AH180" s="276"/>
      <c r="AI180" s="276"/>
      <c r="AJ180" s="270"/>
      <c r="AK180" s="63"/>
      <c r="AL180" s="63"/>
      <c r="AM180" s="63"/>
      <c r="AN180" s="63"/>
      <c r="AO180" s="63"/>
    </row>
    <row r="181">
      <c r="A181" s="35" t="s">
        <v>315</v>
      </c>
      <c r="B181" s="35" t="s">
        <v>316</v>
      </c>
      <c r="C181" s="35" t="s">
        <v>6</v>
      </c>
      <c r="D181" s="35" t="s">
        <v>328</v>
      </c>
      <c r="E181" s="35" t="s">
        <v>319</v>
      </c>
      <c r="F181" s="325" t="s">
        <v>1904</v>
      </c>
      <c r="G181" s="326" t="s">
        <v>583</v>
      </c>
      <c r="H181" s="418">
        <v>1.0</v>
      </c>
      <c r="I181" s="57">
        <v>3990.0</v>
      </c>
      <c r="J181" s="113">
        <v>2790.0</v>
      </c>
      <c r="K181" s="414"/>
      <c r="L181" s="413">
        <v>1064.0</v>
      </c>
      <c r="M181" s="415">
        <f t="shared" si="23"/>
        <v>1064</v>
      </c>
      <c r="N181" s="57" t="s">
        <v>1814</v>
      </c>
      <c r="O181" s="376"/>
      <c r="P181" s="419"/>
      <c r="Q181" s="420"/>
      <c r="R181" s="347"/>
      <c r="S181" s="347"/>
      <c r="T181" s="347"/>
      <c r="U181" s="421"/>
      <c r="V181" s="347"/>
      <c r="W181" s="237"/>
      <c r="X181" s="237"/>
      <c r="Y181" s="237"/>
      <c r="Z181" s="237"/>
      <c r="AA181" s="237"/>
      <c r="AB181" s="237"/>
      <c r="AC181" s="237"/>
      <c r="AD181" s="237"/>
      <c r="AE181" s="237"/>
      <c r="AF181" s="237"/>
      <c r="AG181" s="237"/>
      <c r="AH181" s="237"/>
      <c r="AI181" s="237"/>
      <c r="AJ181" s="252"/>
      <c r="AK181" s="270"/>
      <c r="AL181" s="270"/>
      <c r="AM181" s="270"/>
      <c r="AN181" s="270"/>
      <c r="AO181" s="270"/>
    </row>
    <row r="182">
      <c r="A182" s="35" t="s">
        <v>315</v>
      </c>
      <c r="B182" s="35" t="s">
        <v>316</v>
      </c>
      <c r="C182" s="35" t="s">
        <v>6</v>
      </c>
      <c r="D182" s="35" t="s">
        <v>474</v>
      </c>
      <c r="E182" s="35" t="s">
        <v>319</v>
      </c>
      <c r="F182" s="325" t="s">
        <v>1905</v>
      </c>
      <c r="G182" s="326" t="s">
        <v>583</v>
      </c>
      <c r="H182" s="418">
        <v>1.0</v>
      </c>
      <c r="I182" s="57">
        <v>3990.0</v>
      </c>
      <c r="J182" s="113">
        <v>2790.0</v>
      </c>
      <c r="K182" s="414"/>
      <c r="L182" s="413">
        <v>1064.0</v>
      </c>
      <c r="M182" s="415">
        <f t="shared" si="23"/>
        <v>1064</v>
      </c>
      <c r="N182" s="57" t="s">
        <v>1814</v>
      </c>
      <c r="O182" s="376"/>
      <c r="P182" s="419"/>
      <c r="Q182" s="420"/>
      <c r="R182" s="347"/>
      <c r="S182" s="347"/>
      <c r="T182" s="347"/>
      <c r="U182" s="421"/>
      <c r="V182" s="347"/>
      <c r="W182" s="237"/>
      <c r="X182" s="237"/>
      <c r="Y182" s="237"/>
      <c r="Z182" s="237"/>
      <c r="AA182" s="237"/>
      <c r="AB182" s="237"/>
      <c r="AC182" s="237"/>
      <c r="AD182" s="237"/>
      <c r="AE182" s="237"/>
      <c r="AF182" s="237"/>
      <c r="AG182" s="237"/>
      <c r="AH182" s="237"/>
      <c r="AI182" s="237"/>
      <c r="AJ182" s="252"/>
      <c r="AK182" s="270"/>
      <c r="AL182" s="270"/>
      <c r="AM182" s="270"/>
      <c r="AN182" s="270"/>
      <c r="AO182" s="270"/>
    </row>
    <row r="183">
      <c r="A183" s="35" t="s">
        <v>315</v>
      </c>
      <c r="B183" s="35" t="s">
        <v>316</v>
      </c>
      <c r="C183" s="35" t="s">
        <v>6</v>
      </c>
      <c r="D183" s="35" t="s">
        <v>567</v>
      </c>
      <c r="E183" s="35" t="s">
        <v>319</v>
      </c>
      <c r="F183" s="325" t="s">
        <v>1906</v>
      </c>
      <c r="G183" s="326" t="s">
        <v>583</v>
      </c>
      <c r="H183" s="418">
        <v>1.0</v>
      </c>
      <c r="I183" s="57">
        <v>5990.0</v>
      </c>
      <c r="J183" s="113">
        <v>4190.0</v>
      </c>
      <c r="K183" s="414"/>
      <c r="L183" s="413">
        <v>1598.0</v>
      </c>
      <c r="M183" s="415">
        <f t="shared" si="23"/>
        <v>1598</v>
      </c>
      <c r="N183" s="57" t="s">
        <v>1814</v>
      </c>
      <c r="O183" s="376"/>
      <c r="P183" s="419"/>
      <c r="Q183" s="420"/>
      <c r="R183" s="347"/>
      <c r="S183" s="347"/>
      <c r="T183" s="347"/>
      <c r="U183" s="421"/>
      <c r="V183" s="347"/>
      <c r="W183" s="237"/>
      <c r="X183" s="237"/>
      <c r="Y183" s="237"/>
      <c r="Z183" s="237"/>
      <c r="AA183" s="237"/>
      <c r="AB183" s="237"/>
      <c r="AC183" s="237"/>
      <c r="AD183" s="237"/>
      <c r="AE183" s="237"/>
      <c r="AF183" s="237"/>
      <c r="AG183" s="237"/>
      <c r="AH183" s="237"/>
      <c r="AI183" s="237"/>
      <c r="AJ183" s="252"/>
      <c r="AK183" s="270"/>
      <c r="AL183" s="270"/>
      <c r="AM183" s="270"/>
      <c r="AN183" s="270"/>
      <c r="AO183" s="270"/>
    </row>
    <row r="184">
      <c r="A184" s="35" t="s">
        <v>315</v>
      </c>
      <c r="B184" s="367" t="s">
        <v>316</v>
      </c>
      <c r="C184" s="367" t="s">
        <v>6</v>
      </c>
      <c r="D184" s="367" t="s">
        <v>328</v>
      </c>
      <c r="E184" s="367" t="s">
        <v>4</v>
      </c>
      <c r="F184" s="368" t="s">
        <v>1907</v>
      </c>
      <c r="G184" s="369" t="s">
        <v>1887</v>
      </c>
      <c r="H184" s="39">
        <v>1.0</v>
      </c>
      <c r="I184" s="367">
        <v>4490.0</v>
      </c>
      <c r="J184" s="367">
        <v>3590.0</v>
      </c>
      <c r="K184" s="274"/>
      <c r="L184" s="391">
        <v>1360.0</v>
      </c>
      <c r="M184" s="392">
        <v>1360.0</v>
      </c>
      <c r="N184" s="57" t="s">
        <v>1841</v>
      </c>
      <c r="O184" s="380"/>
      <c r="P184" s="252"/>
      <c r="Q184" s="252"/>
      <c r="R184" s="433"/>
      <c r="S184" s="433"/>
      <c r="T184" s="276"/>
      <c r="U184" s="276"/>
      <c r="V184" s="276"/>
      <c r="W184" s="277"/>
      <c r="X184" s="276"/>
      <c r="Y184" s="276"/>
      <c r="Z184" s="276"/>
      <c r="AA184" s="276"/>
      <c r="AB184" s="276"/>
      <c r="AC184" s="276"/>
      <c r="AD184" s="276"/>
      <c r="AE184" s="276"/>
      <c r="AF184" s="276"/>
      <c r="AG184" s="276"/>
      <c r="AH184" s="252"/>
      <c r="AI184" s="252"/>
      <c r="AJ184" s="270"/>
      <c r="AK184" s="270"/>
      <c r="AL184" s="270"/>
      <c r="AM184" s="270"/>
      <c r="AN184" s="270"/>
      <c r="AO184" s="270"/>
    </row>
    <row r="185">
      <c r="A185" s="35" t="s">
        <v>315</v>
      </c>
      <c r="B185" s="367" t="s">
        <v>316</v>
      </c>
      <c r="C185" s="367" t="s">
        <v>6</v>
      </c>
      <c r="D185" s="367" t="s">
        <v>567</v>
      </c>
      <c r="E185" s="367" t="s">
        <v>4</v>
      </c>
      <c r="F185" s="368" t="s">
        <v>1908</v>
      </c>
      <c r="G185" s="369" t="s">
        <v>1887</v>
      </c>
      <c r="H185" s="39">
        <v>1.0</v>
      </c>
      <c r="I185" s="367">
        <v>4490.0</v>
      </c>
      <c r="J185" s="367">
        <v>3590.0</v>
      </c>
      <c r="K185" s="274"/>
      <c r="L185" s="391">
        <v>1360.0</v>
      </c>
      <c r="M185" s="392">
        <v>1360.0</v>
      </c>
      <c r="N185" s="57" t="s">
        <v>1841</v>
      </c>
      <c r="O185" s="380"/>
      <c r="P185" s="252"/>
      <c r="Q185" s="252"/>
      <c r="R185" s="433"/>
      <c r="S185" s="433"/>
      <c r="T185" s="276"/>
      <c r="U185" s="276"/>
      <c r="V185" s="276"/>
      <c r="W185" s="277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52"/>
      <c r="AI185" s="252"/>
      <c r="AJ185" s="270"/>
      <c r="AK185" s="270"/>
      <c r="AL185" s="270"/>
      <c r="AM185" s="270"/>
      <c r="AN185" s="270"/>
      <c r="AO185" s="270"/>
    </row>
    <row r="186">
      <c r="A186" s="35" t="s">
        <v>315</v>
      </c>
      <c r="B186" s="57" t="s">
        <v>152</v>
      </c>
      <c r="C186" s="57" t="s">
        <v>6</v>
      </c>
      <c r="D186" s="35" t="s">
        <v>474</v>
      </c>
      <c r="E186" s="57" t="s">
        <v>4</v>
      </c>
      <c r="F186" s="348" t="s">
        <v>1909</v>
      </c>
      <c r="G186" s="35" t="s">
        <v>349</v>
      </c>
      <c r="H186" s="39">
        <v>1.0</v>
      </c>
      <c r="I186" s="59">
        <v>3990.0</v>
      </c>
      <c r="J186" s="376"/>
      <c r="K186" s="274"/>
      <c r="L186" s="377" t="s">
        <v>153</v>
      </c>
      <c r="M186" s="378">
        <f>3114/2</f>
        <v>1557</v>
      </c>
      <c r="N186" s="35" t="s">
        <v>1866</v>
      </c>
      <c r="O186" s="48"/>
      <c r="P186" s="44">
        <f>M186*H186</f>
        <v>1557</v>
      </c>
      <c r="Q186" s="44"/>
      <c r="R186" s="245"/>
      <c r="S186" s="245"/>
      <c r="T186" s="237"/>
      <c r="U186" s="237"/>
      <c r="V186" s="237"/>
      <c r="W186" s="246"/>
      <c r="X186" s="237"/>
      <c r="Y186" s="237"/>
      <c r="Z186" s="237"/>
      <c r="AA186" s="237"/>
      <c r="AB186" s="237"/>
      <c r="AC186" s="237"/>
      <c r="AD186" s="237"/>
      <c r="AE186" s="237"/>
      <c r="AF186" s="237"/>
      <c r="AG186" s="237"/>
      <c r="AH186" s="44"/>
      <c r="AI186" s="252"/>
      <c r="AJ186" s="270"/>
      <c r="AK186" s="270"/>
      <c r="AL186" s="270"/>
      <c r="AM186" s="270"/>
      <c r="AN186" s="270"/>
      <c r="AO186" s="270"/>
    </row>
    <row r="187">
      <c r="A187" s="271" t="s">
        <v>315</v>
      </c>
      <c r="B187" s="57" t="s">
        <v>331</v>
      </c>
      <c r="C187" s="57" t="s">
        <v>6</v>
      </c>
      <c r="D187" s="97" t="s">
        <v>567</v>
      </c>
      <c r="E187" s="57" t="s">
        <v>4</v>
      </c>
      <c r="F187" s="358" t="s">
        <v>674</v>
      </c>
      <c r="G187" s="57" t="s">
        <v>583</v>
      </c>
      <c r="H187" s="39">
        <v>1.0</v>
      </c>
      <c r="I187" s="120">
        <v>8990.0</v>
      </c>
      <c r="J187" s="120">
        <v>6970.0</v>
      </c>
      <c r="K187" s="119"/>
      <c r="L187" s="61" t="s">
        <v>675</v>
      </c>
      <c r="M187" s="62">
        <v>2213.0</v>
      </c>
      <c r="N187" s="57" t="s">
        <v>629</v>
      </c>
      <c r="O187" s="380"/>
      <c r="P187" s="252"/>
      <c r="Q187" s="252"/>
      <c r="R187" s="433"/>
      <c r="S187" s="433"/>
      <c r="T187" s="276"/>
      <c r="U187" s="276"/>
      <c r="V187" s="276"/>
      <c r="W187" s="277"/>
      <c r="X187" s="276"/>
      <c r="Y187" s="276"/>
      <c r="Z187" s="276"/>
      <c r="AA187" s="276"/>
      <c r="AB187" s="276"/>
      <c r="AC187" s="276"/>
      <c r="AD187" s="276"/>
      <c r="AE187" s="276"/>
      <c r="AF187" s="276"/>
      <c r="AG187" s="276"/>
      <c r="AH187" s="252"/>
      <c r="AI187" s="270"/>
      <c r="AJ187" s="270"/>
      <c r="AK187" s="270"/>
    </row>
    <row r="188">
      <c r="A188" s="271" t="s">
        <v>315</v>
      </c>
      <c r="B188" s="57" t="s">
        <v>316</v>
      </c>
      <c r="C188" s="57" t="s">
        <v>6</v>
      </c>
      <c r="D188" s="57" t="s">
        <v>567</v>
      </c>
      <c r="E188" s="57" t="s">
        <v>4</v>
      </c>
      <c r="F188" s="382" t="s">
        <v>588</v>
      </c>
      <c r="G188" s="57" t="s">
        <v>583</v>
      </c>
      <c r="H188" s="39">
        <v>1.0</v>
      </c>
      <c r="I188" s="59">
        <v>8990.0</v>
      </c>
      <c r="J188" s="59">
        <v>6390.0</v>
      </c>
      <c r="K188" s="274"/>
      <c r="L188" s="61">
        <v>2950.0</v>
      </c>
      <c r="M188" s="62">
        <v>2065.0</v>
      </c>
      <c r="N188" s="57" t="s">
        <v>476</v>
      </c>
      <c r="O188" s="380"/>
      <c r="P188" s="252"/>
      <c r="Q188" s="252"/>
      <c r="R188" s="433"/>
      <c r="S188" s="433"/>
      <c r="T188" s="276"/>
      <c r="U188" s="276"/>
      <c r="V188" s="276"/>
      <c r="W188" s="277"/>
      <c r="X188" s="276"/>
      <c r="Y188" s="276"/>
      <c r="Z188" s="276"/>
      <c r="AA188" s="276"/>
      <c r="AB188" s="276"/>
      <c r="AC188" s="276"/>
      <c r="AD188" s="276"/>
      <c r="AE188" s="276"/>
      <c r="AF188" s="276"/>
      <c r="AG188" s="276"/>
      <c r="AH188" s="252"/>
      <c r="AI188" s="252"/>
      <c r="AJ188" s="270"/>
      <c r="AK188" s="270"/>
      <c r="AL188" s="270"/>
      <c r="AM188" s="270"/>
      <c r="AN188" s="270"/>
      <c r="AO188" s="270"/>
    </row>
    <row r="189">
      <c r="A189" s="271" t="s">
        <v>315</v>
      </c>
      <c r="B189" s="57" t="s">
        <v>316</v>
      </c>
      <c r="C189" s="57" t="s">
        <v>6</v>
      </c>
      <c r="D189" s="57" t="s">
        <v>770</v>
      </c>
      <c r="E189" s="57" t="s">
        <v>4</v>
      </c>
      <c r="F189" s="57" t="s">
        <v>771</v>
      </c>
      <c r="G189" s="57" t="s">
        <v>583</v>
      </c>
      <c r="H189" s="38">
        <v>1.0</v>
      </c>
      <c r="I189" s="113">
        <v>6790.0</v>
      </c>
      <c r="J189" s="132">
        <v>5590.0</v>
      </c>
      <c r="K189" s="104"/>
      <c r="L189" s="133">
        <v>2950.0</v>
      </c>
      <c r="M189" s="381">
        <v>2360.0</v>
      </c>
      <c r="N189" s="57" t="s">
        <v>748</v>
      </c>
      <c r="O189" s="274"/>
      <c r="P189" s="433"/>
      <c r="Q189" s="276"/>
      <c r="R189" s="276"/>
      <c r="S189" s="276"/>
      <c r="T189" s="252"/>
      <c r="U189" s="252"/>
      <c r="V189" s="252"/>
      <c r="W189" s="252"/>
      <c r="X189" s="252"/>
      <c r="Y189" s="252"/>
      <c r="Z189" s="252"/>
      <c r="AA189" s="252"/>
      <c r="AB189" s="252"/>
      <c r="AC189" s="252"/>
      <c r="AD189" s="252"/>
      <c r="AE189" s="252"/>
      <c r="AF189" s="252"/>
      <c r="AG189" s="252"/>
      <c r="AH189" s="252"/>
      <c r="AI189" s="252"/>
      <c r="AJ189" s="270"/>
      <c r="AK189" s="270"/>
      <c r="AL189" s="270"/>
      <c r="AM189" s="270"/>
      <c r="AN189" s="270"/>
      <c r="AO189" s="270"/>
    </row>
    <row r="190">
      <c r="A190" s="57" t="s">
        <v>315</v>
      </c>
      <c r="B190" s="57" t="s">
        <v>316</v>
      </c>
      <c r="C190" s="57" t="s">
        <v>6</v>
      </c>
      <c r="D190" s="271" t="s">
        <v>567</v>
      </c>
      <c r="E190" s="57" t="s">
        <v>4</v>
      </c>
      <c r="F190" s="358" t="s">
        <v>1059</v>
      </c>
      <c r="G190" s="57" t="s">
        <v>583</v>
      </c>
      <c r="H190" s="38">
        <v>1.0</v>
      </c>
      <c r="I190" s="113">
        <v>6990.0</v>
      </c>
      <c r="J190" s="125"/>
      <c r="K190" s="179">
        <v>2950.0</v>
      </c>
      <c r="L190" s="38">
        <v>2508.0</v>
      </c>
      <c r="M190" s="383">
        <f t="shared" ref="M190:M191" si="24">L190*H190</f>
        <v>2508</v>
      </c>
      <c r="N190" s="57" t="s">
        <v>1037</v>
      </c>
      <c r="O190" s="380"/>
      <c r="P190" s="433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  <c r="AB190" s="276"/>
      <c r="AC190" s="276"/>
      <c r="AD190" s="276"/>
      <c r="AE190" s="276"/>
      <c r="AF190" s="276"/>
      <c r="AG190" s="276"/>
      <c r="AH190" s="276"/>
      <c r="AI190" s="296"/>
      <c r="AJ190" s="296"/>
      <c r="AK190" s="296"/>
      <c r="AL190" s="181"/>
      <c r="AM190" s="181"/>
      <c r="AN190" s="181"/>
    </row>
    <row r="191">
      <c r="A191" s="57" t="s">
        <v>315</v>
      </c>
      <c r="B191" s="57" t="s">
        <v>316</v>
      </c>
      <c r="C191" s="57" t="s">
        <v>6</v>
      </c>
      <c r="D191" s="57" t="s">
        <v>328</v>
      </c>
      <c r="E191" s="57" t="s">
        <v>4</v>
      </c>
      <c r="F191" s="57" t="s">
        <v>1059</v>
      </c>
      <c r="G191" s="57" t="s">
        <v>583</v>
      </c>
      <c r="H191" s="38">
        <v>1.0</v>
      </c>
      <c r="I191" s="113">
        <v>6990.0</v>
      </c>
      <c r="J191" s="125"/>
      <c r="K191" s="179">
        <v>2950.0</v>
      </c>
      <c r="L191" s="38">
        <v>2508.0</v>
      </c>
      <c r="M191" s="383">
        <f t="shared" si="24"/>
        <v>2508</v>
      </c>
      <c r="N191" s="57" t="s">
        <v>1037</v>
      </c>
      <c r="O191" s="380"/>
      <c r="P191" s="433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  <c r="AB191" s="276"/>
      <c r="AC191" s="276"/>
      <c r="AD191" s="276"/>
      <c r="AE191" s="276"/>
      <c r="AF191" s="276"/>
      <c r="AG191" s="276"/>
      <c r="AH191" s="276"/>
      <c r="AI191" s="296"/>
      <c r="AJ191" s="296"/>
      <c r="AK191" s="296"/>
      <c r="AL191" s="181"/>
      <c r="AM191" s="181"/>
      <c r="AN191" s="181"/>
    </row>
    <row r="192">
      <c r="A192" s="261" t="s">
        <v>315</v>
      </c>
      <c r="B192" s="35" t="s">
        <v>316</v>
      </c>
      <c r="C192" s="35" t="s">
        <v>6</v>
      </c>
      <c r="D192" s="35" t="s">
        <v>474</v>
      </c>
      <c r="E192" s="35" t="s">
        <v>319</v>
      </c>
      <c r="F192" s="355" t="s">
        <v>1910</v>
      </c>
      <c r="G192" s="35" t="s">
        <v>583</v>
      </c>
      <c r="H192" s="264">
        <v>1.0</v>
      </c>
      <c r="I192" s="244" t="s">
        <v>1911</v>
      </c>
      <c r="J192" s="265"/>
      <c r="K192" s="266"/>
      <c r="L192" s="264">
        <v>1517.0</v>
      </c>
      <c r="M192" s="267" t="s">
        <v>1912</v>
      </c>
      <c r="N192" s="35" t="s">
        <v>1793</v>
      </c>
      <c r="O192" s="265"/>
      <c r="P192" s="434"/>
      <c r="Q192" s="269"/>
      <c r="R192" s="269"/>
      <c r="S192" s="269"/>
      <c r="T192" s="237"/>
      <c r="U192" s="237"/>
      <c r="V192" s="237"/>
      <c r="W192" s="237"/>
      <c r="X192" s="237"/>
      <c r="Y192" s="237"/>
      <c r="Z192" s="237"/>
      <c r="AA192" s="237"/>
      <c r="AB192" s="237"/>
      <c r="AC192" s="237"/>
      <c r="AD192" s="237"/>
      <c r="AE192" s="237"/>
      <c r="AF192" s="237"/>
      <c r="AG192" s="237"/>
      <c r="AH192" s="237"/>
      <c r="AI192" s="276"/>
      <c r="AJ192" s="296"/>
      <c r="AK192" s="180"/>
      <c r="AL192" s="180"/>
      <c r="AM192" s="180"/>
      <c r="AN192" s="180"/>
      <c r="AO192" s="63"/>
    </row>
    <row r="193">
      <c r="A193" s="271" t="s">
        <v>315</v>
      </c>
      <c r="B193" s="57" t="s">
        <v>316</v>
      </c>
      <c r="C193" s="57" t="s">
        <v>6</v>
      </c>
      <c r="D193" s="57" t="s">
        <v>328</v>
      </c>
      <c r="E193" s="57" t="s">
        <v>4</v>
      </c>
      <c r="F193" s="57" t="s">
        <v>772</v>
      </c>
      <c r="G193" s="57" t="s">
        <v>583</v>
      </c>
      <c r="H193" s="38">
        <v>1.0</v>
      </c>
      <c r="I193" s="113">
        <v>3990.0</v>
      </c>
      <c r="J193" s="125"/>
      <c r="K193" s="104"/>
      <c r="L193" s="133">
        <v>1724.0</v>
      </c>
      <c r="M193" s="381">
        <v>862.0</v>
      </c>
      <c r="N193" s="57" t="s">
        <v>748</v>
      </c>
      <c r="O193" s="274"/>
      <c r="P193" s="433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6"/>
      <c r="AI193" s="276"/>
      <c r="AJ193" s="296"/>
      <c r="AK193" s="296"/>
      <c r="AL193" s="296"/>
      <c r="AM193" s="296"/>
      <c r="AN193" s="296"/>
      <c r="AO193" s="270"/>
    </row>
    <row r="194">
      <c r="A194" s="261" t="s">
        <v>315</v>
      </c>
      <c r="B194" s="35" t="s">
        <v>316</v>
      </c>
      <c r="C194" s="35" t="s">
        <v>6</v>
      </c>
      <c r="D194" s="35" t="s">
        <v>567</v>
      </c>
      <c r="E194" s="35" t="s">
        <v>319</v>
      </c>
      <c r="F194" s="348" t="s">
        <v>1913</v>
      </c>
      <c r="G194" s="35" t="s">
        <v>583</v>
      </c>
      <c r="H194" s="264">
        <v>1.0</v>
      </c>
      <c r="I194" s="244" t="s">
        <v>1509</v>
      </c>
      <c r="J194" s="265"/>
      <c r="K194" s="266"/>
      <c r="L194" s="264">
        <v>1213.0</v>
      </c>
      <c r="M194" s="267" t="s">
        <v>1914</v>
      </c>
      <c r="N194" s="35" t="s">
        <v>1793</v>
      </c>
      <c r="O194" s="265"/>
      <c r="P194" s="434"/>
      <c r="Q194" s="269"/>
      <c r="R194" s="269"/>
      <c r="S194" s="269"/>
      <c r="T194" s="237"/>
      <c r="U194" s="237"/>
      <c r="V194" s="237"/>
      <c r="W194" s="237"/>
      <c r="X194" s="237"/>
      <c r="Y194" s="237"/>
      <c r="Z194" s="237"/>
      <c r="AA194" s="237"/>
      <c r="AB194" s="237"/>
      <c r="AC194" s="237"/>
      <c r="AD194" s="237"/>
      <c r="AE194" s="237"/>
      <c r="AF194" s="237"/>
      <c r="AG194" s="237"/>
      <c r="AH194" s="237"/>
      <c r="AI194" s="276"/>
      <c r="AJ194" s="296"/>
      <c r="AK194" s="180"/>
      <c r="AL194" s="180"/>
      <c r="AM194" s="180"/>
      <c r="AN194" s="180"/>
      <c r="AO194" s="63"/>
    </row>
    <row r="195">
      <c r="A195" s="261" t="s">
        <v>315</v>
      </c>
      <c r="B195" s="35" t="s">
        <v>316</v>
      </c>
      <c r="C195" s="35" t="s">
        <v>6</v>
      </c>
      <c r="D195" s="35" t="s">
        <v>567</v>
      </c>
      <c r="E195" s="35" t="s">
        <v>319</v>
      </c>
      <c r="F195" s="348" t="s">
        <v>1915</v>
      </c>
      <c r="G195" s="35" t="s">
        <v>583</v>
      </c>
      <c r="H195" s="264">
        <v>1.0</v>
      </c>
      <c r="I195" s="244" t="s">
        <v>1509</v>
      </c>
      <c r="J195" s="265"/>
      <c r="K195" s="266"/>
      <c r="L195" s="264">
        <v>1213.0</v>
      </c>
      <c r="M195" s="267" t="s">
        <v>1914</v>
      </c>
      <c r="N195" s="35" t="s">
        <v>1793</v>
      </c>
      <c r="O195" s="265"/>
      <c r="P195" s="434"/>
      <c r="Q195" s="269"/>
      <c r="R195" s="269"/>
      <c r="S195" s="269"/>
      <c r="T195" s="237"/>
      <c r="U195" s="237"/>
      <c r="V195" s="237"/>
      <c r="W195" s="237"/>
      <c r="X195" s="237"/>
      <c r="Y195" s="237"/>
      <c r="Z195" s="237"/>
      <c r="AA195" s="237"/>
      <c r="AB195" s="237"/>
      <c r="AC195" s="237"/>
      <c r="AD195" s="237"/>
      <c r="AE195" s="237"/>
      <c r="AF195" s="237"/>
      <c r="AG195" s="237"/>
      <c r="AH195" s="237"/>
      <c r="AI195" s="276"/>
      <c r="AJ195" s="296"/>
      <c r="AK195" s="180"/>
      <c r="AL195" s="180"/>
      <c r="AM195" s="180"/>
      <c r="AN195" s="180"/>
      <c r="AO195" s="63"/>
    </row>
    <row r="196">
      <c r="A196" s="35" t="s">
        <v>315</v>
      </c>
      <c r="B196" s="35" t="s">
        <v>316</v>
      </c>
      <c r="C196" s="35" t="s">
        <v>6</v>
      </c>
      <c r="D196" s="97" t="s">
        <v>328</v>
      </c>
      <c r="E196" s="97" t="s">
        <v>4</v>
      </c>
      <c r="F196" s="289" t="s">
        <v>1916</v>
      </c>
      <c r="G196" s="97" t="s">
        <v>1917</v>
      </c>
      <c r="H196" s="39">
        <v>1.0</v>
      </c>
      <c r="I196" s="97">
        <v>4970.0</v>
      </c>
      <c r="J196" s="97">
        <v>3590.0</v>
      </c>
      <c r="K196" s="38"/>
      <c r="L196" s="290"/>
      <c r="M196" s="291">
        <v>1634.0</v>
      </c>
      <c r="N196" s="35"/>
      <c r="O196" s="73"/>
      <c r="P196" s="423"/>
      <c r="Q196" s="292"/>
      <c r="R196" s="292"/>
      <c r="S196" s="292"/>
      <c r="T196" s="292"/>
      <c r="U196" s="292"/>
      <c r="V196" s="292"/>
      <c r="W196" s="237"/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37"/>
      <c r="AI196" s="276"/>
      <c r="AJ196" s="296"/>
      <c r="AK196" s="296"/>
      <c r="AL196" s="296"/>
      <c r="AM196" s="296"/>
      <c r="AN196" s="296"/>
      <c r="AO196" s="270"/>
    </row>
    <row r="197">
      <c r="A197" s="35" t="s">
        <v>315</v>
      </c>
      <c r="B197" s="35" t="s">
        <v>331</v>
      </c>
      <c r="C197" s="35" t="s">
        <v>6</v>
      </c>
      <c r="D197" s="97" t="s">
        <v>567</v>
      </c>
      <c r="E197" s="97" t="s">
        <v>4</v>
      </c>
      <c r="F197" s="289" t="s">
        <v>1918</v>
      </c>
      <c r="G197" s="97" t="s">
        <v>1917</v>
      </c>
      <c r="H197" s="39">
        <v>1.0</v>
      </c>
      <c r="I197" s="97">
        <v>7390.0</v>
      </c>
      <c r="J197" s="97">
        <v>5190.0</v>
      </c>
      <c r="K197" s="38"/>
      <c r="L197" s="290"/>
      <c r="M197" s="291">
        <v>2381.0</v>
      </c>
      <c r="N197" s="35"/>
      <c r="O197" s="73"/>
      <c r="P197" s="423"/>
      <c r="Q197" s="292"/>
      <c r="R197" s="292"/>
      <c r="S197" s="292"/>
      <c r="T197" s="292"/>
      <c r="U197" s="292"/>
      <c r="V197" s="292"/>
      <c r="W197" s="237"/>
      <c r="X197" s="237"/>
      <c r="Y197" s="237"/>
      <c r="Z197" s="237"/>
      <c r="AA197" s="237"/>
      <c r="AB197" s="237"/>
      <c r="AC197" s="237"/>
      <c r="AD197" s="237"/>
      <c r="AE197" s="237"/>
      <c r="AF197" s="237"/>
      <c r="AG197" s="237"/>
      <c r="AH197" s="237"/>
      <c r="AI197" s="276"/>
      <c r="AJ197" s="296"/>
      <c r="AK197" s="296"/>
      <c r="AL197" s="296"/>
      <c r="AM197" s="296"/>
      <c r="AN197" s="296"/>
      <c r="AO197" s="270"/>
    </row>
    <row r="198">
      <c r="A198" s="35" t="s">
        <v>315</v>
      </c>
      <c r="B198" s="35" t="s">
        <v>316</v>
      </c>
      <c r="C198" s="35" t="s">
        <v>6</v>
      </c>
      <c r="D198" s="97" t="s">
        <v>567</v>
      </c>
      <c r="E198" s="97" t="s">
        <v>4</v>
      </c>
      <c r="F198" s="289" t="s">
        <v>773</v>
      </c>
      <c r="G198" s="97" t="s">
        <v>1917</v>
      </c>
      <c r="H198" s="39">
        <v>1.0</v>
      </c>
      <c r="I198" s="97">
        <v>7290.0</v>
      </c>
      <c r="J198" s="97">
        <v>4990.0</v>
      </c>
      <c r="K198" s="38"/>
      <c r="L198" s="290"/>
      <c r="M198" s="291">
        <v>2213.0</v>
      </c>
      <c r="N198" s="35"/>
      <c r="O198" s="73"/>
      <c r="P198" s="423"/>
      <c r="Q198" s="292"/>
      <c r="R198" s="292"/>
      <c r="S198" s="292"/>
      <c r="T198" s="292"/>
      <c r="U198" s="292"/>
      <c r="V198" s="292"/>
      <c r="W198" s="237"/>
      <c r="X198" s="237"/>
      <c r="Y198" s="237"/>
      <c r="Z198" s="237"/>
      <c r="AA198" s="237"/>
      <c r="AB198" s="237"/>
      <c r="AC198" s="237"/>
      <c r="AD198" s="237"/>
      <c r="AE198" s="237"/>
      <c r="AF198" s="237"/>
      <c r="AG198" s="237"/>
      <c r="AH198" s="237"/>
      <c r="AI198" s="276"/>
      <c r="AJ198" s="296"/>
      <c r="AK198" s="296"/>
      <c r="AL198" s="296"/>
      <c r="AM198" s="296"/>
      <c r="AN198" s="296"/>
      <c r="AO198" s="270"/>
    </row>
    <row r="199">
      <c r="A199" s="271" t="s">
        <v>315</v>
      </c>
      <c r="B199" s="57" t="s">
        <v>316</v>
      </c>
      <c r="C199" s="57" t="s">
        <v>6</v>
      </c>
      <c r="D199" s="97" t="s">
        <v>567</v>
      </c>
      <c r="E199" s="57" t="s">
        <v>4</v>
      </c>
      <c r="F199" s="358" t="s">
        <v>773</v>
      </c>
      <c r="G199" s="57" t="s">
        <v>583</v>
      </c>
      <c r="H199" s="38">
        <v>1.0</v>
      </c>
      <c r="I199" s="113">
        <v>5590.0</v>
      </c>
      <c r="J199" s="132">
        <v>3790.0</v>
      </c>
      <c r="K199" s="104"/>
      <c r="L199" s="133">
        <v>2380.0</v>
      </c>
      <c r="M199" s="381">
        <v>1666.0</v>
      </c>
      <c r="N199" s="57" t="s">
        <v>748</v>
      </c>
      <c r="O199" s="274"/>
      <c r="P199" s="433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  <c r="AA199" s="276"/>
      <c r="AB199" s="276"/>
      <c r="AC199" s="276"/>
      <c r="AD199" s="276"/>
      <c r="AE199" s="276"/>
      <c r="AF199" s="276"/>
      <c r="AG199" s="276"/>
      <c r="AH199" s="276"/>
      <c r="AI199" s="276"/>
      <c r="AJ199" s="296"/>
      <c r="AK199" s="296"/>
      <c r="AL199" s="296"/>
      <c r="AM199" s="296"/>
      <c r="AN199" s="296"/>
      <c r="AO199" s="270"/>
    </row>
    <row r="200">
      <c r="A200" s="271" t="s">
        <v>315</v>
      </c>
      <c r="B200" s="57" t="s">
        <v>316</v>
      </c>
      <c r="C200" s="57" t="s">
        <v>6</v>
      </c>
      <c r="D200" s="97" t="s">
        <v>328</v>
      </c>
      <c r="E200" s="57" t="s">
        <v>4</v>
      </c>
      <c r="F200" s="57" t="s">
        <v>678</v>
      </c>
      <c r="G200" s="57" t="s">
        <v>583</v>
      </c>
      <c r="H200" s="39">
        <v>1.0</v>
      </c>
      <c r="I200" s="120">
        <v>7290.0</v>
      </c>
      <c r="J200" s="120">
        <v>5890.0</v>
      </c>
      <c r="K200" s="119"/>
      <c r="L200" s="61" t="s">
        <v>679</v>
      </c>
      <c r="M200" s="62">
        <v>1785.0</v>
      </c>
      <c r="N200" s="57" t="s">
        <v>629</v>
      </c>
      <c r="O200" s="380"/>
      <c r="P200" s="433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  <c r="AA200" s="276"/>
      <c r="AB200" s="276"/>
      <c r="AC200" s="276"/>
      <c r="AD200" s="276"/>
      <c r="AE200" s="276"/>
      <c r="AF200" s="276"/>
      <c r="AG200" s="276"/>
      <c r="AH200" s="276"/>
      <c r="AI200" s="296"/>
      <c r="AJ200" s="296"/>
      <c r="AK200" s="296"/>
      <c r="AL200" s="181"/>
      <c r="AM200" s="181"/>
      <c r="AN200" s="181"/>
    </row>
    <row r="201">
      <c r="A201" s="271" t="s">
        <v>315</v>
      </c>
      <c r="B201" s="57" t="s">
        <v>316</v>
      </c>
      <c r="C201" s="57" t="s">
        <v>6</v>
      </c>
      <c r="D201" s="57" t="s">
        <v>328</v>
      </c>
      <c r="E201" s="57" t="s">
        <v>4</v>
      </c>
      <c r="F201" s="58" t="s">
        <v>589</v>
      </c>
      <c r="G201" s="57" t="s">
        <v>583</v>
      </c>
      <c r="H201" s="39">
        <v>1.0</v>
      </c>
      <c r="I201" s="59">
        <v>5290.0</v>
      </c>
      <c r="J201" s="59">
        <v>3990.0</v>
      </c>
      <c r="K201" s="274"/>
      <c r="L201" s="61">
        <v>1749.0</v>
      </c>
      <c r="M201" s="62">
        <v>1224.0</v>
      </c>
      <c r="N201" s="57" t="s">
        <v>476</v>
      </c>
      <c r="O201" s="435"/>
      <c r="P201" s="433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  <c r="AA201" s="276"/>
      <c r="AB201" s="276"/>
      <c r="AC201" s="276"/>
      <c r="AD201" s="276"/>
      <c r="AE201" s="276"/>
      <c r="AF201" s="276"/>
      <c r="AG201" s="276"/>
      <c r="AH201" s="276"/>
      <c r="AI201" s="276"/>
      <c r="AJ201" s="296"/>
      <c r="AK201" s="296"/>
      <c r="AL201" s="296"/>
      <c r="AM201" s="296"/>
      <c r="AN201" s="296"/>
      <c r="AO201" s="270"/>
    </row>
    <row r="202">
      <c r="A202" s="35" t="s">
        <v>315</v>
      </c>
      <c r="B202" s="35" t="s">
        <v>316</v>
      </c>
      <c r="C202" s="35" t="s">
        <v>6</v>
      </c>
      <c r="D202" s="97" t="s">
        <v>328</v>
      </c>
      <c r="E202" s="97" t="s">
        <v>4</v>
      </c>
      <c r="F202" s="289" t="s">
        <v>1919</v>
      </c>
      <c r="G202" s="97" t="s">
        <v>1920</v>
      </c>
      <c r="H202" s="39">
        <v>1.0</v>
      </c>
      <c r="I202" s="97">
        <v>3990.0</v>
      </c>
      <c r="J202" s="97">
        <v>2590.0</v>
      </c>
      <c r="K202" s="38"/>
      <c r="L202" s="290"/>
      <c r="M202" s="291">
        <v>1107.0</v>
      </c>
      <c r="N202" s="35"/>
      <c r="O202" s="73"/>
      <c r="P202" s="423"/>
      <c r="Q202" s="292"/>
      <c r="R202" s="292"/>
      <c r="S202" s="292"/>
      <c r="T202" s="292"/>
      <c r="U202" s="292"/>
      <c r="V202" s="292"/>
      <c r="W202" s="237"/>
      <c r="X202" s="237"/>
      <c r="Y202" s="237"/>
      <c r="Z202" s="237"/>
      <c r="AA202" s="237"/>
      <c r="AB202" s="237"/>
      <c r="AC202" s="237"/>
      <c r="AD202" s="237"/>
      <c r="AE202" s="237"/>
      <c r="AF202" s="237"/>
      <c r="AG202" s="237"/>
      <c r="AH202" s="237"/>
      <c r="AI202" s="276"/>
      <c r="AJ202" s="296"/>
      <c r="AK202" s="296"/>
      <c r="AL202" s="296"/>
      <c r="AM202" s="296"/>
      <c r="AN202" s="296"/>
      <c r="AO202" s="270"/>
    </row>
    <row r="203">
      <c r="A203" s="271" t="s">
        <v>315</v>
      </c>
      <c r="B203" s="57" t="s">
        <v>316</v>
      </c>
      <c r="C203" s="57" t="s">
        <v>6</v>
      </c>
      <c r="D203" s="97" t="s">
        <v>567</v>
      </c>
      <c r="E203" s="57" t="s">
        <v>4</v>
      </c>
      <c r="F203" s="358" t="s">
        <v>680</v>
      </c>
      <c r="G203" s="57" t="s">
        <v>583</v>
      </c>
      <c r="H203" s="39">
        <v>1.0</v>
      </c>
      <c r="I203" s="120">
        <v>5790.0</v>
      </c>
      <c r="J203" s="120">
        <v>4590.0</v>
      </c>
      <c r="K203" s="119"/>
      <c r="L203" s="61" t="s">
        <v>662</v>
      </c>
      <c r="M203" s="124">
        <f>2896/2</f>
        <v>1448</v>
      </c>
      <c r="N203" s="57" t="s">
        <v>629</v>
      </c>
      <c r="O203" s="380"/>
      <c r="P203" s="433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  <c r="AA203" s="276"/>
      <c r="AB203" s="276"/>
      <c r="AC203" s="276"/>
      <c r="AD203" s="276"/>
      <c r="AE203" s="276"/>
      <c r="AF203" s="276"/>
      <c r="AG203" s="276"/>
      <c r="AH203" s="276"/>
      <c r="AI203" s="296"/>
      <c r="AJ203" s="296"/>
      <c r="AK203" s="296"/>
      <c r="AL203" s="181"/>
      <c r="AM203" s="181"/>
      <c r="AN203" s="181"/>
    </row>
    <row r="204">
      <c r="A204" s="35" t="s">
        <v>315</v>
      </c>
      <c r="B204" s="367" t="s">
        <v>316</v>
      </c>
      <c r="C204" s="367" t="s">
        <v>6</v>
      </c>
      <c r="D204" s="367" t="s">
        <v>474</v>
      </c>
      <c r="E204" s="367" t="s">
        <v>4</v>
      </c>
      <c r="F204" s="368" t="s">
        <v>1921</v>
      </c>
      <c r="G204" s="369" t="s">
        <v>1887</v>
      </c>
      <c r="H204" s="39">
        <v>1.0</v>
      </c>
      <c r="I204" s="367">
        <v>7990.0</v>
      </c>
      <c r="J204" s="367">
        <v>4790.0</v>
      </c>
      <c r="K204" s="274"/>
      <c r="L204" s="391">
        <v>1993.0</v>
      </c>
      <c r="M204" s="392">
        <v>1993.0</v>
      </c>
      <c r="N204" s="57" t="s">
        <v>1841</v>
      </c>
      <c r="O204" s="380"/>
      <c r="P204" s="433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  <c r="AA204" s="276"/>
      <c r="AB204" s="276"/>
      <c r="AC204" s="276"/>
      <c r="AD204" s="276"/>
      <c r="AE204" s="276"/>
      <c r="AF204" s="276"/>
      <c r="AG204" s="276"/>
      <c r="AH204" s="276"/>
      <c r="AI204" s="276"/>
      <c r="AJ204" s="296"/>
      <c r="AK204" s="296"/>
      <c r="AL204" s="296"/>
      <c r="AM204" s="296"/>
      <c r="AN204" s="296"/>
      <c r="AO204" s="270"/>
    </row>
    <row r="205">
      <c r="A205" s="271" t="s">
        <v>315</v>
      </c>
      <c r="B205" s="57" t="s">
        <v>316</v>
      </c>
      <c r="C205" s="57" t="s">
        <v>6</v>
      </c>
      <c r="D205" s="97" t="s">
        <v>567</v>
      </c>
      <c r="E205" s="57" t="s">
        <v>4</v>
      </c>
      <c r="F205" s="358" t="s">
        <v>774</v>
      </c>
      <c r="G205" s="57" t="s">
        <v>583</v>
      </c>
      <c r="H205" s="38">
        <v>1.0</v>
      </c>
      <c r="I205" s="113">
        <v>3990.0</v>
      </c>
      <c r="J205" s="125"/>
      <c r="K205" s="104"/>
      <c r="L205" s="133">
        <v>1691.0</v>
      </c>
      <c r="M205" s="381">
        <v>1184.0</v>
      </c>
      <c r="N205" s="57" t="s">
        <v>748</v>
      </c>
      <c r="O205" s="274"/>
      <c r="P205" s="433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  <c r="AB205" s="276"/>
      <c r="AC205" s="276"/>
      <c r="AD205" s="276"/>
      <c r="AE205" s="276"/>
      <c r="AF205" s="276"/>
      <c r="AG205" s="276"/>
      <c r="AH205" s="276"/>
      <c r="AI205" s="276"/>
      <c r="AJ205" s="296"/>
      <c r="AK205" s="296"/>
      <c r="AL205" s="296"/>
      <c r="AM205" s="296"/>
      <c r="AN205" s="296"/>
      <c r="AO205" s="270"/>
    </row>
    <row r="206">
      <c r="A206" s="35" t="s">
        <v>315</v>
      </c>
      <c r="B206" s="35" t="s">
        <v>316</v>
      </c>
      <c r="C206" s="35" t="s">
        <v>6</v>
      </c>
      <c r="D206" s="35" t="s">
        <v>328</v>
      </c>
      <c r="E206" s="35" t="s">
        <v>319</v>
      </c>
      <c r="F206" s="325" t="s">
        <v>1922</v>
      </c>
      <c r="G206" s="326" t="s">
        <v>583</v>
      </c>
      <c r="H206" s="154">
        <v>1.0</v>
      </c>
      <c r="I206" s="57">
        <v>4690.0</v>
      </c>
      <c r="J206" s="57">
        <v>3790.0</v>
      </c>
      <c r="K206" s="57"/>
      <c r="L206" s="154">
        <v>1352.0</v>
      </c>
      <c r="M206" s="327">
        <f t="shared" ref="M206:M213" si="25">L206*H206</f>
        <v>1352</v>
      </c>
      <c r="N206" s="57" t="s">
        <v>1814</v>
      </c>
      <c r="O206" s="376"/>
      <c r="P206" s="420"/>
      <c r="Q206" s="347"/>
      <c r="R206" s="347"/>
      <c r="S206" s="347"/>
      <c r="T206" s="347"/>
      <c r="U206" s="347"/>
      <c r="V206" s="347"/>
      <c r="W206" s="237"/>
      <c r="X206" s="237"/>
      <c r="Y206" s="237"/>
      <c r="Z206" s="237"/>
      <c r="AA206" s="237"/>
      <c r="AB206" s="237"/>
      <c r="AC206" s="237"/>
      <c r="AD206" s="237"/>
      <c r="AE206" s="237"/>
      <c r="AF206" s="237"/>
      <c r="AG206" s="237"/>
      <c r="AH206" s="237"/>
      <c r="AI206" s="237"/>
      <c r="AJ206" s="276"/>
      <c r="AK206" s="296"/>
      <c r="AL206" s="296"/>
      <c r="AM206" s="296"/>
      <c r="AN206" s="296"/>
      <c r="AO206" s="270"/>
    </row>
    <row r="207">
      <c r="A207" s="57" t="s">
        <v>315</v>
      </c>
      <c r="B207" s="57" t="s">
        <v>316</v>
      </c>
      <c r="C207" s="57" t="s">
        <v>6</v>
      </c>
      <c r="D207" s="57" t="s">
        <v>328</v>
      </c>
      <c r="E207" s="57" t="s">
        <v>4</v>
      </c>
      <c r="F207" s="38" t="s">
        <v>1456</v>
      </c>
      <c r="G207" s="57" t="s">
        <v>1053</v>
      </c>
      <c r="H207" s="38">
        <v>1.0</v>
      </c>
      <c r="I207" s="113">
        <v>6390.0</v>
      </c>
      <c r="J207" s="125"/>
      <c r="K207" s="216">
        <v>2690.0</v>
      </c>
      <c r="L207" s="59">
        <v>2152.0</v>
      </c>
      <c r="M207" s="189">
        <f t="shared" si="25"/>
        <v>2152</v>
      </c>
      <c r="N207" s="57" t="s">
        <v>1435</v>
      </c>
      <c r="O207" s="58"/>
      <c r="P207" s="436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  <c r="AB207" s="180"/>
      <c r="AC207" s="180"/>
      <c r="AD207" s="180"/>
      <c r="AE207" s="180"/>
      <c r="AF207" s="180"/>
      <c r="AG207" s="180"/>
      <c r="AH207" s="180"/>
      <c r="AI207" s="180"/>
      <c r="AJ207" s="180"/>
      <c r="AK207" s="180"/>
      <c r="AL207" s="181"/>
      <c r="AM207" s="181"/>
      <c r="AN207" s="181"/>
    </row>
    <row r="208">
      <c r="A208" s="57" t="s">
        <v>315</v>
      </c>
      <c r="B208" s="57" t="s">
        <v>316</v>
      </c>
      <c r="C208" s="57" t="s">
        <v>6</v>
      </c>
      <c r="D208" s="57" t="s">
        <v>328</v>
      </c>
      <c r="E208" s="57" t="s">
        <v>4</v>
      </c>
      <c r="F208" s="38" t="s">
        <v>1457</v>
      </c>
      <c r="G208" s="57" t="s">
        <v>1053</v>
      </c>
      <c r="H208" s="38">
        <v>1.0</v>
      </c>
      <c r="I208" s="113">
        <v>6390.0</v>
      </c>
      <c r="J208" s="125"/>
      <c r="K208" s="216">
        <v>2690.0</v>
      </c>
      <c r="L208" s="59">
        <v>2152.0</v>
      </c>
      <c r="M208" s="189">
        <f t="shared" si="25"/>
        <v>2152</v>
      </c>
      <c r="N208" s="57" t="s">
        <v>1435</v>
      </c>
      <c r="O208" s="58"/>
      <c r="P208" s="209"/>
      <c r="Q208" s="63"/>
      <c r="R208" s="63"/>
      <c r="S208" s="63"/>
      <c r="T208" s="180"/>
      <c r="U208" s="180"/>
      <c r="V208" s="180"/>
      <c r="W208" s="180"/>
      <c r="X208" s="180"/>
      <c r="Y208" s="180"/>
      <c r="Z208" s="180"/>
      <c r="AA208" s="180"/>
      <c r="AB208" s="180"/>
      <c r="AC208" s="180"/>
      <c r="AD208" s="180"/>
      <c r="AE208" s="180"/>
      <c r="AF208" s="180"/>
      <c r="AG208" s="180"/>
      <c r="AH208" s="180"/>
      <c r="AI208" s="180"/>
      <c r="AJ208" s="180"/>
      <c r="AK208" s="180"/>
      <c r="AL208" s="181"/>
      <c r="AM208" s="181"/>
      <c r="AN208" s="181"/>
    </row>
    <row r="209">
      <c r="A209" s="57" t="s">
        <v>315</v>
      </c>
      <c r="B209" s="57" t="s">
        <v>316</v>
      </c>
      <c r="C209" s="57" t="s">
        <v>6</v>
      </c>
      <c r="D209" s="57" t="s">
        <v>567</v>
      </c>
      <c r="E209" s="57" t="s">
        <v>4</v>
      </c>
      <c r="F209" s="38" t="s">
        <v>1458</v>
      </c>
      <c r="G209" s="57" t="s">
        <v>1053</v>
      </c>
      <c r="H209" s="38">
        <v>1.0</v>
      </c>
      <c r="I209" s="113">
        <v>4990.0</v>
      </c>
      <c r="J209" s="125"/>
      <c r="K209" s="216">
        <v>1990.0</v>
      </c>
      <c r="L209" s="59">
        <v>1592.0</v>
      </c>
      <c r="M209" s="189">
        <f t="shared" si="25"/>
        <v>1592</v>
      </c>
      <c r="N209" s="57" t="s">
        <v>1435</v>
      </c>
      <c r="O209" s="58"/>
      <c r="P209" s="209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</row>
    <row r="210">
      <c r="A210" s="57" t="s">
        <v>315</v>
      </c>
      <c r="B210" s="57" t="s">
        <v>316</v>
      </c>
      <c r="C210" s="57" t="s">
        <v>6</v>
      </c>
      <c r="D210" s="57" t="s">
        <v>567</v>
      </c>
      <c r="E210" s="57" t="s">
        <v>4</v>
      </c>
      <c r="F210" s="38" t="s">
        <v>1459</v>
      </c>
      <c r="G210" s="57" t="s">
        <v>1053</v>
      </c>
      <c r="H210" s="38">
        <v>1.0</v>
      </c>
      <c r="I210" s="113">
        <v>4990.0</v>
      </c>
      <c r="J210" s="125"/>
      <c r="K210" s="216">
        <v>1990.0</v>
      </c>
      <c r="L210" s="59">
        <v>1592.0</v>
      </c>
      <c r="M210" s="189">
        <f t="shared" si="25"/>
        <v>1592</v>
      </c>
      <c r="N210" s="57" t="s">
        <v>1435</v>
      </c>
      <c r="O210" s="58"/>
      <c r="P210" s="209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</row>
    <row r="211">
      <c r="A211" s="57" t="s">
        <v>315</v>
      </c>
      <c r="B211" s="57" t="s">
        <v>316</v>
      </c>
      <c r="C211" s="57" t="s">
        <v>6</v>
      </c>
      <c r="D211" s="57" t="s">
        <v>567</v>
      </c>
      <c r="E211" s="57" t="s">
        <v>4</v>
      </c>
      <c r="F211" s="38" t="s">
        <v>1460</v>
      </c>
      <c r="G211" s="57" t="s">
        <v>1053</v>
      </c>
      <c r="H211" s="38">
        <v>1.0</v>
      </c>
      <c r="I211" s="113">
        <v>8390.0</v>
      </c>
      <c r="J211" s="125"/>
      <c r="K211" s="216">
        <v>3530.0</v>
      </c>
      <c r="L211" s="59">
        <v>2824.0</v>
      </c>
      <c r="M211" s="189">
        <f t="shared" si="25"/>
        <v>2824</v>
      </c>
      <c r="N211" s="57" t="s">
        <v>1435</v>
      </c>
      <c r="O211" s="63"/>
      <c r="P211" s="209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</row>
    <row r="212">
      <c r="A212" s="57" t="s">
        <v>315</v>
      </c>
      <c r="B212" s="57" t="s">
        <v>316</v>
      </c>
      <c r="C212" s="57" t="s">
        <v>6</v>
      </c>
      <c r="D212" s="57" t="s">
        <v>328</v>
      </c>
      <c r="E212" s="57" t="s">
        <v>4</v>
      </c>
      <c r="F212" s="38" t="s">
        <v>1461</v>
      </c>
      <c r="G212" s="57" t="s">
        <v>1053</v>
      </c>
      <c r="H212" s="38">
        <v>1.0</v>
      </c>
      <c r="I212" s="113">
        <v>8390.0</v>
      </c>
      <c r="J212" s="125"/>
      <c r="K212" s="216">
        <v>3530.0</v>
      </c>
      <c r="L212" s="59">
        <v>2824.0</v>
      </c>
      <c r="M212" s="189">
        <f t="shared" si="25"/>
        <v>2824</v>
      </c>
      <c r="N212" s="57" t="s">
        <v>1435</v>
      </c>
      <c r="O212" s="63"/>
      <c r="P212" s="209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</row>
    <row r="213">
      <c r="A213" s="57" t="s">
        <v>315</v>
      </c>
      <c r="B213" s="57" t="s">
        <v>316</v>
      </c>
      <c r="C213" s="57" t="s">
        <v>6</v>
      </c>
      <c r="D213" s="57" t="s">
        <v>328</v>
      </c>
      <c r="E213" s="57" t="s">
        <v>1202</v>
      </c>
      <c r="F213" s="58" t="s">
        <v>1215</v>
      </c>
      <c r="G213" s="57" t="s">
        <v>1053</v>
      </c>
      <c r="H213" s="97">
        <v>1.0</v>
      </c>
      <c r="I213" s="113">
        <v>4190.0</v>
      </c>
      <c r="J213" s="125"/>
      <c r="K213" s="211">
        <v>1790.0</v>
      </c>
      <c r="L213" s="97">
        <v>1593.0</v>
      </c>
      <c r="M213" s="189">
        <f t="shared" si="25"/>
        <v>1593</v>
      </c>
      <c r="N213" s="57" t="s">
        <v>1204</v>
      </c>
      <c r="O213" s="63"/>
      <c r="P213" s="203"/>
      <c r="Q213" s="203"/>
      <c r="R213" s="396"/>
      <c r="S213" s="396"/>
      <c r="T213" s="396"/>
      <c r="U213" s="396"/>
      <c r="V213" s="396"/>
      <c r="W213" s="396"/>
      <c r="X213" s="396"/>
      <c r="Y213" s="396"/>
      <c r="Z213" s="396"/>
      <c r="AA213" s="396"/>
      <c r="AB213" s="396"/>
      <c r="AC213" s="396"/>
      <c r="AD213" s="396"/>
      <c r="AE213" s="396"/>
      <c r="AF213" s="396"/>
      <c r="AG213" s="396"/>
      <c r="AH213" s="396"/>
      <c r="AI213" s="396"/>
      <c r="AJ213" s="396"/>
      <c r="AK213" s="396"/>
      <c r="AL213" s="396"/>
      <c r="AM213" s="396"/>
      <c r="AN213" s="396"/>
    </row>
    <row r="214">
      <c r="A214" s="35" t="s">
        <v>315</v>
      </c>
      <c r="B214" s="35" t="s">
        <v>316</v>
      </c>
      <c r="C214" s="35" t="s">
        <v>6</v>
      </c>
      <c r="D214" s="97" t="s">
        <v>567</v>
      </c>
      <c r="E214" s="97" t="s">
        <v>4</v>
      </c>
      <c r="F214" s="289" t="s">
        <v>1923</v>
      </c>
      <c r="G214" s="97" t="s">
        <v>1917</v>
      </c>
      <c r="H214" s="39">
        <v>1.0</v>
      </c>
      <c r="I214" s="97">
        <v>5990.0</v>
      </c>
      <c r="J214" s="97">
        <v>4190.0</v>
      </c>
      <c r="K214" s="38"/>
      <c r="L214" s="290"/>
      <c r="M214" s="291">
        <v>1851.0</v>
      </c>
      <c r="N214" s="35"/>
      <c r="O214" s="231"/>
      <c r="P214" s="231"/>
      <c r="Q214" s="231"/>
      <c r="R214" s="231"/>
      <c r="S214" s="231"/>
      <c r="T214" s="231"/>
      <c r="U214" s="231"/>
      <c r="V214" s="231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252"/>
      <c r="AJ214" s="270"/>
      <c r="AK214" s="270"/>
      <c r="AL214" s="270"/>
      <c r="AM214" s="270"/>
      <c r="AN214" s="270"/>
      <c r="AO214" s="270"/>
    </row>
    <row r="215">
      <c r="A215" s="271" t="s">
        <v>315</v>
      </c>
      <c r="B215" s="57" t="s">
        <v>316</v>
      </c>
      <c r="C215" s="57" t="s">
        <v>6</v>
      </c>
      <c r="D215" s="97" t="s">
        <v>567</v>
      </c>
      <c r="E215" s="57" t="s">
        <v>4</v>
      </c>
      <c r="F215" s="358" t="s">
        <v>682</v>
      </c>
      <c r="G215" s="57" t="s">
        <v>583</v>
      </c>
      <c r="H215" s="39">
        <v>1.0</v>
      </c>
      <c r="I215" s="120">
        <v>5790.0</v>
      </c>
      <c r="J215" s="120">
        <v>4590.0</v>
      </c>
      <c r="K215" s="119"/>
      <c r="L215" s="61" t="s">
        <v>662</v>
      </c>
      <c r="M215" s="62">
        <v>1448.0</v>
      </c>
      <c r="N215" s="57" t="s">
        <v>629</v>
      </c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  <c r="AA215" s="252"/>
      <c r="AB215" s="252"/>
      <c r="AC215" s="252"/>
      <c r="AD215" s="252"/>
      <c r="AE215" s="252"/>
      <c r="AF215" s="252"/>
      <c r="AG215" s="252"/>
      <c r="AH215" s="252"/>
      <c r="AI215" s="270"/>
      <c r="AJ215" s="270"/>
      <c r="AK215" s="270"/>
    </row>
    <row r="216">
      <c r="A216" s="271" t="s">
        <v>315</v>
      </c>
      <c r="B216" s="57" t="s">
        <v>316</v>
      </c>
      <c r="C216" s="57" t="s">
        <v>6</v>
      </c>
      <c r="D216" s="97" t="s">
        <v>328</v>
      </c>
      <c r="E216" s="57" t="s">
        <v>4</v>
      </c>
      <c r="F216" s="57" t="s">
        <v>683</v>
      </c>
      <c r="G216" s="57" t="s">
        <v>583</v>
      </c>
      <c r="H216" s="39">
        <v>1.0</v>
      </c>
      <c r="I216" s="120">
        <v>5790.0</v>
      </c>
      <c r="J216" s="120">
        <v>4590.0</v>
      </c>
      <c r="K216" s="119"/>
      <c r="L216" s="61" t="s">
        <v>662</v>
      </c>
      <c r="M216" s="62">
        <v>1448.0</v>
      </c>
      <c r="N216" s="57" t="s">
        <v>629</v>
      </c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  <c r="AA216" s="252"/>
      <c r="AB216" s="252"/>
      <c r="AC216" s="252"/>
      <c r="AD216" s="252"/>
      <c r="AE216" s="252"/>
      <c r="AF216" s="252"/>
      <c r="AG216" s="252"/>
      <c r="AH216" s="252"/>
      <c r="AI216" s="270"/>
      <c r="AJ216" s="270"/>
      <c r="AK216" s="270"/>
    </row>
    <row r="217">
      <c r="A217" s="57" t="s">
        <v>315</v>
      </c>
      <c r="B217" s="57" t="s">
        <v>316</v>
      </c>
      <c r="C217" s="57" t="s">
        <v>6</v>
      </c>
      <c r="D217" s="271" t="s">
        <v>567</v>
      </c>
      <c r="E217" s="57" t="s">
        <v>4</v>
      </c>
      <c r="F217" s="358" t="s">
        <v>1061</v>
      </c>
      <c r="G217" s="57" t="s">
        <v>583</v>
      </c>
      <c r="H217" s="38">
        <v>1.0</v>
      </c>
      <c r="I217" s="113">
        <v>6790.0</v>
      </c>
      <c r="J217" s="125"/>
      <c r="K217" s="179">
        <v>2850.0</v>
      </c>
      <c r="L217" s="38">
        <v>2423.0</v>
      </c>
      <c r="M217" s="383">
        <f>L217*H217</f>
        <v>2423</v>
      </c>
      <c r="N217" s="57" t="s">
        <v>1037</v>
      </c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  <c r="AH217" s="252"/>
      <c r="AI217" s="270"/>
      <c r="AJ217" s="270"/>
      <c r="AK217" s="270"/>
    </row>
    <row r="218">
      <c r="A218" s="271" t="s">
        <v>315</v>
      </c>
      <c r="B218" s="271" t="s">
        <v>316</v>
      </c>
      <c r="C218" s="271" t="s">
        <v>6</v>
      </c>
      <c r="D218" s="271" t="s">
        <v>328</v>
      </c>
      <c r="E218" s="271" t="s">
        <v>319</v>
      </c>
      <c r="F218" s="272" t="s">
        <v>1924</v>
      </c>
      <c r="G218" s="271" t="s">
        <v>349</v>
      </c>
      <c r="H218" s="273">
        <v>1.0</v>
      </c>
      <c r="I218" s="271">
        <v>5590.0</v>
      </c>
      <c r="J218" s="271"/>
      <c r="K218" s="274"/>
      <c r="L218" s="154">
        <v>2330.0</v>
      </c>
      <c r="M218" s="275">
        <v>2214.0</v>
      </c>
      <c r="N218" s="271" t="s">
        <v>321</v>
      </c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  <c r="AA218" s="252"/>
      <c r="AB218" s="252"/>
      <c r="AC218" s="252"/>
      <c r="AD218" s="252"/>
      <c r="AE218" s="252"/>
      <c r="AF218" s="252"/>
      <c r="AG218" s="252"/>
      <c r="AH218" s="252"/>
      <c r="AI218" s="252"/>
      <c r="AJ218" s="270"/>
      <c r="AK218" s="270"/>
      <c r="AL218" s="270"/>
      <c r="AM218" s="270"/>
      <c r="AN218" s="270"/>
      <c r="AO218" s="270"/>
    </row>
    <row r="219">
      <c r="A219" s="271" t="s">
        <v>315</v>
      </c>
      <c r="B219" s="271" t="s">
        <v>316</v>
      </c>
      <c r="C219" s="271" t="s">
        <v>6</v>
      </c>
      <c r="D219" s="271" t="s">
        <v>567</v>
      </c>
      <c r="E219" s="271" t="s">
        <v>319</v>
      </c>
      <c r="F219" s="272" t="s">
        <v>1925</v>
      </c>
      <c r="G219" s="271" t="s">
        <v>349</v>
      </c>
      <c r="H219" s="273">
        <v>1.0</v>
      </c>
      <c r="I219" s="271">
        <v>4790.0</v>
      </c>
      <c r="J219" s="271"/>
      <c r="K219" s="274"/>
      <c r="L219" s="154">
        <v>1990.0</v>
      </c>
      <c r="M219" s="275">
        <v>1891.0</v>
      </c>
      <c r="N219" s="271" t="s">
        <v>321</v>
      </c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52"/>
      <c r="AJ219" s="270"/>
      <c r="AK219" s="270"/>
      <c r="AL219" s="270"/>
      <c r="AM219" s="270"/>
      <c r="AN219" s="270"/>
      <c r="AO219" s="270"/>
    </row>
    <row r="220">
      <c r="A220" s="271" t="s">
        <v>315</v>
      </c>
      <c r="B220" s="271" t="s">
        <v>316</v>
      </c>
      <c r="C220" s="271" t="s">
        <v>6</v>
      </c>
      <c r="D220" s="271" t="s">
        <v>328</v>
      </c>
      <c r="E220" s="271" t="s">
        <v>319</v>
      </c>
      <c r="F220" s="272" t="s">
        <v>1926</v>
      </c>
      <c r="G220" s="271" t="s">
        <v>349</v>
      </c>
      <c r="H220" s="273">
        <v>1.0</v>
      </c>
      <c r="I220" s="271">
        <v>4790.0</v>
      </c>
      <c r="J220" s="271"/>
      <c r="K220" s="274"/>
      <c r="L220" s="154">
        <v>1990.0</v>
      </c>
      <c r="M220" s="275">
        <v>1891.0</v>
      </c>
      <c r="N220" s="271" t="s">
        <v>321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52"/>
      <c r="AJ220" s="270"/>
      <c r="AK220" s="270"/>
      <c r="AL220" s="270"/>
      <c r="AM220" s="270"/>
      <c r="AN220" s="270"/>
      <c r="AO220" s="270"/>
    </row>
    <row r="221">
      <c r="A221" s="271" t="s">
        <v>315</v>
      </c>
      <c r="B221" s="271" t="s">
        <v>316</v>
      </c>
      <c r="C221" s="271" t="s">
        <v>6</v>
      </c>
      <c r="D221" s="271" t="s">
        <v>567</v>
      </c>
      <c r="E221" s="271" t="s">
        <v>319</v>
      </c>
      <c r="F221" s="272" t="s">
        <v>1926</v>
      </c>
      <c r="G221" s="271" t="s">
        <v>349</v>
      </c>
      <c r="H221" s="273">
        <v>1.0</v>
      </c>
      <c r="I221" s="271">
        <v>4790.0</v>
      </c>
      <c r="J221" s="271"/>
      <c r="K221" s="274"/>
      <c r="L221" s="154">
        <v>1990.0</v>
      </c>
      <c r="M221" s="275">
        <v>1891.0</v>
      </c>
      <c r="N221" s="271" t="s">
        <v>321</v>
      </c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  <c r="AA221" s="252"/>
      <c r="AB221" s="252"/>
      <c r="AC221" s="252"/>
      <c r="AD221" s="252"/>
      <c r="AE221" s="252"/>
      <c r="AF221" s="252"/>
      <c r="AG221" s="252"/>
      <c r="AH221" s="252"/>
      <c r="AI221" s="252"/>
      <c r="AJ221" s="270"/>
      <c r="AK221" s="270"/>
      <c r="AL221" s="270"/>
      <c r="AM221" s="270"/>
      <c r="AN221" s="270"/>
      <c r="AO221" s="270"/>
    </row>
    <row r="222">
      <c r="A222" s="57" t="s">
        <v>315</v>
      </c>
      <c r="B222" s="57" t="s">
        <v>316</v>
      </c>
      <c r="C222" s="57" t="s">
        <v>6</v>
      </c>
      <c r="D222" s="57" t="s">
        <v>328</v>
      </c>
      <c r="E222" s="57" t="s">
        <v>4</v>
      </c>
      <c r="F222" s="220" t="s">
        <v>1322</v>
      </c>
      <c r="G222" s="57" t="s">
        <v>1053</v>
      </c>
      <c r="H222" s="279">
        <v>1.0</v>
      </c>
      <c r="I222" s="113">
        <v>7590.0</v>
      </c>
      <c r="J222" s="125"/>
      <c r="K222" s="222">
        <v>3290.0</v>
      </c>
      <c r="L222" s="59">
        <v>2632.0</v>
      </c>
      <c r="M222" s="189"/>
      <c r="N222" s="57" t="s">
        <v>1572</v>
      </c>
    </row>
    <row r="223">
      <c r="A223" s="57" t="s">
        <v>315</v>
      </c>
      <c r="B223" s="57" t="s">
        <v>316</v>
      </c>
      <c r="C223" s="57" t="s">
        <v>6</v>
      </c>
      <c r="D223" s="57" t="s">
        <v>567</v>
      </c>
      <c r="E223" s="57" t="s">
        <v>4</v>
      </c>
      <c r="F223" s="220" t="s">
        <v>1322</v>
      </c>
      <c r="G223" s="57" t="s">
        <v>1053</v>
      </c>
      <c r="H223" s="279">
        <v>1.0</v>
      </c>
      <c r="I223" s="113">
        <v>7590.0</v>
      </c>
      <c r="J223" s="125"/>
      <c r="K223" s="222">
        <v>3290.0</v>
      </c>
      <c r="L223" s="59">
        <v>2632.0</v>
      </c>
      <c r="M223" s="189"/>
      <c r="N223" s="57" t="s">
        <v>1572</v>
      </c>
    </row>
    <row r="224">
      <c r="A224" s="57" t="s">
        <v>315</v>
      </c>
      <c r="B224" s="57" t="s">
        <v>316</v>
      </c>
      <c r="C224" s="57" t="s">
        <v>6</v>
      </c>
      <c r="D224" s="57" t="s">
        <v>328</v>
      </c>
      <c r="E224" s="57" t="s">
        <v>1202</v>
      </c>
      <c r="F224" s="58" t="s">
        <v>1216</v>
      </c>
      <c r="G224" s="57" t="s">
        <v>1053</v>
      </c>
      <c r="H224" s="97">
        <v>1.0</v>
      </c>
      <c r="I224" s="113">
        <v>5190.0</v>
      </c>
      <c r="J224" s="125"/>
      <c r="K224" s="211">
        <v>2250.0</v>
      </c>
      <c r="L224" s="97">
        <v>2003.0</v>
      </c>
      <c r="M224" s="189">
        <f t="shared" ref="M224:M227" si="26">L224*H224</f>
        <v>2003</v>
      </c>
      <c r="N224" s="57" t="s">
        <v>1204</v>
      </c>
      <c r="O224" s="63"/>
      <c r="P224" s="203"/>
      <c r="Q224" s="203"/>
      <c r="R224" s="396"/>
      <c r="S224" s="396"/>
      <c r="T224" s="396"/>
      <c r="U224" s="396"/>
      <c r="V224" s="396"/>
      <c r="W224" s="396"/>
      <c r="X224" s="396"/>
      <c r="Y224" s="396"/>
      <c r="Z224" s="396"/>
      <c r="AA224" s="396"/>
      <c r="AB224" s="396"/>
      <c r="AC224" s="396"/>
      <c r="AD224" s="396"/>
      <c r="AE224" s="396"/>
      <c r="AF224" s="396"/>
      <c r="AG224" s="396"/>
      <c r="AH224" s="396"/>
      <c r="AI224" s="396"/>
      <c r="AJ224" s="396"/>
      <c r="AK224" s="396"/>
      <c r="AL224" s="396"/>
      <c r="AM224" s="396"/>
      <c r="AN224" s="396"/>
    </row>
    <row r="225">
      <c r="A225" s="57" t="s">
        <v>315</v>
      </c>
      <c r="B225" s="57" t="s">
        <v>316</v>
      </c>
      <c r="C225" s="57" t="s">
        <v>6</v>
      </c>
      <c r="D225" s="35" t="s">
        <v>567</v>
      </c>
      <c r="E225" s="57" t="s">
        <v>1202</v>
      </c>
      <c r="F225" s="382" t="s">
        <v>1216</v>
      </c>
      <c r="G225" s="57" t="s">
        <v>1053</v>
      </c>
      <c r="H225" s="97">
        <v>0.0</v>
      </c>
      <c r="I225" s="113">
        <v>5190.0</v>
      </c>
      <c r="J225" s="125"/>
      <c r="K225" s="211">
        <v>2250.0</v>
      </c>
      <c r="L225" s="97">
        <v>2003.0</v>
      </c>
      <c r="M225" s="189">
        <f t="shared" si="26"/>
        <v>0</v>
      </c>
      <c r="N225" s="57" t="s">
        <v>1204</v>
      </c>
      <c r="O225" s="64" t="s">
        <v>2039</v>
      </c>
      <c r="P225" s="203"/>
      <c r="Q225" s="203"/>
      <c r="R225" s="396"/>
      <c r="S225" s="396"/>
      <c r="T225" s="396"/>
      <c r="U225" s="396"/>
      <c r="V225" s="396"/>
      <c r="W225" s="396"/>
      <c r="X225" s="396"/>
      <c r="Y225" s="396"/>
      <c r="Z225" s="396"/>
      <c r="AA225" s="396"/>
      <c r="AB225" s="396"/>
      <c r="AC225" s="396"/>
      <c r="AD225" s="396"/>
      <c r="AE225" s="396"/>
      <c r="AF225" s="396"/>
      <c r="AG225" s="396"/>
      <c r="AH225" s="396"/>
      <c r="AI225" s="396"/>
      <c r="AJ225" s="396"/>
      <c r="AK225" s="396"/>
      <c r="AL225" s="396"/>
      <c r="AM225" s="396"/>
      <c r="AN225" s="396"/>
    </row>
    <row r="226">
      <c r="A226" s="57" t="s">
        <v>315</v>
      </c>
      <c r="B226" s="57" t="s">
        <v>316</v>
      </c>
      <c r="C226" s="57" t="s">
        <v>6</v>
      </c>
      <c r="D226" s="35" t="s">
        <v>567</v>
      </c>
      <c r="E226" s="57" t="s">
        <v>1202</v>
      </c>
      <c r="F226" s="382" t="s">
        <v>1218</v>
      </c>
      <c r="G226" s="57" t="s">
        <v>1053</v>
      </c>
      <c r="H226" s="97">
        <v>1.0</v>
      </c>
      <c r="I226" s="113">
        <v>5190.0</v>
      </c>
      <c r="J226" s="125"/>
      <c r="K226" s="211">
        <v>2250.0</v>
      </c>
      <c r="L226" s="97">
        <v>2003.0</v>
      </c>
      <c r="M226" s="189">
        <f t="shared" si="26"/>
        <v>2003</v>
      </c>
      <c r="N226" s="57" t="s">
        <v>1204</v>
      </c>
      <c r="O226" s="63"/>
      <c r="P226" s="203"/>
      <c r="Q226" s="203"/>
      <c r="R226" s="396"/>
      <c r="S226" s="396"/>
      <c r="T226" s="396"/>
      <c r="U226" s="396"/>
      <c r="V226" s="396"/>
      <c r="W226" s="396"/>
      <c r="X226" s="396"/>
      <c r="Y226" s="39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396"/>
      <c r="AK226" s="396"/>
      <c r="AL226" s="396"/>
      <c r="AM226" s="396"/>
      <c r="AN226" s="396"/>
    </row>
    <row r="227">
      <c r="A227" s="35" t="s">
        <v>315</v>
      </c>
      <c r="B227" s="35" t="s">
        <v>316</v>
      </c>
      <c r="C227" s="35" t="s">
        <v>6</v>
      </c>
      <c r="D227" s="35" t="s">
        <v>567</v>
      </c>
      <c r="E227" s="35" t="s">
        <v>319</v>
      </c>
      <c r="F227" s="325" t="s">
        <v>1927</v>
      </c>
      <c r="G227" s="326" t="s">
        <v>583</v>
      </c>
      <c r="H227" s="154">
        <v>1.0</v>
      </c>
      <c r="I227" s="57">
        <v>4490.0</v>
      </c>
      <c r="J227" s="113">
        <v>2790.0</v>
      </c>
      <c r="K227" s="57"/>
      <c r="L227" s="154">
        <v>1198.0</v>
      </c>
      <c r="M227" s="327">
        <f t="shared" si="26"/>
        <v>1198</v>
      </c>
      <c r="N227" s="57" t="s">
        <v>1814</v>
      </c>
      <c r="O227" s="346"/>
      <c r="P227" s="323"/>
      <c r="Q227" s="323"/>
      <c r="R227" s="323"/>
      <c r="S227" s="323"/>
      <c r="T227" s="323"/>
      <c r="U227" s="323"/>
      <c r="V227" s="323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252"/>
      <c r="AK227" s="270"/>
      <c r="AL227" s="270"/>
      <c r="AM227" s="270"/>
      <c r="AN227" s="270"/>
      <c r="AO227" s="270"/>
    </row>
    <row r="228">
      <c r="A228" s="35" t="s">
        <v>315</v>
      </c>
      <c r="B228" s="367" t="s">
        <v>316</v>
      </c>
      <c r="C228" s="367" t="s">
        <v>6</v>
      </c>
      <c r="D228" s="367" t="s">
        <v>328</v>
      </c>
      <c r="E228" s="367" t="s">
        <v>4</v>
      </c>
      <c r="F228" s="368" t="s">
        <v>1928</v>
      </c>
      <c r="G228" s="369" t="s">
        <v>1887</v>
      </c>
      <c r="H228" s="39">
        <v>1.0</v>
      </c>
      <c r="I228" s="367">
        <v>4990.0</v>
      </c>
      <c r="J228" s="367">
        <v>2790.0</v>
      </c>
      <c r="K228" s="274"/>
      <c r="L228" s="391">
        <v>1330.0</v>
      </c>
      <c r="M228" s="392">
        <v>1330.0</v>
      </c>
      <c r="N228" s="57" t="s">
        <v>1841</v>
      </c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  <c r="AA228" s="252"/>
      <c r="AB228" s="252"/>
      <c r="AC228" s="252"/>
      <c r="AD228" s="252"/>
      <c r="AE228" s="252"/>
      <c r="AF228" s="252"/>
      <c r="AG228" s="252"/>
      <c r="AH228" s="252"/>
      <c r="AI228" s="252"/>
      <c r="AJ228" s="270"/>
      <c r="AK228" s="270"/>
      <c r="AL228" s="270"/>
      <c r="AM228" s="270"/>
      <c r="AN228" s="270"/>
      <c r="AO228" s="270"/>
    </row>
    <row r="229">
      <c r="A229" s="57" t="s">
        <v>315</v>
      </c>
      <c r="B229" s="57" t="s">
        <v>316</v>
      </c>
      <c r="C229" s="57" t="s">
        <v>6</v>
      </c>
      <c r="D229" s="57" t="s">
        <v>567</v>
      </c>
      <c r="E229" s="57" t="s">
        <v>4</v>
      </c>
      <c r="F229" s="358" t="s">
        <v>1326</v>
      </c>
      <c r="G229" s="57" t="s">
        <v>1053</v>
      </c>
      <c r="H229" s="38">
        <v>1.0</v>
      </c>
      <c r="I229" s="113">
        <v>6590.0</v>
      </c>
      <c r="J229" s="125"/>
      <c r="K229" s="210">
        <v>2690.0</v>
      </c>
      <c r="L229" s="57">
        <v>2287.0</v>
      </c>
      <c r="M229" s="189">
        <f>L229*H229</f>
        <v>2287</v>
      </c>
      <c r="N229" s="57" t="s">
        <v>1288</v>
      </c>
    </row>
    <row r="230">
      <c r="A230" s="271" t="s">
        <v>315</v>
      </c>
      <c r="B230" s="57" t="s">
        <v>331</v>
      </c>
      <c r="C230" s="57" t="s">
        <v>6</v>
      </c>
      <c r="D230" s="97" t="s">
        <v>567</v>
      </c>
      <c r="E230" s="57" t="s">
        <v>4</v>
      </c>
      <c r="F230" s="358" t="s">
        <v>689</v>
      </c>
      <c r="G230" s="57" t="s">
        <v>583</v>
      </c>
      <c r="H230" s="39">
        <v>1.0</v>
      </c>
      <c r="I230" s="120">
        <v>7990.0</v>
      </c>
      <c r="J230" s="120">
        <v>6390.0</v>
      </c>
      <c r="K230" s="119"/>
      <c r="L230" s="61" t="s">
        <v>668</v>
      </c>
      <c r="M230" s="62">
        <v>1997.0</v>
      </c>
      <c r="N230" s="57" t="s">
        <v>629</v>
      </c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  <c r="AA230" s="252"/>
      <c r="AB230" s="252"/>
      <c r="AC230" s="252"/>
      <c r="AD230" s="252"/>
      <c r="AE230" s="252"/>
      <c r="AF230" s="252"/>
      <c r="AG230" s="252"/>
      <c r="AH230" s="252"/>
      <c r="AI230" s="270"/>
      <c r="AJ230" s="270"/>
      <c r="AK230" s="270"/>
    </row>
    <row r="231">
      <c r="A231" s="271" t="s">
        <v>315</v>
      </c>
      <c r="B231" s="57" t="s">
        <v>331</v>
      </c>
      <c r="C231" s="57" t="s">
        <v>6</v>
      </c>
      <c r="D231" s="97" t="s">
        <v>328</v>
      </c>
      <c r="E231" s="57" t="s">
        <v>4</v>
      </c>
      <c r="F231" s="57" t="s">
        <v>690</v>
      </c>
      <c r="G231" s="57" t="s">
        <v>583</v>
      </c>
      <c r="H231" s="39">
        <v>1.0</v>
      </c>
      <c r="I231" s="120">
        <v>7990.0</v>
      </c>
      <c r="J231" s="120">
        <v>6390.0</v>
      </c>
      <c r="K231" s="119"/>
      <c r="L231" s="61" t="s">
        <v>668</v>
      </c>
      <c r="M231" s="62">
        <v>1997.0</v>
      </c>
      <c r="N231" s="57" t="s">
        <v>629</v>
      </c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  <c r="AA231" s="252"/>
      <c r="AB231" s="252"/>
      <c r="AC231" s="252"/>
      <c r="AD231" s="252"/>
      <c r="AE231" s="252"/>
      <c r="AF231" s="252"/>
      <c r="AG231" s="252"/>
      <c r="AH231" s="252"/>
      <c r="AI231" s="270"/>
      <c r="AJ231" s="270"/>
      <c r="AK231" s="270"/>
    </row>
    <row r="232">
      <c r="A232" s="57" t="s">
        <v>315</v>
      </c>
      <c r="B232" s="57" t="s">
        <v>316</v>
      </c>
      <c r="C232" s="57" t="s">
        <v>22</v>
      </c>
      <c r="D232" s="271" t="s">
        <v>567</v>
      </c>
      <c r="E232" s="57" t="s">
        <v>4</v>
      </c>
      <c r="F232" s="382" t="s">
        <v>1111</v>
      </c>
      <c r="G232" s="154" t="s">
        <v>524</v>
      </c>
      <c r="H232" s="38">
        <v>1.0</v>
      </c>
      <c r="I232" s="113">
        <v>23590.0</v>
      </c>
      <c r="J232" s="125"/>
      <c r="K232" s="179">
        <v>10163.0</v>
      </c>
      <c r="L232" s="38">
        <v>9655.0</v>
      </c>
      <c r="M232" s="383">
        <f>L232*H232</f>
        <v>9655</v>
      </c>
      <c r="N232" s="57" t="s">
        <v>1095</v>
      </c>
      <c r="O232" s="63"/>
      <c r="P232" s="63"/>
      <c r="Q232" s="5">
        <v>1.0</v>
      </c>
      <c r="R232" s="5"/>
      <c r="S232" s="5"/>
      <c r="T232" s="5"/>
      <c r="U232" s="5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63"/>
    </row>
    <row r="233">
      <c r="A233" s="35" t="s">
        <v>315</v>
      </c>
      <c r="B233" s="35" t="s">
        <v>316</v>
      </c>
      <c r="C233" s="35" t="s">
        <v>6</v>
      </c>
      <c r="D233" s="97" t="s">
        <v>328</v>
      </c>
      <c r="E233" s="97" t="s">
        <v>569</v>
      </c>
      <c r="F233" s="289" t="s">
        <v>1929</v>
      </c>
      <c r="G233" s="97" t="s">
        <v>377</v>
      </c>
      <c r="H233" s="39">
        <v>1.0</v>
      </c>
      <c r="I233" s="97">
        <v>26790.0</v>
      </c>
      <c r="J233" s="97">
        <v>18390.0</v>
      </c>
      <c r="K233" s="38"/>
      <c r="L233" s="290"/>
      <c r="M233" s="291">
        <v>8361.0</v>
      </c>
      <c r="N233" s="35"/>
      <c r="O233" s="231"/>
      <c r="P233" s="231"/>
      <c r="Q233" s="231"/>
      <c r="R233" s="231"/>
      <c r="S233" s="231"/>
      <c r="T233" s="231"/>
      <c r="U233" s="231"/>
      <c r="V233" s="231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252"/>
      <c r="AJ233" s="270"/>
      <c r="AK233" s="270"/>
      <c r="AL233" s="270"/>
      <c r="AM233" s="270"/>
      <c r="AN233" s="270"/>
      <c r="AO233" s="270"/>
    </row>
    <row r="234">
      <c r="A234" s="35" t="s">
        <v>315</v>
      </c>
      <c r="B234" s="35" t="s">
        <v>316</v>
      </c>
      <c r="C234" s="35" t="s">
        <v>6</v>
      </c>
      <c r="D234" s="97" t="s">
        <v>567</v>
      </c>
      <c r="E234" s="97" t="s">
        <v>569</v>
      </c>
      <c r="F234" s="289" t="s">
        <v>1929</v>
      </c>
      <c r="G234" s="97" t="s">
        <v>377</v>
      </c>
      <c r="H234" s="39">
        <v>1.0</v>
      </c>
      <c r="I234" s="97">
        <v>26790.0</v>
      </c>
      <c r="J234" s="97">
        <v>18390.0</v>
      </c>
      <c r="K234" s="38"/>
      <c r="L234" s="290"/>
      <c r="M234" s="291">
        <v>8361.0</v>
      </c>
      <c r="N234" s="35"/>
      <c r="O234" s="231"/>
      <c r="P234" s="231"/>
      <c r="Q234" s="231"/>
      <c r="R234" s="231"/>
      <c r="S234" s="231"/>
      <c r="T234" s="231"/>
      <c r="U234" s="231"/>
      <c r="V234" s="231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252"/>
      <c r="AJ234" s="270"/>
      <c r="AK234" s="270"/>
      <c r="AL234" s="270"/>
      <c r="AM234" s="270"/>
      <c r="AN234" s="270"/>
      <c r="AO234" s="270"/>
    </row>
    <row r="235">
      <c r="A235" s="57" t="s">
        <v>315</v>
      </c>
      <c r="B235" s="57" t="s">
        <v>316</v>
      </c>
      <c r="C235" s="57" t="s">
        <v>22</v>
      </c>
      <c r="D235" s="57" t="s">
        <v>328</v>
      </c>
      <c r="E235" s="57" t="s">
        <v>4</v>
      </c>
      <c r="F235" s="58" t="s">
        <v>1118</v>
      </c>
      <c r="G235" s="154" t="s">
        <v>524</v>
      </c>
      <c r="H235" s="38">
        <v>1.0</v>
      </c>
      <c r="I235" s="113">
        <v>24990.0</v>
      </c>
      <c r="J235" s="125"/>
      <c r="K235" s="179">
        <v>10430.0</v>
      </c>
      <c r="L235" s="38">
        <v>9909.0</v>
      </c>
      <c r="M235" s="383">
        <f t="shared" ref="M235:M243" si="27">L235*H235</f>
        <v>9909</v>
      </c>
      <c r="N235" s="57" t="s">
        <v>1095</v>
      </c>
      <c r="O235" s="63"/>
      <c r="P235" s="63"/>
      <c r="Q235" s="5">
        <v>1.0</v>
      </c>
      <c r="R235" s="5"/>
      <c r="S235" s="5"/>
      <c r="T235" s="5"/>
      <c r="U235" s="5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</row>
    <row r="236">
      <c r="A236" s="57" t="s">
        <v>315</v>
      </c>
      <c r="B236" s="57" t="s">
        <v>316</v>
      </c>
      <c r="C236" s="57" t="s">
        <v>22</v>
      </c>
      <c r="D236" s="57" t="s">
        <v>567</v>
      </c>
      <c r="E236" s="57" t="s">
        <v>4</v>
      </c>
      <c r="F236" s="38" t="s">
        <v>1463</v>
      </c>
      <c r="G236" s="57" t="s">
        <v>524</v>
      </c>
      <c r="H236" s="38">
        <v>1.0</v>
      </c>
      <c r="I236" s="113">
        <v>15390.0</v>
      </c>
      <c r="J236" s="125"/>
      <c r="K236" s="216" t="s">
        <v>1464</v>
      </c>
      <c r="L236" s="59">
        <v>6330.0</v>
      </c>
      <c r="M236" s="189">
        <f t="shared" si="27"/>
        <v>6330</v>
      </c>
      <c r="N236" s="57" t="s">
        <v>1435</v>
      </c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</row>
    <row r="237">
      <c r="A237" s="57" t="s">
        <v>315</v>
      </c>
      <c r="B237" s="57" t="s">
        <v>316</v>
      </c>
      <c r="C237" s="57" t="s">
        <v>22</v>
      </c>
      <c r="D237" s="57" t="s">
        <v>567</v>
      </c>
      <c r="E237" s="57" t="s">
        <v>4</v>
      </c>
      <c r="F237" s="38" t="s">
        <v>1465</v>
      </c>
      <c r="G237" s="57" t="s">
        <v>524</v>
      </c>
      <c r="H237" s="38">
        <v>1.0</v>
      </c>
      <c r="I237" s="113">
        <v>14990.0</v>
      </c>
      <c r="J237" s="125"/>
      <c r="K237" s="216" t="s">
        <v>1466</v>
      </c>
      <c r="L237" s="59">
        <v>6172.0</v>
      </c>
      <c r="M237" s="189">
        <f t="shared" si="27"/>
        <v>6172</v>
      </c>
      <c r="N237" s="57" t="s">
        <v>1435</v>
      </c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</row>
    <row r="238">
      <c r="A238" s="57" t="s">
        <v>315</v>
      </c>
      <c r="B238" s="57" t="s">
        <v>316</v>
      </c>
      <c r="C238" s="57" t="s">
        <v>22</v>
      </c>
      <c r="D238" s="271" t="s">
        <v>567</v>
      </c>
      <c r="E238" s="57" t="s">
        <v>4</v>
      </c>
      <c r="F238" s="382" t="s">
        <v>1117</v>
      </c>
      <c r="G238" s="154" t="s">
        <v>524</v>
      </c>
      <c r="H238" s="38">
        <v>1.0</v>
      </c>
      <c r="I238" s="113">
        <v>29790.0</v>
      </c>
      <c r="J238" s="125"/>
      <c r="K238" s="179">
        <v>12663.0</v>
      </c>
      <c r="L238" s="38">
        <v>12030.0</v>
      </c>
      <c r="M238" s="383">
        <f t="shared" si="27"/>
        <v>12030</v>
      </c>
      <c r="N238" s="57" t="s">
        <v>1095</v>
      </c>
      <c r="O238" s="63"/>
      <c r="P238" s="63"/>
      <c r="Q238" s="5">
        <v>1.0</v>
      </c>
      <c r="R238" s="5"/>
      <c r="S238" s="5"/>
      <c r="T238" s="5"/>
      <c r="U238" s="5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</row>
    <row r="239">
      <c r="A239" s="57" t="s">
        <v>315</v>
      </c>
      <c r="B239" s="57" t="s">
        <v>316</v>
      </c>
      <c r="C239" s="57" t="s">
        <v>22</v>
      </c>
      <c r="D239" s="57" t="s">
        <v>328</v>
      </c>
      <c r="E239" s="57" t="s">
        <v>4</v>
      </c>
      <c r="F239" s="38" t="s">
        <v>1467</v>
      </c>
      <c r="G239" s="57" t="s">
        <v>524</v>
      </c>
      <c r="H239" s="38">
        <v>1.0</v>
      </c>
      <c r="I239" s="113">
        <v>15790.0</v>
      </c>
      <c r="J239" s="125"/>
      <c r="K239" s="216" t="s">
        <v>1468</v>
      </c>
      <c r="L239" s="59">
        <v>6489.0</v>
      </c>
      <c r="M239" s="189">
        <f t="shared" si="27"/>
        <v>6489</v>
      </c>
      <c r="N239" s="57" t="s">
        <v>1435</v>
      </c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</row>
    <row r="240">
      <c r="A240" s="157" t="s">
        <v>315</v>
      </c>
      <c r="B240" s="157" t="s">
        <v>316</v>
      </c>
      <c r="C240" s="157" t="s">
        <v>22</v>
      </c>
      <c r="D240" s="157" t="s">
        <v>567</v>
      </c>
      <c r="E240" s="157" t="s">
        <v>4</v>
      </c>
      <c r="F240" s="437" t="s">
        <v>1105</v>
      </c>
      <c r="G240" s="438" t="s">
        <v>524</v>
      </c>
      <c r="H240" s="439">
        <v>1.0</v>
      </c>
      <c r="I240" s="160">
        <v>13990.0</v>
      </c>
      <c r="J240" s="161"/>
      <c r="K240" s="440">
        <v>6330.0</v>
      </c>
      <c r="L240" s="439">
        <v>6014.0</v>
      </c>
      <c r="M240" s="441">
        <f t="shared" si="27"/>
        <v>6014</v>
      </c>
      <c r="N240" s="157" t="s">
        <v>1095</v>
      </c>
      <c r="O240" s="442" t="s">
        <v>1930</v>
      </c>
      <c r="P240" s="166"/>
      <c r="Q240" s="443">
        <v>1.0</v>
      </c>
      <c r="R240" s="443"/>
      <c r="S240" s="443"/>
      <c r="T240" s="443"/>
      <c r="U240" s="443"/>
      <c r="V240" s="444"/>
      <c r="W240" s="444"/>
      <c r="X240" s="444"/>
      <c r="Y240" s="444"/>
      <c r="Z240" s="444"/>
      <c r="AA240" s="444"/>
      <c r="AB240" s="444"/>
      <c r="AC240" s="444"/>
      <c r="AD240" s="444"/>
      <c r="AE240" s="444"/>
      <c r="AF240" s="444"/>
      <c r="AG240" s="444"/>
      <c r="AH240" s="444"/>
      <c r="AI240" s="444"/>
      <c r="AJ240" s="445"/>
      <c r="AK240" s="445"/>
      <c r="AL240" s="445"/>
      <c r="AM240" s="445"/>
      <c r="AN240" s="445"/>
      <c r="AO240" s="445"/>
    </row>
    <row r="241">
      <c r="A241" s="57" t="s">
        <v>315</v>
      </c>
      <c r="B241" s="57" t="s">
        <v>316</v>
      </c>
      <c r="C241" s="57" t="s">
        <v>22</v>
      </c>
      <c r="D241" s="57" t="s">
        <v>328</v>
      </c>
      <c r="E241" s="57" t="s">
        <v>4</v>
      </c>
      <c r="F241" s="58" t="s">
        <v>1113</v>
      </c>
      <c r="G241" s="154" t="s">
        <v>524</v>
      </c>
      <c r="H241" s="38">
        <v>1.0</v>
      </c>
      <c r="I241" s="113">
        <v>13390.0</v>
      </c>
      <c r="J241" s="125"/>
      <c r="K241" s="179">
        <v>5330.0</v>
      </c>
      <c r="L241" s="38">
        <v>5064.0</v>
      </c>
      <c r="M241" s="383">
        <f t="shared" si="27"/>
        <v>5064</v>
      </c>
      <c r="N241" s="57" t="s">
        <v>1095</v>
      </c>
      <c r="O241" s="63"/>
      <c r="P241" s="63"/>
      <c r="Q241" s="5">
        <v>1.0</v>
      </c>
      <c r="R241" s="5"/>
      <c r="S241" s="5"/>
      <c r="T241" s="5"/>
      <c r="U241" s="5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63"/>
    </row>
    <row r="242">
      <c r="A242" s="57" t="s">
        <v>315</v>
      </c>
      <c r="B242" s="57" t="s">
        <v>316</v>
      </c>
      <c r="C242" s="57" t="s">
        <v>22</v>
      </c>
      <c r="D242" s="57" t="s">
        <v>328</v>
      </c>
      <c r="E242" s="57" t="s">
        <v>4</v>
      </c>
      <c r="F242" s="58" t="s">
        <v>1114</v>
      </c>
      <c r="G242" s="154" t="s">
        <v>524</v>
      </c>
      <c r="H242" s="38">
        <v>1.0</v>
      </c>
      <c r="I242" s="113">
        <v>26790.0</v>
      </c>
      <c r="J242" s="125"/>
      <c r="K242" s="179">
        <v>11663.0</v>
      </c>
      <c r="L242" s="38">
        <v>11080.0</v>
      </c>
      <c r="M242" s="383">
        <f t="shared" si="27"/>
        <v>11080</v>
      </c>
      <c r="N242" s="57" t="s">
        <v>1095</v>
      </c>
      <c r="O242" s="63"/>
      <c r="P242" s="63"/>
      <c r="Q242" s="5">
        <v>1.0</v>
      </c>
      <c r="R242" s="5"/>
      <c r="S242" s="5"/>
      <c r="T242" s="5"/>
      <c r="U242" s="5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63"/>
    </row>
    <row r="243">
      <c r="A243" s="57" t="s">
        <v>315</v>
      </c>
      <c r="B243" s="57" t="s">
        <v>316</v>
      </c>
      <c r="C243" s="57" t="s">
        <v>22</v>
      </c>
      <c r="D243" s="271" t="s">
        <v>567</v>
      </c>
      <c r="E243" s="57" t="s">
        <v>4</v>
      </c>
      <c r="F243" s="382" t="s">
        <v>1112</v>
      </c>
      <c r="G243" s="154" t="s">
        <v>524</v>
      </c>
      <c r="H243" s="38">
        <v>1.0</v>
      </c>
      <c r="I243" s="113">
        <v>25390.0</v>
      </c>
      <c r="J243" s="125"/>
      <c r="K243" s="179">
        <v>10663.0</v>
      </c>
      <c r="L243" s="38">
        <v>10130.0</v>
      </c>
      <c r="M243" s="383">
        <f t="shared" si="27"/>
        <v>10130</v>
      </c>
      <c r="N243" s="57" t="s">
        <v>1095</v>
      </c>
      <c r="O243" s="63"/>
      <c r="P243" s="63"/>
      <c r="Q243" s="5">
        <v>1.0</v>
      </c>
      <c r="R243" s="5"/>
      <c r="S243" s="5"/>
      <c r="T243" s="5"/>
      <c r="U243" s="5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63"/>
    </row>
    <row r="244">
      <c r="A244" s="271" t="s">
        <v>315</v>
      </c>
      <c r="B244" s="57" t="s">
        <v>316</v>
      </c>
      <c r="C244" s="57" t="s">
        <v>6</v>
      </c>
      <c r="D244" s="97" t="s">
        <v>328</v>
      </c>
      <c r="E244" s="57" t="s">
        <v>4</v>
      </c>
      <c r="F244" s="57" t="s">
        <v>692</v>
      </c>
      <c r="G244" s="57" t="s">
        <v>524</v>
      </c>
      <c r="H244" s="39">
        <v>1.0</v>
      </c>
      <c r="I244" s="120">
        <v>12990.0</v>
      </c>
      <c r="J244" s="120">
        <v>10390.0</v>
      </c>
      <c r="K244" s="119"/>
      <c r="L244" s="61" t="s">
        <v>693</v>
      </c>
      <c r="M244" s="62">
        <v>4028.0</v>
      </c>
      <c r="N244" s="57" t="s">
        <v>629</v>
      </c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  <c r="AA244" s="252"/>
      <c r="AB244" s="252"/>
      <c r="AC244" s="252"/>
      <c r="AD244" s="252"/>
      <c r="AE244" s="252"/>
      <c r="AF244" s="252"/>
      <c r="AG244" s="252"/>
      <c r="AH244" s="252"/>
      <c r="AI244" s="270"/>
      <c r="AJ244" s="270"/>
      <c r="AK244" s="270"/>
    </row>
    <row r="245">
      <c r="A245" s="35" t="s">
        <v>315</v>
      </c>
      <c r="B245" s="35" t="s">
        <v>316</v>
      </c>
      <c r="C245" s="35" t="s">
        <v>6</v>
      </c>
      <c r="D245" s="38" t="s">
        <v>328</v>
      </c>
      <c r="E245" s="35" t="s">
        <v>4</v>
      </c>
      <c r="F245" s="446" t="s">
        <v>694</v>
      </c>
      <c r="G245" s="38" t="s">
        <v>377</v>
      </c>
      <c r="H245" s="39">
        <v>1.0</v>
      </c>
      <c r="I245" s="38">
        <v>10590.0</v>
      </c>
      <c r="J245" s="38"/>
      <c r="K245" s="38"/>
      <c r="L245" s="39">
        <v>4251.0</v>
      </c>
      <c r="M245" s="447"/>
      <c r="N245" s="35"/>
      <c r="O245" s="54"/>
      <c r="P245" s="54"/>
      <c r="Q245" s="54"/>
      <c r="R245" s="54"/>
      <c r="S245" s="54"/>
      <c r="T245" s="54"/>
      <c r="U245" s="54"/>
      <c r="V245" s="5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252"/>
      <c r="AJ245" s="270"/>
      <c r="AK245" s="270"/>
      <c r="AL245" s="270"/>
      <c r="AM245" s="270"/>
      <c r="AN245" s="270"/>
      <c r="AO245" s="270"/>
    </row>
    <row r="246">
      <c r="A246" s="271" t="s">
        <v>315</v>
      </c>
      <c r="B246" s="57" t="s">
        <v>316</v>
      </c>
      <c r="C246" s="57" t="s">
        <v>6</v>
      </c>
      <c r="D246" s="97" t="s">
        <v>567</v>
      </c>
      <c r="E246" s="57" t="s">
        <v>4</v>
      </c>
      <c r="F246" s="358" t="s">
        <v>694</v>
      </c>
      <c r="G246" s="57" t="s">
        <v>524</v>
      </c>
      <c r="H246" s="39">
        <v>1.0</v>
      </c>
      <c r="I246" s="120">
        <v>12990.0</v>
      </c>
      <c r="J246" s="120">
        <v>10390.0</v>
      </c>
      <c r="K246" s="119"/>
      <c r="L246" s="61" t="s">
        <v>693</v>
      </c>
      <c r="M246" s="62">
        <v>4028.0</v>
      </c>
      <c r="N246" s="57" t="s">
        <v>629</v>
      </c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70"/>
      <c r="AJ246" s="270"/>
      <c r="AK246" s="270"/>
    </row>
    <row r="247">
      <c r="A247" s="35" t="s">
        <v>315</v>
      </c>
      <c r="B247" s="35" t="s">
        <v>316</v>
      </c>
      <c r="C247" s="35" t="s">
        <v>6</v>
      </c>
      <c r="D247" s="38" t="s">
        <v>328</v>
      </c>
      <c r="E247" s="35" t="s">
        <v>4</v>
      </c>
      <c r="F247" s="448" t="s">
        <v>1931</v>
      </c>
      <c r="G247" s="38" t="s">
        <v>377</v>
      </c>
      <c r="H247" s="39">
        <v>1.0</v>
      </c>
      <c r="I247" s="38">
        <v>10590.0</v>
      </c>
      <c r="J247" s="38"/>
      <c r="K247" s="38"/>
      <c r="L247" s="39">
        <v>4251.0</v>
      </c>
      <c r="M247" s="447"/>
      <c r="N247" s="35"/>
      <c r="O247" s="54"/>
      <c r="P247" s="54"/>
      <c r="Q247" s="54"/>
      <c r="R247" s="54"/>
      <c r="S247" s="54"/>
      <c r="T247" s="54"/>
      <c r="U247" s="54"/>
      <c r="V247" s="5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252"/>
      <c r="AJ247" s="270"/>
      <c r="AK247" s="270"/>
      <c r="AL247" s="270"/>
      <c r="AM247" s="270"/>
      <c r="AN247" s="270"/>
      <c r="AO247" s="270"/>
    </row>
    <row r="248">
      <c r="A248" s="35" t="s">
        <v>315</v>
      </c>
      <c r="B248" s="35" t="s">
        <v>331</v>
      </c>
      <c r="C248" s="35" t="s">
        <v>6</v>
      </c>
      <c r="D248" s="97" t="s">
        <v>328</v>
      </c>
      <c r="E248" s="97" t="s">
        <v>569</v>
      </c>
      <c r="F248" s="289" t="s">
        <v>2040</v>
      </c>
      <c r="G248" s="97" t="s">
        <v>377</v>
      </c>
      <c r="H248" s="39">
        <v>0.0</v>
      </c>
      <c r="I248" s="97">
        <v>22990.0</v>
      </c>
      <c r="J248" s="97">
        <v>16970.0</v>
      </c>
      <c r="K248" s="38"/>
      <c r="L248" s="290"/>
      <c r="M248" s="291">
        <v>7394.0</v>
      </c>
      <c r="N248" s="35"/>
      <c r="O248" s="231" t="s">
        <v>2032</v>
      </c>
      <c r="P248" s="231"/>
      <c r="Q248" s="231"/>
      <c r="R248" s="231"/>
      <c r="S248" s="231"/>
      <c r="T248" s="231"/>
      <c r="U248" s="231"/>
      <c r="V248" s="231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252"/>
      <c r="AJ248" s="270"/>
      <c r="AK248" s="270"/>
      <c r="AL248" s="270"/>
      <c r="AM248" s="270"/>
      <c r="AN248" s="270"/>
      <c r="AO248" s="270"/>
    </row>
    <row r="249">
      <c r="A249" s="271" t="s">
        <v>315</v>
      </c>
      <c r="B249" s="57" t="s">
        <v>316</v>
      </c>
      <c r="C249" s="57" t="s">
        <v>6</v>
      </c>
      <c r="D249" s="57" t="s">
        <v>567</v>
      </c>
      <c r="E249" s="57" t="s">
        <v>4</v>
      </c>
      <c r="F249" s="382" t="s">
        <v>595</v>
      </c>
      <c r="G249" s="57" t="s">
        <v>524</v>
      </c>
      <c r="H249" s="39">
        <v>1.0</v>
      </c>
      <c r="I249" s="59">
        <v>12970.0</v>
      </c>
      <c r="J249" s="59">
        <v>10390.0</v>
      </c>
      <c r="K249" s="274"/>
      <c r="L249" s="61">
        <v>5163.0</v>
      </c>
      <c r="M249" s="62">
        <v>4130.0</v>
      </c>
      <c r="N249" s="57" t="s">
        <v>476</v>
      </c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  <c r="AA249" s="252"/>
      <c r="AB249" s="252"/>
      <c r="AC249" s="252"/>
      <c r="AD249" s="252"/>
      <c r="AE249" s="252"/>
      <c r="AF249" s="252"/>
      <c r="AG249" s="252"/>
      <c r="AH249" s="252"/>
      <c r="AI249" s="252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97" t="s">
        <v>328</v>
      </c>
      <c r="E250" s="57" t="s">
        <v>4</v>
      </c>
      <c r="F250" s="57" t="s">
        <v>695</v>
      </c>
      <c r="G250" s="57" t="s">
        <v>524</v>
      </c>
      <c r="H250" s="39">
        <v>1.0</v>
      </c>
      <c r="I250" s="120">
        <v>15490.0</v>
      </c>
      <c r="J250" s="120">
        <v>12390.0</v>
      </c>
      <c r="K250" s="119"/>
      <c r="L250" s="61" t="s">
        <v>696</v>
      </c>
      <c r="M250" s="62">
        <v>4647.0</v>
      </c>
      <c r="N250" s="57" t="s">
        <v>629</v>
      </c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70"/>
      <c r="AJ250" s="270"/>
      <c r="AK250" s="270"/>
    </row>
    <row r="251">
      <c r="A251" s="271" t="s">
        <v>315</v>
      </c>
      <c r="B251" s="57" t="s">
        <v>316</v>
      </c>
      <c r="C251" s="57" t="s">
        <v>6</v>
      </c>
      <c r="D251" s="57" t="s">
        <v>328</v>
      </c>
      <c r="E251" s="57" t="s">
        <v>4</v>
      </c>
      <c r="F251" s="57" t="s">
        <v>780</v>
      </c>
      <c r="G251" s="57" t="s">
        <v>524</v>
      </c>
      <c r="H251" s="38">
        <v>1.0</v>
      </c>
      <c r="I251" s="113">
        <v>10790.0</v>
      </c>
      <c r="J251" s="125"/>
      <c r="K251" s="104"/>
      <c r="L251" s="133">
        <v>4663.0</v>
      </c>
      <c r="M251" s="381">
        <v>3964.0</v>
      </c>
      <c r="N251" s="57" t="s">
        <v>748</v>
      </c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70"/>
      <c r="AK251" s="270"/>
      <c r="AL251" s="270"/>
      <c r="AM251" s="270"/>
      <c r="AN251" s="270"/>
      <c r="AO251" s="270"/>
    </row>
    <row r="252">
      <c r="A252" s="271" t="s">
        <v>315</v>
      </c>
      <c r="B252" s="57" t="s">
        <v>316</v>
      </c>
      <c r="C252" s="57" t="s">
        <v>6</v>
      </c>
      <c r="D252" s="57" t="s">
        <v>328</v>
      </c>
      <c r="E252" s="57" t="s">
        <v>569</v>
      </c>
      <c r="F252" s="58" t="s">
        <v>596</v>
      </c>
      <c r="G252" s="57" t="s">
        <v>524</v>
      </c>
      <c r="H252" s="39">
        <v>1.0</v>
      </c>
      <c r="I252" s="59">
        <v>19970.0</v>
      </c>
      <c r="J252" s="59">
        <v>15970.0</v>
      </c>
      <c r="K252" s="274"/>
      <c r="L252" s="61">
        <v>7990.0</v>
      </c>
      <c r="M252" s="62">
        <v>6792.0</v>
      </c>
      <c r="N252" s="57" t="s">
        <v>476</v>
      </c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  <c r="AH252" s="252"/>
      <c r="AI252" s="252"/>
      <c r="AJ252" s="270"/>
      <c r="AK252" s="270"/>
      <c r="AL252" s="270"/>
      <c r="AM252" s="270"/>
      <c r="AN252" s="270"/>
      <c r="AO252" s="270"/>
    </row>
    <row r="253">
      <c r="A253" s="57" t="s">
        <v>315</v>
      </c>
      <c r="B253" s="57" t="s">
        <v>316</v>
      </c>
      <c r="C253" s="57" t="s">
        <v>6</v>
      </c>
      <c r="D253" s="57" t="s">
        <v>567</v>
      </c>
      <c r="E253" s="57" t="s">
        <v>4</v>
      </c>
      <c r="F253" s="38" t="s">
        <v>1469</v>
      </c>
      <c r="G253" s="57" t="s">
        <v>524</v>
      </c>
      <c r="H253" s="38">
        <v>0.0</v>
      </c>
      <c r="I253" s="113">
        <v>18390.0</v>
      </c>
      <c r="J253" s="132">
        <v>13790.0</v>
      </c>
      <c r="K253" s="216">
        <v>7900.0</v>
      </c>
      <c r="L253" s="59">
        <v>5925.0</v>
      </c>
      <c r="M253" s="189">
        <f t="shared" ref="M253:M254" si="28">L253*H253</f>
        <v>0</v>
      </c>
      <c r="N253" s="57" t="s">
        <v>1435</v>
      </c>
      <c r="O253" s="64" t="s">
        <v>2041</v>
      </c>
      <c r="P253" s="209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</row>
    <row r="254">
      <c r="A254" s="57" t="s">
        <v>315</v>
      </c>
      <c r="B254" s="57" t="s">
        <v>316</v>
      </c>
      <c r="C254" s="57" t="s">
        <v>6</v>
      </c>
      <c r="D254" s="57" t="s">
        <v>328</v>
      </c>
      <c r="E254" s="57" t="s">
        <v>4</v>
      </c>
      <c r="F254" s="38" t="s">
        <v>1469</v>
      </c>
      <c r="G254" s="57" t="s">
        <v>524</v>
      </c>
      <c r="H254" s="38">
        <v>1.0</v>
      </c>
      <c r="I254" s="113">
        <v>18390.0</v>
      </c>
      <c r="J254" s="132">
        <v>13790.0</v>
      </c>
      <c r="K254" s="216">
        <v>7900.0</v>
      </c>
      <c r="L254" s="59">
        <v>5925.0</v>
      </c>
      <c r="M254" s="189">
        <f t="shared" si="28"/>
        <v>5925</v>
      </c>
      <c r="N254" s="57" t="s">
        <v>1435</v>
      </c>
      <c r="O254" s="63"/>
      <c r="P254" s="209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</row>
    <row r="255">
      <c r="A255" s="35" t="s">
        <v>315</v>
      </c>
      <c r="B255" s="35" t="s">
        <v>331</v>
      </c>
      <c r="C255" s="35" t="s">
        <v>6</v>
      </c>
      <c r="D255" s="97" t="s">
        <v>328</v>
      </c>
      <c r="E255" s="97" t="s">
        <v>4</v>
      </c>
      <c r="F255" s="289" t="s">
        <v>1932</v>
      </c>
      <c r="G255" s="97" t="s">
        <v>377</v>
      </c>
      <c r="H255" s="39">
        <v>1.0</v>
      </c>
      <c r="I255" s="97">
        <v>22790.0</v>
      </c>
      <c r="J255" s="97">
        <v>15590.0</v>
      </c>
      <c r="K255" s="38"/>
      <c r="L255" s="290"/>
      <c r="M255" s="291">
        <v>6916.0</v>
      </c>
      <c r="N255" s="35"/>
      <c r="O255" s="231"/>
      <c r="P255" s="231"/>
      <c r="Q255" s="231"/>
      <c r="R255" s="231"/>
      <c r="S255" s="231"/>
      <c r="T255" s="231"/>
      <c r="U255" s="231"/>
      <c r="V255" s="231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252"/>
      <c r="AJ255" s="270"/>
      <c r="AK255" s="270"/>
      <c r="AL255" s="270"/>
      <c r="AM255" s="270"/>
      <c r="AN255" s="270"/>
      <c r="AO255" s="270"/>
    </row>
    <row r="256">
      <c r="A256" s="35" t="s">
        <v>315</v>
      </c>
      <c r="B256" s="35" t="s">
        <v>316</v>
      </c>
      <c r="C256" s="35" t="s">
        <v>6</v>
      </c>
      <c r="D256" s="35" t="s">
        <v>567</v>
      </c>
      <c r="E256" s="35" t="s">
        <v>569</v>
      </c>
      <c r="F256" s="325" t="s">
        <v>1933</v>
      </c>
      <c r="G256" s="326" t="s">
        <v>524</v>
      </c>
      <c r="H256" s="154">
        <v>1.0</v>
      </c>
      <c r="I256" s="57">
        <v>11990.0</v>
      </c>
      <c r="J256" s="57">
        <v>9590.0</v>
      </c>
      <c r="K256" s="57"/>
      <c r="L256" s="154">
        <v>3771.0</v>
      </c>
      <c r="M256" s="327">
        <f>L256*H256</f>
        <v>3771</v>
      </c>
      <c r="N256" s="57" t="s">
        <v>1814</v>
      </c>
      <c r="O256" s="346"/>
      <c r="P256" s="323"/>
      <c r="Q256" s="323"/>
      <c r="R256" s="323"/>
      <c r="S256" s="323"/>
      <c r="T256" s="323"/>
      <c r="U256" s="323"/>
      <c r="V256" s="323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252"/>
      <c r="AK256" s="270"/>
      <c r="AL256" s="270"/>
      <c r="AM256" s="270"/>
      <c r="AN256" s="270"/>
      <c r="AO256" s="270"/>
    </row>
    <row r="257">
      <c r="A257" s="35" t="s">
        <v>315</v>
      </c>
      <c r="B257" s="367" t="s">
        <v>316</v>
      </c>
      <c r="C257" s="367" t="s">
        <v>6</v>
      </c>
      <c r="D257" s="367" t="s">
        <v>328</v>
      </c>
      <c r="E257" s="367" t="s">
        <v>569</v>
      </c>
      <c r="F257" s="368" t="s">
        <v>1934</v>
      </c>
      <c r="G257" s="369" t="s">
        <v>1840</v>
      </c>
      <c r="H257" s="39">
        <v>1.0</v>
      </c>
      <c r="I257" s="367">
        <v>13990.0</v>
      </c>
      <c r="J257" s="367">
        <v>9790.0</v>
      </c>
      <c r="K257" s="274"/>
      <c r="L257" s="391">
        <v>4636.0</v>
      </c>
      <c r="M257" s="392">
        <v>4636.0</v>
      </c>
      <c r="N257" s="57" t="s">
        <v>1841</v>
      </c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70"/>
      <c r="AK257" s="270"/>
      <c r="AL257" s="270"/>
      <c r="AM257" s="270"/>
      <c r="AN257" s="270"/>
      <c r="AO257" s="270"/>
    </row>
    <row r="258">
      <c r="A258" s="271" t="s">
        <v>315</v>
      </c>
      <c r="B258" s="57" t="s">
        <v>316</v>
      </c>
      <c r="C258" s="57" t="s">
        <v>6</v>
      </c>
      <c r="D258" s="57" t="s">
        <v>567</v>
      </c>
      <c r="E258" s="57" t="s">
        <v>4</v>
      </c>
      <c r="F258" s="382" t="s">
        <v>597</v>
      </c>
      <c r="G258" s="57" t="s">
        <v>524</v>
      </c>
      <c r="H258" s="39">
        <v>1.0</v>
      </c>
      <c r="I258" s="59">
        <v>12790.0</v>
      </c>
      <c r="J258" s="59">
        <v>10390.0</v>
      </c>
      <c r="K258" s="408"/>
      <c r="L258" s="176">
        <v>4990.0</v>
      </c>
      <c r="M258" s="62">
        <v>3493.0</v>
      </c>
      <c r="N258" s="57" t="s">
        <v>476</v>
      </c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  <c r="AH258" s="252"/>
      <c r="AI258" s="252"/>
      <c r="AJ258" s="270"/>
      <c r="AK258" s="270"/>
      <c r="AL258" s="270"/>
      <c r="AM258" s="270"/>
      <c r="AN258" s="270"/>
      <c r="AO258" s="270"/>
    </row>
    <row r="259">
      <c r="A259" s="271" t="s">
        <v>315</v>
      </c>
      <c r="B259" s="57" t="s">
        <v>316</v>
      </c>
      <c r="C259" s="57" t="s">
        <v>6</v>
      </c>
      <c r="D259" s="57" t="s">
        <v>567</v>
      </c>
      <c r="E259" s="57" t="s">
        <v>4</v>
      </c>
      <c r="F259" s="382" t="s">
        <v>598</v>
      </c>
      <c r="G259" s="57" t="s">
        <v>524</v>
      </c>
      <c r="H259" s="39">
        <v>1.0</v>
      </c>
      <c r="I259" s="59">
        <v>14890.0</v>
      </c>
      <c r="J259" s="59">
        <v>11970.0</v>
      </c>
      <c r="K259" s="408"/>
      <c r="L259" s="176">
        <v>5950.0</v>
      </c>
      <c r="M259" s="62">
        <v>4165.0</v>
      </c>
      <c r="N259" s="57" t="s">
        <v>476</v>
      </c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  <c r="AA259" s="252"/>
      <c r="AB259" s="252"/>
      <c r="AC259" s="252"/>
      <c r="AD259" s="252"/>
      <c r="AE259" s="252"/>
      <c r="AF259" s="252"/>
      <c r="AG259" s="252"/>
      <c r="AH259" s="252"/>
      <c r="AI259" s="252"/>
      <c r="AJ259" s="270"/>
      <c r="AK259" s="270"/>
      <c r="AL259" s="270"/>
      <c r="AM259" s="270"/>
      <c r="AN259" s="270"/>
      <c r="AO259" s="270"/>
    </row>
    <row r="260">
      <c r="A260" s="271" t="s">
        <v>315</v>
      </c>
      <c r="B260" s="57" t="s">
        <v>316</v>
      </c>
      <c r="C260" s="57" t="s">
        <v>6</v>
      </c>
      <c r="D260" s="57" t="s">
        <v>567</v>
      </c>
      <c r="E260" s="57" t="s">
        <v>4</v>
      </c>
      <c r="F260" s="382" t="s">
        <v>599</v>
      </c>
      <c r="G260" s="57" t="s">
        <v>524</v>
      </c>
      <c r="H260" s="39">
        <v>1.0</v>
      </c>
      <c r="I260" s="59">
        <v>23990.0</v>
      </c>
      <c r="J260" s="59">
        <v>16790.0</v>
      </c>
      <c r="K260" s="408"/>
      <c r="L260" s="176">
        <v>7900.0</v>
      </c>
      <c r="M260" s="62">
        <v>6715.0</v>
      </c>
      <c r="N260" s="57" t="s">
        <v>476</v>
      </c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  <c r="AA260" s="252"/>
      <c r="AB260" s="252"/>
      <c r="AC260" s="252"/>
      <c r="AD260" s="252"/>
      <c r="AE260" s="252"/>
      <c r="AF260" s="252"/>
      <c r="AG260" s="252"/>
      <c r="AH260" s="252"/>
      <c r="AI260" s="252"/>
      <c r="AJ260" s="270"/>
      <c r="AK260" s="270"/>
      <c r="AL260" s="270"/>
      <c r="AM260" s="270"/>
      <c r="AN260" s="270"/>
      <c r="AO260" s="270"/>
    </row>
    <row r="261">
      <c r="A261" s="35" t="s">
        <v>315</v>
      </c>
      <c r="B261" s="35" t="s">
        <v>316</v>
      </c>
      <c r="C261" s="35" t="s">
        <v>6</v>
      </c>
      <c r="D261" s="97" t="s">
        <v>567</v>
      </c>
      <c r="E261" s="97" t="s">
        <v>4</v>
      </c>
      <c r="F261" s="289" t="s">
        <v>1935</v>
      </c>
      <c r="G261" s="97" t="s">
        <v>377</v>
      </c>
      <c r="H261" s="39">
        <v>1.0</v>
      </c>
      <c r="I261" s="97">
        <v>26970.0</v>
      </c>
      <c r="J261" s="97">
        <v>18390.0</v>
      </c>
      <c r="K261" s="151"/>
      <c r="L261" s="406"/>
      <c r="M261" s="291">
        <v>8324.0</v>
      </c>
      <c r="N261" s="35"/>
      <c r="O261" s="231"/>
      <c r="P261" s="231"/>
      <c r="Q261" s="231"/>
      <c r="R261" s="231"/>
      <c r="S261" s="231"/>
      <c r="T261" s="231"/>
      <c r="U261" s="231"/>
      <c r="V261" s="231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252"/>
      <c r="AJ261" s="270"/>
      <c r="AK261" s="270"/>
      <c r="AL261" s="270"/>
      <c r="AM261" s="270"/>
      <c r="AN261" s="270"/>
      <c r="AO261" s="270"/>
    </row>
    <row r="262">
      <c r="A262" s="35" t="s">
        <v>315</v>
      </c>
      <c r="B262" s="35" t="s">
        <v>331</v>
      </c>
      <c r="C262" s="35" t="s">
        <v>6</v>
      </c>
      <c r="D262" s="38" t="s">
        <v>328</v>
      </c>
      <c r="E262" s="35" t="s">
        <v>569</v>
      </c>
      <c r="F262" s="279" t="s">
        <v>1936</v>
      </c>
      <c r="G262" s="38" t="s">
        <v>377</v>
      </c>
      <c r="H262" s="39">
        <v>1.0</v>
      </c>
      <c r="I262" s="38">
        <v>20390.0</v>
      </c>
      <c r="J262" s="38"/>
      <c r="K262" s="151"/>
      <c r="L262" s="405">
        <v>8389.0</v>
      </c>
      <c r="M262" s="447"/>
      <c r="N262" s="35"/>
      <c r="O262" s="54"/>
      <c r="P262" s="54"/>
      <c r="Q262" s="54"/>
      <c r="R262" s="54"/>
      <c r="S262" s="54"/>
      <c r="T262" s="54"/>
      <c r="U262" s="54"/>
      <c r="V262" s="5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252"/>
      <c r="AJ262" s="270"/>
      <c r="AK262" s="270"/>
      <c r="AL262" s="270"/>
      <c r="AM262" s="270"/>
      <c r="AN262" s="270"/>
      <c r="AO262" s="270"/>
    </row>
    <row r="263">
      <c r="A263" s="271" t="s">
        <v>315</v>
      </c>
      <c r="B263" s="57" t="s">
        <v>316</v>
      </c>
      <c r="C263" s="57" t="s">
        <v>6</v>
      </c>
      <c r="D263" s="57" t="s">
        <v>567</v>
      </c>
      <c r="E263" s="57" t="s">
        <v>4</v>
      </c>
      <c r="F263" s="382" t="s">
        <v>601</v>
      </c>
      <c r="G263" s="57" t="s">
        <v>524</v>
      </c>
      <c r="H263" s="39">
        <v>1.0</v>
      </c>
      <c r="I263" s="59">
        <v>19390.0</v>
      </c>
      <c r="J263" s="59">
        <v>15390.0</v>
      </c>
      <c r="K263" s="408"/>
      <c r="L263" s="176">
        <v>7663.0</v>
      </c>
      <c r="M263" s="62">
        <v>6130.0</v>
      </c>
      <c r="N263" s="57" t="s">
        <v>476</v>
      </c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  <c r="AA263" s="252"/>
      <c r="AB263" s="252"/>
      <c r="AC263" s="252"/>
      <c r="AD263" s="252"/>
      <c r="AE263" s="252"/>
      <c r="AF263" s="252"/>
      <c r="AG263" s="252"/>
      <c r="AH263" s="252"/>
      <c r="AI263" s="252"/>
      <c r="AJ263" s="270"/>
      <c r="AK263" s="270"/>
      <c r="AL263" s="270"/>
      <c r="AM263" s="270"/>
      <c r="AN263" s="270"/>
      <c r="AO263" s="270"/>
    </row>
    <row r="264">
      <c r="A264" s="35" t="s">
        <v>315</v>
      </c>
      <c r="B264" s="35" t="s">
        <v>316</v>
      </c>
      <c r="C264" s="35" t="s">
        <v>6</v>
      </c>
      <c r="D264" s="97" t="s">
        <v>567</v>
      </c>
      <c r="E264" s="35" t="s">
        <v>4</v>
      </c>
      <c r="F264" s="446" t="s">
        <v>1937</v>
      </c>
      <c r="G264" s="38" t="s">
        <v>377</v>
      </c>
      <c r="H264" s="39">
        <v>1.0</v>
      </c>
      <c r="I264" s="97">
        <v>10190.0</v>
      </c>
      <c r="J264" s="97"/>
      <c r="K264" s="151"/>
      <c r="L264" s="405">
        <v>4114.0</v>
      </c>
      <c r="M264" s="447"/>
      <c r="N264" s="35"/>
      <c r="O264" s="231"/>
      <c r="P264" s="231"/>
      <c r="Q264" s="231"/>
      <c r="R264" s="231"/>
      <c r="S264" s="231"/>
      <c r="T264" s="231"/>
      <c r="U264" s="231"/>
      <c r="V264" s="231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252"/>
      <c r="AJ264" s="270"/>
      <c r="AK264" s="270"/>
      <c r="AL264" s="270"/>
      <c r="AM264" s="270"/>
      <c r="AN264" s="270"/>
      <c r="AO264" s="270"/>
    </row>
    <row r="265">
      <c r="A265" s="35" t="s">
        <v>315</v>
      </c>
      <c r="B265" s="35" t="s">
        <v>316</v>
      </c>
      <c r="C265" s="35" t="s">
        <v>6</v>
      </c>
      <c r="D265" s="35" t="s">
        <v>328</v>
      </c>
      <c r="E265" s="35" t="s">
        <v>4</v>
      </c>
      <c r="F265" s="448" t="s">
        <v>1938</v>
      </c>
      <c r="G265" s="38" t="s">
        <v>377</v>
      </c>
      <c r="H265" s="39">
        <v>1.0</v>
      </c>
      <c r="I265" s="97">
        <v>10190.0</v>
      </c>
      <c r="J265" s="97"/>
      <c r="K265" s="151"/>
      <c r="L265" s="405">
        <v>4114.0</v>
      </c>
      <c r="M265" s="447"/>
      <c r="N265" s="35"/>
      <c r="O265" s="231"/>
      <c r="P265" s="231"/>
      <c r="Q265" s="231"/>
      <c r="R265" s="231"/>
      <c r="S265" s="231"/>
      <c r="T265" s="231"/>
      <c r="U265" s="231"/>
      <c r="V265" s="231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252"/>
      <c r="AJ265" s="270"/>
      <c r="AK265" s="270"/>
      <c r="AL265" s="270"/>
      <c r="AM265" s="270"/>
      <c r="AN265" s="270"/>
      <c r="AO265" s="270"/>
    </row>
    <row r="266">
      <c r="A266" s="271" t="s">
        <v>315</v>
      </c>
      <c r="B266" s="57" t="s">
        <v>316</v>
      </c>
      <c r="C266" s="57" t="s">
        <v>6</v>
      </c>
      <c r="D266" s="57" t="s">
        <v>567</v>
      </c>
      <c r="E266" s="57" t="s">
        <v>4</v>
      </c>
      <c r="F266" s="382" t="s">
        <v>603</v>
      </c>
      <c r="G266" s="57" t="s">
        <v>524</v>
      </c>
      <c r="H266" s="39">
        <v>1.0</v>
      </c>
      <c r="I266" s="59">
        <v>16490.0</v>
      </c>
      <c r="J266" s="59">
        <v>12970.0</v>
      </c>
      <c r="K266" s="408"/>
      <c r="L266" s="176">
        <v>5500.0</v>
      </c>
      <c r="M266" s="62">
        <v>4400.0</v>
      </c>
      <c r="N266" s="57" t="s">
        <v>476</v>
      </c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  <c r="AA266" s="252"/>
      <c r="AB266" s="252"/>
      <c r="AC266" s="252"/>
      <c r="AD266" s="252"/>
      <c r="AE266" s="252"/>
      <c r="AF266" s="252"/>
      <c r="AG266" s="252"/>
      <c r="AH266" s="252"/>
      <c r="AI266" s="252"/>
      <c r="AJ266" s="270"/>
      <c r="AK266" s="270"/>
      <c r="AL266" s="270"/>
      <c r="AM266" s="270"/>
      <c r="AN266" s="270"/>
      <c r="AO266" s="270"/>
    </row>
    <row r="267">
      <c r="A267" s="271" t="s">
        <v>315</v>
      </c>
      <c r="B267" s="57" t="s">
        <v>316</v>
      </c>
      <c r="C267" s="57" t="s">
        <v>6</v>
      </c>
      <c r="D267" s="57" t="s">
        <v>567</v>
      </c>
      <c r="E267" s="57" t="s">
        <v>4</v>
      </c>
      <c r="F267" s="382" t="s">
        <v>604</v>
      </c>
      <c r="G267" s="57" t="s">
        <v>524</v>
      </c>
      <c r="H267" s="39">
        <v>1.0</v>
      </c>
      <c r="I267" s="59">
        <v>16490.0</v>
      </c>
      <c r="J267" s="59">
        <v>12970.0</v>
      </c>
      <c r="K267" s="408"/>
      <c r="L267" s="176">
        <v>5500.0</v>
      </c>
      <c r="M267" s="62">
        <v>4400.0</v>
      </c>
      <c r="N267" s="57" t="s">
        <v>476</v>
      </c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52"/>
      <c r="AJ267" s="270"/>
      <c r="AK267" s="270"/>
      <c r="AL267" s="270"/>
      <c r="AM267" s="270"/>
      <c r="AN267" s="270"/>
      <c r="AO267" s="270"/>
    </row>
    <row r="268">
      <c r="A268" s="271" t="s">
        <v>315</v>
      </c>
      <c r="B268" s="57" t="s">
        <v>316</v>
      </c>
      <c r="C268" s="57" t="s">
        <v>6</v>
      </c>
      <c r="D268" s="57" t="s">
        <v>328</v>
      </c>
      <c r="E268" s="57" t="s">
        <v>569</v>
      </c>
      <c r="F268" s="58" t="s">
        <v>605</v>
      </c>
      <c r="G268" s="57" t="s">
        <v>524</v>
      </c>
      <c r="H268" s="39">
        <v>1.0</v>
      </c>
      <c r="I268" s="59">
        <v>21590.0</v>
      </c>
      <c r="J268" s="59">
        <v>14890.0</v>
      </c>
      <c r="K268" s="408"/>
      <c r="L268" s="176">
        <v>8497.0</v>
      </c>
      <c r="M268" s="62">
        <v>5948.0</v>
      </c>
      <c r="N268" s="57" t="s">
        <v>476</v>
      </c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  <c r="AA268" s="252"/>
      <c r="AB268" s="252"/>
      <c r="AC268" s="252"/>
      <c r="AD268" s="252"/>
      <c r="AE268" s="252"/>
      <c r="AF268" s="252"/>
      <c r="AG268" s="252"/>
      <c r="AH268" s="252"/>
      <c r="AI268" s="252"/>
      <c r="AJ268" s="270"/>
      <c r="AK268" s="270"/>
      <c r="AL268" s="270"/>
      <c r="AM268" s="270"/>
      <c r="AN268" s="270"/>
      <c r="AO268" s="270"/>
    </row>
    <row r="269">
      <c r="A269" s="271" t="s">
        <v>315</v>
      </c>
      <c r="B269" s="57" t="s">
        <v>316</v>
      </c>
      <c r="C269" s="57" t="s">
        <v>6</v>
      </c>
      <c r="D269" s="57" t="s">
        <v>328</v>
      </c>
      <c r="E269" s="57" t="s">
        <v>569</v>
      </c>
      <c r="F269" s="57" t="s">
        <v>782</v>
      </c>
      <c r="G269" s="57" t="s">
        <v>524</v>
      </c>
      <c r="H269" s="38">
        <v>0.0</v>
      </c>
      <c r="I269" s="113">
        <v>21590.0</v>
      </c>
      <c r="J269" s="132">
        <v>15790.0</v>
      </c>
      <c r="K269" s="410"/>
      <c r="L269" s="411">
        <v>8497.0</v>
      </c>
      <c r="M269" s="381">
        <v>7222.0</v>
      </c>
      <c r="N269" s="57" t="s">
        <v>748</v>
      </c>
      <c r="O269" s="395" t="s">
        <v>2042</v>
      </c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70"/>
      <c r="AK269" s="270"/>
      <c r="AL269" s="270"/>
      <c r="AM269" s="270"/>
      <c r="AN269" s="270"/>
      <c r="AO269" s="270"/>
    </row>
    <row r="270">
      <c r="A270" s="271" t="s">
        <v>315</v>
      </c>
      <c r="B270" s="57" t="s">
        <v>331</v>
      </c>
      <c r="C270" s="57" t="s">
        <v>6</v>
      </c>
      <c r="D270" s="97" t="s">
        <v>567</v>
      </c>
      <c r="E270" s="57" t="s">
        <v>569</v>
      </c>
      <c r="F270" s="358" t="s">
        <v>699</v>
      </c>
      <c r="G270" s="57" t="s">
        <v>524</v>
      </c>
      <c r="H270" s="39">
        <v>1.0</v>
      </c>
      <c r="I270" s="120">
        <v>23990.0</v>
      </c>
      <c r="J270" s="120">
        <v>18970.0</v>
      </c>
      <c r="K270" s="449"/>
      <c r="L270" s="176" t="s">
        <v>700</v>
      </c>
      <c r="M270" s="62">
        <v>7506.0</v>
      </c>
      <c r="N270" s="57" t="s">
        <v>629</v>
      </c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  <c r="AA270" s="252"/>
      <c r="AB270" s="252"/>
      <c r="AC270" s="252"/>
      <c r="AD270" s="252"/>
      <c r="AE270" s="252"/>
      <c r="AF270" s="252"/>
      <c r="AG270" s="252"/>
      <c r="AH270" s="252"/>
      <c r="AI270" s="270"/>
      <c r="AJ270" s="270"/>
      <c r="AK270" s="270"/>
    </row>
    <row r="271">
      <c r="A271" s="35" t="s">
        <v>315</v>
      </c>
      <c r="B271" s="35" t="s">
        <v>316</v>
      </c>
      <c r="C271" s="35" t="s">
        <v>6</v>
      </c>
      <c r="D271" s="35" t="s">
        <v>328</v>
      </c>
      <c r="E271" s="35" t="s">
        <v>4</v>
      </c>
      <c r="F271" s="448" t="s">
        <v>1939</v>
      </c>
      <c r="G271" s="38" t="s">
        <v>377</v>
      </c>
      <c r="H271" s="39">
        <v>1.0</v>
      </c>
      <c r="I271" s="97">
        <v>11390.0</v>
      </c>
      <c r="J271" s="97"/>
      <c r="K271" s="151"/>
      <c r="L271" s="405">
        <v>4589.0</v>
      </c>
      <c r="M271" s="447"/>
      <c r="N271" s="35"/>
      <c r="O271" s="231"/>
      <c r="P271" s="231"/>
      <c r="Q271" s="231"/>
      <c r="R271" s="231"/>
      <c r="S271" s="231"/>
      <c r="T271" s="231"/>
      <c r="U271" s="231"/>
      <c r="V271" s="231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252"/>
      <c r="AJ271" s="270"/>
      <c r="AK271" s="270"/>
      <c r="AL271" s="270"/>
      <c r="AM271" s="270"/>
      <c r="AN271" s="270"/>
      <c r="AO271" s="270"/>
    </row>
    <row r="272">
      <c r="A272" s="57" t="s">
        <v>315</v>
      </c>
      <c r="B272" s="57" t="s">
        <v>316</v>
      </c>
      <c r="C272" s="57" t="s">
        <v>6</v>
      </c>
      <c r="D272" s="271" t="s">
        <v>567</v>
      </c>
      <c r="E272" s="57" t="s">
        <v>4</v>
      </c>
      <c r="F272" s="382" t="s">
        <v>1115</v>
      </c>
      <c r="G272" s="154" t="s">
        <v>524</v>
      </c>
      <c r="H272" s="38">
        <v>1.0</v>
      </c>
      <c r="I272" s="113">
        <v>15590.0</v>
      </c>
      <c r="J272" s="125"/>
      <c r="K272" s="178">
        <v>5500.0</v>
      </c>
      <c r="L272" s="151">
        <v>5225.0</v>
      </c>
      <c r="M272" s="383">
        <f t="shared" ref="M272:M278" si="29">L272*H272</f>
        <v>5225</v>
      </c>
      <c r="N272" s="57" t="s">
        <v>1095</v>
      </c>
      <c r="O272" s="63"/>
      <c r="P272" s="63"/>
      <c r="Q272" s="5">
        <v>2.0</v>
      </c>
      <c r="R272" s="5"/>
      <c r="S272" s="5"/>
      <c r="T272" s="5"/>
      <c r="U272" s="5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</row>
    <row r="273">
      <c r="A273" s="57" t="s">
        <v>315</v>
      </c>
      <c r="B273" s="57" t="s">
        <v>316</v>
      </c>
      <c r="C273" s="57" t="s">
        <v>6</v>
      </c>
      <c r="D273" s="57" t="s">
        <v>328</v>
      </c>
      <c r="E273" s="57" t="s">
        <v>4</v>
      </c>
      <c r="F273" s="58" t="s">
        <v>1115</v>
      </c>
      <c r="G273" s="154" t="s">
        <v>524</v>
      </c>
      <c r="H273" s="38">
        <v>1.0</v>
      </c>
      <c r="I273" s="113">
        <v>15590.0</v>
      </c>
      <c r="J273" s="125"/>
      <c r="K273" s="178">
        <v>5500.0</v>
      </c>
      <c r="L273" s="151">
        <v>5225.0</v>
      </c>
      <c r="M273" s="383">
        <f t="shared" si="29"/>
        <v>5225</v>
      </c>
      <c r="N273" s="57" t="s">
        <v>1095</v>
      </c>
      <c r="O273" s="63"/>
      <c r="P273" s="63"/>
      <c r="Q273" s="5">
        <v>2.0</v>
      </c>
      <c r="R273" s="5"/>
      <c r="S273" s="5"/>
      <c r="T273" s="5"/>
      <c r="U273" s="5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</row>
    <row r="274">
      <c r="A274" s="57" t="s">
        <v>315</v>
      </c>
      <c r="B274" s="57" t="s">
        <v>316</v>
      </c>
      <c r="C274" s="57" t="s">
        <v>6</v>
      </c>
      <c r="D274" s="57" t="s">
        <v>328</v>
      </c>
      <c r="E274" s="57" t="s">
        <v>4</v>
      </c>
      <c r="F274" s="58" t="s">
        <v>1190</v>
      </c>
      <c r="G274" s="57" t="s">
        <v>524</v>
      </c>
      <c r="H274" s="38">
        <v>1.0</v>
      </c>
      <c r="I274" s="113">
        <v>25990.0</v>
      </c>
      <c r="J274" s="132">
        <v>23590.0</v>
      </c>
      <c r="K274" s="178">
        <v>11450.0</v>
      </c>
      <c r="L274" s="151">
        <v>10191.0</v>
      </c>
      <c r="M274" s="189">
        <f t="shared" si="29"/>
        <v>10191</v>
      </c>
      <c r="N274" s="57" t="s">
        <v>1134</v>
      </c>
      <c r="O274" s="63"/>
      <c r="P274" s="63"/>
      <c r="Q274" s="63"/>
      <c r="R274" s="64"/>
      <c r="S274" s="54"/>
      <c r="T274" s="54"/>
      <c r="U274" s="54"/>
      <c r="V274" s="54"/>
      <c r="W274" s="5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3"/>
      <c r="AI274" s="63"/>
      <c r="AJ274" s="63"/>
    </row>
    <row r="275">
      <c r="A275" s="57" t="s">
        <v>315</v>
      </c>
      <c r="B275" s="57" t="s">
        <v>316</v>
      </c>
      <c r="C275" s="57" t="s">
        <v>6</v>
      </c>
      <c r="D275" s="57" t="s">
        <v>328</v>
      </c>
      <c r="E275" s="57" t="s">
        <v>4</v>
      </c>
      <c r="F275" s="58" t="s">
        <v>1191</v>
      </c>
      <c r="G275" s="57" t="s">
        <v>524</v>
      </c>
      <c r="H275" s="38">
        <v>1.0</v>
      </c>
      <c r="I275" s="113">
        <v>25990.0</v>
      </c>
      <c r="J275" s="132">
        <v>23590.0</v>
      </c>
      <c r="K275" s="178">
        <v>11450.0</v>
      </c>
      <c r="L275" s="151">
        <v>10191.0</v>
      </c>
      <c r="M275" s="189">
        <f t="shared" si="29"/>
        <v>10191</v>
      </c>
      <c r="N275" s="57" t="s">
        <v>1134</v>
      </c>
      <c r="O275" s="63"/>
      <c r="P275" s="63"/>
      <c r="Q275" s="63"/>
      <c r="R275" s="64"/>
      <c r="S275" s="54"/>
      <c r="T275" s="54"/>
      <c r="U275" s="54"/>
      <c r="V275" s="54"/>
      <c r="W275" s="5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3"/>
      <c r="AI275" s="63"/>
      <c r="AJ275" s="63"/>
    </row>
    <row r="276">
      <c r="A276" s="57" t="s">
        <v>315</v>
      </c>
      <c r="B276" s="57" t="s">
        <v>316</v>
      </c>
      <c r="C276" s="57" t="s">
        <v>6</v>
      </c>
      <c r="D276" s="57" t="s">
        <v>328</v>
      </c>
      <c r="E276" s="57" t="s">
        <v>4</v>
      </c>
      <c r="F276" s="57" t="s">
        <v>1328</v>
      </c>
      <c r="G276" s="57" t="s">
        <v>524</v>
      </c>
      <c r="H276" s="38">
        <v>0.0</v>
      </c>
      <c r="I276" s="113">
        <v>18390.0</v>
      </c>
      <c r="J276" s="125"/>
      <c r="K276" s="451">
        <v>7900.0</v>
      </c>
      <c r="L276" s="414">
        <v>6715.0</v>
      </c>
      <c r="M276" s="189">
        <f t="shared" si="29"/>
        <v>0</v>
      </c>
      <c r="N276" s="57" t="s">
        <v>1288</v>
      </c>
      <c r="O276" s="395" t="s">
        <v>2043</v>
      </c>
    </row>
    <row r="277">
      <c r="A277" s="57" t="s">
        <v>315</v>
      </c>
      <c r="B277" s="57" t="s">
        <v>331</v>
      </c>
      <c r="C277" s="57" t="s">
        <v>6</v>
      </c>
      <c r="D277" s="57" t="s">
        <v>567</v>
      </c>
      <c r="E277" s="57" t="s">
        <v>361</v>
      </c>
      <c r="F277" s="38" t="s">
        <v>1470</v>
      </c>
      <c r="G277" s="57" t="s">
        <v>524</v>
      </c>
      <c r="H277" s="38">
        <v>1.0</v>
      </c>
      <c r="I277" s="113">
        <v>15790.0</v>
      </c>
      <c r="J277" s="125"/>
      <c r="K277" s="217">
        <v>6900.0</v>
      </c>
      <c r="L277" s="218">
        <v>6900.0</v>
      </c>
      <c r="M277" s="189">
        <f t="shared" si="29"/>
        <v>6900</v>
      </c>
      <c r="N277" s="57" t="s">
        <v>1435</v>
      </c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</row>
    <row r="278">
      <c r="A278" s="57" t="s">
        <v>315</v>
      </c>
      <c r="B278" s="57" t="s">
        <v>331</v>
      </c>
      <c r="C278" s="57" t="s">
        <v>6</v>
      </c>
      <c r="D278" s="57" t="s">
        <v>328</v>
      </c>
      <c r="E278" s="57" t="s">
        <v>361</v>
      </c>
      <c r="F278" s="38" t="s">
        <v>1471</v>
      </c>
      <c r="G278" s="57" t="s">
        <v>524</v>
      </c>
      <c r="H278" s="38">
        <v>1.0</v>
      </c>
      <c r="I278" s="113">
        <v>15790.0</v>
      </c>
      <c r="J278" s="125"/>
      <c r="K278" s="217">
        <v>6900.0</v>
      </c>
      <c r="L278" s="218">
        <v>6900.0</v>
      </c>
      <c r="M278" s="189">
        <f t="shared" si="29"/>
        <v>6900</v>
      </c>
      <c r="N278" s="57" t="s">
        <v>1435</v>
      </c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</row>
    <row r="279">
      <c r="A279" s="57" t="s">
        <v>315</v>
      </c>
      <c r="B279" s="57" t="s">
        <v>316</v>
      </c>
      <c r="C279" s="57" t="s">
        <v>6</v>
      </c>
      <c r="D279" s="57" t="s">
        <v>328</v>
      </c>
      <c r="E279" s="57" t="s">
        <v>361</v>
      </c>
      <c r="F279" s="220" t="s">
        <v>1587</v>
      </c>
      <c r="G279" s="57" t="s">
        <v>524</v>
      </c>
      <c r="H279" s="279">
        <v>1.0</v>
      </c>
      <c r="I279" s="113">
        <v>11390.0</v>
      </c>
      <c r="J279" s="125"/>
      <c r="K279" s="450">
        <v>4900.0</v>
      </c>
      <c r="L279" s="218">
        <v>4900.0</v>
      </c>
      <c r="M279" s="189"/>
      <c r="N279" s="57" t="s">
        <v>1572</v>
      </c>
    </row>
    <row r="280">
      <c r="A280" s="57" t="s">
        <v>315</v>
      </c>
      <c r="B280" s="57" t="s">
        <v>316</v>
      </c>
      <c r="C280" s="57" t="s">
        <v>6</v>
      </c>
      <c r="D280" s="57" t="s">
        <v>567</v>
      </c>
      <c r="E280" s="57" t="s">
        <v>361</v>
      </c>
      <c r="F280" s="220" t="s">
        <v>1588</v>
      </c>
      <c r="G280" s="57" t="s">
        <v>524</v>
      </c>
      <c r="H280" s="279">
        <v>1.0</v>
      </c>
      <c r="I280" s="113">
        <v>11390.0</v>
      </c>
      <c r="J280" s="125"/>
      <c r="K280" s="450">
        <v>4900.0</v>
      </c>
      <c r="L280" s="218">
        <v>4900.0</v>
      </c>
      <c r="M280" s="189"/>
      <c r="N280" s="57" t="s">
        <v>1572</v>
      </c>
    </row>
    <row r="281">
      <c r="A281" s="57" t="s">
        <v>315</v>
      </c>
      <c r="B281" s="57" t="s">
        <v>316</v>
      </c>
      <c r="C281" s="57" t="s">
        <v>6</v>
      </c>
      <c r="D281" s="57" t="s">
        <v>328</v>
      </c>
      <c r="E281" s="57" t="s">
        <v>361</v>
      </c>
      <c r="F281" s="220" t="s">
        <v>1472</v>
      </c>
      <c r="G281" s="57" t="s">
        <v>524</v>
      </c>
      <c r="H281" s="279">
        <v>1.0</v>
      </c>
      <c r="I281" s="113">
        <v>11390.0</v>
      </c>
      <c r="J281" s="125"/>
      <c r="K281" s="450">
        <v>4900.0</v>
      </c>
      <c r="L281" s="218">
        <v>4900.0</v>
      </c>
      <c r="M281" s="189"/>
      <c r="N281" s="57" t="s">
        <v>1572</v>
      </c>
    </row>
    <row r="282">
      <c r="A282" s="57" t="s">
        <v>315</v>
      </c>
      <c r="B282" s="57" t="s">
        <v>316</v>
      </c>
      <c r="C282" s="57" t="s">
        <v>6</v>
      </c>
      <c r="D282" s="57" t="s">
        <v>567</v>
      </c>
      <c r="E282" s="57" t="s">
        <v>361</v>
      </c>
      <c r="F282" s="220" t="s">
        <v>1472</v>
      </c>
      <c r="G282" s="57" t="s">
        <v>524</v>
      </c>
      <c r="H282" s="279">
        <v>1.0</v>
      </c>
      <c r="I282" s="113">
        <v>11390.0</v>
      </c>
      <c r="J282" s="125"/>
      <c r="K282" s="450">
        <v>4900.0</v>
      </c>
      <c r="L282" s="218">
        <v>4900.0</v>
      </c>
      <c r="M282" s="189"/>
      <c r="N282" s="57" t="s">
        <v>1572</v>
      </c>
    </row>
    <row r="283">
      <c r="A283" s="57" t="s">
        <v>315</v>
      </c>
      <c r="B283" s="57" t="s">
        <v>316</v>
      </c>
      <c r="C283" s="57" t="s">
        <v>6</v>
      </c>
      <c r="D283" s="57" t="s">
        <v>567</v>
      </c>
      <c r="E283" s="57" t="s">
        <v>361</v>
      </c>
      <c r="F283" s="38" t="s">
        <v>1473</v>
      </c>
      <c r="G283" s="57" t="s">
        <v>524</v>
      </c>
      <c r="H283" s="38">
        <v>0.0</v>
      </c>
      <c r="I283" s="113">
        <v>13790.0</v>
      </c>
      <c r="J283" s="125"/>
      <c r="K283" s="217">
        <v>5900.0</v>
      </c>
      <c r="L283" s="218">
        <v>5900.0</v>
      </c>
      <c r="M283" s="189">
        <f>L283*H283</f>
        <v>0</v>
      </c>
      <c r="N283" s="57" t="s">
        <v>1435</v>
      </c>
      <c r="O283" s="64" t="s">
        <v>2044</v>
      </c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</row>
    <row r="284">
      <c r="A284" s="57" t="s">
        <v>315</v>
      </c>
      <c r="B284" s="57" t="s">
        <v>316</v>
      </c>
      <c r="C284" s="57" t="s">
        <v>6</v>
      </c>
      <c r="D284" s="57" t="s">
        <v>328</v>
      </c>
      <c r="E284" s="57" t="s">
        <v>361</v>
      </c>
      <c r="F284" s="220" t="s">
        <v>1474</v>
      </c>
      <c r="G284" s="57" t="s">
        <v>524</v>
      </c>
      <c r="H284" s="279">
        <v>1.0</v>
      </c>
      <c r="I284" s="113">
        <v>15790.0</v>
      </c>
      <c r="J284" s="125"/>
      <c r="K284" s="450">
        <v>6900.0</v>
      </c>
      <c r="L284" s="218">
        <v>6900.0</v>
      </c>
      <c r="M284" s="189"/>
      <c r="N284" s="57" t="s">
        <v>1572</v>
      </c>
    </row>
    <row r="285">
      <c r="A285" s="57" t="s">
        <v>315</v>
      </c>
      <c r="B285" s="57" t="s">
        <v>316</v>
      </c>
      <c r="C285" s="57" t="s">
        <v>6</v>
      </c>
      <c r="D285" s="57" t="s">
        <v>567</v>
      </c>
      <c r="E285" s="57" t="s">
        <v>361</v>
      </c>
      <c r="F285" s="220" t="s">
        <v>1474</v>
      </c>
      <c r="G285" s="57" t="s">
        <v>524</v>
      </c>
      <c r="H285" s="279">
        <v>1.0</v>
      </c>
      <c r="I285" s="113">
        <v>15790.0</v>
      </c>
      <c r="J285" s="125"/>
      <c r="K285" s="450">
        <v>6900.0</v>
      </c>
      <c r="L285" s="218">
        <v>6900.0</v>
      </c>
      <c r="M285" s="189"/>
      <c r="N285" s="57" t="s">
        <v>1572</v>
      </c>
    </row>
    <row r="286">
      <c r="A286" s="57" t="s">
        <v>315</v>
      </c>
      <c r="B286" s="57" t="s">
        <v>316</v>
      </c>
      <c r="C286" s="57" t="s">
        <v>6</v>
      </c>
      <c r="D286" s="57" t="s">
        <v>474</v>
      </c>
      <c r="E286" s="57" t="s">
        <v>4</v>
      </c>
      <c r="F286" s="38" t="s">
        <v>1475</v>
      </c>
      <c r="G286" s="57" t="s">
        <v>524</v>
      </c>
      <c r="H286" s="38">
        <v>1.0</v>
      </c>
      <c r="I286" s="113">
        <v>13190.0</v>
      </c>
      <c r="J286" s="125"/>
      <c r="K286" s="217">
        <v>5700.0</v>
      </c>
      <c r="L286" s="218">
        <v>4275.0</v>
      </c>
      <c r="M286" s="189">
        <f t="shared" ref="M286:M291" si="30">L286*H286</f>
        <v>4275</v>
      </c>
      <c r="N286" s="57" t="s">
        <v>1435</v>
      </c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</row>
    <row r="287">
      <c r="A287" s="57" t="s">
        <v>315</v>
      </c>
      <c r="B287" s="57" t="s">
        <v>316</v>
      </c>
      <c r="C287" s="57" t="s">
        <v>6</v>
      </c>
      <c r="D287" s="57" t="s">
        <v>328</v>
      </c>
      <c r="E287" s="57" t="s">
        <v>4</v>
      </c>
      <c r="F287" s="38" t="s">
        <v>1476</v>
      </c>
      <c r="G287" s="57" t="s">
        <v>524</v>
      </c>
      <c r="H287" s="38">
        <v>1.0</v>
      </c>
      <c r="I287" s="113">
        <v>13190.0</v>
      </c>
      <c r="J287" s="125"/>
      <c r="K287" s="217">
        <v>5700.0</v>
      </c>
      <c r="L287" s="218">
        <v>4275.0</v>
      </c>
      <c r="M287" s="189">
        <f t="shared" si="30"/>
        <v>4275</v>
      </c>
      <c r="N287" s="57" t="s">
        <v>1435</v>
      </c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</row>
    <row r="288">
      <c r="A288" s="57" t="s">
        <v>315</v>
      </c>
      <c r="B288" s="57" t="s">
        <v>316</v>
      </c>
      <c r="C288" s="57" t="s">
        <v>6</v>
      </c>
      <c r="D288" s="57" t="s">
        <v>328</v>
      </c>
      <c r="E288" s="57" t="s">
        <v>4</v>
      </c>
      <c r="F288" s="38" t="s">
        <v>1477</v>
      </c>
      <c r="G288" s="57" t="s">
        <v>524</v>
      </c>
      <c r="H288" s="38">
        <v>1.0</v>
      </c>
      <c r="I288" s="113">
        <v>13190.0</v>
      </c>
      <c r="J288" s="125"/>
      <c r="K288" s="217">
        <v>5700.0</v>
      </c>
      <c r="L288" s="218">
        <v>4275.0</v>
      </c>
      <c r="M288" s="189">
        <f t="shared" si="30"/>
        <v>4275</v>
      </c>
      <c r="N288" s="57" t="s">
        <v>1435</v>
      </c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</row>
    <row r="289">
      <c r="A289" s="57" t="s">
        <v>315</v>
      </c>
      <c r="B289" s="57" t="s">
        <v>316</v>
      </c>
      <c r="C289" s="57" t="s">
        <v>6</v>
      </c>
      <c r="D289" s="57" t="s">
        <v>567</v>
      </c>
      <c r="E289" s="57" t="s">
        <v>4</v>
      </c>
      <c r="F289" s="38" t="s">
        <v>1478</v>
      </c>
      <c r="G289" s="57" t="s">
        <v>524</v>
      </c>
      <c r="H289" s="38">
        <v>1.0</v>
      </c>
      <c r="I289" s="113">
        <v>13190.0</v>
      </c>
      <c r="J289" s="125"/>
      <c r="K289" s="217">
        <v>5700.0</v>
      </c>
      <c r="L289" s="218">
        <v>4275.0</v>
      </c>
      <c r="M289" s="189">
        <f t="shared" si="30"/>
        <v>4275</v>
      </c>
      <c r="N289" s="57" t="s">
        <v>1435</v>
      </c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</row>
    <row r="290">
      <c r="A290" s="57" t="s">
        <v>315</v>
      </c>
      <c r="B290" s="57" t="s">
        <v>316</v>
      </c>
      <c r="C290" s="57" t="s">
        <v>22</v>
      </c>
      <c r="D290" s="57" t="s">
        <v>328</v>
      </c>
      <c r="E290" s="57" t="s">
        <v>4</v>
      </c>
      <c r="F290" s="38" t="s">
        <v>1479</v>
      </c>
      <c r="G290" s="57" t="s">
        <v>524</v>
      </c>
      <c r="H290" s="38">
        <v>1.0</v>
      </c>
      <c r="I290" s="113">
        <v>15590.0</v>
      </c>
      <c r="J290" s="125"/>
      <c r="K290" s="217" t="s">
        <v>1480</v>
      </c>
      <c r="L290" s="218">
        <v>5037.0</v>
      </c>
      <c r="M290" s="189">
        <f t="shared" si="30"/>
        <v>5037</v>
      </c>
      <c r="N290" s="57" t="s">
        <v>1435</v>
      </c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</row>
    <row r="291">
      <c r="A291" s="57" t="s">
        <v>315</v>
      </c>
      <c r="B291" s="57" t="s">
        <v>316</v>
      </c>
      <c r="C291" s="57" t="s">
        <v>22</v>
      </c>
      <c r="D291" s="57" t="s">
        <v>328</v>
      </c>
      <c r="E291" s="57" t="s">
        <v>4</v>
      </c>
      <c r="F291" s="38" t="s">
        <v>1481</v>
      </c>
      <c r="G291" s="57" t="s">
        <v>524</v>
      </c>
      <c r="H291" s="38">
        <v>1.0</v>
      </c>
      <c r="I291" s="113">
        <v>16990.0</v>
      </c>
      <c r="J291" s="132">
        <v>12790.0</v>
      </c>
      <c r="K291" s="217">
        <v>7341.0</v>
      </c>
      <c r="L291" s="218">
        <v>5506.0</v>
      </c>
      <c r="M291" s="189">
        <f t="shared" si="30"/>
        <v>5506</v>
      </c>
      <c r="N291" s="57" t="s">
        <v>1435</v>
      </c>
      <c r="O291" s="63"/>
      <c r="P291" s="209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</row>
    <row r="292">
      <c r="A292" s="271" t="s">
        <v>315</v>
      </c>
      <c r="B292" s="271" t="s">
        <v>316</v>
      </c>
      <c r="C292" s="271" t="s">
        <v>317</v>
      </c>
      <c r="D292" s="271" t="s">
        <v>567</v>
      </c>
      <c r="E292" s="271" t="s">
        <v>319</v>
      </c>
      <c r="F292" s="272" t="s">
        <v>1940</v>
      </c>
      <c r="G292" s="271" t="s">
        <v>320</v>
      </c>
      <c r="H292" s="273">
        <v>1.0</v>
      </c>
      <c r="I292" s="271">
        <v>2390.0</v>
      </c>
      <c r="J292" s="271"/>
      <c r="K292" s="408"/>
      <c r="L292" s="413">
        <v>997.0</v>
      </c>
      <c r="M292" s="275">
        <v>927.0</v>
      </c>
      <c r="N292" s="271" t="s">
        <v>321</v>
      </c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  <c r="AA292" s="252"/>
      <c r="AB292" s="252"/>
      <c r="AC292" s="252"/>
      <c r="AD292" s="252"/>
      <c r="AE292" s="252"/>
      <c r="AF292" s="252"/>
      <c r="AG292" s="252"/>
      <c r="AH292" s="252"/>
      <c r="AI292" s="252"/>
      <c r="AJ292" s="270"/>
      <c r="AK292" s="270"/>
      <c r="AL292" s="270"/>
      <c r="AM292" s="270"/>
      <c r="AN292" s="270"/>
      <c r="AO292" s="270"/>
    </row>
    <row r="293">
      <c r="A293" s="271" t="s">
        <v>315</v>
      </c>
      <c r="B293" s="57" t="s">
        <v>316</v>
      </c>
      <c r="C293" s="57" t="s">
        <v>317</v>
      </c>
      <c r="D293" s="97" t="s">
        <v>567</v>
      </c>
      <c r="E293" s="57" t="s">
        <v>4</v>
      </c>
      <c r="F293" s="358" t="s">
        <v>728</v>
      </c>
      <c r="G293" s="57" t="s">
        <v>335</v>
      </c>
      <c r="H293" s="39">
        <v>1.0</v>
      </c>
      <c r="I293" s="120">
        <v>2490.0</v>
      </c>
      <c r="J293" s="120">
        <v>1990.0</v>
      </c>
      <c r="K293" s="449"/>
      <c r="L293" s="176">
        <v>830.0</v>
      </c>
      <c r="M293" s="62">
        <v>789.0</v>
      </c>
      <c r="N293" s="57" t="s">
        <v>629</v>
      </c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  <c r="AA293" s="252"/>
      <c r="AB293" s="252"/>
      <c r="AC293" s="252"/>
      <c r="AD293" s="252"/>
      <c r="AE293" s="252"/>
      <c r="AF293" s="252"/>
      <c r="AG293" s="252"/>
      <c r="AH293" s="252"/>
      <c r="AI293" s="270"/>
      <c r="AJ293" s="270"/>
      <c r="AK293" s="270"/>
    </row>
    <row r="294">
      <c r="A294" s="57" t="s">
        <v>315</v>
      </c>
      <c r="B294" s="57" t="s">
        <v>1432</v>
      </c>
      <c r="C294" s="58"/>
      <c r="D294" s="57" t="s">
        <v>328</v>
      </c>
      <c r="E294" s="57" t="s">
        <v>4</v>
      </c>
      <c r="F294" s="38" t="s">
        <v>1540</v>
      </c>
      <c r="G294" s="57" t="s">
        <v>335</v>
      </c>
      <c r="H294" s="38">
        <v>0.0</v>
      </c>
      <c r="I294" s="113">
        <v>3790.0</v>
      </c>
      <c r="J294" s="125"/>
      <c r="K294" s="217">
        <v>1390.0</v>
      </c>
      <c r="L294" s="218">
        <v>1043.0</v>
      </c>
      <c r="M294" s="189">
        <f t="shared" ref="M294:M304" si="31">L294*H294</f>
        <v>0</v>
      </c>
      <c r="N294" s="57" t="s">
        <v>1435</v>
      </c>
      <c r="O294" s="64" t="s">
        <v>2041</v>
      </c>
      <c r="P294" s="209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</row>
    <row r="295">
      <c r="A295" s="57" t="s">
        <v>315</v>
      </c>
      <c r="B295" s="57" t="s">
        <v>316</v>
      </c>
      <c r="C295" s="57" t="s">
        <v>6</v>
      </c>
      <c r="D295" s="57" t="s">
        <v>567</v>
      </c>
      <c r="E295" s="57" t="s">
        <v>4</v>
      </c>
      <c r="F295" s="38" t="s">
        <v>1541</v>
      </c>
      <c r="G295" s="57" t="s">
        <v>335</v>
      </c>
      <c r="H295" s="38">
        <v>1.0</v>
      </c>
      <c r="I295" s="113">
        <v>3390.0</v>
      </c>
      <c r="J295" s="125"/>
      <c r="K295" s="217" t="s">
        <v>1434</v>
      </c>
      <c r="L295" s="218">
        <v>1097.0</v>
      </c>
      <c r="M295" s="189">
        <f t="shared" si="31"/>
        <v>1097</v>
      </c>
      <c r="N295" s="57" t="s">
        <v>1435</v>
      </c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</row>
    <row r="296">
      <c r="A296" s="57" t="s">
        <v>315</v>
      </c>
      <c r="B296" s="57" t="s">
        <v>316</v>
      </c>
      <c r="C296" s="58"/>
      <c r="D296" s="271" t="s">
        <v>474</v>
      </c>
      <c r="E296" s="57" t="s">
        <v>4</v>
      </c>
      <c r="F296" s="57" t="s">
        <v>1394</v>
      </c>
      <c r="G296" s="57" t="s">
        <v>335</v>
      </c>
      <c r="H296" s="38">
        <v>1.0</v>
      </c>
      <c r="I296" s="113">
        <v>5190.0</v>
      </c>
      <c r="J296" s="125"/>
      <c r="K296" s="451">
        <v>2300.0</v>
      </c>
      <c r="L296" s="414">
        <v>1955.0</v>
      </c>
      <c r="M296" s="189">
        <f t="shared" si="31"/>
        <v>1955</v>
      </c>
      <c r="N296" s="57" t="s">
        <v>1288</v>
      </c>
    </row>
    <row r="297">
      <c r="A297" s="57" t="s">
        <v>315</v>
      </c>
      <c r="B297" s="57" t="s">
        <v>316</v>
      </c>
      <c r="C297" s="58"/>
      <c r="D297" s="57" t="s">
        <v>567</v>
      </c>
      <c r="E297" s="57" t="s">
        <v>4</v>
      </c>
      <c r="F297" s="358" t="s">
        <v>1394</v>
      </c>
      <c r="G297" s="57" t="s">
        <v>335</v>
      </c>
      <c r="H297" s="38">
        <v>1.0</v>
      </c>
      <c r="I297" s="113">
        <v>5190.0</v>
      </c>
      <c r="J297" s="125"/>
      <c r="K297" s="451">
        <v>2300.0</v>
      </c>
      <c r="L297" s="414">
        <v>1955.0</v>
      </c>
      <c r="M297" s="189">
        <f t="shared" si="31"/>
        <v>1955</v>
      </c>
      <c r="N297" s="57" t="s">
        <v>1288</v>
      </c>
    </row>
    <row r="298">
      <c r="A298" s="57" t="s">
        <v>315</v>
      </c>
      <c r="B298" s="57" t="s">
        <v>331</v>
      </c>
      <c r="C298" s="57" t="s">
        <v>22</v>
      </c>
      <c r="D298" s="57" t="s">
        <v>474</v>
      </c>
      <c r="E298" s="57" t="s">
        <v>4</v>
      </c>
      <c r="F298" s="38" t="s">
        <v>1542</v>
      </c>
      <c r="G298" s="57" t="s">
        <v>320</v>
      </c>
      <c r="H298" s="38">
        <v>1.0</v>
      </c>
      <c r="I298" s="113">
        <v>5390.0</v>
      </c>
      <c r="J298" s="125"/>
      <c r="K298" s="217" t="s">
        <v>1437</v>
      </c>
      <c r="L298" s="218">
        <v>1493.0</v>
      </c>
      <c r="M298" s="189">
        <f t="shared" si="31"/>
        <v>1493</v>
      </c>
      <c r="N298" s="57" t="s">
        <v>1435</v>
      </c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</row>
    <row r="299">
      <c r="A299" s="57" t="s">
        <v>315</v>
      </c>
      <c r="B299" s="57" t="s">
        <v>331</v>
      </c>
      <c r="C299" s="57" t="s">
        <v>22</v>
      </c>
      <c r="D299" s="57" t="s">
        <v>328</v>
      </c>
      <c r="E299" s="57" t="s">
        <v>4</v>
      </c>
      <c r="F299" s="38" t="s">
        <v>1543</v>
      </c>
      <c r="G299" s="57" t="s">
        <v>320</v>
      </c>
      <c r="H299" s="38">
        <v>1.0</v>
      </c>
      <c r="I299" s="113">
        <v>5390.0</v>
      </c>
      <c r="J299" s="125"/>
      <c r="K299" s="217" t="s">
        <v>1437</v>
      </c>
      <c r="L299" s="218">
        <v>1493.0</v>
      </c>
      <c r="M299" s="189">
        <f t="shared" si="31"/>
        <v>1493</v>
      </c>
      <c r="N299" s="57" t="s">
        <v>1435</v>
      </c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</row>
    <row r="300">
      <c r="A300" s="57" t="s">
        <v>315</v>
      </c>
      <c r="B300" s="57" t="s">
        <v>331</v>
      </c>
      <c r="C300" s="57" t="s">
        <v>22</v>
      </c>
      <c r="D300" s="57" t="s">
        <v>328</v>
      </c>
      <c r="E300" s="57" t="s">
        <v>4</v>
      </c>
      <c r="F300" s="38" t="s">
        <v>1544</v>
      </c>
      <c r="G300" s="57" t="s">
        <v>320</v>
      </c>
      <c r="H300" s="38">
        <v>1.0</v>
      </c>
      <c r="I300" s="113">
        <v>5390.0</v>
      </c>
      <c r="J300" s="125"/>
      <c r="K300" s="217" t="s">
        <v>1437</v>
      </c>
      <c r="L300" s="218">
        <v>1493.0</v>
      </c>
      <c r="M300" s="189">
        <f t="shared" si="31"/>
        <v>1493</v>
      </c>
      <c r="N300" s="57" t="s">
        <v>1435</v>
      </c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</row>
    <row r="301">
      <c r="A301" s="35" t="s">
        <v>315</v>
      </c>
      <c r="B301" s="35" t="s">
        <v>316</v>
      </c>
      <c r="C301" s="35" t="s">
        <v>1941</v>
      </c>
      <c r="D301" s="35" t="s">
        <v>328</v>
      </c>
      <c r="E301" s="35" t="s">
        <v>319</v>
      </c>
      <c r="F301" s="325" t="s">
        <v>1942</v>
      </c>
      <c r="G301" s="326" t="s">
        <v>1547</v>
      </c>
      <c r="H301" s="154">
        <v>1.0</v>
      </c>
      <c r="I301" s="57">
        <v>1790.0</v>
      </c>
      <c r="J301" s="57">
        <v>1490.0</v>
      </c>
      <c r="K301" s="414"/>
      <c r="L301" s="413">
        <v>570.0</v>
      </c>
      <c r="M301" s="327">
        <f t="shared" si="31"/>
        <v>570</v>
      </c>
      <c r="N301" s="57" t="s">
        <v>1814</v>
      </c>
      <c r="O301" s="346"/>
      <c r="P301" s="323"/>
      <c r="Q301" s="323"/>
      <c r="R301" s="323"/>
      <c r="S301" s="323"/>
      <c r="T301" s="323"/>
      <c r="U301" s="323"/>
      <c r="V301" s="323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252"/>
      <c r="AK301" s="270"/>
      <c r="AL301" s="270"/>
      <c r="AM301" s="270"/>
      <c r="AN301" s="270"/>
      <c r="AO301" s="270"/>
    </row>
    <row r="302">
      <c r="A302" s="35" t="s">
        <v>315</v>
      </c>
      <c r="B302" s="35" t="s">
        <v>316</v>
      </c>
      <c r="C302" s="35" t="s">
        <v>1941</v>
      </c>
      <c r="D302" s="35" t="s">
        <v>328</v>
      </c>
      <c r="E302" s="35" t="s">
        <v>319</v>
      </c>
      <c r="F302" s="325" t="s">
        <v>1943</v>
      </c>
      <c r="G302" s="326" t="s">
        <v>1547</v>
      </c>
      <c r="H302" s="154">
        <v>1.0</v>
      </c>
      <c r="I302" s="57">
        <v>1790.0</v>
      </c>
      <c r="J302" s="57">
        <v>1490.0</v>
      </c>
      <c r="K302" s="414"/>
      <c r="L302" s="413">
        <v>570.0</v>
      </c>
      <c r="M302" s="327">
        <f t="shared" si="31"/>
        <v>570</v>
      </c>
      <c r="N302" s="57" t="s">
        <v>1814</v>
      </c>
      <c r="O302" s="346"/>
      <c r="P302" s="323"/>
      <c r="Q302" s="323"/>
      <c r="R302" s="323"/>
      <c r="S302" s="323"/>
      <c r="T302" s="323"/>
      <c r="U302" s="323"/>
      <c r="V302" s="323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252"/>
      <c r="AK302" s="270"/>
      <c r="AL302" s="270"/>
      <c r="AM302" s="270"/>
      <c r="AN302" s="270"/>
      <c r="AO302" s="270"/>
    </row>
    <row r="303">
      <c r="A303" s="35" t="s">
        <v>315</v>
      </c>
      <c r="B303" s="35" t="s">
        <v>316</v>
      </c>
      <c r="C303" s="35" t="s">
        <v>1941</v>
      </c>
      <c r="D303" s="35" t="s">
        <v>474</v>
      </c>
      <c r="E303" s="35" t="s">
        <v>319</v>
      </c>
      <c r="F303" s="325" t="s">
        <v>1944</v>
      </c>
      <c r="G303" s="326" t="s">
        <v>1547</v>
      </c>
      <c r="H303" s="154">
        <v>1.0</v>
      </c>
      <c r="I303" s="57">
        <v>1790.0</v>
      </c>
      <c r="J303" s="57">
        <v>1490.0</v>
      </c>
      <c r="K303" s="414"/>
      <c r="L303" s="413">
        <v>570.0</v>
      </c>
      <c r="M303" s="327">
        <f t="shared" si="31"/>
        <v>570</v>
      </c>
      <c r="N303" s="57" t="s">
        <v>1814</v>
      </c>
      <c r="O303" s="346"/>
      <c r="P303" s="323"/>
      <c r="Q303" s="323"/>
      <c r="R303" s="323"/>
      <c r="S303" s="323"/>
      <c r="T303" s="323"/>
      <c r="U303" s="323"/>
      <c r="V303" s="323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252"/>
      <c r="AK303" s="270"/>
      <c r="AL303" s="270"/>
      <c r="AM303" s="270"/>
      <c r="AN303" s="270"/>
      <c r="AO303" s="270"/>
    </row>
    <row r="304">
      <c r="A304" s="57" t="s">
        <v>315</v>
      </c>
      <c r="B304" s="57" t="s">
        <v>1432</v>
      </c>
      <c r="C304" s="58"/>
      <c r="D304" s="57" t="s">
        <v>474</v>
      </c>
      <c r="E304" s="57" t="s">
        <v>4</v>
      </c>
      <c r="F304" s="38" t="s">
        <v>1548</v>
      </c>
      <c r="G304" s="57" t="s">
        <v>335</v>
      </c>
      <c r="H304" s="38">
        <v>1.0</v>
      </c>
      <c r="I304" s="113">
        <v>3790.0</v>
      </c>
      <c r="J304" s="125"/>
      <c r="K304" s="217">
        <v>1390.0</v>
      </c>
      <c r="L304" s="218">
        <v>1043.0</v>
      </c>
      <c r="M304" s="189">
        <f t="shared" si="31"/>
        <v>1043</v>
      </c>
      <c r="N304" s="57" t="s">
        <v>1435</v>
      </c>
      <c r="O304" s="63"/>
      <c r="P304" s="209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</row>
    <row r="305">
      <c r="A305" s="57" t="s">
        <v>315</v>
      </c>
      <c r="B305" s="57" t="s">
        <v>1432</v>
      </c>
      <c r="C305" s="57"/>
      <c r="D305" s="57" t="s">
        <v>567</v>
      </c>
      <c r="E305" s="57" t="s">
        <v>4</v>
      </c>
      <c r="F305" s="220" t="s">
        <v>1589</v>
      </c>
      <c r="G305" s="57" t="s">
        <v>335</v>
      </c>
      <c r="H305" s="279">
        <v>1.0</v>
      </c>
      <c r="I305" s="113">
        <v>3190.0</v>
      </c>
      <c r="J305" s="125"/>
      <c r="K305" s="450">
        <v>1390.0</v>
      </c>
      <c r="L305" s="218">
        <v>1112.0</v>
      </c>
      <c r="M305" s="189"/>
      <c r="N305" s="57" t="s">
        <v>1572</v>
      </c>
    </row>
    <row r="306">
      <c r="A306" s="57" t="s">
        <v>315</v>
      </c>
      <c r="B306" s="57" t="s">
        <v>1432</v>
      </c>
      <c r="C306" s="58"/>
      <c r="D306" s="57" t="s">
        <v>474</v>
      </c>
      <c r="E306" s="57" t="s">
        <v>4</v>
      </c>
      <c r="F306" s="38" t="s">
        <v>1549</v>
      </c>
      <c r="G306" s="57" t="s">
        <v>335</v>
      </c>
      <c r="H306" s="38">
        <v>1.0</v>
      </c>
      <c r="I306" s="113">
        <v>2790.0</v>
      </c>
      <c r="J306" s="125"/>
      <c r="K306" s="217">
        <v>1090.0</v>
      </c>
      <c r="L306" s="218">
        <v>818.0</v>
      </c>
      <c r="M306" s="189">
        <f t="shared" ref="M306:M307" si="32">L306*H306</f>
        <v>818</v>
      </c>
      <c r="N306" s="57" t="s">
        <v>1435</v>
      </c>
      <c r="O306" s="63"/>
      <c r="P306" s="209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</row>
    <row r="307">
      <c r="A307" s="57" t="s">
        <v>315</v>
      </c>
      <c r="B307" s="57" t="s">
        <v>1432</v>
      </c>
      <c r="C307" s="58"/>
      <c r="D307" s="57" t="s">
        <v>474</v>
      </c>
      <c r="E307" s="57" t="s">
        <v>4</v>
      </c>
      <c r="F307" s="38" t="s">
        <v>1550</v>
      </c>
      <c r="G307" s="57" t="s">
        <v>335</v>
      </c>
      <c r="H307" s="38">
        <v>1.0</v>
      </c>
      <c r="I307" s="113">
        <v>2790.0</v>
      </c>
      <c r="J307" s="125"/>
      <c r="K307" s="217">
        <v>1090.0</v>
      </c>
      <c r="L307" s="218">
        <v>818.0</v>
      </c>
      <c r="M307" s="189">
        <f t="shared" si="32"/>
        <v>818</v>
      </c>
      <c r="N307" s="57" t="s">
        <v>1435</v>
      </c>
      <c r="O307" s="63"/>
      <c r="P307" s="209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</row>
    <row r="308">
      <c r="A308" s="271" t="s">
        <v>315</v>
      </c>
      <c r="B308" s="57" t="s">
        <v>316</v>
      </c>
      <c r="C308" s="58"/>
      <c r="D308" s="97" t="s">
        <v>567</v>
      </c>
      <c r="E308" s="57" t="s">
        <v>4</v>
      </c>
      <c r="F308" s="358" t="s">
        <v>730</v>
      </c>
      <c r="G308" s="57" t="s">
        <v>335</v>
      </c>
      <c r="H308" s="39">
        <v>1.0</v>
      </c>
      <c r="I308" s="120">
        <v>3490.0</v>
      </c>
      <c r="J308" s="120">
        <v>2190.0</v>
      </c>
      <c r="K308" s="449"/>
      <c r="L308" s="176" t="s">
        <v>731</v>
      </c>
      <c r="M308" s="62">
        <v>814.0</v>
      </c>
      <c r="N308" s="57" t="s">
        <v>629</v>
      </c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  <c r="AA308" s="252"/>
      <c r="AB308" s="252"/>
      <c r="AC308" s="252"/>
      <c r="AD308" s="252"/>
      <c r="AE308" s="252"/>
      <c r="AF308" s="252"/>
      <c r="AG308" s="252"/>
      <c r="AH308" s="252"/>
      <c r="AI308" s="270"/>
      <c r="AJ308" s="270"/>
      <c r="AK308" s="270"/>
    </row>
    <row r="309">
      <c r="A309" s="271" t="s">
        <v>315</v>
      </c>
      <c r="B309" s="57" t="s">
        <v>316</v>
      </c>
      <c r="C309" s="58"/>
      <c r="D309" s="97" t="s">
        <v>567</v>
      </c>
      <c r="E309" s="57" t="s">
        <v>4</v>
      </c>
      <c r="F309" s="358" t="s">
        <v>732</v>
      </c>
      <c r="G309" s="57" t="s">
        <v>335</v>
      </c>
      <c r="H309" s="38">
        <v>1.0</v>
      </c>
      <c r="I309" s="113">
        <v>2990.0</v>
      </c>
      <c r="J309" s="132">
        <v>2190.0</v>
      </c>
      <c r="K309" s="410"/>
      <c r="L309" s="411">
        <v>1097.0</v>
      </c>
      <c r="M309" s="381">
        <v>932.0</v>
      </c>
      <c r="N309" s="57" t="s">
        <v>748</v>
      </c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  <c r="AA309" s="252"/>
      <c r="AB309" s="252"/>
      <c r="AC309" s="252"/>
      <c r="AD309" s="252"/>
      <c r="AE309" s="252"/>
      <c r="AF309" s="252"/>
      <c r="AG309" s="252"/>
      <c r="AH309" s="252"/>
      <c r="AI309" s="252"/>
      <c r="AJ309" s="270"/>
      <c r="AK309" s="270"/>
      <c r="AL309" s="270"/>
      <c r="AM309" s="270"/>
      <c r="AN309" s="270"/>
      <c r="AO309" s="270"/>
    </row>
    <row r="310">
      <c r="A310" s="57" t="s">
        <v>315</v>
      </c>
      <c r="B310" s="57" t="s">
        <v>331</v>
      </c>
      <c r="C310" s="58"/>
      <c r="D310" s="57" t="s">
        <v>328</v>
      </c>
      <c r="E310" s="57" t="s">
        <v>4</v>
      </c>
      <c r="F310" s="220" t="s">
        <v>734</v>
      </c>
      <c r="G310" s="57" t="s">
        <v>335</v>
      </c>
      <c r="H310" s="279">
        <v>2.0</v>
      </c>
      <c r="I310" s="113">
        <v>3990.0</v>
      </c>
      <c r="J310" s="125"/>
      <c r="K310" s="450">
        <v>1497.0</v>
      </c>
      <c r="L310" s="218">
        <v>1198.0</v>
      </c>
      <c r="M310" s="189"/>
      <c r="N310" s="57" t="s">
        <v>1572</v>
      </c>
    </row>
    <row r="311">
      <c r="A311" s="271" t="s">
        <v>315</v>
      </c>
      <c r="B311" s="57" t="s">
        <v>331</v>
      </c>
      <c r="C311" s="58"/>
      <c r="D311" s="97" t="s">
        <v>567</v>
      </c>
      <c r="E311" s="57" t="s">
        <v>4</v>
      </c>
      <c r="F311" s="358" t="s">
        <v>808</v>
      </c>
      <c r="G311" s="57" t="s">
        <v>335</v>
      </c>
      <c r="H311" s="38">
        <v>1.0</v>
      </c>
      <c r="I311" s="113">
        <v>5990.0</v>
      </c>
      <c r="J311" s="132">
        <v>4790.0</v>
      </c>
      <c r="K311" s="410"/>
      <c r="L311" s="411">
        <v>1497.0</v>
      </c>
      <c r="M311" s="381">
        <v>1272.0</v>
      </c>
      <c r="N311" s="57" t="s">
        <v>748</v>
      </c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  <c r="AA311" s="252"/>
      <c r="AB311" s="252"/>
      <c r="AC311" s="252"/>
      <c r="AD311" s="252"/>
      <c r="AE311" s="252"/>
      <c r="AF311" s="252"/>
      <c r="AG311" s="252"/>
      <c r="AH311" s="252"/>
      <c r="AI311" s="252"/>
      <c r="AJ311" s="270"/>
      <c r="AK311" s="270"/>
      <c r="AL311" s="270"/>
      <c r="AM311" s="270"/>
      <c r="AN311" s="270"/>
      <c r="AO311" s="270"/>
    </row>
    <row r="312">
      <c r="A312" s="57" t="s">
        <v>315</v>
      </c>
      <c r="B312" s="57" t="s">
        <v>331</v>
      </c>
      <c r="C312" s="58"/>
      <c r="D312" s="57" t="s">
        <v>328</v>
      </c>
      <c r="E312" s="57" t="s">
        <v>4</v>
      </c>
      <c r="F312" s="38" t="s">
        <v>1553</v>
      </c>
      <c r="G312" s="57" t="s">
        <v>335</v>
      </c>
      <c r="H312" s="38">
        <v>1.0</v>
      </c>
      <c r="I312" s="113">
        <v>4990.0</v>
      </c>
      <c r="J312" s="125"/>
      <c r="K312" s="217">
        <v>2190.0</v>
      </c>
      <c r="L312" s="218">
        <v>1643.0</v>
      </c>
      <c r="M312" s="189">
        <f t="shared" ref="M312:M314" si="33">L312*H312</f>
        <v>1643</v>
      </c>
      <c r="N312" s="57" t="s">
        <v>1435</v>
      </c>
      <c r="O312" s="63"/>
      <c r="P312" s="209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</row>
    <row r="313">
      <c r="A313" s="57" t="s">
        <v>315</v>
      </c>
      <c r="B313" s="57" t="s">
        <v>1432</v>
      </c>
      <c r="C313" s="58"/>
      <c r="D313" s="57" t="s">
        <v>567</v>
      </c>
      <c r="E313" s="57" t="s">
        <v>4</v>
      </c>
      <c r="F313" s="38" t="s">
        <v>1554</v>
      </c>
      <c r="G313" s="57" t="s">
        <v>335</v>
      </c>
      <c r="H313" s="38">
        <v>1.0</v>
      </c>
      <c r="I313" s="113">
        <v>2990.0</v>
      </c>
      <c r="J313" s="125"/>
      <c r="K313" s="217">
        <v>1290.0</v>
      </c>
      <c r="L313" s="218">
        <v>968.0</v>
      </c>
      <c r="M313" s="189">
        <f t="shared" si="33"/>
        <v>968</v>
      </c>
      <c r="N313" s="57" t="s">
        <v>1435</v>
      </c>
      <c r="O313" s="63"/>
      <c r="P313" s="209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</row>
    <row r="314">
      <c r="A314" s="57" t="s">
        <v>315</v>
      </c>
      <c r="B314" s="57" t="s">
        <v>1432</v>
      </c>
      <c r="C314" s="58"/>
      <c r="D314" s="57" t="s">
        <v>328</v>
      </c>
      <c r="E314" s="57" t="s">
        <v>4</v>
      </c>
      <c r="F314" s="38" t="s">
        <v>1555</v>
      </c>
      <c r="G314" s="57" t="s">
        <v>335</v>
      </c>
      <c r="H314" s="38">
        <v>1.0</v>
      </c>
      <c r="I314" s="113">
        <v>2990.0</v>
      </c>
      <c r="J314" s="125"/>
      <c r="K314" s="217">
        <v>1290.0</v>
      </c>
      <c r="L314" s="218">
        <v>968.0</v>
      </c>
      <c r="M314" s="189">
        <f t="shared" si="33"/>
        <v>968</v>
      </c>
      <c r="N314" s="57" t="s">
        <v>1435</v>
      </c>
      <c r="O314" s="63"/>
      <c r="P314" s="209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</row>
    <row r="315">
      <c r="A315" s="271" t="s">
        <v>315</v>
      </c>
      <c r="B315" s="57" t="s">
        <v>316</v>
      </c>
      <c r="C315" s="58"/>
      <c r="D315" s="97" t="s">
        <v>567</v>
      </c>
      <c r="E315" s="57" t="s">
        <v>4</v>
      </c>
      <c r="F315" s="358" t="s">
        <v>736</v>
      </c>
      <c r="G315" s="57" t="s">
        <v>335</v>
      </c>
      <c r="H315" s="38">
        <v>1.0</v>
      </c>
      <c r="I315" s="113">
        <v>2390.0</v>
      </c>
      <c r="J315" s="113">
        <v>1990.0</v>
      </c>
      <c r="K315" s="410"/>
      <c r="L315" s="411">
        <v>830.0</v>
      </c>
      <c r="M315" s="381">
        <v>706.0</v>
      </c>
      <c r="N315" s="57" t="s">
        <v>748</v>
      </c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  <c r="AA315" s="252"/>
      <c r="AB315" s="252"/>
      <c r="AC315" s="252"/>
      <c r="AD315" s="252"/>
      <c r="AE315" s="252"/>
      <c r="AF315" s="252"/>
      <c r="AG315" s="252"/>
      <c r="AH315" s="252"/>
      <c r="AI315" s="252"/>
      <c r="AJ315" s="270"/>
      <c r="AK315" s="270"/>
      <c r="AL315" s="270"/>
      <c r="AM315" s="270"/>
      <c r="AN315" s="270"/>
      <c r="AO315" s="270"/>
    </row>
    <row r="316">
      <c r="A316" s="57" t="s">
        <v>315</v>
      </c>
      <c r="B316" s="57" t="s">
        <v>316</v>
      </c>
      <c r="C316" s="58"/>
      <c r="D316" s="57" t="s">
        <v>328</v>
      </c>
      <c r="E316" s="57" t="s">
        <v>4</v>
      </c>
      <c r="F316" s="57" t="s">
        <v>738</v>
      </c>
      <c r="G316" s="57" t="s">
        <v>335</v>
      </c>
      <c r="H316" s="38">
        <v>0.0</v>
      </c>
      <c r="I316" s="113">
        <v>2390.0</v>
      </c>
      <c r="J316" s="125"/>
      <c r="K316" s="397">
        <v>830.0</v>
      </c>
      <c r="L316" s="511">
        <v>706.0</v>
      </c>
      <c r="M316" s="189">
        <f>L316*H316</f>
        <v>0</v>
      </c>
      <c r="N316" s="57" t="s">
        <v>1299</v>
      </c>
      <c r="O316" s="395" t="s">
        <v>2038</v>
      </c>
    </row>
    <row r="317">
      <c r="A317" s="57" t="s">
        <v>315</v>
      </c>
      <c r="B317" s="57" t="s">
        <v>1432</v>
      </c>
      <c r="C317" s="58"/>
      <c r="D317" s="57" t="s">
        <v>328</v>
      </c>
      <c r="E317" s="57" t="s">
        <v>4</v>
      </c>
      <c r="F317" s="220" t="s">
        <v>1584</v>
      </c>
      <c r="G317" s="57" t="s">
        <v>335</v>
      </c>
      <c r="H317" s="279">
        <v>1.0</v>
      </c>
      <c r="I317" s="113">
        <v>2990.0</v>
      </c>
      <c r="J317" s="132"/>
      <c r="K317" s="450">
        <v>1290.0</v>
      </c>
      <c r="L317" s="218">
        <v>1032.0</v>
      </c>
      <c r="M317" s="189"/>
      <c r="N317" s="57" t="s">
        <v>1572</v>
      </c>
    </row>
    <row r="318">
      <c r="A318" s="57" t="s">
        <v>315</v>
      </c>
      <c r="B318" s="57" t="s">
        <v>1432</v>
      </c>
      <c r="C318" s="58"/>
      <c r="D318" s="57" t="s">
        <v>328</v>
      </c>
      <c r="E318" s="57" t="s">
        <v>4</v>
      </c>
      <c r="F318" s="220" t="s">
        <v>1583</v>
      </c>
      <c r="G318" s="57" t="s">
        <v>335</v>
      </c>
      <c r="H318" s="279">
        <v>1.0</v>
      </c>
      <c r="I318" s="113">
        <v>2990.0</v>
      </c>
      <c r="J318" s="125"/>
      <c r="K318" s="450">
        <v>1290.0</v>
      </c>
      <c r="L318" s="218">
        <v>1032.0</v>
      </c>
      <c r="M318" s="189"/>
      <c r="N318" s="57" t="s">
        <v>1572</v>
      </c>
    </row>
    <row r="319">
      <c r="A319" s="271" t="s">
        <v>315</v>
      </c>
      <c r="B319" s="57" t="s">
        <v>316</v>
      </c>
      <c r="C319" s="58"/>
      <c r="D319" s="97" t="s">
        <v>567</v>
      </c>
      <c r="E319" s="57" t="s">
        <v>4</v>
      </c>
      <c r="F319" s="358" t="s">
        <v>740</v>
      </c>
      <c r="G319" s="57" t="s">
        <v>335</v>
      </c>
      <c r="H319" s="39">
        <v>1.0</v>
      </c>
      <c r="I319" s="120">
        <v>2790.0</v>
      </c>
      <c r="J319" s="120"/>
      <c r="K319" s="449"/>
      <c r="L319" s="176">
        <v>930.0</v>
      </c>
      <c r="M319" s="62">
        <v>884.0</v>
      </c>
      <c r="N319" s="57" t="s">
        <v>629</v>
      </c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  <c r="AA319" s="252"/>
      <c r="AB319" s="252"/>
      <c r="AC319" s="252"/>
      <c r="AD319" s="252"/>
      <c r="AE319" s="252"/>
      <c r="AF319" s="252"/>
      <c r="AG319" s="252"/>
      <c r="AH319" s="252"/>
      <c r="AI319" s="270"/>
      <c r="AJ319" s="270"/>
      <c r="AK319" s="270"/>
    </row>
    <row r="320">
      <c r="A320" s="271" t="s">
        <v>315</v>
      </c>
      <c r="B320" s="57" t="s">
        <v>316</v>
      </c>
      <c r="C320" s="58"/>
      <c r="D320" s="97" t="s">
        <v>567</v>
      </c>
      <c r="E320" s="57" t="s">
        <v>4</v>
      </c>
      <c r="F320" s="358" t="s">
        <v>809</v>
      </c>
      <c r="G320" s="57" t="s">
        <v>335</v>
      </c>
      <c r="H320" s="38">
        <v>1.0</v>
      </c>
      <c r="I320" s="113">
        <v>2790.0</v>
      </c>
      <c r="J320" s="113">
        <v>2190.0</v>
      </c>
      <c r="K320" s="410"/>
      <c r="L320" s="411">
        <v>930.0</v>
      </c>
      <c r="M320" s="381">
        <v>791.0</v>
      </c>
      <c r="N320" s="57" t="s">
        <v>748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70"/>
      <c r="AK320" s="270"/>
      <c r="AL320" s="270"/>
      <c r="AM320" s="270"/>
      <c r="AN320" s="270"/>
      <c r="AO320" s="270"/>
    </row>
    <row r="321">
      <c r="A321" s="271" t="s">
        <v>315</v>
      </c>
      <c r="B321" s="57" t="s">
        <v>316</v>
      </c>
      <c r="C321" s="58"/>
      <c r="D321" s="97" t="s">
        <v>567</v>
      </c>
      <c r="E321" s="57" t="s">
        <v>4</v>
      </c>
      <c r="F321" s="358" t="s">
        <v>810</v>
      </c>
      <c r="G321" s="57" t="s">
        <v>335</v>
      </c>
      <c r="H321" s="38">
        <v>1.0</v>
      </c>
      <c r="I321" s="113">
        <v>2790.0</v>
      </c>
      <c r="J321" s="113">
        <v>2190.0</v>
      </c>
      <c r="K321" s="104"/>
      <c r="L321" s="133">
        <v>930.0</v>
      </c>
      <c r="M321" s="381">
        <v>791.0</v>
      </c>
      <c r="N321" s="57" t="s">
        <v>748</v>
      </c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70"/>
      <c r="AK321" s="270"/>
      <c r="AL321" s="270"/>
      <c r="AM321" s="270"/>
      <c r="AN321" s="270"/>
      <c r="AO321" s="270"/>
    </row>
    <row r="322">
      <c r="A322" s="57" t="s">
        <v>315</v>
      </c>
      <c r="B322" s="57" t="s">
        <v>1432</v>
      </c>
      <c r="C322" s="58"/>
      <c r="D322" s="57" t="s">
        <v>567</v>
      </c>
      <c r="E322" s="57" t="s">
        <v>4</v>
      </c>
      <c r="F322" s="38" t="s">
        <v>1556</v>
      </c>
      <c r="G322" s="57" t="s">
        <v>335</v>
      </c>
      <c r="H322" s="38">
        <v>0.0</v>
      </c>
      <c r="I322" s="113">
        <v>2790.0</v>
      </c>
      <c r="J322" s="125"/>
      <c r="K322" s="217">
        <v>1190.0</v>
      </c>
      <c r="L322" s="218">
        <v>893.0</v>
      </c>
      <c r="M322" s="189">
        <f>L322*H322</f>
        <v>0</v>
      </c>
      <c r="N322" s="57" t="s">
        <v>1435</v>
      </c>
      <c r="O322" s="64" t="s">
        <v>2045</v>
      </c>
      <c r="P322" s="209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</row>
    <row r="323">
      <c r="A323" s="271" t="s">
        <v>315</v>
      </c>
      <c r="B323" s="57" t="s">
        <v>316</v>
      </c>
      <c r="C323" s="58"/>
      <c r="D323" s="97" t="s">
        <v>567</v>
      </c>
      <c r="E323" s="57" t="s">
        <v>4</v>
      </c>
      <c r="F323" s="358" t="s">
        <v>812</v>
      </c>
      <c r="G323" s="57" t="s">
        <v>335</v>
      </c>
      <c r="H323" s="38">
        <v>0.0</v>
      </c>
      <c r="I323" s="113">
        <v>2390.0</v>
      </c>
      <c r="J323" s="125"/>
      <c r="K323" s="410"/>
      <c r="L323" s="411">
        <v>930.0</v>
      </c>
      <c r="M323" s="381">
        <v>791.0</v>
      </c>
      <c r="N323" s="57" t="s">
        <v>748</v>
      </c>
      <c r="O323" s="395" t="s">
        <v>2044</v>
      </c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  <c r="AA323" s="252"/>
      <c r="AB323" s="252"/>
      <c r="AC323" s="252"/>
      <c r="AD323" s="252"/>
      <c r="AE323" s="252"/>
      <c r="AF323" s="252"/>
      <c r="AG323" s="252"/>
      <c r="AH323" s="252"/>
      <c r="AI323" s="252"/>
      <c r="AJ323" s="270"/>
      <c r="AK323" s="270"/>
      <c r="AL323" s="270"/>
      <c r="AM323" s="270"/>
      <c r="AN323" s="270"/>
      <c r="AO323" s="270"/>
    </row>
    <row r="324">
      <c r="A324" s="57" t="s">
        <v>315</v>
      </c>
      <c r="B324" s="57" t="s">
        <v>316</v>
      </c>
      <c r="C324" s="58"/>
      <c r="D324" s="57" t="s">
        <v>328</v>
      </c>
      <c r="E324" s="57" t="s">
        <v>4</v>
      </c>
      <c r="F324" s="220" t="s">
        <v>1585</v>
      </c>
      <c r="G324" s="57" t="s">
        <v>335</v>
      </c>
      <c r="H324" s="279">
        <v>1.0</v>
      </c>
      <c r="I324" s="113">
        <v>2590.0</v>
      </c>
      <c r="J324" s="132"/>
      <c r="K324" s="450">
        <v>930.0</v>
      </c>
      <c r="L324" s="218">
        <v>744.0</v>
      </c>
      <c r="M324" s="189"/>
      <c r="N324" s="57" t="s">
        <v>1572</v>
      </c>
    </row>
    <row r="325">
      <c r="A325" s="57" t="s">
        <v>315</v>
      </c>
      <c r="B325" s="57" t="s">
        <v>1432</v>
      </c>
      <c r="C325" s="58"/>
      <c r="D325" s="57" t="s">
        <v>328</v>
      </c>
      <c r="E325" s="57" t="s">
        <v>4</v>
      </c>
      <c r="F325" s="38" t="s">
        <v>1557</v>
      </c>
      <c r="G325" s="57" t="s">
        <v>335</v>
      </c>
      <c r="H325" s="38">
        <v>1.0</v>
      </c>
      <c r="I325" s="113">
        <v>2790.0</v>
      </c>
      <c r="J325" s="125"/>
      <c r="K325" s="217">
        <v>1090.0</v>
      </c>
      <c r="L325" s="218">
        <v>818.0</v>
      </c>
      <c r="M325" s="189">
        <f t="shared" ref="M325:M337" si="34">L325*H325</f>
        <v>818</v>
      </c>
      <c r="N325" s="57" t="s">
        <v>1435</v>
      </c>
      <c r="O325" s="63"/>
      <c r="P325" s="209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</row>
    <row r="326">
      <c r="A326" s="57" t="s">
        <v>315</v>
      </c>
      <c r="B326" s="57" t="s">
        <v>1432</v>
      </c>
      <c r="C326" s="58"/>
      <c r="D326" s="57" t="s">
        <v>474</v>
      </c>
      <c r="E326" s="57" t="s">
        <v>4</v>
      </c>
      <c r="F326" s="38" t="s">
        <v>1558</v>
      </c>
      <c r="G326" s="57" t="s">
        <v>335</v>
      </c>
      <c r="H326" s="77">
        <v>1.0</v>
      </c>
      <c r="I326" s="113">
        <v>2990.0</v>
      </c>
      <c r="J326" s="125"/>
      <c r="K326" s="216">
        <v>1290.0</v>
      </c>
      <c r="L326" s="218">
        <v>968.0</v>
      </c>
      <c r="M326" s="189">
        <f t="shared" si="34"/>
        <v>968</v>
      </c>
      <c r="N326" s="57" t="s">
        <v>1435</v>
      </c>
      <c r="O326" s="63"/>
      <c r="P326" s="209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</row>
    <row r="327">
      <c r="A327" s="57" t="s">
        <v>315</v>
      </c>
      <c r="B327" s="57" t="s">
        <v>1432</v>
      </c>
      <c r="C327" s="58"/>
      <c r="D327" s="57" t="s">
        <v>567</v>
      </c>
      <c r="E327" s="57" t="s">
        <v>4</v>
      </c>
      <c r="F327" s="38" t="s">
        <v>1559</v>
      </c>
      <c r="G327" s="57" t="s">
        <v>335</v>
      </c>
      <c r="H327" s="77">
        <v>0.0</v>
      </c>
      <c r="I327" s="113">
        <v>2990.0</v>
      </c>
      <c r="J327" s="125"/>
      <c r="K327" s="216">
        <v>1290.0</v>
      </c>
      <c r="L327" s="218">
        <v>968.0</v>
      </c>
      <c r="M327" s="189">
        <f t="shared" si="34"/>
        <v>0</v>
      </c>
      <c r="N327" s="57" t="s">
        <v>1435</v>
      </c>
      <c r="O327" s="64" t="s">
        <v>2046</v>
      </c>
      <c r="P327" s="209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</row>
    <row r="328">
      <c r="A328" s="57" t="s">
        <v>315</v>
      </c>
      <c r="B328" s="57" t="s">
        <v>331</v>
      </c>
      <c r="C328" s="58"/>
      <c r="D328" s="57" t="s">
        <v>567</v>
      </c>
      <c r="E328" s="57" t="s">
        <v>4</v>
      </c>
      <c r="F328" s="358" t="s">
        <v>817</v>
      </c>
      <c r="G328" s="57" t="s">
        <v>335</v>
      </c>
      <c r="H328" s="77">
        <v>1.0</v>
      </c>
      <c r="I328" s="113">
        <v>4590.0</v>
      </c>
      <c r="J328" s="125"/>
      <c r="K328" s="210">
        <v>1790.0</v>
      </c>
      <c r="L328" s="414">
        <v>1522.0</v>
      </c>
      <c r="M328" s="189">
        <f t="shared" si="34"/>
        <v>1522</v>
      </c>
      <c r="N328" s="57" t="s">
        <v>1288</v>
      </c>
    </row>
    <row r="329">
      <c r="A329" s="57" t="s">
        <v>315</v>
      </c>
      <c r="B329" s="57" t="s">
        <v>331</v>
      </c>
      <c r="C329" s="58"/>
      <c r="D329" s="57" t="s">
        <v>567</v>
      </c>
      <c r="E329" s="57" t="s">
        <v>4</v>
      </c>
      <c r="F329" s="358" t="s">
        <v>1406</v>
      </c>
      <c r="G329" s="57" t="s">
        <v>335</v>
      </c>
      <c r="H329" s="77">
        <v>1.0</v>
      </c>
      <c r="I329" s="113">
        <v>4590.0</v>
      </c>
      <c r="J329" s="125"/>
      <c r="K329" s="210">
        <v>1790.0</v>
      </c>
      <c r="L329" s="414">
        <v>1522.0</v>
      </c>
      <c r="M329" s="189">
        <f t="shared" si="34"/>
        <v>1522</v>
      </c>
      <c r="N329" s="57" t="s">
        <v>1288</v>
      </c>
    </row>
    <row r="330">
      <c r="A330" s="57" t="s">
        <v>315</v>
      </c>
      <c r="B330" s="57" t="s">
        <v>331</v>
      </c>
      <c r="C330" s="58"/>
      <c r="D330" s="57" t="s">
        <v>567</v>
      </c>
      <c r="E330" s="57" t="s">
        <v>4</v>
      </c>
      <c r="F330" s="38" t="s">
        <v>1561</v>
      </c>
      <c r="G330" s="57" t="s">
        <v>335</v>
      </c>
      <c r="H330" s="77">
        <v>1.0</v>
      </c>
      <c r="I330" s="113">
        <v>4790.0</v>
      </c>
      <c r="J330" s="125"/>
      <c r="K330" s="216" t="s">
        <v>1560</v>
      </c>
      <c r="L330" s="218">
        <v>1343.0</v>
      </c>
      <c r="M330" s="189">
        <f t="shared" si="34"/>
        <v>1343</v>
      </c>
      <c r="N330" s="57" t="s">
        <v>1435</v>
      </c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</row>
    <row r="331">
      <c r="A331" s="57" t="s">
        <v>315</v>
      </c>
      <c r="B331" s="57" t="s">
        <v>331</v>
      </c>
      <c r="C331" s="58"/>
      <c r="D331" s="57" t="s">
        <v>567</v>
      </c>
      <c r="E331" s="57" t="s">
        <v>4</v>
      </c>
      <c r="F331" s="358" t="s">
        <v>1408</v>
      </c>
      <c r="G331" s="57" t="s">
        <v>335</v>
      </c>
      <c r="H331" s="77">
        <v>1.0</v>
      </c>
      <c r="I331" s="113">
        <v>6190.0</v>
      </c>
      <c r="J331" s="125"/>
      <c r="K331" s="210">
        <v>2690.0</v>
      </c>
      <c r="L331" s="414">
        <v>2152.0</v>
      </c>
      <c r="M331" s="189">
        <f t="shared" si="34"/>
        <v>2152</v>
      </c>
      <c r="N331" s="57" t="s">
        <v>1288</v>
      </c>
    </row>
    <row r="332">
      <c r="A332" s="57" t="s">
        <v>315</v>
      </c>
      <c r="B332" s="57" t="s">
        <v>1432</v>
      </c>
      <c r="C332" s="58"/>
      <c r="D332" s="57" t="s">
        <v>328</v>
      </c>
      <c r="E332" s="57" t="s">
        <v>4</v>
      </c>
      <c r="F332" s="38" t="s">
        <v>1562</v>
      </c>
      <c r="G332" s="57" t="s">
        <v>335</v>
      </c>
      <c r="H332" s="77">
        <v>0.0</v>
      </c>
      <c r="I332" s="113">
        <v>3190.0</v>
      </c>
      <c r="J332" s="125"/>
      <c r="K332" s="216">
        <v>1390.0</v>
      </c>
      <c r="L332" s="218">
        <v>1043.0</v>
      </c>
      <c r="M332" s="189">
        <f t="shared" si="34"/>
        <v>0</v>
      </c>
      <c r="N332" s="57" t="s">
        <v>1435</v>
      </c>
      <c r="O332" s="64" t="s">
        <v>2047</v>
      </c>
      <c r="P332" s="209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</row>
    <row r="333">
      <c r="A333" s="57" t="s">
        <v>315</v>
      </c>
      <c r="B333" s="57" t="s">
        <v>1432</v>
      </c>
      <c r="C333" s="58"/>
      <c r="D333" s="57" t="s">
        <v>474</v>
      </c>
      <c r="E333" s="57" t="s">
        <v>4</v>
      </c>
      <c r="F333" s="38" t="s">
        <v>1563</v>
      </c>
      <c r="G333" s="57" t="s">
        <v>335</v>
      </c>
      <c r="H333" s="77">
        <v>1.0</v>
      </c>
      <c r="I333" s="113">
        <v>3190.0</v>
      </c>
      <c r="J333" s="125"/>
      <c r="K333" s="216">
        <v>1390.0</v>
      </c>
      <c r="L333" s="218">
        <v>1043.0</v>
      </c>
      <c r="M333" s="189">
        <f t="shared" si="34"/>
        <v>1043</v>
      </c>
      <c r="N333" s="57" t="s">
        <v>1435</v>
      </c>
      <c r="O333" s="63"/>
      <c r="P333" s="209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</row>
    <row r="334">
      <c r="A334" s="57" t="s">
        <v>315</v>
      </c>
      <c r="B334" s="57" t="s">
        <v>1432</v>
      </c>
      <c r="C334" s="58"/>
      <c r="D334" s="57" t="s">
        <v>328</v>
      </c>
      <c r="E334" s="57" t="s">
        <v>4</v>
      </c>
      <c r="F334" s="38" t="s">
        <v>1564</v>
      </c>
      <c r="G334" s="57" t="s">
        <v>335</v>
      </c>
      <c r="H334" s="77">
        <v>1.0</v>
      </c>
      <c r="I334" s="113">
        <v>3190.0</v>
      </c>
      <c r="J334" s="125"/>
      <c r="K334" s="216">
        <v>1390.0</v>
      </c>
      <c r="L334" s="218">
        <v>1043.0</v>
      </c>
      <c r="M334" s="189">
        <f t="shared" si="34"/>
        <v>1043</v>
      </c>
      <c r="N334" s="57" t="s">
        <v>1435</v>
      </c>
      <c r="O334" s="63"/>
      <c r="P334" s="209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</row>
    <row r="335">
      <c r="A335" s="57" t="s">
        <v>315</v>
      </c>
      <c r="B335" s="57" t="s">
        <v>1432</v>
      </c>
      <c r="C335" s="58"/>
      <c r="D335" s="57" t="s">
        <v>474</v>
      </c>
      <c r="E335" s="57" t="s">
        <v>4</v>
      </c>
      <c r="F335" s="38" t="s">
        <v>1565</v>
      </c>
      <c r="G335" s="57" t="s">
        <v>335</v>
      </c>
      <c r="H335" s="77">
        <v>1.0</v>
      </c>
      <c r="I335" s="113">
        <v>2790.0</v>
      </c>
      <c r="J335" s="125"/>
      <c r="K335" s="216">
        <v>1090.0</v>
      </c>
      <c r="L335" s="218">
        <v>818.0</v>
      </c>
      <c r="M335" s="189">
        <f t="shared" si="34"/>
        <v>818</v>
      </c>
      <c r="N335" s="57" t="s">
        <v>1435</v>
      </c>
      <c r="O335" s="63"/>
      <c r="P335" s="209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</row>
    <row r="336">
      <c r="A336" s="57" t="s">
        <v>315</v>
      </c>
      <c r="B336" s="57" t="s">
        <v>1432</v>
      </c>
      <c r="C336" s="58"/>
      <c r="D336" s="57" t="s">
        <v>328</v>
      </c>
      <c r="E336" s="57" t="s">
        <v>4</v>
      </c>
      <c r="F336" s="38" t="s">
        <v>1566</v>
      </c>
      <c r="G336" s="57" t="s">
        <v>335</v>
      </c>
      <c r="H336" s="77">
        <v>0.0</v>
      </c>
      <c r="I336" s="113">
        <v>2790.0</v>
      </c>
      <c r="J336" s="125"/>
      <c r="K336" s="216">
        <v>1190.0</v>
      </c>
      <c r="L336" s="218">
        <v>893.0</v>
      </c>
      <c r="M336" s="189">
        <f t="shared" si="34"/>
        <v>0</v>
      </c>
      <c r="N336" s="57" t="s">
        <v>1435</v>
      </c>
      <c r="O336" s="64" t="s">
        <v>2041</v>
      </c>
      <c r="P336" s="209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</row>
    <row r="337">
      <c r="A337" s="57" t="s">
        <v>315</v>
      </c>
      <c r="B337" s="57" t="s">
        <v>331</v>
      </c>
      <c r="C337" s="58"/>
      <c r="D337" s="57" t="s">
        <v>567</v>
      </c>
      <c r="E337" s="57" t="s">
        <v>4</v>
      </c>
      <c r="F337" s="38" t="s">
        <v>1567</v>
      </c>
      <c r="G337" s="57" t="s">
        <v>335</v>
      </c>
      <c r="H337" s="77">
        <v>1.0</v>
      </c>
      <c r="I337" s="113">
        <v>3990.0</v>
      </c>
      <c r="J337" s="125"/>
      <c r="K337" s="216">
        <v>1690.0</v>
      </c>
      <c r="L337" s="218">
        <v>1268.0</v>
      </c>
      <c r="M337" s="189">
        <f t="shared" si="34"/>
        <v>1268</v>
      </c>
      <c r="N337" s="57" t="s">
        <v>1435</v>
      </c>
      <c r="O337" s="63"/>
      <c r="P337" s="209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</row>
    <row r="338">
      <c r="A338" s="57" t="s">
        <v>315</v>
      </c>
      <c r="B338" s="57" t="s">
        <v>1432</v>
      </c>
      <c r="C338" s="57"/>
      <c r="D338" s="57" t="s">
        <v>328</v>
      </c>
      <c r="E338" s="57" t="s">
        <v>4</v>
      </c>
      <c r="F338" s="220" t="s">
        <v>1590</v>
      </c>
      <c r="G338" s="57" t="s">
        <v>335</v>
      </c>
      <c r="H338" s="221">
        <v>1.0</v>
      </c>
      <c r="I338" s="113">
        <v>1990.0</v>
      </c>
      <c r="J338" s="125"/>
      <c r="K338" s="222">
        <v>790.0</v>
      </c>
      <c r="L338" s="218">
        <v>632.0</v>
      </c>
      <c r="M338" s="189"/>
      <c r="N338" s="57" t="s">
        <v>1572</v>
      </c>
    </row>
    <row r="339">
      <c r="A339" s="57" t="s">
        <v>315</v>
      </c>
      <c r="B339" s="57" t="s">
        <v>1432</v>
      </c>
      <c r="C339" s="58"/>
      <c r="D339" s="57" t="s">
        <v>328</v>
      </c>
      <c r="E339" s="57" t="s">
        <v>4</v>
      </c>
      <c r="F339" s="38" t="s">
        <v>1568</v>
      </c>
      <c r="G339" s="57" t="s">
        <v>335</v>
      </c>
      <c r="H339" s="77">
        <v>1.0</v>
      </c>
      <c r="I339" s="113">
        <v>3790.0</v>
      </c>
      <c r="J339" s="125"/>
      <c r="K339" s="216">
        <v>1590.0</v>
      </c>
      <c r="L339" s="218">
        <v>1193.0</v>
      </c>
      <c r="M339" s="189">
        <f t="shared" ref="M339:M343" si="35">L339*H339</f>
        <v>1193</v>
      </c>
      <c r="N339" s="57" t="s">
        <v>1435</v>
      </c>
      <c r="O339" s="63"/>
      <c r="P339" s="209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</row>
    <row r="340">
      <c r="A340" s="57" t="s">
        <v>315</v>
      </c>
      <c r="B340" s="57" t="s">
        <v>331</v>
      </c>
      <c r="C340" s="58"/>
      <c r="D340" s="57" t="s">
        <v>328</v>
      </c>
      <c r="E340" s="57" t="s">
        <v>4</v>
      </c>
      <c r="F340" s="57" t="s">
        <v>1410</v>
      </c>
      <c r="G340" s="57" t="s">
        <v>335</v>
      </c>
      <c r="H340" s="77">
        <v>1.0</v>
      </c>
      <c r="I340" s="113">
        <v>4190.0</v>
      </c>
      <c r="J340" s="125"/>
      <c r="K340" s="210">
        <v>1663.0</v>
      </c>
      <c r="L340" s="414">
        <v>1330.0</v>
      </c>
      <c r="M340" s="189">
        <f t="shared" si="35"/>
        <v>1330</v>
      </c>
      <c r="N340" s="57" t="s">
        <v>1288</v>
      </c>
    </row>
    <row r="341">
      <c r="A341" s="57" t="s">
        <v>315</v>
      </c>
      <c r="B341" s="57" t="s">
        <v>316</v>
      </c>
      <c r="C341" s="58"/>
      <c r="D341" s="57" t="s">
        <v>328</v>
      </c>
      <c r="E341" s="57" t="s">
        <v>4</v>
      </c>
      <c r="F341" s="38" t="s">
        <v>1569</v>
      </c>
      <c r="G341" s="57" t="s">
        <v>335</v>
      </c>
      <c r="H341" s="77">
        <v>1.0</v>
      </c>
      <c r="I341" s="113">
        <v>3390.0</v>
      </c>
      <c r="J341" s="125"/>
      <c r="K341" s="216" t="s">
        <v>1523</v>
      </c>
      <c r="L341" s="218">
        <v>1182.0</v>
      </c>
      <c r="M341" s="189">
        <f t="shared" si="35"/>
        <v>1182</v>
      </c>
      <c r="N341" s="57" t="s">
        <v>1435</v>
      </c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</row>
    <row r="342">
      <c r="A342" s="57" t="s">
        <v>315</v>
      </c>
      <c r="B342" s="57" t="s">
        <v>316</v>
      </c>
      <c r="C342" s="58"/>
      <c r="D342" s="57" t="s">
        <v>567</v>
      </c>
      <c r="E342" s="57" t="s">
        <v>4</v>
      </c>
      <c r="F342" s="358" t="s">
        <v>1413</v>
      </c>
      <c r="G342" s="57" t="s">
        <v>335</v>
      </c>
      <c r="H342" s="77">
        <v>0.0</v>
      </c>
      <c r="I342" s="113">
        <v>3390.0</v>
      </c>
      <c r="J342" s="125"/>
      <c r="K342" s="210">
        <v>1390.0</v>
      </c>
      <c r="L342" s="414">
        <v>1112.0</v>
      </c>
      <c r="M342" s="189">
        <f t="shared" si="35"/>
        <v>0</v>
      </c>
      <c r="N342" s="57" t="s">
        <v>1288</v>
      </c>
      <c r="O342" s="395" t="s">
        <v>2048</v>
      </c>
    </row>
    <row r="343">
      <c r="A343" s="57" t="s">
        <v>315</v>
      </c>
      <c r="B343" s="57" t="s">
        <v>316</v>
      </c>
      <c r="C343" s="58"/>
      <c r="D343" s="57" t="s">
        <v>474</v>
      </c>
      <c r="E343" s="57" t="s">
        <v>4</v>
      </c>
      <c r="F343" s="38" t="s">
        <v>1413</v>
      </c>
      <c r="G343" s="57" t="s">
        <v>335</v>
      </c>
      <c r="H343" s="77">
        <v>1.0</v>
      </c>
      <c r="I343" s="113">
        <v>3390.0</v>
      </c>
      <c r="J343" s="125"/>
      <c r="K343" s="216" t="s">
        <v>1523</v>
      </c>
      <c r="L343" s="218">
        <v>1182.0</v>
      </c>
      <c r="M343" s="189">
        <f t="shared" si="35"/>
        <v>1182</v>
      </c>
      <c r="N343" s="57" t="s">
        <v>1435</v>
      </c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</row>
    <row r="344">
      <c r="A344" s="271" t="s">
        <v>315</v>
      </c>
      <c r="B344" s="271" t="s">
        <v>316</v>
      </c>
      <c r="C344" s="280"/>
      <c r="D344" s="271" t="s">
        <v>567</v>
      </c>
      <c r="E344" s="271" t="s">
        <v>319</v>
      </c>
      <c r="F344" s="272" t="s">
        <v>1945</v>
      </c>
      <c r="G344" s="271" t="s">
        <v>335</v>
      </c>
      <c r="H344" s="452">
        <v>1.0</v>
      </c>
      <c r="I344" s="271">
        <v>5590.0</v>
      </c>
      <c r="J344" s="271"/>
      <c r="K344" s="274"/>
      <c r="L344" s="413">
        <v>2330.0</v>
      </c>
      <c r="M344" s="275">
        <v>2214.0</v>
      </c>
      <c r="N344" s="271" t="s">
        <v>321</v>
      </c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70"/>
      <c r="AK344" s="270"/>
      <c r="AL344" s="270"/>
      <c r="AM344" s="270"/>
      <c r="AN344" s="270"/>
      <c r="AO344" s="270"/>
    </row>
    <row r="345">
      <c r="A345" s="57" t="s">
        <v>315</v>
      </c>
      <c r="B345" s="57" t="s">
        <v>331</v>
      </c>
      <c r="C345" s="58"/>
      <c r="D345" s="57" t="s">
        <v>567</v>
      </c>
      <c r="E345" s="57" t="s">
        <v>4</v>
      </c>
      <c r="F345" s="358" t="s">
        <v>1415</v>
      </c>
      <c r="G345" s="57" t="s">
        <v>335</v>
      </c>
      <c r="H345" s="77">
        <v>1.0</v>
      </c>
      <c r="I345" s="113">
        <v>5590.0</v>
      </c>
      <c r="J345" s="125"/>
      <c r="K345" s="210">
        <v>2497.0</v>
      </c>
      <c r="L345" s="414">
        <v>2122.0</v>
      </c>
      <c r="M345" s="189">
        <f>L345*H345</f>
        <v>2122</v>
      </c>
      <c r="N345" s="57" t="s">
        <v>1288</v>
      </c>
    </row>
    <row r="346">
      <c r="A346" s="271" t="s">
        <v>315</v>
      </c>
      <c r="B346" s="271" t="s">
        <v>331</v>
      </c>
      <c r="C346" s="280"/>
      <c r="D346" s="271" t="s">
        <v>328</v>
      </c>
      <c r="E346" s="271" t="s">
        <v>319</v>
      </c>
      <c r="F346" s="272" t="s">
        <v>1946</v>
      </c>
      <c r="G346" s="271" t="s">
        <v>335</v>
      </c>
      <c r="H346" s="452">
        <v>1.0</v>
      </c>
      <c r="I346" s="271">
        <v>5990.0</v>
      </c>
      <c r="J346" s="271"/>
      <c r="K346" s="274"/>
      <c r="L346" s="413">
        <v>2497.0</v>
      </c>
      <c r="M346" s="275">
        <v>2372.0</v>
      </c>
      <c r="N346" s="271" t="s">
        <v>321</v>
      </c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70"/>
      <c r="AK346" s="270"/>
      <c r="AL346" s="270"/>
      <c r="AM346" s="270"/>
      <c r="AN346" s="270"/>
      <c r="AO346" s="270"/>
    </row>
    <row r="347">
      <c r="A347" s="57" t="s">
        <v>315</v>
      </c>
      <c r="B347" s="57" t="s">
        <v>331</v>
      </c>
      <c r="C347" s="58"/>
      <c r="D347" s="57" t="s">
        <v>567</v>
      </c>
      <c r="E347" s="57" t="s">
        <v>4</v>
      </c>
      <c r="F347" s="358" t="s">
        <v>1417</v>
      </c>
      <c r="G347" s="57" t="s">
        <v>335</v>
      </c>
      <c r="H347" s="77">
        <v>1.0</v>
      </c>
      <c r="I347" s="113">
        <v>5590.0</v>
      </c>
      <c r="J347" s="125"/>
      <c r="K347" s="210">
        <v>2330.0</v>
      </c>
      <c r="L347" s="414">
        <v>1864.0</v>
      </c>
      <c r="M347" s="189">
        <f t="shared" ref="M347:M348" si="36">L347*H347</f>
        <v>1864</v>
      </c>
      <c r="N347" s="57" t="s">
        <v>1288</v>
      </c>
    </row>
    <row r="348">
      <c r="A348" s="57" t="s">
        <v>315</v>
      </c>
      <c r="B348" s="57" t="s">
        <v>316</v>
      </c>
      <c r="C348" s="58"/>
      <c r="D348" s="57" t="s">
        <v>474</v>
      </c>
      <c r="E348" s="57" t="s">
        <v>4</v>
      </c>
      <c r="F348" s="38" t="s">
        <v>1570</v>
      </c>
      <c r="G348" s="57" t="s">
        <v>335</v>
      </c>
      <c r="H348" s="77">
        <v>1.0</v>
      </c>
      <c r="I348" s="113">
        <v>3390.0</v>
      </c>
      <c r="J348" s="125"/>
      <c r="K348" s="216" t="s">
        <v>1434</v>
      </c>
      <c r="L348" s="218">
        <v>1097.0</v>
      </c>
      <c r="M348" s="189">
        <f t="shared" si="36"/>
        <v>1097</v>
      </c>
      <c r="N348" s="57" t="s">
        <v>1435</v>
      </c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</row>
    <row r="349">
      <c r="A349" s="271" t="s">
        <v>315</v>
      </c>
      <c r="B349" s="271" t="s">
        <v>316</v>
      </c>
      <c r="C349" s="280"/>
      <c r="D349" s="271" t="s">
        <v>328</v>
      </c>
      <c r="E349" s="271" t="s">
        <v>319</v>
      </c>
      <c r="F349" s="272" t="s">
        <v>1418</v>
      </c>
      <c r="G349" s="271" t="s">
        <v>335</v>
      </c>
      <c r="H349" s="452">
        <v>1.0</v>
      </c>
      <c r="I349" s="271">
        <v>3190.0</v>
      </c>
      <c r="J349" s="271"/>
      <c r="K349" s="274"/>
      <c r="L349" s="413">
        <v>1290.0</v>
      </c>
      <c r="M349" s="275">
        <v>1226.0</v>
      </c>
      <c r="N349" s="271" t="s">
        <v>321</v>
      </c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  <c r="AA349" s="252"/>
      <c r="AB349" s="252"/>
      <c r="AC349" s="252"/>
      <c r="AD349" s="252"/>
      <c r="AE349" s="252"/>
      <c r="AF349" s="252"/>
      <c r="AG349" s="252"/>
      <c r="AH349" s="252"/>
      <c r="AI349" s="252"/>
      <c r="AJ349" s="270"/>
      <c r="AK349" s="270"/>
      <c r="AL349" s="270"/>
      <c r="AM349" s="270"/>
      <c r="AN349" s="270"/>
      <c r="AO349" s="270"/>
    </row>
    <row r="350">
      <c r="A350" s="57" t="s">
        <v>315</v>
      </c>
      <c r="B350" s="57" t="s">
        <v>316</v>
      </c>
      <c r="C350" s="58"/>
      <c r="D350" s="57" t="s">
        <v>567</v>
      </c>
      <c r="E350" s="57" t="s">
        <v>4</v>
      </c>
      <c r="F350" s="358" t="s">
        <v>1418</v>
      </c>
      <c r="G350" s="57" t="s">
        <v>335</v>
      </c>
      <c r="H350" s="77">
        <v>1.0</v>
      </c>
      <c r="I350" s="113">
        <v>3190.0</v>
      </c>
      <c r="J350" s="125"/>
      <c r="K350" s="210">
        <v>1290.0</v>
      </c>
      <c r="L350" s="414">
        <v>1032.0</v>
      </c>
      <c r="M350" s="189">
        <f t="shared" ref="M350:M353" si="37">L350*H350</f>
        <v>1032</v>
      </c>
      <c r="N350" s="57" t="s">
        <v>1288</v>
      </c>
    </row>
    <row r="351">
      <c r="A351" s="57" t="s">
        <v>315</v>
      </c>
      <c r="B351" s="57" t="s">
        <v>316</v>
      </c>
      <c r="C351" s="58"/>
      <c r="D351" s="57" t="s">
        <v>328</v>
      </c>
      <c r="E351" s="57" t="s">
        <v>4</v>
      </c>
      <c r="F351" s="38" t="s">
        <v>1419</v>
      </c>
      <c r="G351" s="57" t="s">
        <v>335</v>
      </c>
      <c r="H351" s="77">
        <v>1.0</v>
      </c>
      <c r="I351" s="113">
        <v>3390.0</v>
      </c>
      <c r="J351" s="125"/>
      <c r="K351" s="216" t="s">
        <v>1434</v>
      </c>
      <c r="L351" s="218">
        <v>1097.0</v>
      </c>
      <c r="M351" s="189">
        <f t="shared" si="37"/>
        <v>1097</v>
      </c>
      <c r="N351" s="57" t="s">
        <v>1435</v>
      </c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</row>
    <row r="352">
      <c r="A352" s="57" t="s">
        <v>315</v>
      </c>
      <c r="B352" s="57" t="s">
        <v>331</v>
      </c>
      <c r="C352" s="58"/>
      <c r="D352" s="271" t="s">
        <v>474</v>
      </c>
      <c r="E352" s="57" t="s">
        <v>4</v>
      </c>
      <c r="F352" s="57" t="s">
        <v>1420</v>
      </c>
      <c r="G352" s="57" t="s">
        <v>335</v>
      </c>
      <c r="H352" s="77">
        <v>1.0</v>
      </c>
      <c r="I352" s="113">
        <v>5590.0</v>
      </c>
      <c r="J352" s="125"/>
      <c r="K352" s="210">
        <v>2330.0</v>
      </c>
      <c r="L352" s="414">
        <v>1864.0</v>
      </c>
      <c r="M352" s="189">
        <f t="shared" si="37"/>
        <v>1864</v>
      </c>
      <c r="N352" s="57" t="s">
        <v>1288</v>
      </c>
    </row>
    <row r="353">
      <c r="A353" s="57" t="s">
        <v>315</v>
      </c>
      <c r="B353" s="57" t="s">
        <v>331</v>
      </c>
      <c r="C353" s="58"/>
      <c r="D353" s="57" t="s">
        <v>328</v>
      </c>
      <c r="E353" s="57" t="s">
        <v>4</v>
      </c>
      <c r="F353" s="57" t="s">
        <v>1421</v>
      </c>
      <c r="G353" s="57" t="s">
        <v>335</v>
      </c>
      <c r="H353" s="77">
        <v>1.0</v>
      </c>
      <c r="I353" s="113">
        <v>5590.0</v>
      </c>
      <c r="J353" s="125"/>
      <c r="K353" s="210">
        <v>2330.0</v>
      </c>
      <c r="L353" s="414">
        <v>1864.0</v>
      </c>
      <c r="M353" s="189">
        <f t="shared" si="37"/>
        <v>1864</v>
      </c>
      <c r="N353" s="57" t="s">
        <v>1288</v>
      </c>
    </row>
    <row r="354">
      <c r="A354" s="57" t="s">
        <v>315</v>
      </c>
      <c r="B354" s="57" t="s">
        <v>316</v>
      </c>
      <c r="C354" s="57"/>
      <c r="D354" s="57" t="s">
        <v>328</v>
      </c>
      <c r="E354" s="57" t="s">
        <v>4</v>
      </c>
      <c r="F354" s="220" t="s">
        <v>1586</v>
      </c>
      <c r="G354" s="57" t="s">
        <v>320</v>
      </c>
      <c r="H354" s="221">
        <v>1.0</v>
      </c>
      <c r="I354" s="113">
        <v>3790.0</v>
      </c>
      <c r="J354" s="125"/>
      <c r="K354" s="222">
        <v>1597.0</v>
      </c>
      <c r="L354" s="218">
        <v>1278.0</v>
      </c>
      <c r="M354" s="189"/>
      <c r="N354" s="57" t="s">
        <v>1572</v>
      </c>
    </row>
    <row r="355">
      <c r="F355" s="453"/>
    </row>
    <row r="356">
      <c r="F356" s="453"/>
    </row>
    <row r="357">
      <c r="F357" s="453"/>
    </row>
    <row r="358" ht="15.75" customHeight="1">
      <c r="F358" s="453"/>
    </row>
    <row r="359" ht="15.75" customHeight="1">
      <c r="A359" s="301"/>
      <c r="B359" s="252"/>
      <c r="C359" s="252"/>
      <c r="D359" s="252"/>
      <c r="E359" s="252"/>
      <c r="F359" s="454"/>
      <c r="G359" s="252"/>
      <c r="H359" s="455"/>
      <c r="I359" s="252"/>
      <c r="J359" s="252"/>
      <c r="K359" s="252"/>
      <c r="L359" s="456"/>
      <c r="M359" s="457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282" t="s">
        <v>315</v>
      </c>
      <c r="B360" s="458" t="s">
        <v>236</v>
      </c>
      <c r="C360" s="458" t="s">
        <v>6</v>
      </c>
      <c r="D360" s="458" t="s">
        <v>567</v>
      </c>
      <c r="E360" s="458" t="s">
        <v>4</v>
      </c>
      <c r="F360" s="368" t="s">
        <v>1947</v>
      </c>
      <c r="G360" s="459" t="s">
        <v>1840</v>
      </c>
      <c r="H360" s="39">
        <v>1.0</v>
      </c>
      <c r="I360" s="274"/>
      <c r="J360" s="458">
        <v>2990.0</v>
      </c>
      <c r="K360" s="458">
        <v>2390.0</v>
      </c>
      <c r="L360" s="460">
        <v>947.0</v>
      </c>
      <c r="M360" s="461">
        <v>947.0</v>
      </c>
      <c r="N360" s="271" t="s">
        <v>1841</v>
      </c>
      <c r="O360" s="252"/>
      <c r="P360" s="252"/>
      <c r="Q360" s="252"/>
      <c r="R360" s="276"/>
      <c r="S360" s="276"/>
      <c r="T360" s="276"/>
      <c r="U360" s="276"/>
      <c r="V360" s="276"/>
      <c r="W360" s="276"/>
      <c r="X360" s="277"/>
      <c r="Y360" s="276"/>
      <c r="Z360" s="276"/>
      <c r="AA360" s="276"/>
      <c r="AB360" s="276"/>
      <c r="AC360" s="276"/>
      <c r="AD360" s="276"/>
      <c r="AE360" s="276"/>
      <c r="AF360" s="252"/>
      <c r="AG360" s="252"/>
      <c r="AH360" s="252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282" t="s">
        <v>315</v>
      </c>
      <c r="B361" s="255" t="s">
        <v>231</v>
      </c>
      <c r="C361" s="255" t="s">
        <v>6</v>
      </c>
      <c r="D361" s="57" t="s">
        <v>474</v>
      </c>
      <c r="E361" s="255" t="s">
        <v>319</v>
      </c>
      <c r="F361" s="281" t="s">
        <v>1948</v>
      </c>
      <c r="G361" s="255"/>
      <c r="H361" s="250">
        <v>1.0</v>
      </c>
      <c r="I361" s="255"/>
      <c r="J361" s="293">
        <v>3890.0</v>
      </c>
      <c r="K361" s="294"/>
      <c r="L361" s="295">
        <f>3840/3</f>
        <v>1280</v>
      </c>
      <c r="M361" s="251">
        <f t="shared" ref="M361:M363" si="38">L361*H361</f>
        <v>1280</v>
      </c>
      <c r="N361" s="255" t="s">
        <v>1804</v>
      </c>
      <c r="O361" s="270"/>
      <c r="P361" s="247"/>
      <c r="Q361" s="247"/>
      <c r="R361" s="286"/>
      <c r="S361" s="286"/>
      <c r="T361" s="286"/>
      <c r="U361" s="286"/>
      <c r="V361" s="286"/>
      <c r="W361" s="286"/>
      <c r="X361" s="287"/>
      <c r="Y361" s="286"/>
      <c r="Z361" s="286"/>
      <c r="AA361" s="286"/>
      <c r="AB361" s="286"/>
      <c r="AC361" s="286"/>
      <c r="AD361" s="286"/>
      <c r="AE361" s="286"/>
      <c r="AF361" s="247"/>
      <c r="AG361" s="247"/>
      <c r="AH361" s="247"/>
      <c r="AI361" s="270"/>
      <c r="AJ361" s="270"/>
      <c r="AK361" s="270"/>
      <c r="AL361" s="270"/>
      <c r="AM361" s="270"/>
      <c r="AN361" s="270"/>
      <c r="AO361" s="270"/>
    </row>
    <row r="362" ht="15.75" customHeight="1">
      <c r="A362" s="282" t="s">
        <v>315</v>
      </c>
      <c r="B362" s="255" t="s">
        <v>231</v>
      </c>
      <c r="C362" s="255" t="s">
        <v>6</v>
      </c>
      <c r="D362" s="57" t="s">
        <v>567</v>
      </c>
      <c r="E362" s="255" t="s">
        <v>319</v>
      </c>
      <c r="F362" s="281" t="s">
        <v>1949</v>
      </c>
      <c r="G362" s="255"/>
      <c r="H362" s="250">
        <v>1.0</v>
      </c>
      <c r="I362" s="255"/>
      <c r="J362" s="293">
        <v>3990.0</v>
      </c>
      <c r="K362" s="294"/>
      <c r="L362" s="295">
        <f>2560/2</f>
        <v>1280</v>
      </c>
      <c r="M362" s="251">
        <f t="shared" si="38"/>
        <v>1280</v>
      </c>
      <c r="N362" s="255" t="s">
        <v>1804</v>
      </c>
      <c r="O362" s="270"/>
      <c r="P362" s="247"/>
      <c r="Q362" s="247"/>
      <c r="R362" s="247"/>
      <c r="S362" s="247"/>
      <c r="T362" s="247"/>
      <c r="U362" s="247"/>
      <c r="V362" s="247"/>
      <c r="W362" s="247"/>
      <c r="X362" s="247"/>
      <c r="Y362" s="247"/>
      <c r="Z362" s="247"/>
      <c r="AA362" s="247"/>
      <c r="AB362" s="247"/>
      <c r="AC362" s="247"/>
      <c r="AD362" s="247"/>
      <c r="AE362" s="247"/>
      <c r="AF362" s="247"/>
      <c r="AG362" s="247"/>
      <c r="AH362" s="247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282" t="s">
        <v>315</v>
      </c>
      <c r="B363" s="57" t="s">
        <v>231</v>
      </c>
      <c r="C363" s="255" t="s">
        <v>6</v>
      </c>
      <c r="D363" s="57" t="s">
        <v>474</v>
      </c>
      <c r="E363" s="255" t="s">
        <v>319</v>
      </c>
      <c r="F363" s="281" t="s">
        <v>1950</v>
      </c>
      <c r="G363" s="255"/>
      <c r="H363" s="250">
        <v>1.0</v>
      </c>
      <c r="I363" s="255"/>
      <c r="J363" s="293">
        <v>3990.0</v>
      </c>
      <c r="K363" s="294"/>
      <c r="L363" s="295">
        <v>1463.0</v>
      </c>
      <c r="M363" s="251">
        <f t="shared" si="38"/>
        <v>1463</v>
      </c>
      <c r="N363" s="255" t="s">
        <v>1830</v>
      </c>
      <c r="O363" s="247"/>
      <c r="P363" s="64" t="s">
        <v>1951</v>
      </c>
      <c r="Q363" s="247"/>
      <c r="R363" s="247"/>
      <c r="S363" s="247"/>
      <c r="T363" s="247"/>
      <c r="U363" s="247"/>
      <c r="V363" s="247"/>
      <c r="W363" s="247"/>
      <c r="X363" s="247"/>
      <c r="Y363" s="247"/>
      <c r="Z363" s="247"/>
      <c r="AA363" s="247"/>
      <c r="AB363" s="247"/>
      <c r="AC363" s="247"/>
      <c r="AD363" s="247"/>
      <c r="AE363" s="247"/>
      <c r="AF363" s="247"/>
      <c r="AG363" s="247"/>
      <c r="AH363" s="252"/>
      <c r="AI363" s="270"/>
      <c r="AJ363" s="270"/>
      <c r="AK363" s="270"/>
      <c r="AL363" s="270"/>
      <c r="AM363" s="270"/>
      <c r="AN363" s="270"/>
      <c r="AO363" s="270"/>
    </row>
    <row r="364" ht="15.75" customHeight="1">
      <c r="A364" s="282" t="s">
        <v>315</v>
      </c>
      <c r="B364" s="458" t="s">
        <v>231</v>
      </c>
      <c r="C364" s="458" t="s">
        <v>6</v>
      </c>
      <c r="D364" s="458" t="s">
        <v>567</v>
      </c>
      <c r="E364" s="458" t="s">
        <v>4</v>
      </c>
      <c r="F364" s="368" t="s">
        <v>1952</v>
      </c>
      <c r="G364" s="459" t="s">
        <v>1840</v>
      </c>
      <c r="H364" s="39">
        <v>1.0</v>
      </c>
      <c r="I364" s="274"/>
      <c r="J364" s="458">
        <v>3990.0</v>
      </c>
      <c r="K364" s="458">
        <v>2990.0</v>
      </c>
      <c r="L364" s="460">
        <v>1105.0</v>
      </c>
      <c r="M364" s="461">
        <v>1105.0</v>
      </c>
      <c r="N364" s="271" t="s">
        <v>1841</v>
      </c>
      <c r="O364" s="252"/>
      <c r="P364" s="252"/>
      <c r="Q364" s="252"/>
      <c r="R364" s="276"/>
      <c r="S364" s="276"/>
      <c r="T364" s="276"/>
      <c r="U364" s="276"/>
      <c r="V364" s="276"/>
      <c r="W364" s="276"/>
      <c r="X364" s="277"/>
      <c r="Y364" s="276"/>
      <c r="Z364" s="276"/>
      <c r="AA364" s="276"/>
      <c r="AB364" s="276"/>
      <c r="AC364" s="276"/>
      <c r="AD364" s="276"/>
      <c r="AE364" s="276"/>
      <c r="AF364" s="252"/>
      <c r="AG364" s="252"/>
      <c r="AH364" s="252"/>
      <c r="AI364" s="252"/>
      <c r="AJ364" s="252"/>
      <c r="AK364" s="252"/>
      <c r="AL364" s="252"/>
      <c r="AM364" s="252"/>
      <c r="AN364" s="252"/>
      <c r="AO364" s="252"/>
    </row>
    <row r="365" ht="15.75" customHeight="1">
      <c r="A365" s="280" t="s">
        <v>315</v>
      </c>
      <c r="B365" s="255" t="s">
        <v>231</v>
      </c>
      <c r="C365" s="255" t="s">
        <v>6</v>
      </c>
      <c r="D365" s="255" t="s">
        <v>328</v>
      </c>
      <c r="E365" s="255" t="s">
        <v>319</v>
      </c>
      <c r="F365" s="281" t="s">
        <v>1953</v>
      </c>
      <c r="G365" s="255"/>
      <c r="H365" s="250">
        <v>1.0</v>
      </c>
      <c r="I365" s="255"/>
      <c r="J365" s="293">
        <v>2990.0</v>
      </c>
      <c r="K365" s="294"/>
      <c r="L365" s="295">
        <f t="shared" ref="L365:L367" si="39">2192/4</f>
        <v>548</v>
      </c>
      <c r="M365" s="251">
        <f t="shared" ref="M365:M368" si="40">L365*H365</f>
        <v>548</v>
      </c>
      <c r="N365" s="255" t="s">
        <v>1804</v>
      </c>
      <c r="O365" s="270"/>
      <c r="P365" s="247"/>
      <c r="Q365" s="247"/>
      <c r="R365" s="286"/>
      <c r="S365" s="286"/>
      <c r="T365" s="286"/>
      <c r="U365" s="286"/>
      <c r="V365" s="286"/>
      <c r="W365" s="286"/>
      <c r="X365" s="287"/>
      <c r="Y365" s="286"/>
      <c r="Z365" s="286"/>
      <c r="AA365" s="286"/>
      <c r="AB365" s="286"/>
      <c r="AC365" s="286"/>
      <c r="AD365" s="286"/>
      <c r="AE365" s="286"/>
      <c r="AF365" s="247"/>
      <c r="AG365" s="247"/>
      <c r="AH365" s="247"/>
      <c r="AI365" s="252"/>
      <c r="AJ365" s="252"/>
      <c r="AK365" s="252"/>
      <c r="AL365" s="252"/>
      <c r="AM365" s="252"/>
      <c r="AN365" s="252"/>
      <c r="AO365" s="252"/>
    </row>
    <row r="366" ht="15.75" customHeight="1">
      <c r="A366" s="280" t="s">
        <v>315</v>
      </c>
      <c r="B366" s="255" t="s">
        <v>231</v>
      </c>
      <c r="C366" s="255" t="s">
        <v>6</v>
      </c>
      <c r="D366" s="57" t="s">
        <v>474</v>
      </c>
      <c r="E366" s="255" t="s">
        <v>319</v>
      </c>
      <c r="F366" s="281" t="s">
        <v>1953</v>
      </c>
      <c r="G366" s="462"/>
      <c r="H366" s="463">
        <v>1.0</v>
      </c>
      <c r="I366" s="462"/>
      <c r="J366" s="293">
        <v>2990.0</v>
      </c>
      <c r="K366" s="464"/>
      <c r="L366" s="465">
        <f t="shared" si="39"/>
        <v>548</v>
      </c>
      <c r="M366" s="251">
        <f t="shared" si="40"/>
        <v>548</v>
      </c>
      <c r="N366" s="462" t="s">
        <v>1804</v>
      </c>
      <c r="O366" s="270"/>
      <c r="P366" s="252"/>
      <c r="Q366" s="252"/>
      <c r="R366" s="276"/>
      <c r="S366" s="276"/>
      <c r="T366" s="276"/>
      <c r="U366" s="276"/>
      <c r="V366" s="276"/>
      <c r="W366" s="276"/>
      <c r="X366" s="277"/>
      <c r="Y366" s="276"/>
      <c r="Z366" s="276"/>
      <c r="AA366" s="276"/>
      <c r="AB366" s="276"/>
      <c r="AC366" s="276"/>
      <c r="AD366" s="276"/>
      <c r="AE366" s="276"/>
      <c r="AF366" s="252"/>
      <c r="AG366" s="252"/>
      <c r="AH366" s="252"/>
      <c r="AI366" s="252"/>
      <c r="AJ366" s="252"/>
      <c r="AK366" s="252"/>
      <c r="AL366" s="252"/>
      <c r="AM366" s="252"/>
      <c r="AN366" s="252"/>
      <c r="AO366" s="252"/>
    </row>
    <row r="367" ht="15.75" customHeight="1">
      <c r="A367" s="280" t="s">
        <v>315</v>
      </c>
      <c r="B367" s="255" t="s">
        <v>231</v>
      </c>
      <c r="C367" s="255" t="s">
        <v>6</v>
      </c>
      <c r="D367" s="57" t="s">
        <v>567</v>
      </c>
      <c r="E367" s="255" t="s">
        <v>319</v>
      </c>
      <c r="F367" s="281" t="s">
        <v>1953</v>
      </c>
      <c r="G367" s="255"/>
      <c r="H367" s="250">
        <v>1.0</v>
      </c>
      <c r="I367" s="255"/>
      <c r="J367" s="293">
        <v>2990.0</v>
      </c>
      <c r="K367" s="294"/>
      <c r="L367" s="295">
        <f t="shared" si="39"/>
        <v>548</v>
      </c>
      <c r="M367" s="251">
        <f t="shared" si="40"/>
        <v>548</v>
      </c>
      <c r="N367" s="255" t="s">
        <v>1804</v>
      </c>
      <c r="O367" s="270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255"/>
      <c r="AF367" s="255"/>
      <c r="AG367" s="255"/>
      <c r="AH367" s="255"/>
      <c r="AI367" s="252"/>
      <c r="AJ367" s="252"/>
      <c r="AK367" s="252"/>
      <c r="AL367" s="252"/>
      <c r="AM367" s="252"/>
      <c r="AN367" s="252"/>
      <c r="AO367" s="252"/>
    </row>
    <row r="368" ht="15.75" customHeight="1">
      <c r="A368" s="280" t="s">
        <v>315</v>
      </c>
      <c r="B368" s="255" t="s">
        <v>236</v>
      </c>
      <c r="C368" s="255" t="s">
        <v>6</v>
      </c>
      <c r="D368" s="57" t="s">
        <v>567</v>
      </c>
      <c r="E368" s="255" t="s">
        <v>319</v>
      </c>
      <c r="F368" s="256" t="s">
        <v>1954</v>
      </c>
      <c r="G368" s="282"/>
      <c r="H368" s="250">
        <v>1.0</v>
      </c>
      <c r="I368" s="255"/>
      <c r="J368" s="293">
        <v>2990.0</v>
      </c>
      <c r="K368" s="294"/>
      <c r="L368" s="295">
        <f>1920/2</f>
        <v>960</v>
      </c>
      <c r="M368" s="251">
        <f t="shared" si="40"/>
        <v>960</v>
      </c>
      <c r="N368" s="255" t="s">
        <v>1804</v>
      </c>
      <c r="O368" s="270"/>
      <c r="P368" s="247"/>
      <c r="Q368" s="247"/>
      <c r="R368" s="286"/>
      <c r="S368" s="286"/>
      <c r="T368" s="286"/>
      <c r="U368" s="286"/>
      <c r="V368" s="286"/>
      <c r="W368" s="286"/>
      <c r="X368" s="287"/>
      <c r="Y368" s="286"/>
      <c r="Z368" s="286"/>
      <c r="AA368" s="286"/>
      <c r="AB368" s="286"/>
      <c r="AC368" s="286"/>
      <c r="AD368" s="286"/>
      <c r="AE368" s="286"/>
      <c r="AF368" s="247"/>
      <c r="AG368" s="247"/>
      <c r="AH368" s="247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280" t="s">
        <v>315</v>
      </c>
      <c r="B369" s="458" t="s">
        <v>231</v>
      </c>
      <c r="C369" s="458" t="s">
        <v>6</v>
      </c>
      <c r="D369" s="458" t="s">
        <v>567</v>
      </c>
      <c r="E369" s="458" t="s">
        <v>4</v>
      </c>
      <c r="F369" s="368" t="s">
        <v>1955</v>
      </c>
      <c r="G369" s="459" t="s">
        <v>1840</v>
      </c>
      <c r="H369" s="39">
        <v>1.0</v>
      </c>
      <c r="I369" s="274"/>
      <c r="J369" s="458">
        <v>4990.0</v>
      </c>
      <c r="K369" s="458">
        <v>3990.0</v>
      </c>
      <c r="L369" s="460">
        <v>1511.0</v>
      </c>
      <c r="M369" s="461">
        <v>1511.0</v>
      </c>
      <c r="N369" s="271" t="s">
        <v>1841</v>
      </c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280" t="s">
        <v>315</v>
      </c>
      <c r="B370" s="255" t="s">
        <v>236</v>
      </c>
      <c r="C370" s="255" t="s">
        <v>6</v>
      </c>
      <c r="D370" s="57" t="s">
        <v>474</v>
      </c>
      <c r="E370" s="255" t="s">
        <v>319</v>
      </c>
      <c r="F370" s="256" t="s">
        <v>1956</v>
      </c>
      <c r="G370" s="462"/>
      <c r="H370" s="463">
        <v>1.0</v>
      </c>
      <c r="I370" s="462"/>
      <c r="J370" s="142">
        <v>2590.0</v>
      </c>
      <c r="K370" s="462"/>
      <c r="L370" s="465">
        <f t="shared" ref="L370:L371" si="41">1371/3</f>
        <v>457</v>
      </c>
      <c r="M370" s="251">
        <f t="shared" ref="M370:M371" si="42">L370*H370</f>
        <v>457</v>
      </c>
      <c r="N370" s="462" t="s">
        <v>1804</v>
      </c>
      <c r="O370" s="270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280" t="s">
        <v>315</v>
      </c>
      <c r="B371" s="255" t="s">
        <v>236</v>
      </c>
      <c r="C371" s="255" t="s">
        <v>6</v>
      </c>
      <c r="D371" s="57" t="s">
        <v>567</v>
      </c>
      <c r="E371" s="255" t="s">
        <v>319</v>
      </c>
      <c r="F371" s="256" t="s">
        <v>1956</v>
      </c>
      <c r="G371" s="255"/>
      <c r="H371" s="154">
        <v>1.0</v>
      </c>
      <c r="I371" s="255"/>
      <c r="J371" s="293">
        <v>2590.0</v>
      </c>
      <c r="K371" s="255"/>
      <c r="L371" s="295">
        <f t="shared" si="41"/>
        <v>457</v>
      </c>
      <c r="M371" s="251">
        <f t="shared" si="42"/>
        <v>457</v>
      </c>
      <c r="N371" s="255" t="s">
        <v>1804</v>
      </c>
      <c r="O371" s="270"/>
      <c r="P371" s="64"/>
      <c r="Q371" s="64"/>
      <c r="R371" s="247"/>
      <c r="S371" s="247"/>
      <c r="T371" s="247"/>
      <c r="U371" s="247"/>
      <c r="V371" s="247"/>
      <c r="W371" s="247"/>
      <c r="X371" s="247"/>
      <c r="Y371" s="247"/>
      <c r="Z371" s="247"/>
      <c r="AA371" s="247"/>
      <c r="AB371" s="247"/>
      <c r="AC371" s="247"/>
      <c r="AD371" s="247"/>
      <c r="AE371" s="247"/>
      <c r="AF371" s="247"/>
      <c r="AG371" s="247"/>
      <c r="AH371" s="247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35" t="s">
        <v>315</v>
      </c>
      <c r="B372" s="35" t="s">
        <v>231</v>
      </c>
      <c r="C372" s="35" t="s">
        <v>22</v>
      </c>
      <c r="D372" s="35" t="s">
        <v>328</v>
      </c>
      <c r="E372" s="35" t="s">
        <v>4</v>
      </c>
      <c r="F372" s="348" t="s">
        <v>1957</v>
      </c>
      <c r="G372" s="35" t="s">
        <v>524</v>
      </c>
      <c r="H372" s="39">
        <v>1.0</v>
      </c>
      <c r="I372" s="59">
        <v>3590.0</v>
      </c>
      <c r="J372" s="38"/>
      <c r="K372" s="38"/>
      <c r="L372" s="290"/>
      <c r="M372" s="378">
        <f t="shared" ref="M372:M373" si="43">2848/2</f>
        <v>1424</v>
      </c>
      <c r="N372" s="35" t="s">
        <v>1811</v>
      </c>
      <c r="O372" s="231"/>
      <c r="P372" s="231"/>
      <c r="Q372" s="231"/>
      <c r="R372" s="231"/>
      <c r="S372" s="231"/>
      <c r="T372" s="231"/>
      <c r="U372" s="231"/>
      <c r="V372" s="231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252"/>
      <c r="AJ372" s="252"/>
      <c r="AK372" s="252"/>
      <c r="AL372" s="252"/>
      <c r="AM372" s="252"/>
      <c r="AN372" s="252"/>
      <c r="AO372" s="252"/>
    </row>
    <row r="373" ht="15.75" customHeight="1">
      <c r="A373" s="35" t="s">
        <v>315</v>
      </c>
      <c r="B373" s="35" t="s">
        <v>231</v>
      </c>
      <c r="C373" s="35" t="s">
        <v>22</v>
      </c>
      <c r="D373" s="35" t="s">
        <v>567</v>
      </c>
      <c r="E373" s="35" t="s">
        <v>4</v>
      </c>
      <c r="F373" s="348" t="s">
        <v>1957</v>
      </c>
      <c r="G373" s="35" t="s">
        <v>524</v>
      </c>
      <c r="H373" s="39">
        <v>1.0</v>
      </c>
      <c r="I373" s="59">
        <v>3590.0</v>
      </c>
      <c r="J373" s="38"/>
      <c r="K373" s="38"/>
      <c r="L373" s="290"/>
      <c r="M373" s="378">
        <f t="shared" si="43"/>
        <v>1424</v>
      </c>
      <c r="N373" s="35" t="s">
        <v>1811</v>
      </c>
      <c r="O373" s="231"/>
      <c r="P373" s="231"/>
      <c r="Q373" s="231"/>
      <c r="R373" s="231"/>
      <c r="S373" s="231"/>
      <c r="T373" s="231"/>
      <c r="U373" s="231"/>
      <c r="V373" s="231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280" t="s">
        <v>315</v>
      </c>
      <c r="B374" s="458" t="s">
        <v>236</v>
      </c>
      <c r="C374" s="458" t="s">
        <v>6</v>
      </c>
      <c r="D374" s="458" t="s">
        <v>567</v>
      </c>
      <c r="E374" s="458" t="s">
        <v>4</v>
      </c>
      <c r="F374" s="368" t="s">
        <v>1958</v>
      </c>
      <c r="G374" s="459" t="s">
        <v>1840</v>
      </c>
      <c r="H374" s="39">
        <v>1.0</v>
      </c>
      <c r="I374" s="274"/>
      <c r="J374" s="458">
        <v>2990.0</v>
      </c>
      <c r="K374" s="458">
        <v>2390.0</v>
      </c>
      <c r="L374" s="460">
        <v>947.0</v>
      </c>
      <c r="M374" s="461">
        <v>947.0</v>
      </c>
      <c r="N374" s="271" t="s">
        <v>1841</v>
      </c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280" t="s">
        <v>315</v>
      </c>
      <c r="B375" s="458" t="s">
        <v>236</v>
      </c>
      <c r="C375" s="458" t="s">
        <v>6</v>
      </c>
      <c r="D375" s="458" t="s">
        <v>567</v>
      </c>
      <c r="E375" s="458" t="s">
        <v>4</v>
      </c>
      <c r="F375" s="368" t="s">
        <v>1959</v>
      </c>
      <c r="G375" s="459" t="s">
        <v>1840</v>
      </c>
      <c r="H375" s="39">
        <v>1.0</v>
      </c>
      <c r="I375" s="274"/>
      <c r="J375" s="458">
        <v>2990.0</v>
      </c>
      <c r="K375" s="458">
        <v>2390.0</v>
      </c>
      <c r="L375" s="460">
        <v>947.0</v>
      </c>
      <c r="M375" s="461">
        <v>947.0</v>
      </c>
      <c r="N375" s="271" t="s">
        <v>1841</v>
      </c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82" t="s">
        <v>315</v>
      </c>
      <c r="B376" s="458" t="s">
        <v>236</v>
      </c>
      <c r="C376" s="458" t="s">
        <v>6</v>
      </c>
      <c r="D376" s="458" t="s">
        <v>567</v>
      </c>
      <c r="E376" s="458" t="s">
        <v>4</v>
      </c>
      <c r="F376" s="368" t="s">
        <v>1960</v>
      </c>
      <c r="G376" s="459" t="s">
        <v>1840</v>
      </c>
      <c r="H376" s="39">
        <v>1.0</v>
      </c>
      <c r="I376" s="274"/>
      <c r="J376" s="458">
        <v>2990.0</v>
      </c>
      <c r="K376" s="458">
        <v>2390.0</v>
      </c>
      <c r="L376" s="460">
        <v>947.0</v>
      </c>
      <c r="M376" s="461">
        <v>947.0</v>
      </c>
      <c r="N376" s="271" t="s">
        <v>1841</v>
      </c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282" t="s">
        <v>315</v>
      </c>
      <c r="B377" s="458" t="s">
        <v>236</v>
      </c>
      <c r="C377" s="458" t="s">
        <v>6</v>
      </c>
      <c r="D377" s="458" t="s">
        <v>567</v>
      </c>
      <c r="E377" s="458" t="s">
        <v>4</v>
      </c>
      <c r="F377" s="368" t="s">
        <v>1961</v>
      </c>
      <c r="G377" s="459" t="s">
        <v>1840</v>
      </c>
      <c r="H377" s="39">
        <v>1.0</v>
      </c>
      <c r="I377" s="274"/>
      <c r="J377" s="458">
        <v>2990.0</v>
      </c>
      <c r="K377" s="458">
        <v>2390.0</v>
      </c>
      <c r="L377" s="460">
        <v>947.0</v>
      </c>
      <c r="M377" s="461">
        <v>947.0</v>
      </c>
      <c r="N377" s="271" t="s">
        <v>1841</v>
      </c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282" t="s">
        <v>315</v>
      </c>
      <c r="B378" s="458" t="s">
        <v>236</v>
      </c>
      <c r="C378" s="458" t="s">
        <v>6</v>
      </c>
      <c r="D378" s="458" t="s">
        <v>567</v>
      </c>
      <c r="E378" s="458" t="s">
        <v>4</v>
      </c>
      <c r="F378" s="368" t="s">
        <v>1962</v>
      </c>
      <c r="G378" s="459" t="s">
        <v>1840</v>
      </c>
      <c r="H378" s="39">
        <v>1.0</v>
      </c>
      <c r="I378" s="274"/>
      <c r="J378" s="458">
        <v>2990.0</v>
      </c>
      <c r="K378" s="458">
        <v>2390.0</v>
      </c>
      <c r="L378" s="460">
        <v>897.0</v>
      </c>
      <c r="M378" s="461">
        <v>897.0</v>
      </c>
      <c r="N378" s="271" t="s">
        <v>1841</v>
      </c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82" t="s">
        <v>315</v>
      </c>
      <c r="B379" s="458" t="s">
        <v>231</v>
      </c>
      <c r="C379" s="458" t="s">
        <v>6</v>
      </c>
      <c r="D379" s="458" t="s">
        <v>567</v>
      </c>
      <c r="E379" s="458" t="s">
        <v>4</v>
      </c>
      <c r="F379" s="368" t="s">
        <v>1963</v>
      </c>
      <c r="G379" s="459" t="s">
        <v>1840</v>
      </c>
      <c r="H379" s="39">
        <v>1.0</v>
      </c>
      <c r="I379" s="274"/>
      <c r="J379" s="458">
        <v>3990.0</v>
      </c>
      <c r="K379" s="466"/>
      <c r="L379" s="460">
        <v>1226.0</v>
      </c>
      <c r="M379" s="461">
        <v>1226.0</v>
      </c>
      <c r="N379" s="271" t="s">
        <v>1841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57" t="s">
        <v>315</v>
      </c>
      <c r="B380" s="57" t="s">
        <v>236</v>
      </c>
      <c r="C380" s="57" t="s">
        <v>22</v>
      </c>
      <c r="D380" s="271" t="s">
        <v>567</v>
      </c>
      <c r="E380" s="57" t="s">
        <v>4</v>
      </c>
      <c r="F380" s="358" t="s">
        <v>822</v>
      </c>
      <c r="G380" s="57" t="s">
        <v>524</v>
      </c>
      <c r="H380" s="38">
        <v>2.0</v>
      </c>
      <c r="I380" s="113">
        <v>2790.0</v>
      </c>
      <c r="J380" s="125"/>
      <c r="K380" s="104"/>
      <c r="L380" s="149">
        <v>1190.0</v>
      </c>
      <c r="M380" s="467">
        <v>1012.0</v>
      </c>
      <c r="N380" s="57" t="s">
        <v>819</v>
      </c>
      <c r="P380" s="63"/>
      <c r="Q380" s="63"/>
      <c r="T380" s="63"/>
      <c r="U380" s="63">
        <f>M380*H380</f>
        <v>2024</v>
      </c>
      <c r="V380" s="63"/>
      <c r="W380" s="63"/>
      <c r="X380" s="63"/>
      <c r="Y380" s="63"/>
      <c r="Z380" s="63"/>
      <c r="AA380" s="63"/>
      <c r="AB380" s="63"/>
      <c r="AC380" s="63"/>
      <c r="AD380" s="63"/>
      <c r="AE380" s="252"/>
      <c r="AF380" s="252"/>
      <c r="AG380" s="252"/>
      <c r="AH380" s="252"/>
      <c r="AI380" s="270"/>
      <c r="AJ380" s="270"/>
      <c r="AK380" s="270"/>
    </row>
    <row r="381" ht="15.75" customHeight="1">
      <c r="A381" s="35" t="s">
        <v>315</v>
      </c>
      <c r="B381" s="35" t="s">
        <v>236</v>
      </c>
      <c r="C381" s="35" t="s">
        <v>22</v>
      </c>
      <c r="D381" s="35" t="s">
        <v>328</v>
      </c>
      <c r="E381" s="35" t="s">
        <v>4</v>
      </c>
      <c r="F381" s="348" t="s">
        <v>1964</v>
      </c>
      <c r="G381" s="35" t="s">
        <v>524</v>
      </c>
      <c r="H381" s="39">
        <v>1.0</v>
      </c>
      <c r="I381" s="244">
        <v>2590.0</v>
      </c>
      <c r="J381" s="38"/>
      <c r="K381" s="38"/>
      <c r="L381" s="290"/>
      <c r="M381" s="378">
        <f>2118/2</f>
        <v>1059</v>
      </c>
      <c r="N381" s="35" t="s">
        <v>1811</v>
      </c>
      <c r="O381" s="231"/>
      <c r="P381" s="231"/>
      <c r="Q381" s="231"/>
      <c r="R381" s="231"/>
      <c r="S381" s="231"/>
      <c r="T381" s="231"/>
      <c r="U381" s="231"/>
      <c r="V381" s="231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35" t="s">
        <v>315</v>
      </c>
      <c r="B382" s="35" t="s">
        <v>231</v>
      </c>
      <c r="C382" s="35" t="s">
        <v>22</v>
      </c>
      <c r="D382" s="35" t="s">
        <v>567</v>
      </c>
      <c r="E382" s="35" t="s">
        <v>4</v>
      </c>
      <c r="F382" s="348" t="s">
        <v>1965</v>
      </c>
      <c r="G382" s="35" t="s">
        <v>524</v>
      </c>
      <c r="H382" s="39">
        <v>1.0</v>
      </c>
      <c r="I382" s="59">
        <v>3990.0</v>
      </c>
      <c r="J382" s="38"/>
      <c r="K382" s="38"/>
      <c r="L382" s="290"/>
      <c r="M382" s="378">
        <f t="shared" ref="M382:M383" si="44">2236/2</f>
        <v>1118</v>
      </c>
      <c r="N382" s="35" t="s">
        <v>1811</v>
      </c>
      <c r="O382" s="231"/>
      <c r="P382" s="231"/>
      <c r="Q382" s="231"/>
      <c r="R382" s="231"/>
      <c r="S382" s="231"/>
      <c r="T382" s="231"/>
      <c r="U382" s="231"/>
      <c r="V382" s="231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35" t="s">
        <v>315</v>
      </c>
      <c r="B383" s="35" t="s">
        <v>231</v>
      </c>
      <c r="C383" s="35" t="s">
        <v>22</v>
      </c>
      <c r="D383" s="35" t="s">
        <v>328</v>
      </c>
      <c r="E383" s="35" t="s">
        <v>4</v>
      </c>
      <c r="F383" s="348" t="s">
        <v>1965</v>
      </c>
      <c r="G383" s="35" t="s">
        <v>524</v>
      </c>
      <c r="H383" s="39">
        <v>1.0</v>
      </c>
      <c r="I383" s="59">
        <v>3990.0</v>
      </c>
      <c r="J383" s="38"/>
      <c r="K383" s="38"/>
      <c r="L383" s="290"/>
      <c r="M383" s="378">
        <f t="shared" si="44"/>
        <v>1118</v>
      </c>
      <c r="N383" s="35" t="s">
        <v>1811</v>
      </c>
      <c r="O383" s="231"/>
      <c r="P383" s="231"/>
      <c r="Q383" s="231"/>
      <c r="R383" s="231"/>
      <c r="S383" s="231"/>
      <c r="T383" s="231"/>
      <c r="U383" s="231"/>
      <c r="V383" s="231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252"/>
      <c r="AJ383" s="252"/>
      <c r="AK383" s="252"/>
      <c r="AL383" s="252"/>
      <c r="AM383" s="252"/>
      <c r="AN383" s="252"/>
      <c r="AO383" s="252"/>
    </row>
    <row r="384" ht="15.75" customHeight="1">
      <c r="A384" s="282" t="s">
        <v>315</v>
      </c>
      <c r="B384" s="458" t="s">
        <v>1966</v>
      </c>
      <c r="C384" s="458" t="s">
        <v>6</v>
      </c>
      <c r="D384" s="468" t="s">
        <v>328</v>
      </c>
      <c r="E384" s="458" t="s">
        <v>4</v>
      </c>
      <c r="F384" s="368" t="s">
        <v>1967</v>
      </c>
      <c r="G384" s="459" t="s">
        <v>1840</v>
      </c>
      <c r="H384" s="39">
        <v>1.0</v>
      </c>
      <c r="I384" s="274"/>
      <c r="J384" s="458">
        <v>2990.0</v>
      </c>
      <c r="K384" s="458">
        <v>2390.0</v>
      </c>
      <c r="L384" s="460">
        <v>947.0</v>
      </c>
      <c r="M384" s="461">
        <v>947.0</v>
      </c>
      <c r="N384" s="271" t="s">
        <v>1841</v>
      </c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  <c r="AA384" s="252"/>
      <c r="AB384" s="252"/>
      <c r="AC384" s="252"/>
      <c r="AD384" s="252"/>
      <c r="AE384" s="252"/>
      <c r="AF384" s="252"/>
      <c r="AG384" s="252"/>
      <c r="AH384" s="252"/>
      <c r="AI384" s="252"/>
      <c r="AJ384" s="252"/>
      <c r="AK384" s="252"/>
      <c r="AL384" s="252"/>
      <c r="AM384" s="252"/>
      <c r="AN384" s="252"/>
      <c r="AO384" s="252"/>
    </row>
    <row r="385" ht="15.75" customHeight="1">
      <c r="A385" s="282" t="s">
        <v>315</v>
      </c>
      <c r="B385" s="458" t="s">
        <v>1966</v>
      </c>
      <c r="C385" s="458" t="s">
        <v>6</v>
      </c>
      <c r="D385" s="458" t="s">
        <v>567</v>
      </c>
      <c r="E385" s="458" t="s">
        <v>4</v>
      </c>
      <c r="F385" s="368" t="s">
        <v>1968</v>
      </c>
      <c r="G385" s="459" t="s">
        <v>1840</v>
      </c>
      <c r="H385" s="39">
        <v>1.0</v>
      </c>
      <c r="I385" s="274"/>
      <c r="J385" s="458">
        <v>2990.0</v>
      </c>
      <c r="K385" s="458">
        <v>2390.0</v>
      </c>
      <c r="L385" s="460">
        <v>947.0</v>
      </c>
      <c r="M385" s="461">
        <v>947.0</v>
      </c>
      <c r="N385" s="271" t="s">
        <v>1841</v>
      </c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  <c r="AA385" s="252"/>
      <c r="AB385" s="252"/>
      <c r="AC385" s="252"/>
      <c r="AD385" s="252"/>
      <c r="AE385" s="252"/>
      <c r="AF385" s="252"/>
      <c r="AG385" s="252"/>
      <c r="AH385" s="252"/>
      <c r="AI385" s="252"/>
      <c r="AJ385" s="252"/>
      <c r="AK385" s="252"/>
      <c r="AL385" s="252"/>
      <c r="AM385" s="252"/>
      <c r="AN385" s="252"/>
      <c r="AO385" s="252"/>
    </row>
    <row r="386" ht="15.75" customHeight="1">
      <c r="A386" s="35" t="s">
        <v>315</v>
      </c>
      <c r="B386" s="35" t="s">
        <v>231</v>
      </c>
      <c r="C386" s="35" t="s">
        <v>22</v>
      </c>
      <c r="D386" s="35" t="s">
        <v>567</v>
      </c>
      <c r="E386" s="35" t="s">
        <v>4</v>
      </c>
      <c r="F386" s="348" t="s">
        <v>1969</v>
      </c>
      <c r="G386" s="35" t="s">
        <v>524</v>
      </c>
      <c r="H386" s="39">
        <v>1.0</v>
      </c>
      <c r="I386" s="59">
        <v>4390.0</v>
      </c>
      <c r="J386" s="38"/>
      <c r="K386" s="38"/>
      <c r="L386" s="290"/>
      <c r="M386" s="378">
        <f t="shared" ref="M386:M387" si="45">3542/2</f>
        <v>1771</v>
      </c>
      <c r="N386" s="35" t="s">
        <v>1811</v>
      </c>
      <c r="O386" s="231"/>
      <c r="P386" s="231"/>
      <c r="Q386" s="231"/>
      <c r="R386" s="231"/>
      <c r="S386" s="231"/>
      <c r="T386" s="231"/>
      <c r="U386" s="231"/>
      <c r="V386" s="231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252"/>
      <c r="AJ386" s="252"/>
      <c r="AK386" s="252"/>
      <c r="AL386" s="252"/>
      <c r="AM386" s="252"/>
      <c r="AN386" s="252"/>
      <c r="AO386" s="252"/>
    </row>
    <row r="387" ht="15.75" customHeight="1">
      <c r="A387" s="35" t="s">
        <v>315</v>
      </c>
      <c r="B387" s="35" t="s">
        <v>231</v>
      </c>
      <c r="C387" s="35" t="s">
        <v>22</v>
      </c>
      <c r="D387" s="35" t="s">
        <v>328</v>
      </c>
      <c r="E387" s="35" t="s">
        <v>4</v>
      </c>
      <c r="F387" s="348" t="s">
        <v>1969</v>
      </c>
      <c r="G387" s="35" t="s">
        <v>524</v>
      </c>
      <c r="H387" s="39">
        <v>1.0</v>
      </c>
      <c r="I387" s="59">
        <v>4390.0</v>
      </c>
      <c r="J387" s="38"/>
      <c r="K387" s="38"/>
      <c r="L387" s="290"/>
      <c r="M387" s="378">
        <f t="shared" si="45"/>
        <v>1771</v>
      </c>
      <c r="N387" s="35" t="s">
        <v>1811</v>
      </c>
      <c r="O387" s="231"/>
      <c r="P387" s="231"/>
      <c r="Q387" s="231"/>
      <c r="R387" s="231"/>
      <c r="S387" s="231"/>
      <c r="T387" s="231"/>
      <c r="U387" s="231"/>
      <c r="V387" s="231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252"/>
      <c r="AJ387" s="252"/>
      <c r="AK387" s="252"/>
      <c r="AL387" s="252"/>
      <c r="AM387" s="252"/>
      <c r="AN387" s="252"/>
      <c r="AO387" s="252"/>
    </row>
    <row r="388" ht="15.75" customHeight="1">
      <c r="A388" s="35" t="s">
        <v>315</v>
      </c>
      <c r="B388" s="35" t="s">
        <v>956</v>
      </c>
      <c r="C388" s="35" t="s">
        <v>22</v>
      </c>
      <c r="D388" s="35" t="s">
        <v>567</v>
      </c>
      <c r="E388" s="35" t="s">
        <v>4</v>
      </c>
      <c r="F388" s="348" t="s">
        <v>1970</v>
      </c>
      <c r="G388" s="35" t="s">
        <v>524</v>
      </c>
      <c r="H388" s="39">
        <v>1.0</v>
      </c>
      <c r="I388" s="59">
        <v>2290.0</v>
      </c>
      <c r="J388" s="38"/>
      <c r="K388" s="38"/>
      <c r="L388" s="290"/>
      <c r="M388" s="378">
        <f>1774/2</f>
        <v>887</v>
      </c>
      <c r="N388" s="35" t="s">
        <v>1811</v>
      </c>
      <c r="O388" s="231"/>
      <c r="P388" s="231"/>
      <c r="Q388" s="231"/>
      <c r="R388" s="231"/>
      <c r="S388" s="231"/>
      <c r="T388" s="231"/>
      <c r="U388" s="231"/>
      <c r="V388" s="231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252"/>
      <c r="AJ388" s="252"/>
      <c r="AK388" s="252"/>
      <c r="AL388" s="252"/>
      <c r="AM388" s="252"/>
      <c r="AN388" s="252"/>
      <c r="AO388" s="252"/>
    </row>
    <row r="389" ht="15.75" customHeight="1">
      <c r="A389" s="35" t="s">
        <v>315</v>
      </c>
      <c r="B389" s="35" t="s">
        <v>956</v>
      </c>
      <c r="C389" s="35" t="s">
        <v>22</v>
      </c>
      <c r="D389" s="35" t="s">
        <v>567</v>
      </c>
      <c r="E389" s="35" t="s">
        <v>4</v>
      </c>
      <c r="F389" s="348" t="s">
        <v>1971</v>
      </c>
      <c r="G389" s="35" t="s">
        <v>524</v>
      </c>
      <c r="H389" s="39">
        <v>1.0</v>
      </c>
      <c r="I389" s="59">
        <v>2290.0</v>
      </c>
      <c r="J389" s="38"/>
      <c r="K389" s="38"/>
      <c r="L389" s="290"/>
      <c r="M389" s="378">
        <f t="shared" ref="M389:M392" si="46">2661/3</f>
        <v>887</v>
      </c>
      <c r="N389" s="35" t="s">
        <v>1811</v>
      </c>
      <c r="O389" s="231"/>
      <c r="P389" s="231"/>
      <c r="Q389" s="231"/>
      <c r="R389" s="231"/>
      <c r="S389" s="231"/>
      <c r="T389" s="231"/>
      <c r="U389" s="231"/>
      <c r="V389" s="231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35" t="s">
        <v>315</v>
      </c>
      <c r="B390" s="35" t="s">
        <v>956</v>
      </c>
      <c r="C390" s="35" t="s">
        <v>22</v>
      </c>
      <c r="D390" s="35" t="s">
        <v>328</v>
      </c>
      <c r="E390" s="35" t="s">
        <v>4</v>
      </c>
      <c r="F390" s="348" t="s">
        <v>1971</v>
      </c>
      <c r="G390" s="35" t="s">
        <v>524</v>
      </c>
      <c r="H390" s="39">
        <v>1.0</v>
      </c>
      <c r="I390" s="59">
        <v>2290.0</v>
      </c>
      <c r="J390" s="38"/>
      <c r="K390" s="38"/>
      <c r="L390" s="290"/>
      <c r="M390" s="378">
        <f t="shared" si="46"/>
        <v>887</v>
      </c>
      <c r="N390" s="35" t="s">
        <v>1811</v>
      </c>
      <c r="O390" s="231"/>
      <c r="P390" s="231"/>
      <c r="Q390" s="231"/>
      <c r="R390" s="231"/>
      <c r="S390" s="231"/>
      <c r="T390" s="231"/>
      <c r="U390" s="231"/>
      <c r="V390" s="231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35" t="s">
        <v>315</v>
      </c>
      <c r="B391" s="35" t="s">
        <v>956</v>
      </c>
      <c r="C391" s="35" t="s">
        <v>22</v>
      </c>
      <c r="D391" s="35" t="s">
        <v>567</v>
      </c>
      <c r="E391" s="35" t="s">
        <v>4</v>
      </c>
      <c r="F391" s="348" t="s">
        <v>1972</v>
      </c>
      <c r="G391" s="35" t="s">
        <v>524</v>
      </c>
      <c r="H391" s="39">
        <v>1.0</v>
      </c>
      <c r="I391" s="59">
        <v>2290.0</v>
      </c>
      <c r="J391" s="38"/>
      <c r="K391" s="38"/>
      <c r="L391" s="290"/>
      <c r="M391" s="378">
        <f t="shared" si="46"/>
        <v>887</v>
      </c>
      <c r="N391" s="35" t="s">
        <v>1811</v>
      </c>
      <c r="O391" s="231"/>
      <c r="P391" s="231"/>
      <c r="Q391" s="231"/>
      <c r="R391" s="231"/>
      <c r="S391" s="231"/>
      <c r="T391" s="231"/>
      <c r="U391" s="231"/>
      <c r="V391" s="231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35" t="s">
        <v>315</v>
      </c>
      <c r="B392" s="35" t="s">
        <v>956</v>
      </c>
      <c r="C392" s="35" t="s">
        <v>22</v>
      </c>
      <c r="D392" s="35" t="s">
        <v>328</v>
      </c>
      <c r="E392" s="35" t="s">
        <v>4</v>
      </c>
      <c r="F392" s="348" t="s">
        <v>1972</v>
      </c>
      <c r="G392" s="35" t="s">
        <v>524</v>
      </c>
      <c r="H392" s="39">
        <v>1.0</v>
      </c>
      <c r="I392" s="59">
        <v>2290.0</v>
      </c>
      <c r="J392" s="38"/>
      <c r="K392" s="38"/>
      <c r="L392" s="290"/>
      <c r="M392" s="378">
        <f t="shared" si="46"/>
        <v>887</v>
      </c>
      <c r="N392" s="35" t="s">
        <v>1811</v>
      </c>
      <c r="O392" s="231" t="s">
        <v>1973</v>
      </c>
      <c r="P392" s="231"/>
      <c r="Q392" s="231"/>
      <c r="R392" s="231"/>
      <c r="S392" s="231"/>
      <c r="T392" s="231"/>
      <c r="U392" s="231"/>
      <c r="V392" s="231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57" t="s">
        <v>315</v>
      </c>
      <c r="B393" s="57" t="s">
        <v>407</v>
      </c>
      <c r="C393" s="58"/>
      <c r="D393" s="57" t="s">
        <v>567</v>
      </c>
      <c r="E393" s="57" t="s">
        <v>4</v>
      </c>
      <c r="F393" s="38" t="s">
        <v>1442</v>
      </c>
      <c r="G393" s="57" t="s">
        <v>335</v>
      </c>
      <c r="H393" s="38">
        <v>1.0</v>
      </c>
      <c r="I393" s="113">
        <v>990.0</v>
      </c>
      <c r="J393" s="125"/>
      <c r="K393" s="216">
        <v>430.0</v>
      </c>
      <c r="L393" s="59">
        <v>323.0</v>
      </c>
      <c r="M393" s="189">
        <f t="shared" ref="M393:M394" si="47">L393*H393</f>
        <v>323</v>
      </c>
      <c r="N393" s="57" t="s">
        <v>1435</v>
      </c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  <c r="AH393" s="252"/>
      <c r="AI393" s="252"/>
      <c r="AJ393" s="270"/>
      <c r="AK393" s="270"/>
      <c r="AL393" s="270"/>
      <c r="AM393" s="270"/>
      <c r="AN393" s="270"/>
      <c r="AO393" s="270"/>
    </row>
    <row r="394" ht="15.75" customHeight="1">
      <c r="A394" s="282" t="s">
        <v>315</v>
      </c>
      <c r="B394" s="255" t="s">
        <v>231</v>
      </c>
      <c r="C394" s="255" t="s">
        <v>6</v>
      </c>
      <c r="D394" s="57" t="s">
        <v>567</v>
      </c>
      <c r="E394" s="255" t="s">
        <v>319</v>
      </c>
      <c r="F394" s="281" t="s">
        <v>1974</v>
      </c>
      <c r="G394" s="255"/>
      <c r="H394" s="250">
        <v>1.0</v>
      </c>
      <c r="I394" s="255"/>
      <c r="J394" s="293">
        <v>3990.0</v>
      </c>
      <c r="K394" s="294"/>
      <c r="L394" s="295">
        <f>3900/3</f>
        <v>1300</v>
      </c>
      <c r="M394" s="251">
        <f t="shared" si="47"/>
        <v>1300</v>
      </c>
      <c r="N394" s="255" t="s">
        <v>1804</v>
      </c>
      <c r="O394" s="270"/>
      <c r="P394" s="247"/>
      <c r="Q394" s="247"/>
      <c r="R394" s="247"/>
      <c r="S394" s="247"/>
      <c r="T394" s="247"/>
      <c r="U394" s="247"/>
      <c r="V394" s="247"/>
      <c r="W394" s="247"/>
      <c r="X394" s="247"/>
      <c r="Y394" s="247"/>
      <c r="Z394" s="247"/>
      <c r="AA394" s="247"/>
      <c r="AB394" s="247"/>
      <c r="AC394" s="247"/>
      <c r="AD394" s="247"/>
      <c r="AE394" s="247"/>
      <c r="AF394" s="247"/>
      <c r="AG394" s="247"/>
      <c r="AH394" s="247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282" t="s">
        <v>315</v>
      </c>
      <c r="B395" s="458" t="s">
        <v>231</v>
      </c>
      <c r="C395" s="458" t="s">
        <v>6</v>
      </c>
      <c r="D395" s="458" t="s">
        <v>567</v>
      </c>
      <c r="E395" s="458" t="s">
        <v>4</v>
      </c>
      <c r="F395" s="368" t="s">
        <v>1975</v>
      </c>
      <c r="G395" s="459" t="s">
        <v>1840</v>
      </c>
      <c r="H395" s="39">
        <v>1.0</v>
      </c>
      <c r="I395" s="274"/>
      <c r="J395" s="458">
        <v>4490.0</v>
      </c>
      <c r="K395" s="458">
        <v>3590.0</v>
      </c>
      <c r="L395" s="460">
        <v>1283.0</v>
      </c>
      <c r="M395" s="461">
        <v>1283.0</v>
      </c>
      <c r="N395" s="271" t="s">
        <v>1841</v>
      </c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  <c r="AA395" s="252"/>
      <c r="AB395" s="252"/>
      <c r="AC395" s="252"/>
      <c r="AD395" s="252"/>
      <c r="AE395" s="252"/>
      <c r="AF395" s="252"/>
      <c r="AG395" s="252"/>
      <c r="AH395" s="252"/>
      <c r="AI395" s="252"/>
      <c r="AJ395" s="252"/>
      <c r="AK395" s="252"/>
      <c r="AL395" s="252"/>
      <c r="AM395" s="252"/>
      <c r="AN395" s="252"/>
      <c r="AO395" s="252"/>
    </row>
    <row r="396" ht="15.75" customHeight="1">
      <c r="A396" s="282" t="s">
        <v>315</v>
      </c>
      <c r="B396" s="458" t="s">
        <v>231</v>
      </c>
      <c r="C396" s="458" t="s">
        <v>6</v>
      </c>
      <c r="D396" s="458" t="s">
        <v>328</v>
      </c>
      <c r="E396" s="458" t="s">
        <v>4</v>
      </c>
      <c r="F396" s="368" t="s">
        <v>1975</v>
      </c>
      <c r="G396" s="459" t="s">
        <v>1840</v>
      </c>
      <c r="H396" s="39">
        <v>1.0</v>
      </c>
      <c r="I396" s="274"/>
      <c r="J396" s="458">
        <v>4490.0</v>
      </c>
      <c r="K396" s="458">
        <v>3590.0</v>
      </c>
      <c r="L396" s="460">
        <v>1283.0</v>
      </c>
      <c r="M396" s="461">
        <v>1283.0</v>
      </c>
      <c r="N396" s="271" t="s">
        <v>1841</v>
      </c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  <c r="AH396" s="252"/>
      <c r="AI396" s="252"/>
      <c r="AJ396" s="252"/>
      <c r="AK396" s="252"/>
      <c r="AL396" s="252"/>
      <c r="AM396" s="252"/>
      <c r="AN396" s="252"/>
      <c r="AO396" s="252"/>
    </row>
    <row r="397" ht="15.75" customHeight="1">
      <c r="A397" s="282" t="s">
        <v>315</v>
      </c>
      <c r="B397" s="458" t="s">
        <v>231</v>
      </c>
      <c r="C397" s="458" t="s">
        <v>6</v>
      </c>
      <c r="D397" s="458" t="s">
        <v>567</v>
      </c>
      <c r="E397" s="458" t="s">
        <v>4</v>
      </c>
      <c r="F397" s="368" t="s">
        <v>1976</v>
      </c>
      <c r="G397" s="459" t="s">
        <v>1840</v>
      </c>
      <c r="H397" s="39">
        <v>1.0</v>
      </c>
      <c r="I397" s="274"/>
      <c r="J397" s="458">
        <v>4490.0</v>
      </c>
      <c r="K397" s="458">
        <v>3590.0</v>
      </c>
      <c r="L397" s="460">
        <v>1283.0</v>
      </c>
      <c r="M397" s="461">
        <v>1283.0</v>
      </c>
      <c r="N397" s="271" t="s">
        <v>1841</v>
      </c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  <c r="AH397" s="252"/>
      <c r="AI397" s="252"/>
      <c r="AJ397" s="252"/>
      <c r="AK397" s="252"/>
      <c r="AL397" s="252"/>
      <c r="AM397" s="252"/>
      <c r="AN397" s="252"/>
      <c r="AO397" s="252"/>
    </row>
    <row r="398" ht="15.75" customHeight="1">
      <c r="A398" s="282" t="s">
        <v>315</v>
      </c>
      <c r="B398" s="458" t="s">
        <v>231</v>
      </c>
      <c r="C398" s="458" t="s">
        <v>6</v>
      </c>
      <c r="D398" s="458" t="s">
        <v>328</v>
      </c>
      <c r="E398" s="458" t="s">
        <v>4</v>
      </c>
      <c r="F398" s="368" t="s">
        <v>1976</v>
      </c>
      <c r="G398" s="459" t="s">
        <v>1840</v>
      </c>
      <c r="H398" s="39">
        <v>1.0</v>
      </c>
      <c r="I398" s="274"/>
      <c r="J398" s="458">
        <v>4490.0</v>
      </c>
      <c r="K398" s="458">
        <v>3590.0</v>
      </c>
      <c r="L398" s="460">
        <v>1283.0</v>
      </c>
      <c r="M398" s="461">
        <v>1283.0</v>
      </c>
      <c r="N398" s="271" t="s">
        <v>1841</v>
      </c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  <c r="AH398" s="252"/>
      <c r="AI398" s="252"/>
      <c r="AJ398" s="252"/>
      <c r="AK398" s="252"/>
      <c r="AL398" s="252"/>
      <c r="AM398" s="252"/>
      <c r="AN398" s="252"/>
      <c r="AO398" s="252"/>
    </row>
    <row r="399" ht="15.75" customHeight="1">
      <c r="A399" s="282" t="s">
        <v>315</v>
      </c>
      <c r="B399" s="458" t="s">
        <v>231</v>
      </c>
      <c r="C399" s="458" t="s">
        <v>6</v>
      </c>
      <c r="D399" s="458" t="s">
        <v>567</v>
      </c>
      <c r="E399" s="458" t="s">
        <v>4</v>
      </c>
      <c r="F399" s="368" t="s">
        <v>1977</v>
      </c>
      <c r="G399" s="459" t="s">
        <v>1840</v>
      </c>
      <c r="H399" s="39">
        <v>1.0</v>
      </c>
      <c r="I399" s="274"/>
      <c r="J399" s="458">
        <v>4490.0</v>
      </c>
      <c r="K399" s="458">
        <v>3590.0</v>
      </c>
      <c r="L399" s="460">
        <v>1283.0</v>
      </c>
      <c r="M399" s="461">
        <v>1283.0</v>
      </c>
      <c r="N399" s="271" t="s">
        <v>1841</v>
      </c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  <c r="AM399" s="252"/>
      <c r="AN399" s="252"/>
      <c r="AO399" s="252"/>
    </row>
    <row r="400" ht="15.75" customHeight="1">
      <c r="A400" s="282" t="s">
        <v>315</v>
      </c>
      <c r="B400" s="458" t="s">
        <v>231</v>
      </c>
      <c r="C400" s="458" t="s">
        <v>6</v>
      </c>
      <c r="D400" s="458" t="s">
        <v>567</v>
      </c>
      <c r="E400" s="458" t="s">
        <v>4</v>
      </c>
      <c r="F400" s="368" t="s">
        <v>1978</v>
      </c>
      <c r="G400" s="459" t="s">
        <v>1840</v>
      </c>
      <c r="H400" s="39">
        <v>1.0</v>
      </c>
      <c r="I400" s="274"/>
      <c r="J400" s="458">
        <v>4490.0</v>
      </c>
      <c r="K400" s="458">
        <v>3590.0</v>
      </c>
      <c r="L400" s="460">
        <v>1283.0</v>
      </c>
      <c r="M400" s="461">
        <v>1283.0</v>
      </c>
      <c r="N400" s="271" t="s">
        <v>1841</v>
      </c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  <c r="AA400" s="252"/>
      <c r="AB400" s="252"/>
      <c r="AC400" s="252"/>
      <c r="AD400" s="252"/>
      <c r="AE400" s="252"/>
      <c r="AF400" s="252"/>
      <c r="AG400" s="252"/>
      <c r="AH400" s="252"/>
      <c r="AI400" s="252"/>
      <c r="AJ400" s="252"/>
      <c r="AK400" s="252"/>
      <c r="AL400" s="252"/>
      <c r="AM400" s="252"/>
      <c r="AN400" s="252"/>
      <c r="AO400" s="252"/>
    </row>
    <row r="401" ht="15.75" customHeight="1">
      <c r="A401" s="282" t="s">
        <v>315</v>
      </c>
      <c r="B401" s="458" t="s">
        <v>231</v>
      </c>
      <c r="C401" s="458" t="s">
        <v>6</v>
      </c>
      <c r="D401" s="458" t="s">
        <v>567</v>
      </c>
      <c r="E401" s="458" t="s">
        <v>4</v>
      </c>
      <c r="F401" s="368" t="s">
        <v>1979</v>
      </c>
      <c r="G401" s="459" t="s">
        <v>1840</v>
      </c>
      <c r="H401" s="39">
        <v>1.0</v>
      </c>
      <c r="I401" s="274"/>
      <c r="J401" s="458">
        <v>4490.0</v>
      </c>
      <c r="K401" s="458">
        <v>3590.0</v>
      </c>
      <c r="L401" s="460">
        <v>1283.0</v>
      </c>
      <c r="M401" s="461">
        <v>1283.0</v>
      </c>
      <c r="N401" s="271" t="s">
        <v>1841</v>
      </c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  <c r="AA401" s="252"/>
      <c r="AB401" s="252"/>
      <c r="AC401" s="252"/>
      <c r="AD401" s="252"/>
      <c r="AE401" s="252"/>
      <c r="AF401" s="252"/>
      <c r="AG401" s="252"/>
      <c r="AH401" s="252"/>
      <c r="AI401" s="252"/>
      <c r="AJ401" s="252"/>
      <c r="AK401" s="252"/>
      <c r="AL401" s="252"/>
      <c r="AM401" s="252"/>
      <c r="AN401" s="252"/>
      <c r="AO401" s="252"/>
    </row>
    <row r="402" ht="15.75" customHeight="1">
      <c r="A402" s="282" t="s">
        <v>315</v>
      </c>
      <c r="B402" s="458" t="s">
        <v>231</v>
      </c>
      <c r="C402" s="458" t="s">
        <v>6</v>
      </c>
      <c r="D402" s="458" t="s">
        <v>567</v>
      </c>
      <c r="E402" s="458" t="s">
        <v>4</v>
      </c>
      <c r="F402" s="368" t="s">
        <v>1980</v>
      </c>
      <c r="G402" s="459" t="s">
        <v>1840</v>
      </c>
      <c r="H402" s="39">
        <v>1.0</v>
      </c>
      <c r="I402" s="274"/>
      <c r="J402" s="458">
        <v>4490.0</v>
      </c>
      <c r="K402" s="458">
        <v>3590.0</v>
      </c>
      <c r="L402" s="460">
        <v>1283.0</v>
      </c>
      <c r="M402" s="461">
        <v>1283.0</v>
      </c>
      <c r="N402" s="271" t="s">
        <v>1841</v>
      </c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  <c r="AA402" s="252"/>
      <c r="AB402" s="252"/>
      <c r="AC402" s="252"/>
      <c r="AD402" s="252"/>
      <c r="AE402" s="252"/>
      <c r="AF402" s="252"/>
      <c r="AG402" s="252"/>
      <c r="AH402" s="252"/>
      <c r="AI402" s="252"/>
      <c r="AJ402" s="252"/>
      <c r="AK402" s="252"/>
      <c r="AL402" s="252"/>
      <c r="AM402" s="252"/>
      <c r="AN402" s="252"/>
      <c r="AO402" s="252"/>
    </row>
    <row r="403" ht="15.75" customHeight="1">
      <c r="A403" s="282" t="s">
        <v>315</v>
      </c>
      <c r="B403" s="458" t="s">
        <v>246</v>
      </c>
      <c r="C403" s="458" t="s">
        <v>6</v>
      </c>
      <c r="D403" s="458" t="s">
        <v>567</v>
      </c>
      <c r="E403" s="458" t="s">
        <v>4</v>
      </c>
      <c r="F403" s="368" t="s">
        <v>1981</v>
      </c>
      <c r="G403" s="459" t="s">
        <v>1840</v>
      </c>
      <c r="H403" s="39">
        <v>1.0</v>
      </c>
      <c r="I403" s="274"/>
      <c r="J403" s="458">
        <v>2990.0</v>
      </c>
      <c r="K403" s="458">
        <v>2390.0</v>
      </c>
      <c r="L403" s="460">
        <v>947.0</v>
      </c>
      <c r="M403" s="461">
        <v>947.0</v>
      </c>
      <c r="N403" s="271" t="s">
        <v>1841</v>
      </c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  <c r="AA403" s="252"/>
      <c r="AB403" s="252"/>
      <c r="AC403" s="252"/>
      <c r="AD403" s="252"/>
      <c r="AE403" s="252"/>
      <c r="AF403" s="252"/>
      <c r="AG403" s="252"/>
      <c r="AH403" s="252"/>
      <c r="AI403" s="252"/>
      <c r="AJ403" s="252"/>
      <c r="AK403" s="252"/>
      <c r="AL403" s="252"/>
      <c r="AM403" s="252"/>
      <c r="AN403" s="252"/>
      <c r="AO403" s="252"/>
    </row>
    <row r="404" ht="15.75" customHeight="1">
      <c r="A404" s="282" t="s">
        <v>315</v>
      </c>
      <c r="B404" s="458" t="s">
        <v>246</v>
      </c>
      <c r="C404" s="458" t="s">
        <v>6</v>
      </c>
      <c r="D404" s="458" t="s">
        <v>567</v>
      </c>
      <c r="E404" s="458" t="s">
        <v>4</v>
      </c>
      <c r="F404" s="368" t="s">
        <v>1982</v>
      </c>
      <c r="G404" s="459" t="s">
        <v>1840</v>
      </c>
      <c r="H404" s="39">
        <v>1.0</v>
      </c>
      <c r="I404" s="274"/>
      <c r="J404" s="458">
        <v>2990.0</v>
      </c>
      <c r="K404" s="458">
        <v>2390.0</v>
      </c>
      <c r="L404" s="460">
        <v>947.0</v>
      </c>
      <c r="M404" s="461">
        <v>947.0</v>
      </c>
      <c r="N404" s="271" t="s">
        <v>1841</v>
      </c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  <c r="AH404" s="252"/>
      <c r="AI404" s="252"/>
      <c r="AJ404" s="252"/>
      <c r="AK404" s="252"/>
      <c r="AL404" s="252"/>
      <c r="AM404" s="252"/>
      <c r="AN404" s="252"/>
      <c r="AO404" s="252"/>
    </row>
    <row r="405" ht="15.75" customHeight="1">
      <c r="A405" s="57" t="s">
        <v>315</v>
      </c>
      <c r="B405" s="57" t="s">
        <v>231</v>
      </c>
      <c r="C405" s="57" t="s">
        <v>6</v>
      </c>
      <c r="D405" s="57" t="s">
        <v>328</v>
      </c>
      <c r="E405" s="57" t="s">
        <v>4</v>
      </c>
      <c r="F405" s="358" t="s">
        <v>949</v>
      </c>
      <c r="G405" s="57" t="s">
        <v>524</v>
      </c>
      <c r="H405" s="38">
        <v>1.0</v>
      </c>
      <c r="I405" s="113">
        <v>4790.0</v>
      </c>
      <c r="J405" s="125"/>
      <c r="K405" s="104"/>
      <c r="L405" s="149">
        <v>1750.0</v>
      </c>
      <c r="M405" s="469">
        <v>1663.0</v>
      </c>
      <c r="N405" s="57" t="s">
        <v>819</v>
      </c>
      <c r="P405" s="63"/>
      <c r="Q405" s="63"/>
      <c r="T405" s="63"/>
      <c r="U405" s="63">
        <f t="shared" ref="U405:U407" si="48">M405*H405</f>
        <v>1663</v>
      </c>
      <c r="V405" s="63"/>
      <c r="W405" s="63"/>
      <c r="X405" s="63"/>
      <c r="Y405" s="63"/>
      <c r="Z405" s="63"/>
      <c r="AA405" s="63"/>
      <c r="AB405" s="63"/>
      <c r="AC405" s="63"/>
      <c r="AD405" s="63"/>
      <c r="AE405" s="252"/>
      <c r="AF405" s="252"/>
      <c r="AG405" s="252"/>
      <c r="AH405" s="252"/>
      <c r="AI405" s="270"/>
      <c r="AJ405" s="270"/>
      <c r="AK405" s="270"/>
    </row>
    <row r="406" ht="15.75" customHeight="1">
      <c r="A406" s="57" t="s">
        <v>315</v>
      </c>
      <c r="B406" s="57" t="s">
        <v>231</v>
      </c>
      <c r="C406" s="57" t="s">
        <v>6</v>
      </c>
      <c r="D406" s="271" t="s">
        <v>567</v>
      </c>
      <c r="E406" s="57" t="s">
        <v>4</v>
      </c>
      <c r="F406" s="358" t="s">
        <v>950</v>
      </c>
      <c r="G406" s="57" t="s">
        <v>524</v>
      </c>
      <c r="H406" s="38">
        <v>1.0</v>
      </c>
      <c r="I406" s="113">
        <v>4790.0</v>
      </c>
      <c r="J406" s="125"/>
      <c r="K406" s="104"/>
      <c r="L406" s="149">
        <v>1750.0</v>
      </c>
      <c r="M406" s="469">
        <v>1663.0</v>
      </c>
      <c r="N406" s="57" t="s">
        <v>819</v>
      </c>
      <c r="P406" s="63"/>
      <c r="Q406" s="63"/>
      <c r="T406" s="63"/>
      <c r="U406" s="63">
        <f t="shared" si="48"/>
        <v>1663</v>
      </c>
      <c r="V406" s="63"/>
      <c r="W406" s="63"/>
      <c r="X406" s="63"/>
      <c r="Y406" s="63"/>
      <c r="Z406" s="63"/>
      <c r="AA406" s="63"/>
      <c r="AB406" s="63"/>
      <c r="AC406" s="63"/>
      <c r="AD406" s="63"/>
      <c r="AE406" s="252"/>
      <c r="AF406" s="252"/>
      <c r="AG406" s="252"/>
      <c r="AH406" s="252"/>
      <c r="AI406" s="270"/>
      <c r="AJ406" s="270"/>
      <c r="AK406" s="270"/>
    </row>
    <row r="407" ht="15.75" customHeight="1">
      <c r="A407" s="57" t="s">
        <v>315</v>
      </c>
      <c r="B407" s="57" t="s">
        <v>231</v>
      </c>
      <c r="C407" s="57" t="s">
        <v>6</v>
      </c>
      <c r="D407" s="35" t="s">
        <v>474</v>
      </c>
      <c r="E407" s="57" t="s">
        <v>4</v>
      </c>
      <c r="F407" s="358" t="s">
        <v>950</v>
      </c>
      <c r="G407" s="57" t="s">
        <v>524</v>
      </c>
      <c r="H407" s="38">
        <v>1.0</v>
      </c>
      <c r="I407" s="113">
        <v>4790.0</v>
      </c>
      <c r="J407" s="125"/>
      <c r="K407" s="104"/>
      <c r="L407" s="149">
        <v>1750.0</v>
      </c>
      <c r="M407" s="469">
        <v>1663.0</v>
      </c>
      <c r="N407" s="57" t="s">
        <v>819</v>
      </c>
      <c r="P407" s="63"/>
      <c r="Q407" s="63"/>
      <c r="T407" s="63"/>
      <c r="U407" s="63">
        <f t="shared" si="48"/>
        <v>1663</v>
      </c>
      <c r="V407" s="63"/>
      <c r="W407" s="63"/>
      <c r="X407" s="63"/>
      <c r="Y407" s="63"/>
      <c r="Z407" s="63"/>
      <c r="AA407" s="63"/>
      <c r="AB407" s="63"/>
      <c r="AC407" s="63"/>
      <c r="AD407" s="63"/>
      <c r="AE407" s="252"/>
      <c r="AF407" s="252"/>
      <c r="AG407" s="252"/>
      <c r="AH407" s="252"/>
      <c r="AI407" s="270"/>
      <c r="AJ407" s="270"/>
      <c r="AK407" s="270"/>
    </row>
    <row r="408" ht="15.75" customHeight="1">
      <c r="A408" s="271" t="s">
        <v>315</v>
      </c>
      <c r="B408" s="57" t="s">
        <v>231</v>
      </c>
      <c r="C408" s="57" t="s">
        <v>6</v>
      </c>
      <c r="D408" s="57" t="s">
        <v>328</v>
      </c>
      <c r="E408" s="57" t="s">
        <v>4</v>
      </c>
      <c r="F408" s="358" t="s">
        <v>787</v>
      </c>
      <c r="G408" s="57" t="s">
        <v>524</v>
      </c>
      <c r="H408" s="38">
        <v>1.0</v>
      </c>
      <c r="I408" s="113">
        <v>4990.0</v>
      </c>
      <c r="J408" s="132">
        <v>3990.0</v>
      </c>
      <c r="K408" s="104"/>
      <c r="L408" s="133">
        <v>1663.0</v>
      </c>
      <c r="M408" s="381">
        <v>1497.0</v>
      </c>
      <c r="N408" s="57" t="s">
        <v>748</v>
      </c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70"/>
      <c r="AK408" s="270"/>
      <c r="AL408" s="270"/>
      <c r="AM408" s="270"/>
      <c r="AN408" s="270"/>
      <c r="AO408" s="270"/>
    </row>
    <row r="409" ht="15.75" customHeight="1">
      <c r="A409" s="271" t="s">
        <v>315</v>
      </c>
      <c r="B409" s="57" t="s">
        <v>231</v>
      </c>
      <c r="C409" s="57" t="s">
        <v>6</v>
      </c>
      <c r="D409" s="57" t="s">
        <v>328</v>
      </c>
      <c r="E409" s="57" t="s">
        <v>4</v>
      </c>
      <c r="F409" s="358" t="s">
        <v>788</v>
      </c>
      <c r="G409" s="57" t="s">
        <v>524</v>
      </c>
      <c r="H409" s="38">
        <v>1.0</v>
      </c>
      <c r="I409" s="113">
        <v>4990.0</v>
      </c>
      <c r="J409" s="132">
        <v>3990.0</v>
      </c>
      <c r="K409" s="104"/>
      <c r="L409" s="133">
        <v>1663.0</v>
      </c>
      <c r="M409" s="381">
        <v>1497.0</v>
      </c>
      <c r="N409" s="57" t="s">
        <v>748</v>
      </c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  <c r="AH409" s="252"/>
      <c r="AI409" s="252"/>
      <c r="AJ409" s="270"/>
      <c r="AK409" s="270"/>
      <c r="AL409" s="270"/>
      <c r="AM409" s="270"/>
      <c r="AN409" s="270"/>
      <c r="AO409" s="270"/>
    </row>
    <row r="410" ht="15.75" customHeight="1">
      <c r="A410" s="35" t="s">
        <v>315</v>
      </c>
      <c r="B410" s="35" t="s">
        <v>231</v>
      </c>
      <c r="C410" s="35" t="s">
        <v>6</v>
      </c>
      <c r="D410" s="35" t="s">
        <v>567</v>
      </c>
      <c r="E410" s="35" t="s">
        <v>4</v>
      </c>
      <c r="F410" s="348" t="s">
        <v>543</v>
      </c>
      <c r="G410" s="35" t="s">
        <v>524</v>
      </c>
      <c r="H410" s="39">
        <v>1.0</v>
      </c>
      <c r="I410" s="274"/>
      <c r="J410" s="59">
        <v>5390.0</v>
      </c>
      <c r="K410" s="38"/>
      <c r="L410" s="274"/>
      <c r="M410" s="107">
        <v>2055.0</v>
      </c>
      <c r="N410" s="35" t="s">
        <v>522</v>
      </c>
      <c r="O410" s="231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  <c r="AA410" s="252"/>
      <c r="AB410" s="252"/>
      <c r="AC410" s="252"/>
      <c r="AD410" s="252"/>
      <c r="AE410" s="252"/>
      <c r="AF410" s="252"/>
      <c r="AG410" s="252"/>
      <c r="AH410" s="252"/>
      <c r="AI410" s="252"/>
      <c r="AJ410" s="252"/>
      <c r="AK410" s="252"/>
      <c r="AL410" s="252"/>
      <c r="AM410" s="252"/>
      <c r="AN410" s="252"/>
      <c r="AO410" s="252"/>
    </row>
    <row r="411" ht="15.75" customHeight="1">
      <c r="A411" s="35" t="s">
        <v>315</v>
      </c>
      <c r="B411" s="35" t="s">
        <v>231</v>
      </c>
      <c r="C411" s="35" t="s">
        <v>6</v>
      </c>
      <c r="D411" s="35" t="s">
        <v>328</v>
      </c>
      <c r="E411" s="35" t="s">
        <v>4</v>
      </c>
      <c r="F411" s="348" t="s">
        <v>543</v>
      </c>
      <c r="G411" s="35" t="s">
        <v>524</v>
      </c>
      <c r="H411" s="39">
        <v>1.0</v>
      </c>
      <c r="I411" s="274"/>
      <c r="J411" s="59">
        <v>5390.0</v>
      </c>
      <c r="K411" s="38"/>
      <c r="L411" s="274"/>
      <c r="M411" s="107">
        <v>2055.0</v>
      </c>
      <c r="N411" s="35" t="s">
        <v>522</v>
      </c>
      <c r="O411" s="73"/>
      <c r="P411" s="276"/>
      <c r="Q411" s="276"/>
      <c r="R411" s="276"/>
      <c r="S411" s="276"/>
      <c r="T411" s="276"/>
      <c r="U411" s="276"/>
      <c r="V411" s="277"/>
      <c r="W411" s="252"/>
      <c r="X411" s="252"/>
      <c r="Y411" s="252"/>
      <c r="Z411" s="252"/>
      <c r="AA411" s="252"/>
      <c r="AB411" s="252"/>
      <c r="AC411" s="252"/>
      <c r="AD411" s="252"/>
      <c r="AE411" s="252"/>
      <c r="AF411" s="252"/>
      <c r="AG411" s="252"/>
      <c r="AH411" s="252"/>
      <c r="AI411" s="252"/>
      <c r="AJ411" s="252"/>
      <c r="AK411" s="252"/>
      <c r="AL411" s="252"/>
      <c r="AM411" s="252"/>
      <c r="AN411" s="252"/>
      <c r="AO411" s="252"/>
    </row>
    <row r="412" ht="15.75" customHeight="1">
      <c r="A412" s="35" t="s">
        <v>315</v>
      </c>
      <c r="B412" s="35" t="s">
        <v>231</v>
      </c>
      <c r="C412" s="35" t="s">
        <v>6</v>
      </c>
      <c r="D412" s="35" t="s">
        <v>328</v>
      </c>
      <c r="E412" s="35" t="s">
        <v>4</v>
      </c>
      <c r="F412" s="348" t="s">
        <v>544</v>
      </c>
      <c r="G412" s="35" t="s">
        <v>524</v>
      </c>
      <c r="H412" s="39">
        <v>1.0</v>
      </c>
      <c r="I412" s="274"/>
      <c r="J412" s="59">
        <v>5390.0</v>
      </c>
      <c r="K412" s="38"/>
      <c r="L412" s="274"/>
      <c r="M412" s="107">
        <v>2055.0</v>
      </c>
      <c r="N412" s="35" t="s">
        <v>522</v>
      </c>
      <c r="O412" s="73"/>
      <c r="P412" s="276"/>
      <c r="Q412" s="276"/>
      <c r="R412" s="276"/>
      <c r="S412" s="276"/>
      <c r="T412" s="276"/>
      <c r="U412" s="276"/>
      <c r="V412" s="277"/>
      <c r="W412" s="252"/>
      <c r="X412" s="252"/>
      <c r="Y412" s="252"/>
      <c r="Z412" s="252"/>
      <c r="AA412" s="252"/>
      <c r="AB412" s="252"/>
      <c r="AC412" s="252"/>
      <c r="AD412" s="252"/>
      <c r="AE412" s="252"/>
      <c r="AF412" s="252"/>
      <c r="AG412" s="252"/>
      <c r="AH412" s="252"/>
      <c r="AI412" s="252"/>
      <c r="AJ412" s="252"/>
      <c r="AK412" s="252"/>
      <c r="AL412" s="252"/>
      <c r="AM412" s="252"/>
      <c r="AN412" s="252"/>
      <c r="AO412" s="252"/>
    </row>
    <row r="413" ht="15.75" customHeight="1">
      <c r="A413" s="470" t="s">
        <v>315</v>
      </c>
      <c r="B413" s="471" t="s">
        <v>231</v>
      </c>
      <c r="C413" s="471" t="s">
        <v>6</v>
      </c>
      <c r="D413" s="471" t="s">
        <v>328</v>
      </c>
      <c r="E413" s="471" t="s">
        <v>4</v>
      </c>
      <c r="F413" s="472" t="s">
        <v>545</v>
      </c>
      <c r="G413" s="471" t="s">
        <v>524</v>
      </c>
      <c r="H413" s="47">
        <v>1.0</v>
      </c>
      <c r="I413" s="473">
        <v>6590.0</v>
      </c>
      <c r="J413" s="474"/>
      <c r="K413" s="179">
        <v>2830.0</v>
      </c>
      <c r="L413" s="38">
        <v>2519.0</v>
      </c>
      <c r="M413" s="189">
        <f>L413*H413</f>
        <v>2519</v>
      </c>
      <c r="N413" s="57" t="s">
        <v>1134</v>
      </c>
      <c r="O413" s="274"/>
      <c r="P413" s="276"/>
      <c r="Q413" s="276"/>
      <c r="R413" s="276"/>
      <c r="S413" s="276"/>
      <c r="T413" s="276"/>
      <c r="U413" s="276"/>
      <c r="V413" s="277"/>
      <c r="W413" s="252"/>
      <c r="X413" s="252"/>
      <c r="Y413" s="252"/>
      <c r="Z413" s="252"/>
      <c r="AA413" s="252"/>
      <c r="AB413" s="252"/>
      <c r="AC413" s="252"/>
      <c r="AD413" s="252"/>
      <c r="AE413" s="252"/>
      <c r="AF413" s="252"/>
      <c r="AG413" s="252"/>
      <c r="AH413" s="252"/>
      <c r="AI413" s="252"/>
      <c r="AJ413" s="270"/>
      <c r="AK413" s="270"/>
      <c r="AL413" s="270"/>
      <c r="AM413" s="270"/>
      <c r="AN413" s="270"/>
      <c r="AO413" s="270"/>
    </row>
    <row r="414" ht="15.75" customHeight="1">
      <c r="A414" s="282" t="s">
        <v>315</v>
      </c>
      <c r="B414" s="458" t="s">
        <v>231</v>
      </c>
      <c r="C414" s="458" t="s">
        <v>6</v>
      </c>
      <c r="D414" s="458" t="s">
        <v>567</v>
      </c>
      <c r="E414" s="458" t="s">
        <v>4</v>
      </c>
      <c r="F414" s="368" t="s">
        <v>1983</v>
      </c>
      <c r="G414" s="459" t="s">
        <v>1840</v>
      </c>
      <c r="H414" s="39">
        <v>1.0</v>
      </c>
      <c r="I414" s="274"/>
      <c r="J414" s="458">
        <v>4990.0</v>
      </c>
      <c r="K414" s="466"/>
      <c r="L414" s="460">
        <v>1580.0</v>
      </c>
      <c r="M414" s="461">
        <v>1580.0</v>
      </c>
      <c r="N414" s="271" t="s">
        <v>1841</v>
      </c>
      <c r="O414" s="380"/>
      <c r="P414" s="276"/>
      <c r="Q414" s="276"/>
      <c r="R414" s="276"/>
      <c r="S414" s="276"/>
      <c r="T414" s="276"/>
      <c r="U414" s="276"/>
      <c r="V414" s="277"/>
      <c r="W414" s="252"/>
      <c r="X414" s="252"/>
      <c r="Y414" s="252"/>
      <c r="Z414" s="252"/>
      <c r="AA414" s="252"/>
      <c r="AB414" s="252"/>
      <c r="AC414" s="252"/>
      <c r="AD414" s="252"/>
      <c r="AE414" s="252"/>
      <c r="AF414" s="252"/>
      <c r="AG414" s="252"/>
      <c r="AH414" s="252"/>
      <c r="AI414" s="252"/>
      <c r="AJ414" s="252"/>
      <c r="AK414" s="252"/>
      <c r="AL414" s="252"/>
      <c r="AM414" s="252"/>
      <c r="AN414" s="252"/>
      <c r="AO414" s="252"/>
    </row>
    <row r="415" ht="15.75" customHeight="1">
      <c r="A415" s="282" t="s">
        <v>315</v>
      </c>
      <c r="B415" s="458" t="s">
        <v>231</v>
      </c>
      <c r="C415" s="458" t="s">
        <v>6</v>
      </c>
      <c r="D415" s="458" t="s">
        <v>567</v>
      </c>
      <c r="E415" s="458" t="s">
        <v>4</v>
      </c>
      <c r="F415" s="368" t="s">
        <v>1984</v>
      </c>
      <c r="G415" s="459" t="s">
        <v>1840</v>
      </c>
      <c r="H415" s="39">
        <v>1.0</v>
      </c>
      <c r="I415" s="274"/>
      <c r="J415" s="458">
        <v>4990.0</v>
      </c>
      <c r="K415" s="466"/>
      <c r="L415" s="460">
        <v>1580.0</v>
      </c>
      <c r="M415" s="461">
        <v>1580.0</v>
      </c>
      <c r="N415" s="271" t="s">
        <v>1841</v>
      </c>
      <c r="O415" s="380"/>
      <c r="P415" s="276"/>
      <c r="Q415" s="276"/>
      <c r="R415" s="276"/>
      <c r="S415" s="276"/>
      <c r="T415" s="276"/>
      <c r="U415" s="276"/>
      <c r="V415" s="277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271" t="s">
        <v>315</v>
      </c>
      <c r="B416" s="475" t="s">
        <v>231</v>
      </c>
      <c r="C416" s="475" t="s">
        <v>6</v>
      </c>
      <c r="D416" s="475" t="s">
        <v>328</v>
      </c>
      <c r="E416" s="476" t="s">
        <v>319</v>
      </c>
      <c r="F416" s="477" t="s">
        <v>1985</v>
      </c>
      <c r="G416" s="475" t="s">
        <v>524</v>
      </c>
      <c r="H416" s="264">
        <v>1.0</v>
      </c>
      <c r="I416" s="274"/>
      <c r="J416" s="475">
        <v>3590.0</v>
      </c>
      <c r="K416" s="478"/>
      <c r="L416" s="475">
        <v>1422.0</v>
      </c>
      <c r="M416" s="479">
        <f>L416*H416</f>
        <v>1422</v>
      </c>
      <c r="N416" s="380"/>
      <c r="O416" s="380"/>
      <c r="P416" s="276"/>
      <c r="Q416" s="276"/>
      <c r="R416" s="276"/>
      <c r="S416" s="276"/>
      <c r="T416" s="276"/>
      <c r="U416" s="276"/>
      <c r="V416" s="277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  <c r="AH416" s="252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271" t="s">
        <v>315</v>
      </c>
      <c r="B417" s="271" t="s">
        <v>231</v>
      </c>
      <c r="C417" s="271" t="s">
        <v>6</v>
      </c>
      <c r="D417" s="271" t="s">
        <v>567</v>
      </c>
      <c r="E417" s="271" t="s">
        <v>319</v>
      </c>
      <c r="F417" s="272" t="s">
        <v>1986</v>
      </c>
      <c r="G417" s="271" t="s">
        <v>377</v>
      </c>
      <c r="H417" s="273">
        <v>1.0</v>
      </c>
      <c r="I417" s="480"/>
      <c r="J417" s="271">
        <v>6190.0</v>
      </c>
      <c r="K417" s="280"/>
      <c r="L417" s="481">
        <v>2497.0</v>
      </c>
      <c r="M417" s="482">
        <v>2372.15</v>
      </c>
      <c r="N417" s="271" t="s">
        <v>378</v>
      </c>
      <c r="O417" s="380"/>
      <c r="P417" s="276"/>
      <c r="Q417" s="276"/>
      <c r="R417" s="276"/>
      <c r="S417" s="276"/>
      <c r="T417" s="276"/>
      <c r="U417" s="276"/>
      <c r="V417" s="277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271" t="s">
        <v>315</v>
      </c>
      <c r="B418" s="271" t="s">
        <v>231</v>
      </c>
      <c r="C418" s="271" t="s">
        <v>6</v>
      </c>
      <c r="D418" s="271" t="s">
        <v>567</v>
      </c>
      <c r="E418" s="271" t="s">
        <v>319</v>
      </c>
      <c r="F418" s="272" t="s">
        <v>1987</v>
      </c>
      <c r="G418" s="271" t="s">
        <v>377</v>
      </c>
      <c r="H418" s="273">
        <v>1.0</v>
      </c>
      <c r="I418" s="480"/>
      <c r="J418" s="271">
        <v>6190.0</v>
      </c>
      <c r="K418" s="280"/>
      <c r="L418" s="481">
        <v>2497.0</v>
      </c>
      <c r="M418" s="482">
        <v>2372.15</v>
      </c>
      <c r="N418" s="271" t="s">
        <v>378</v>
      </c>
      <c r="O418" s="380"/>
      <c r="P418" s="276"/>
      <c r="Q418" s="276"/>
      <c r="R418" s="276"/>
      <c r="S418" s="276"/>
      <c r="T418" s="276"/>
      <c r="U418" s="276"/>
      <c r="V418" s="277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  <c r="AM418" s="252"/>
      <c r="AN418" s="252"/>
      <c r="AO418" s="252"/>
    </row>
    <row r="419" ht="15.75" customHeight="1">
      <c r="A419" s="271" t="s">
        <v>315</v>
      </c>
      <c r="B419" s="271" t="s">
        <v>231</v>
      </c>
      <c r="C419" s="271" t="s">
        <v>6</v>
      </c>
      <c r="D419" s="271" t="s">
        <v>328</v>
      </c>
      <c r="E419" s="271" t="s">
        <v>319</v>
      </c>
      <c r="F419" s="272" t="s">
        <v>1987</v>
      </c>
      <c r="G419" s="271" t="s">
        <v>377</v>
      </c>
      <c r="H419" s="273">
        <v>1.0</v>
      </c>
      <c r="I419" s="480"/>
      <c r="J419" s="271">
        <v>6190.0</v>
      </c>
      <c r="K419" s="280"/>
      <c r="L419" s="481">
        <v>2497.0</v>
      </c>
      <c r="M419" s="482">
        <v>2372.15</v>
      </c>
      <c r="N419" s="271" t="s">
        <v>378</v>
      </c>
      <c r="O419" s="380"/>
      <c r="P419" s="276"/>
      <c r="Q419" s="276"/>
      <c r="R419" s="276"/>
      <c r="S419" s="276"/>
      <c r="T419" s="276"/>
      <c r="U419" s="276"/>
      <c r="V419" s="277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271" t="s">
        <v>315</v>
      </c>
      <c r="B420" s="475" t="s">
        <v>231</v>
      </c>
      <c r="C420" s="475" t="s">
        <v>6</v>
      </c>
      <c r="D420" s="475" t="s">
        <v>567</v>
      </c>
      <c r="E420" s="476" t="s">
        <v>319</v>
      </c>
      <c r="F420" s="477" t="s">
        <v>1988</v>
      </c>
      <c r="G420" s="475" t="s">
        <v>524</v>
      </c>
      <c r="H420" s="264">
        <v>1.0</v>
      </c>
      <c r="I420" s="274"/>
      <c r="J420" s="475">
        <v>6190.0</v>
      </c>
      <c r="K420" s="478"/>
      <c r="L420" s="475">
        <v>2372.0</v>
      </c>
      <c r="M420" s="479">
        <f t="shared" ref="M420:M424" si="49">L420*H420</f>
        <v>2372</v>
      </c>
      <c r="N420" s="380"/>
      <c r="O420" s="380"/>
      <c r="P420" s="276"/>
      <c r="Q420" s="276"/>
      <c r="R420" s="276"/>
      <c r="S420" s="276"/>
      <c r="T420" s="276"/>
      <c r="U420" s="276"/>
      <c r="V420" s="277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  <c r="AH420" s="252"/>
      <c r="AI420" s="252"/>
      <c r="AJ420" s="252"/>
      <c r="AK420" s="252"/>
      <c r="AL420" s="252"/>
      <c r="AM420" s="252"/>
      <c r="AN420" s="252"/>
      <c r="AO420" s="252"/>
    </row>
    <row r="421" ht="15.75" customHeight="1">
      <c r="A421" s="271" t="s">
        <v>315</v>
      </c>
      <c r="B421" s="475" t="s">
        <v>231</v>
      </c>
      <c r="C421" s="475" t="s">
        <v>6</v>
      </c>
      <c r="D421" s="475" t="s">
        <v>328</v>
      </c>
      <c r="E421" s="476" t="s">
        <v>319</v>
      </c>
      <c r="F421" s="477" t="s">
        <v>1988</v>
      </c>
      <c r="G421" s="475" t="s">
        <v>524</v>
      </c>
      <c r="H421" s="264">
        <v>1.0</v>
      </c>
      <c r="I421" s="274"/>
      <c r="J421" s="475">
        <v>6190.0</v>
      </c>
      <c r="K421" s="478"/>
      <c r="L421" s="475">
        <v>2372.0</v>
      </c>
      <c r="M421" s="479">
        <f t="shared" si="49"/>
        <v>2372</v>
      </c>
      <c r="N421" s="380"/>
      <c r="O421" s="363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  <c r="AH421" s="252"/>
      <c r="AI421" s="252"/>
      <c r="AJ421" s="252"/>
      <c r="AK421" s="252"/>
      <c r="AL421" s="252"/>
      <c r="AM421" s="252"/>
      <c r="AN421" s="252"/>
      <c r="AO421" s="252"/>
    </row>
    <row r="422" ht="15.75" customHeight="1">
      <c r="A422" s="271" t="s">
        <v>315</v>
      </c>
      <c r="B422" s="475" t="s">
        <v>231</v>
      </c>
      <c r="C422" s="475" t="s">
        <v>6</v>
      </c>
      <c r="D422" s="475" t="s">
        <v>567</v>
      </c>
      <c r="E422" s="476" t="s">
        <v>319</v>
      </c>
      <c r="F422" s="477" t="s">
        <v>1989</v>
      </c>
      <c r="G422" s="475" t="s">
        <v>524</v>
      </c>
      <c r="H422" s="264">
        <v>2.0</v>
      </c>
      <c r="I422" s="274"/>
      <c r="J422" s="475">
        <v>6790.0</v>
      </c>
      <c r="K422" s="478"/>
      <c r="L422" s="475">
        <v>2530.0</v>
      </c>
      <c r="M422" s="479">
        <f t="shared" si="49"/>
        <v>5060</v>
      </c>
      <c r="N422" s="380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  <c r="AA422" s="252"/>
      <c r="AB422" s="252"/>
      <c r="AC422" s="252"/>
      <c r="AD422" s="252"/>
      <c r="AE422" s="252"/>
      <c r="AF422" s="252"/>
      <c r="AG422" s="252"/>
      <c r="AH422" s="252"/>
      <c r="AI422" s="252"/>
      <c r="AJ422" s="252"/>
      <c r="AK422" s="252"/>
      <c r="AL422" s="252"/>
      <c r="AM422" s="252"/>
      <c r="AN422" s="252"/>
      <c r="AO422" s="252"/>
    </row>
    <row r="423" ht="15.75" customHeight="1">
      <c r="A423" s="271" t="s">
        <v>315</v>
      </c>
      <c r="B423" s="475" t="s">
        <v>231</v>
      </c>
      <c r="C423" s="475" t="s">
        <v>6</v>
      </c>
      <c r="D423" s="475" t="s">
        <v>567</v>
      </c>
      <c r="E423" s="476" t="s">
        <v>319</v>
      </c>
      <c r="F423" s="477" t="s">
        <v>1990</v>
      </c>
      <c r="G423" s="475" t="s">
        <v>524</v>
      </c>
      <c r="H423" s="264">
        <v>1.0</v>
      </c>
      <c r="I423" s="274"/>
      <c r="J423" s="475">
        <v>6790.0</v>
      </c>
      <c r="K423" s="478"/>
      <c r="L423" s="475">
        <v>2530.0</v>
      </c>
      <c r="M423" s="479">
        <f t="shared" si="49"/>
        <v>2530</v>
      </c>
      <c r="N423" s="380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  <c r="AH423" s="252"/>
      <c r="AI423" s="252"/>
      <c r="AJ423" s="252"/>
      <c r="AK423" s="252"/>
      <c r="AL423" s="252"/>
      <c r="AM423" s="252"/>
      <c r="AN423" s="252"/>
      <c r="AO423" s="252"/>
    </row>
    <row r="424" ht="15.75" customHeight="1">
      <c r="A424" s="271" t="s">
        <v>315</v>
      </c>
      <c r="B424" s="475" t="s">
        <v>231</v>
      </c>
      <c r="C424" s="475" t="s">
        <v>6</v>
      </c>
      <c r="D424" s="475" t="s">
        <v>328</v>
      </c>
      <c r="E424" s="476" t="s">
        <v>319</v>
      </c>
      <c r="F424" s="477" t="s">
        <v>1990</v>
      </c>
      <c r="G424" s="475" t="s">
        <v>524</v>
      </c>
      <c r="H424" s="264">
        <v>1.0</v>
      </c>
      <c r="I424" s="274"/>
      <c r="J424" s="475">
        <v>6790.0</v>
      </c>
      <c r="K424" s="478"/>
      <c r="L424" s="475">
        <v>2530.0</v>
      </c>
      <c r="M424" s="479">
        <f t="shared" si="49"/>
        <v>2530</v>
      </c>
      <c r="N424" s="380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  <c r="AM424" s="252"/>
      <c r="AN424" s="252"/>
      <c r="AO424" s="252"/>
    </row>
    <row r="425" ht="15.75" customHeight="1">
      <c r="A425" s="57" t="s">
        <v>315</v>
      </c>
      <c r="B425" s="57" t="s">
        <v>231</v>
      </c>
      <c r="C425" s="57" t="s">
        <v>6</v>
      </c>
      <c r="D425" s="57" t="s">
        <v>328</v>
      </c>
      <c r="E425" s="57" t="s">
        <v>4</v>
      </c>
      <c r="F425" s="358" t="s">
        <v>951</v>
      </c>
      <c r="G425" s="57" t="s">
        <v>524</v>
      </c>
      <c r="H425" s="38">
        <v>1.0</v>
      </c>
      <c r="I425" s="113">
        <v>5190.0</v>
      </c>
      <c r="J425" s="125"/>
      <c r="K425" s="104"/>
      <c r="L425" s="149">
        <v>1990.0</v>
      </c>
      <c r="M425" s="469">
        <v>1891.0</v>
      </c>
      <c r="N425" s="57" t="s">
        <v>819</v>
      </c>
      <c r="P425" s="63"/>
      <c r="Q425" s="63"/>
      <c r="T425" s="63"/>
      <c r="U425" s="63">
        <f t="shared" ref="U425:U428" si="50">M425*H425</f>
        <v>1891</v>
      </c>
      <c r="V425" s="63"/>
      <c r="W425" s="63"/>
      <c r="X425" s="63"/>
      <c r="Y425" s="63"/>
      <c r="Z425" s="63"/>
      <c r="AA425" s="63"/>
      <c r="AB425" s="63"/>
      <c r="AC425" s="63"/>
      <c r="AD425" s="63"/>
      <c r="AE425" s="252"/>
      <c r="AF425" s="252"/>
      <c r="AG425" s="252"/>
      <c r="AH425" s="252"/>
      <c r="AI425" s="270"/>
      <c r="AJ425" s="270"/>
      <c r="AK425" s="270"/>
    </row>
    <row r="426" ht="15.75" customHeight="1">
      <c r="A426" s="57" t="s">
        <v>315</v>
      </c>
      <c r="B426" s="57" t="s">
        <v>231</v>
      </c>
      <c r="C426" s="57" t="s">
        <v>6</v>
      </c>
      <c r="D426" s="271" t="s">
        <v>567</v>
      </c>
      <c r="E426" s="57" t="s">
        <v>4</v>
      </c>
      <c r="F426" s="358" t="s">
        <v>951</v>
      </c>
      <c r="G426" s="57" t="s">
        <v>524</v>
      </c>
      <c r="H426" s="38">
        <v>1.0</v>
      </c>
      <c r="I426" s="113">
        <v>5190.0</v>
      </c>
      <c r="J426" s="125"/>
      <c r="K426" s="104"/>
      <c r="L426" s="149">
        <v>1990.0</v>
      </c>
      <c r="M426" s="469">
        <v>1891.0</v>
      </c>
      <c r="N426" s="57" t="s">
        <v>819</v>
      </c>
      <c r="P426" s="63"/>
      <c r="Q426" s="63"/>
      <c r="T426" s="63"/>
      <c r="U426" s="63">
        <f t="shared" si="50"/>
        <v>1891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57" t="s">
        <v>315</v>
      </c>
      <c r="B427" s="57" t="s">
        <v>231</v>
      </c>
      <c r="C427" s="57" t="s">
        <v>6</v>
      </c>
      <c r="D427" s="271" t="s">
        <v>567</v>
      </c>
      <c r="E427" s="57" t="s">
        <v>4</v>
      </c>
      <c r="F427" s="358" t="s">
        <v>952</v>
      </c>
      <c r="G427" s="57" t="s">
        <v>524</v>
      </c>
      <c r="H427" s="38">
        <v>0.0</v>
      </c>
      <c r="I427" s="113">
        <v>5190.0</v>
      </c>
      <c r="J427" s="125"/>
      <c r="K427" s="104"/>
      <c r="L427" s="149">
        <v>1990.0</v>
      </c>
      <c r="M427" s="469">
        <v>1891.0</v>
      </c>
      <c r="N427" s="57" t="s">
        <v>819</v>
      </c>
      <c r="O427" s="395" t="s">
        <v>2047</v>
      </c>
      <c r="P427" s="63"/>
      <c r="Q427" s="63"/>
      <c r="T427" s="63"/>
      <c r="U427" s="63">
        <f t="shared" si="50"/>
        <v>0</v>
      </c>
      <c r="V427" s="63"/>
      <c r="W427" s="63"/>
      <c r="X427" s="63"/>
      <c r="Y427" s="63"/>
      <c r="Z427" s="63"/>
      <c r="AA427" s="63"/>
      <c r="AB427" s="63"/>
      <c r="AC427" s="63"/>
      <c r="AD427" s="63"/>
      <c r="AE427" s="252"/>
      <c r="AF427" s="252"/>
      <c r="AG427" s="252"/>
      <c r="AH427" s="252"/>
      <c r="AI427" s="270"/>
      <c r="AJ427" s="270"/>
      <c r="AK427" s="270"/>
    </row>
    <row r="428" ht="15.75" customHeight="1">
      <c r="A428" s="57" t="s">
        <v>315</v>
      </c>
      <c r="B428" s="57" t="s">
        <v>231</v>
      </c>
      <c r="C428" s="57" t="s">
        <v>6</v>
      </c>
      <c r="D428" s="271" t="s">
        <v>567</v>
      </c>
      <c r="E428" s="57" t="s">
        <v>4</v>
      </c>
      <c r="F428" s="358" t="s">
        <v>953</v>
      </c>
      <c r="G428" s="57" t="s">
        <v>524</v>
      </c>
      <c r="H428" s="38">
        <v>1.0</v>
      </c>
      <c r="I428" s="113">
        <v>5190.0</v>
      </c>
      <c r="J428" s="125"/>
      <c r="K428" s="104"/>
      <c r="L428" s="149">
        <v>1990.0</v>
      </c>
      <c r="M428" s="469">
        <v>1891.0</v>
      </c>
      <c r="N428" s="57" t="s">
        <v>819</v>
      </c>
      <c r="P428" s="63"/>
      <c r="Q428" s="63"/>
      <c r="T428" s="63"/>
      <c r="U428" s="63">
        <f t="shared" si="50"/>
        <v>1891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271" t="s">
        <v>315</v>
      </c>
      <c r="B429" s="271" t="s">
        <v>231</v>
      </c>
      <c r="C429" s="271" t="s">
        <v>6</v>
      </c>
      <c r="D429" s="271" t="s">
        <v>474</v>
      </c>
      <c r="E429" s="271" t="s">
        <v>319</v>
      </c>
      <c r="F429" s="272" t="s">
        <v>546</v>
      </c>
      <c r="G429" s="271" t="s">
        <v>377</v>
      </c>
      <c r="H429" s="273">
        <v>1.0</v>
      </c>
      <c r="I429" s="480"/>
      <c r="J429" s="271">
        <v>5190.0</v>
      </c>
      <c r="K429" s="280"/>
      <c r="L429" s="481">
        <v>1990.0</v>
      </c>
      <c r="M429" s="482">
        <v>1890.5</v>
      </c>
      <c r="N429" s="271" t="s">
        <v>378</v>
      </c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35" t="s">
        <v>315</v>
      </c>
      <c r="B430" s="35" t="s">
        <v>231</v>
      </c>
      <c r="C430" s="35" t="s">
        <v>6</v>
      </c>
      <c r="D430" s="35" t="s">
        <v>567</v>
      </c>
      <c r="E430" s="35" t="s">
        <v>4</v>
      </c>
      <c r="F430" s="348" t="s">
        <v>546</v>
      </c>
      <c r="G430" s="35" t="s">
        <v>524</v>
      </c>
      <c r="H430" s="39">
        <v>1.0</v>
      </c>
      <c r="I430" s="274"/>
      <c r="J430" s="59">
        <v>5190.0</v>
      </c>
      <c r="K430" s="38"/>
      <c r="L430" s="274"/>
      <c r="M430" s="107">
        <v>1891.0</v>
      </c>
      <c r="N430" s="35" t="s">
        <v>522</v>
      </c>
      <c r="O430" s="231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252"/>
      <c r="AO430" s="252"/>
    </row>
    <row r="431" ht="15.75" customHeight="1">
      <c r="A431" s="35" t="s">
        <v>315</v>
      </c>
      <c r="B431" s="35" t="s">
        <v>231</v>
      </c>
      <c r="C431" s="35" t="s">
        <v>6</v>
      </c>
      <c r="D431" s="35" t="s">
        <v>328</v>
      </c>
      <c r="E431" s="35" t="s">
        <v>4</v>
      </c>
      <c r="F431" s="348" t="s">
        <v>546</v>
      </c>
      <c r="G431" s="35" t="s">
        <v>524</v>
      </c>
      <c r="H431" s="39">
        <v>1.0</v>
      </c>
      <c r="I431" s="274"/>
      <c r="J431" s="59">
        <v>5190.0</v>
      </c>
      <c r="K431" s="38"/>
      <c r="L431" s="274"/>
      <c r="M431" s="107">
        <v>1891.0</v>
      </c>
      <c r="N431" s="35" t="s">
        <v>522</v>
      </c>
      <c r="O431" s="231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252"/>
      <c r="AL431" s="252"/>
      <c r="AM431" s="252"/>
      <c r="AN431" s="252"/>
      <c r="AO431" s="252"/>
    </row>
    <row r="432" ht="15.75" customHeight="1">
      <c r="A432" s="271" t="s">
        <v>315</v>
      </c>
      <c r="B432" s="271" t="s">
        <v>231</v>
      </c>
      <c r="C432" s="271" t="s">
        <v>6</v>
      </c>
      <c r="D432" s="271" t="s">
        <v>567</v>
      </c>
      <c r="E432" s="271" t="s">
        <v>319</v>
      </c>
      <c r="F432" s="272" t="s">
        <v>1991</v>
      </c>
      <c r="G432" s="271" t="s">
        <v>377</v>
      </c>
      <c r="H432" s="273">
        <v>1.0</v>
      </c>
      <c r="I432" s="480"/>
      <c r="J432" s="271">
        <v>5190.0</v>
      </c>
      <c r="K432" s="280"/>
      <c r="L432" s="481">
        <v>1990.0</v>
      </c>
      <c r="M432" s="482">
        <v>1890.5</v>
      </c>
      <c r="N432" s="271" t="s">
        <v>378</v>
      </c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  <c r="AA432" s="252"/>
      <c r="AB432" s="252"/>
      <c r="AC432" s="252"/>
      <c r="AD432" s="252"/>
      <c r="AE432" s="252"/>
      <c r="AF432" s="252"/>
      <c r="AG432" s="252"/>
      <c r="AH432" s="252"/>
      <c r="AI432" s="252"/>
      <c r="AJ432" s="252"/>
      <c r="AK432" s="252"/>
      <c r="AL432" s="252"/>
      <c r="AM432" s="252"/>
      <c r="AN432" s="252"/>
      <c r="AO432" s="252"/>
    </row>
    <row r="433" ht="15.75" customHeight="1">
      <c r="A433" s="271" t="s">
        <v>315</v>
      </c>
      <c r="B433" s="271" t="s">
        <v>231</v>
      </c>
      <c r="C433" s="271" t="s">
        <v>6</v>
      </c>
      <c r="D433" s="271" t="s">
        <v>567</v>
      </c>
      <c r="E433" s="271" t="s">
        <v>319</v>
      </c>
      <c r="F433" s="272" t="s">
        <v>1992</v>
      </c>
      <c r="G433" s="271" t="s">
        <v>377</v>
      </c>
      <c r="H433" s="273">
        <v>1.0</v>
      </c>
      <c r="I433" s="480"/>
      <c r="J433" s="271">
        <v>5190.0</v>
      </c>
      <c r="K433" s="280"/>
      <c r="L433" s="481">
        <v>1990.0</v>
      </c>
      <c r="M433" s="482">
        <v>1890.5</v>
      </c>
      <c r="N433" s="271" t="s">
        <v>378</v>
      </c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  <c r="AA433" s="252"/>
      <c r="AB433" s="252"/>
      <c r="AC433" s="252"/>
      <c r="AD433" s="252"/>
      <c r="AE433" s="252"/>
      <c r="AF433" s="252"/>
      <c r="AG433" s="252"/>
      <c r="AH433" s="252"/>
      <c r="AI433" s="252"/>
      <c r="AJ433" s="252"/>
      <c r="AK433" s="252"/>
      <c r="AL433" s="252"/>
      <c r="AM433" s="252"/>
      <c r="AN433" s="252"/>
      <c r="AO433" s="252"/>
    </row>
    <row r="434" ht="15.75" customHeight="1">
      <c r="A434" s="35" t="s">
        <v>315</v>
      </c>
      <c r="B434" s="35" t="s">
        <v>231</v>
      </c>
      <c r="C434" s="35" t="s">
        <v>6</v>
      </c>
      <c r="D434" s="35" t="s">
        <v>567</v>
      </c>
      <c r="E434" s="35" t="s">
        <v>4</v>
      </c>
      <c r="F434" s="348" t="s">
        <v>547</v>
      </c>
      <c r="G434" s="35" t="s">
        <v>524</v>
      </c>
      <c r="H434" s="39">
        <v>1.0</v>
      </c>
      <c r="I434" s="274"/>
      <c r="J434" s="59">
        <v>5190.0</v>
      </c>
      <c r="K434" s="38"/>
      <c r="L434" s="274"/>
      <c r="M434" s="107">
        <v>1891.0</v>
      </c>
      <c r="N434" s="35" t="s">
        <v>522</v>
      </c>
      <c r="O434" s="231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  <c r="AA434" s="252"/>
      <c r="AB434" s="252"/>
      <c r="AC434" s="252"/>
      <c r="AD434" s="252"/>
      <c r="AE434" s="252"/>
      <c r="AF434" s="252"/>
      <c r="AG434" s="252"/>
      <c r="AH434" s="252"/>
      <c r="AI434" s="252"/>
      <c r="AJ434" s="252"/>
      <c r="AK434" s="252"/>
      <c r="AL434" s="252"/>
      <c r="AM434" s="252"/>
      <c r="AN434" s="252"/>
      <c r="AO434" s="252"/>
    </row>
    <row r="435" ht="15.75" customHeight="1">
      <c r="A435" s="57" t="s">
        <v>315</v>
      </c>
      <c r="B435" s="57" t="s">
        <v>231</v>
      </c>
      <c r="C435" s="57" t="s">
        <v>6</v>
      </c>
      <c r="D435" s="57" t="s">
        <v>328</v>
      </c>
      <c r="E435" s="57" t="s">
        <v>4</v>
      </c>
      <c r="F435" s="358" t="s">
        <v>954</v>
      </c>
      <c r="G435" s="57" t="s">
        <v>524</v>
      </c>
      <c r="H435" s="38">
        <v>1.0</v>
      </c>
      <c r="I435" s="113">
        <v>6390.0</v>
      </c>
      <c r="J435" s="125"/>
      <c r="K435" s="104"/>
      <c r="L435" s="149">
        <v>2690.0</v>
      </c>
      <c r="M435" s="469">
        <v>2556.0</v>
      </c>
      <c r="N435" s="57" t="s">
        <v>819</v>
      </c>
      <c r="P435" s="63"/>
      <c r="Q435" s="63"/>
      <c r="T435" s="63"/>
      <c r="U435" s="63">
        <f t="shared" ref="U435:U438" si="51">M435*H435</f>
        <v>2556</v>
      </c>
      <c r="V435" s="63"/>
      <c r="W435" s="63"/>
      <c r="X435" s="63"/>
      <c r="Y435" s="63"/>
      <c r="Z435" s="63"/>
      <c r="AA435" s="63"/>
      <c r="AB435" s="63"/>
      <c r="AC435" s="63"/>
      <c r="AD435" s="63"/>
      <c r="AE435" s="252"/>
      <c r="AF435" s="252"/>
      <c r="AG435" s="252"/>
      <c r="AH435" s="252"/>
      <c r="AI435" s="270"/>
      <c r="AJ435" s="270"/>
      <c r="AK435" s="270"/>
    </row>
    <row r="436" ht="15.75" customHeight="1">
      <c r="A436" s="57" t="s">
        <v>315</v>
      </c>
      <c r="B436" s="57" t="s">
        <v>231</v>
      </c>
      <c r="C436" s="57" t="s">
        <v>6</v>
      </c>
      <c r="D436" s="271" t="s">
        <v>567</v>
      </c>
      <c r="E436" s="57" t="s">
        <v>4</v>
      </c>
      <c r="F436" s="358" t="s">
        <v>954</v>
      </c>
      <c r="G436" s="57" t="s">
        <v>524</v>
      </c>
      <c r="H436" s="38">
        <v>1.0</v>
      </c>
      <c r="I436" s="113">
        <v>6390.0</v>
      </c>
      <c r="J436" s="125"/>
      <c r="K436" s="104"/>
      <c r="L436" s="149">
        <v>2690.0</v>
      </c>
      <c r="M436" s="469">
        <v>2556.0</v>
      </c>
      <c r="N436" s="57" t="s">
        <v>819</v>
      </c>
      <c r="P436" s="63"/>
      <c r="Q436" s="63"/>
      <c r="T436" s="63"/>
      <c r="U436" s="63">
        <f t="shared" si="51"/>
        <v>2556</v>
      </c>
      <c r="V436" s="63"/>
      <c r="W436" s="63"/>
      <c r="X436" s="63"/>
      <c r="Y436" s="63"/>
      <c r="Z436" s="63"/>
      <c r="AA436" s="63"/>
      <c r="AB436" s="63"/>
      <c r="AC436" s="63"/>
      <c r="AD436" s="63"/>
      <c r="AE436" s="252"/>
      <c r="AF436" s="252"/>
      <c r="AG436" s="252"/>
      <c r="AH436" s="252"/>
      <c r="AI436" s="270"/>
      <c r="AJ436" s="270"/>
      <c r="AK436" s="270"/>
    </row>
    <row r="437" ht="15.75" customHeight="1">
      <c r="A437" s="57" t="s">
        <v>315</v>
      </c>
      <c r="B437" s="57" t="s">
        <v>231</v>
      </c>
      <c r="C437" s="57" t="s">
        <v>6</v>
      </c>
      <c r="D437" s="57" t="s">
        <v>328</v>
      </c>
      <c r="E437" s="57" t="s">
        <v>4</v>
      </c>
      <c r="F437" s="358" t="s">
        <v>955</v>
      </c>
      <c r="G437" s="57" t="s">
        <v>524</v>
      </c>
      <c r="H437" s="38">
        <v>1.0</v>
      </c>
      <c r="I437" s="113">
        <v>6390.0</v>
      </c>
      <c r="J437" s="125"/>
      <c r="K437" s="104"/>
      <c r="L437" s="149">
        <v>2690.0</v>
      </c>
      <c r="M437" s="469">
        <v>2556.0</v>
      </c>
      <c r="N437" s="57" t="s">
        <v>819</v>
      </c>
      <c r="P437" s="63"/>
      <c r="Q437" s="63"/>
      <c r="T437" s="63"/>
      <c r="U437" s="63">
        <f t="shared" si="51"/>
        <v>2556</v>
      </c>
      <c r="V437" s="63"/>
      <c r="W437" s="63"/>
      <c r="X437" s="63"/>
      <c r="Y437" s="63"/>
      <c r="Z437" s="63"/>
      <c r="AA437" s="63"/>
      <c r="AB437" s="63"/>
      <c r="AC437" s="63"/>
      <c r="AD437" s="63"/>
      <c r="AE437" s="252"/>
      <c r="AF437" s="252"/>
      <c r="AG437" s="252"/>
      <c r="AH437" s="252"/>
      <c r="AI437" s="270"/>
      <c r="AJ437" s="270"/>
      <c r="AK437" s="270"/>
    </row>
    <row r="438" ht="15.75" customHeight="1">
      <c r="A438" s="57" t="s">
        <v>315</v>
      </c>
      <c r="B438" s="57" t="s">
        <v>231</v>
      </c>
      <c r="C438" s="57" t="s">
        <v>6</v>
      </c>
      <c r="D438" s="271" t="s">
        <v>567</v>
      </c>
      <c r="E438" s="57" t="s">
        <v>4</v>
      </c>
      <c r="F438" s="358" t="s">
        <v>955</v>
      </c>
      <c r="G438" s="57" t="s">
        <v>524</v>
      </c>
      <c r="H438" s="38">
        <v>1.0</v>
      </c>
      <c r="I438" s="113">
        <v>6390.0</v>
      </c>
      <c r="J438" s="125"/>
      <c r="K438" s="104"/>
      <c r="L438" s="149">
        <v>2690.0</v>
      </c>
      <c r="M438" s="469">
        <v>2556.0</v>
      </c>
      <c r="N438" s="57" t="s">
        <v>819</v>
      </c>
      <c r="P438" s="63"/>
      <c r="Q438" s="63"/>
      <c r="T438" s="63"/>
      <c r="U438" s="63">
        <f t="shared" si="51"/>
        <v>2556</v>
      </c>
      <c r="V438" s="63"/>
      <c r="W438" s="63"/>
      <c r="X438" s="63"/>
      <c r="Y438" s="63"/>
      <c r="Z438" s="63"/>
      <c r="AA438" s="63"/>
      <c r="AB438" s="63"/>
      <c r="AC438" s="63"/>
      <c r="AD438" s="63"/>
      <c r="AE438" s="252"/>
      <c r="AF438" s="252"/>
      <c r="AG438" s="252"/>
      <c r="AH438" s="252"/>
      <c r="AI438" s="270"/>
      <c r="AJ438" s="270"/>
      <c r="AK438" s="270"/>
    </row>
    <row r="439" ht="15.75" customHeight="1">
      <c r="A439" s="57" t="s">
        <v>315</v>
      </c>
      <c r="B439" s="57" t="s">
        <v>231</v>
      </c>
      <c r="C439" s="57" t="s">
        <v>6</v>
      </c>
      <c r="D439" s="57" t="s">
        <v>328</v>
      </c>
      <c r="E439" s="57" t="s">
        <v>4</v>
      </c>
      <c r="F439" s="382" t="s">
        <v>1165</v>
      </c>
      <c r="G439" s="57" t="s">
        <v>524</v>
      </c>
      <c r="H439" s="38">
        <v>1.0</v>
      </c>
      <c r="I439" s="113">
        <v>5990.0</v>
      </c>
      <c r="J439" s="125"/>
      <c r="K439" s="179">
        <v>2550.0</v>
      </c>
      <c r="L439" s="38">
        <v>2270.0</v>
      </c>
      <c r="M439" s="189">
        <f t="shared" ref="M439:M454" si="52">L439*H439</f>
        <v>2270</v>
      </c>
      <c r="N439" s="57" t="s">
        <v>1134</v>
      </c>
      <c r="O439" s="63"/>
      <c r="P439" s="63"/>
      <c r="Q439" s="63"/>
      <c r="R439" s="64"/>
      <c r="S439" s="54"/>
      <c r="T439" s="54"/>
      <c r="U439" s="54"/>
      <c r="V439" s="54"/>
      <c r="W439" s="5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3"/>
      <c r="AI439" s="63"/>
      <c r="AJ439" s="63"/>
      <c r="AK439" s="270"/>
      <c r="AL439" s="270"/>
      <c r="AM439" s="270"/>
      <c r="AN439" s="270"/>
    </row>
    <row r="440" ht="15.75" customHeight="1">
      <c r="A440" s="57" t="s">
        <v>315</v>
      </c>
      <c r="B440" s="57" t="s">
        <v>231</v>
      </c>
      <c r="C440" s="57" t="s">
        <v>6</v>
      </c>
      <c r="D440" s="35" t="s">
        <v>474</v>
      </c>
      <c r="E440" s="57" t="s">
        <v>4</v>
      </c>
      <c r="F440" s="382" t="s">
        <v>1166</v>
      </c>
      <c r="G440" s="57" t="s">
        <v>524</v>
      </c>
      <c r="H440" s="38">
        <v>1.0</v>
      </c>
      <c r="I440" s="113">
        <v>6590.0</v>
      </c>
      <c r="J440" s="125"/>
      <c r="K440" s="179">
        <v>2830.0</v>
      </c>
      <c r="L440" s="38">
        <v>2519.0</v>
      </c>
      <c r="M440" s="189">
        <f t="shared" si="52"/>
        <v>2519</v>
      </c>
      <c r="N440" s="57" t="s">
        <v>1134</v>
      </c>
      <c r="O440" s="63"/>
      <c r="P440" s="63"/>
      <c r="Q440" s="63"/>
      <c r="R440" s="64"/>
      <c r="S440" s="54"/>
      <c r="T440" s="54"/>
      <c r="U440" s="54"/>
      <c r="V440" s="54"/>
      <c r="W440" s="5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3"/>
      <c r="AI440" s="63"/>
      <c r="AJ440" s="63"/>
      <c r="AK440" s="270"/>
      <c r="AL440" s="270"/>
      <c r="AM440" s="270"/>
      <c r="AN440" s="270"/>
    </row>
    <row r="441" ht="15.75" customHeight="1">
      <c r="A441" s="57" t="s">
        <v>315</v>
      </c>
      <c r="B441" s="57" t="s">
        <v>236</v>
      </c>
      <c r="C441" s="57" t="s">
        <v>6</v>
      </c>
      <c r="D441" s="271" t="s">
        <v>567</v>
      </c>
      <c r="E441" s="57" t="s">
        <v>4</v>
      </c>
      <c r="F441" s="382" t="s">
        <v>1173</v>
      </c>
      <c r="G441" s="57" t="s">
        <v>524</v>
      </c>
      <c r="H441" s="38">
        <v>0.0</v>
      </c>
      <c r="I441" s="113">
        <v>2290.0</v>
      </c>
      <c r="J441" s="125"/>
      <c r="K441" s="179">
        <v>999.0</v>
      </c>
      <c r="L441" s="38">
        <v>889.0</v>
      </c>
      <c r="M441" s="189">
        <f t="shared" si="52"/>
        <v>0</v>
      </c>
      <c r="N441" s="57" t="s">
        <v>1134</v>
      </c>
      <c r="O441" s="64" t="s">
        <v>2030</v>
      </c>
      <c r="P441" s="63"/>
      <c r="Q441" s="63"/>
      <c r="R441" s="64"/>
      <c r="S441" s="54"/>
      <c r="T441" s="54"/>
      <c r="U441" s="54"/>
      <c r="V441" s="54"/>
      <c r="W441" s="5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3"/>
      <c r="AI441" s="63"/>
      <c r="AJ441" s="63"/>
      <c r="AK441" s="270"/>
      <c r="AL441" s="270"/>
      <c r="AM441" s="270"/>
      <c r="AN441" s="270"/>
    </row>
    <row r="442" ht="15.75" customHeight="1">
      <c r="A442" s="57" t="s">
        <v>315</v>
      </c>
      <c r="B442" s="57" t="s">
        <v>236</v>
      </c>
      <c r="C442" s="57" t="s">
        <v>6</v>
      </c>
      <c r="D442" s="35" t="s">
        <v>474</v>
      </c>
      <c r="E442" s="57" t="s">
        <v>4</v>
      </c>
      <c r="F442" s="382" t="s">
        <v>1174</v>
      </c>
      <c r="G442" s="57" t="s">
        <v>524</v>
      </c>
      <c r="H442" s="38">
        <v>1.0</v>
      </c>
      <c r="I442" s="113">
        <v>2290.0</v>
      </c>
      <c r="J442" s="125"/>
      <c r="K442" s="179">
        <v>999.0</v>
      </c>
      <c r="L442" s="38">
        <v>889.0</v>
      </c>
      <c r="M442" s="189">
        <f t="shared" si="52"/>
        <v>889</v>
      </c>
      <c r="N442" s="57" t="s">
        <v>1134</v>
      </c>
      <c r="O442" s="63"/>
      <c r="P442" s="63"/>
      <c r="Q442" s="63"/>
      <c r="R442" s="64"/>
      <c r="S442" s="54"/>
      <c r="T442" s="54"/>
      <c r="U442" s="54"/>
      <c r="V442" s="54"/>
      <c r="W442" s="5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3"/>
      <c r="AI442" s="63"/>
      <c r="AJ442" s="63"/>
      <c r="AK442" s="270"/>
      <c r="AL442" s="270"/>
      <c r="AM442" s="270"/>
      <c r="AN442" s="270"/>
    </row>
    <row r="443" ht="15.75" customHeight="1">
      <c r="A443" s="57" t="s">
        <v>315</v>
      </c>
      <c r="B443" s="57" t="s">
        <v>231</v>
      </c>
      <c r="C443" s="57" t="s">
        <v>6</v>
      </c>
      <c r="D443" s="271" t="s">
        <v>567</v>
      </c>
      <c r="E443" s="57" t="s">
        <v>4</v>
      </c>
      <c r="F443" s="382" t="s">
        <v>1171</v>
      </c>
      <c r="G443" s="57" t="s">
        <v>524</v>
      </c>
      <c r="H443" s="38">
        <v>0.0</v>
      </c>
      <c r="I443" s="113">
        <v>4790.0</v>
      </c>
      <c r="J443" s="125"/>
      <c r="K443" s="179">
        <v>1990.0</v>
      </c>
      <c r="L443" s="38">
        <v>1771.0</v>
      </c>
      <c r="M443" s="189">
        <f t="shared" si="52"/>
        <v>0</v>
      </c>
      <c r="N443" s="57" t="s">
        <v>1134</v>
      </c>
      <c r="O443" s="64" t="s">
        <v>453</v>
      </c>
      <c r="P443" s="63"/>
      <c r="Q443" s="63"/>
      <c r="R443" s="64"/>
      <c r="S443" s="54"/>
      <c r="T443" s="54"/>
      <c r="U443" s="54"/>
      <c r="V443" s="54"/>
      <c r="W443" s="5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3"/>
      <c r="AI443" s="63"/>
      <c r="AJ443" s="63"/>
      <c r="AK443" s="270"/>
      <c r="AL443" s="270"/>
      <c r="AM443" s="270"/>
      <c r="AN443" s="270"/>
    </row>
    <row r="444" ht="15.75" customHeight="1">
      <c r="A444" s="57" t="s">
        <v>315</v>
      </c>
      <c r="B444" s="57" t="s">
        <v>231</v>
      </c>
      <c r="C444" s="57" t="s">
        <v>6</v>
      </c>
      <c r="D444" s="35" t="s">
        <v>474</v>
      </c>
      <c r="E444" s="57" t="s">
        <v>4</v>
      </c>
      <c r="F444" s="382" t="s">
        <v>1171</v>
      </c>
      <c r="G444" s="57" t="s">
        <v>524</v>
      </c>
      <c r="H444" s="38">
        <v>1.0</v>
      </c>
      <c r="I444" s="113">
        <v>4790.0</v>
      </c>
      <c r="J444" s="125"/>
      <c r="K444" s="179">
        <v>1990.0</v>
      </c>
      <c r="L444" s="38">
        <v>1771.0</v>
      </c>
      <c r="M444" s="189">
        <f t="shared" si="52"/>
        <v>1771</v>
      </c>
      <c r="N444" s="57" t="s">
        <v>1134</v>
      </c>
      <c r="O444" s="63"/>
      <c r="P444" s="63"/>
      <c r="Q444" s="63"/>
      <c r="R444" s="64"/>
      <c r="S444" s="54"/>
      <c r="T444" s="54"/>
      <c r="U444" s="54"/>
      <c r="V444" s="54"/>
      <c r="W444" s="5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3"/>
      <c r="AI444" s="63"/>
      <c r="AJ444" s="63"/>
      <c r="AK444" s="270"/>
      <c r="AL444" s="270"/>
      <c r="AM444" s="270"/>
      <c r="AN444" s="270"/>
    </row>
    <row r="445" ht="15.75" customHeight="1">
      <c r="A445" s="57" t="s">
        <v>315</v>
      </c>
      <c r="B445" s="57" t="s">
        <v>231</v>
      </c>
      <c r="C445" s="57" t="s">
        <v>6</v>
      </c>
      <c r="D445" s="57" t="s">
        <v>328</v>
      </c>
      <c r="E445" s="57" t="s">
        <v>4</v>
      </c>
      <c r="F445" s="382" t="s">
        <v>1170</v>
      </c>
      <c r="G445" s="57" t="s">
        <v>524</v>
      </c>
      <c r="H445" s="38">
        <v>1.0</v>
      </c>
      <c r="I445" s="113">
        <v>6990.0</v>
      </c>
      <c r="J445" s="125"/>
      <c r="K445" s="179">
        <v>2990.0</v>
      </c>
      <c r="L445" s="38">
        <v>2661.0</v>
      </c>
      <c r="M445" s="189">
        <f t="shared" si="52"/>
        <v>2661</v>
      </c>
      <c r="N445" s="57" t="s">
        <v>1134</v>
      </c>
      <c r="O445" s="63"/>
      <c r="P445" s="63"/>
      <c r="Q445" s="63"/>
      <c r="R445" s="64"/>
      <c r="S445" s="54"/>
      <c r="T445" s="54"/>
      <c r="U445" s="54"/>
      <c r="V445" s="54"/>
      <c r="W445" s="5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3"/>
      <c r="AI445" s="63"/>
      <c r="AJ445" s="63"/>
      <c r="AK445" s="270"/>
      <c r="AL445" s="270"/>
      <c r="AM445" s="270"/>
      <c r="AN445" s="270"/>
    </row>
    <row r="446" ht="15.75" customHeight="1">
      <c r="A446" s="57" t="s">
        <v>315</v>
      </c>
      <c r="B446" s="57" t="s">
        <v>231</v>
      </c>
      <c r="C446" s="57" t="s">
        <v>6</v>
      </c>
      <c r="D446" s="271" t="s">
        <v>567</v>
      </c>
      <c r="E446" s="57" t="s">
        <v>4</v>
      </c>
      <c r="F446" s="382" t="s">
        <v>1170</v>
      </c>
      <c r="G446" s="57" t="s">
        <v>524</v>
      </c>
      <c r="H446" s="38">
        <v>1.0</v>
      </c>
      <c r="I446" s="113">
        <v>6990.0</v>
      </c>
      <c r="J446" s="125"/>
      <c r="K446" s="179">
        <v>2990.0</v>
      </c>
      <c r="L446" s="38">
        <v>2661.0</v>
      </c>
      <c r="M446" s="189">
        <f t="shared" si="52"/>
        <v>2661</v>
      </c>
      <c r="N446" s="57" t="s">
        <v>1134</v>
      </c>
      <c r="O446" s="63"/>
      <c r="P446" s="63"/>
      <c r="Q446" s="63"/>
      <c r="R446" s="64"/>
      <c r="S446" s="54"/>
      <c r="T446" s="54"/>
      <c r="U446" s="54"/>
      <c r="V446" s="54"/>
      <c r="W446" s="5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3"/>
      <c r="AI446" s="63"/>
      <c r="AJ446" s="63"/>
      <c r="AK446" s="270"/>
      <c r="AL446" s="270"/>
      <c r="AM446" s="270"/>
      <c r="AN446" s="270"/>
    </row>
    <row r="447" ht="15.75" customHeight="1">
      <c r="A447" s="57" t="s">
        <v>315</v>
      </c>
      <c r="B447" s="57" t="s">
        <v>246</v>
      </c>
      <c r="C447" s="57" t="s">
        <v>6</v>
      </c>
      <c r="D447" s="271" t="s">
        <v>567</v>
      </c>
      <c r="E447" s="57" t="s">
        <v>4</v>
      </c>
      <c r="F447" s="382" t="s">
        <v>1172</v>
      </c>
      <c r="G447" s="57" t="s">
        <v>524</v>
      </c>
      <c r="H447" s="38">
        <v>1.0</v>
      </c>
      <c r="I447" s="113">
        <v>2790.0</v>
      </c>
      <c r="J447" s="125"/>
      <c r="K447" s="179">
        <v>1190.0</v>
      </c>
      <c r="L447" s="38">
        <v>1059.0</v>
      </c>
      <c r="M447" s="189">
        <f t="shared" si="52"/>
        <v>1059</v>
      </c>
      <c r="N447" s="57" t="s">
        <v>1134</v>
      </c>
      <c r="O447" s="63"/>
      <c r="P447" s="63"/>
      <c r="Q447" s="63"/>
      <c r="R447" s="64"/>
      <c r="S447" s="54"/>
      <c r="T447" s="54"/>
      <c r="U447" s="54"/>
      <c r="V447" s="54"/>
      <c r="W447" s="5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3"/>
      <c r="AI447" s="63"/>
      <c r="AJ447" s="63"/>
      <c r="AK447" s="270"/>
      <c r="AL447" s="270"/>
      <c r="AM447" s="270"/>
      <c r="AN447" s="270"/>
    </row>
    <row r="448" ht="15.75" customHeight="1">
      <c r="A448" s="57" t="s">
        <v>315</v>
      </c>
      <c r="B448" s="57" t="s">
        <v>246</v>
      </c>
      <c r="C448" s="57" t="s">
        <v>6</v>
      </c>
      <c r="D448" s="35" t="s">
        <v>474</v>
      </c>
      <c r="E448" s="57" t="s">
        <v>4</v>
      </c>
      <c r="F448" s="382" t="s">
        <v>1172</v>
      </c>
      <c r="G448" s="57" t="s">
        <v>524</v>
      </c>
      <c r="H448" s="38">
        <v>1.0</v>
      </c>
      <c r="I448" s="113">
        <v>2790.0</v>
      </c>
      <c r="J448" s="125"/>
      <c r="K448" s="179">
        <v>1190.0</v>
      </c>
      <c r="L448" s="38">
        <v>1059.0</v>
      </c>
      <c r="M448" s="189">
        <f t="shared" si="52"/>
        <v>1059</v>
      </c>
      <c r="N448" s="57" t="s">
        <v>1134</v>
      </c>
      <c r="O448" s="63"/>
      <c r="P448" s="63"/>
      <c r="Q448" s="63"/>
      <c r="R448" s="64"/>
      <c r="S448" s="54"/>
      <c r="T448" s="54"/>
      <c r="U448" s="54"/>
      <c r="V448" s="54"/>
      <c r="W448" s="5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3"/>
      <c r="AI448" s="63"/>
      <c r="AJ448" s="63"/>
      <c r="AK448" s="270"/>
      <c r="AL448" s="270"/>
      <c r="AM448" s="270"/>
      <c r="AN448" s="270"/>
    </row>
    <row r="449" ht="15.75" customHeight="1">
      <c r="A449" s="57" t="s">
        <v>315</v>
      </c>
      <c r="B449" s="57" t="s">
        <v>231</v>
      </c>
      <c r="C449" s="57" t="s">
        <v>6</v>
      </c>
      <c r="D449" s="35" t="s">
        <v>474</v>
      </c>
      <c r="E449" s="57" t="s">
        <v>4</v>
      </c>
      <c r="F449" s="382" t="s">
        <v>1167</v>
      </c>
      <c r="G449" s="57" t="s">
        <v>524</v>
      </c>
      <c r="H449" s="38">
        <v>1.0</v>
      </c>
      <c r="I449" s="113">
        <v>4590.0</v>
      </c>
      <c r="J449" s="125"/>
      <c r="K449" s="179">
        <v>1790.0</v>
      </c>
      <c r="L449" s="38">
        <v>1593.0</v>
      </c>
      <c r="M449" s="189">
        <f t="shared" si="52"/>
        <v>1593</v>
      </c>
      <c r="N449" s="57" t="s">
        <v>1134</v>
      </c>
      <c r="O449" s="63"/>
      <c r="P449" s="63"/>
      <c r="Q449" s="63"/>
      <c r="R449" s="64"/>
      <c r="S449" s="54"/>
      <c r="T449" s="54"/>
      <c r="U449" s="54"/>
      <c r="V449" s="54"/>
      <c r="W449" s="5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3"/>
      <c r="AI449" s="63"/>
      <c r="AJ449" s="63"/>
      <c r="AK449" s="270"/>
      <c r="AL449" s="270"/>
      <c r="AM449" s="270"/>
      <c r="AN449" s="270"/>
    </row>
    <row r="450" ht="15.75" customHeight="1">
      <c r="A450" s="57" t="s">
        <v>315</v>
      </c>
      <c r="B450" s="57" t="s">
        <v>231</v>
      </c>
      <c r="C450" s="57" t="s">
        <v>6</v>
      </c>
      <c r="D450" s="271" t="s">
        <v>567</v>
      </c>
      <c r="E450" s="57" t="s">
        <v>4</v>
      </c>
      <c r="F450" s="382" t="s">
        <v>1167</v>
      </c>
      <c r="G450" s="57" t="s">
        <v>524</v>
      </c>
      <c r="H450" s="38">
        <v>1.0</v>
      </c>
      <c r="I450" s="113">
        <v>4590.0</v>
      </c>
      <c r="J450" s="125"/>
      <c r="K450" s="179">
        <v>1790.0</v>
      </c>
      <c r="L450" s="38">
        <v>1593.0</v>
      </c>
      <c r="M450" s="189">
        <f t="shared" si="52"/>
        <v>1593</v>
      </c>
      <c r="N450" s="57" t="s">
        <v>1134</v>
      </c>
      <c r="O450" s="63"/>
      <c r="P450" s="63"/>
      <c r="Q450" s="63"/>
      <c r="R450" s="64"/>
      <c r="S450" s="54"/>
      <c r="T450" s="54"/>
      <c r="U450" s="54"/>
      <c r="V450" s="54"/>
      <c r="W450" s="5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3"/>
      <c r="AI450" s="63"/>
      <c r="AJ450" s="63"/>
      <c r="AK450" s="270"/>
      <c r="AL450" s="270"/>
      <c r="AM450" s="270"/>
      <c r="AN450" s="270"/>
    </row>
    <row r="451" ht="15.75" customHeight="1">
      <c r="A451" s="57" t="s">
        <v>315</v>
      </c>
      <c r="B451" s="57" t="s">
        <v>231</v>
      </c>
      <c r="C451" s="57" t="s">
        <v>6</v>
      </c>
      <c r="D451" s="57" t="s">
        <v>328</v>
      </c>
      <c r="E451" s="57" t="s">
        <v>4</v>
      </c>
      <c r="F451" s="382" t="s">
        <v>1168</v>
      </c>
      <c r="G451" s="57" t="s">
        <v>524</v>
      </c>
      <c r="H451" s="38">
        <v>1.0</v>
      </c>
      <c r="I451" s="113">
        <v>4590.0</v>
      </c>
      <c r="J451" s="125"/>
      <c r="K451" s="179">
        <v>1790.0</v>
      </c>
      <c r="L451" s="38">
        <v>1593.0</v>
      </c>
      <c r="M451" s="189">
        <f t="shared" si="52"/>
        <v>1593</v>
      </c>
      <c r="N451" s="57" t="s">
        <v>1134</v>
      </c>
      <c r="O451" s="63"/>
      <c r="P451" s="63"/>
      <c r="Q451" s="63"/>
      <c r="R451" s="64"/>
      <c r="S451" s="54"/>
      <c r="T451" s="54"/>
      <c r="U451" s="54"/>
      <c r="V451" s="54"/>
      <c r="W451" s="5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3"/>
      <c r="AI451" s="63"/>
      <c r="AJ451" s="63"/>
      <c r="AK451" s="270"/>
      <c r="AL451" s="270"/>
      <c r="AM451" s="270"/>
      <c r="AN451" s="270"/>
    </row>
    <row r="452" ht="15.75" customHeight="1">
      <c r="A452" s="57" t="s">
        <v>315</v>
      </c>
      <c r="B452" s="57" t="s">
        <v>231</v>
      </c>
      <c r="C452" s="57" t="s">
        <v>6</v>
      </c>
      <c r="D452" s="271" t="s">
        <v>567</v>
      </c>
      <c r="E452" s="57" t="s">
        <v>4</v>
      </c>
      <c r="F452" s="382" t="s">
        <v>1168</v>
      </c>
      <c r="G452" s="57" t="s">
        <v>524</v>
      </c>
      <c r="H452" s="38">
        <v>1.0</v>
      </c>
      <c r="I452" s="113">
        <v>4590.0</v>
      </c>
      <c r="J452" s="125"/>
      <c r="K452" s="179">
        <v>1790.0</v>
      </c>
      <c r="L452" s="38">
        <v>1593.0</v>
      </c>
      <c r="M452" s="189">
        <f t="shared" si="52"/>
        <v>1593</v>
      </c>
      <c r="N452" s="57" t="s">
        <v>1134</v>
      </c>
      <c r="O452" s="63"/>
      <c r="P452" s="63"/>
      <c r="Q452" s="63"/>
      <c r="R452" s="64"/>
      <c r="S452" s="54"/>
      <c r="T452" s="54"/>
      <c r="U452" s="54"/>
      <c r="V452" s="54"/>
      <c r="W452" s="5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3"/>
      <c r="AI452" s="63"/>
      <c r="AJ452" s="63"/>
      <c r="AK452" s="270"/>
      <c r="AL452" s="270"/>
      <c r="AM452" s="270"/>
      <c r="AN452" s="270"/>
    </row>
    <row r="453" ht="15.75" customHeight="1">
      <c r="A453" s="57" t="s">
        <v>315</v>
      </c>
      <c r="B453" s="57" t="s">
        <v>231</v>
      </c>
      <c r="C453" s="57" t="s">
        <v>6</v>
      </c>
      <c r="D453" s="57" t="s">
        <v>328</v>
      </c>
      <c r="E453" s="57" t="s">
        <v>4</v>
      </c>
      <c r="F453" s="382" t="s">
        <v>1169</v>
      </c>
      <c r="G453" s="57" t="s">
        <v>524</v>
      </c>
      <c r="H453" s="38">
        <v>1.0</v>
      </c>
      <c r="I453" s="113">
        <v>6990.0</v>
      </c>
      <c r="J453" s="125"/>
      <c r="K453" s="179">
        <v>2990.0</v>
      </c>
      <c r="L453" s="38">
        <v>2661.0</v>
      </c>
      <c r="M453" s="189">
        <f t="shared" si="52"/>
        <v>2661</v>
      </c>
      <c r="N453" s="57" t="s">
        <v>1134</v>
      </c>
      <c r="O453" s="63"/>
      <c r="P453" s="63"/>
      <c r="Q453" s="63"/>
      <c r="R453" s="64"/>
      <c r="S453" s="54"/>
      <c r="T453" s="54"/>
      <c r="U453" s="54"/>
      <c r="V453" s="54"/>
      <c r="W453" s="5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3"/>
      <c r="AI453" s="63"/>
      <c r="AJ453" s="63"/>
      <c r="AK453" s="270"/>
      <c r="AL453" s="270"/>
      <c r="AM453" s="270"/>
      <c r="AN453" s="270"/>
    </row>
    <row r="454" ht="15.75" customHeight="1">
      <c r="A454" s="57" t="s">
        <v>315</v>
      </c>
      <c r="B454" s="57" t="s">
        <v>231</v>
      </c>
      <c r="C454" s="57" t="s">
        <v>6</v>
      </c>
      <c r="D454" s="271" t="s">
        <v>567</v>
      </c>
      <c r="E454" s="57" t="s">
        <v>4</v>
      </c>
      <c r="F454" s="382" t="s">
        <v>1169</v>
      </c>
      <c r="G454" s="57" t="s">
        <v>524</v>
      </c>
      <c r="H454" s="38">
        <v>1.0</v>
      </c>
      <c r="I454" s="113">
        <v>6990.0</v>
      </c>
      <c r="J454" s="125"/>
      <c r="K454" s="179">
        <v>2990.0</v>
      </c>
      <c r="L454" s="38">
        <v>2661.0</v>
      </c>
      <c r="M454" s="189">
        <f t="shared" si="52"/>
        <v>2661</v>
      </c>
      <c r="N454" s="57" t="s">
        <v>1134</v>
      </c>
      <c r="O454" s="63"/>
      <c r="P454" s="63"/>
      <c r="Q454" s="63"/>
      <c r="R454" s="64"/>
      <c r="S454" s="54"/>
      <c r="T454" s="54"/>
      <c r="U454" s="54"/>
      <c r="V454" s="54"/>
      <c r="W454" s="5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3"/>
      <c r="AI454" s="63"/>
      <c r="AJ454" s="63"/>
      <c r="AK454" s="270"/>
      <c r="AL454" s="270"/>
      <c r="AM454" s="270"/>
      <c r="AN454" s="270"/>
    </row>
    <row r="455" ht="15.75" customHeight="1">
      <c r="A455" s="271" t="s">
        <v>315</v>
      </c>
      <c r="B455" s="271" t="s">
        <v>246</v>
      </c>
      <c r="C455" s="271" t="s">
        <v>6</v>
      </c>
      <c r="D455" s="271" t="s">
        <v>567</v>
      </c>
      <c r="E455" s="271" t="s">
        <v>319</v>
      </c>
      <c r="F455" s="272" t="s">
        <v>1993</v>
      </c>
      <c r="G455" s="271" t="s">
        <v>377</v>
      </c>
      <c r="H455" s="273">
        <v>1.0</v>
      </c>
      <c r="I455" s="480"/>
      <c r="J455" s="271">
        <v>3190.0</v>
      </c>
      <c r="K455" s="280"/>
      <c r="L455" s="481">
        <v>1163.0</v>
      </c>
      <c r="M455" s="482">
        <v>1104.85</v>
      </c>
      <c r="N455" s="271" t="s">
        <v>378</v>
      </c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  <c r="AH455" s="252"/>
      <c r="AI455" s="252"/>
      <c r="AJ455" s="252"/>
      <c r="AK455" s="252"/>
      <c r="AL455" s="252"/>
      <c r="AM455" s="252"/>
      <c r="AN455" s="252"/>
      <c r="AO455" s="252"/>
    </row>
    <row r="456" ht="15.75" customHeight="1">
      <c r="A456" s="271" t="s">
        <v>315</v>
      </c>
      <c r="B456" s="271" t="s">
        <v>246</v>
      </c>
      <c r="C456" s="271" t="s">
        <v>6</v>
      </c>
      <c r="D456" s="271" t="s">
        <v>474</v>
      </c>
      <c r="E456" s="271" t="s">
        <v>319</v>
      </c>
      <c r="F456" s="272" t="s">
        <v>1994</v>
      </c>
      <c r="G456" s="271" t="s">
        <v>377</v>
      </c>
      <c r="H456" s="273">
        <v>1.0</v>
      </c>
      <c r="I456" s="480"/>
      <c r="J456" s="271">
        <v>3190.0</v>
      </c>
      <c r="K456" s="280"/>
      <c r="L456" s="481">
        <v>1163.0</v>
      </c>
      <c r="M456" s="482">
        <v>1104.85</v>
      </c>
      <c r="N456" s="271" t="s">
        <v>378</v>
      </c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  <c r="AA456" s="252"/>
      <c r="AB456" s="252"/>
      <c r="AC456" s="252"/>
      <c r="AD456" s="252"/>
      <c r="AE456" s="252"/>
      <c r="AF456" s="252"/>
      <c r="AG456" s="252"/>
      <c r="AH456" s="252"/>
      <c r="AI456" s="252"/>
      <c r="AJ456" s="252"/>
      <c r="AK456" s="252"/>
      <c r="AL456" s="252"/>
      <c r="AM456" s="252"/>
      <c r="AN456" s="252"/>
      <c r="AO456" s="252"/>
    </row>
    <row r="457" ht="15.75" customHeight="1">
      <c r="A457" s="271" t="s">
        <v>315</v>
      </c>
      <c r="B457" s="271" t="s">
        <v>246</v>
      </c>
      <c r="C457" s="271" t="s">
        <v>6</v>
      </c>
      <c r="D457" s="271" t="s">
        <v>567</v>
      </c>
      <c r="E457" s="271" t="s">
        <v>319</v>
      </c>
      <c r="F457" s="272" t="s">
        <v>1995</v>
      </c>
      <c r="G457" s="271" t="s">
        <v>377</v>
      </c>
      <c r="H457" s="273">
        <v>1.0</v>
      </c>
      <c r="I457" s="480"/>
      <c r="J457" s="271">
        <v>3190.0</v>
      </c>
      <c r="K457" s="280"/>
      <c r="L457" s="481">
        <v>1163.0</v>
      </c>
      <c r="M457" s="482">
        <v>1104.85</v>
      </c>
      <c r="N457" s="271" t="s">
        <v>378</v>
      </c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  <c r="AA457" s="252"/>
      <c r="AB457" s="252"/>
      <c r="AC457" s="252"/>
      <c r="AD457" s="252"/>
      <c r="AE457" s="252"/>
      <c r="AF457" s="252"/>
      <c r="AG457" s="252"/>
      <c r="AH457" s="252"/>
      <c r="AI457" s="252"/>
      <c r="AJ457" s="252"/>
      <c r="AK457" s="252"/>
      <c r="AL457" s="252"/>
      <c r="AM457" s="252"/>
      <c r="AN457" s="252"/>
      <c r="AO457" s="252"/>
    </row>
    <row r="458" ht="15.75" customHeight="1">
      <c r="A458" s="282" t="s">
        <v>315</v>
      </c>
      <c r="B458" s="367" t="s">
        <v>231</v>
      </c>
      <c r="C458" s="367" t="s">
        <v>6</v>
      </c>
      <c r="D458" s="367" t="s">
        <v>567</v>
      </c>
      <c r="E458" s="367" t="s">
        <v>4</v>
      </c>
      <c r="F458" s="368" t="s">
        <v>1996</v>
      </c>
      <c r="G458" s="369" t="s">
        <v>1840</v>
      </c>
      <c r="H458" s="39">
        <v>1.0</v>
      </c>
      <c r="I458" s="483"/>
      <c r="J458" s="367">
        <v>3990.0</v>
      </c>
      <c r="K458" s="484"/>
      <c r="L458" s="391">
        <v>1321.0</v>
      </c>
      <c r="M458" s="392">
        <v>1321.0</v>
      </c>
      <c r="N458" s="271" t="s">
        <v>1841</v>
      </c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  <c r="AH458" s="252"/>
      <c r="AI458" s="252"/>
      <c r="AJ458" s="252"/>
      <c r="AK458" s="252"/>
      <c r="AL458" s="252"/>
      <c r="AM458" s="252"/>
      <c r="AN458" s="252"/>
      <c r="AO458" s="252"/>
    </row>
    <row r="459" ht="15.75" customHeight="1">
      <c r="A459" s="271" t="s">
        <v>315</v>
      </c>
      <c r="B459" s="271" t="s">
        <v>231</v>
      </c>
      <c r="C459" s="271" t="s">
        <v>6</v>
      </c>
      <c r="D459" s="271" t="s">
        <v>567</v>
      </c>
      <c r="E459" s="271" t="s">
        <v>319</v>
      </c>
      <c r="F459" s="272" t="s">
        <v>1997</v>
      </c>
      <c r="G459" s="271" t="s">
        <v>377</v>
      </c>
      <c r="H459" s="273">
        <v>1.0</v>
      </c>
      <c r="I459" s="480"/>
      <c r="J459" s="271">
        <v>3590.0</v>
      </c>
      <c r="K459" s="271"/>
      <c r="L459" s="273">
        <v>1497.0</v>
      </c>
      <c r="M459" s="479">
        <v>1422.0</v>
      </c>
      <c r="N459" s="271" t="s">
        <v>321</v>
      </c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52"/>
      <c r="AJ459" s="252"/>
      <c r="AK459" s="252"/>
      <c r="AL459" s="252"/>
      <c r="AM459" s="252"/>
      <c r="AN459" s="252"/>
      <c r="AO459" s="252"/>
    </row>
    <row r="460" ht="15.75" customHeight="1">
      <c r="A460" s="271" t="s">
        <v>315</v>
      </c>
      <c r="B460" s="271" t="s">
        <v>231</v>
      </c>
      <c r="C460" s="271" t="s">
        <v>6</v>
      </c>
      <c r="D460" s="271" t="s">
        <v>328</v>
      </c>
      <c r="E460" s="271" t="s">
        <v>319</v>
      </c>
      <c r="F460" s="272" t="s">
        <v>1998</v>
      </c>
      <c r="G460" s="271" t="s">
        <v>377</v>
      </c>
      <c r="H460" s="273">
        <v>1.0</v>
      </c>
      <c r="I460" s="480"/>
      <c r="J460" s="271">
        <v>3590.0</v>
      </c>
      <c r="K460" s="271"/>
      <c r="L460" s="273">
        <v>1497.0</v>
      </c>
      <c r="M460" s="479">
        <v>1422.0</v>
      </c>
      <c r="N460" s="271" t="s">
        <v>321</v>
      </c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52"/>
      <c r="AJ460" s="252"/>
      <c r="AK460" s="252"/>
      <c r="AL460" s="252"/>
      <c r="AM460" s="252"/>
      <c r="AN460" s="252"/>
      <c r="AO460" s="252"/>
    </row>
    <row r="461" ht="15.75" customHeight="1">
      <c r="A461" s="271" t="s">
        <v>315</v>
      </c>
      <c r="B461" s="271" t="s">
        <v>231</v>
      </c>
      <c r="C461" s="271" t="s">
        <v>6</v>
      </c>
      <c r="D461" s="271" t="s">
        <v>328</v>
      </c>
      <c r="E461" s="271" t="s">
        <v>319</v>
      </c>
      <c r="F461" s="272" t="s">
        <v>1999</v>
      </c>
      <c r="G461" s="271" t="s">
        <v>377</v>
      </c>
      <c r="H461" s="273">
        <v>1.0</v>
      </c>
      <c r="I461" s="480"/>
      <c r="J461" s="271">
        <v>3590.0</v>
      </c>
      <c r="K461" s="271"/>
      <c r="L461" s="273">
        <v>1497.0</v>
      </c>
      <c r="M461" s="479">
        <v>1422.0</v>
      </c>
      <c r="N461" s="271" t="s">
        <v>321</v>
      </c>
      <c r="O461" s="380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  <c r="AH461" s="252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271" t="s">
        <v>315</v>
      </c>
      <c r="B462" s="271" t="s">
        <v>243</v>
      </c>
      <c r="C462" s="271" t="s">
        <v>6</v>
      </c>
      <c r="D462" s="271" t="s">
        <v>567</v>
      </c>
      <c r="E462" s="271" t="s">
        <v>319</v>
      </c>
      <c r="F462" s="272" t="s">
        <v>2000</v>
      </c>
      <c r="G462" s="271" t="s">
        <v>377</v>
      </c>
      <c r="H462" s="273">
        <v>1.0</v>
      </c>
      <c r="I462" s="480"/>
      <c r="J462" s="271">
        <v>2590.0</v>
      </c>
      <c r="K462" s="280"/>
      <c r="L462" s="481">
        <v>997.0</v>
      </c>
      <c r="M462" s="482">
        <v>947.15</v>
      </c>
      <c r="N462" s="271" t="s">
        <v>378</v>
      </c>
      <c r="O462" s="380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271" t="s">
        <v>315</v>
      </c>
      <c r="B463" s="271" t="s">
        <v>243</v>
      </c>
      <c r="C463" s="271" t="s">
        <v>6</v>
      </c>
      <c r="D463" s="271" t="s">
        <v>474</v>
      </c>
      <c r="E463" s="271" t="s">
        <v>319</v>
      </c>
      <c r="F463" s="272" t="s">
        <v>2000</v>
      </c>
      <c r="G463" s="271" t="s">
        <v>377</v>
      </c>
      <c r="H463" s="273">
        <v>1.0</v>
      </c>
      <c r="I463" s="480"/>
      <c r="J463" s="271">
        <v>2590.0</v>
      </c>
      <c r="K463" s="280"/>
      <c r="L463" s="481">
        <v>997.0</v>
      </c>
      <c r="M463" s="482">
        <v>947.15</v>
      </c>
      <c r="N463" s="271" t="s">
        <v>378</v>
      </c>
      <c r="O463" s="380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57" t="s">
        <v>315</v>
      </c>
      <c r="B464" s="57" t="s">
        <v>956</v>
      </c>
      <c r="C464" s="57" t="s">
        <v>6</v>
      </c>
      <c r="D464" s="57" t="s">
        <v>328</v>
      </c>
      <c r="E464" s="57" t="s">
        <v>4</v>
      </c>
      <c r="F464" s="358" t="s">
        <v>957</v>
      </c>
      <c r="G464" s="57" t="s">
        <v>524</v>
      </c>
      <c r="H464" s="38">
        <v>1.0</v>
      </c>
      <c r="I464" s="113">
        <v>3190.0</v>
      </c>
      <c r="J464" s="125"/>
      <c r="K464" s="104"/>
      <c r="L464" s="149">
        <v>1300.0</v>
      </c>
      <c r="M464" s="469">
        <v>1235.0</v>
      </c>
      <c r="N464" s="57" t="s">
        <v>819</v>
      </c>
      <c r="O464" s="274"/>
      <c r="P464" s="63"/>
      <c r="Q464" s="63"/>
      <c r="T464" s="63"/>
      <c r="U464" s="63">
        <f t="shared" ref="U464:U466" si="53">M464*H464</f>
        <v>1235</v>
      </c>
      <c r="V464" s="63"/>
      <c r="W464" s="63"/>
      <c r="X464" s="63"/>
      <c r="Y464" s="63"/>
      <c r="Z464" s="63"/>
      <c r="AA464" s="63"/>
      <c r="AB464" s="63"/>
      <c r="AC464" s="63"/>
      <c r="AD464" s="63"/>
      <c r="AE464" s="252"/>
      <c r="AF464" s="252"/>
      <c r="AG464" s="252"/>
      <c r="AH464" s="252"/>
      <c r="AI464" s="270"/>
      <c r="AJ464" s="270"/>
      <c r="AK464" s="270"/>
    </row>
    <row r="465" ht="15.75" customHeight="1">
      <c r="A465" s="57" t="s">
        <v>315</v>
      </c>
      <c r="B465" s="57" t="s">
        <v>956</v>
      </c>
      <c r="C465" s="57" t="s">
        <v>6</v>
      </c>
      <c r="D465" s="271" t="s">
        <v>567</v>
      </c>
      <c r="E465" s="57" t="s">
        <v>4</v>
      </c>
      <c r="F465" s="358" t="s">
        <v>957</v>
      </c>
      <c r="G465" s="57" t="s">
        <v>524</v>
      </c>
      <c r="H465" s="38">
        <v>1.0</v>
      </c>
      <c r="I465" s="113">
        <v>3190.0</v>
      </c>
      <c r="J465" s="125"/>
      <c r="K465" s="104"/>
      <c r="L465" s="149">
        <v>1300.0</v>
      </c>
      <c r="M465" s="469">
        <v>1235.0</v>
      </c>
      <c r="N465" s="57" t="s">
        <v>819</v>
      </c>
      <c r="O465" s="274"/>
      <c r="P465" s="63"/>
      <c r="Q465" s="63"/>
      <c r="T465" s="63"/>
      <c r="U465" s="63">
        <f t="shared" si="53"/>
        <v>1235</v>
      </c>
      <c r="V465" s="63"/>
      <c r="W465" s="63"/>
      <c r="X465" s="63"/>
      <c r="Y465" s="63"/>
      <c r="Z465" s="63"/>
      <c r="AA465" s="63"/>
      <c r="AB465" s="63"/>
      <c r="AC465" s="63"/>
      <c r="AD465" s="63"/>
      <c r="AE465" s="252"/>
      <c r="AF465" s="252"/>
      <c r="AG465" s="252"/>
      <c r="AH465" s="252"/>
      <c r="AI465" s="270"/>
      <c r="AJ465" s="270"/>
      <c r="AK465" s="270"/>
    </row>
    <row r="466" ht="15.75" customHeight="1">
      <c r="A466" s="57" t="s">
        <v>315</v>
      </c>
      <c r="B466" s="57" t="s">
        <v>956</v>
      </c>
      <c r="C466" s="57" t="s">
        <v>6</v>
      </c>
      <c r="D466" s="57" t="s">
        <v>328</v>
      </c>
      <c r="E466" s="57" t="s">
        <v>4</v>
      </c>
      <c r="F466" s="358" t="s">
        <v>958</v>
      </c>
      <c r="G466" s="57" t="s">
        <v>524</v>
      </c>
      <c r="H466" s="38">
        <v>1.0</v>
      </c>
      <c r="I466" s="113">
        <v>3190.0</v>
      </c>
      <c r="J466" s="125"/>
      <c r="K466" s="104"/>
      <c r="L466" s="149">
        <v>1300.0</v>
      </c>
      <c r="M466" s="469">
        <v>1235.0</v>
      </c>
      <c r="N466" s="57" t="s">
        <v>819</v>
      </c>
      <c r="O466" s="274"/>
      <c r="P466" s="63"/>
      <c r="Q466" s="63"/>
      <c r="T466" s="63"/>
      <c r="U466" s="63">
        <f t="shared" si="53"/>
        <v>1235</v>
      </c>
      <c r="V466" s="63"/>
      <c r="W466" s="63"/>
      <c r="X466" s="63"/>
      <c r="Y466" s="63"/>
      <c r="Z466" s="63"/>
      <c r="AA466" s="63"/>
      <c r="AB466" s="63"/>
      <c r="AC466" s="63"/>
      <c r="AD466" s="63"/>
      <c r="AE466" s="252"/>
      <c r="AF466" s="252"/>
      <c r="AG466" s="252"/>
      <c r="AH466" s="252"/>
      <c r="AI466" s="270"/>
      <c r="AJ466" s="270"/>
      <c r="AK466" s="270"/>
    </row>
    <row r="467" ht="15.75" customHeight="1">
      <c r="A467" s="271" t="s">
        <v>315</v>
      </c>
      <c r="B467" s="271" t="s">
        <v>243</v>
      </c>
      <c r="C467" s="271" t="s">
        <v>6</v>
      </c>
      <c r="D467" s="271" t="s">
        <v>567</v>
      </c>
      <c r="E467" s="271" t="s">
        <v>319</v>
      </c>
      <c r="F467" s="272" t="s">
        <v>2001</v>
      </c>
      <c r="G467" s="271" t="s">
        <v>377</v>
      </c>
      <c r="H467" s="273">
        <v>1.0</v>
      </c>
      <c r="I467" s="7"/>
      <c r="J467" s="271">
        <v>2590.0</v>
      </c>
      <c r="K467" s="280"/>
      <c r="L467" s="481">
        <v>997.0</v>
      </c>
      <c r="M467" s="482">
        <v>947.15</v>
      </c>
      <c r="N467" s="271" t="s">
        <v>378</v>
      </c>
      <c r="O467" s="380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52"/>
      <c r="AJ467" s="252"/>
      <c r="AK467" s="252"/>
      <c r="AL467" s="252"/>
      <c r="AM467" s="252"/>
      <c r="AN467" s="252"/>
      <c r="AO467" s="252"/>
    </row>
    <row r="468" ht="15.75" customHeight="1">
      <c r="A468" s="271" t="s">
        <v>315</v>
      </c>
      <c r="B468" s="271" t="s">
        <v>243</v>
      </c>
      <c r="C468" s="271" t="s">
        <v>6</v>
      </c>
      <c r="D468" s="271" t="s">
        <v>328</v>
      </c>
      <c r="E468" s="271" t="s">
        <v>319</v>
      </c>
      <c r="F468" s="272" t="s">
        <v>2001</v>
      </c>
      <c r="G468" s="271" t="s">
        <v>377</v>
      </c>
      <c r="H468" s="273">
        <v>1.0</v>
      </c>
      <c r="I468" s="7"/>
      <c r="J468" s="271">
        <v>2590.0</v>
      </c>
      <c r="K468" s="280"/>
      <c r="L468" s="481">
        <v>997.0</v>
      </c>
      <c r="M468" s="482">
        <v>947.15</v>
      </c>
      <c r="N468" s="271" t="s">
        <v>378</v>
      </c>
      <c r="O468" s="380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52"/>
      <c r="AK468" s="252"/>
      <c r="AL468" s="252"/>
      <c r="AM468" s="252"/>
      <c r="AN468" s="252"/>
      <c r="AO468" s="252"/>
    </row>
    <row r="469" ht="15.75" customHeight="1">
      <c r="A469" s="57" t="s">
        <v>315</v>
      </c>
      <c r="B469" s="57" t="s">
        <v>956</v>
      </c>
      <c r="C469" s="57" t="s">
        <v>6</v>
      </c>
      <c r="D469" s="271" t="s">
        <v>567</v>
      </c>
      <c r="E469" s="57" t="s">
        <v>4</v>
      </c>
      <c r="F469" s="358" t="s">
        <v>959</v>
      </c>
      <c r="G469" s="57" t="s">
        <v>524</v>
      </c>
      <c r="H469" s="38">
        <v>1.0</v>
      </c>
      <c r="I469" s="196">
        <v>3190.0</v>
      </c>
      <c r="J469" s="125"/>
      <c r="K469" s="104"/>
      <c r="L469" s="149">
        <v>1300.0</v>
      </c>
      <c r="M469" s="469">
        <v>1235.0</v>
      </c>
      <c r="N469" s="57" t="s">
        <v>819</v>
      </c>
      <c r="O469" s="274"/>
      <c r="P469" s="63"/>
      <c r="Q469" s="63"/>
      <c r="T469" s="63"/>
      <c r="U469" s="63">
        <f t="shared" ref="U469:U470" si="54">M469*H469</f>
        <v>1235</v>
      </c>
      <c r="V469" s="63"/>
      <c r="W469" s="63"/>
      <c r="X469" s="63"/>
      <c r="Y469" s="63"/>
      <c r="Z469" s="63"/>
      <c r="AA469" s="63"/>
      <c r="AB469" s="63"/>
      <c r="AC469" s="63"/>
      <c r="AD469" s="63"/>
      <c r="AE469" s="252"/>
      <c r="AF469" s="252"/>
      <c r="AG469" s="252"/>
      <c r="AH469" s="252"/>
      <c r="AI469" s="270"/>
      <c r="AJ469" s="270"/>
      <c r="AK469" s="270"/>
    </row>
    <row r="470" ht="15.75" customHeight="1">
      <c r="A470" s="57" t="s">
        <v>315</v>
      </c>
      <c r="B470" s="57" t="s">
        <v>956</v>
      </c>
      <c r="C470" s="57" t="s">
        <v>6</v>
      </c>
      <c r="D470" s="35" t="s">
        <v>474</v>
      </c>
      <c r="E470" s="57" t="s">
        <v>4</v>
      </c>
      <c r="F470" s="358" t="s">
        <v>959</v>
      </c>
      <c r="G470" s="57" t="s">
        <v>524</v>
      </c>
      <c r="H470" s="38">
        <v>1.0</v>
      </c>
      <c r="I470" s="113">
        <v>3190.0</v>
      </c>
      <c r="J470" s="125"/>
      <c r="K470" s="104"/>
      <c r="L470" s="149">
        <v>1300.0</v>
      </c>
      <c r="M470" s="469">
        <v>1235.0</v>
      </c>
      <c r="N470" s="57" t="s">
        <v>819</v>
      </c>
      <c r="P470" s="63"/>
      <c r="Q470" s="63"/>
      <c r="T470" s="63"/>
      <c r="U470" s="63">
        <f t="shared" si="54"/>
        <v>1235</v>
      </c>
      <c r="V470" s="63"/>
      <c r="W470" s="63"/>
      <c r="X470" s="63"/>
      <c r="Y470" s="63"/>
      <c r="Z470" s="63"/>
      <c r="AA470" s="63"/>
      <c r="AB470" s="63"/>
      <c r="AC470" s="63"/>
      <c r="AD470" s="63"/>
      <c r="AE470" s="252"/>
      <c r="AF470" s="252"/>
      <c r="AG470" s="252"/>
      <c r="AH470" s="252"/>
      <c r="AI470" s="270"/>
      <c r="AJ470" s="270"/>
      <c r="AK470" s="270"/>
    </row>
    <row r="471" ht="15.75" customHeight="1">
      <c r="A471" s="35" t="s">
        <v>315</v>
      </c>
      <c r="B471" s="57" t="s">
        <v>243</v>
      </c>
      <c r="C471" s="57" t="s">
        <v>6</v>
      </c>
      <c r="D471" s="35" t="s">
        <v>474</v>
      </c>
      <c r="E471" s="57" t="s">
        <v>4</v>
      </c>
      <c r="F471" s="348" t="s">
        <v>2002</v>
      </c>
      <c r="G471" s="35" t="s">
        <v>1840</v>
      </c>
      <c r="H471" s="405">
        <v>1.0</v>
      </c>
      <c r="I471" s="483"/>
      <c r="J471" s="59">
        <v>2390.0</v>
      </c>
      <c r="K471" s="485"/>
      <c r="L471" s="486">
        <v>997.0</v>
      </c>
      <c r="M471" s="487">
        <f t="shared" ref="M471:M472" si="55">1894/2</f>
        <v>947</v>
      </c>
      <c r="N471" s="35" t="s">
        <v>1866</v>
      </c>
      <c r="O471" s="44"/>
      <c r="P471" s="48">
        <f t="shared" ref="P471:P472" si="56">M471*H471</f>
        <v>947</v>
      </c>
      <c r="Q471" s="48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252"/>
      <c r="AJ471" s="252"/>
      <c r="AK471" s="252"/>
      <c r="AL471" s="252"/>
      <c r="AM471" s="252"/>
      <c r="AN471" s="252"/>
      <c r="AO471" s="252"/>
    </row>
    <row r="472" ht="15.75" customHeight="1">
      <c r="A472" s="35" t="s">
        <v>315</v>
      </c>
      <c r="B472" s="57" t="s">
        <v>243</v>
      </c>
      <c r="C472" s="57" t="s">
        <v>6</v>
      </c>
      <c r="D472" s="35" t="s">
        <v>567</v>
      </c>
      <c r="E472" s="57" t="s">
        <v>4</v>
      </c>
      <c r="F472" s="348" t="s">
        <v>2002</v>
      </c>
      <c r="G472" s="35" t="s">
        <v>1840</v>
      </c>
      <c r="H472" s="405">
        <v>1.0</v>
      </c>
      <c r="I472" s="483"/>
      <c r="J472" s="59">
        <v>2390.0</v>
      </c>
      <c r="K472" s="485"/>
      <c r="L472" s="486">
        <v>997.0</v>
      </c>
      <c r="M472" s="487">
        <f t="shared" si="55"/>
        <v>947</v>
      </c>
      <c r="N472" s="35" t="s">
        <v>1866</v>
      </c>
      <c r="O472" s="44"/>
      <c r="P472" s="48">
        <f t="shared" si="56"/>
        <v>947</v>
      </c>
      <c r="Q472" s="48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252"/>
      <c r="AJ472" s="252"/>
      <c r="AK472" s="252"/>
      <c r="AL472" s="252"/>
      <c r="AM472" s="252"/>
      <c r="AN472" s="252"/>
      <c r="AO472" s="252"/>
    </row>
    <row r="473" ht="15.75" customHeight="1">
      <c r="A473" s="271" t="s">
        <v>315</v>
      </c>
      <c r="B473" s="271" t="s">
        <v>243</v>
      </c>
      <c r="C473" s="271" t="s">
        <v>6</v>
      </c>
      <c r="D473" s="271" t="s">
        <v>567</v>
      </c>
      <c r="E473" s="271" t="s">
        <v>319</v>
      </c>
      <c r="F473" s="272" t="s">
        <v>2003</v>
      </c>
      <c r="G473" s="271" t="s">
        <v>377</v>
      </c>
      <c r="H473" s="488">
        <v>1.0</v>
      </c>
      <c r="I473" s="480"/>
      <c r="J473" s="271">
        <v>2590.0</v>
      </c>
      <c r="K473" s="280"/>
      <c r="L473" s="489">
        <v>997.0</v>
      </c>
      <c r="M473" s="490">
        <v>947.15</v>
      </c>
      <c r="N473" s="271" t="s">
        <v>378</v>
      </c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  <c r="AH473" s="252"/>
      <c r="AI473" s="252"/>
      <c r="AJ473" s="252"/>
      <c r="AK473" s="252"/>
      <c r="AL473" s="252"/>
      <c r="AM473" s="252"/>
      <c r="AN473" s="252"/>
      <c r="AO473" s="252"/>
    </row>
    <row r="474" ht="15.75" customHeight="1">
      <c r="A474" s="35" t="s">
        <v>315</v>
      </c>
      <c r="B474" s="57" t="s">
        <v>243</v>
      </c>
      <c r="C474" s="57" t="s">
        <v>6</v>
      </c>
      <c r="D474" s="35" t="s">
        <v>474</v>
      </c>
      <c r="E474" s="57" t="s">
        <v>4</v>
      </c>
      <c r="F474" s="348" t="s">
        <v>2004</v>
      </c>
      <c r="G474" s="35" t="s">
        <v>1840</v>
      </c>
      <c r="H474" s="405">
        <v>1.0</v>
      </c>
      <c r="I474" s="483"/>
      <c r="J474" s="59">
        <v>2390.0</v>
      </c>
      <c r="K474" s="485"/>
      <c r="L474" s="486">
        <v>997.0</v>
      </c>
      <c r="M474" s="487">
        <f t="shared" ref="M474:M475" si="57">1894/2</f>
        <v>947</v>
      </c>
      <c r="N474" s="35" t="s">
        <v>1866</v>
      </c>
      <c r="O474" s="44"/>
      <c r="P474" s="44">
        <f t="shared" ref="P474:P475" si="58">M474*H474</f>
        <v>947</v>
      </c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252"/>
      <c r="AJ474" s="252"/>
      <c r="AK474" s="252"/>
      <c r="AL474" s="252"/>
      <c r="AM474" s="252"/>
      <c r="AN474" s="252"/>
      <c r="AO474" s="252"/>
    </row>
    <row r="475" ht="15.75" customHeight="1">
      <c r="A475" s="35" t="s">
        <v>315</v>
      </c>
      <c r="B475" s="57" t="s">
        <v>243</v>
      </c>
      <c r="C475" s="57" t="s">
        <v>6</v>
      </c>
      <c r="D475" s="35" t="s">
        <v>567</v>
      </c>
      <c r="E475" s="57" t="s">
        <v>4</v>
      </c>
      <c r="F475" s="348" t="s">
        <v>2004</v>
      </c>
      <c r="G475" s="35" t="s">
        <v>1840</v>
      </c>
      <c r="H475" s="405">
        <v>1.0</v>
      </c>
      <c r="I475" s="483"/>
      <c r="J475" s="59">
        <v>2390.0</v>
      </c>
      <c r="K475" s="485"/>
      <c r="L475" s="486">
        <v>997.0</v>
      </c>
      <c r="M475" s="487">
        <f t="shared" si="57"/>
        <v>947</v>
      </c>
      <c r="N475" s="35" t="s">
        <v>1866</v>
      </c>
      <c r="O475" s="44"/>
      <c r="P475" s="44">
        <f t="shared" si="58"/>
        <v>947</v>
      </c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252"/>
      <c r="AJ475" s="252"/>
      <c r="AK475" s="252"/>
      <c r="AL475" s="252"/>
      <c r="AM475" s="252"/>
      <c r="AN475" s="252"/>
      <c r="AO475" s="252"/>
    </row>
    <row r="476" ht="15.75" customHeight="1">
      <c r="A476" s="271" t="s">
        <v>315</v>
      </c>
      <c r="B476" s="271" t="s">
        <v>243</v>
      </c>
      <c r="C476" s="271" t="s">
        <v>6</v>
      </c>
      <c r="D476" s="271" t="s">
        <v>567</v>
      </c>
      <c r="E476" s="271" t="s">
        <v>319</v>
      </c>
      <c r="F476" s="272" t="s">
        <v>2005</v>
      </c>
      <c r="G476" s="271" t="s">
        <v>377</v>
      </c>
      <c r="H476" s="488">
        <v>1.0</v>
      </c>
      <c r="I476" s="480"/>
      <c r="J476" s="271">
        <v>2590.0</v>
      </c>
      <c r="K476" s="280"/>
      <c r="L476" s="489">
        <v>997.0</v>
      </c>
      <c r="M476" s="490">
        <v>947.15</v>
      </c>
      <c r="N476" s="271" t="s">
        <v>378</v>
      </c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  <c r="AH476" s="252"/>
      <c r="AI476" s="252"/>
      <c r="AJ476" s="252"/>
      <c r="AK476" s="252"/>
      <c r="AL476" s="252"/>
      <c r="AM476" s="252"/>
      <c r="AN476" s="252"/>
      <c r="AO476" s="252"/>
    </row>
    <row r="477" ht="15.75" customHeight="1">
      <c r="A477" s="282" t="s">
        <v>315</v>
      </c>
      <c r="B477" s="367" t="s">
        <v>1966</v>
      </c>
      <c r="C477" s="367" t="s">
        <v>6</v>
      </c>
      <c r="D477" s="367" t="s">
        <v>567</v>
      </c>
      <c r="E477" s="367" t="s">
        <v>4</v>
      </c>
      <c r="F477" s="368" t="s">
        <v>2006</v>
      </c>
      <c r="G477" s="369" t="s">
        <v>1840</v>
      </c>
      <c r="H477" s="39">
        <v>1.0</v>
      </c>
      <c r="I477" s="483"/>
      <c r="J477" s="367">
        <v>2990.0</v>
      </c>
      <c r="K477" s="484"/>
      <c r="L477" s="391">
        <v>947.0</v>
      </c>
      <c r="M477" s="392">
        <v>947.0</v>
      </c>
      <c r="N477" s="271" t="s">
        <v>1841</v>
      </c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  <c r="AH477" s="252"/>
      <c r="AI477" s="252"/>
      <c r="AJ477" s="252"/>
      <c r="AK477" s="252"/>
      <c r="AL477" s="252"/>
      <c r="AM477" s="252"/>
      <c r="AN477" s="252"/>
      <c r="AO477" s="252"/>
    </row>
    <row r="478" ht="15.75" customHeight="1">
      <c r="A478" s="282" t="s">
        <v>315</v>
      </c>
      <c r="B478" s="367" t="s">
        <v>1966</v>
      </c>
      <c r="C478" s="367" t="s">
        <v>6</v>
      </c>
      <c r="D478" s="367" t="s">
        <v>328</v>
      </c>
      <c r="E478" s="367" t="s">
        <v>4</v>
      </c>
      <c r="F478" s="368" t="s">
        <v>2006</v>
      </c>
      <c r="G478" s="369" t="s">
        <v>1840</v>
      </c>
      <c r="H478" s="39">
        <v>1.0</v>
      </c>
      <c r="I478" s="483"/>
      <c r="J478" s="367">
        <v>2990.0</v>
      </c>
      <c r="K478" s="484"/>
      <c r="L478" s="391">
        <v>947.0</v>
      </c>
      <c r="M478" s="392">
        <v>947.0</v>
      </c>
      <c r="N478" s="271" t="s">
        <v>1841</v>
      </c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  <c r="AH478" s="252"/>
      <c r="AI478" s="252"/>
      <c r="AJ478" s="252"/>
      <c r="AK478" s="252"/>
      <c r="AL478" s="252"/>
      <c r="AM478" s="252"/>
      <c r="AN478" s="252"/>
      <c r="AO478" s="252"/>
    </row>
    <row r="479" ht="15.75" customHeight="1">
      <c r="A479" s="35" t="s">
        <v>315</v>
      </c>
      <c r="B479" s="57" t="s">
        <v>231</v>
      </c>
      <c r="C479" s="57" t="s">
        <v>6</v>
      </c>
      <c r="D479" s="35" t="s">
        <v>567</v>
      </c>
      <c r="E479" s="57" t="s">
        <v>4</v>
      </c>
      <c r="F479" s="348" t="s">
        <v>2007</v>
      </c>
      <c r="G479" s="35" t="s">
        <v>1840</v>
      </c>
      <c r="H479" s="405">
        <v>1.0</v>
      </c>
      <c r="I479" s="483"/>
      <c r="J479" s="59">
        <v>4390.0</v>
      </c>
      <c r="K479" s="485"/>
      <c r="L479" s="486" t="s">
        <v>176</v>
      </c>
      <c r="M479" s="487">
        <f t="shared" ref="M479:M480" si="59">3478/2</f>
        <v>1739</v>
      </c>
      <c r="N479" s="35" t="s">
        <v>1866</v>
      </c>
      <c r="O479" s="44"/>
      <c r="P479" s="44">
        <f t="shared" ref="P479:P481" si="60">M479*H479</f>
        <v>1739</v>
      </c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35" t="s">
        <v>315</v>
      </c>
      <c r="B480" s="57" t="s">
        <v>231</v>
      </c>
      <c r="C480" s="57" t="s">
        <v>6</v>
      </c>
      <c r="D480" s="35" t="s">
        <v>328</v>
      </c>
      <c r="E480" s="57" t="s">
        <v>4</v>
      </c>
      <c r="F480" s="348" t="s">
        <v>2007</v>
      </c>
      <c r="G480" s="35" t="s">
        <v>1840</v>
      </c>
      <c r="H480" s="405">
        <v>1.0</v>
      </c>
      <c r="I480" s="483"/>
      <c r="J480" s="59">
        <v>4390.0</v>
      </c>
      <c r="K480" s="485"/>
      <c r="L480" s="486" t="s">
        <v>176</v>
      </c>
      <c r="M480" s="487">
        <f t="shared" si="59"/>
        <v>1739</v>
      </c>
      <c r="N480" s="35" t="s">
        <v>1866</v>
      </c>
      <c r="O480" s="44"/>
      <c r="P480" s="44">
        <f t="shared" si="60"/>
        <v>1739</v>
      </c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252"/>
      <c r="AJ480" s="252"/>
      <c r="AK480" s="252"/>
      <c r="AL480" s="252"/>
      <c r="AM480" s="252"/>
      <c r="AN480" s="252"/>
      <c r="AO480" s="252"/>
    </row>
    <row r="481" ht="15.75" customHeight="1">
      <c r="A481" s="35" t="s">
        <v>315</v>
      </c>
      <c r="B481" s="57" t="s">
        <v>231</v>
      </c>
      <c r="C481" s="57" t="s">
        <v>6</v>
      </c>
      <c r="D481" s="35" t="s">
        <v>328</v>
      </c>
      <c r="E481" s="57" t="s">
        <v>4</v>
      </c>
      <c r="F481" s="348" t="s">
        <v>2008</v>
      </c>
      <c r="G481" s="35" t="s">
        <v>1840</v>
      </c>
      <c r="H481" s="491">
        <v>1.0</v>
      </c>
      <c r="I481" s="483"/>
      <c r="J481" s="59">
        <v>4390.0</v>
      </c>
      <c r="K481" s="485"/>
      <c r="L481" s="486" t="s">
        <v>176</v>
      </c>
      <c r="M481" s="487">
        <f>5217/3</f>
        <v>1739</v>
      </c>
      <c r="N481" s="35" t="s">
        <v>1866</v>
      </c>
      <c r="O481" s="44"/>
      <c r="P481" s="44">
        <f t="shared" si="60"/>
        <v>1739</v>
      </c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252"/>
      <c r="AJ481" s="252"/>
      <c r="AK481" s="252"/>
      <c r="AL481" s="252"/>
      <c r="AM481" s="252"/>
      <c r="AN481" s="252"/>
      <c r="AO481" s="252"/>
    </row>
    <row r="482" ht="15.75" customHeight="1">
      <c r="A482" s="57" t="s">
        <v>315</v>
      </c>
      <c r="B482" s="57" t="s">
        <v>231</v>
      </c>
      <c r="C482" s="57" t="s">
        <v>6</v>
      </c>
      <c r="D482" s="271" t="s">
        <v>567</v>
      </c>
      <c r="E482" s="57" t="s">
        <v>4</v>
      </c>
      <c r="F482" s="382" t="s">
        <v>1119</v>
      </c>
      <c r="G482" s="57" t="s">
        <v>524</v>
      </c>
      <c r="H482" s="151">
        <v>1.0</v>
      </c>
      <c r="I482" s="113">
        <v>6590.0</v>
      </c>
      <c r="J482" s="125"/>
      <c r="K482" s="179">
        <v>2750.0</v>
      </c>
      <c r="L482" s="151">
        <v>2613.0</v>
      </c>
      <c r="M482" s="492">
        <f>L482*H482</f>
        <v>2613</v>
      </c>
      <c r="N482" s="57" t="s">
        <v>1095</v>
      </c>
      <c r="O482" s="63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  <c r="AH482" s="252"/>
      <c r="AI482" s="270"/>
      <c r="AJ482" s="270"/>
      <c r="AK482" s="270"/>
    </row>
    <row r="483" ht="15.75" customHeight="1">
      <c r="A483" s="35" t="s">
        <v>315</v>
      </c>
      <c r="B483" s="57" t="s">
        <v>231</v>
      </c>
      <c r="C483" s="57" t="s">
        <v>6</v>
      </c>
      <c r="D483" s="35" t="s">
        <v>328</v>
      </c>
      <c r="E483" s="57" t="s">
        <v>4</v>
      </c>
      <c r="F483" s="348" t="s">
        <v>2009</v>
      </c>
      <c r="G483" s="35" t="s">
        <v>1840</v>
      </c>
      <c r="H483" s="491">
        <v>1.0</v>
      </c>
      <c r="I483" s="483"/>
      <c r="J483" s="59">
        <v>5390.0</v>
      </c>
      <c r="K483" s="485"/>
      <c r="L483" s="486" t="s">
        <v>60</v>
      </c>
      <c r="M483" s="487">
        <f t="shared" ref="M483:M484" si="61">4428/2</f>
        <v>2214</v>
      </c>
      <c r="N483" s="35" t="s">
        <v>1866</v>
      </c>
      <c r="O483" s="44"/>
      <c r="P483" s="44">
        <f t="shared" ref="P483:P484" si="62">M483*H483</f>
        <v>2214</v>
      </c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252"/>
      <c r="AJ483" s="252"/>
      <c r="AK483" s="252"/>
      <c r="AL483" s="252"/>
      <c r="AM483" s="252"/>
      <c r="AN483" s="252"/>
      <c r="AO483" s="252"/>
    </row>
    <row r="484" ht="15.75" customHeight="1">
      <c r="A484" s="35" t="s">
        <v>315</v>
      </c>
      <c r="B484" s="57" t="s">
        <v>231</v>
      </c>
      <c r="C484" s="57" t="s">
        <v>6</v>
      </c>
      <c r="D484" s="35" t="s">
        <v>328</v>
      </c>
      <c r="E484" s="57" t="s">
        <v>4</v>
      </c>
      <c r="F484" s="348" t="s">
        <v>2010</v>
      </c>
      <c r="G484" s="35" t="s">
        <v>1840</v>
      </c>
      <c r="H484" s="491">
        <v>1.0</v>
      </c>
      <c r="I484" s="483"/>
      <c r="J484" s="59">
        <v>5390.0</v>
      </c>
      <c r="K484" s="485"/>
      <c r="L484" s="486" t="s">
        <v>60</v>
      </c>
      <c r="M484" s="487">
        <f t="shared" si="61"/>
        <v>2214</v>
      </c>
      <c r="N484" s="35" t="s">
        <v>1866</v>
      </c>
      <c r="O484" s="44"/>
      <c r="P484" s="44">
        <f t="shared" si="62"/>
        <v>2214</v>
      </c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252"/>
      <c r="AJ484" s="252"/>
      <c r="AK484" s="252"/>
      <c r="AL484" s="252"/>
      <c r="AM484" s="252"/>
      <c r="AN484" s="252"/>
      <c r="AO484" s="252"/>
    </row>
    <row r="485" ht="15.75" customHeight="1">
      <c r="A485" s="271" t="s">
        <v>315</v>
      </c>
      <c r="B485" s="271" t="s">
        <v>236</v>
      </c>
      <c r="C485" s="271" t="s">
        <v>6</v>
      </c>
      <c r="D485" s="271" t="s">
        <v>567</v>
      </c>
      <c r="E485" s="271" t="s">
        <v>319</v>
      </c>
      <c r="F485" s="272" t="s">
        <v>2011</v>
      </c>
      <c r="G485" s="271" t="s">
        <v>377</v>
      </c>
      <c r="H485" s="488">
        <v>1.0</v>
      </c>
      <c r="I485" s="480"/>
      <c r="J485" s="271">
        <v>3190.0</v>
      </c>
      <c r="K485" s="280"/>
      <c r="L485" s="493" t="s">
        <v>398</v>
      </c>
      <c r="M485" s="490">
        <v>1104.85</v>
      </c>
      <c r="N485" s="271" t="s">
        <v>378</v>
      </c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  <c r="AA485" s="252"/>
      <c r="AB485" s="252"/>
      <c r="AC485" s="252"/>
      <c r="AD485" s="252"/>
      <c r="AE485" s="252"/>
      <c r="AF485" s="252"/>
      <c r="AG485" s="252"/>
      <c r="AH485" s="252"/>
      <c r="AI485" s="252"/>
      <c r="AJ485" s="252"/>
      <c r="AK485" s="252"/>
      <c r="AL485" s="252"/>
      <c r="AM485" s="252"/>
      <c r="AN485" s="252"/>
      <c r="AO485" s="252"/>
    </row>
    <row r="486" ht="15.75" customHeight="1">
      <c r="A486" s="271" t="s">
        <v>315</v>
      </c>
      <c r="B486" s="271" t="s">
        <v>236</v>
      </c>
      <c r="C486" s="271" t="s">
        <v>6</v>
      </c>
      <c r="D486" s="271" t="s">
        <v>567</v>
      </c>
      <c r="E486" s="271" t="s">
        <v>319</v>
      </c>
      <c r="F486" s="272" t="s">
        <v>2012</v>
      </c>
      <c r="G486" s="271" t="s">
        <v>377</v>
      </c>
      <c r="H486" s="488">
        <v>1.0</v>
      </c>
      <c r="I486" s="480"/>
      <c r="J486" s="271">
        <v>3190.0</v>
      </c>
      <c r="K486" s="280"/>
      <c r="L486" s="489">
        <v>1163.0</v>
      </c>
      <c r="M486" s="490">
        <v>1104.85</v>
      </c>
      <c r="N486" s="271" t="s">
        <v>378</v>
      </c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  <c r="AA486" s="252"/>
      <c r="AB486" s="252"/>
      <c r="AC486" s="252"/>
      <c r="AD486" s="252"/>
      <c r="AE486" s="252"/>
      <c r="AF486" s="252"/>
      <c r="AG486" s="252"/>
      <c r="AH486" s="252"/>
      <c r="AI486" s="252"/>
      <c r="AJ486" s="252"/>
      <c r="AK486" s="252"/>
      <c r="AL486" s="252"/>
      <c r="AM486" s="252"/>
      <c r="AN486" s="252"/>
      <c r="AO486" s="252"/>
    </row>
    <row r="487" ht="15.75" customHeight="1">
      <c r="A487" s="35" t="s">
        <v>315</v>
      </c>
      <c r="B487" s="57" t="s">
        <v>236</v>
      </c>
      <c r="C487" s="57" t="s">
        <v>6</v>
      </c>
      <c r="D487" s="57" t="s">
        <v>567</v>
      </c>
      <c r="E487" s="57" t="s">
        <v>4</v>
      </c>
      <c r="F487" s="382" t="s">
        <v>606</v>
      </c>
      <c r="G487" s="57" t="s">
        <v>524</v>
      </c>
      <c r="H487" s="151">
        <v>1.0</v>
      </c>
      <c r="I487" s="274"/>
      <c r="J487" s="59">
        <v>2590.0</v>
      </c>
      <c r="K487" s="104"/>
      <c r="L487" s="176">
        <v>997.0</v>
      </c>
      <c r="M487" s="494">
        <v>897.0</v>
      </c>
      <c r="N487" s="57" t="s">
        <v>476</v>
      </c>
      <c r="O487" s="64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252"/>
      <c r="AF487" s="252"/>
      <c r="AG487" s="252"/>
      <c r="AH487" s="252"/>
      <c r="AI487" s="252"/>
      <c r="AJ487" s="252"/>
      <c r="AK487" s="252"/>
      <c r="AL487" s="252"/>
      <c r="AM487" s="252"/>
      <c r="AN487" s="252"/>
      <c r="AO487" s="252"/>
    </row>
    <row r="488" ht="15.75" customHeight="1">
      <c r="A488" s="35" t="s">
        <v>315</v>
      </c>
      <c r="B488" s="57" t="s">
        <v>236</v>
      </c>
      <c r="C488" s="57" t="s">
        <v>6</v>
      </c>
      <c r="D488" s="57" t="s">
        <v>328</v>
      </c>
      <c r="E488" s="57" t="s">
        <v>4</v>
      </c>
      <c r="F488" s="382" t="s">
        <v>606</v>
      </c>
      <c r="G488" s="57" t="s">
        <v>524</v>
      </c>
      <c r="H488" s="151">
        <v>1.0</v>
      </c>
      <c r="I488" s="274"/>
      <c r="J488" s="59">
        <v>2590.0</v>
      </c>
      <c r="K488" s="104"/>
      <c r="L488" s="176">
        <v>997.0</v>
      </c>
      <c r="M488" s="494">
        <v>897.0</v>
      </c>
      <c r="N488" s="57" t="s">
        <v>476</v>
      </c>
      <c r="O488" s="64" t="s">
        <v>476</v>
      </c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252"/>
      <c r="AF488" s="252"/>
      <c r="AG488" s="252"/>
      <c r="AH488" s="252"/>
      <c r="AI488" s="252"/>
      <c r="AJ488" s="252"/>
      <c r="AK488" s="252"/>
      <c r="AL488" s="252"/>
      <c r="AM488" s="252"/>
      <c r="AN488" s="252"/>
      <c r="AO488" s="252"/>
    </row>
    <row r="489" ht="15.75" customHeight="1">
      <c r="A489" s="35" t="s">
        <v>315</v>
      </c>
      <c r="B489" s="57" t="s">
        <v>236</v>
      </c>
      <c r="C489" s="57" t="s">
        <v>6</v>
      </c>
      <c r="D489" s="35" t="s">
        <v>474</v>
      </c>
      <c r="E489" s="57" t="s">
        <v>4</v>
      </c>
      <c r="F489" s="348" t="s">
        <v>2013</v>
      </c>
      <c r="G489" s="35" t="s">
        <v>1840</v>
      </c>
      <c r="H489" s="405">
        <v>1.0</v>
      </c>
      <c r="I489" s="480"/>
      <c r="J489" s="59">
        <v>1790.0</v>
      </c>
      <c r="K489" s="58"/>
      <c r="L489" s="486">
        <v>760.0</v>
      </c>
      <c r="M489" s="487">
        <f t="shared" ref="M489:M490" si="63">1444/2</f>
        <v>722</v>
      </c>
      <c r="N489" s="35" t="s">
        <v>1866</v>
      </c>
      <c r="O489" s="44"/>
      <c r="P489" s="44">
        <f t="shared" ref="P489:P490" si="64">M489*H489</f>
        <v>722</v>
      </c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252"/>
      <c r="AJ489" s="252"/>
      <c r="AK489" s="252"/>
      <c r="AL489" s="252"/>
      <c r="AM489" s="252"/>
      <c r="AN489" s="252"/>
      <c r="AO489" s="252"/>
    </row>
    <row r="490" ht="15.75" customHeight="1">
      <c r="A490" s="35" t="s">
        <v>315</v>
      </c>
      <c r="B490" s="57" t="s">
        <v>236</v>
      </c>
      <c r="C490" s="57" t="s">
        <v>6</v>
      </c>
      <c r="D490" s="35" t="s">
        <v>328</v>
      </c>
      <c r="E490" s="57" t="s">
        <v>4</v>
      </c>
      <c r="F490" s="348" t="s">
        <v>2014</v>
      </c>
      <c r="G490" s="35" t="s">
        <v>1840</v>
      </c>
      <c r="H490" s="491">
        <v>1.0</v>
      </c>
      <c r="I490" s="480"/>
      <c r="J490" s="59">
        <v>1790.0</v>
      </c>
      <c r="K490" s="58"/>
      <c r="L490" s="486">
        <v>760.0</v>
      </c>
      <c r="M490" s="487">
        <f t="shared" si="63"/>
        <v>722</v>
      </c>
      <c r="N490" s="35" t="s">
        <v>1866</v>
      </c>
      <c r="O490" s="44"/>
      <c r="P490" s="44">
        <f t="shared" si="64"/>
        <v>722</v>
      </c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252"/>
      <c r="AJ490" s="252"/>
      <c r="AK490" s="252"/>
      <c r="AL490" s="252"/>
      <c r="AM490" s="252"/>
      <c r="AN490" s="252"/>
      <c r="AO490" s="252"/>
    </row>
    <row r="491" ht="15.75" customHeight="1">
      <c r="A491" s="57" t="s">
        <v>315</v>
      </c>
      <c r="B491" s="57" t="s">
        <v>236</v>
      </c>
      <c r="C491" s="57" t="s">
        <v>6</v>
      </c>
      <c r="D491" s="57" t="s">
        <v>328</v>
      </c>
      <c r="E491" s="57" t="s">
        <v>4</v>
      </c>
      <c r="F491" s="358" t="s">
        <v>960</v>
      </c>
      <c r="G491" s="57" t="s">
        <v>524</v>
      </c>
      <c r="H491" s="151">
        <v>1.0</v>
      </c>
      <c r="I491" s="113">
        <v>2590.0</v>
      </c>
      <c r="J491" s="125"/>
      <c r="K491" s="104"/>
      <c r="L491" s="152">
        <v>997.0</v>
      </c>
      <c r="M491" s="495">
        <v>947.0</v>
      </c>
      <c r="N491" s="57" t="s">
        <v>819</v>
      </c>
      <c r="P491" s="63"/>
      <c r="Q491" s="63"/>
      <c r="T491" s="63"/>
      <c r="U491" s="63">
        <f t="shared" ref="U491:U492" si="65">M491*H491</f>
        <v>947</v>
      </c>
      <c r="V491" s="63"/>
      <c r="W491" s="63"/>
      <c r="X491" s="63"/>
      <c r="Y491" s="63"/>
      <c r="Z491" s="63"/>
      <c r="AA491" s="63"/>
      <c r="AB491" s="63"/>
      <c r="AC491" s="63"/>
      <c r="AD491" s="63"/>
      <c r="AE491" s="252"/>
      <c r="AF491" s="252"/>
      <c r="AG491" s="252"/>
      <c r="AH491" s="252"/>
      <c r="AI491" s="270"/>
      <c r="AJ491" s="270"/>
      <c r="AK491" s="270"/>
    </row>
    <row r="492" ht="15.75" customHeight="1">
      <c r="A492" s="57" t="s">
        <v>315</v>
      </c>
      <c r="B492" s="57" t="s">
        <v>236</v>
      </c>
      <c r="C492" s="57" t="s">
        <v>6</v>
      </c>
      <c r="D492" s="271" t="s">
        <v>567</v>
      </c>
      <c r="E492" s="57" t="s">
        <v>4</v>
      </c>
      <c r="F492" s="358" t="s">
        <v>960</v>
      </c>
      <c r="G492" s="57" t="s">
        <v>524</v>
      </c>
      <c r="H492" s="151">
        <v>1.0</v>
      </c>
      <c r="I492" s="113">
        <v>2590.0</v>
      </c>
      <c r="J492" s="125"/>
      <c r="K492" s="104"/>
      <c r="L492" s="152">
        <v>997.0</v>
      </c>
      <c r="M492" s="495">
        <v>947.0</v>
      </c>
      <c r="N492" s="57" t="s">
        <v>819</v>
      </c>
      <c r="P492" s="63"/>
      <c r="Q492" s="63"/>
      <c r="T492" s="63"/>
      <c r="U492" s="63">
        <f t="shared" si="65"/>
        <v>947</v>
      </c>
      <c r="V492" s="63"/>
      <c r="W492" s="63"/>
      <c r="X492" s="63"/>
      <c r="Y492" s="63"/>
      <c r="Z492" s="63"/>
      <c r="AA492" s="63"/>
      <c r="AB492" s="63"/>
      <c r="AC492" s="63"/>
      <c r="AD492" s="63"/>
      <c r="AE492" s="252"/>
      <c r="AF492" s="252"/>
      <c r="AG492" s="252"/>
      <c r="AH492" s="252"/>
      <c r="AI492" s="270"/>
      <c r="AJ492" s="270"/>
      <c r="AK492" s="270"/>
    </row>
    <row r="493" ht="15.75" customHeight="1">
      <c r="A493" s="35" t="s">
        <v>315</v>
      </c>
      <c r="B493" s="57" t="s">
        <v>236</v>
      </c>
      <c r="C493" s="57" t="s">
        <v>6</v>
      </c>
      <c r="D493" s="57" t="s">
        <v>567</v>
      </c>
      <c r="E493" s="57" t="s">
        <v>4</v>
      </c>
      <c r="F493" s="382" t="s">
        <v>607</v>
      </c>
      <c r="G493" s="57" t="s">
        <v>524</v>
      </c>
      <c r="H493" s="151">
        <v>1.0</v>
      </c>
      <c r="I493" s="274"/>
      <c r="J493" s="59">
        <v>2590.0</v>
      </c>
      <c r="K493" s="104"/>
      <c r="L493" s="176">
        <v>997.0</v>
      </c>
      <c r="M493" s="494">
        <v>897.0</v>
      </c>
      <c r="N493" s="57" t="s">
        <v>476</v>
      </c>
      <c r="O493" s="64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252"/>
      <c r="AF493" s="252"/>
      <c r="AG493" s="252"/>
      <c r="AH493" s="252"/>
      <c r="AI493" s="252"/>
      <c r="AJ493" s="252"/>
      <c r="AK493" s="252"/>
      <c r="AL493" s="252"/>
      <c r="AM493" s="252"/>
      <c r="AN493" s="252"/>
      <c r="AO493" s="252"/>
    </row>
    <row r="494" ht="15.75" customHeight="1">
      <c r="A494" s="57" t="s">
        <v>315</v>
      </c>
      <c r="B494" s="57" t="s">
        <v>236</v>
      </c>
      <c r="C494" s="57" t="s">
        <v>22</v>
      </c>
      <c r="D494" s="271" t="s">
        <v>567</v>
      </c>
      <c r="E494" s="57" t="s">
        <v>4</v>
      </c>
      <c r="F494" s="358" t="s">
        <v>608</v>
      </c>
      <c r="G494" s="57" t="s">
        <v>524</v>
      </c>
      <c r="H494" s="151">
        <v>1.0</v>
      </c>
      <c r="I494" s="113">
        <v>2790.0</v>
      </c>
      <c r="J494" s="125"/>
      <c r="K494" s="104"/>
      <c r="L494" s="152">
        <v>1190.0</v>
      </c>
      <c r="M494" s="496">
        <v>1131.0</v>
      </c>
      <c r="N494" s="57" t="s">
        <v>819</v>
      </c>
      <c r="P494" s="63"/>
      <c r="Q494" s="63"/>
      <c r="T494" s="63"/>
      <c r="U494" s="63">
        <f t="shared" ref="U494:U496" si="66">M494*H494</f>
        <v>1131</v>
      </c>
      <c r="V494" s="63"/>
      <c r="W494" s="63"/>
      <c r="X494" s="63"/>
      <c r="Y494" s="63"/>
      <c r="Z494" s="63"/>
      <c r="AA494" s="63"/>
      <c r="AB494" s="63"/>
      <c r="AC494" s="63"/>
      <c r="AD494" s="63"/>
      <c r="AE494" s="252"/>
      <c r="AF494" s="252"/>
      <c r="AG494" s="252"/>
      <c r="AH494" s="252"/>
      <c r="AI494" s="270"/>
      <c r="AJ494" s="270"/>
      <c r="AK494" s="270"/>
    </row>
    <row r="495" ht="15.75" customHeight="1">
      <c r="A495" s="57" t="s">
        <v>315</v>
      </c>
      <c r="B495" s="57" t="s">
        <v>236</v>
      </c>
      <c r="C495" s="57" t="s">
        <v>22</v>
      </c>
      <c r="D495" s="57" t="s">
        <v>328</v>
      </c>
      <c r="E495" s="57" t="s">
        <v>4</v>
      </c>
      <c r="F495" s="358" t="s">
        <v>961</v>
      </c>
      <c r="G495" s="57" t="s">
        <v>524</v>
      </c>
      <c r="H495" s="151">
        <v>1.0</v>
      </c>
      <c r="I495" s="113">
        <v>2790.0</v>
      </c>
      <c r="J495" s="125"/>
      <c r="K495" s="104"/>
      <c r="L495" s="152">
        <v>1190.0</v>
      </c>
      <c r="M495" s="495">
        <v>1131.0</v>
      </c>
      <c r="N495" s="57" t="s">
        <v>819</v>
      </c>
      <c r="P495" s="63"/>
      <c r="Q495" s="63"/>
      <c r="T495" s="63"/>
      <c r="U495" s="63">
        <f t="shared" si="66"/>
        <v>1131</v>
      </c>
      <c r="V495" s="63"/>
      <c r="W495" s="63"/>
      <c r="X495" s="63"/>
      <c r="Y495" s="63"/>
      <c r="Z495" s="63"/>
      <c r="AA495" s="63"/>
      <c r="AB495" s="63"/>
      <c r="AC495" s="63"/>
      <c r="AD495" s="63"/>
      <c r="AE495" s="252"/>
      <c r="AF495" s="252"/>
      <c r="AG495" s="252"/>
      <c r="AH495" s="252"/>
      <c r="AI495" s="270"/>
      <c r="AJ495" s="270"/>
      <c r="AK495" s="270"/>
    </row>
    <row r="496" ht="15.75" customHeight="1">
      <c r="A496" s="57" t="s">
        <v>315</v>
      </c>
      <c r="B496" s="57" t="s">
        <v>236</v>
      </c>
      <c r="C496" s="57" t="s">
        <v>22</v>
      </c>
      <c r="D496" s="271" t="s">
        <v>567</v>
      </c>
      <c r="E496" s="57" t="s">
        <v>4</v>
      </c>
      <c r="F496" s="358" t="s">
        <v>961</v>
      </c>
      <c r="G496" s="57" t="s">
        <v>524</v>
      </c>
      <c r="H496" s="77">
        <v>2.0</v>
      </c>
      <c r="I496" s="113">
        <v>2790.0</v>
      </c>
      <c r="J496" s="125"/>
      <c r="K496" s="410"/>
      <c r="L496" s="152">
        <v>1190.0</v>
      </c>
      <c r="M496" s="497">
        <v>1131.0</v>
      </c>
      <c r="N496" s="57" t="s">
        <v>819</v>
      </c>
      <c r="O496" s="274"/>
      <c r="P496" s="63"/>
      <c r="Q496" s="63"/>
      <c r="T496" s="63"/>
      <c r="U496" s="63">
        <f t="shared" si="66"/>
        <v>2262</v>
      </c>
      <c r="V496" s="63"/>
      <c r="W496" s="63"/>
      <c r="X496" s="63"/>
      <c r="Y496" s="63"/>
      <c r="Z496" s="63"/>
      <c r="AA496" s="63"/>
      <c r="AB496" s="63"/>
      <c r="AC496" s="63"/>
      <c r="AD496" s="63"/>
      <c r="AE496" s="252"/>
      <c r="AF496" s="252"/>
      <c r="AG496" s="252"/>
      <c r="AH496" s="252"/>
      <c r="AI496" s="270"/>
      <c r="AJ496" s="270"/>
      <c r="AK496" s="270"/>
    </row>
    <row r="497" ht="15.75" customHeight="1">
      <c r="A497" s="282" t="s">
        <v>315</v>
      </c>
      <c r="B497" s="367" t="s">
        <v>231</v>
      </c>
      <c r="C497" s="367" t="s">
        <v>6</v>
      </c>
      <c r="D497" s="367" t="s">
        <v>567</v>
      </c>
      <c r="E497" s="367" t="s">
        <v>4</v>
      </c>
      <c r="F497" s="368" t="s">
        <v>2015</v>
      </c>
      <c r="G497" s="369" t="s">
        <v>1840</v>
      </c>
      <c r="H497" s="422">
        <v>1.0</v>
      </c>
      <c r="I497" s="480"/>
      <c r="J497" s="367">
        <v>3990.0</v>
      </c>
      <c r="K497" s="498"/>
      <c r="L497" s="416">
        <v>1321.0</v>
      </c>
      <c r="M497" s="417">
        <v>1321.0</v>
      </c>
      <c r="N497" s="271" t="s">
        <v>1841</v>
      </c>
      <c r="O497" s="380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52"/>
      <c r="AK497" s="252"/>
      <c r="AL497" s="252"/>
      <c r="AM497" s="252"/>
      <c r="AN497" s="252"/>
      <c r="AO497" s="252"/>
    </row>
    <row r="498" ht="15.75" customHeight="1">
      <c r="A498" s="282" t="s">
        <v>315</v>
      </c>
      <c r="B498" s="367" t="s">
        <v>231</v>
      </c>
      <c r="C498" s="367" t="s">
        <v>6</v>
      </c>
      <c r="D498" s="367" t="s">
        <v>328</v>
      </c>
      <c r="E498" s="367" t="s">
        <v>4</v>
      </c>
      <c r="F498" s="368" t="s">
        <v>2015</v>
      </c>
      <c r="G498" s="369" t="s">
        <v>1840</v>
      </c>
      <c r="H498" s="422">
        <v>1.0</v>
      </c>
      <c r="I498" s="480"/>
      <c r="J498" s="367">
        <v>3990.0</v>
      </c>
      <c r="K498" s="498"/>
      <c r="L498" s="416">
        <v>1321.0</v>
      </c>
      <c r="M498" s="417">
        <v>1321.0</v>
      </c>
      <c r="N498" s="271" t="s">
        <v>1841</v>
      </c>
      <c r="O498" s="380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52"/>
      <c r="AK498" s="252"/>
      <c r="AL498" s="252"/>
      <c r="AM498" s="252"/>
      <c r="AN498" s="252"/>
      <c r="AO498" s="252"/>
    </row>
    <row r="499" ht="15.75" customHeight="1">
      <c r="A499" s="35" t="s">
        <v>315</v>
      </c>
      <c r="B499" s="57" t="s">
        <v>231</v>
      </c>
      <c r="C499" s="57" t="s">
        <v>6</v>
      </c>
      <c r="D499" s="35" t="s">
        <v>567</v>
      </c>
      <c r="E499" s="57" t="s">
        <v>4</v>
      </c>
      <c r="F499" s="348" t="s">
        <v>2016</v>
      </c>
      <c r="G499" s="35" t="s">
        <v>1840</v>
      </c>
      <c r="H499" s="422">
        <v>1.0</v>
      </c>
      <c r="I499" s="480"/>
      <c r="J499" s="59">
        <v>3590.0</v>
      </c>
      <c r="K499" s="499"/>
      <c r="L499" s="486" t="s">
        <v>17</v>
      </c>
      <c r="M499" s="407">
        <f>2642/2</f>
        <v>1321</v>
      </c>
      <c r="N499" s="35" t="s">
        <v>1866</v>
      </c>
      <c r="O499" s="48"/>
      <c r="P499" s="44">
        <f>M499*H499</f>
        <v>1321</v>
      </c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252"/>
      <c r="AJ499" s="252"/>
      <c r="AK499" s="252"/>
      <c r="AL499" s="252"/>
      <c r="AM499" s="252"/>
      <c r="AN499" s="252"/>
      <c r="AO499" s="252"/>
    </row>
    <row r="500" ht="15.75" customHeight="1">
      <c r="A500" s="282" t="s">
        <v>315</v>
      </c>
      <c r="B500" s="367" t="s">
        <v>231</v>
      </c>
      <c r="C500" s="367" t="s">
        <v>6</v>
      </c>
      <c r="D500" s="367" t="s">
        <v>567</v>
      </c>
      <c r="E500" s="367" t="s">
        <v>4</v>
      </c>
      <c r="F500" s="368" t="s">
        <v>2017</v>
      </c>
      <c r="G500" s="369" t="s">
        <v>1840</v>
      </c>
      <c r="H500" s="422">
        <v>1.0</v>
      </c>
      <c r="I500" s="480"/>
      <c r="J500" s="367">
        <v>3990.0</v>
      </c>
      <c r="K500" s="498"/>
      <c r="L500" s="416">
        <v>1321.0</v>
      </c>
      <c r="M500" s="417">
        <v>1321.0</v>
      </c>
      <c r="N500" s="271" t="s">
        <v>1841</v>
      </c>
      <c r="O500" s="380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52"/>
      <c r="AK500" s="252"/>
      <c r="AL500" s="252"/>
      <c r="AM500" s="252"/>
      <c r="AN500" s="252"/>
      <c r="AO500" s="252"/>
    </row>
    <row r="501" ht="15.75" customHeight="1">
      <c r="A501" s="282" t="s">
        <v>315</v>
      </c>
      <c r="B501" s="367" t="s">
        <v>231</v>
      </c>
      <c r="C501" s="367" t="s">
        <v>6</v>
      </c>
      <c r="D501" s="367" t="s">
        <v>328</v>
      </c>
      <c r="E501" s="367" t="s">
        <v>4</v>
      </c>
      <c r="F501" s="368" t="s">
        <v>2017</v>
      </c>
      <c r="G501" s="369" t="s">
        <v>1840</v>
      </c>
      <c r="H501" s="422">
        <v>1.0</v>
      </c>
      <c r="I501" s="480"/>
      <c r="J501" s="367">
        <v>3990.0</v>
      </c>
      <c r="K501" s="498"/>
      <c r="L501" s="416">
        <v>1321.0</v>
      </c>
      <c r="M501" s="417">
        <v>1321.0</v>
      </c>
      <c r="N501" s="271" t="s">
        <v>1841</v>
      </c>
      <c r="O501" s="380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52"/>
      <c r="AK501" s="252"/>
      <c r="AL501" s="252"/>
      <c r="AM501" s="252"/>
      <c r="AN501" s="252"/>
      <c r="AO501" s="252"/>
    </row>
    <row r="502" ht="15.75" customHeight="1">
      <c r="A502" s="282" t="s">
        <v>315</v>
      </c>
      <c r="B502" s="367" t="s">
        <v>231</v>
      </c>
      <c r="C502" s="367" t="s">
        <v>6</v>
      </c>
      <c r="D502" s="367" t="s">
        <v>567</v>
      </c>
      <c r="E502" s="367" t="s">
        <v>4</v>
      </c>
      <c r="F502" s="368" t="s">
        <v>2018</v>
      </c>
      <c r="G502" s="369" t="s">
        <v>1840</v>
      </c>
      <c r="H502" s="422">
        <v>1.0</v>
      </c>
      <c r="I502" s="480"/>
      <c r="J502" s="367">
        <v>3990.0</v>
      </c>
      <c r="K502" s="498"/>
      <c r="L502" s="416">
        <v>1321.0</v>
      </c>
      <c r="M502" s="417">
        <v>1321.0</v>
      </c>
      <c r="N502" s="271" t="s">
        <v>1841</v>
      </c>
      <c r="O502" s="380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52"/>
      <c r="AK502" s="252"/>
      <c r="AL502" s="252"/>
      <c r="AM502" s="252"/>
      <c r="AN502" s="252"/>
      <c r="AO502" s="252"/>
    </row>
    <row r="503" ht="15.75" customHeight="1">
      <c r="A503" s="282" t="s">
        <v>315</v>
      </c>
      <c r="B503" s="367" t="s">
        <v>231</v>
      </c>
      <c r="C503" s="367" t="s">
        <v>6</v>
      </c>
      <c r="D503" s="367" t="s">
        <v>328</v>
      </c>
      <c r="E503" s="367" t="s">
        <v>4</v>
      </c>
      <c r="F503" s="368" t="s">
        <v>2018</v>
      </c>
      <c r="G503" s="369" t="s">
        <v>1840</v>
      </c>
      <c r="H503" s="422">
        <v>1.0</v>
      </c>
      <c r="I503" s="480"/>
      <c r="J503" s="367">
        <v>3990.0</v>
      </c>
      <c r="K503" s="498"/>
      <c r="L503" s="416">
        <v>1321.0</v>
      </c>
      <c r="M503" s="417">
        <v>1321.0</v>
      </c>
      <c r="N503" s="271" t="s">
        <v>1841</v>
      </c>
      <c r="O503" s="380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52"/>
      <c r="AK503" s="252"/>
      <c r="AL503" s="252"/>
      <c r="AM503" s="252"/>
      <c r="AN503" s="252"/>
      <c r="AO503" s="252"/>
    </row>
    <row r="504" ht="15.75" customHeight="1">
      <c r="A504" s="271" t="s">
        <v>315</v>
      </c>
      <c r="B504" s="271" t="s">
        <v>246</v>
      </c>
      <c r="C504" s="271" t="s">
        <v>6</v>
      </c>
      <c r="D504" s="271" t="s">
        <v>474</v>
      </c>
      <c r="E504" s="271" t="s">
        <v>319</v>
      </c>
      <c r="F504" s="272" t="s">
        <v>2019</v>
      </c>
      <c r="G504" s="271" t="s">
        <v>377</v>
      </c>
      <c r="H504" s="452">
        <v>1.0</v>
      </c>
      <c r="I504" s="480"/>
      <c r="J504" s="271">
        <v>2590.0</v>
      </c>
      <c r="K504" s="297"/>
      <c r="L504" s="489">
        <v>997.0</v>
      </c>
      <c r="M504" s="500">
        <v>947.15</v>
      </c>
      <c r="N504" s="271" t="s">
        <v>378</v>
      </c>
      <c r="O504" s="380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52"/>
      <c r="AK504" s="252"/>
      <c r="AL504" s="252"/>
      <c r="AM504" s="252"/>
      <c r="AN504" s="252"/>
      <c r="AO504" s="252"/>
    </row>
    <row r="505" ht="15.75" customHeight="1">
      <c r="A505" s="57" t="s">
        <v>315</v>
      </c>
      <c r="B505" s="57" t="s">
        <v>246</v>
      </c>
      <c r="C505" s="57" t="s">
        <v>6</v>
      </c>
      <c r="D505" s="271" t="s">
        <v>567</v>
      </c>
      <c r="E505" s="57" t="s">
        <v>4</v>
      </c>
      <c r="F505" s="382" t="s">
        <v>1122</v>
      </c>
      <c r="G505" s="57" t="s">
        <v>524</v>
      </c>
      <c r="H505" s="38">
        <v>1.0</v>
      </c>
      <c r="I505" s="113">
        <v>2790.0</v>
      </c>
      <c r="J505" s="125"/>
      <c r="K505" s="179">
        <v>1190.0</v>
      </c>
      <c r="L505" s="38">
        <v>1131.0</v>
      </c>
      <c r="M505" s="383">
        <f>L505*H505</f>
        <v>1131</v>
      </c>
      <c r="N505" s="57" t="s">
        <v>1095</v>
      </c>
      <c r="O505" s="57" t="s">
        <v>2020</v>
      </c>
      <c r="P505" s="252"/>
      <c r="Q505" s="252"/>
      <c r="R505" s="433"/>
      <c r="S505" s="433"/>
      <c r="T505" s="276"/>
      <c r="U505" s="276"/>
      <c r="V505" s="276"/>
      <c r="W505" s="277"/>
      <c r="X505" s="276"/>
      <c r="Y505" s="276"/>
      <c r="Z505" s="276"/>
      <c r="AA505" s="276"/>
      <c r="AB505" s="276"/>
      <c r="AC505" s="276"/>
      <c r="AD505" s="276"/>
      <c r="AE505" s="276"/>
      <c r="AF505" s="276"/>
      <c r="AG505" s="276"/>
      <c r="AH505" s="252"/>
      <c r="AI505" s="270"/>
      <c r="AJ505" s="270"/>
      <c r="AK505" s="270"/>
    </row>
    <row r="506" ht="15.75" customHeight="1">
      <c r="A506" s="282" t="s">
        <v>315</v>
      </c>
      <c r="B506" s="367" t="s">
        <v>246</v>
      </c>
      <c r="C506" s="367" t="s">
        <v>6</v>
      </c>
      <c r="D506" s="367" t="s">
        <v>567</v>
      </c>
      <c r="E506" s="367" t="s">
        <v>4</v>
      </c>
      <c r="F506" s="368" t="s">
        <v>2021</v>
      </c>
      <c r="G506" s="369" t="s">
        <v>1840</v>
      </c>
      <c r="H506" s="39">
        <v>1.0</v>
      </c>
      <c r="I506" s="480"/>
      <c r="J506" s="367">
        <v>2990.0</v>
      </c>
      <c r="K506" s="484"/>
      <c r="L506" s="391">
        <v>947.0</v>
      </c>
      <c r="M506" s="392">
        <v>947.0</v>
      </c>
      <c r="N506" s="271" t="s">
        <v>1841</v>
      </c>
      <c r="O506" s="380"/>
      <c r="P506" s="252"/>
      <c r="Q506" s="252"/>
      <c r="R506" s="433"/>
      <c r="S506" s="433"/>
      <c r="T506" s="276"/>
      <c r="U506" s="276"/>
      <c r="V506" s="276"/>
      <c r="W506" s="277"/>
      <c r="X506" s="276"/>
      <c r="Y506" s="276"/>
      <c r="Z506" s="276"/>
      <c r="AA506" s="276"/>
      <c r="AB506" s="276"/>
      <c r="AC506" s="276"/>
      <c r="AD506" s="276"/>
      <c r="AE506" s="276"/>
      <c r="AF506" s="276"/>
      <c r="AG506" s="276"/>
      <c r="AH506" s="252"/>
      <c r="AI506" s="252"/>
      <c r="AJ506" s="252"/>
      <c r="AK506" s="252"/>
      <c r="AL506" s="252"/>
      <c r="AM506" s="252"/>
      <c r="AN506" s="252"/>
      <c r="AO506" s="252"/>
    </row>
    <row r="507" ht="15.75" customHeight="1">
      <c r="A507" s="271" t="s">
        <v>315</v>
      </c>
      <c r="B507" s="271" t="s">
        <v>246</v>
      </c>
      <c r="C507" s="271" t="s">
        <v>6</v>
      </c>
      <c r="D507" s="271" t="s">
        <v>567</v>
      </c>
      <c r="E507" s="271" t="s">
        <v>319</v>
      </c>
      <c r="F507" s="272" t="s">
        <v>2022</v>
      </c>
      <c r="G507" s="271" t="s">
        <v>377</v>
      </c>
      <c r="H507" s="273">
        <v>1.0</v>
      </c>
      <c r="I507" s="480"/>
      <c r="J507" s="271">
        <v>2590.0</v>
      </c>
      <c r="K507" s="280"/>
      <c r="L507" s="481">
        <v>997.0</v>
      </c>
      <c r="M507" s="482">
        <v>947.15</v>
      </c>
      <c r="N507" s="271" t="s">
        <v>378</v>
      </c>
      <c r="O507" s="380"/>
      <c r="P507" s="252"/>
      <c r="Q507" s="252"/>
      <c r="R507" s="433"/>
      <c r="S507" s="433"/>
      <c r="T507" s="276"/>
      <c r="U507" s="276"/>
      <c r="V507" s="276"/>
      <c r="W507" s="277"/>
      <c r="X507" s="276"/>
      <c r="Y507" s="276"/>
      <c r="Z507" s="276"/>
      <c r="AA507" s="276"/>
      <c r="AB507" s="276"/>
      <c r="AC507" s="276"/>
      <c r="AD507" s="276"/>
      <c r="AE507" s="276"/>
      <c r="AF507" s="276"/>
      <c r="AG507" s="276"/>
      <c r="AH507" s="252"/>
      <c r="AI507" s="252"/>
      <c r="AJ507" s="252"/>
      <c r="AK507" s="252"/>
      <c r="AL507" s="252"/>
      <c r="AM507" s="252"/>
      <c r="AN507" s="252"/>
      <c r="AO507" s="252"/>
    </row>
    <row r="508" ht="15.75" customHeight="1">
      <c r="A508" s="35" t="s">
        <v>315</v>
      </c>
      <c r="B508" s="57" t="s">
        <v>246</v>
      </c>
      <c r="C508" s="57" t="s">
        <v>6</v>
      </c>
      <c r="D508" s="35" t="s">
        <v>567</v>
      </c>
      <c r="E508" s="57" t="s">
        <v>4</v>
      </c>
      <c r="F508" s="348" t="s">
        <v>2023</v>
      </c>
      <c r="G508" s="35" t="s">
        <v>1840</v>
      </c>
      <c r="H508" s="39">
        <v>1.0</v>
      </c>
      <c r="I508" s="480"/>
      <c r="J508" s="59">
        <v>2390.0</v>
      </c>
      <c r="K508" s="58"/>
      <c r="L508" s="377">
        <v>997.0</v>
      </c>
      <c r="M508" s="378">
        <f t="shared" ref="M508:M509" si="67">1894/2</f>
        <v>947</v>
      </c>
      <c r="N508" s="35" t="s">
        <v>1866</v>
      </c>
      <c r="O508" s="48"/>
      <c r="P508" s="44">
        <f t="shared" ref="P508:P509" si="68">M508*H508</f>
        <v>947</v>
      </c>
      <c r="Q508" s="44"/>
      <c r="R508" s="245"/>
      <c r="S508" s="245"/>
      <c r="T508" s="237"/>
      <c r="U508" s="237"/>
      <c r="V508" s="237"/>
      <c r="W508" s="246"/>
      <c r="X508" s="237"/>
      <c r="Y508" s="237"/>
      <c r="Z508" s="237"/>
      <c r="AA508" s="237"/>
      <c r="AB508" s="237"/>
      <c r="AC508" s="237"/>
      <c r="AD508" s="237"/>
      <c r="AE508" s="237"/>
      <c r="AF508" s="237"/>
      <c r="AG508" s="237"/>
      <c r="AH508" s="44"/>
      <c r="AI508" s="252"/>
      <c r="AJ508" s="252"/>
      <c r="AK508" s="252"/>
      <c r="AL508" s="252"/>
      <c r="AM508" s="252"/>
      <c r="AN508" s="252"/>
      <c r="AO508" s="252"/>
    </row>
    <row r="509" ht="15.75" customHeight="1">
      <c r="A509" s="35" t="s">
        <v>315</v>
      </c>
      <c r="B509" s="57" t="s">
        <v>246</v>
      </c>
      <c r="C509" s="57" t="s">
        <v>6</v>
      </c>
      <c r="D509" s="35" t="s">
        <v>328</v>
      </c>
      <c r="E509" s="57" t="s">
        <v>4</v>
      </c>
      <c r="F509" s="348" t="s">
        <v>2023</v>
      </c>
      <c r="G509" s="35" t="s">
        <v>1840</v>
      </c>
      <c r="H509" s="501">
        <v>1.0</v>
      </c>
      <c r="I509" s="480"/>
      <c r="J509" s="59">
        <v>2390.0</v>
      </c>
      <c r="K509" s="58"/>
      <c r="L509" s="377">
        <v>997.0</v>
      </c>
      <c r="M509" s="378">
        <f t="shared" si="67"/>
        <v>947</v>
      </c>
      <c r="N509" s="35" t="s">
        <v>1866</v>
      </c>
      <c r="O509" s="48"/>
      <c r="P509" s="44">
        <f t="shared" si="68"/>
        <v>947</v>
      </c>
      <c r="Q509" s="44"/>
      <c r="R509" s="245"/>
      <c r="S509" s="245"/>
      <c r="T509" s="237"/>
      <c r="U509" s="237"/>
      <c r="V509" s="237"/>
      <c r="W509" s="246"/>
      <c r="X509" s="237"/>
      <c r="Y509" s="237"/>
      <c r="Z509" s="237"/>
      <c r="AA509" s="237"/>
      <c r="AB509" s="237"/>
      <c r="AC509" s="237"/>
      <c r="AD509" s="237"/>
      <c r="AE509" s="237"/>
      <c r="AF509" s="237"/>
      <c r="AG509" s="237"/>
      <c r="AH509" s="44"/>
      <c r="AI509" s="252"/>
      <c r="AJ509" s="252"/>
      <c r="AK509" s="252"/>
      <c r="AL509" s="252"/>
      <c r="AM509" s="252"/>
      <c r="AN509" s="252"/>
      <c r="AO509" s="252"/>
    </row>
    <row r="510" ht="15.75" customHeight="1">
      <c r="A510" s="282" t="s">
        <v>315</v>
      </c>
      <c r="B510" s="367" t="s">
        <v>246</v>
      </c>
      <c r="C510" s="367" t="s">
        <v>6</v>
      </c>
      <c r="D510" s="367" t="s">
        <v>567</v>
      </c>
      <c r="E510" s="367" t="s">
        <v>4</v>
      </c>
      <c r="F510" s="368" t="s">
        <v>2024</v>
      </c>
      <c r="G510" s="369" t="s">
        <v>1840</v>
      </c>
      <c r="H510" s="39">
        <v>1.0</v>
      </c>
      <c r="I510" s="480"/>
      <c r="J510" s="367">
        <v>2990.0</v>
      </c>
      <c r="K510" s="484"/>
      <c r="L510" s="391">
        <v>947.0</v>
      </c>
      <c r="M510" s="392">
        <v>947.0</v>
      </c>
      <c r="N510" s="271" t="s">
        <v>1841</v>
      </c>
      <c r="O510" s="380"/>
      <c r="P510" s="252"/>
      <c r="Q510" s="252"/>
      <c r="R510" s="433"/>
      <c r="S510" s="433"/>
      <c r="T510" s="276"/>
      <c r="U510" s="276"/>
      <c r="V510" s="276"/>
      <c r="W510" s="277"/>
      <c r="X510" s="276"/>
      <c r="Y510" s="276"/>
      <c r="Z510" s="276"/>
      <c r="AA510" s="276"/>
      <c r="AB510" s="276"/>
      <c r="AC510" s="276"/>
      <c r="AD510" s="276"/>
      <c r="AE510" s="276"/>
      <c r="AF510" s="276"/>
      <c r="AG510" s="276"/>
      <c r="AH510" s="252"/>
      <c r="AI510" s="252"/>
      <c r="AJ510" s="252"/>
      <c r="AK510" s="252"/>
      <c r="AL510" s="252"/>
      <c r="AM510" s="252"/>
      <c r="AN510" s="252"/>
      <c r="AO510" s="252"/>
    </row>
    <row r="511" ht="15.75" customHeight="1">
      <c r="A511" s="57" t="s">
        <v>315</v>
      </c>
      <c r="B511" s="57" t="s">
        <v>231</v>
      </c>
      <c r="C511" s="57" t="s">
        <v>6</v>
      </c>
      <c r="D511" s="57" t="s">
        <v>328</v>
      </c>
      <c r="E511" s="57" t="s">
        <v>4</v>
      </c>
      <c r="F511" s="382" t="s">
        <v>1124</v>
      </c>
      <c r="G511" s="57" t="s">
        <v>524</v>
      </c>
      <c r="H511" s="38">
        <v>1.0</v>
      </c>
      <c r="I511" s="113">
        <v>6590.0</v>
      </c>
      <c r="J511" s="125"/>
      <c r="K511" s="179">
        <v>2730.0</v>
      </c>
      <c r="L511" s="38">
        <v>2594.0</v>
      </c>
      <c r="M511" s="383">
        <f t="shared" ref="M511:M513" si="69">L511*H511</f>
        <v>2594</v>
      </c>
      <c r="N511" s="57" t="s">
        <v>1095</v>
      </c>
      <c r="O511" s="58"/>
      <c r="P511" s="252"/>
      <c r="Q511" s="252"/>
      <c r="R511" s="433"/>
      <c r="S511" s="433"/>
      <c r="T511" s="276"/>
      <c r="U511" s="276"/>
      <c r="V511" s="276"/>
      <c r="W511" s="277"/>
      <c r="X511" s="276"/>
      <c r="Y511" s="276"/>
      <c r="Z511" s="276"/>
      <c r="AA511" s="276"/>
      <c r="AB511" s="276"/>
      <c r="AC511" s="276"/>
      <c r="AD511" s="276"/>
      <c r="AE511" s="276"/>
      <c r="AF511" s="276"/>
      <c r="AG511" s="276"/>
      <c r="AH511" s="252"/>
      <c r="AI511" s="270"/>
      <c r="AJ511" s="270"/>
      <c r="AK511" s="270"/>
    </row>
    <row r="512" ht="15.75" customHeight="1">
      <c r="A512" s="57" t="s">
        <v>315</v>
      </c>
      <c r="B512" s="57" t="s">
        <v>231</v>
      </c>
      <c r="C512" s="57" t="s">
        <v>6</v>
      </c>
      <c r="D512" s="271" t="s">
        <v>567</v>
      </c>
      <c r="E512" s="57" t="s">
        <v>4</v>
      </c>
      <c r="F512" s="382" t="s">
        <v>1125</v>
      </c>
      <c r="G512" s="57" t="s">
        <v>524</v>
      </c>
      <c r="H512" s="38">
        <v>1.0</v>
      </c>
      <c r="I512" s="113">
        <v>6590.0</v>
      </c>
      <c r="J512" s="125"/>
      <c r="K512" s="179">
        <v>2730.0</v>
      </c>
      <c r="L512" s="38">
        <v>2594.0</v>
      </c>
      <c r="M512" s="383">
        <f t="shared" si="69"/>
        <v>2594</v>
      </c>
      <c r="N512" s="57" t="s">
        <v>1095</v>
      </c>
      <c r="O512" s="58"/>
      <c r="P512" s="252"/>
      <c r="Q512" s="252"/>
      <c r="R512" s="433"/>
      <c r="S512" s="433"/>
      <c r="T512" s="276"/>
      <c r="U512" s="276"/>
      <c r="V512" s="276"/>
      <c r="W512" s="277"/>
      <c r="X512" s="276"/>
      <c r="Y512" s="276"/>
      <c r="Z512" s="276"/>
      <c r="AA512" s="276"/>
      <c r="AB512" s="276"/>
      <c r="AC512" s="276"/>
      <c r="AD512" s="276"/>
      <c r="AE512" s="276"/>
      <c r="AF512" s="276"/>
      <c r="AG512" s="276"/>
      <c r="AH512" s="252"/>
      <c r="AI512" s="270"/>
      <c r="AJ512" s="270"/>
      <c r="AK512" s="270"/>
    </row>
    <row r="513" ht="15.75" customHeight="1">
      <c r="A513" s="57" t="s">
        <v>315</v>
      </c>
      <c r="B513" s="57" t="s">
        <v>231</v>
      </c>
      <c r="C513" s="57" t="s">
        <v>6</v>
      </c>
      <c r="D513" s="57" t="s">
        <v>328</v>
      </c>
      <c r="E513" s="57" t="s">
        <v>4</v>
      </c>
      <c r="F513" s="382" t="s">
        <v>1125</v>
      </c>
      <c r="G513" s="57" t="s">
        <v>524</v>
      </c>
      <c r="H513" s="38">
        <v>1.0</v>
      </c>
      <c r="I513" s="113">
        <v>6590.0</v>
      </c>
      <c r="J513" s="125"/>
      <c r="K513" s="179">
        <v>2730.0</v>
      </c>
      <c r="L513" s="38">
        <v>2594.0</v>
      </c>
      <c r="M513" s="383">
        <f t="shared" si="69"/>
        <v>2594</v>
      </c>
      <c r="N513" s="57" t="s">
        <v>1095</v>
      </c>
      <c r="O513" s="58"/>
      <c r="P513" s="252"/>
      <c r="Q513" s="252"/>
      <c r="R513" s="433"/>
      <c r="S513" s="433"/>
      <c r="T513" s="276"/>
      <c r="U513" s="276"/>
      <c r="V513" s="276"/>
      <c r="W513" s="277"/>
      <c r="X513" s="276"/>
      <c r="Y513" s="276"/>
      <c r="Z513" s="276"/>
      <c r="AA513" s="276"/>
      <c r="AB513" s="276"/>
      <c r="AC513" s="276"/>
      <c r="AD513" s="276"/>
      <c r="AE513" s="276"/>
      <c r="AF513" s="276"/>
      <c r="AG513" s="276"/>
      <c r="AH513" s="252"/>
      <c r="AI513" s="270"/>
      <c r="AJ513" s="270"/>
      <c r="AK513" s="270"/>
    </row>
    <row r="514" ht="15.75" customHeight="1">
      <c r="A514" s="35" t="s">
        <v>315</v>
      </c>
      <c r="B514" s="57" t="s">
        <v>231</v>
      </c>
      <c r="C514" s="57" t="s">
        <v>6</v>
      </c>
      <c r="D514" s="35" t="s">
        <v>474</v>
      </c>
      <c r="E514" s="57" t="s">
        <v>4</v>
      </c>
      <c r="F514" s="348" t="s">
        <v>2025</v>
      </c>
      <c r="G514" s="35" t="s">
        <v>1840</v>
      </c>
      <c r="H514" s="39">
        <v>1.0</v>
      </c>
      <c r="I514" s="480"/>
      <c r="J514" s="59">
        <v>5390.0</v>
      </c>
      <c r="K514" s="58"/>
      <c r="L514" s="377" t="s">
        <v>60</v>
      </c>
      <c r="M514" s="378">
        <f t="shared" ref="M514:M515" si="70">4428/2</f>
        <v>2214</v>
      </c>
      <c r="N514" s="35" t="s">
        <v>1866</v>
      </c>
      <c r="O514" s="48"/>
      <c r="P514" s="44">
        <f t="shared" ref="P514:P517" si="71">M514*H514</f>
        <v>2214</v>
      </c>
      <c r="Q514" s="44"/>
      <c r="R514" s="245"/>
      <c r="S514" s="245"/>
      <c r="T514" s="237"/>
      <c r="U514" s="237"/>
      <c r="V514" s="237"/>
      <c r="W514" s="246"/>
      <c r="X514" s="237"/>
      <c r="Y514" s="237"/>
      <c r="Z514" s="237"/>
      <c r="AA514" s="237"/>
      <c r="AB514" s="237"/>
      <c r="AC514" s="237"/>
      <c r="AD514" s="237"/>
      <c r="AE514" s="237"/>
      <c r="AF514" s="237"/>
      <c r="AG514" s="237"/>
      <c r="AH514" s="44"/>
      <c r="AI514" s="252"/>
      <c r="AJ514" s="252"/>
      <c r="AK514" s="252"/>
      <c r="AL514" s="252"/>
      <c r="AM514" s="252"/>
      <c r="AN514" s="252"/>
      <c r="AO514" s="252"/>
    </row>
    <row r="515" ht="15.75" customHeight="1">
      <c r="A515" s="35" t="s">
        <v>315</v>
      </c>
      <c r="B515" s="57" t="s">
        <v>231</v>
      </c>
      <c r="C515" s="57" t="s">
        <v>6</v>
      </c>
      <c r="D515" s="35" t="s">
        <v>328</v>
      </c>
      <c r="E515" s="57" t="s">
        <v>4</v>
      </c>
      <c r="F515" s="348" t="s">
        <v>2025</v>
      </c>
      <c r="G515" s="35" t="s">
        <v>1840</v>
      </c>
      <c r="H515" s="501">
        <v>1.0</v>
      </c>
      <c r="I515" s="480"/>
      <c r="J515" s="59">
        <v>5390.0</v>
      </c>
      <c r="K515" s="58"/>
      <c r="L515" s="377" t="s">
        <v>60</v>
      </c>
      <c r="M515" s="378">
        <f t="shared" si="70"/>
        <v>2214</v>
      </c>
      <c r="N515" s="35" t="s">
        <v>1866</v>
      </c>
      <c r="O515" s="48"/>
      <c r="P515" s="44">
        <f t="shared" si="71"/>
        <v>2214</v>
      </c>
      <c r="Q515" s="44"/>
      <c r="R515" s="245"/>
      <c r="S515" s="245"/>
      <c r="T515" s="237"/>
      <c r="U515" s="237"/>
      <c r="V515" s="237"/>
      <c r="W515" s="246"/>
      <c r="X515" s="237"/>
      <c r="Y515" s="237"/>
      <c r="Z515" s="237"/>
      <c r="AA515" s="237"/>
      <c r="AB515" s="237"/>
      <c r="AC515" s="237"/>
      <c r="AD515" s="237"/>
      <c r="AE515" s="237"/>
      <c r="AF515" s="237"/>
      <c r="AG515" s="237"/>
      <c r="AH515" s="44"/>
      <c r="AI515" s="252"/>
      <c r="AJ515" s="252"/>
      <c r="AK515" s="252"/>
      <c r="AL515" s="252"/>
      <c r="AM515" s="252"/>
      <c r="AN515" s="252"/>
      <c r="AO515" s="252"/>
    </row>
    <row r="516" ht="15.75" customHeight="1">
      <c r="A516" s="35" t="s">
        <v>315</v>
      </c>
      <c r="B516" s="57" t="s">
        <v>231</v>
      </c>
      <c r="C516" s="57" t="s">
        <v>6</v>
      </c>
      <c r="D516" s="35" t="s">
        <v>474</v>
      </c>
      <c r="E516" s="57" t="s">
        <v>4</v>
      </c>
      <c r="F516" s="348" t="s">
        <v>2026</v>
      </c>
      <c r="G516" s="35" t="s">
        <v>1840</v>
      </c>
      <c r="H516" s="39">
        <v>1.0</v>
      </c>
      <c r="I516" s="480"/>
      <c r="J516" s="59">
        <v>5390.0</v>
      </c>
      <c r="K516" s="58"/>
      <c r="L516" s="377" t="s">
        <v>60</v>
      </c>
      <c r="M516" s="378">
        <f t="shared" ref="M516:M517" si="72">6642/3</f>
        <v>2214</v>
      </c>
      <c r="N516" s="35" t="s">
        <v>1866</v>
      </c>
      <c r="O516" s="48"/>
      <c r="P516" s="44">
        <f t="shared" si="71"/>
        <v>2214</v>
      </c>
      <c r="Q516" s="44"/>
      <c r="R516" s="245"/>
      <c r="S516" s="245"/>
      <c r="T516" s="237"/>
      <c r="U516" s="237"/>
      <c r="V516" s="237"/>
      <c r="W516" s="246"/>
      <c r="X516" s="237"/>
      <c r="Y516" s="237"/>
      <c r="Z516" s="237"/>
      <c r="AA516" s="237"/>
      <c r="AB516" s="237"/>
      <c r="AC516" s="237"/>
      <c r="AD516" s="237"/>
      <c r="AE516" s="237"/>
      <c r="AF516" s="237"/>
      <c r="AG516" s="237"/>
      <c r="AH516" s="44"/>
      <c r="AI516" s="252"/>
      <c r="AJ516" s="252"/>
      <c r="AK516" s="252"/>
      <c r="AL516" s="252"/>
      <c r="AM516" s="252"/>
      <c r="AN516" s="252"/>
      <c r="AO516" s="252"/>
    </row>
    <row r="517" ht="15.75" customHeight="1">
      <c r="A517" s="35" t="s">
        <v>315</v>
      </c>
      <c r="B517" s="57" t="s">
        <v>231</v>
      </c>
      <c r="C517" s="57" t="s">
        <v>6</v>
      </c>
      <c r="D517" s="35" t="s">
        <v>328</v>
      </c>
      <c r="E517" s="57" t="s">
        <v>4</v>
      </c>
      <c r="F517" s="348" t="s">
        <v>2026</v>
      </c>
      <c r="G517" s="35" t="s">
        <v>1840</v>
      </c>
      <c r="H517" s="501">
        <v>1.0</v>
      </c>
      <c r="I517" s="480"/>
      <c r="J517" s="59">
        <v>5390.0</v>
      </c>
      <c r="K517" s="58"/>
      <c r="L517" s="377" t="s">
        <v>60</v>
      </c>
      <c r="M517" s="378">
        <f t="shared" si="72"/>
        <v>2214</v>
      </c>
      <c r="N517" s="35" t="s">
        <v>1866</v>
      </c>
      <c r="O517" s="48"/>
      <c r="P517" s="44">
        <f t="shared" si="71"/>
        <v>2214</v>
      </c>
      <c r="Q517" s="44"/>
      <c r="R517" s="245"/>
      <c r="S517" s="245"/>
      <c r="T517" s="237"/>
      <c r="U517" s="237"/>
      <c r="V517" s="237"/>
      <c r="W517" s="246"/>
      <c r="X517" s="237"/>
      <c r="Y517" s="237"/>
      <c r="Z517" s="237"/>
      <c r="AA517" s="237"/>
      <c r="AB517" s="237"/>
      <c r="AC517" s="237"/>
      <c r="AD517" s="237"/>
      <c r="AE517" s="237"/>
      <c r="AF517" s="237"/>
      <c r="AG517" s="237"/>
      <c r="AH517" s="44"/>
      <c r="AI517" s="252"/>
      <c r="AJ517" s="252"/>
      <c r="AK517" s="252"/>
      <c r="AL517" s="252"/>
      <c r="AM517" s="252"/>
      <c r="AN517" s="252"/>
      <c r="AO517" s="252"/>
    </row>
    <row r="518" ht="15.75" customHeight="1">
      <c r="A518" s="57" t="s">
        <v>315</v>
      </c>
      <c r="B518" s="57" t="s">
        <v>246</v>
      </c>
      <c r="C518" s="57" t="s">
        <v>6</v>
      </c>
      <c r="D518" s="271" t="s">
        <v>567</v>
      </c>
      <c r="E518" s="57" t="s">
        <v>4</v>
      </c>
      <c r="F518" s="382" t="s">
        <v>1121</v>
      </c>
      <c r="G518" s="57" t="s">
        <v>524</v>
      </c>
      <c r="H518" s="38">
        <v>1.0</v>
      </c>
      <c r="I518" s="113">
        <v>2390.0</v>
      </c>
      <c r="J518" s="125"/>
      <c r="K518" s="179">
        <v>997.0</v>
      </c>
      <c r="L518" s="38">
        <v>947.0</v>
      </c>
      <c r="M518" s="383">
        <f t="shared" ref="M518:M521" si="73">L518*H518</f>
        <v>947</v>
      </c>
      <c r="N518" s="57" t="s">
        <v>1095</v>
      </c>
      <c r="O518" s="58"/>
      <c r="P518" s="252"/>
      <c r="Q518" s="252"/>
      <c r="R518" s="433"/>
      <c r="S518" s="433"/>
      <c r="T518" s="276"/>
      <c r="U518" s="276"/>
      <c r="V518" s="276"/>
      <c r="W518" s="277"/>
      <c r="X518" s="276"/>
      <c r="Y518" s="276"/>
      <c r="Z518" s="276"/>
      <c r="AA518" s="276"/>
      <c r="AB518" s="276"/>
      <c r="AC518" s="276"/>
      <c r="AD518" s="276"/>
      <c r="AE518" s="276"/>
      <c r="AF518" s="276"/>
      <c r="AG518" s="276"/>
      <c r="AH518" s="252"/>
      <c r="AI518" s="270"/>
      <c r="AJ518" s="270"/>
      <c r="AK518" s="270"/>
    </row>
    <row r="519" ht="15.75" customHeight="1">
      <c r="A519" s="57" t="s">
        <v>315</v>
      </c>
      <c r="B519" s="57" t="s">
        <v>246</v>
      </c>
      <c r="C519" s="57" t="s">
        <v>6</v>
      </c>
      <c r="D519" s="57" t="s">
        <v>328</v>
      </c>
      <c r="E519" s="57" t="s">
        <v>4</v>
      </c>
      <c r="F519" s="382" t="s">
        <v>1121</v>
      </c>
      <c r="G519" s="57" t="s">
        <v>524</v>
      </c>
      <c r="H519" s="38">
        <v>1.0</v>
      </c>
      <c r="I519" s="113">
        <v>2390.0</v>
      </c>
      <c r="J519" s="125"/>
      <c r="K519" s="179">
        <v>997.0</v>
      </c>
      <c r="L519" s="38">
        <v>947.0</v>
      </c>
      <c r="M519" s="383">
        <f t="shared" si="73"/>
        <v>947</v>
      </c>
      <c r="N519" s="57" t="s">
        <v>1095</v>
      </c>
      <c r="O519" s="58"/>
      <c r="P519" s="252"/>
      <c r="Q519" s="252"/>
      <c r="R519" s="433"/>
      <c r="S519" s="433"/>
      <c r="T519" s="276"/>
      <c r="U519" s="276"/>
      <c r="V519" s="276"/>
      <c r="W519" s="277"/>
      <c r="X519" s="276"/>
      <c r="Y519" s="276"/>
      <c r="Z519" s="276"/>
      <c r="AA519" s="276"/>
      <c r="AB519" s="276"/>
      <c r="AC519" s="276"/>
      <c r="AD519" s="276"/>
      <c r="AE519" s="276"/>
      <c r="AF519" s="276"/>
      <c r="AG519" s="276"/>
      <c r="AH519" s="252"/>
      <c r="AI519" s="270"/>
      <c r="AJ519" s="270"/>
      <c r="AK519" s="270"/>
    </row>
    <row r="520" ht="15.75" customHeight="1">
      <c r="A520" s="57" t="s">
        <v>315</v>
      </c>
      <c r="B520" s="57" t="s">
        <v>246</v>
      </c>
      <c r="C520" s="57" t="s">
        <v>6</v>
      </c>
      <c r="D520" s="271" t="s">
        <v>567</v>
      </c>
      <c r="E520" s="57" t="s">
        <v>4</v>
      </c>
      <c r="F520" s="382" t="s">
        <v>1120</v>
      </c>
      <c r="G520" s="57" t="s">
        <v>524</v>
      </c>
      <c r="H520" s="38">
        <v>1.0</v>
      </c>
      <c r="I520" s="113">
        <v>2390.0</v>
      </c>
      <c r="J520" s="125"/>
      <c r="K520" s="179">
        <v>997.0</v>
      </c>
      <c r="L520" s="38">
        <v>947.0</v>
      </c>
      <c r="M520" s="383">
        <f t="shared" si="73"/>
        <v>947</v>
      </c>
      <c r="N520" s="57" t="s">
        <v>1095</v>
      </c>
      <c r="O520" s="58"/>
      <c r="P520" s="252"/>
      <c r="Q520" s="252"/>
      <c r="R520" s="433"/>
      <c r="S520" s="433"/>
      <c r="T520" s="276"/>
      <c r="U520" s="276"/>
      <c r="V520" s="276"/>
      <c r="W520" s="277"/>
      <c r="X520" s="276"/>
      <c r="Y520" s="276"/>
      <c r="Z520" s="276"/>
      <c r="AA520" s="276"/>
      <c r="AB520" s="276"/>
      <c r="AC520" s="276"/>
      <c r="AD520" s="276"/>
      <c r="AE520" s="276"/>
      <c r="AF520" s="276"/>
      <c r="AG520" s="276"/>
      <c r="AH520" s="252"/>
      <c r="AI520" s="270"/>
      <c r="AJ520" s="270"/>
      <c r="AK520" s="270"/>
    </row>
    <row r="521" ht="15.75" customHeight="1">
      <c r="A521" s="57" t="s">
        <v>315</v>
      </c>
      <c r="B521" s="57" t="s">
        <v>246</v>
      </c>
      <c r="C521" s="57" t="s">
        <v>6</v>
      </c>
      <c r="D521" s="57" t="s">
        <v>328</v>
      </c>
      <c r="E521" s="57" t="s">
        <v>4</v>
      </c>
      <c r="F521" s="382" t="s">
        <v>1120</v>
      </c>
      <c r="G521" s="57" t="s">
        <v>524</v>
      </c>
      <c r="H521" s="38">
        <v>1.0</v>
      </c>
      <c r="I521" s="113">
        <v>2390.0</v>
      </c>
      <c r="J521" s="125"/>
      <c r="K521" s="179">
        <v>997.0</v>
      </c>
      <c r="L521" s="38">
        <v>947.0</v>
      </c>
      <c r="M521" s="383">
        <f t="shared" si="73"/>
        <v>947</v>
      </c>
      <c r="N521" s="57" t="s">
        <v>1095</v>
      </c>
      <c r="O521" s="58"/>
      <c r="P521" s="252"/>
      <c r="Q521" s="252"/>
      <c r="R521" s="433"/>
      <c r="S521" s="433"/>
      <c r="T521" s="276"/>
      <c r="U521" s="276"/>
      <c r="V521" s="276"/>
      <c r="W521" s="277"/>
      <c r="X521" s="276"/>
      <c r="Y521" s="276"/>
      <c r="Z521" s="276"/>
      <c r="AA521" s="276"/>
      <c r="AB521" s="276"/>
      <c r="AC521" s="276"/>
      <c r="AD521" s="276"/>
      <c r="AE521" s="276"/>
      <c r="AF521" s="276"/>
      <c r="AG521" s="276"/>
      <c r="AH521" s="252"/>
      <c r="AI521" s="270"/>
      <c r="AJ521" s="270"/>
      <c r="AK521" s="270"/>
    </row>
    <row r="522" ht="15.75" customHeight="1">
      <c r="A522" s="271" t="s">
        <v>315</v>
      </c>
      <c r="B522" s="271" t="s">
        <v>407</v>
      </c>
      <c r="C522" s="280"/>
      <c r="D522" s="271" t="s">
        <v>567</v>
      </c>
      <c r="E522" s="271" t="s">
        <v>319</v>
      </c>
      <c r="F522" s="272" t="s">
        <v>2027</v>
      </c>
      <c r="G522" s="271" t="s">
        <v>335</v>
      </c>
      <c r="H522" s="273">
        <v>1.0</v>
      </c>
      <c r="I522" s="480"/>
      <c r="J522" s="271">
        <v>790.0</v>
      </c>
      <c r="K522" s="271"/>
      <c r="L522" s="273">
        <v>263.0</v>
      </c>
      <c r="M522" s="479">
        <v>250.0</v>
      </c>
      <c r="N522" s="271" t="s">
        <v>321</v>
      </c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52"/>
      <c r="AK522" s="252"/>
      <c r="AL522" s="252"/>
      <c r="AM522" s="252"/>
      <c r="AN522" s="252"/>
      <c r="AO522" s="252"/>
    </row>
    <row r="523" ht="15.75" customHeight="1">
      <c r="A523" s="57" t="s">
        <v>315</v>
      </c>
      <c r="B523" s="57" t="s">
        <v>407</v>
      </c>
      <c r="C523" s="58"/>
      <c r="D523" s="57" t="s">
        <v>328</v>
      </c>
      <c r="E523" s="57" t="s">
        <v>4</v>
      </c>
      <c r="F523" s="38" t="s">
        <v>1513</v>
      </c>
      <c r="G523" s="57" t="s">
        <v>335</v>
      </c>
      <c r="H523" s="38">
        <v>1.0</v>
      </c>
      <c r="I523" s="113">
        <v>890.0</v>
      </c>
      <c r="J523" s="125"/>
      <c r="K523" s="216">
        <v>330.0</v>
      </c>
      <c r="L523" s="59">
        <v>248.0</v>
      </c>
      <c r="M523" s="189">
        <f t="shared" ref="M523:M531" si="74">L523*H523</f>
        <v>248</v>
      </c>
      <c r="N523" s="57" t="s">
        <v>1435</v>
      </c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70"/>
      <c r="AK523" s="270"/>
      <c r="AL523" s="270"/>
      <c r="AM523" s="270"/>
      <c r="AN523" s="270"/>
      <c r="AO523" s="270"/>
    </row>
    <row r="524" ht="15.75" customHeight="1">
      <c r="A524" s="57" t="s">
        <v>315</v>
      </c>
      <c r="B524" s="57" t="s">
        <v>407</v>
      </c>
      <c r="C524" s="58"/>
      <c r="D524" s="57" t="s">
        <v>567</v>
      </c>
      <c r="E524" s="57" t="s">
        <v>4</v>
      </c>
      <c r="F524" s="38" t="s">
        <v>1513</v>
      </c>
      <c r="G524" s="57" t="s">
        <v>335</v>
      </c>
      <c r="H524" s="38">
        <v>1.0</v>
      </c>
      <c r="I524" s="113">
        <v>890.0</v>
      </c>
      <c r="J524" s="125"/>
      <c r="K524" s="216">
        <v>330.0</v>
      </c>
      <c r="L524" s="59">
        <v>248.0</v>
      </c>
      <c r="M524" s="189">
        <f t="shared" si="74"/>
        <v>248</v>
      </c>
      <c r="N524" s="57" t="s">
        <v>1435</v>
      </c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70"/>
      <c r="AK524" s="270"/>
      <c r="AL524" s="270"/>
      <c r="AM524" s="270"/>
      <c r="AN524" s="270"/>
      <c r="AO524" s="270"/>
    </row>
    <row r="525" ht="15.75" customHeight="1">
      <c r="A525" s="57" t="s">
        <v>315</v>
      </c>
      <c r="B525" s="57" t="s">
        <v>407</v>
      </c>
      <c r="C525" s="58"/>
      <c r="D525" s="57" t="s">
        <v>328</v>
      </c>
      <c r="E525" s="57" t="s">
        <v>4</v>
      </c>
      <c r="F525" s="38" t="s">
        <v>1514</v>
      </c>
      <c r="G525" s="57" t="s">
        <v>335</v>
      </c>
      <c r="H525" s="38">
        <v>1.0</v>
      </c>
      <c r="I525" s="113">
        <v>890.0</v>
      </c>
      <c r="J525" s="125"/>
      <c r="K525" s="216">
        <v>330.0</v>
      </c>
      <c r="L525" s="59">
        <v>248.0</v>
      </c>
      <c r="M525" s="189">
        <f t="shared" si="74"/>
        <v>248</v>
      </c>
      <c r="N525" s="57" t="s">
        <v>1435</v>
      </c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70"/>
      <c r="AK525" s="270"/>
      <c r="AL525" s="270"/>
      <c r="AM525" s="270"/>
      <c r="AN525" s="270"/>
      <c r="AO525" s="270"/>
    </row>
    <row r="526" ht="15.75" customHeight="1">
      <c r="A526" s="57" t="s">
        <v>315</v>
      </c>
      <c r="B526" s="57" t="s">
        <v>407</v>
      </c>
      <c r="C526" s="58"/>
      <c r="D526" s="57" t="s">
        <v>567</v>
      </c>
      <c r="E526" s="57" t="s">
        <v>4</v>
      </c>
      <c r="F526" s="38" t="s">
        <v>1514</v>
      </c>
      <c r="G526" s="57" t="s">
        <v>335</v>
      </c>
      <c r="H526" s="38">
        <v>1.0</v>
      </c>
      <c r="I526" s="113">
        <v>890.0</v>
      </c>
      <c r="J526" s="125"/>
      <c r="K526" s="216">
        <v>330.0</v>
      </c>
      <c r="L526" s="59">
        <v>248.0</v>
      </c>
      <c r="M526" s="189">
        <f t="shared" si="74"/>
        <v>248</v>
      </c>
      <c r="N526" s="57" t="s">
        <v>1435</v>
      </c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  <c r="AM526" s="270"/>
      <c r="AN526" s="270"/>
      <c r="AO526" s="270"/>
    </row>
    <row r="527" ht="15.75" customHeight="1">
      <c r="A527" s="57" t="s">
        <v>315</v>
      </c>
      <c r="B527" s="57" t="s">
        <v>407</v>
      </c>
      <c r="C527" s="58"/>
      <c r="D527" s="57" t="s">
        <v>328</v>
      </c>
      <c r="E527" s="57" t="s">
        <v>4</v>
      </c>
      <c r="F527" s="358" t="s">
        <v>1429</v>
      </c>
      <c r="G527" s="57" t="s">
        <v>1430</v>
      </c>
      <c r="H527" s="57">
        <v>0.0</v>
      </c>
      <c r="I527" s="113">
        <v>1790.0</v>
      </c>
      <c r="J527" s="125"/>
      <c r="K527" s="211">
        <v>720.0</v>
      </c>
      <c r="L527" s="57">
        <v>684.0</v>
      </c>
      <c r="M527" s="189">
        <f t="shared" si="74"/>
        <v>0</v>
      </c>
      <c r="N527" s="57" t="s">
        <v>1423</v>
      </c>
      <c r="O527" s="64" t="s">
        <v>2049</v>
      </c>
      <c r="P527" s="64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270"/>
      <c r="AM527" s="270"/>
      <c r="AN527" s="270"/>
    </row>
    <row r="528" ht="15.75" customHeight="1">
      <c r="A528" s="57" t="s">
        <v>315</v>
      </c>
      <c r="B528" s="57" t="s">
        <v>407</v>
      </c>
      <c r="C528" s="58"/>
      <c r="D528" s="57" t="s">
        <v>567</v>
      </c>
      <c r="E528" s="57" t="s">
        <v>4</v>
      </c>
      <c r="F528" s="358" t="s">
        <v>1422</v>
      </c>
      <c r="G528" s="57" t="s">
        <v>335</v>
      </c>
      <c r="H528" s="57">
        <v>1.0</v>
      </c>
      <c r="I528" s="113">
        <v>1190.0</v>
      </c>
      <c r="J528" s="125"/>
      <c r="K528" s="397">
        <v>430.0</v>
      </c>
      <c r="L528" s="414">
        <v>365.5</v>
      </c>
      <c r="M528" s="189">
        <f t="shared" si="74"/>
        <v>365.5</v>
      </c>
      <c r="N528" s="57" t="s">
        <v>1423</v>
      </c>
      <c r="O528" s="63"/>
      <c r="P528" s="64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270"/>
      <c r="AM528" s="270"/>
      <c r="AN528" s="270"/>
    </row>
    <row r="529" ht="15.75" customHeight="1">
      <c r="A529" s="57" t="s">
        <v>315</v>
      </c>
      <c r="B529" s="57" t="s">
        <v>407</v>
      </c>
      <c r="C529" s="58"/>
      <c r="D529" s="57" t="s">
        <v>328</v>
      </c>
      <c r="E529" s="57" t="s">
        <v>4</v>
      </c>
      <c r="F529" s="358" t="s">
        <v>1422</v>
      </c>
      <c r="G529" s="57" t="s">
        <v>335</v>
      </c>
      <c r="H529" s="57">
        <v>1.0</v>
      </c>
      <c r="I529" s="113">
        <v>1190.0</v>
      </c>
      <c r="J529" s="125"/>
      <c r="K529" s="397">
        <v>430.0</v>
      </c>
      <c r="L529" s="414">
        <v>365.5</v>
      </c>
      <c r="M529" s="189">
        <f t="shared" si="74"/>
        <v>365.5</v>
      </c>
      <c r="N529" s="57" t="s">
        <v>1423</v>
      </c>
      <c r="O529" s="63"/>
      <c r="P529" s="64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270"/>
      <c r="AM529" s="270"/>
      <c r="AN529" s="270"/>
    </row>
    <row r="530" ht="15.75" customHeight="1">
      <c r="A530" s="57" t="s">
        <v>315</v>
      </c>
      <c r="B530" s="57" t="s">
        <v>407</v>
      </c>
      <c r="C530" s="58"/>
      <c r="D530" s="57" t="s">
        <v>567</v>
      </c>
      <c r="E530" s="57" t="s">
        <v>4</v>
      </c>
      <c r="F530" s="358" t="s">
        <v>1428</v>
      </c>
      <c r="G530" s="57" t="s">
        <v>335</v>
      </c>
      <c r="H530" s="57">
        <v>1.0</v>
      </c>
      <c r="I530" s="113">
        <v>1890.0</v>
      </c>
      <c r="J530" s="125"/>
      <c r="K530" s="397">
        <v>845.0</v>
      </c>
      <c r="L530" s="414">
        <v>718.25</v>
      </c>
      <c r="M530" s="189">
        <f t="shared" si="74"/>
        <v>718.25</v>
      </c>
      <c r="N530" s="57" t="s">
        <v>1423</v>
      </c>
      <c r="O530" s="63"/>
      <c r="P530" s="64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270"/>
      <c r="AM530" s="270"/>
      <c r="AN530" s="270"/>
    </row>
    <row r="531" ht="15.75" customHeight="1">
      <c r="A531" s="57" t="s">
        <v>315</v>
      </c>
      <c r="B531" s="57" t="s">
        <v>407</v>
      </c>
      <c r="C531" s="58"/>
      <c r="D531" s="57" t="s">
        <v>328</v>
      </c>
      <c r="E531" s="57" t="s">
        <v>4</v>
      </c>
      <c r="F531" s="358" t="s">
        <v>1428</v>
      </c>
      <c r="G531" s="57" t="s">
        <v>335</v>
      </c>
      <c r="H531" s="57">
        <v>0.0</v>
      </c>
      <c r="I531" s="113">
        <v>1890.0</v>
      </c>
      <c r="J531" s="125"/>
      <c r="K531" s="397">
        <v>845.0</v>
      </c>
      <c r="L531" s="414">
        <v>718.25</v>
      </c>
      <c r="M531" s="189">
        <f t="shared" si="74"/>
        <v>0</v>
      </c>
      <c r="N531" s="57" t="s">
        <v>1423</v>
      </c>
      <c r="O531" s="64" t="s">
        <v>2049</v>
      </c>
      <c r="P531" s="64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270"/>
      <c r="AM531" s="270"/>
      <c r="AN531" s="270"/>
    </row>
    <row r="532" ht="15.75" customHeight="1">
      <c r="A532" s="271" t="s">
        <v>315</v>
      </c>
      <c r="B532" s="271" t="s">
        <v>407</v>
      </c>
      <c r="C532" s="271" t="s">
        <v>6</v>
      </c>
      <c r="D532" s="271" t="s">
        <v>567</v>
      </c>
      <c r="E532" s="271" t="s">
        <v>319</v>
      </c>
      <c r="F532" s="272" t="s">
        <v>2028</v>
      </c>
      <c r="G532" s="271" t="s">
        <v>335</v>
      </c>
      <c r="H532" s="273">
        <v>1.0</v>
      </c>
      <c r="I532" s="480"/>
      <c r="J532" s="271">
        <v>2190.0</v>
      </c>
      <c r="K532" s="502"/>
      <c r="L532" s="488">
        <v>845.0</v>
      </c>
      <c r="M532" s="479">
        <v>803.0</v>
      </c>
      <c r="N532" s="271" t="s">
        <v>321</v>
      </c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  <c r="AM532" s="252"/>
      <c r="AN532" s="252"/>
      <c r="AO532" s="252"/>
    </row>
    <row r="533" ht="15.75" customHeight="1">
      <c r="A533" s="57" t="s">
        <v>315</v>
      </c>
      <c r="B533" s="57" t="s">
        <v>1545</v>
      </c>
      <c r="C533" s="58"/>
      <c r="D533" s="57" t="s">
        <v>328</v>
      </c>
      <c r="E533" s="57" t="s">
        <v>4</v>
      </c>
      <c r="F533" s="38" t="s">
        <v>1546</v>
      </c>
      <c r="G533" s="57" t="s">
        <v>1547</v>
      </c>
      <c r="H533" s="38">
        <v>1.0</v>
      </c>
      <c r="I533" s="113">
        <v>690.0</v>
      </c>
      <c r="J533" s="125"/>
      <c r="K533" s="217">
        <v>1.0</v>
      </c>
      <c r="L533" s="218">
        <v>1.0</v>
      </c>
      <c r="M533" s="189">
        <f t="shared" ref="M533:M534" si="75">L533*H533</f>
        <v>1</v>
      </c>
      <c r="N533" s="57" t="s">
        <v>1435</v>
      </c>
      <c r="O533" s="363" t="s">
        <v>2029</v>
      </c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70"/>
      <c r="AK533" s="270"/>
      <c r="AL533" s="270"/>
      <c r="AM533" s="270"/>
      <c r="AN533" s="270"/>
      <c r="AO533" s="270"/>
    </row>
    <row r="534" ht="15.75" customHeight="1">
      <c r="A534" s="57" t="s">
        <v>315</v>
      </c>
      <c r="B534" s="57" t="s">
        <v>1545</v>
      </c>
      <c r="C534" s="58"/>
      <c r="D534" s="57" t="s">
        <v>474</v>
      </c>
      <c r="E534" s="57" t="s">
        <v>4</v>
      </c>
      <c r="F534" s="38" t="s">
        <v>1546</v>
      </c>
      <c r="G534" s="57" t="s">
        <v>1547</v>
      </c>
      <c r="H534" s="38">
        <v>2.0</v>
      </c>
      <c r="I534" s="113">
        <v>690.0</v>
      </c>
      <c r="J534" s="125"/>
      <c r="K534" s="217">
        <v>1.0</v>
      </c>
      <c r="L534" s="218">
        <v>1.0</v>
      </c>
      <c r="M534" s="189">
        <f t="shared" si="75"/>
        <v>2</v>
      </c>
      <c r="N534" s="57" t="s">
        <v>1435</v>
      </c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70"/>
      <c r="AK534" s="270"/>
      <c r="AL534" s="270"/>
      <c r="AM534" s="270"/>
      <c r="AN534" s="270"/>
      <c r="AO534" s="270"/>
    </row>
    <row r="535" ht="15.75" customHeight="1">
      <c r="A535" s="301"/>
      <c r="B535" s="252"/>
      <c r="C535" s="252"/>
      <c r="D535" s="252"/>
      <c r="E535" s="252"/>
      <c r="F535" s="503"/>
      <c r="G535" s="252"/>
      <c r="H535" s="455"/>
      <c r="I535" s="252"/>
      <c r="J535" s="252"/>
      <c r="K535" s="504"/>
      <c r="L535" s="505"/>
      <c r="M535" s="506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70"/>
      <c r="AK535" s="270"/>
      <c r="AL535" s="270"/>
      <c r="AM535" s="270"/>
      <c r="AN535" s="270"/>
      <c r="AO535" s="270"/>
    </row>
    <row r="536" ht="15.75" customHeight="1">
      <c r="A536" s="301"/>
      <c r="B536" s="252"/>
      <c r="C536" s="252"/>
      <c r="D536" s="252"/>
      <c r="E536" s="252"/>
      <c r="F536" s="503"/>
      <c r="G536" s="252"/>
      <c r="H536" s="455"/>
      <c r="I536" s="252"/>
      <c r="J536" s="252"/>
      <c r="K536" s="504"/>
      <c r="L536" s="505"/>
      <c r="M536" s="506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70"/>
      <c r="AK536" s="270"/>
      <c r="AL536" s="270"/>
      <c r="AM536" s="270"/>
      <c r="AN536" s="270"/>
      <c r="AO536" s="270"/>
    </row>
    <row r="537" ht="15.75" customHeight="1">
      <c r="A537" s="301"/>
      <c r="B537" s="252"/>
      <c r="C537" s="252"/>
      <c r="D537" s="252"/>
      <c r="E537" s="252"/>
      <c r="F537" s="503"/>
      <c r="G537" s="252"/>
      <c r="H537" s="455"/>
      <c r="I537" s="252"/>
      <c r="J537" s="252"/>
      <c r="K537" s="504"/>
      <c r="L537" s="505"/>
      <c r="M537" s="506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70"/>
      <c r="AK537" s="270"/>
      <c r="AL537" s="270"/>
      <c r="AM537" s="270"/>
      <c r="AN537" s="270"/>
      <c r="AO537" s="270"/>
    </row>
    <row r="538" ht="15.75" customHeight="1">
      <c r="A538" s="301"/>
      <c r="B538" s="252"/>
      <c r="C538" s="252"/>
      <c r="D538" s="252"/>
      <c r="E538" s="252"/>
      <c r="F538" s="503"/>
      <c r="G538" s="252"/>
      <c r="H538" s="455"/>
      <c r="I538" s="252"/>
      <c r="J538" s="252"/>
      <c r="K538" s="504"/>
      <c r="L538" s="505"/>
      <c r="M538" s="506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70"/>
      <c r="AK538" s="270"/>
      <c r="AL538" s="270"/>
      <c r="AM538" s="270"/>
      <c r="AN538" s="270"/>
      <c r="AO538" s="270"/>
    </row>
    <row r="539" ht="15.75" customHeight="1">
      <c r="A539" s="301"/>
      <c r="B539" s="252"/>
      <c r="C539" s="252"/>
      <c r="D539" s="252"/>
      <c r="E539" s="252"/>
      <c r="F539" s="503"/>
      <c r="G539" s="252"/>
      <c r="H539" s="455"/>
      <c r="I539" s="252"/>
      <c r="J539" s="252"/>
      <c r="K539" s="504"/>
      <c r="L539" s="505"/>
      <c r="M539" s="506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70"/>
      <c r="AK539" s="270"/>
      <c r="AL539" s="270"/>
      <c r="AM539" s="270"/>
      <c r="AN539" s="270"/>
      <c r="AO539" s="270"/>
    </row>
    <row r="540" ht="15.75" customHeight="1">
      <c r="A540" s="301"/>
      <c r="B540" s="252"/>
      <c r="C540" s="252"/>
      <c r="D540" s="252"/>
      <c r="E540" s="252"/>
      <c r="F540" s="503"/>
      <c r="G540" s="252"/>
      <c r="H540" s="455"/>
      <c r="I540" s="252"/>
      <c r="J540" s="252"/>
      <c r="K540" s="504"/>
      <c r="L540" s="505"/>
      <c r="M540" s="506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70"/>
      <c r="AK540" s="270"/>
      <c r="AL540" s="270"/>
      <c r="AM540" s="270"/>
      <c r="AN540" s="270"/>
      <c r="AO540" s="270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504"/>
      <c r="L541" s="505"/>
      <c r="M541" s="506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70"/>
      <c r="AK541" s="270"/>
      <c r="AL541" s="270"/>
      <c r="AM541" s="270"/>
      <c r="AN541" s="270"/>
      <c r="AO541" s="270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504"/>
      <c r="L542" s="505"/>
      <c r="M542" s="506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70"/>
      <c r="AK542" s="270"/>
      <c r="AL542" s="270"/>
      <c r="AM542" s="270"/>
      <c r="AN542" s="270"/>
      <c r="AO542" s="270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504"/>
      <c r="L543" s="505"/>
      <c r="M543" s="506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70"/>
      <c r="AK543" s="270"/>
      <c r="AL543" s="270"/>
      <c r="AM543" s="270"/>
      <c r="AN543" s="270"/>
      <c r="AO543" s="270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504"/>
      <c r="L544" s="505"/>
      <c r="M544" s="506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70"/>
      <c r="AK544" s="270"/>
      <c r="AL544" s="270"/>
      <c r="AM544" s="270"/>
      <c r="AN544" s="270"/>
      <c r="AO544" s="270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504"/>
      <c r="L545" s="505"/>
      <c r="M545" s="506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70"/>
      <c r="AK545" s="270"/>
      <c r="AL545" s="270"/>
      <c r="AM545" s="270"/>
      <c r="AN545" s="270"/>
      <c r="AO545" s="270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504"/>
      <c r="L546" s="505"/>
      <c r="M546" s="506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70"/>
      <c r="AK546" s="270"/>
      <c r="AL546" s="270"/>
      <c r="AM546" s="270"/>
      <c r="AN546" s="270"/>
      <c r="AO546" s="270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504"/>
      <c r="L547" s="505"/>
      <c r="M547" s="506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70"/>
      <c r="AK547" s="270"/>
      <c r="AL547" s="270"/>
      <c r="AM547" s="270"/>
      <c r="AN547" s="270"/>
      <c r="AO547" s="270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504"/>
      <c r="L548" s="505"/>
      <c r="M548" s="506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70"/>
      <c r="AK548" s="270"/>
      <c r="AL548" s="270"/>
      <c r="AM548" s="270"/>
      <c r="AN548" s="270"/>
      <c r="AO548" s="270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504"/>
      <c r="L549" s="505"/>
      <c r="M549" s="506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70"/>
      <c r="AK549" s="270"/>
      <c r="AL549" s="270"/>
      <c r="AM549" s="270"/>
      <c r="AN549" s="270"/>
      <c r="AO549" s="270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504"/>
      <c r="L550" s="505"/>
      <c r="M550" s="506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70"/>
      <c r="AK550" s="270"/>
      <c r="AL550" s="270"/>
      <c r="AM550" s="270"/>
      <c r="AN550" s="270"/>
      <c r="AO550" s="270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504"/>
      <c r="L551" s="505"/>
      <c r="M551" s="506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70"/>
      <c r="AK551" s="270"/>
      <c r="AL551" s="270"/>
      <c r="AM551" s="270"/>
      <c r="AN551" s="270"/>
      <c r="AO551" s="270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504"/>
      <c r="L552" s="505"/>
      <c r="M552" s="506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70"/>
      <c r="AK552" s="270"/>
      <c r="AL552" s="270"/>
      <c r="AM552" s="270"/>
      <c r="AN552" s="270"/>
      <c r="AO552" s="270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504"/>
      <c r="L553" s="505"/>
      <c r="M553" s="506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70"/>
      <c r="AK553" s="270"/>
      <c r="AL553" s="270"/>
      <c r="AM553" s="270"/>
      <c r="AN553" s="270"/>
      <c r="AO553" s="270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504"/>
      <c r="L554" s="505"/>
      <c r="M554" s="506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70"/>
      <c r="AK554" s="270"/>
      <c r="AL554" s="270"/>
      <c r="AM554" s="270"/>
      <c r="AN554" s="270"/>
      <c r="AO554" s="270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504"/>
      <c r="L555" s="505"/>
      <c r="M555" s="506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70"/>
      <c r="AK555" s="270"/>
      <c r="AL555" s="270"/>
      <c r="AM555" s="270"/>
      <c r="AN555" s="270"/>
      <c r="AO555" s="270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504"/>
      <c r="L556" s="505"/>
      <c r="M556" s="506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70"/>
      <c r="AK556" s="270"/>
      <c r="AL556" s="270"/>
      <c r="AM556" s="270"/>
      <c r="AN556" s="270"/>
      <c r="AO556" s="270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504"/>
      <c r="L557" s="505"/>
      <c r="M557" s="506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70"/>
      <c r="AK557" s="270"/>
      <c r="AL557" s="270"/>
      <c r="AM557" s="270"/>
      <c r="AN557" s="270"/>
      <c r="AO557" s="270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504"/>
      <c r="L558" s="505"/>
      <c r="M558" s="506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70"/>
      <c r="AK558" s="270"/>
      <c r="AL558" s="270"/>
      <c r="AM558" s="270"/>
      <c r="AN558" s="270"/>
      <c r="AO558" s="270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504"/>
      <c r="L559" s="505"/>
      <c r="M559" s="506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70"/>
      <c r="AK559" s="270"/>
      <c r="AL559" s="270"/>
      <c r="AM559" s="270"/>
      <c r="AN559" s="270"/>
      <c r="AO559" s="270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504"/>
      <c r="L560" s="505"/>
      <c r="M560" s="506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70"/>
      <c r="AK560" s="270"/>
      <c r="AL560" s="270"/>
      <c r="AM560" s="270"/>
      <c r="AN560" s="270"/>
      <c r="AO560" s="270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504"/>
      <c r="L561" s="505"/>
      <c r="M561" s="506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70"/>
      <c r="AK561" s="270"/>
      <c r="AL561" s="270"/>
      <c r="AM561" s="270"/>
      <c r="AN561" s="270"/>
      <c r="AO561" s="270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504"/>
      <c r="L562" s="505"/>
      <c r="M562" s="506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70"/>
      <c r="AK562" s="270"/>
      <c r="AL562" s="270"/>
      <c r="AM562" s="270"/>
      <c r="AN562" s="270"/>
      <c r="AO562" s="270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504"/>
      <c r="L563" s="505"/>
      <c r="M563" s="506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70"/>
      <c r="AK563" s="270"/>
      <c r="AL563" s="270"/>
      <c r="AM563" s="270"/>
      <c r="AN563" s="270"/>
      <c r="AO563" s="270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504"/>
      <c r="L564" s="505"/>
      <c r="M564" s="506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70"/>
      <c r="AK564" s="270"/>
      <c r="AL564" s="270"/>
      <c r="AM564" s="270"/>
      <c r="AN564" s="270"/>
      <c r="AO564" s="270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504"/>
      <c r="L565" s="505"/>
      <c r="M565" s="506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70"/>
      <c r="AK565" s="270"/>
      <c r="AL565" s="270"/>
      <c r="AM565" s="270"/>
      <c r="AN565" s="270"/>
      <c r="AO565" s="270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504"/>
      <c r="L566" s="505"/>
      <c r="M566" s="506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70"/>
      <c r="AK566" s="270"/>
      <c r="AL566" s="270"/>
      <c r="AM566" s="270"/>
      <c r="AN566" s="270"/>
      <c r="AO566" s="270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  <row r="1064" ht="15.75" customHeight="1">
      <c r="A1064" s="301"/>
      <c r="B1064" s="252"/>
      <c r="C1064" s="252"/>
      <c r="D1064" s="252"/>
      <c r="E1064" s="252"/>
      <c r="F1064" s="503"/>
      <c r="G1064" s="252"/>
      <c r="H1064" s="455"/>
      <c r="I1064" s="252"/>
      <c r="J1064" s="252"/>
      <c r="K1064" s="252"/>
      <c r="L1064" s="507"/>
      <c r="M1064" s="508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252"/>
      <c r="Y1064" s="252"/>
      <c r="Z1064" s="252"/>
      <c r="AA1064" s="252"/>
      <c r="AB1064" s="252"/>
      <c r="AC1064" s="252"/>
      <c r="AD1064" s="252"/>
      <c r="AE1064" s="252"/>
      <c r="AF1064" s="252"/>
      <c r="AG1064" s="252"/>
      <c r="AH1064" s="252"/>
      <c r="AI1064" s="252"/>
      <c r="AJ1064" s="252"/>
      <c r="AK1064" s="252"/>
      <c r="AL1064" s="252"/>
      <c r="AM1064" s="252"/>
      <c r="AN1064" s="252"/>
      <c r="AO1064" s="252"/>
    </row>
    <row r="1065" ht="15.75" customHeight="1">
      <c r="A1065" s="301"/>
      <c r="B1065" s="252"/>
      <c r="C1065" s="252"/>
      <c r="D1065" s="252"/>
      <c r="E1065" s="252"/>
      <c r="F1065" s="503"/>
      <c r="G1065" s="252"/>
      <c r="H1065" s="455"/>
      <c r="I1065" s="252"/>
      <c r="J1065" s="252"/>
      <c r="K1065" s="252"/>
      <c r="L1065" s="507"/>
      <c r="M1065" s="508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252"/>
      <c r="Y1065" s="252"/>
      <c r="Z1065" s="252"/>
      <c r="AA1065" s="252"/>
      <c r="AB1065" s="252"/>
      <c r="AC1065" s="252"/>
      <c r="AD1065" s="252"/>
      <c r="AE1065" s="252"/>
      <c r="AF1065" s="252"/>
      <c r="AG1065" s="252"/>
      <c r="AH1065" s="252"/>
      <c r="AI1065" s="252"/>
      <c r="AJ1065" s="252"/>
      <c r="AK1065" s="252"/>
      <c r="AL1065" s="252"/>
      <c r="AM1065" s="252"/>
      <c r="AN1065" s="252"/>
      <c r="AO1065" s="252"/>
    </row>
    <row r="1066" ht="15.75" customHeight="1">
      <c r="A1066" s="301"/>
      <c r="B1066" s="252"/>
      <c r="C1066" s="252"/>
      <c r="D1066" s="252"/>
      <c r="E1066" s="252"/>
      <c r="F1066" s="503"/>
      <c r="G1066" s="252"/>
      <c r="H1066" s="455"/>
      <c r="I1066" s="252"/>
      <c r="J1066" s="252"/>
      <c r="K1066" s="252"/>
      <c r="L1066" s="507"/>
      <c r="M1066" s="508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252"/>
      <c r="Y1066" s="252"/>
      <c r="Z1066" s="252"/>
      <c r="AA1066" s="252"/>
      <c r="AB1066" s="252"/>
      <c r="AC1066" s="252"/>
      <c r="AD1066" s="252"/>
      <c r="AE1066" s="252"/>
      <c r="AF1066" s="252"/>
      <c r="AG1066" s="252"/>
      <c r="AH1066" s="252"/>
      <c r="AI1066" s="252"/>
      <c r="AJ1066" s="252"/>
      <c r="AK1066" s="252"/>
      <c r="AL1066" s="252"/>
      <c r="AM1066" s="252"/>
      <c r="AN1066" s="252"/>
      <c r="AO1066" s="252"/>
    </row>
    <row r="1067" ht="15.75" customHeight="1">
      <c r="A1067" s="301"/>
      <c r="B1067" s="252"/>
      <c r="C1067" s="252"/>
      <c r="D1067" s="252"/>
      <c r="E1067" s="252"/>
      <c r="F1067" s="503"/>
      <c r="G1067" s="252"/>
      <c r="H1067" s="455"/>
      <c r="I1067" s="252"/>
      <c r="J1067" s="252"/>
      <c r="K1067" s="252"/>
      <c r="L1067" s="507"/>
      <c r="M1067" s="508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/>
      <c r="X1067" s="252"/>
      <c r="Y1067" s="252"/>
      <c r="Z1067" s="252"/>
      <c r="AA1067" s="252"/>
      <c r="AB1067" s="252"/>
      <c r="AC1067" s="252"/>
      <c r="AD1067" s="252"/>
      <c r="AE1067" s="252"/>
      <c r="AF1067" s="252"/>
      <c r="AG1067" s="252"/>
      <c r="AH1067" s="252"/>
      <c r="AI1067" s="252"/>
      <c r="AJ1067" s="252"/>
      <c r="AK1067" s="252"/>
      <c r="AL1067" s="252"/>
      <c r="AM1067" s="252"/>
      <c r="AN1067" s="252"/>
      <c r="AO1067" s="252"/>
    </row>
    <row r="1068" ht="15.75" customHeight="1">
      <c r="A1068" s="301"/>
      <c r="B1068" s="252"/>
      <c r="C1068" s="252"/>
      <c r="D1068" s="252"/>
      <c r="E1068" s="252"/>
      <c r="F1068" s="503"/>
      <c r="G1068" s="252"/>
      <c r="H1068" s="455"/>
      <c r="I1068" s="252"/>
      <c r="J1068" s="252"/>
      <c r="K1068" s="252"/>
      <c r="L1068" s="507"/>
      <c r="M1068" s="508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252"/>
      <c r="Y1068" s="252"/>
      <c r="Z1068" s="252"/>
      <c r="AA1068" s="252"/>
      <c r="AB1068" s="252"/>
      <c r="AC1068" s="252"/>
      <c r="AD1068" s="252"/>
      <c r="AE1068" s="252"/>
      <c r="AF1068" s="252"/>
      <c r="AG1068" s="252"/>
      <c r="AH1068" s="252"/>
      <c r="AI1068" s="252"/>
      <c r="AJ1068" s="252"/>
      <c r="AK1068" s="252"/>
      <c r="AL1068" s="252"/>
      <c r="AM1068" s="252"/>
      <c r="AN1068" s="252"/>
      <c r="AO1068" s="252"/>
    </row>
    <row r="1069" ht="15.75" customHeight="1">
      <c r="A1069" s="301"/>
      <c r="B1069" s="252"/>
      <c r="C1069" s="252"/>
      <c r="D1069" s="252"/>
      <c r="E1069" s="252"/>
      <c r="F1069" s="503"/>
      <c r="G1069" s="252"/>
      <c r="H1069" s="455"/>
      <c r="I1069" s="252"/>
      <c r="J1069" s="252"/>
      <c r="K1069" s="252"/>
      <c r="L1069" s="507"/>
      <c r="M1069" s="508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252"/>
      <c r="Y1069" s="252"/>
      <c r="Z1069" s="252"/>
      <c r="AA1069" s="252"/>
      <c r="AB1069" s="252"/>
      <c r="AC1069" s="252"/>
      <c r="AD1069" s="252"/>
      <c r="AE1069" s="252"/>
      <c r="AF1069" s="252"/>
      <c r="AG1069" s="252"/>
      <c r="AH1069" s="252"/>
      <c r="AI1069" s="252"/>
      <c r="AJ1069" s="252"/>
      <c r="AK1069" s="252"/>
      <c r="AL1069" s="252"/>
      <c r="AM1069" s="252"/>
      <c r="AN1069" s="252"/>
      <c r="AO1069" s="252"/>
    </row>
    <row r="1070" ht="15.75" customHeight="1">
      <c r="A1070" s="301"/>
      <c r="B1070" s="252"/>
      <c r="C1070" s="252"/>
      <c r="D1070" s="252"/>
      <c r="E1070" s="252"/>
      <c r="F1070" s="503"/>
      <c r="G1070" s="252"/>
      <c r="H1070" s="455"/>
      <c r="I1070" s="252"/>
      <c r="J1070" s="252"/>
      <c r="K1070" s="252"/>
      <c r="L1070" s="507"/>
      <c r="M1070" s="508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252"/>
      <c r="Y1070" s="252"/>
      <c r="Z1070" s="252"/>
      <c r="AA1070" s="252"/>
      <c r="AB1070" s="252"/>
      <c r="AC1070" s="252"/>
      <c r="AD1070" s="252"/>
      <c r="AE1070" s="252"/>
      <c r="AF1070" s="252"/>
      <c r="AG1070" s="252"/>
      <c r="AH1070" s="252"/>
      <c r="AI1070" s="252"/>
      <c r="AJ1070" s="252"/>
      <c r="AK1070" s="252"/>
      <c r="AL1070" s="252"/>
      <c r="AM1070" s="252"/>
      <c r="AN1070" s="252"/>
      <c r="AO1070" s="252"/>
    </row>
    <row r="1071" ht="15.75" customHeight="1">
      <c r="A1071" s="301"/>
      <c r="B1071" s="252"/>
      <c r="C1071" s="252"/>
      <c r="D1071" s="252"/>
      <c r="E1071" s="252"/>
      <c r="F1071" s="503"/>
      <c r="G1071" s="252"/>
      <c r="H1071" s="455"/>
      <c r="I1071" s="252"/>
      <c r="J1071" s="252"/>
      <c r="K1071" s="252"/>
      <c r="L1071" s="507"/>
      <c r="M1071" s="508"/>
      <c r="N1071" s="252"/>
      <c r="O1071" s="252"/>
      <c r="P1071" s="252"/>
      <c r="Q1071" s="252"/>
      <c r="R1071" s="252"/>
      <c r="S1071" s="252"/>
      <c r="T1071" s="252"/>
      <c r="U1071" s="252"/>
      <c r="V1071" s="252"/>
      <c r="W1071" s="252"/>
      <c r="X1071" s="252"/>
      <c r="Y1071" s="252"/>
      <c r="Z1071" s="252"/>
      <c r="AA1071" s="252"/>
      <c r="AB1071" s="252"/>
      <c r="AC1071" s="252"/>
      <c r="AD1071" s="252"/>
      <c r="AE1071" s="252"/>
      <c r="AF1071" s="252"/>
      <c r="AG1071" s="252"/>
      <c r="AH1071" s="252"/>
      <c r="AI1071" s="252"/>
      <c r="AJ1071" s="252"/>
      <c r="AK1071" s="252"/>
      <c r="AL1071" s="252"/>
      <c r="AM1071" s="252"/>
      <c r="AN1071" s="252"/>
      <c r="AO1071" s="252"/>
    </row>
    <row r="1072" ht="15.75" customHeight="1">
      <c r="A1072" s="301"/>
      <c r="B1072" s="252"/>
      <c r="C1072" s="252"/>
      <c r="D1072" s="252"/>
      <c r="E1072" s="252"/>
      <c r="F1072" s="503"/>
      <c r="G1072" s="252"/>
      <c r="H1072" s="455"/>
      <c r="I1072" s="252"/>
      <c r="J1072" s="252"/>
      <c r="K1072" s="252"/>
      <c r="L1072" s="507"/>
      <c r="M1072" s="508"/>
      <c r="N1072" s="252"/>
      <c r="O1072" s="252"/>
      <c r="P1072" s="252"/>
      <c r="Q1072" s="252"/>
      <c r="R1072" s="252"/>
      <c r="S1072" s="252"/>
      <c r="T1072" s="252"/>
      <c r="U1072" s="252"/>
      <c r="V1072" s="252"/>
      <c r="W1072" s="252"/>
      <c r="X1072" s="252"/>
      <c r="Y1072" s="252"/>
      <c r="Z1072" s="252"/>
      <c r="AA1072" s="252"/>
      <c r="AB1072" s="252"/>
      <c r="AC1072" s="252"/>
      <c r="AD1072" s="252"/>
      <c r="AE1072" s="252"/>
      <c r="AF1072" s="252"/>
      <c r="AG1072" s="252"/>
      <c r="AH1072" s="252"/>
      <c r="AI1072" s="252"/>
      <c r="AJ1072" s="252"/>
      <c r="AK1072" s="252"/>
      <c r="AL1072" s="252"/>
      <c r="AM1072" s="252"/>
      <c r="AN1072" s="252"/>
      <c r="AO1072" s="252"/>
    </row>
    <row r="1073" ht="15.75" customHeight="1">
      <c r="A1073" s="301"/>
      <c r="B1073" s="252"/>
      <c r="C1073" s="252"/>
      <c r="D1073" s="252"/>
      <c r="E1073" s="252"/>
      <c r="F1073" s="503"/>
      <c r="G1073" s="252"/>
      <c r="H1073" s="455"/>
      <c r="I1073" s="252"/>
      <c r="J1073" s="252"/>
      <c r="K1073" s="252"/>
      <c r="L1073" s="507"/>
      <c r="M1073" s="508"/>
      <c r="N1073" s="252"/>
      <c r="O1073" s="252"/>
      <c r="P1073" s="252"/>
      <c r="Q1073" s="252"/>
      <c r="R1073" s="252"/>
      <c r="S1073" s="252"/>
      <c r="T1073" s="252"/>
      <c r="U1073" s="252"/>
      <c r="V1073" s="252"/>
      <c r="W1073" s="252"/>
      <c r="X1073" s="252"/>
      <c r="Y1073" s="252"/>
      <c r="Z1073" s="252"/>
      <c r="AA1073" s="252"/>
      <c r="AB1073" s="252"/>
      <c r="AC1073" s="252"/>
      <c r="AD1073" s="252"/>
      <c r="AE1073" s="252"/>
      <c r="AF1073" s="252"/>
      <c r="AG1073" s="252"/>
      <c r="AH1073" s="252"/>
      <c r="AI1073" s="252"/>
      <c r="AJ1073" s="252"/>
      <c r="AK1073" s="252"/>
      <c r="AL1073" s="252"/>
      <c r="AM1073" s="252"/>
      <c r="AN1073" s="252"/>
      <c r="AO1073" s="252"/>
    </row>
    <row r="1074" ht="15.75" customHeight="1">
      <c r="A1074" s="301"/>
      <c r="B1074" s="252"/>
      <c r="C1074" s="252"/>
      <c r="D1074" s="252"/>
      <c r="E1074" s="252"/>
      <c r="F1074" s="503"/>
      <c r="G1074" s="252"/>
      <c r="H1074" s="455"/>
      <c r="I1074" s="252"/>
      <c r="J1074" s="252"/>
      <c r="K1074" s="252"/>
      <c r="L1074" s="507"/>
      <c r="M1074" s="508"/>
      <c r="N1074" s="252"/>
      <c r="O1074" s="252"/>
      <c r="P1074" s="252"/>
      <c r="Q1074" s="252"/>
      <c r="R1074" s="252"/>
      <c r="S1074" s="252"/>
      <c r="T1074" s="252"/>
      <c r="U1074" s="252"/>
      <c r="V1074" s="252"/>
      <c r="W1074" s="252"/>
      <c r="X1074" s="252"/>
      <c r="Y1074" s="252"/>
      <c r="Z1074" s="252"/>
      <c r="AA1074" s="252"/>
      <c r="AB1074" s="252"/>
      <c r="AC1074" s="252"/>
      <c r="AD1074" s="252"/>
      <c r="AE1074" s="252"/>
      <c r="AF1074" s="252"/>
      <c r="AG1074" s="252"/>
      <c r="AH1074" s="252"/>
      <c r="AI1074" s="252"/>
      <c r="AJ1074" s="252"/>
      <c r="AK1074" s="252"/>
      <c r="AL1074" s="252"/>
      <c r="AM1074" s="252"/>
      <c r="AN1074" s="252"/>
      <c r="AO1074" s="252"/>
    </row>
    <row r="1075" ht="15.75" customHeight="1">
      <c r="A1075" s="301"/>
      <c r="B1075" s="252"/>
      <c r="C1075" s="252"/>
      <c r="D1075" s="252"/>
      <c r="E1075" s="252"/>
      <c r="F1075" s="503"/>
      <c r="G1075" s="252"/>
      <c r="H1075" s="455"/>
      <c r="I1075" s="252"/>
      <c r="J1075" s="252"/>
      <c r="K1075" s="252"/>
      <c r="L1075" s="507"/>
      <c r="M1075" s="508"/>
      <c r="N1075" s="252"/>
      <c r="O1075" s="252"/>
      <c r="P1075" s="252"/>
      <c r="Q1075" s="252"/>
      <c r="R1075" s="252"/>
      <c r="S1075" s="252"/>
      <c r="T1075" s="252"/>
      <c r="U1075" s="252"/>
      <c r="V1075" s="252"/>
      <c r="W1075" s="252"/>
      <c r="X1075" s="252"/>
      <c r="Y1075" s="252"/>
      <c r="Z1075" s="252"/>
      <c r="AA1075" s="252"/>
      <c r="AB1075" s="252"/>
      <c r="AC1075" s="252"/>
      <c r="AD1075" s="252"/>
      <c r="AE1075" s="252"/>
      <c r="AF1075" s="252"/>
      <c r="AG1075" s="252"/>
      <c r="AH1075" s="252"/>
      <c r="AI1075" s="252"/>
      <c r="AJ1075" s="252"/>
      <c r="AK1075" s="252"/>
      <c r="AL1075" s="252"/>
      <c r="AM1075" s="252"/>
      <c r="AN1075" s="252"/>
      <c r="AO1075" s="252"/>
    </row>
    <row r="1076" ht="15.75" customHeight="1">
      <c r="A1076" s="301"/>
      <c r="B1076" s="252"/>
      <c r="C1076" s="252"/>
      <c r="D1076" s="252"/>
      <c r="E1076" s="252"/>
      <c r="F1076" s="503"/>
      <c r="G1076" s="252"/>
      <c r="H1076" s="455"/>
      <c r="I1076" s="252"/>
      <c r="J1076" s="252"/>
      <c r="K1076" s="252"/>
      <c r="L1076" s="507"/>
      <c r="M1076" s="508"/>
      <c r="N1076" s="252"/>
      <c r="O1076" s="252"/>
      <c r="P1076" s="252"/>
      <c r="Q1076" s="252"/>
      <c r="R1076" s="252"/>
      <c r="S1076" s="252"/>
      <c r="T1076" s="252"/>
      <c r="U1076" s="252"/>
      <c r="V1076" s="252"/>
      <c r="W1076" s="252"/>
      <c r="X1076" s="252"/>
      <c r="Y1076" s="252"/>
      <c r="Z1076" s="252"/>
      <c r="AA1076" s="252"/>
      <c r="AB1076" s="252"/>
      <c r="AC1076" s="252"/>
      <c r="AD1076" s="252"/>
      <c r="AE1076" s="252"/>
      <c r="AF1076" s="252"/>
      <c r="AG1076" s="252"/>
      <c r="AH1076" s="252"/>
      <c r="AI1076" s="252"/>
      <c r="AJ1076" s="252"/>
      <c r="AK1076" s="252"/>
      <c r="AL1076" s="252"/>
      <c r="AM1076" s="252"/>
      <c r="AN1076" s="252"/>
      <c r="AO1076" s="252"/>
    </row>
    <row r="1077" ht="15.75" customHeight="1">
      <c r="A1077" s="301"/>
      <c r="B1077" s="252"/>
      <c r="C1077" s="252"/>
      <c r="D1077" s="252"/>
      <c r="E1077" s="252"/>
      <c r="F1077" s="503"/>
      <c r="G1077" s="252"/>
      <c r="H1077" s="455"/>
      <c r="I1077" s="252"/>
      <c r="J1077" s="252"/>
      <c r="K1077" s="252"/>
      <c r="L1077" s="507"/>
      <c r="M1077" s="508"/>
      <c r="N1077" s="252"/>
      <c r="O1077" s="252"/>
      <c r="P1077" s="252"/>
      <c r="Q1077" s="252"/>
      <c r="R1077" s="252"/>
      <c r="S1077" s="252"/>
      <c r="T1077" s="252"/>
      <c r="U1077" s="252"/>
      <c r="V1077" s="252"/>
      <c r="W1077" s="252"/>
      <c r="X1077" s="252"/>
      <c r="Y1077" s="252"/>
      <c r="Z1077" s="252"/>
      <c r="AA1077" s="252"/>
      <c r="AB1077" s="252"/>
      <c r="AC1077" s="252"/>
      <c r="AD1077" s="252"/>
      <c r="AE1077" s="252"/>
      <c r="AF1077" s="252"/>
      <c r="AG1077" s="252"/>
      <c r="AH1077" s="252"/>
      <c r="AI1077" s="252"/>
      <c r="AJ1077" s="252"/>
      <c r="AK1077" s="252"/>
      <c r="AL1077" s="252"/>
      <c r="AM1077" s="252"/>
      <c r="AN1077" s="252"/>
      <c r="AO1077" s="252"/>
    </row>
    <row r="1078" ht="15.75" customHeight="1">
      <c r="A1078" s="301"/>
      <c r="B1078" s="252"/>
      <c r="C1078" s="252"/>
      <c r="D1078" s="252"/>
      <c r="E1078" s="252"/>
      <c r="F1078" s="503"/>
      <c r="G1078" s="252"/>
      <c r="H1078" s="455"/>
      <c r="I1078" s="252"/>
      <c r="J1078" s="252"/>
      <c r="K1078" s="252"/>
      <c r="L1078" s="507"/>
      <c r="M1078" s="508"/>
      <c r="N1078" s="252"/>
      <c r="O1078" s="252"/>
      <c r="P1078" s="252"/>
      <c r="Q1078" s="252"/>
      <c r="R1078" s="252"/>
      <c r="S1078" s="252"/>
      <c r="T1078" s="252"/>
      <c r="U1078" s="252"/>
      <c r="V1078" s="252"/>
      <c r="W1078" s="252"/>
      <c r="X1078" s="252"/>
      <c r="Y1078" s="252"/>
      <c r="Z1078" s="252"/>
      <c r="AA1078" s="252"/>
      <c r="AB1078" s="252"/>
      <c r="AC1078" s="252"/>
      <c r="AD1078" s="252"/>
      <c r="AE1078" s="252"/>
      <c r="AF1078" s="252"/>
      <c r="AG1078" s="252"/>
      <c r="AH1078" s="252"/>
      <c r="AI1078" s="252"/>
      <c r="AJ1078" s="252"/>
      <c r="AK1078" s="252"/>
      <c r="AL1078" s="252"/>
      <c r="AM1078" s="252"/>
      <c r="AN1078" s="252"/>
      <c r="AO1078" s="252"/>
    </row>
    <row r="1079" ht="15.75" customHeight="1">
      <c r="A1079" s="301"/>
      <c r="B1079" s="252"/>
      <c r="C1079" s="252"/>
      <c r="D1079" s="252"/>
      <c r="E1079" s="252"/>
      <c r="F1079" s="503"/>
      <c r="G1079" s="252"/>
      <c r="H1079" s="455"/>
      <c r="I1079" s="252"/>
      <c r="J1079" s="252"/>
      <c r="K1079" s="252"/>
      <c r="L1079" s="507"/>
      <c r="M1079" s="508"/>
      <c r="N1079" s="252"/>
      <c r="O1079" s="252"/>
      <c r="P1079" s="252"/>
      <c r="Q1079" s="252"/>
      <c r="R1079" s="252"/>
      <c r="S1079" s="252"/>
      <c r="T1079" s="252"/>
      <c r="U1079" s="252"/>
      <c r="V1079" s="252"/>
      <c r="W1079" s="252"/>
      <c r="X1079" s="252"/>
      <c r="Y1079" s="252"/>
      <c r="Z1079" s="252"/>
      <c r="AA1079" s="252"/>
      <c r="AB1079" s="252"/>
      <c r="AC1079" s="252"/>
      <c r="AD1079" s="252"/>
      <c r="AE1079" s="252"/>
      <c r="AF1079" s="252"/>
      <c r="AG1079" s="252"/>
      <c r="AH1079" s="252"/>
      <c r="AI1079" s="252"/>
      <c r="AJ1079" s="252"/>
      <c r="AK1079" s="252"/>
      <c r="AL1079" s="252"/>
      <c r="AM1079" s="252"/>
      <c r="AN1079" s="252"/>
      <c r="AO1079" s="252"/>
    </row>
    <row r="1080" ht="15.75" customHeight="1">
      <c r="A1080" s="301"/>
      <c r="B1080" s="252"/>
      <c r="C1080" s="252"/>
      <c r="D1080" s="252"/>
      <c r="E1080" s="252"/>
      <c r="F1080" s="503"/>
      <c r="G1080" s="252"/>
      <c r="H1080" s="455"/>
      <c r="I1080" s="252"/>
      <c r="J1080" s="252"/>
      <c r="K1080" s="252"/>
      <c r="L1080" s="507"/>
      <c r="M1080" s="508"/>
      <c r="N1080" s="252"/>
      <c r="O1080" s="252"/>
      <c r="P1080" s="252"/>
      <c r="Q1080" s="252"/>
      <c r="R1080" s="252"/>
      <c r="S1080" s="252"/>
      <c r="T1080" s="252"/>
      <c r="U1080" s="252"/>
      <c r="V1080" s="252"/>
      <c r="W1080" s="252"/>
      <c r="X1080" s="252"/>
      <c r="Y1080" s="252"/>
      <c r="Z1080" s="252"/>
      <c r="AA1080" s="252"/>
      <c r="AB1080" s="252"/>
      <c r="AC1080" s="252"/>
      <c r="AD1080" s="252"/>
      <c r="AE1080" s="252"/>
      <c r="AF1080" s="252"/>
      <c r="AG1080" s="252"/>
      <c r="AH1080" s="252"/>
      <c r="AI1080" s="252"/>
      <c r="AJ1080" s="252"/>
      <c r="AK1080" s="252"/>
      <c r="AL1080" s="252"/>
      <c r="AM1080" s="252"/>
      <c r="AN1080" s="252"/>
      <c r="AO1080" s="252"/>
    </row>
    <row r="1081" ht="15.75" customHeight="1">
      <c r="A1081" s="301"/>
      <c r="B1081" s="252"/>
      <c r="C1081" s="252"/>
      <c r="D1081" s="252"/>
      <c r="E1081" s="252"/>
      <c r="F1081" s="503"/>
      <c r="G1081" s="252"/>
      <c r="H1081" s="455"/>
      <c r="I1081" s="252"/>
      <c r="J1081" s="252"/>
      <c r="K1081" s="252"/>
      <c r="L1081" s="507"/>
      <c r="M1081" s="508"/>
      <c r="N1081" s="252"/>
      <c r="O1081" s="252"/>
      <c r="P1081" s="252"/>
      <c r="Q1081" s="252"/>
      <c r="R1081" s="252"/>
      <c r="S1081" s="252"/>
      <c r="T1081" s="252"/>
      <c r="U1081" s="252"/>
      <c r="V1081" s="252"/>
      <c r="W1081" s="252"/>
      <c r="X1081" s="252"/>
      <c r="Y1081" s="252"/>
      <c r="Z1081" s="252"/>
      <c r="AA1081" s="252"/>
      <c r="AB1081" s="252"/>
      <c r="AC1081" s="252"/>
      <c r="AD1081" s="252"/>
      <c r="AE1081" s="252"/>
      <c r="AF1081" s="252"/>
      <c r="AG1081" s="252"/>
      <c r="AH1081" s="252"/>
      <c r="AI1081" s="252"/>
      <c r="AJ1081" s="252"/>
      <c r="AK1081" s="252"/>
      <c r="AL1081" s="252"/>
      <c r="AM1081" s="252"/>
      <c r="AN1081" s="252"/>
      <c r="AO1081" s="252"/>
    </row>
    <row r="1082" ht="15.75" customHeight="1">
      <c r="A1082" s="301"/>
      <c r="B1082" s="252"/>
      <c r="C1082" s="252"/>
      <c r="D1082" s="252"/>
      <c r="E1082" s="252"/>
      <c r="F1082" s="503"/>
      <c r="G1082" s="252"/>
      <c r="H1082" s="455"/>
      <c r="I1082" s="252"/>
      <c r="J1082" s="252"/>
      <c r="K1082" s="252"/>
      <c r="L1082" s="507"/>
      <c r="M1082" s="508"/>
      <c r="N1082" s="252"/>
      <c r="O1082" s="252"/>
      <c r="P1082" s="252"/>
      <c r="Q1082" s="252"/>
      <c r="R1082" s="252"/>
      <c r="S1082" s="252"/>
      <c r="T1082" s="252"/>
      <c r="U1082" s="252"/>
      <c r="V1082" s="252"/>
      <c r="W1082" s="252"/>
      <c r="X1082" s="252"/>
      <c r="Y1082" s="252"/>
      <c r="Z1082" s="252"/>
      <c r="AA1082" s="252"/>
      <c r="AB1082" s="252"/>
      <c r="AC1082" s="252"/>
      <c r="AD1082" s="252"/>
      <c r="AE1082" s="252"/>
      <c r="AF1082" s="252"/>
      <c r="AG1082" s="252"/>
      <c r="AH1082" s="252"/>
      <c r="AI1082" s="252"/>
      <c r="AJ1082" s="252"/>
      <c r="AK1082" s="252"/>
      <c r="AL1082" s="252"/>
      <c r="AM1082" s="252"/>
      <c r="AN1082" s="252"/>
      <c r="AO1082" s="252"/>
    </row>
    <row r="1083" ht="15.75" customHeight="1">
      <c r="A1083" s="301"/>
      <c r="B1083" s="252"/>
      <c r="C1083" s="252"/>
      <c r="D1083" s="252"/>
      <c r="E1083" s="252"/>
      <c r="F1083" s="503"/>
      <c r="G1083" s="252"/>
      <c r="H1083" s="455"/>
      <c r="I1083" s="252"/>
      <c r="J1083" s="252"/>
      <c r="K1083" s="252"/>
      <c r="L1083" s="507"/>
      <c r="M1083" s="508"/>
      <c r="N1083" s="252"/>
      <c r="O1083" s="252"/>
      <c r="P1083" s="252"/>
      <c r="Q1083" s="252"/>
      <c r="R1083" s="252"/>
      <c r="S1083" s="252"/>
      <c r="T1083" s="252"/>
      <c r="U1083" s="252"/>
      <c r="V1083" s="252"/>
      <c r="W1083" s="252"/>
      <c r="X1083" s="252"/>
      <c r="Y1083" s="252"/>
      <c r="Z1083" s="252"/>
      <c r="AA1083" s="252"/>
      <c r="AB1083" s="252"/>
      <c r="AC1083" s="252"/>
      <c r="AD1083" s="252"/>
      <c r="AE1083" s="252"/>
      <c r="AF1083" s="252"/>
      <c r="AG1083" s="252"/>
      <c r="AH1083" s="252"/>
      <c r="AI1083" s="252"/>
      <c r="AJ1083" s="252"/>
      <c r="AK1083" s="252"/>
      <c r="AL1083" s="252"/>
      <c r="AM1083" s="252"/>
      <c r="AN1083" s="252"/>
      <c r="AO1083" s="252"/>
    </row>
    <row r="1084" ht="15.75" customHeight="1">
      <c r="A1084" s="301"/>
      <c r="B1084" s="252"/>
      <c r="C1084" s="252"/>
      <c r="D1084" s="252"/>
      <c r="E1084" s="252"/>
      <c r="F1084" s="503"/>
      <c r="G1084" s="252"/>
      <c r="H1084" s="455"/>
      <c r="I1084" s="252"/>
      <c r="J1084" s="252"/>
      <c r="K1084" s="252"/>
      <c r="L1084" s="507"/>
      <c r="M1084" s="508"/>
      <c r="N1084" s="252"/>
      <c r="O1084" s="252"/>
      <c r="P1084" s="252"/>
      <c r="Q1084" s="252"/>
      <c r="R1084" s="252"/>
      <c r="S1084" s="252"/>
      <c r="T1084" s="252"/>
      <c r="U1084" s="252"/>
      <c r="V1084" s="252"/>
      <c r="W1084" s="252"/>
      <c r="X1084" s="252"/>
      <c r="Y1084" s="252"/>
      <c r="Z1084" s="252"/>
      <c r="AA1084" s="252"/>
      <c r="AB1084" s="252"/>
      <c r="AC1084" s="252"/>
      <c r="AD1084" s="252"/>
      <c r="AE1084" s="252"/>
      <c r="AF1084" s="252"/>
      <c r="AG1084" s="252"/>
      <c r="AH1084" s="252"/>
      <c r="AI1084" s="252"/>
      <c r="AJ1084" s="252"/>
      <c r="AK1084" s="252"/>
      <c r="AL1084" s="252"/>
      <c r="AM1084" s="252"/>
      <c r="AN1084" s="252"/>
      <c r="AO1084" s="252"/>
    </row>
    <row r="1085" ht="15.75" customHeight="1">
      <c r="A1085" s="301"/>
      <c r="B1085" s="252"/>
      <c r="C1085" s="252"/>
      <c r="D1085" s="252"/>
      <c r="E1085" s="252"/>
      <c r="F1085" s="503"/>
      <c r="G1085" s="252"/>
      <c r="H1085" s="455"/>
      <c r="I1085" s="252"/>
      <c r="J1085" s="252"/>
      <c r="K1085" s="252"/>
      <c r="L1085" s="507"/>
      <c r="M1085" s="508"/>
      <c r="N1085" s="252"/>
      <c r="O1085" s="252"/>
      <c r="P1085" s="252"/>
      <c r="Q1085" s="252"/>
      <c r="R1085" s="252"/>
      <c r="S1085" s="252"/>
      <c r="T1085" s="252"/>
      <c r="U1085" s="252"/>
      <c r="V1085" s="252"/>
      <c r="W1085" s="252"/>
      <c r="X1085" s="252"/>
      <c r="Y1085" s="252"/>
      <c r="Z1085" s="252"/>
      <c r="AA1085" s="252"/>
      <c r="AB1085" s="252"/>
      <c r="AC1085" s="252"/>
      <c r="AD1085" s="252"/>
      <c r="AE1085" s="252"/>
      <c r="AF1085" s="252"/>
      <c r="AG1085" s="252"/>
      <c r="AH1085" s="252"/>
      <c r="AI1085" s="252"/>
      <c r="AJ1085" s="252"/>
      <c r="AK1085" s="252"/>
      <c r="AL1085" s="252"/>
      <c r="AM1085" s="252"/>
      <c r="AN1085" s="252"/>
      <c r="AO1085" s="252"/>
    </row>
    <row r="1086" ht="15.75" customHeight="1">
      <c r="A1086" s="301"/>
      <c r="B1086" s="252"/>
      <c r="C1086" s="252"/>
      <c r="D1086" s="252"/>
      <c r="E1086" s="252"/>
      <c r="F1086" s="503"/>
      <c r="G1086" s="252"/>
      <c r="H1086" s="455"/>
      <c r="I1086" s="252"/>
      <c r="J1086" s="252"/>
      <c r="K1086" s="252"/>
      <c r="L1086" s="507"/>
      <c r="M1086" s="508"/>
      <c r="N1086" s="252"/>
      <c r="O1086" s="252"/>
      <c r="P1086" s="252"/>
      <c r="Q1086" s="252"/>
      <c r="R1086" s="252"/>
      <c r="S1086" s="252"/>
      <c r="T1086" s="252"/>
      <c r="U1086" s="252"/>
      <c r="V1086" s="252"/>
      <c r="W1086" s="252"/>
      <c r="X1086" s="252"/>
      <c r="Y1086" s="252"/>
      <c r="Z1086" s="252"/>
      <c r="AA1086" s="252"/>
      <c r="AB1086" s="252"/>
      <c r="AC1086" s="252"/>
      <c r="AD1086" s="252"/>
      <c r="AE1086" s="252"/>
      <c r="AF1086" s="252"/>
      <c r="AG1086" s="252"/>
      <c r="AH1086" s="252"/>
      <c r="AI1086" s="252"/>
      <c r="AJ1086" s="252"/>
      <c r="AK1086" s="252"/>
      <c r="AL1086" s="252"/>
      <c r="AM1086" s="252"/>
      <c r="AN1086" s="252"/>
      <c r="AO1086" s="252"/>
    </row>
    <row r="1087" ht="15.75" customHeight="1">
      <c r="A1087" s="301"/>
      <c r="B1087" s="252"/>
      <c r="C1087" s="252"/>
      <c r="D1087" s="252"/>
      <c r="E1087" s="252"/>
      <c r="F1087" s="503"/>
      <c r="G1087" s="252"/>
      <c r="H1087" s="455"/>
      <c r="I1087" s="252"/>
      <c r="J1087" s="252"/>
      <c r="K1087" s="252"/>
      <c r="L1087" s="507"/>
      <c r="M1087" s="508"/>
      <c r="N1087" s="252"/>
      <c r="O1087" s="252"/>
      <c r="P1087" s="252"/>
      <c r="Q1087" s="252"/>
      <c r="R1087" s="252"/>
      <c r="S1087" s="252"/>
      <c r="T1087" s="252"/>
      <c r="U1087" s="252"/>
      <c r="V1087" s="252"/>
      <c r="W1087" s="252"/>
      <c r="X1087" s="252"/>
      <c r="Y1087" s="252"/>
      <c r="Z1087" s="252"/>
      <c r="AA1087" s="252"/>
      <c r="AB1087" s="252"/>
      <c r="AC1087" s="252"/>
      <c r="AD1087" s="252"/>
      <c r="AE1087" s="252"/>
      <c r="AF1087" s="252"/>
      <c r="AG1087" s="252"/>
      <c r="AH1087" s="252"/>
      <c r="AI1087" s="252"/>
      <c r="AJ1087" s="252"/>
      <c r="AK1087" s="252"/>
      <c r="AL1087" s="252"/>
      <c r="AM1087" s="252"/>
      <c r="AN1087" s="252"/>
      <c r="AO1087" s="252"/>
    </row>
    <row r="1088" ht="15.75" customHeight="1">
      <c r="A1088" s="301"/>
      <c r="B1088" s="252"/>
      <c r="C1088" s="252"/>
      <c r="D1088" s="252"/>
      <c r="E1088" s="252"/>
      <c r="F1088" s="503"/>
      <c r="G1088" s="252"/>
      <c r="H1088" s="455"/>
      <c r="I1088" s="252"/>
      <c r="J1088" s="252"/>
      <c r="K1088" s="252"/>
      <c r="L1088" s="507"/>
      <c r="M1088" s="508"/>
      <c r="N1088" s="252"/>
      <c r="O1088" s="252"/>
      <c r="P1088" s="252"/>
      <c r="Q1088" s="252"/>
      <c r="R1088" s="252"/>
      <c r="S1088" s="252"/>
      <c r="T1088" s="252"/>
      <c r="U1088" s="252"/>
      <c r="V1088" s="252"/>
      <c r="W1088" s="252"/>
      <c r="X1088" s="252"/>
      <c r="Y1088" s="252"/>
      <c r="Z1088" s="252"/>
      <c r="AA1088" s="252"/>
      <c r="AB1088" s="252"/>
      <c r="AC1088" s="252"/>
      <c r="AD1088" s="252"/>
      <c r="AE1088" s="252"/>
      <c r="AF1088" s="252"/>
      <c r="AG1088" s="252"/>
      <c r="AH1088" s="252"/>
      <c r="AI1088" s="252"/>
      <c r="AJ1088" s="252"/>
      <c r="AK1088" s="252"/>
      <c r="AL1088" s="252"/>
      <c r="AM1088" s="252"/>
      <c r="AN1088" s="252"/>
      <c r="AO1088" s="252"/>
    </row>
    <row r="1089" ht="15.75" customHeight="1">
      <c r="A1089" s="301"/>
      <c r="B1089" s="252"/>
      <c r="C1089" s="252"/>
      <c r="D1089" s="252"/>
      <c r="E1089" s="252"/>
      <c r="F1089" s="503"/>
      <c r="G1089" s="252"/>
      <c r="H1089" s="455"/>
      <c r="I1089" s="252"/>
      <c r="J1089" s="252"/>
      <c r="K1089" s="252"/>
      <c r="L1089" s="507"/>
      <c r="M1089" s="508"/>
      <c r="N1089" s="252"/>
      <c r="O1089" s="252"/>
      <c r="P1089" s="252"/>
      <c r="Q1089" s="252"/>
      <c r="R1089" s="252"/>
      <c r="S1089" s="252"/>
      <c r="T1089" s="252"/>
      <c r="U1089" s="252"/>
      <c r="V1089" s="252"/>
      <c r="W1089" s="252"/>
      <c r="X1089" s="252"/>
      <c r="Y1089" s="252"/>
      <c r="Z1089" s="252"/>
      <c r="AA1089" s="252"/>
      <c r="AB1089" s="252"/>
      <c r="AC1089" s="252"/>
      <c r="AD1089" s="252"/>
      <c r="AE1089" s="252"/>
      <c r="AF1089" s="252"/>
      <c r="AG1089" s="252"/>
      <c r="AH1089" s="252"/>
      <c r="AI1089" s="252"/>
      <c r="AJ1089" s="252"/>
      <c r="AK1089" s="252"/>
      <c r="AL1089" s="252"/>
      <c r="AM1089" s="252"/>
      <c r="AN1089" s="252"/>
      <c r="AO1089" s="252"/>
    </row>
    <row r="1090" ht="15.75" customHeight="1">
      <c r="A1090" s="301"/>
      <c r="B1090" s="252"/>
      <c r="C1090" s="252"/>
      <c r="D1090" s="252"/>
      <c r="E1090" s="252"/>
      <c r="F1090" s="503"/>
      <c r="G1090" s="252"/>
      <c r="H1090" s="455"/>
      <c r="I1090" s="252"/>
      <c r="J1090" s="252"/>
      <c r="K1090" s="252"/>
      <c r="L1090" s="507"/>
      <c r="M1090" s="508"/>
      <c r="N1090" s="252"/>
      <c r="O1090" s="252"/>
      <c r="P1090" s="252"/>
      <c r="Q1090" s="252"/>
      <c r="R1090" s="252"/>
      <c r="S1090" s="252"/>
      <c r="T1090" s="252"/>
      <c r="U1090" s="252"/>
      <c r="V1090" s="252"/>
      <c r="W1090" s="252"/>
      <c r="X1090" s="252"/>
      <c r="Y1090" s="252"/>
      <c r="Z1090" s="252"/>
      <c r="AA1090" s="252"/>
      <c r="AB1090" s="252"/>
      <c r="AC1090" s="252"/>
      <c r="AD1090" s="252"/>
      <c r="AE1090" s="252"/>
      <c r="AF1090" s="252"/>
      <c r="AG1090" s="252"/>
      <c r="AH1090" s="252"/>
      <c r="AI1090" s="252"/>
      <c r="AJ1090" s="252"/>
      <c r="AK1090" s="252"/>
      <c r="AL1090" s="252"/>
      <c r="AM1090" s="252"/>
      <c r="AN1090" s="252"/>
      <c r="AO1090" s="252"/>
    </row>
    <row r="1091" ht="15.75" customHeight="1">
      <c r="A1091" s="301"/>
      <c r="B1091" s="252"/>
      <c r="C1091" s="252"/>
      <c r="D1091" s="252"/>
      <c r="E1091" s="252"/>
      <c r="F1091" s="503"/>
      <c r="G1091" s="252"/>
      <c r="H1091" s="455"/>
      <c r="I1091" s="252"/>
      <c r="J1091" s="252"/>
      <c r="K1091" s="252"/>
      <c r="L1091" s="507"/>
      <c r="M1091" s="508"/>
      <c r="N1091" s="252"/>
      <c r="O1091" s="252"/>
      <c r="P1091" s="252"/>
      <c r="Q1091" s="252"/>
      <c r="R1091" s="252"/>
      <c r="S1091" s="252"/>
      <c r="T1091" s="252"/>
      <c r="U1091" s="252"/>
      <c r="V1091" s="252"/>
      <c r="W1091" s="252"/>
      <c r="X1091" s="252"/>
      <c r="Y1091" s="252"/>
      <c r="Z1091" s="252"/>
      <c r="AA1091" s="252"/>
      <c r="AB1091" s="252"/>
      <c r="AC1091" s="252"/>
      <c r="AD1091" s="252"/>
      <c r="AE1091" s="252"/>
      <c r="AF1091" s="252"/>
      <c r="AG1091" s="252"/>
      <c r="AH1091" s="252"/>
      <c r="AI1091" s="252"/>
      <c r="AJ1091" s="252"/>
      <c r="AK1091" s="252"/>
      <c r="AL1091" s="252"/>
      <c r="AM1091" s="252"/>
      <c r="AN1091" s="252"/>
      <c r="AO1091" s="252"/>
    </row>
    <row r="1092" ht="15.75" customHeight="1">
      <c r="A1092" s="301"/>
      <c r="B1092" s="252"/>
      <c r="C1092" s="252"/>
      <c r="D1092" s="252"/>
      <c r="E1092" s="252"/>
      <c r="F1092" s="503"/>
      <c r="G1092" s="252"/>
      <c r="H1092" s="455"/>
      <c r="I1092" s="252"/>
      <c r="J1092" s="252"/>
      <c r="K1092" s="252"/>
      <c r="L1092" s="507"/>
      <c r="M1092" s="508"/>
      <c r="N1092" s="252"/>
      <c r="O1092" s="252"/>
      <c r="P1092" s="252"/>
      <c r="Q1092" s="252"/>
      <c r="R1092" s="252"/>
      <c r="S1092" s="252"/>
      <c r="T1092" s="252"/>
      <c r="U1092" s="252"/>
      <c r="V1092" s="252"/>
      <c r="W1092" s="252"/>
      <c r="X1092" s="252"/>
      <c r="Y1092" s="252"/>
      <c r="Z1092" s="252"/>
      <c r="AA1092" s="252"/>
      <c r="AB1092" s="252"/>
      <c r="AC1092" s="252"/>
      <c r="AD1092" s="252"/>
      <c r="AE1092" s="252"/>
      <c r="AF1092" s="252"/>
      <c r="AG1092" s="252"/>
      <c r="AH1092" s="252"/>
      <c r="AI1092" s="252"/>
      <c r="AJ1092" s="252"/>
      <c r="AK1092" s="252"/>
      <c r="AL1092" s="252"/>
      <c r="AM1092" s="252"/>
      <c r="AN1092" s="252"/>
      <c r="AO1092" s="252"/>
    </row>
    <row r="1093" ht="15.75" customHeight="1">
      <c r="A1093" s="301"/>
      <c r="B1093" s="252"/>
      <c r="C1093" s="252"/>
      <c r="D1093" s="252"/>
      <c r="E1093" s="252"/>
      <c r="F1093" s="503"/>
      <c r="G1093" s="252"/>
      <c r="H1093" s="455"/>
      <c r="I1093" s="252"/>
      <c r="J1093" s="252"/>
      <c r="K1093" s="252"/>
      <c r="L1093" s="507"/>
      <c r="M1093" s="508"/>
      <c r="N1093" s="252"/>
      <c r="O1093" s="252"/>
      <c r="P1093" s="252"/>
      <c r="Q1093" s="252"/>
      <c r="R1093" s="252"/>
      <c r="S1093" s="252"/>
      <c r="T1093" s="252"/>
      <c r="U1093" s="252"/>
      <c r="V1093" s="252"/>
      <c r="W1093" s="252"/>
      <c r="X1093" s="252"/>
      <c r="Y1093" s="252"/>
      <c r="Z1093" s="252"/>
      <c r="AA1093" s="252"/>
      <c r="AB1093" s="252"/>
      <c r="AC1093" s="252"/>
      <c r="AD1093" s="252"/>
      <c r="AE1093" s="252"/>
      <c r="AF1093" s="252"/>
      <c r="AG1093" s="252"/>
      <c r="AH1093" s="252"/>
      <c r="AI1093" s="252"/>
      <c r="AJ1093" s="252"/>
      <c r="AK1093" s="252"/>
      <c r="AL1093" s="252"/>
      <c r="AM1093" s="252"/>
      <c r="AN1093" s="252"/>
      <c r="AO1093" s="252"/>
    </row>
    <row r="1094" ht="15.75" customHeight="1">
      <c r="A1094" s="301"/>
      <c r="B1094" s="252"/>
      <c r="C1094" s="252"/>
      <c r="D1094" s="252"/>
      <c r="E1094" s="252"/>
      <c r="F1094" s="503"/>
      <c r="G1094" s="252"/>
      <c r="H1094" s="455"/>
      <c r="I1094" s="252"/>
      <c r="J1094" s="252"/>
      <c r="K1094" s="252"/>
      <c r="L1094" s="507"/>
      <c r="M1094" s="508"/>
      <c r="N1094" s="252"/>
      <c r="O1094" s="252"/>
      <c r="P1094" s="252"/>
      <c r="Q1094" s="252"/>
      <c r="R1094" s="252"/>
      <c r="S1094" s="252"/>
      <c r="T1094" s="252"/>
      <c r="U1094" s="252"/>
      <c r="V1094" s="252"/>
      <c r="W1094" s="252"/>
      <c r="X1094" s="252"/>
      <c r="Y1094" s="252"/>
      <c r="Z1094" s="252"/>
      <c r="AA1094" s="252"/>
      <c r="AB1094" s="252"/>
      <c r="AC1094" s="252"/>
      <c r="AD1094" s="252"/>
      <c r="AE1094" s="252"/>
      <c r="AF1094" s="252"/>
      <c r="AG1094" s="252"/>
      <c r="AH1094" s="252"/>
      <c r="AI1094" s="252"/>
      <c r="AJ1094" s="252"/>
      <c r="AK1094" s="252"/>
      <c r="AL1094" s="252"/>
      <c r="AM1094" s="252"/>
      <c r="AN1094" s="252"/>
      <c r="AO1094" s="252"/>
    </row>
    <row r="1095" ht="15.75" customHeight="1">
      <c r="A1095" s="301"/>
      <c r="B1095" s="252"/>
      <c r="C1095" s="252"/>
      <c r="D1095" s="252"/>
      <c r="E1095" s="252"/>
      <c r="F1095" s="503"/>
      <c r="G1095" s="252"/>
      <c r="H1095" s="455"/>
      <c r="I1095" s="252"/>
      <c r="J1095" s="252"/>
      <c r="K1095" s="252"/>
      <c r="L1095" s="507"/>
      <c r="M1095" s="508"/>
      <c r="N1095" s="252"/>
      <c r="O1095" s="252"/>
      <c r="P1095" s="252"/>
      <c r="Q1095" s="252"/>
      <c r="R1095" s="252"/>
      <c r="S1095" s="252"/>
      <c r="T1095" s="252"/>
      <c r="U1095" s="252"/>
      <c r="V1095" s="252"/>
      <c r="W1095" s="252"/>
      <c r="X1095" s="252"/>
      <c r="Y1095" s="252"/>
      <c r="Z1095" s="252"/>
      <c r="AA1095" s="252"/>
      <c r="AB1095" s="252"/>
      <c r="AC1095" s="252"/>
      <c r="AD1095" s="252"/>
      <c r="AE1095" s="252"/>
      <c r="AF1095" s="252"/>
      <c r="AG1095" s="252"/>
      <c r="AH1095" s="252"/>
      <c r="AI1095" s="252"/>
      <c r="AJ1095" s="252"/>
      <c r="AK1095" s="252"/>
      <c r="AL1095" s="252"/>
      <c r="AM1095" s="252"/>
      <c r="AN1095" s="252"/>
      <c r="AO1095" s="252"/>
    </row>
    <row r="1096" ht="15.75" customHeight="1">
      <c r="A1096" s="301"/>
      <c r="B1096" s="252"/>
      <c r="C1096" s="252"/>
      <c r="D1096" s="252"/>
      <c r="E1096" s="252"/>
      <c r="F1096" s="503"/>
      <c r="G1096" s="252"/>
      <c r="H1096" s="455"/>
      <c r="I1096" s="252"/>
      <c r="J1096" s="252"/>
      <c r="K1096" s="252"/>
      <c r="L1096" s="507"/>
      <c r="M1096" s="508"/>
      <c r="N1096" s="252"/>
      <c r="O1096" s="252"/>
      <c r="P1096" s="252"/>
      <c r="Q1096" s="252"/>
      <c r="R1096" s="252"/>
      <c r="S1096" s="252"/>
      <c r="T1096" s="252"/>
      <c r="U1096" s="252"/>
      <c r="V1096" s="252"/>
      <c r="W1096" s="252"/>
      <c r="X1096" s="252"/>
      <c r="Y1096" s="252"/>
      <c r="Z1096" s="252"/>
      <c r="AA1096" s="252"/>
      <c r="AB1096" s="252"/>
      <c r="AC1096" s="252"/>
      <c r="AD1096" s="252"/>
      <c r="AE1096" s="252"/>
      <c r="AF1096" s="252"/>
      <c r="AG1096" s="252"/>
      <c r="AH1096" s="252"/>
      <c r="AI1096" s="252"/>
      <c r="AJ1096" s="252"/>
      <c r="AK1096" s="252"/>
      <c r="AL1096" s="252"/>
      <c r="AM1096" s="252"/>
      <c r="AN1096" s="252"/>
      <c r="AO1096" s="252"/>
    </row>
    <row r="1097" ht="15.75" customHeight="1">
      <c r="A1097" s="301"/>
      <c r="B1097" s="252"/>
      <c r="C1097" s="252"/>
      <c r="D1097" s="252"/>
      <c r="E1097" s="252"/>
      <c r="F1097" s="503"/>
      <c r="G1097" s="252"/>
      <c r="H1097" s="455"/>
      <c r="I1097" s="252"/>
      <c r="J1097" s="252"/>
      <c r="K1097" s="252"/>
      <c r="L1097" s="507"/>
      <c r="M1097" s="508"/>
      <c r="N1097" s="252"/>
      <c r="O1097" s="252"/>
      <c r="P1097" s="252"/>
      <c r="Q1097" s="252"/>
      <c r="R1097" s="252"/>
      <c r="S1097" s="252"/>
      <c r="T1097" s="252"/>
      <c r="U1097" s="252"/>
      <c r="V1097" s="252"/>
      <c r="W1097" s="252"/>
      <c r="X1097" s="252"/>
      <c r="Y1097" s="252"/>
      <c r="Z1097" s="252"/>
      <c r="AA1097" s="252"/>
      <c r="AB1097" s="252"/>
      <c r="AC1097" s="252"/>
      <c r="AD1097" s="252"/>
      <c r="AE1097" s="252"/>
      <c r="AF1097" s="252"/>
      <c r="AG1097" s="252"/>
      <c r="AH1097" s="252"/>
      <c r="AI1097" s="252"/>
      <c r="AJ1097" s="252"/>
      <c r="AK1097" s="252"/>
      <c r="AL1097" s="252"/>
      <c r="AM1097" s="252"/>
      <c r="AN1097" s="252"/>
      <c r="AO1097" s="252"/>
    </row>
    <row r="1098" ht="15.75" customHeight="1">
      <c r="A1098" s="301"/>
      <c r="B1098" s="252"/>
      <c r="C1098" s="252"/>
      <c r="D1098" s="252"/>
      <c r="E1098" s="252"/>
      <c r="F1098" s="503"/>
      <c r="G1098" s="252"/>
      <c r="H1098" s="455"/>
      <c r="I1098" s="252"/>
      <c r="J1098" s="252"/>
      <c r="K1098" s="252"/>
      <c r="L1098" s="507"/>
      <c r="M1098" s="508"/>
      <c r="N1098" s="252"/>
      <c r="O1098" s="252"/>
      <c r="P1098" s="252"/>
      <c r="Q1098" s="252"/>
      <c r="R1098" s="252"/>
      <c r="S1098" s="252"/>
      <c r="T1098" s="252"/>
      <c r="U1098" s="252"/>
      <c r="V1098" s="252"/>
      <c r="W1098" s="252"/>
      <c r="X1098" s="252"/>
      <c r="Y1098" s="252"/>
      <c r="Z1098" s="252"/>
      <c r="AA1098" s="252"/>
      <c r="AB1098" s="252"/>
      <c r="AC1098" s="252"/>
      <c r="AD1098" s="252"/>
      <c r="AE1098" s="252"/>
      <c r="AF1098" s="252"/>
      <c r="AG1098" s="252"/>
      <c r="AH1098" s="252"/>
      <c r="AI1098" s="252"/>
      <c r="AJ1098" s="252"/>
      <c r="AK1098" s="252"/>
      <c r="AL1098" s="252"/>
      <c r="AM1098" s="252"/>
      <c r="AN1098" s="252"/>
      <c r="AO1098" s="252"/>
    </row>
  </sheetData>
  <autoFilter ref="$A$4:$AO$354"/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21.0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45839.0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57" t="s">
        <v>315</v>
      </c>
      <c r="B5" s="57" t="s">
        <v>1432</v>
      </c>
      <c r="C5" s="57" t="s">
        <v>6</v>
      </c>
      <c r="D5" s="57" t="s">
        <v>567</v>
      </c>
      <c r="E5" s="57" t="s">
        <v>4</v>
      </c>
      <c r="F5" s="215" t="s">
        <v>1433</v>
      </c>
      <c r="G5" s="57" t="s">
        <v>335</v>
      </c>
      <c r="H5" s="38">
        <v>1.0</v>
      </c>
      <c r="I5" s="113">
        <v>3390.0</v>
      </c>
      <c r="J5" s="125"/>
      <c r="K5" s="216" t="s">
        <v>1434</v>
      </c>
      <c r="L5" s="59">
        <v>968.0</v>
      </c>
      <c r="M5" s="189">
        <f t="shared" ref="M5:M8" si="1">L5*H5</f>
        <v>968</v>
      </c>
      <c r="N5" s="57" t="s">
        <v>1435</v>
      </c>
      <c r="O5" s="63"/>
      <c r="P5" s="257"/>
      <c r="Q5" s="258"/>
      <c r="R5" s="259"/>
      <c r="S5" s="259"/>
      <c r="T5" s="259"/>
      <c r="U5" s="259"/>
      <c r="V5" s="259"/>
      <c r="W5" s="259"/>
      <c r="X5" s="259"/>
      <c r="Y5" s="259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ht="15.75" customHeight="1">
      <c r="A6" s="57" t="s">
        <v>315</v>
      </c>
      <c r="B6" s="57" t="s">
        <v>1432</v>
      </c>
      <c r="C6" s="57" t="s">
        <v>6</v>
      </c>
      <c r="D6" s="57" t="s">
        <v>567</v>
      </c>
      <c r="E6" s="57" t="s">
        <v>4</v>
      </c>
      <c r="F6" s="215" t="s">
        <v>1436</v>
      </c>
      <c r="G6" s="57" t="s">
        <v>335</v>
      </c>
      <c r="H6" s="38">
        <v>1.0</v>
      </c>
      <c r="I6" s="113">
        <v>2790.0</v>
      </c>
      <c r="J6" s="125"/>
      <c r="K6" s="216">
        <v>997.0</v>
      </c>
      <c r="L6" s="59">
        <v>748.0</v>
      </c>
      <c r="M6" s="189">
        <f t="shared" si="1"/>
        <v>748</v>
      </c>
      <c r="N6" s="57" t="s">
        <v>1435</v>
      </c>
      <c r="O6" s="63"/>
      <c r="P6" s="64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ht="15.75" hidden="1" customHeight="1">
      <c r="A7" s="57" t="s">
        <v>315</v>
      </c>
      <c r="B7" s="57" t="s">
        <v>331</v>
      </c>
      <c r="C7" s="57" t="s">
        <v>22</v>
      </c>
      <c r="D7" s="57" t="s">
        <v>328</v>
      </c>
      <c r="E7" s="57" t="s">
        <v>4</v>
      </c>
      <c r="F7" s="215">
        <v>467086.0</v>
      </c>
      <c r="G7" s="57" t="s">
        <v>320</v>
      </c>
      <c r="H7" s="38">
        <v>1.0</v>
      </c>
      <c r="I7" s="113">
        <v>5390.0</v>
      </c>
      <c r="J7" s="134"/>
      <c r="K7" s="216" t="s">
        <v>1437</v>
      </c>
      <c r="L7" s="59">
        <v>1493.0</v>
      </c>
      <c r="M7" s="260">
        <f t="shared" si="1"/>
        <v>1493</v>
      </c>
      <c r="N7" s="57" t="s">
        <v>1435</v>
      </c>
      <c r="O7" s="63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0"/>
      <c r="AF7" s="63"/>
      <c r="AG7" s="63"/>
      <c r="AH7" s="63"/>
      <c r="AI7" s="63"/>
      <c r="AJ7" s="63"/>
      <c r="AK7" s="63"/>
    </row>
    <row r="8" ht="15.75" hidden="1" customHeight="1">
      <c r="A8" s="57" t="s">
        <v>315</v>
      </c>
      <c r="B8" s="57" t="s">
        <v>331</v>
      </c>
      <c r="C8" s="58"/>
      <c r="D8" s="57" t="s">
        <v>328</v>
      </c>
      <c r="E8" s="57" t="s">
        <v>4</v>
      </c>
      <c r="F8" s="215">
        <v>471377.0</v>
      </c>
      <c r="G8" s="57" t="s">
        <v>320</v>
      </c>
      <c r="H8" s="38">
        <v>1.0</v>
      </c>
      <c r="I8" s="113">
        <v>5390.0</v>
      </c>
      <c r="J8" s="125"/>
      <c r="K8" s="216" t="s">
        <v>1438</v>
      </c>
      <c r="L8" s="59">
        <v>1373.0</v>
      </c>
      <c r="M8" s="189">
        <f t="shared" si="1"/>
        <v>1373</v>
      </c>
      <c r="N8" s="57" t="s">
        <v>1435</v>
      </c>
      <c r="O8" s="63"/>
      <c r="P8" s="64"/>
      <c r="Q8" s="180"/>
      <c r="R8" s="180"/>
      <c r="S8" s="180"/>
      <c r="T8" s="180"/>
      <c r="U8" s="180"/>
      <c r="V8" s="180"/>
      <c r="W8" s="236"/>
      <c r="X8" s="180"/>
      <c r="Y8" s="180"/>
      <c r="Z8" s="180"/>
      <c r="AA8" s="180"/>
      <c r="AB8" s="180"/>
      <c r="AC8" s="180"/>
      <c r="AD8" s="180"/>
      <c r="AE8" s="63"/>
      <c r="AF8" s="63"/>
      <c r="AG8" s="63"/>
      <c r="AH8" s="63"/>
      <c r="AI8" s="63"/>
      <c r="AJ8" s="63"/>
      <c r="AK8" s="63"/>
    </row>
    <row r="9" ht="15.75" hidden="1" customHeight="1">
      <c r="A9" s="261" t="s">
        <v>315</v>
      </c>
      <c r="B9" s="35" t="s">
        <v>316</v>
      </c>
      <c r="C9" s="35" t="s">
        <v>1790</v>
      </c>
      <c r="D9" s="35" t="s">
        <v>474</v>
      </c>
      <c r="E9" s="35" t="s">
        <v>319</v>
      </c>
      <c r="F9" s="262">
        <v>1198028.0</v>
      </c>
      <c r="G9" s="263" t="s">
        <v>335</v>
      </c>
      <c r="H9" s="264">
        <v>1.0</v>
      </c>
      <c r="I9" s="244" t="s">
        <v>1791</v>
      </c>
      <c r="J9" s="265"/>
      <c r="K9" s="266"/>
      <c r="L9" s="264">
        <v>798.0</v>
      </c>
      <c r="M9" s="267" t="s">
        <v>1792</v>
      </c>
      <c r="N9" s="35" t="s">
        <v>1793</v>
      </c>
      <c r="O9" s="268"/>
      <c r="P9" s="268"/>
      <c r="Q9" s="269"/>
      <c r="R9" s="269"/>
      <c r="S9" s="269"/>
      <c r="T9" s="237"/>
      <c r="U9" s="237"/>
      <c r="V9" s="237"/>
      <c r="W9" s="246"/>
      <c r="X9" s="237"/>
      <c r="Y9" s="237"/>
      <c r="Z9" s="237"/>
      <c r="AA9" s="237"/>
      <c r="AB9" s="237"/>
      <c r="AC9" s="237"/>
      <c r="AD9" s="237"/>
      <c r="AE9" s="44"/>
      <c r="AF9" s="44"/>
      <c r="AG9" s="44"/>
      <c r="AH9" s="44"/>
      <c r="AI9" s="252"/>
      <c r="AJ9" s="270"/>
      <c r="AK9" s="270"/>
      <c r="AL9" s="270"/>
      <c r="AM9" s="270"/>
      <c r="AN9" s="270"/>
      <c r="AO9" s="270"/>
    </row>
    <row r="10" ht="15.75" customHeight="1">
      <c r="A10" s="271" t="s">
        <v>315</v>
      </c>
      <c r="B10" s="271" t="s">
        <v>316</v>
      </c>
      <c r="C10" s="271" t="s">
        <v>317</v>
      </c>
      <c r="D10" s="271" t="s">
        <v>567</v>
      </c>
      <c r="E10" s="271" t="s">
        <v>319</v>
      </c>
      <c r="F10" s="272" t="s">
        <v>1794</v>
      </c>
      <c r="G10" s="271" t="s">
        <v>320</v>
      </c>
      <c r="H10" s="273">
        <v>1.0</v>
      </c>
      <c r="I10" s="271">
        <v>2390.0</v>
      </c>
      <c r="J10" s="271"/>
      <c r="K10" s="274"/>
      <c r="L10" s="154">
        <v>997.0</v>
      </c>
      <c r="M10" s="275">
        <v>947.0</v>
      </c>
      <c r="N10" s="271" t="s">
        <v>321</v>
      </c>
      <c r="O10" s="252"/>
      <c r="P10" s="252"/>
      <c r="Q10" s="276"/>
      <c r="R10" s="276"/>
      <c r="S10" s="276"/>
      <c r="T10" s="276"/>
      <c r="U10" s="276"/>
      <c r="V10" s="276"/>
      <c r="W10" s="277"/>
      <c r="X10" s="276"/>
      <c r="Y10" s="276"/>
      <c r="Z10" s="276"/>
      <c r="AA10" s="276"/>
      <c r="AB10" s="276"/>
      <c r="AC10" s="276"/>
      <c r="AD10" s="276"/>
      <c r="AE10" s="252"/>
      <c r="AF10" s="252"/>
      <c r="AG10" s="252"/>
      <c r="AH10" s="252"/>
      <c r="AI10" s="252"/>
      <c r="AJ10" s="270"/>
      <c r="AK10" s="270"/>
      <c r="AL10" s="270"/>
      <c r="AM10" s="270"/>
      <c r="AN10" s="270"/>
      <c r="AO10" s="270"/>
    </row>
    <row r="11" ht="15.75" hidden="1" customHeight="1">
      <c r="A11" s="271" t="s">
        <v>315</v>
      </c>
      <c r="B11" s="271" t="s">
        <v>316</v>
      </c>
      <c r="C11" s="271" t="s">
        <v>317</v>
      </c>
      <c r="D11" s="271" t="s">
        <v>474</v>
      </c>
      <c r="E11" s="271" t="s">
        <v>319</v>
      </c>
      <c r="F11" s="272" t="s">
        <v>1795</v>
      </c>
      <c r="G11" s="271" t="s">
        <v>320</v>
      </c>
      <c r="H11" s="273">
        <v>1.0</v>
      </c>
      <c r="I11" s="271">
        <v>3590.0</v>
      </c>
      <c r="J11" s="271"/>
      <c r="K11" s="274"/>
      <c r="L11" s="154">
        <v>1497.0</v>
      </c>
      <c r="M11" s="275">
        <v>1422.0</v>
      </c>
      <c r="N11" s="271" t="s">
        <v>321</v>
      </c>
      <c r="O11" s="252"/>
      <c r="P11" s="252"/>
      <c r="Q11" s="252"/>
      <c r="R11" s="276"/>
      <c r="S11" s="276"/>
      <c r="T11" s="276"/>
      <c r="U11" s="276"/>
      <c r="V11" s="276"/>
      <c r="W11" s="276"/>
      <c r="X11" s="277"/>
      <c r="Y11" s="276"/>
      <c r="Z11" s="276"/>
      <c r="AA11" s="276"/>
      <c r="AB11" s="276"/>
      <c r="AC11" s="276"/>
      <c r="AD11" s="276"/>
      <c r="AE11" s="276"/>
      <c r="AF11" s="252"/>
      <c r="AG11" s="252"/>
      <c r="AH11" s="252"/>
      <c r="AI11" s="252"/>
      <c r="AJ11" s="270"/>
      <c r="AK11" s="270"/>
      <c r="AL11" s="270"/>
      <c r="AM11" s="270"/>
      <c r="AN11" s="270"/>
      <c r="AO11" s="270"/>
    </row>
    <row r="12" ht="15.75" hidden="1" customHeight="1">
      <c r="A12" s="271" t="s">
        <v>315</v>
      </c>
      <c r="B12" s="271" t="s">
        <v>316</v>
      </c>
      <c r="C12" s="271" t="s">
        <v>317</v>
      </c>
      <c r="D12" s="271" t="s">
        <v>328</v>
      </c>
      <c r="E12" s="271" t="s">
        <v>319</v>
      </c>
      <c r="F12" s="272" t="s">
        <v>1287</v>
      </c>
      <c r="G12" s="271" t="s">
        <v>320</v>
      </c>
      <c r="H12" s="273">
        <v>1.0</v>
      </c>
      <c r="I12" s="271">
        <v>2990.0</v>
      </c>
      <c r="J12" s="271"/>
      <c r="K12" s="274"/>
      <c r="L12" s="154">
        <v>1197.0</v>
      </c>
      <c r="M12" s="275">
        <v>1137.0</v>
      </c>
      <c r="N12" s="271" t="s">
        <v>321</v>
      </c>
      <c r="O12" s="252"/>
      <c r="P12" s="252"/>
      <c r="Q12" s="252"/>
      <c r="R12" s="276"/>
      <c r="S12" s="276"/>
      <c r="T12" s="276"/>
      <c r="U12" s="276"/>
      <c r="V12" s="276"/>
      <c r="W12" s="276"/>
      <c r="X12" s="277"/>
      <c r="Y12" s="276"/>
      <c r="Z12" s="276"/>
      <c r="AA12" s="276"/>
      <c r="AB12" s="276"/>
      <c r="AC12" s="276"/>
      <c r="AD12" s="276"/>
      <c r="AE12" s="276"/>
      <c r="AF12" s="252"/>
      <c r="AG12" s="252"/>
      <c r="AH12" s="252"/>
      <c r="AI12" s="252"/>
      <c r="AJ12" s="270"/>
      <c r="AK12" s="270"/>
      <c r="AL12" s="270"/>
      <c r="AM12" s="270"/>
      <c r="AN12" s="270"/>
      <c r="AO12" s="270"/>
    </row>
    <row r="13" ht="15.75" hidden="1" customHeight="1">
      <c r="A13" s="57" t="s">
        <v>315</v>
      </c>
      <c r="B13" s="57" t="s">
        <v>316</v>
      </c>
      <c r="C13" s="57" t="s">
        <v>573</v>
      </c>
      <c r="D13" s="271" t="s">
        <v>474</v>
      </c>
      <c r="E13" s="57" t="s">
        <v>4</v>
      </c>
      <c r="F13" s="57" t="s">
        <v>1287</v>
      </c>
      <c r="G13" s="57" t="s">
        <v>320</v>
      </c>
      <c r="H13" s="38">
        <v>1.0</v>
      </c>
      <c r="I13" s="113">
        <v>2990.0</v>
      </c>
      <c r="J13" s="125"/>
      <c r="K13" s="210">
        <v>1197.0</v>
      </c>
      <c r="L13" s="57">
        <v>1017.0</v>
      </c>
      <c r="M13" s="189">
        <f t="shared" ref="M13:M16" si="2">L13*H13</f>
        <v>1017</v>
      </c>
      <c r="N13" s="57" t="s">
        <v>1288</v>
      </c>
      <c r="O13" s="181"/>
      <c r="P13" s="181"/>
      <c r="Q13" s="181"/>
      <c r="R13" s="278"/>
    </row>
    <row r="14" ht="15.75" hidden="1" customHeight="1">
      <c r="A14" s="57" t="s">
        <v>315</v>
      </c>
      <c r="B14" s="57" t="s">
        <v>316</v>
      </c>
      <c r="C14" s="57" t="s">
        <v>573</v>
      </c>
      <c r="D14" s="271" t="s">
        <v>474</v>
      </c>
      <c r="E14" s="57" t="s">
        <v>4</v>
      </c>
      <c r="F14" s="57" t="s">
        <v>1289</v>
      </c>
      <c r="G14" s="57" t="s">
        <v>320</v>
      </c>
      <c r="H14" s="38">
        <v>1.0</v>
      </c>
      <c r="I14" s="113">
        <v>2990.0</v>
      </c>
      <c r="J14" s="125"/>
      <c r="K14" s="210">
        <v>1190.0</v>
      </c>
      <c r="L14" s="57">
        <v>1012.0</v>
      </c>
      <c r="M14" s="189">
        <f t="shared" si="2"/>
        <v>1012</v>
      </c>
      <c r="N14" s="57" t="s">
        <v>1288</v>
      </c>
      <c r="O14" s="181"/>
      <c r="P14" s="181"/>
      <c r="Q14" s="181"/>
      <c r="R14" s="278"/>
    </row>
    <row r="15" ht="15.75" hidden="1" customHeight="1">
      <c r="A15" s="280" t="s">
        <v>315</v>
      </c>
      <c r="B15" s="255" t="s">
        <v>316</v>
      </c>
      <c r="C15" s="255" t="s">
        <v>6</v>
      </c>
      <c r="D15" s="255" t="s">
        <v>328</v>
      </c>
      <c r="E15" s="255" t="s">
        <v>569</v>
      </c>
      <c r="F15" s="281" t="s">
        <v>1796</v>
      </c>
      <c r="G15" s="282" t="s">
        <v>1797</v>
      </c>
      <c r="H15" s="250">
        <v>1.0</v>
      </c>
      <c r="I15" s="255">
        <v>11490.0</v>
      </c>
      <c r="J15" s="283"/>
      <c r="K15" s="283"/>
      <c r="L15" s="284">
        <v>4283.0</v>
      </c>
      <c r="M15" s="285">
        <f t="shared" si="2"/>
        <v>4283</v>
      </c>
      <c r="N15" s="255" t="s">
        <v>1798</v>
      </c>
      <c r="O15" s="276"/>
      <c r="P15" s="28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</row>
    <row r="16" ht="15.75" customHeight="1">
      <c r="A16" s="280" t="s">
        <v>315</v>
      </c>
      <c r="B16" s="255" t="s">
        <v>316</v>
      </c>
      <c r="C16" s="255" t="s">
        <v>6</v>
      </c>
      <c r="D16" s="57" t="s">
        <v>567</v>
      </c>
      <c r="E16" s="255" t="s">
        <v>569</v>
      </c>
      <c r="F16" s="256" t="s">
        <v>1799</v>
      </c>
      <c r="G16" s="255" t="s">
        <v>1800</v>
      </c>
      <c r="H16" s="250">
        <v>1.0</v>
      </c>
      <c r="I16" s="255">
        <v>10590.0</v>
      </c>
      <c r="J16" s="283"/>
      <c r="K16" s="283" t="s">
        <v>1801</v>
      </c>
      <c r="L16" s="284">
        <v>3910.0</v>
      </c>
      <c r="M16" s="285">
        <f t="shared" si="2"/>
        <v>3910</v>
      </c>
      <c r="N16" s="255" t="s">
        <v>1798</v>
      </c>
      <c r="O16" s="288"/>
      <c r="P16" s="28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70"/>
      <c r="AL16" s="270"/>
      <c r="AM16" s="270"/>
      <c r="AN16" s="270"/>
      <c r="AO16" s="270"/>
    </row>
    <row r="17" ht="15.75" hidden="1" customHeight="1">
      <c r="A17" s="35" t="s">
        <v>315</v>
      </c>
      <c r="B17" s="35" t="s">
        <v>316</v>
      </c>
      <c r="C17" s="35" t="s">
        <v>6</v>
      </c>
      <c r="D17" s="97" t="s">
        <v>328</v>
      </c>
      <c r="E17" s="97" t="s">
        <v>4</v>
      </c>
      <c r="F17" s="289" t="s">
        <v>1802</v>
      </c>
      <c r="G17" s="97" t="s">
        <v>377</v>
      </c>
      <c r="H17" s="39">
        <v>1.0</v>
      </c>
      <c r="I17" s="97">
        <v>15390.0</v>
      </c>
      <c r="J17" s="97">
        <v>9390.0</v>
      </c>
      <c r="K17" s="38"/>
      <c r="L17" s="290"/>
      <c r="M17" s="291">
        <v>4236.0</v>
      </c>
      <c r="N17" s="35"/>
      <c r="O17" s="292"/>
      <c r="P17" s="292"/>
      <c r="Q17" s="292"/>
      <c r="R17" s="86"/>
      <c r="S17" s="231"/>
      <c r="T17" s="231"/>
      <c r="U17" s="231"/>
      <c r="V17" s="231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252"/>
      <c r="AJ17" s="270"/>
      <c r="AK17" s="270"/>
      <c r="AL17" s="270"/>
      <c r="AM17" s="270"/>
      <c r="AN17" s="270"/>
      <c r="AO17" s="270"/>
    </row>
    <row r="18" ht="15.75" hidden="1" customHeight="1">
      <c r="A18" s="282" t="s">
        <v>315</v>
      </c>
      <c r="B18" s="255" t="s">
        <v>316</v>
      </c>
      <c r="C18" s="255" t="s">
        <v>6</v>
      </c>
      <c r="D18" s="255" t="s">
        <v>328</v>
      </c>
      <c r="E18" s="255" t="s">
        <v>319</v>
      </c>
      <c r="F18" s="281" t="s">
        <v>1803</v>
      </c>
      <c r="G18" s="255"/>
      <c r="H18" s="250">
        <v>1.0</v>
      </c>
      <c r="I18" s="255"/>
      <c r="J18" s="293">
        <v>12390.0</v>
      </c>
      <c r="K18" s="294"/>
      <c r="L18" s="295">
        <v>3154.0</v>
      </c>
      <c r="M18" s="251">
        <f t="shared" ref="M18:M20" si="3">L18*H18</f>
        <v>3154</v>
      </c>
      <c r="N18" s="255" t="s">
        <v>1804</v>
      </c>
      <c r="O18" s="286"/>
      <c r="P18" s="29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52"/>
      <c r="AJ18" s="252"/>
      <c r="AK18" s="252"/>
      <c r="AL18" s="252"/>
      <c r="AM18" s="252"/>
      <c r="AN18" s="252"/>
      <c r="AO18" s="252"/>
    </row>
    <row r="19" ht="15.75" hidden="1" customHeight="1">
      <c r="A19" s="282" t="s">
        <v>315</v>
      </c>
      <c r="B19" s="255" t="s">
        <v>316</v>
      </c>
      <c r="C19" s="255" t="s">
        <v>6</v>
      </c>
      <c r="D19" s="255" t="s">
        <v>328</v>
      </c>
      <c r="E19" s="255" t="s">
        <v>319</v>
      </c>
      <c r="F19" s="281" t="s">
        <v>1805</v>
      </c>
      <c r="G19" s="255"/>
      <c r="H19" s="250">
        <v>1.0</v>
      </c>
      <c r="I19" s="255"/>
      <c r="J19" s="293">
        <v>8970.0</v>
      </c>
      <c r="K19" s="294"/>
      <c r="L19" s="295">
        <f>4760/2</f>
        <v>2380</v>
      </c>
      <c r="M19" s="251">
        <f t="shared" si="3"/>
        <v>2380</v>
      </c>
      <c r="N19" s="255" t="s">
        <v>1804</v>
      </c>
      <c r="O19" s="286"/>
      <c r="P19" s="296"/>
      <c r="Q19" s="286"/>
      <c r="R19" s="28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52"/>
      <c r="AJ19" s="252"/>
      <c r="AK19" s="252"/>
      <c r="AL19" s="252"/>
      <c r="AM19" s="252"/>
      <c r="AN19" s="252"/>
      <c r="AO19" s="252"/>
    </row>
    <row r="20" ht="15.75" hidden="1" customHeight="1">
      <c r="A20" s="282" t="s">
        <v>315</v>
      </c>
      <c r="B20" s="255" t="s">
        <v>316</v>
      </c>
      <c r="C20" s="255" t="s">
        <v>6</v>
      </c>
      <c r="D20" s="255" t="s">
        <v>328</v>
      </c>
      <c r="E20" s="255" t="s">
        <v>319</v>
      </c>
      <c r="F20" s="281" t="s">
        <v>1806</v>
      </c>
      <c r="G20" s="282"/>
      <c r="H20" s="250">
        <v>1.0</v>
      </c>
      <c r="I20" s="255"/>
      <c r="J20" s="293">
        <v>14970.0</v>
      </c>
      <c r="K20" s="294"/>
      <c r="L20" s="295">
        <v>3930.0</v>
      </c>
      <c r="M20" s="251">
        <f t="shared" si="3"/>
        <v>3930</v>
      </c>
      <c r="N20" s="255" t="s">
        <v>1804</v>
      </c>
      <c r="O20" s="286"/>
      <c r="P20" s="296"/>
      <c r="Q20" s="286"/>
      <c r="R20" s="28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52"/>
      <c r="AJ20" s="252"/>
      <c r="AK20" s="252"/>
      <c r="AL20" s="252"/>
      <c r="AM20" s="252"/>
      <c r="AN20" s="252"/>
      <c r="AO20" s="252"/>
    </row>
    <row r="21" ht="15.75" hidden="1" customHeight="1">
      <c r="A21" s="255" t="s">
        <v>315</v>
      </c>
      <c r="B21" s="255" t="s">
        <v>316</v>
      </c>
      <c r="C21" s="255" t="s">
        <v>6</v>
      </c>
      <c r="D21" s="255" t="s">
        <v>328</v>
      </c>
      <c r="E21" s="255" t="s">
        <v>569</v>
      </c>
      <c r="F21" s="256" t="s">
        <v>2031</v>
      </c>
      <c r="G21" s="339" t="s">
        <v>377</v>
      </c>
      <c r="H21" s="250">
        <v>1.0</v>
      </c>
      <c r="I21" s="255">
        <v>18390.0</v>
      </c>
      <c r="J21" s="293">
        <v>10990.0</v>
      </c>
      <c r="K21" s="340"/>
      <c r="L21" s="341"/>
      <c r="M21" s="251">
        <v>4673.0</v>
      </c>
      <c r="N21" s="255"/>
      <c r="O21" s="286"/>
      <c r="P21" s="286"/>
      <c r="Q21" s="286"/>
      <c r="R21" s="28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63"/>
      <c r="AK21" s="252"/>
      <c r="AL21" s="252"/>
      <c r="AM21" s="252"/>
      <c r="AN21" s="252"/>
      <c r="AO21" s="252"/>
    </row>
    <row r="22" ht="15.75" hidden="1" customHeight="1">
      <c r="A22" s="280" t="s">
        <v>315</v>
      </c>
      <c r="B22" s="280" t="s">
        <v>316</v>
      </c>
      <c r="C22" s="280" t="s">
        <v>6</v>
      </c>
      <c r="D22" s="280" t="s">
        <v>370</v>
      </c>
      <c r="E22" s="280" t="s">
        <v>319</v>
      </c>
      <c r="F22" s="281" t="s">
        <v>1807</v>
      </c>
      <c r="G22" s="280" t="s">
        <v>1808</v>
      </c>
      <c r="H22" s="512">
        <v>1.0</v>
      </c>
      <c r="I22" s="280">
        <v>8390.0</v>
      </c>
      <c r="J22" s="280"/>
      <c r="K22" s="280"/>
      <c r="L22" s="513">
        <v>2558.0</v>
      </c>
      <c r="M22" s="285">
        <f>L22*H22</f>
        <v>2558</v>
      </c>
      <c r="N22" s="280" t="s">
        <v>1809</v>
      </c>
      <c r="O22" s="276"/>
      <c r="P22" s="514"/>
      <c r="Q22" s="514"/>
      <c r="R22" s="515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252"/>
      <c r="AK22" s="252"/>
      <c r="AL22" s="252"/>
      <c r="AM22" s="252"/>
      <c r="AN22" s="252"/>
      <c r="AO22" s="252"/>
    </row>
    <row r="23" ht="15.75" hidden="1" customHeight="1">
      <c r="A23" s="35" t="s">
        <v>315</v>
      </c>
      <c r="B23" s="35" t="s">
        <v>316</v>
      </c>
      <c r="C23" s="35" t="s">
        <v>6</v>
      </c>
      <c r="D23" s="324" t="s">
        <v>370</v>
      </c>
      <c r="E23" s="35" t="s">
        <v>569</v>
      </c>
      <c r="F23" s="348" t="s">
        <v>1810</v>
      </c>
      <c r="G23" s="35" t="s">
        <v>524</v>
      </c>
      <c r="H23" s="39">
        <v>1.0</v>
      </c>
      <c r="I23" s="59">
        <v>8990.0</v>
      </c>
      <c r="J23" s="38"/>
      <c r="K23" s="38"/>
      <c r="L23" s="290"/>
      <c r="M23" s="378">
        <v>3714.0</v>
      </c>
      <c r="N23" s="35" t="s">
        <v>1811</v>
      </c>
      <c r="O23" s="292" t="s">
        <v>1812</v>
      </c>
      <c r="P23" s="292"/>
      <c r="Q23" s="292"/>
      <c r="R23" s="86"/>
      <c r="S23" s="231"/>
      <c r="T23" s="231"/>
      <c r="U23" s="231"/>
      <c r="V23" s="231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252"/>
      <c r="AJ23" s="270"/>
      <c r="AK23" s="270"/>
      <c r="AL23" s="270"/>
      <c r="AM23" s="270"/>
      <c r="AN23" s="270"/>
      <c r="AO23" s="270"/>
    </row>
    <row r="24" ht="15.75" customHeight="1">
      <c r="A24" s="35" t="s">
        <v>315</v>
      </c>
      <c r="B24" s="80" t="s">
        <v>316</v>
      </c>
      <c r="C24" s="80" t="s">
        <v>6</v>
      </c>
      <c r="D24" s="80" t="s">
        <v>567</v>
      </c>
      <c r="E24" s="80" t="s">
        <v>569</v>
      </c>
      <c r="F24" s="516" t="s">
        <v>2050</v>
      </c>
      <c r="G24" s="517" t="s">
        <v>524</v>
      </c>
      <c r="H24" s="518">
        <v>0.0</v>
      </c>
      <c r="I24" s="519">
        <v>12990.0</v>
      </c>
      <c r="J24" s="519">
        <v>8990.0</v>
      </c>
      <c r="K24" s="64"/>
      <c r="L24" s="518">
        <v>3714.0</v>
      </c>
      <c r="M24" s="520">
        <f t="shared" ref="M24:M33" si="4">L24*H24</f>
        <v>0</v>
      </c>
      <c r="N24" s="519" t="s">
        <v>1814</v>
      </c>
      <c r="O24" s="521" t="s">
        <v>2051</v>
      </c>
      <c r="P24" s="420"/>
      <c r="Q24" s="323"/>
      <c r="R24" s="323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hidden="1" customHeight="1">
      <c r="A25" s="306" t="s">
        <v>315</v>
      </c>
      <c r="B25" s="307" t="s">
        <v>316</v>
      </c>
      <c r="C25" s="307" t="s">
        <v>6</v>
      </c>
      <c r="D25" s="307" t="s">
        <v>474</v>
      </c>
      <c r="E25" s="307" t="s">
        <v>569</v>
      </c>
      <c r="F25" s="317" t="s">
        <v>2052</v>
      </c>
      <c r="G25" s="318" t="s">
        <v>524</v>
      </c>
      <c r="H25" s="319">
        <v>0.0</v>
      </c>
      <c r="I25" s="257">
        <v>12990.0</v>
      </c>
      <c r="J25" s="257">
        <v>8990.0</v>
      </c>
      <c r="K25" s="64"/>
      <c r="L25" s="319">
        <v>3714.0</v>
      </c>
      <c r="M25" s="320">
        <f t="shared" si="4"/>
        <v>0</v>
      </c>
      <c r="N25" s="257" t="s">
        <v>1814</v>
      </c>
      <c r="O25" s="328" t="s">
        <v>1785</v>
      </c>
      <c r="P25" s="322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hidden="1" customHeight="1">
      <c r="A26" s="306" t="s">
        <v>315</v>
      </c>
      <c r="B26" s="307" t="s">
        <v>316</v>
      </c>
      <c r="C26" s="307" t="s">
        <v>6</v>
      </c>
      <c r="D26" s="307" t="s">
        <v>474</v>
      </c>
      <c r="E26" s="307" t="s">
        <v>569</v>
      </c>
      <c r="F26" s="317" t="s">
        <v>1813</v>
      </c>
      <c r="G26" s="318" t="s">
        <v>524</v>
      </c>
      <c r="H26" s="319">
        <v>1.0</v>
      </c>
      <c r="I26" s="257">
        <v>12990.0</v>
      </c>
      <c r="J26" s="257">
        <v>10390.0</v>
      </c>
      <c r="K26" s="64"/>
      <c r="L26" s="319">
        <v>3594.0</v>
      </c>
      <c r="M26" s="320">
        <f t="shared" si="4"/>
        <v>3594</v>
      </c>
      <c r="N26" s="257" t="s">
        <v>1814</v>
      </c>
      <c r="O26" s="321"/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hidden="1" customHeight="1">
      <c r="A27" s="306" t="s">
        <v>315</v>
      </c>
      <c r="B27" s="307" t="s">
        <v>316</v>
      </c>
      <c r="C27" s="307" t="s">
        <v>6</v>
      </c>
      <c r="D27" s="307" t="s">
        <v>328</v>
      </c>
      <c r="E27" s="307" t="s">
        <v>569</v>
      </c>
      <c r="F27" s="317" t="s">
        <v>1815</v>
      </c>
      <c r="G27" s="318" t="s">
        <v>524</v>
      </c>
      <c r="H27" s="319">
        <v>1.0</v>
      </c>
      <c r="I27" s="257">
        <v>12990.0</v>
      </c>
      <c r="J27" s="257">
        <v>8990.0</v>
      </c>
      <c r="K27" s="64"/>
      <c r="L27" s="319">
        <v>3714.0</v>
      </c>
      <c r="M27" s="320">
        <f t="shared" si="4"/>
        <v>3714</v>
      </c>
      <c r="N27" s="257" t="s">
        <v>1814</v>
      </c>
      <c r="O27" s="321"/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customHeight="1">
      <c r="A28" s="306" t="s">
        <v>315</v>
      </c>
      <c r="B28" s="307" t="s">
        <v>316</v>
      </c>
      <c r="C28" s="307" t="s">
        <v>6</v>
      </c>
      <c r="D28" s="307" t="s">
        <v>567</v>
      </c>
      <c r="E28" s="307" t="s">
        <v>569</v>
      </c>
      <c r="F28" s="317" t="s">
        <v>1815</v>
      </c>
      <c r="G28" s="318" t="s">
        <v>524</v>
      </c>
      <c r="H28" s="319">
        <v>1.0</v>
      </c>
      <c r="I28" s="257">
        <v>12990.0</v>
      </c>
      <c r="J28" s="257">
        <v>8990.0</v>
      </c>
      <c r="K28" s="64"/>
      <c r="L28" s="319">
        <v>3714.0</v>
      </c>
      <c r="M28" s="320">
        <f t="shared" si="4"/>
        <v>3714</v>
      </c>
      <c r="N28" s="257" t="s">
        <v>1814</v>
      </c>
      <c r="O28" s="321"/>
      <c r="P28" s="322"/>
      <c r="Q28" s="323"/>
      <c r="R28" s="323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  <c r="AM28" s="270"/>
      <c r="AN28" s="270"/>
      <c r="AO28" s="270"/>
    </row>
    <row r="29" ht="15.75" hidden="1" customHeight="1">
      <c r="A29" s="306" t="s">
        <v>315</v>
      </c>
      <c r="B29" s="307" t="s">
        <v>316</v>
      </c>
      <c r="C29" s="307" t="s">
        <v>6</v>
      </c>
      <c r="D29" s="308" t="s">
        <v>328</v>
      </c>
      <c r="E29" s="307" t="s">
        <v>569</v>
      </c>
      <c r="F29" s="317" t="s">
        <v>2053</v>
      </c>
      <c r="G29" s="318" t="s">
        <v>524</v>
      </c>
      <c r="H29" s="319">
        <v>0.0</v>
      </c>
      <c r="I29" s="257">
        <v>12990.0</v>
      </c>
      <c r="J29" s="257">
        <v>8990.0</v>
      </c>
      <c r="K29" s="64"/>
      <c r="L29" s="319">
        <v>3714.0</v>
      </c>
      <c r="M29" s="320">
        <f t="shared" si="4"/>
        <v>0</v>
      </c>
      <c r="N29" s="257" t="s">
        <v>1814</v>
      </c>
      <c r="O29" s="328" t="s">
        <v>2054</v>
      </c>
      <c r="P29" s="322" t="s">
        <v>2055</v>
      </c>
      <c r="Q29" s="323"/>
      <c r="R29" s="323"/>
      <c r="S29" s="323"/>
      <c r="T29" s="323"/>
      <c r="U29" s="323"/>
      <c r="V29" s="323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252"/>
      <c r="AK29" s="270"/>
      <c r="AL29" s="270"/>
      <c r="AM29" s="270"/>
      <c r="AN29" s="270"/>
      <c r="AO29" s="270"/>
    </row>
    <row r="30" ht="15.75" hidden="1" customHeight="1">
      <c r="A30" s="306" t="s">
        <v>315</v>
      </c>
      <c r="B30" s="307" t="s">
        <v>316</v>
      </c>
      <c r="C30" s="307" t="s">
        <v>6</v>
      </c>
      <c r="D30" s="308" t="s">
        <v>328</v>
      </c>
      <c r="E30" s="307" t="s">
        <v>569</v>
      </c>
      <c r="F30" s="317" t="s">
        <v>1816</v>
      </c>
      <c r="G30" s="318" t="s">
        <v>524</v>
      </c>
      <c r="H30" s="319">
        <v>1.0</v>
      </c>
      <c r="I30" s="257">
        <v>12990.0</v>
      </c>
      <c r="J30" s="257">
        <v>8990.0</v>
      </c>
      <c r="K30" s="64"/>
      <c r="L30" s="319">
        <v>3714.0</v>
      </c>
      <c r="M30" s="320">
        <f t="shared" si="4"/>
        <v>3714</v>
      </c>
      <c r="N30" s="257" t="s">
        <v>1814</v>
      </c>
      <c r="O30" s="328" t="s">
        <v>1817</v>
      </c>
      <c r="P30" s="322"/>
      <c r="Q30" s="323"/>
      <c r="R30" s="323"/>
      <c r="S30" s="323"/>
      <c r="T30" s="323"/>
      <c r="U30" s="323"/>
      <c r="V30" s="323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252"/>
      <c r="AK30" s="270"/>
      <c r="AL30" s="270"/>
      <c r="AM30" s="270"/>
      <c r="AN30" s="270"/>
      <c r="AO30" s="270"/>
    </row>
    <row r="31" ht="15.75" hidden="1" customHeight="1">
      <c r="A31" s="522" t="s">
        <v>315</v>
      </c>
      <c r="B31" s="257" t="s">
        <v>316</v>
      </c>
      <c r="C31" s="257" t="s">
        <v>6</v>
      </c>
      <c r="D31" s="523" t="s">
        <v>474</v>
      </c>
      <c r="E31" s="337" t="s">
        <v>569</v>
      </c>
      <c r="F31" s="524" t="s">
        <v>1818</v>
      </c>
      <c r="G31" s="337"/>
      <c r="H31" s="525">
        <v>1.0</v>
      </c>
      <c r="I31" s="523">
        <v>10990.0</v>
      </c>
      <c r="J31" s="526">
        <v>9790.0</v>
      </c>
      <c r="K31" s="366" t="s">
        <v>1819</v>
      </c>
      <c r="L31" s="527">
        <v>3054.0</v>
      </c>
      <c r="M31" s="528">
        <f t="shared" si="4"/>
        <v>3054</v>
      </c>
      <c r="N31" s="523" t="s">
        <v>1820</v>
      </c>
      <c r="O31" s="335"/>
      <c r="P31" s="529"/>
      <c r="Q31" s="366"/>
      <c r="R31" s="366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7"/>
      <c r="AH31" s="252"/>
      <c r="AI31" s="252"/>
      <c r="AJ31" s="270"/>
      <c r="AK31" s="270"/>
      <c r="AL31" s="270"/>
      <c r="AM31" s="270"/>
      <c r="AN31" s="270"/>
      <c r="AO31" s="270"/>
    </row>
    <row r="32" ht="15.75" customHeight="1">
      <c r="A32" s="282" t="s">
        <v>315</v>
      </c>
      <c r="B32" s="57" t="s">
        <v>316</v>
      </c>
      <c r="C32" s="57" t="s">
        <v>6</v>
      </c>
      <c r="D32" s="331" t="s">
        <v>567</v>
      </c>
      <c r="E32" s="255" t="s">
        <v>569</v>
      </c>
      <c r="F32" s="338" t="s">
        <v>1821</v>
      </c>
      <c r="G32" s="255"/>
      <c r="H32" s="264">
        <v>1.0</v>
      </c>
      <c r="I32" s="331">
        <v>10990.0</v>
      </c>
      <c r="J32" s="333">
        <v>9790.0</v>
      </c>
      <c r="K32" s="331" t="s">
        <v>1819</v>
      </c>
      <c r="L32" s="334">
        <v>3054.0</v>
      </c>
      <c r="M32" s="251">
        <f t="shared" si="4"/>
        <v>3054</v>
      </c>
      <c r="N32" s="331" t="s">
        <v>1820</v>
      </c>
      <c r="O32" s="335"/>
      <c r="P32" s="335"/>
      <c r="Q32" s="335"/>
      <c r="R32" s="335"/>
      <c r="S32" s="336"/>
      <c r="T32" s="337"/>
      <c r="U32" s="336"/>
      <c r="V32" s="336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52"/>
      <c r="AI32" s="252"/>
      <c r="AJ32" s="270"/>
      <c r="AK32" s="270"/>
      <c r="AL32" s="270"/>
      <c r="AM32" s="270"/>
      <c r="AN32" s="270"/>
      <c r="AO32" s="270"/>
    </row>
    <row r="33" ht="15.75" hidden="1" customHeight="1">
      <c r="A33" s="35" t="s">
        <v>315</v>
      </c>
      <c r="B33" s="35" t="s">
        <v>316</v>
      </c>
      <c r="C33" s="35" t="s">
        <v>6</v>
      </c>
      <c r="D33" s="35" t="s">
        <v>328</v>
      </c>
      <c r="E33" s="35" t="s">
        <v>569</v>
      </c>
      <c r="F33" s="325" t="s">
        <v>1822</v>
      </c>
      <c r="G33" s="326" t="s">
        <v>524</v>
      </c>
      <c r="H33" s="154">
        <v>1.0</v>
      </c>
      <c r="I33" s="57">
        <v>13990.0</v>
      </c>
      <c r="J33" s="57">
        <v>9790.0</v>
      </c>
      <c r="K33" s="57"/>
      <c r="L33" s="154">
        <v>4563.0</v>
      </c>
      <c r="M33" s="327">
        <f t="shared" si="4"/>
        <v>4563</v>
      </c>
      <c r="N33" s="57" t="s">
        <v>1814</v>
      </c>
      <c r="O33" s="321"/>
      <c r="P33" s="329"/>
      <c r="Q33" s="329"/>
      <c r="R33" s="329"/>
      <c r="S33" s="329"/>
      <c r="T33" s="330"/>
      <c r="U33" s="329"/>
      <c r="V33" s="329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  <c r="AM33" s="270"/>
      <c r="AN33" s="270"/>
      <c r="AO33" s="270"/>
    </row>
    <row r="34" ht="15.75" hidden="1" customHeight="1">
      <c r="A34" s="255" t="s">
        <v>315</v>
      </c>
      <c r="B34" s="255" t="s">
        <v>316</v>
      </c>
      <c r="C34" s="255" t="s">
        <v>6</v>
      </c>
      <c r="D34" s="255" t="s">
        <v>328</v>
      </c>
      <c r="E34" s="255" t="s">
        <v>569</v>
      </c>
      <c r="F34" s="256" t="s">
        <v>1823</v>
      </c>
      <c r="G34" s="339" t="s">
        <v>377</v>
      </c>
      <c r="H34" s="250">
        <v>1.0</v>
      </c>
      <c r="I34" s="255">
        <v>14590.0</v>
      </c>
      <c r="J34" s="293">
        <v>8790.0</v>
      </c>
      <c r="K34" s="340"/>
      <c r="L34" s="341"/>
      <c r="M34" s="251">
        <v>3738.0</v>
      </c>
      <c r="N34" s="255"/>
      <c r="O34" s="336"/>
      <c r="P34" s="336"/>
      <c r="Q34" s="336"/>
      <c r="R34" s="336"/>
      <c r="S34" s="336"/>
      <c r="T34" s="337"/>
      <c r="U34" s="336"/>
      <c r="V34" s="336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47"/>
      <c r="AI34" s="247"/>
      <c r="AJ34" s="63"/>
      <c r="AK34" s="270"/>
      <c r="AL34" s="270"/>
      <c r="AM34" s="270"/>
      <c r="AN34" s="270"/>
      <c r="AO34" s="270"/>
    </row>
    <row r="35" ht="15.75" hidden="1" customHeight="1">
      <c r="A35" s="35" t="s">
        <v>315</v>
      </c>
      <c r="B35" s="35" t="s">
        <v>316</v>
      </c>
      <c r="C35" s="35" t="s">
        <v>6</v>
      </c>
      <c r="D35" s="342" t="s">
        <v>1824</v>
      </c>
      <c r="E35" s="35" t="s">
        <v>569</v>
      </c>
      <c r="F35" s="325" t="s">
        <v>1825</v>
      </c>
      <c r="G35" s="326" t="s">
        <v>524</v>
      </c>
      <c r="H35" s="154">
        <v>1.0</v>
      </c>
      <c r="I35" s="57">
        <v>10990.0</v>
      </c>
      <c r="J35" s="57">
        <v>7790.0</v>
      </c>
      <c r="K35" s="57"/>
      <c r="L35" s="154">
        <v>3594.0</v>
      </c>
      <c r="M35" s="327">
        <f t="shared" ref="M35:M37" si="5">L35*H35</f>
        <v>3594</v>
      </c>
      <c r="N35" s="57" t="s">
        <v>1814</v>
      </c>
      <c r="O35" s="328" t="s">
        <v>1826</v>
      </c>
      <c r="P35" s="329"/>
      <c r="Q35" s="329"/>
      <c r="R35" s="329"/>
      <c r="S35" s="329"/>
      <c r="T35" s="330"/>
      <c r="U35" s="329"/>
      <c r="V35" s="329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  <c r="AM35" s="270"/>
      <c r="AN35" s="270"/>
      <c r="AO35" s="270"/>
    </row>
    <row r="36" ht="15.75" hidden="1" customHeight="1">
      <c r="A36" s="282" t="s">
        <v>315</v>
      </c>
      <c r="B36" s="57" t="s">
        <v>316</v>
      </c>
      <c r="C36" s="57" t="s">
        <v>6</v>
      </c>
      <c r="D36" s="331" t="s">
        <v>328</v>
      </c>
      <c r="E36" s="255" t="s">
        <v>569</v>
      </c>
      <c r="F36" s="332" t="s">
        <v>1827</v>
      </c>
      <c r="G36" s="255"/>
      <c r="H36" s="264">
        <v>1.0</v>
      </c>
      <c r="I36" s="331">
        <v>22990.0</v>
      </c>
      <c r="J36" s="333">
        <v>13790.0</v>
      </c>
      <c r="K36" s="331"/>
      <c r="L36" s="343">
        <v>5222.0</v>
      </c>
      <c r="M36" s="251">
        <f t="shared" si="5"/>
        <v>5222</v>
      </c>
      <c r="N36" s="331" t="s">
        <v>1820</v>
      </c>
      <c r="O36" s="335"/>
      <c r="P36" s="335"/>
      <c r="Q36" s="335"/>
      <c r="R36" s="335"/>
      <c r="S36" s="336"/>
      <c r="T36" s="337"/>
      <c r="U36" s="336"/>
      <c r="V36" s="336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7"/>
      <c r="AH36" s="252"/>
      <c r="AI36" s="252"/>
      <c r="AJ36" s="270"/>
      <c r="AK36" s="270"/>
      <c r="AL36" s="270"/>
      <c r="AM36" s="270"/>
      <c r="AN36" s="270"/>
      <c r="AO36" s="270"/>
    </row>
    <row r="37" ht="15.75" customHeight="1">
      <c r="A37" s="35" t="s">
        <v>315</v>
      </c>
      <c r="B37" s="35" t="s">
        <v>316</v>
      </c>
      <c r="C37" s="35" t="s">
        <v>6</v>
      </c>
      <c r="D37" s="35" t="s">
        <v>567</v>
      </c>
      <c r="E37" s="35" t="s">
        <v>569</v>
      </c>
      <c r="F37" s="325" t="s">
        <v>1827</v>
      </c>
      <c r="G37" s="326" t="s">
        <v>524</v>
      </c>
      <c r="H37" s="154">
        <v>1.0</v>
      </c>
      <c r="I37" s="57">
        <v>15990.0</v>
      </c>
      <c r="J37" s="57">
        <v>11190.0</v>
      </c>
      <c r="K37" s="57"/>
      <c r="L37" s="154">
        <v>5254.0</v>
      </c>
      <c r="M37" s="327">
        <f t="shared" si="5"/>
        <v>5254</v>
      </c>
      <c r="N37" s="57" t="s">
        <v>1814</v>
      </c>
      <c r="O37" s="321"/>
      <c r="P37" s="329"/>
      <c r="Q37" s="329"/>
      <c r="R37" s="329"/>
      <c r="S37" s="329"/>
      <c r="T37" s="330"/>
      <c r="U37" s="329"/>
      <c r="V37" s="329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252"/>
      <c r="AK37" s="270"/>
      <c r="AL37" s="270"/>
      <c r="AM37" s="270"/>
      <c r="AN37" s="270"/>
      <c r="AO37" s="270"/>
    </row>
    <row r="38" ht="15.75" hidden="1" customHeight="1">
      <c r="A38" s="35" t="s">
        <v>315</v>
      </c>
      <c r="B38" s="35" t="s">
        <v>316</v>
      </c>
      <c r="C38" s="35" t="s">
        <v>6</v>
      </c>
      <c r="D38" s="35" t="s">
        <v>328</v>
      </c>
      <c r="E38" s="35" t="s">
        <v>4</v>
      </c>
      <c r="F38" s="348" t="s">
        <v>1828</v>
      </c>
      <c r="G38" s="35" t="s">
        <v>524</v>
      </c>
      <c r="H38" s="39">
        <v>1.0</v>
      </c>
      <c r="I38" s="59">
        <v>14190.0</v>
      </c>
      <c r="J38" s="38"/>
      <c r="K38" s="38"/>
      <c r="L38" s="290"/>
      <c r="M38" s="378">
        <v>6131.0</v>
      </c>
      <c r="N38" s="35" t="s">
        <v>1811</v>
      </c>
      <c r="O38" s="315"/>
      <c r="P38" s="315"/>
      <c r="Q38" s="315"/>
      <c r="R38" s="315"/>
      <c r="S38" s="315"/>
      <c r="T38" s="530"/>
      <c r="U38" s="315"/>
      <c r="V38" s="315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  <c r="AM38" s="270"/>
      <c r="AN38" s="270"/>
      <c r="AO38" s="270"/>
    </row>
    <row r="39" ht="15.75" hidden="1" customHeight="1">
      <c r="A39" s="282" t="s">
        <v>315</v>
      </c>
      <c r="B39" s="255" t="s">
        <v>316</v>
      </c>
      <c r="C39" s="255" t="s">
        <v>6</v>
      </c>
      <c r="D39" s="255" t="s">
        <v>328</v>
      </c>
      <c r="E39" s="255" t="s">
        <v>319</v>
      </c>
      <c r="F39" s="281" t="s">
        <v>1829</v>
      </c>
      <c r="G39" s="282"/>
      <c r="H39" s="250">
        <v>1.0</v>
      </c>
      <c r="I39" s="255">
        <v>13890.0</v>
      </c>
      <c r="J39" s="293">
        <v>12590.0</v>
      </c>
      <c r="K39" s="352"/>
      <c r="L39" s="353">
        <v>5267.0</v>
      </c>
      <c r="M39" s="354">
        <f>L39*H39</f>
        <v>5267</v>
      </c>
      <c r="N39" s="286" t="s">
        <v>1830</v>
      </c>
      <c r="O39" s="247"/>
      <c r="P39" s="286"/>
      <c r="Q39" s="286"/>
      <c r="R39" s="286"/>
      <c r="S39" s="286"/>
      <c r="T39" s="286"/>
      <c r="U39" s="286"/>
      <c r="V39" s="286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7"/>
      <c r="AH39" s="252"/>
      <c r="AI39" s="270"/>
      <c r="AJ39" s="270"/>
      <c r="AK39" s="270"/>
      <c r="AL39" s="270"/>
      <c r="AM39" s="270"/>
      <c r="AN39" s="270"/>
      <c r="AO39" s="270"/>
    </row>
    <row r="40" ht="15.75" hidden="1" customHeight="1">
      <c r="A40" s="261" t="s">
        <v>315</v>
      </c>
      <c r="B40" s="35" t="s">
        <v>316</v>
      </c>
      <c r="C40" s="35" t="s">
        <v>6</v>
      </c>
      <c r="D40" s="35" t="s">
        <v>328</v>
      </c>
      <c r="E40" s="35" t="s">
        <v>319</v>
      </c>
      <c r="F40" s="355" t="s">
        <v>1831</v>
      </c>
      <c r="G40" s="35" t="s">
        <v>524</v>
      </c>
      <c r="H40" s="264">
        <v>1.0</v>
      </c>
      <c r="I40" s="244" t="s">
        <v>1832</v>
      </c>
      <c r="J40" s="265"/>
      <c r="K40" s="296"/>
      <c r="L40" s="356" t="s">
        <v>1833</v>
      </c>
      <c r="M40" s="357" t="s">
        <v>1833</v>
      </c>
      <c r="N40" s="351" t="s">
        <v>1793</v>
      </c>
      <c r="O40" s="268"/>
      <c r="P40" s="269"/>
      <c r="Q40" s="269"/>
      <c r="R40" s="269"/>
      <c r="S40" s="269"/>
      <c r="T40" s="237"/>
      <c r="U40" s="237"/>
      <c r="V40" s="237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252"/>
      <c r="AJ40" s="270"/>
      <c r="AK40" s="270"/>
      <c r="AL40" s="270"/>
      <c r="AM40" s="270"/>
      <c r="AN40" s="270"/>
      <c r="AO40" s="270"/>
    </row>
    <row r="41" ht="15.75" customHeight="1">
      <c r="A41" s="271" t="s">
        <v>315</v>
      </c>
      <c r="B41" s="57" t="s">
        <v>316</v>
      </c>
      <c r="C41" s="57" t="s">
        <v>6</v>
      </c>
      <c r="D41" s="97" t="s">
        <v>567</v>
      </c>
      <c r="E41" s="57" t="s">
        <v>4</v>
      </c>
      <c r="F41" s="358" t="s">
        <v>630</v>
      </c>
      <c r="G41" s="57" t="s">
        <v>524</v>
      </c>
      <c r="H41" s="39">
        <v>1.0</v>
      </c>
      <c r="I41" s="120">
        <v>23990.0</v>
      </c>
      <c r="J41" s="120">
        <v>11990.0</v>
      </c>
      <c r="K41" s="75"/>
      <c r="L41" s="137" t="s">
        <v>631</v>
      </c>
      <c r="M41" s="359">
        <v>5554.0</v>
      </c>
      <c r="N41" s="192" t="s">
        <v>629</v>
      </c>
      <c r="O41" s="252"/>
      <c r="P41" s="276"/>
      <c r="Q41" s="276"/>
      <c r="R41" s="276"/>
      <c r="S41" s="276"/>
      <c r="T41" s="276"/>
      <c r="U41" s="276"/>
      <c r="V41" s="276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70"/>
      <c r="AJ41" s="270"/>
      <c r="AK41" s="270"/>
    </row>
    <row r="42" ht="15.75" hidden="1" customHeight="1">
      <c r="A42" s="255" t="s">
        <v>315</v>
      </c>
      <c r="B42" s="255" t="s">
        <v>316</v>
      </c>
      <c r="C42" s="255" t="s">
        <v>6</v>
      </c>
      <c r="D42" s="255" t="s">
        <v>328</v>
      </c>
      <c r="E42" s="339" t="s">
        <v>4</v>
      </c>
      <c r="F42" s="256" t="s">
        <v>1834</v>
      </c>
      <c r="G42" s="339" t="s">
        <v>377</v>
      </c>
      <c r="H42" s="250">
        <v>1.0</v>
      </c>
      <c r="I42" s="255">
        <v>17190.0</v>
      </c>
      <c r="J42" s="293">
        <v>10390.0</v>
      </c>
      <c r="K42" s="360"/>
      <c r="L42" s="361"/>
      <c r="M42" s="354">
        <v>4365.0</v>
      </c>
      <c r="N42" s="286"/>
      <c r="O42" s="247"/>
      <c r="P42" s="286"/>
      <c r="Q42" s="286"/>
      <c r="R42" s="286"/>
      <c r="S42" s="286"/>
      <c r="T42" s="286"/>
      <c r="U42" s="286"/>
      <c r="V42" s="286"/>
      <c r="W42" s="247"/>
      <c r="X42" s="247"/>
      <c r="Y42" s="247"/>
      <c r="Z42" s="247"/>
      <c r="AA42" s="247"/>
      <c r="AB42" s="247"/>
      <c r="AC42" s="247"/>
      <c r="AD42" s="247"/>
      <c r="AE42" s="247"/>
      <c r="AF42" s="247"/>
      <c r="AG42" s="247"/>
      <c r="AH42" s="247"/>
      <c r="AI42" s="247"/>
      <c r="AJ42" s="63"/>
      <c r="AK42" s="270"/>
      <c r="AL42" s="270"/>
      <c r="AM42" s="270"/>
      <c r="AN42" s="270"/>
      <c r="AO42" s="270"/>
    </row>
    <row r="43" ht="15.75" hidden="1" customHeight="1">
      <c r="A43" s="271" t="s">
        <v>315</v>
      </c>
      <c r="B43" s="57" t="s">
        <v>316</v>
      </c>
      <c r="C43" s="57" t="s">
        <v>6</v>
      </c>
      <c r="D43" s="362" t="s">
        <v>328</v>
      </c>
      <c r="E43" s="57" t="s">
        <v>4</v>
      </c>
      <c r="F43" s="58" t="s">
        <v>568</v>
      </c>
      <c r="G43" s="57" t="s">
        <v>524</v>
      </c>
      <c r="H43" s="39">
        <v>1.0</v>
      </c>
      <c r="I43" s="59">
        <v>23990.0</v>
      </c>
      <c r="J43" s="59">
        <v>11990.0</v>
      </c>
      <c r="K43" s="181"/>
      <c r="L43" s="137">
        <v>8037.0</v>
      </c>
      <c r="M43" s="359">
        <v>5626.0</v>
      </c>
      <c r="N43" s="192" t="s">
        <v>476</v>
      </c>
      <c r="O43" s="363" t="s">
        <v>1835</v>
      </c>
      <c r="P43" s="288" t="s">
        <v>1836</v>
      </c>
      <c r="Q43" s="276"/>
      <c r="R43" s="276"/>
      <c r="S43" s="276"/>
      <c r="T43" s="276"/>
      <c r="U43" s="276"/>
      <c r="V43" s="276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70"/>
      <c r="AK43" s="270"/>
      <c r="AL43" s="270"/>
      <c r="AM43" s="270"/>
      <c r="AN43" s="270"/>
      <c r="AO43" s="270"/>
    </row>
    <row r="44" ht="15.75" hidden="1" customHeight="1">
      <c r="A44" s="271" t="s">
        <v>315</v>
      </c>
      <c r="B44" s="57" t="s">
        <v>316</v>
      </c>
      <c r="C44" s="57" t="s">
        <v>6</v>
      </c>
      <c r="D44" s="97" t="s">
        <v>328</v>
      </c>
      <c r="E44" s="57" t="s">
        <v>4</v>
      </c>
      <c r="F44" s="57" t="s">
        <v>632</v>
      </c>
      <c r="G44" s="57" t="s">
        <v>524</v>
      </c>
      <c r="H44" s="39">
        <v>1.0</v>
      </c>
      <c r="I44" s="120">
        <v>23990.0</v>
      </c>
      <c r="J44" s="120">
        <v>11990.0</v>
      </c>
      <c r="K44" s="75"/>
      <c r="L44" s="137" t="s">
        <v>633</v>
      </c>
      <c r="M44" s="359">
        <v>5626.0</v>
      </c>
      <c r="N44" s="192" t="s">
        <v>629</v>
      </c>
      <c r="O44" s="252"/>
      <c r="P44" s="276"/>
      <c r="Q44" s="276"/>
      <c r="R44" s="276"/>
      <c r="S44" s="276"/>
      <c r="T44" s="276"/>
      <c r="U44" s="276"/>
      <c r="V44" s="276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70"/>
      <c r="AJ44" s="270"/>
      <c r="AK44" s="270"/>
    </row>
    <row r="45" ht="15.75" hidden="1" customHeight="1">
      <c r="A45" s="35" t="s">
        <v>315</v>
      </c>
      <c r="B45" s="35" t="s">
        <v>316</v>
      </c>
      <c r="C45" s="35" t="s">
        <v>6</v>
      </c>
      <c r="D45" s="35" t="s">
        <v>328</v>
      </c>
      <c r="E45" s="35" t="s">
        <v>319</v>
      </c>
      <c r="F45" s="325" t="s">
        <v>1837</v>
      </c>
      <c r="G45" s="326" t="s">
        <v>524</v>
      </c>
      <c r="H45" s="154">
        <v>1.0</v>
      </c>
      <c r="I45" s="57">
        <v>14970.0</v>
      </c>
      <c r="J45" s="57">
        <v>10590.0</v>
      </c>
      <c r="K45" s="192"/>
      <c r="L45" s="344">
        <v>4148.0</v>
      </c>
      <c r="M45" s="345">
        <f t="shared" ref="M45:M46" si="6">L45*H45</f>
        <v>4148</v>
      </c>
      <c r="N45" s="192" t="s">
        <v>1814</v>
      </c>
      <c r="O45" s="346"/>
      <c r="P45" s="347"/>
      <c r="Q45" s="347"/>
      <c r="R45" s="347"/>
      <c r="S45" s="347"/>
      <c r="T45" s="347"/>
      <c r="U45" s="347"/>
      <c r="V45" s="347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252"/>
      <c r="AK45" s="270"/>
      <c r="AL45" s="270"/>
      <c r="AM45" s="270"/>
      <c r="AN45" s="270"/>
      <c r="AO45" s="270"/>
    </row>
    <row r="46" hidden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1838</v>
      </c>
      <c r="G46" s="255"/>
      <c r="H46" s="264">
        <v>1.0</v>
      </c>
      <c r="I46" s="331">
        <v>21990.0</v>
      </c>
      <c r="J46" s="333">
        <v>13190.0</v>
      </c>
      <c r="K46" s="364"/>
      <c r="L46" s="365">
        <v>4910.0</v>
      </c>
      <c r="M46" s="354">
        <f t="shared" si="6"/>
        <v>4910</v>
      </c>
      <c r="N46" s="364" t="s">
        <v>1820</v>
      </c>
      <c r="O46" s="366"/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hidden="1" customHeight="1">
      <c r="A47" s="35" t="s">
        <v>315</v>
      </c>
      <c r="B47" s="367" t="s">
        <v>316</v>
      </c>
      <c r="C47" s="367" t="s">
        <v>6</v>
      </c>
      <c r="D47" s="367" t="s">
        <v>328</v>
      </c>
      <c r="E47" s="367" t="s">
        <v>4</v>
      </c>
      <c r="F47" s="368" t="s">
        <v>1839</v>
      </c>
      <c r="G47" s="369" t="s">
        <v>1840</v>
      </c>
      <c r="H47" s="39">
        <v>1.0</v>
      </c>
      <c r="I47" s="367">
        <v>17990.0</v>
      </c>
      <c r="J47" s="367">
        <v>12590.0</v>
      </c>
      <c r="K47" s="181"/>
      <c r="L47" s="370">
        <v>4939.0</v>
      </c>
      <c r="M47" s="371">
        <v>4939.0</v>
      </c>
      <c r="N47" s="192" t="s">
        <v>1841</v>
      </c>
      <c r="O47" s="252"/>
      <c r="P47" s="276"/>
      <c r="Q47" s="276"/>
      <c r="R47" s="276"/>
      <c r="S47" s="276"/>
      <c r="T47" s="276"/>
      <c r="U47" s="276"/>
      <c r="V47" s="276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70"/>
      <c r="AK47" s="270"/>
      <c r="AL47" s="270"/>
      <c r="AM47" s="270"/>
      <c r="AN47" s="270"/>
      <c r="AO47" s="270"/>
    </row>
    <row r="48" ht="15.75" hidden="1" customHeight="1">
      <c r="A48" s="35" t="s">
        <v>315</v>
      </c>
      <c r="B48" s="35" t="s">
        <v>316</v>
      </c>
      <c r="C48" s="35" t="s">
        <v>6</v>
      </c>
      <c r="D48" s="35" t="s">
        <v>474</v>
      </c>
      <c r="E48" s="35" t="s">
        <v>319</v>
      </c>
      <c r="F48" s="325" t="s">
        <v>1842</v>
      </c>
      <c r="G48" s="326" t="s">
        <v>524</v>
      </c>
      <c r="H48" s="154">
        <v>1.0</v>
      </c>
      <c r="I48" s="57">
        <v>17990.0</v>
      </c>
      <c r="J48" s="57">
        <v>12590.0</v>
      </c>
      <c r="K48" s="192"/>
      <c r="L48" s="344">
        <v>5669.0</v>
      </c>
      <c r="M48" s="345">
        <f t="shared" ref="M48:M49" si="7">L48*H48</f>
        <v>5669</v>
      </c>
      <c r="N48" s="192" t="s">
        <v>1814</v>
      </c>
      <c r="O48" s="346"/>
      <c r="P48" s="347"/>
      <c r="Q48" s="347"/>
      <c r="R48" s="347"/>
      <c r="S48" s="347"/>
      <c r="T48" s="347"/>
      <c r="U48" s="347"/>
      <c r="V48" s="347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252"/>
      <c r="AK48" s="270"/>
      <c r="AL48" s="270"/>
      <c r="AM48" s="270"/>
      <c r="AN48" s="270"/>
      <c r="AO48" s="270"/>
    </row>
    <row r="49" ht="15.75" hidden="1" customHeight="1">
      <c r="A49" s="282" t="s">
        <v>315</v>
      </c>
      <c r="B49" s="57" t="s">
        <v>316</v>
      </c>
      <c r="C49" s="57" t="s">
        <v>6</v>
      </c>
      <c r="D49" s="331" t="s">
        <v>328</v>
      </c>
      <c r="E49" s="57" t="s">
        <v>319</v>
      </c>
      <c r="F49" s="332" t="s">
        <v>1843</v>
      </c>
      <c r="G49" s="255"/>
      <c r="H49" s="264">
        <v>1.0</v>
      </c>
      <c r="I49" s="331">
        <v>29990.0</v>
      </c>
      <c r="J49" s="333">
        <v>17990.0</v>
      </c>
      <c r="K49" s="364"/>
      <c r="L49" s="365">
        <v>6872.0</v>
      </c>
      <c r="M49" s="354">
        <f t="shared" si="7"/>
        <v>6872</v>
      </c>
      <c r="N49" s="364" t="s">
        <v>1820</v>
      </c>
      <c r="O49" s="366"/>
      <c r="P49" s="364"/>
      <c r="Q49" s="364"/>
      <c r="R49" s="364"/>
      <c r="S49" s="286"/>
      <c r="T49" s="286"/>
      <c r="U49" s="286"/>
      <c r="V49" s="286"/>
      <c r="W49" s="247"/>
      <c r="X49" s="247"/>
      <c r="Y49" s="247"/>
      <c r="Z49" s="247"/>
      <c r="AA49" s="247"/>
      <c r="AB49" s="247"/>
      <c r="AC49" s="247"/>
      <c r="AD49" s="247"/>
      <c r="AE49" s="247"/>
      <c r="AF49" s="247"/>
      <c r="AG49" s="247"/>
      <c r="AH49" s="252"/>
      <c r="AI49" s="252"/>
      <c r="AJ49" s="270"/>
      <c r="AK49" s="270"/>
      <c r="AL49" s="270"/>
      <c r="AM49" s="270"/>
      <c r="AN49" s="270"/>
      <c r="AO49" s="270"/>
    </row>
    <row r="50" ht="15.75" hidden="1" customHeight="1">
      <c r="A50" s="261" t="s">
        <v>315</v>
      </c>
      <c r="B50" s="35" t="s">
        <v>316</v>
      </c>
      <c r="C50" s="35" t="s">
        <v>6</v>
      </c>
      <c r="D50" s="35" t="s">
        <v>328</v>
      </c>
      <c r="E50" s="35" t="s">
        <v>319</v>
      </c>
      <c r="F50" s="355" t="s">
        <v>1844</v>
      </c>
      <c r="G50" s="35" t="s">
        <v>524</v>
      </c>
      <c r="H50" s="264">
        <v>1.0</v>
      </c>
      <c r="I50" s="244" t="s">
        <v>1845</v>
      </c>
      <c r="J50" s="265"/>
      <c r="K50" s="296"/>
      <c r="L50" s="356" t="s">
        <v>1846</v>
      </c>
      <c r="M50" s="357" t="s">
        <v>1846</v>
      </c>
      <c r="N50" s="351" t="s">
        <v>1793</v>
      </c>
      <c r="O50" s="268"/>
      <c r="P50" s="269"/>
      <c r="Q50" s="269"/>
      <c r="R50" s="269"/>
      <c r="S50" s="269"/>
      <c r="T50" s="237"/>
      <c r="U50" s="237"/>
      <c r="V50" s="237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252"/>
      <c r="AJ50" s="270"/>
      <c r="AK50" s="270"/>
      <c r="AL50" s="270"/>
      <c r="AM50" s="270"/>
      <c r="AN50" s="270"/>
      <c r="AO50" s="270"/>
    </row>
    <row r="51" ht="15.75" hidden="1" customHeight="1">
      <c r="A51" s="271" t="s">
        <v>315</v>
      </c>
      <c r="B51" s="57" t="s">
        <v>316</v>
      </c>
      <c r="C51" s="57" t="s">
        <v>6</v>
      </c>
      <c r="D51" s="57" t="s">
        <v>328</v>
      </c>
      <c r="E51" s="57" t="s">
        <v>4</v>
      </c>
      <c r="F51" s="57" t="s">
        <v>747</v>
      </c>
      <c r="G51" s="57" t="s">
        <v>524</v>
      </c>
      <c r="H51" s="38">
        <v>1.0</v>
      </c>
      <c r="I51" s="113">
        <v>13590.0</v>
      </c>
      <c r="J51" s="132">
        <v>11390.0</v>
      </c>
      <c r="K51" s="372"/>
      <c r="L51" s="373">
        <v>5843.0</v>
      </c>
      <c r="M51" s="374">
        <v>4967.0</v>
      </c>
      <c r="N51" s="192" t="s">
        <v>748</v>
      </c>
      <c r="P51" s="276"/>
      <c r="Q51" s="276"/>
      <c r="R51" s="276"/>
      <c r="S51" s="276"/>
      <c r="T51" s="276"/>
      <c r="U51" s="276"/>
      <c r="V51" s="276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70"/>
      <c r="AK51" s="270"/>
      <c r="AL51" s="270"/>
      <c r="AM51" s="270"/>
      <c r="AN51" s="270"/>
      <c r="AO51" s="270"/>
    </row>
    <row r="52" ht="15.75" customHeight="1">
      <c r="A52" s="255" t="s">
        <v>315</v>
      </c>
      <c r="B52" s="255" t="s">
        <v>331</v>
      </c>
      <c r="C52" s="255" t="s">
        <v>6</v>
      </c>
      <c r="D52" s="57" t="s">
        <v>567</v>
      </c>
      <c r="E52" s="339" t="s">
        <v>4</v>
      </c>
      <c r="F52" s="256" t="s">
        <v>1847</v>
      </c>
      <c r="G52" s="339" t="s">
        <v>377</v>
      </c>
      <c r="H52" s="250">
        <v>1.0</v>
      </c>
      <c r="I52" s="255">
        <v>16390.0</v>
      </c>
      <c r="J52" s="293">
        <v>13190.0</v>
      </c>
      <c r="K52" s="360">
        <v>8246.0</v>
      </c>
      <c r="L52" s="361"/>
      <c r="M52" s="354">
        <v>4948.0</v>
      </c>
      <c r="N52" s="286"/>
      <c r="O52" s="247"/>
      <c r="P52" s="286"/>
      <c r="Q52" s="286"/>
      <c r="R52" s="286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63"/>
      <c r="AK52" s="270"/>
      <c r="AL52" s="270"/>
      <c r="AM52" s="270"/>
      <c r="AN52" s="270"/>
      <c r="AO52" s="270"/>
    </row>
    <row r="53" ht="15.75" customHeight="1">
      <c r="A53" s="255" t="s">
        <v>315</v>
      </c>
      <c r="B53" s="255" t="s">
        <v>331</v>
      </c>
      <c r="C53" s="255" t="s">
        <v>6</v>
      </c>
      <c r="D53" s="57" t="s">
        <v>567</v>
      </c>
      <c r="E53" s="339" t="s">
        <v>4</v>
      </c>
      <c r="F53" s="256" t="s">
        <v>1848</v>
      </c>
      <c r="G53" s="339" t="s">
        <v>377</v>
      </c>
      <c r="H53" s="250">
        <v>1.0</v>
      </c>
      <c r="I53" s="255">
        <v>16390.0</v>
      </c>
      <c r="J53" s="293">
        <v>13190.0</v>
      </c>
      <c r="K53" s="360">
        <v>8246.0</v>
      </c>
      <c r="L53" s="361"/>
      <c r="M53" s="354">
        <v>4948.0</v>
      </c>
      <c r="N53" s="286"/>
      <c r="O53" s="247"/>
      <c r="P53" s="286"/>
      <c r="Q53" s="286"/>
      <c r="R53" s="286"/>
      <c r="S53" s="286"/>
      <c r="T53" s="286"/>
      <c r="U53" s="286"/>
      <c r="V53" s="286"/>
      <c r="W53" s="247"/>
      <c r="X53" s="247"/>
      <c r="Y53" s="247"/>
      <c r="Z53" s="247"/>
      <c r="AA53" s="247"/>
      <c r="AB53" s="247"/>
      <c r="AC53" s="247"/>
      <c r="AD53" s="247"/>
      <c r="AE53" s="247"/>
      <c r="AF53" s="247"/>
      <c r="AG53" s="247"/>
      <c r="AH53" s="247"/>
      <c r="AI53" s="247"/>
      <c r="AJ53" s="63"/>
      <c r="AK53" s="252"/>
      <c r="AL53" s="252"/>
      <c r="AM53" s="252"/>
      <c r="AN53" s="252"/>
      <c r="AO53" s="252"/>
    </row>
    <row r="54" ht="15.75" customHeight="1">
      <c r="A54" s="35" t="s">
        <v>315</v>
      </c>
      <c r="B54" s="367" t="s">
        <v>316</v>
      </c>
      <c r="C54" s="367" t="s">
        <v>6</v>
      </c>
      <c r="D54" s="367" t="s">
        <v>567</v>
      </c>
      <c r="E54" s="367" t="s">
        <v>4</v>
      </c>
      <c r="F54" s="368" t="s">
        <v>1849</v>
      </c>
      <c r="G54" s="369" t="s">
        <v>1840</v>
      </c>
      <c r="H54" s="39">
        <v>1.0</v>
      </c>
      <c r="I54" s="367">
        <v>21990.0</v>
      </c>
      <c r="J54" s="367">
        <v>14590.0</v>
      </c>
      <c r="K54" s="181"/>
      <c r="L54" s="370">
        <v>6930.0</v>
      </c>
      <c r="M54" s="371">
        <v>6930.0</v>
      </c>
      <c r="N54" s="192" t="s">
        <v>1841</v>
      </c>
      <c r="O54" s="252"/>
      <c r="P54" s="276"/>
      <c r="Q54" s="276"/>
      <c r="R54" s="276"/>
      <c r="S54" s="276"/>
      <c r="T54" s="276"/>
      <c r="U54" s="276"/>
      <c r="V54" s="276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70"/>
      <c r="AK54" s="270"/>
      <c r="AL54" s="270"/>
      <c r="AM54" s="270"/>
      <c r="AN54" s="270"/>
      <c r="AO54" s="270"/>
    </row>
    <row r="55" ht="15.75" hidden="1" customHeight="1">
      <c r="A55" s="271" t="s">
        <v>315</v>
      </c>
      <c r="B55" s="57" t="s">
        <v>316</v>
      </c>
      <c r="C55" s="57" t="s">
        <v>6</v>
      </c>
      <c r="D55" s="57" t="s">
        <v>328</v>
      </c>
      <c r="E55" s="57" t="s">
        <v>4</v>
      </c>
      <c r="F55" s="57" t="s">
        <v>749</v>
      </c>
      <c r="G55" s="57" t="s">
        <v>524</v>
      </c>
      <c r="H55" s="38">
        <v>0.0</v>
      </c>
      <c r="I55" s="113">
        <v>15990.0</v>
      </c>
      <c r="J55" s="132">
        <v>13790.0</v>
      </c>
      <c r="K55" s="372"/>
      <c r="L55" s="373">
        <v>7163.0</v>
      </c>
      <c r="M55" s="374">
        <v>6089.0</v>
      </c>
      <c r="N55" s="192" t="s">
        <v>748</v>
      </c>
      <c r="O55" s="395" t="s">
        <v>2055</v>
      </c>
      <c r="P55" s="276"/>
      <c r="Q55" s="276"/>
      <c r="R55" s="276"/>
      <c r="S55" s="276"/>
      <c r="T55" s="276"/>
      <c r="U55" s="276"/>
      <c r="V55" s="276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70"/>
      <c r="AK55" s="270"/>
      <c r="AL55" s="270"/>
      <c r="AM55" s="270"/>
      <c r="AN55" s="270"/>
      <c r="AO55" s="270"/>
    </row>
    <row r="56" ht="15.75" hidden="1" customHeight="1">
      <c r="A56" s="255" t="s">
        <v>315</v>
      </c>
      <c r="B56" s="255" t="s">
        <v>316</v>
      </c>
      <c r="C56" s="255" t="s">
        <v>6</v>
      </c>
      <c r="D56" s="255" t="s">
        <v>328</v>
      </c>
      <c r="E56" s="339" t="s">
        <v>4</v>
      </c>
      <c r="F56" s="256" t="s">
        <v>1850</v>
      </c>
      <c r="G56" s="339" t="s">
        <v>377</v>
      </c>
      <c r="H56" s="250">
        <v>1.0</v>
      </c>
      <c r="I56" s="255">
        <v>22990.0</v>
      </c>
      <c r="J56" s="293">
        <v>17990.0</v>
      </c>
      <c r="K56" s="360"/>
      <c r="L56" s="361"/>
      <c r="M56" s="354">
        <v>6872.0</v>
      </c>
      <c r="N56" s="286"/>
      <c r="O56" s="247"/>
      <c r="P56" s="286"/>
      <c r="Q56" s="286"/>
      <c r="R56" s="286"/>
      <c r="S56" s="286"/>
      <c r="T56" s="286"/>
      <c r="U56" s="286"/>
      <c r="V56" s="286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63"/>
      <c r="AK56" s="252"/>
      <c r="AL56" s="252"/>
      <c r="AM56" s="252"/>
      <c r="AN56" s="252"/>
      <c r="AO56" s="252"/>
    </row>
    <row r="57" ht="15.75" hidden="1" customHeight="1">
      <c r="A57" s="35" t="s">
        <v>315</v>
      </c>
      <c r="B57" s="367" t="s">
        <v>316</v>
      </c>
      <c r="C57" s="367" t="s">
        <v>6</v>
      </c>
      <c r="D57" s="367" t="s">
        <v>328</v>
      </c>
      <c r="E57" s="367" t="s">
        <v>4</v>
      </c>
      <c r="F57" s="368" t="s">
        <v>1850</v>
      </c>
      <c r="G57" s="369" t="s">
        <v>1840</v>
      </c>
      <c r="H57" s="39">
        <v>1.0</v>
      </c>
      <c r="I57" s="367">
        <v>20990.0</v>
      </c>
      <c r="J57" s="367">
        <v>13790.0</v>
      </c>
      <c r="K57" s="181"/>
      <c r="L57" s="370">
        <v>6664.0</v>
      </c>
      <c r="M57" s="371">
        <v>6664.0</v>
      </c>
      <c r="N57" s="192" t="s">
        <v>1841</v>
      </c>
      <c r="O57" s="252"/>
      <c r="P57" s="276"/>
      <c r="Q57" s="276"/>
      <c r="R57" s="276"/>
      <c r="S57" s="276"/>
      <c r="T57" s="276"/>
      <c r="U57" s="276"/>
      <c r="V57" s="276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70"/>
      <c r="AK57" s="270"/>
      <c r="AL57" s="270"/>
      <c r="AM57" s="270"/>
      <c r="AN57" s="270"/>
      <c r="AO57" s="270"/>
    </row>
    <row r="58" ht="15.75" customHeight="1">
      <c r="A58" s="35" t="s">
        <v>315</v>
      </c>
      <c r="B58" s="367" t="s">
        <v>316</v>
      </c>
      <c r="C58" s="367" t="s">
        <v>6</v>
      </c>
      <c r="D58" s="367" t="s">
        <v>567</v>
      </c>
      <c r="E58" s="367" t="s">
        <v>4</v>
      </c>
      <c r="F58" s="368" t="s">
        <v>1850</v>
      </c>
      <c r="G58" s="369" t="s">
        <v>1840</v>
      </c>
      <c r="H58" s="39">
        <v>1.0</v>
      </c>
      <c r="I58" s="367">
        <v>20990.0</v>
      </c>
      <c r="J58" s="367">
        <v>13790.0</v>
      </c>
      <c r="K58" s="181"/>
      <c r="L58" s="370">
        <v>6664.0</v>
      </c>
      <c r="M58" s="371">
        <v>6664.0</v>
      </c>
      <c r="N58" s="192" t="s">
        <v>1841</v>
      </c>
      <c r="O58" s="252"/>
      <c r="P58" s="276"/>
      <c r="Q58" s="276"/>
      <c r="R58" s="276"/>
      <c r="S58" s="276"/>
      <c r="T58" s="276"/>
      <c r="U58" s="276"/>
      <c r="V58" s="276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70"/>
      <c r="AK58" s="270"/>
      <c r="AL58" s="270"/>
      <c r="AM58" s="270"/>
      <c r="AN58" s="270"/>
      <c r="AO58" s="270"/>
    </row>
    <row r="59" ht="15.75" hidden="1" customHeight="1">
      <c r="A59" s="261" t="s">
        <v>315</v>
      </c>
      <c r="B59" s="35" t="s">
        <v>316</v>
      </c>
      <c r="C59" s="35" t="s">
        <v>6</v>
      </c>
      <c r="D59" s="35" t="s">
        <v>328</v>
      </c>
      <c r="E59" s="35" t="s">
        <v>319</v>
      </c>
      <c r="F59" s="355" t="s">
        <v>636</v>
      </c>
      <c r="G59" s="35" t="s">
        <v>524</v>
      </c>
      <c r="H59" s="264">
        <v>1.0</v>
      </c>
      <c r="I59" s="244" t="s">
        <v>1851</v>
      </c>
      <c r="J59" s="265"/>
      <c r="K59" s="296"/>
      <c r="L59" s="356" t="s">
        <v>1852</v>
      </c>
      <c r="M59" s="357" t="s">
        <v>1852</v>
      </c>
      <c r="N59" s="351" t="s">
        <v>1793</v>
      </c>
      <c r="O59" s="268"/>
      <c r="P59" s="269"/>
      <c r="Q59" s="269"/>
      <c r="R59" s="269"/>
      <c r="S59" s="269"/>
      <c r="T59" s="237"/>
      <c r="U59" s="237"/>
      <c r="V59" s="237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252"/>
      <c r="AJ59" s="270"/>
      <c r="AK59" s="252"/>
      <c r="AL59" s="252"/>
      <c r="AM59" s="252"/>
      <c r="AN59" s="252"/>
      <c r="AO59" s="252"/>
    </row>
    <row r="60" ht="15.75" customHeight="1">
      <c r="A60" s="271" t="s">
        <v>315</v>
      </c>
      <c r="B60" s="57" t="s">
        <v>316</v>
      </c>
      <c r="C60" s="57" t="s">
        <v>6</v>
      </c>
      <c r="D60" s="97" t="s">
        <v>567</v>
      </c>
      <c r="E60" s="57" t="s">
        <v>4</v>
      </c>
      <c r="F60" s="358" t="s">
        <v>636</v>
      </c>
      <c r="G60" s="57" t="s">
        <v>524</v>
      </c>
      <c r="H60" s="39">
        <v>1.0</v>
      </c>
      <c r="I60" s="120">
        <v>15490.0</v>
      </c>
      <c r="J60" s="120">
        <v>12390.0</v>
      </c>
      <c r="K60" s="75"/>
      <c r="L60" s="137" t="s">
        <v>637</v>
      </c>
      <c r="M60" s="359">
        <v>4811.0</v>
      </c>
      <c r="N60" s="192" t="s">
        <v>629</v>
      </c>
      <c r="O60" s="252"/>
      <c r="P60" s="276"/>
      <c r="Q60" s="276"/>
      <c r="R60" s="276"/>
      <c r="S60" s="276"/>
      <c r="T60" s="276"/>
      <c r="U60" s="276"/>
      <c r="V60" s="276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70"/>
      <c r="AJ60" s="270"/>
      <c r="AK60" s="270"/>
    </row>
    <row r="61" ht="15.75" hidden="1" customHeight="1">
      <c r="A61" s="261" t="s">
        <v>315</v>
      </c>
      <c r="B61" s="35" t="s">
        <v>316</v>
      </c>
      <c r="C61" s="35" t="s">
        <v>6</v>
      </c>
      <c r="D61" s="35" t="s">
        <v>474</v>
      </c>
      <c r="E61" s="35" t="s">
        <v>319</v>
      </c>
      <c r="F61" s="355" t="s">
        <v>638</v>
      </c>
      <c r="G61" s="35" t="s">
        <v>524</v>
      </c>
      <c r="H61" s="264">
        <v>1.0</v>
      </c>
      <c r="I61" s="244" t="s">
        <v>1851</v>
      </c>
      <c r="J61" s="265"/>
      <c r="K61" s="296"/>
      <c r="L61" s="356" t="s">
        <v>1852</v>
      </c>
      <c r="M61" s="357" t="s">
        <v>1852</v>
      </c>
      <c r="N61" s="351" t="s">
        <v>1793</v>
      </c>
      <c r="O61" s="268"/>
      <c r="P61" s="269"/>
      <c r="Q61" s="269"/>
      <c r="R61" s="269"/>
      <c r="S61" s="269"/>
      <c r="T61" s="237"/>
      <c r="U61" s="237"/>
      <c r="V61" s="237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252"/>
      <c r="AJ61" s="270"/>
      <c r="AK61" s="270"/>
      <c r="AL61" s="270"/>
      <c r="AM61" s="270"/>
      <c r="AN61" s="270"/>
      <c r="AO61" s="270"/>
    </row>
    <row r="62" ht="15.75" hidden="1" customHeight="1">
      <c r="A62" s="271" t="s">
        <v>315</v>
      </c>
      <c r="B62" s="57" t="s">
        <v>316</v>
      </c>
      <c r="C62" s="57" t="s">
        <v>6</v>
      </c>
      <c r="D62" s="97" t="s">
        <v>474</v>
      </c>
      <c r="E62" s="57" t="s">
        <v>4</v>
      </c>
      <c r="F62" s="57" t="s">
        <v>638</v>
      </c>
      <c r="G62" s="57" t="s">
        <v>524</v>
      </c>
      <c r="H62" s="39">
        <v>1.0</v>
      </c>
      <c r="I62" s="120">
        <v>15490.0</v>
      </c>
      <c r="J62" s="120">
        <v>12390.0</v>
      </c>
      <c r="K62" s="75"/>
      <c r="L62" s="137" t="s">
        <v>637</v>
      </c>
      <c r="M62" s="359">
        <v>4811.0</v>
      </c>
      <c r="N62" s="192" t="s">
        <v>629</v>
      </c>
      <c r="O62" s="252"/>
      <c r="P62" s="276"/>
      <c r="Q62" s="276"/>
      <c r="R62" s="276"/>
      <c r="S62" s="276"/>
      <c r="T62" s="276"/>
      <c r="U62" s="276"/>
      <c r="V62" s="276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70"/>
      <c r="AJ62" s="270"/>
      <c r="AK62" s="270"/>
    </row>
    <row r="63" ht="15.75" customHeight="1">
      <c r="A63" s="35" t="s">
        <v>315</v>
      </c>
      <c r="B63" s="35" t="s">
        <v>316</v>
      </c>
      <c r="C63" s="35" t="s">
        <v>6</v>
      </c>
      <c r="D63" s="35" t="s">
        <v>567</v>
      </c>
      <c r="E63" s="35" t="s">
        <v>319</v>
      </c>
      <c r="F63" s="325" t="s">
        <v>1853</v>
      </c>
      <c r="G63" s="326" t="s">
        <v>524</v>
      </c>
      <c r="H63" s="154">
        <v>1.0</v>
      </c>
      <c r="I63" s="57">
        <v>12990.0</v>
      </c>
      <c r="J63" s="57">
        <v>8970.0</v>
      </c>
      <c r="K63" s="192"/>
      <c r="L63" s="344">
        <v>3990.0</v>
      </c>
      <c r="M63" s="345">
        <f>L63*H63</f>
        <v>3990</v>
      </c>
      <c r="N63" s="192" t="s">
        <v>1814</v>
      </c>
      <c r="O63" s="346"/>
      <c r="P63" s="347"/>
      <c r="Q63" s="347"/>
      <c r="R63" s="347"/>
      <c r="S63" s="347"/>
      <c r="T63" s="347"/>
      <c r="U63" s="347"/>
      <c r="V63" s="347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252"/>
      <c r="AK63" s="270"/>
      <c r="AL63" s="270"/>
      <c r="AM63" s="270"/>
      <c r="AN63" s="270"/>
      <c r="AO63" s="270"/>
    </row>
    <row r="64" ht="15.75" hidden="1" customHeight="1">
      <c r="A64" s="35" t="s">
        <v>315</v>
      </c>
      <c r="B64" s="35" t="s">
        <v>316</v>
      </c>
      <c r="C64" s="35" t="s">
        <v>6</v>
      </c>
      <c r="D64" s="35" t="s">
        <v>328</v>
      </c>
      <c r="E64" s="35" t="s">
        <v>4</v>
      </c>
      <c r="F64" s="348" t="s">
        <v>1854</v>
      </c>
      <c r="G64" s="35" t="s">
        <v>524</v>
      </c>
      <c r="H64" s="39">
        <v>1.0</v>
      </c>
      <c r="I64" s="59">
        <v>16390.0</v>
      </c>
      <c r="J64" s="38"/>
      <c r="K64" s="191"/>
      <c r="L64" s="349"/>
      <c r="M64" s="350">
        <v>6830.0</v>
      </c>
      <c r="N64" s="351" t="s">
        <v>1811</v>
      </c>
      <c r="O64" s="231"/>
      <c r="P64" s="292"/>
      <c r="Q64" s="292"/>
      <c r="R64" s="292"/>
      <c r="S64" s="292"/>
      <c r="T64" s="292"/>
      <c r="U64" s="292"/>
      <c r="V64" s="292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252"/>
      <c r="AJ64" s="270"/>
      <c r="AK64" s="270"/>
      <c r="AL64" s="270"/>
      <c r="AM64" s="270"/>
      <c r="AN64" s="270"/>
      <c r="AO64" s="270"/>
    </row>
    <row r="65" ht="15.75" hidden="1" customHeight="1">
      <c r="A65" s="35" t="s">
        <v>315</v>
      </c>
      <c r="B65" s="35" t="s">
        <v>316</v>
      </c>
      <c r="C65" s="35" t="s">
        <v>6</v>
      </c>
      <c r="D65" s="97" t="s">
        <v>328</v>
      </c>
      <c r="E65" s="97" t="s">
        <v>4</v>
      </c>
      <c r="F65" s="289" t="s">
        <v>1854</v>
      </c>
      <c r="G65" s="97" t="s">
        <v>377</v>
      </c>
      <c r="H65" s="39">
        <v>1.0</v>
      </c>
      <c r="I65" s="97">
        <v>24490.0</v>
      </c>
      <c r="J65" s="97">
        <v>16970.0</v>
      </c>
      <c r="K65" s="191"/>
      <c r="L65" s="349"/>
      <c r="M65" s="375">
        <v>6830.0</v>
      </c>
      <c r="N65" s="351"/>
      <c r="O65" s="231"/>
      <c r="P65" s="292"/>
      <c r="Q65" s="292"/>
      <c r="R65" s="292"/>
      <c r="S65" s="292"/>
      <c r="T65" s="292"/>
      <c r="U65" s="292"/>
      <c r="V65" s="292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  <c r="AM65" s="270"/>
      <c r="AN65" s="270"/>
      <c r="AO65" s="270"/>
    </row>
    <row r="66" ht="15.75" customHeight="1">
      <c r="A66" s="35" t="s">
        <v>315</v>
      </c>
      <c r="B66" s="35" t="s">
        <v>316</v>
      </c>
      <c r="C66" s="35" t="s">
        <v>6</v>
      </c>
      <c r="D66" s="97" t="s">
        <v>567</v>
      </c>
      <c r="E66" s="97" t="s">
        <v>4</v>
      </c>
      <c r="F66" s="289" t="s">
        <v>1854</v>
      </c>
      <c r="G66" s="97" t="s">
        <v>377</v>
      </c>
      <c r="H66" s="39">
        <v>1.0</v>
      </c>
      <c r="I66" s="97">
        <v>24490.0</v>
      </c>
      <c r="J66" s="97">
        <v>16970.0</v>
      </c>
      <c r="K66" s="191"/>
      <c r="L66" s="349"/>
      <c r="M66" s="375">
        <v>6830.0</v>
      </c>
      <c r="N66" s="351"/>
      <c r="O66" s="231"/>
      <c r="P66" s="292"/>
      <c r="Q66" s="292"/>
      <c r="R66" s="292"/>
      <c r="S66" s="292"/>
      <c r="T66" s="292"/>
      <c r="U66" s="292"/>
      <c r="V66" s="292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70"/>
      <c r="AL66" s="270"/>
      <c r="AM66" s="270"/>
      <c r="AN66" s="270"/>
      <c r="AO66" s="270"/>
    </row>
    <row r="67" ht="15.75" hidden="1" customHeight="1">
      <c r="A67" s="261" t="s">
        <v>315</v>
      </c>
      <c r="B67" s="35" t="s">
        <v>316</v>
      </c>
      <c r="C67" s="35" t="s">
        <v>6</v>
      </c>
      <c r="D67" s="35" t="s">
        <v>328</v>
      </c>
      <c r="E67" s="35" t="s">
        <v>319</v>
      </c>
      <c r="F67" s="355" t="s">
        <v>1855</v>
      </c>
      <c r="G67" s="35" t="s">
        <v>524</v>
      </c>
      <c r="H67" s="264">
        <v>1.0</v>
      </c>
      <c r="I67" s="244" t="s">
        <v>1856</v>
      </c>
      <c r="J67" s="265"/>
      <c r="K67" s="296"/>
      <c r="L67" s="356" t="s">
        <v>1857</v>
      </c>
      <c r="M67" s="357" t="s">
        <v>1857</v>
      </c>
      <c r="N67" s="351" t="s">
        <v>1793</v>
      </c>
      <c r="O67" s="268"/>
      <c r="P67" s="269"/>
      <c r="Q67" s="269"/>
      <c r="R67" s="269"/>
      <c r="S67" s="269"/>
      <c r="T67" s="237"/>
      <c r="U67" s="237"/>
      <c r="V67" s="237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252"/>
      <c r="AJ67" s="270"/>
      <c r="AK67" s="252"/>
      <c r="AL67" s="252"/>
      <c r="AM67" s="252"/>
      <c r="AN67" s="252"/>
      <c r="AO67" s="252"/>
    </row>
    <row r="68" ht="15.75" hidden="1" customHeight="1">
      <c r="A68" s="271" t="s">
        <v>315</v>
      </c>
      <c r="B68" s="57" t="s">
        <v>316</v>
      </c>
      <c r="C68" s="57" t="s">
        <v>6</v>
      </c>
      <c r="D68" s="57" t="s">
        <v>328</v>
      </c>
      <c r="E68" s="57" t="s">
        <v>4</v>
      </c>
      <c r="F68" s="58" t="s">
        <v>572</v>
      </c>
      <c r="G68" s="57" t="s">
        <v>524</v>
      </c>
      <c r="H68" s="39">
        <v>1.0</v>
      </c>
      <c r="I68" s="59">
        <v>19790.0</v>
      </c>
      <c r="J68" s="59">
        <v>13790.0</v>
      </c>
      <c r="K68" s="181"/>
      <c r="L68" s="137">
        <v>6391.0</v>
      </c>
      <c r="M68" s="359">
        <v>5432.0</v>
      </c>
      <c r="N68" s="192" t="s">
        <v>476</v>
      </c>
      <c r="O68" s="252"/>
      <c r="P68" s="276"/>
      <c r="Q68" s="276"/>
      <c r="R68" s="276"/>
      <c r="S68" s="276"/>
      <c r="T68" s="276"/>
      <c r="U68" s="276"/>
      <c r="V68" s="276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70"/>
      <c r="AK68" s="270"/>
      <c r="AL68" s="270"/>
      <c r="AM68" s="270"/>
      <c r="AN68" s="270"/>
      <c r="AO68" s="270"/>
    </row>
    <row r="69" ht="15.75" hidden="1" customHeight="1">
      <c r="A69" s="261" t="s">
        <v>315</v>
      </c>
      <c r="B69" s="35" t="s">
        <v>316</v>
      </c>
      <c r="C69" s="35" t="s">
        <v>6</v>
      </c>
      <c r="D69" s="35" t="s">
        <v>370</v>
      </c>
      <c r="E69" s="35" t="s">
        <v>319</v>
      </c>
      <c r="F69" s="355" t="s">
        <v>1858</v>
      </c>
      <c r="G69" s="35" t="s">
        <v>524</v>
      </c>
      <c r="H69" s="264">
        <v>1.0</v>
      </c>
      <c r="I69" s="244" t="s">
        <v>1859</v>
      </c>
      <c r="J69" s="265"/>
      <c r="K69" s="296"/>
      <c r="L69" s="356">
        <v>3212.0</v>
      </c>
      <c r="M69" s="357" t="s">
        <v>1860</v>
      </c>
      <c r="N69" s="351" t="s">
        <v>1793</v>
      </c>
      <c r="O69" s="268"/>
      <c r="P69" s="269"/>
      <c r="Q69" s="269"/>
      <c r="R69" s="269"/>
      <c r="S69" s="269"/>
      <c r="T69" s="237"/>
      <c r="U69" s="237"/>
      <c r="V69" s="237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70"/>
      <c r="AL69" s="270"/>
      <c r="AM69" s="270"/>
      <c r="AN69" s="270"/>
      <c r="AO69" s="270"/>
    </row>
    <row r="70" ht="15.75" hidden="1" customHeight="1">
      <c r="A70" s="261" t="s">
        <v>315</v>
      </c>
      <c r="B70" s="35" t="s">
        <v>316</v>
      </c>
      <c r="C70" s="35" t="s">
        <v>6</v>
      </c>
      <c r="D70" s="35" t="s">
        <v>474</v>
      </c>
      <c r="E70" s="35" t="s">
        <v>319</v>
      </c>
      <c r="F70" s="355" t="s">
        <v>1861</v>
      </c>
      <c r="G70" s="35" t="s">
        <v>524</v>
      </c>
      <c r="H70" s="264">
        <v>1.0</v>
      </c>
      <c r="I70" s="244" t="s">
        <v>1859</v>
      </c>
      <c r="J70" s="265"/>
      <c r="K70" s="266"/>
      <c r="L70" s="264">
        <v>3212.0</v>
      </c>
      <c r="M70" s="267" t="s">
        <v>1860</v>
      </c>
      <c r="N70" s="35" t="s">
        <v>1793</v>
      </c>
      <c r="O70" s="268"/>
      <c r="P70" s="268"/>
      <c r="Q70" s="268"/>
      <c r="R70" s="268"/>
      <c r="S70" s="268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52"/>
      <c r="AL70" s="252"/>
      <c r="AM70" s="252"/>
      <c r="AN70" s="252"/>
      <c r="AO70" s="252"/>
    </row>
    <row r="71" ht="15.75" hidden="1" customHeight="1">
      <c r="A71" s="261" t="s">
        <v>315</v>
      </c>
      <c r="B71" s="35" t="s">
        <v>316</v>
      </c>
      <c r="C71" s="35" t="s">
        <v>6</v>
      </c>
      <c r="D71" s="35" t="s">
        <v>370</v>
      </c>
      <c r="E71" s="35" t="s">
        <v>319</v>
      </c>
      <c r="F71" s="355" t="s">
        <v>1861</v>
      </c>
      <c r="G71" s="35" t="s">
        <v>524</v>
      </c>
      <c r="H71" s="264">
        <v>1.0</v>
      </c>
      <c r="I71" s="244" t="s">
        <v>1859</v>
      </c>
      <c r="J71" s="265"/>
      <c r="K71" s="266"/>
      <c r="L71" s="264">
        <v>3212.0</v>
      </c>
      <c r="M71" s="267" t="s">
        <v>1860</v>
      </c>
      <c r="N71" s="35" t="s">
        <v>1793</v>
      </c>
      <c r="O71" s="268"/>
      <c r="P71" s="268"/>
      <c r="Q71" s="268"/>
      <c r="R71" s="268"/>
      <c r="S71" s="268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52"/>
      <c r="AL71" s="252"/>
      <c r="AM71" s="252"/>
      <c r="AN71" s="252"/>
      <c r="AO71" s="252"/>
    </row>
    <row r="72" ht="15.75" hidden="1" customHeight="1">
      <c r="A72" s="261" t="s">
        <v>315</v>
      </c>
      <c r="B72" s="35" t="s">
        <v>316</v>
      </c>
      <c r="C72" s="35" t="s">
        <v>6</v>
      </c>
      <c r="D72" s="35" t="s">
        <v>370</v>
      </c>
      <c r="E72" s="35" t="s">
        <v>319</v>
      </c>
      <c r="F72" s="355" t="s">
        <v>1862</v>
      </c>
      <c r="G72" s="35" t="s">
        <v>524</v>
      </c>
      <c r="H72" s="264">
        <v>1.0</v>
      </c>
      <c r="I72" s="244" t="s">
        <v>1859</v>
      </c>
      <c r="J72" s="265"/>
      <c r="K72" s="266"/>
      <c r="L72" s="264">
        <v>3212.0</v>
      </c>
      <c r="M72" s="267" t="s">
        <v>1860</v>
      </c>
      <c r="N72" s="35" t="s">
        <v>1793</v>
      </c>
      <c r="O72" s="268"/>
      <c r="P72" s="268"/>
      <c r="Q72" s="268"/>
      <c r="R72" s="268"/>
      <c r="S72" s="268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252"/>
      <c r="AJ72" s="270"/>
      <c r="AK72" s="270"/>
      <c r="AL72" s="270"/>
      <c r="AM72" s="270"/>
      <c r="AN72" s="270"/>
      <c r="AO72" s="270"/>
    </row>
    <row r="73" ht="15.75" hidden="1" customHeight="1">
      <c r="A73" s="282" t="s">
        <v>315</v>
      </c>
      <c r="B73" s="57" t="s">
        <v>316</v>
      </c>
      <c r="C73" s="255" t="s">
        <v>6</v>
      </c>
      <c r="D73" s="255" t="s">
        <v>328</v>
      </c>
      <c r="E73" s="255" t="s">
        <v>319</v>
      </c>
      <c r="F73" s="256" t="s">
        <v>1863</v>
      </c>
      <c r="G73" s="255"/>
      <c r="H73" s="250">
        <v>1.0</v>
      </c>
      <c r="I73" s="255"/>
      <c r="J73" s="293">
        <v>5790.0</v>
      </c>
      <c r="K73" s="255"/>
      <c r="L73" s="295">
        <v>1916.0</v>
      </c>
      <c r="M73" s="251">
        <f t="shared" ref="M73:M74" si="8">L73*H73</f>
        <v>1916</v>
      </c>
      <c r="N73" s="255" t="s">
        <v>1804</v>
      </c>
      <c r="O73" s="247"/>
      <c r="P73" s="270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  <c r="AF73" s="247"/>
      <c r="AG73" s="247"/>
      <c r="AH73" s="247"/>
      <c r="AI73" s="252"/>
      <c r="AJ73" s="252"/>
      <c r="AK73" s="270"/>
      <c r="AL73" s="270"/>
      <c r="AM73" s="270"/>
      <c r="AN73" s="270"/>
      <c r="AO73" s="270"/>
    </row>
    <row r="74" ht="15.75" hidden="1" customHeight="1">
      <c r="A74" s="282" t="s">
        <v>315</v>
      </c>
      <c r="B74" s="57" t="s">
        <v>316</v>
      </c>
      <c r="C74" s="255" t="s">
        <v>6</v>
      </c>
      <c r="D74" s="255" t="s">
        <v>328</v>
      </c>
      <c r="E74" s="255" t="s">
        <v>319</v>
      </c>
      <c r="F74" s="256" t="s">
        <v>1864</v>
      </c>
      <c r="G74" s="255"/>
      <c r="H74" s="250">
        <v>1.0</v>
      </c>
      <c r="I74" s="255"/>
      <c r="J74" s="293">
        <v>5790.0</v>
      </c>
      <c r="K74" s="255"/>
      <c r="L74" s="295">
        <f>3832/2</f>
        <v>1916</v>
      </c>
      <c r="M74" s="251">
        <f t="shared" si="8"/>
        <v>1916</v>
      </c>
      <c r="N74" s="255" t="s">
        <v>1804</v>
      </c>
      <c r="O74" s="247"/>
      <c r="P74" s="270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  <c r="AD74" s="247"/>
      <c r="AE74" s="247"/>
      <c r="AF74" s="247"/>
      <c r="AG74" s="247"/>
      <c r="AH74" s="247"/>
      <c r="AI74" s="252"/>
      <c r="AJ74" s="252"/>
      <c r="AK74" s="270"/>
      <c r="AL74" s="270"/>
      <c r="AM74" s="270"/>
      <c r="AN74" s="270"/>
      <c r="AO74" s="270"/>
    </row>
    <row r="75" ht="15.75" customHeight="1">
      <c r="A75" s="35" t="s">
        <v>315</v>
      </c>
      <c r="B75" s="57" t="s">
        <v>54</v>
      </c>
      <c r="C75" s="57" t="s">
        <v>22</v>
      </c>
      <c r="D75" s="35" t="s">
        <v>567</v>
      </c>
      <c r="E75" s="57" t="s">
        <v>4</v>
      </c>
      <c r="F75" s="348" t="s">
        <v>1865</v>
      </c>
      <c r="G75" s="35" t="s">
        <v>320</v>
      </c>
      <c r="H75" s="39">
        <v>1.0</v>
      </c>
      <c r="I75" s="59">
        <v>3590.0</v>
      </c>
      <c r="J75" s="376"/>
      <c r="K75" s="274"/>
      <c r="L75" s="377" t="s">
        <v>55</v>
      </c>
      <c r="M75" s="378">
        <f>4533/3</f>
        <v>1511</v>
      </c>
      <c r="N75" s="35" t="s">
        <v>1866</v>
      </c>
      <c r="O75" s="44"/>
      <c r="P75" s="44">
        <f t="shared" ref="P75:P76" si="9">M75*H75</f>
        <v>1511</v>
      </c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252"/>
      <c r="AJ75" s="270"/>
      <c r="AK75" s="270"/>
      <c r="AL75" s="270"/>
      <c r="AM75" s="270"/>
      <c r="AN75" s="270"/>
      <c r="AO75" s="270"/>
    </row>
    <row r="76" ht="15.75" customHeight="1">
      <c r="A76" s="35" t="s">
        <v>315</v>
      </c>
      <c r="B76" s="57" t="s">
        <v>54</v>
      </c>
      <c r="C76" s="57" t="s">
        <v>22</v>
      </c>
      <c r="D76" s="35" t="s">
        <v>567</v>
      </c>
      <c r="E76" s="57" t="s">
        <v>4</v>
      </c>
      <c r="F76" s="348" t="s">
        <v>1867</v>
      </c>
      <c r="G76" s="35" t="s">
        <v>320</v>
      </c>
      <c r="H76" s="39">
        <v>1.0</v>
      </c>
      <c r="I76" s="59">
        <v>3590.0</v>
      </c>
      <c r="J76" s="376"/>
      <c r="K76" s="274"/>
      <c r="L76" s="377" t="s">
        <v>55</v>
      </c>
      <c r="M76" s="378">
        <f>3022/2</f>
        <v>1511</v>
      </c>
      <c r="N76" s="35" t="s">
        <v>1866</v>
      </c>
      <c r="O76" s="55"/>
      <c r="P76" s="44">
        <f t="shared" si="9"/>
        <v>1511</v>
      </c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252"/>
      <c r="AJ76" s="270"/>
      <c r="AK76" s="270"/>
      <c r="AL76" s="270"/>
      <c r="AM76" s="270"/>
      <c r="AN76" s="270"/>
      <c r="AO76" s="270"/>
    </row>
    <row r="77" ht="15.75" hidden="1" customHeight="1">
      <c r="A77" s="271" t="s">
        <v>315</v>
      </c>
      <c r="B77" s="57" t="s">
        <v>316</v>
      </c>
      <c r="C77" s="57" t="s">
        <v>573</v>
      </c>
      <c r="D77" s="57" t="s">
        <v>328</v>
      </c>
      <c r="E77" s="57" t="s">
        <v>4</v>
      </c>
      <c r="F77" s="58" t="s">
        <v>575</v>
      </c>
      <c r="G77" s="57" t="s">
        <v>335</v>
      </c>
      <c r="H77" s="39">
        <v>1.0</v>
      </c>
      <c r="I77" s="59">
        <v>3990.0</v>
      </c>
      <c r="J77" s="59"/>
      <c r="K77" s="274"/>
      <c r="L77" s="61">
        <v>1693.0</v>
      </c>
      <c r="M77" s="62">
        <v>1354.0</v>
      </c>
      <c r="N77" s="57" t="s">
        <v>476</v>
      </c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70"/>
      <c r="AK77" s="270"/>
      <c r="AL77" s="270"/>
      <c r="AM77" s="270"/>
      <c r="AN77" s="270"/>
      <c r="AO77" s="270"/>
    </row>
    <row r="78" ht="15.75" hidden="1" customHeight="1">
      <c r="A78" s="271" t="s">
        <v>315</v>
      </c>
      <c r="B78" s="57" t="s">
        <v>316</v>
      </c>
      <c r="C78" s="57" t="s">
        <v>573</v>
      </c>
      <c r="D78" s="57" t="s">
        <v>474</v>
      </c>
      <c r="E78" s="57" t="s">
        <v>4</v>
      </c>
      <c r="F78" s="58" t="s">
        <v>575</v>
      </c>
      <c r="G78" s="57" t="s">
        <v>335</v>
      </c>
      <c r="H78" s="39">
        <v>1.0</v>
      </c>
      <c r="I78" s="59">
        <v>3990.0</v>
      </c>
      <c r="J78" s="59"/>
      <c r="K78" s="274"/>
      <c r="L78" s="61">
        <v>1693.0</v>
      </c>
      <c r="M78" s="62">
        <v>1354.0</v>
      </c>
      <c r="N78" s="57" t="s">
        <v>476</v>
      </c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  <c r="AH78" s="252"/>
      <c r="AI78" s="252"/>
      <c r="AJ78" s="270"/>
      <c r="AK78" s="270"/>
      <c r="AL78" s="270"/>
      <c r="AM78" s="270"/>
      <c r="AN78" s="270"/>
      <c r="AO78" s="270"/>
    </row>
    <row r="79" ht="15.75" customHeight="1">
      <c r="A79" s="282" t="s">
        <v>315</v>
      </c>
      <c r="B79" s="255" t="s">
        <v>316</v>
      </c>
      <c r="C79" s="255" t="s">
        <v>6</v>
      </c>
      <c r="D79" s="57" t="s">
        <v>567</v>
      </c>
      <c r="E79" s="255" t="s">
        <v>361</v>
      </c>
      <c r="F79" s="281" t="s">
        <v>1868</v>
      </c>
      <c r="G79" s="255"/>
      <c r="H79" s="250">
        <v>1.0</v>
      </c>
      <c r="I79" s="255"/>
      <c r="J79" s="293">
        <v>18590.0</v>
      </c>
      <c r="K79" s="388">
        <v>8795.0</v>
      </c>
      <c r="L79" s="295">
        <v>4837.0</v>
      </c>
      <c r="M79" s="251">
        <f t="shared" ref="M79:M80" si="10">L79*H79</f>
        <v>4837</v>
      </c>
      <c r="N79" s="255" t="s">
        <v>1804</v>
      </c>
      <c r="O79" s="247"/>
      <c r="P79" s="270"/>
      <c r="Q79" s="247"/>
      <c r="R79" s="247"/>
      <c r="S79" s="247"/>
      <c r="T79" s="247"/>
      <c r="U79" s="247"/>
      <c r="V79" s="247"/>
      <c r="W79" s="247"/>
      <c r="X79" s="247"/>
      <c r="Y79" s="247"/>
      <c r="Z79" s="247"/>
      <c r="AA79" s="247"/>
      <c r="AB79" s="247"/>
      <c r="AC79" s="247"/>
      <c r="AD79" s="247"/>
      <c r="AE79" s="247"/>
      <c r="AF79" s="247"/>
      <c r="AG79" s="247"/>
      <c r="AH79" s="247"/>
      <c r="AI79" s="252"/>
      <c r="AJ79" s="252"/>
      <c r="AK79" s="252"/>
      <c r="AL79" s="252"/>
      <c r="AM79" s="252"/>
      <c r="AN79" s="252"/>
      <c r="AO79" s="252"/>
    </row>
    <row r="80" ht="15.75" hidden="1" customHeight="1">
      <c r="A80" s="57" t="s">
        <v>315</v>
      </c>
      <c r="B80" s="57" t="s">
        <v>331</v>
      </c>
      <c r="C80" s="57" t="s">
        <v>22</v>
      </c>
      <c r="D80" s="57" t="s">
        <v>328</v>
      </c>
      <c r="E80" s="57" t="s">
        <v>4</v>
      </c>
      <c r="F80" s="57" t="s">
        <v>1291</v>
      </c>
      <c r="G80" s="57" t="s">
        <v>320</v>
      </c>
      <c r="H80" s="38">
        <v>1.0</v>
      </c>
      <c r="I80" s="113">
        <v>5190.0</v>
      </c>
      <c r="J80" s="125"/>
      <c r="K80" s="384">
        <v>1990.0</v>
      </c>
      <c r="L80" s="57">
        <v>1692.0</v>
      </c>
      <c r="M80" s="189">
        <f t="shared" si="10"/>
        <v>1692</v>
      </c>
      <c r="N80" s="57" t="s">
        <v>1288</v>
      </c>
    </row>
    <row r="81" ht="15.75" customHeight="1">
      <c r="A81" s="271" t="s">
        <v>315</v>
      </c>
      <c r="B81" s="271" t="s">
        <v>331</v>
      </c>
      <c r="C81" s="271" t="s">
        <v>22</v>
      </c>
      <c r="D81" s="271" t="s">
        <v>567</v>
      </c>
      <c r="E81" s="271" t="s">
        <v>319</v>
      </c>
      <c r="F81" s="272" t="s">
        <v>1869</v>
      </c>
      <c r="G81" s="271" t="s">
        <v>320</v>
      </c>
      <c r="H81" s="273">
        <v>1.0</v>
      </c>
      <c r="I81" s="271">
        <v>4190.0</v>
      </c>
      <c r="J81" s="271"/>
      <c r="K81" s="274"/>
      <c r="L81" s="154">
        <v>1725.0</v>
      </c>
      <c r="M81" s="275">
        <v>1604.0</v>
      </c>
      <c r="N81" s="271" t="s">
        <v>321</v>
      </c>
      <c r="O81" s="380"/>
      <c r="P81" s="276"/>
      <c r="Q81" s="276"/>
      <c r="R81" s="276"/>
      <c r="S81" s="276"/>
      <c r="T81" s="276"/>
      <c r="U81" s="276"/>
      <c r="V81" s="277"/>
      <c r="W81" s="252"/>
      <c r="X81" s="252"/>
      <c r="Y81" s="252"/>
      <c r="Z81" s="252"/>
      <c r="AA81" s="252"/>
      <c r="AB81" s="252"/>
      <c r="AC81" s="252"/>
      <c r="AD81" s="252"/>
      <c r="AE81" s="252"/>
      <c r="AF81" s="252"/>
      <c r="AG81" s="252"/>
      <c r="AH81" s="252"/>
      <c r="AI81" s="252"/>
      <c r="AJ81" s="270"/>
      <c r="AK81" s="270"/>
      <c r="AL81" s="270"/>
      <c r="AM81" s="270"/>
      <c r="AN81" s="270"/>
      <c r="AO81" s="270"/>
    </row>
    <row r="82" ht="15.75" hidden="1" customHeight="1">
      <c r="A82" s="57" t="s">
        <v>315</v>
      </c>
      <c r="B82" s="57" t="s">
        <v>331</v>
      </c>
      <c r="C82" s="58"/>
      <c r="D82" s="271" t="s">
        <v>474</v>
      </c>
      <c r="E82" s="57" t="s">
        <v>4</v>
      </c>
      <c r="F82" s="57" t="s">
        <v>1293</v>
      </c>
      <c r="G82" s="57" t="s">
        <v>320</v>
      </c>
      <c r="H82" s="38">
        <v>1.0</v>
      </c>
      <c r="I82" s="113">
        <v>4790.0</v>
      </c>
      <c r="J82" s="125"/>
      <c r="K82" s="210">
        <v>1830.0</v>
      </c>
      <c r="L82" s="57">
        <v>1556.0</v>
      </c>
      <c r="M82" s="189">
        <f>L82*H82</f>
        <v>1556</v>
      </c>
      <c r="N82" s="57" t="s">
        <v>1288</v>
      </c>
      <c r="O82" s="274"/>
      <c r="P82" s="181"/>
      <c r="Q82" s="181"/>
      <c r="R82" s="181"/>
      <c r="S82" s="181"/>
      <c r="T82" s="181"/>
      <c r="U82" s="181"/>
      <c r="V82" s="278"/>
    </row>
    <row r="83" ht="15.75" customHeight="1">
      <c r="A83" s="271" t="s">
        <v>315</v>
      </c>
      <c r="B83" s="57" t="s">
        <v>331</v>
      </c>
      <c r="C83" s="58"/>
      <c r="D83" s="97" t="s">
        <v>567</v>
      </c>
      <c r="E83" s="57" t="s">
        <v>4</v>
      </c>
      <c r="F83" s="358" t="s">
        <v>639</v>
      </c>
      <c r="G83" s="57" t="s">
        <v>320</v>
      </c>
      <c r="H83" s="39">
        <v>0.0</v>
      </c>
      <c r="I83" s="120">
        <v>5490.0</v>
      </c>
      <c r="J83" s="120">
        <v>4390.0</v>
      </c>
      <c r="K83" s="119"/>
      <c r="L83" s="531" t="s">
        <v>176</v>
      </c>
      <c r="M83" s="62">
        <v>1739.0</v>
      </c>
      <c r="N83" s="57" t="s">
        <v>629</v>
      </c>
      <c r="O83" s="435" t="s">
        <v>2056</v>
      </c>
      <c r="P83" s="276"/>
      <c r="Q83" s="276"/>
      <c r="R83" s="276"/>
      <c r="S83" s="276"/>
      <c r="T83" s="276"/>
      <c r="U83" s="276"/>
      <c r="V83" s="277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70"/>
      <c r="AJ83" s="270"/>
      <c r="AK83" s="270"/>
    </row>
    <row r="84" ht="15.75" hidden="1" customHeight="1">
      <c r="A84" s="57" t="s">
        <v>315</v>
      </c>
      <c r="B84" s="57" t="s">
        <v>331</v>
      </c>
      <c r="C84" s="58"/>
      <c r="D84" s="271" t="s">
        <v>474</v>
      </c>
      <c r="E84" s="57" t="s">
        <v>4</v>
      </c>
      <c r="F84" s="57" t="s">
        <v>639</v>
      </c>
      <c r="G84" s="57" t="s">
        <v>320</v>
      </c>
      <c r="H84" s="38">
        <v>1.0</v>
      </c>
      <c r="I84" s="113">
        <v>4790.0</v>
      </c>
      <c r="J84" s="125"/>
      <c r="K84" s="210">
        <v>1830.0</v>
      </c>
      <c r="L84" s="64">
        <v>1556.0</v>
      </c>
      <c r="M84" s="189">
        <f t="shared" ref="M84:M85" si="11">L84*H84</f>
        <v>1556</v>
      </c>
      <c r="N84" s="57" t="s">
        <v>1288</v>
      </c>
      <c r="O84" s="274"/>
      <c r="P84" s="181"/>
      <c r="Q84" s="181"/>
      <c r="R84" s="181"/>
      <c r="S84" s="181"/>
      <c r="T84" s="181"/>
      <c r="U84" s="181"/>
      <c r="V84" s="278"/>
    </row>
    <row r="85" ht="15.75" hidden="1" customHeight="1">
      <c r="A85" s="57" t="s">
        <v>315</v>
      </c>
      <c r="B85" s="57" t="s">
        <v>331</v>
      </c>
      <c r="C85" s="57" t="s">
        <v>6</v>
      </c>
      <c r="D85" s="57" t="s">
        <v>328</v>
      </c>
      <c r="E85" s="57" t="s">
        <v>4</v>
      </c>
      <c r="F85" s="57" t="s">
        <v>1296</v>
      </c>
      <c r="G85" s="57" t="s">
        <v>335</v>
      </c>
      <c r="H85" s="38">
        <v>1.0</v>
      </c>
      <c r="I85" s="113">
        <v>4590.0</v>
      </c>
      <c r="J85" s="125"/>
      <c r="K85" s="210">
        <v>1690.0</v>
      </c>
      <c r="L85" s="64">
        <v>1437.0</v>
      </c>
      <c r="M85" s="189">
        <f t="shared" si="11"/>
        <v>1437</v>
      </c>
      <c r="N85" s="57" t="s">
        <v>1288</v>
      </c>
      <c r="O85" s="274"/>
      <c r="P85" s="181"/>
      <c r="Q85" s="181"/>
      <c r="R85" s="181"/>
      <c r="S85" s="181"/>
      <c r="T85" s="181"/>
      <c r="U85" s="181"/>
      <c r="V85" s="278"/>
    </row>
    <row r="86" ht="15.75" customHeight="1">
      <c r="A86" s="271" t="s">
        <v>315</v>
      </c>
      <c r="B86" s="57" t="s">
        <v>331</v>
      </c>
      <c r="C86" s="58"/>
      <c r="D86" s="97" t="s">
        <v>567</v>
      </c>
      <c r="E86" s="57" t="s">
        <v>4</v>
      </c>
      <c r="F86" s="358" t="s">
        <v>750</v>
      </c>
      <c r="G86" s="57" t="s">
        <v>335</v>
      </c>
      <c r="H86" s="38">
        <v>1.0</v>
      </c>
      <c r="I86" s="113">
        <v>3590.0</v>
      </c>
      <c r="J86" s="125"/>
      <c r="K86" s="104"/>
      <c r="L86" s="532">
        <v>1497.0</v>
      </c>
      <c r="M86" s="381">
        <v>1272.0</v>
      </c>
      <c r="N86" s="57" t="s">
        <v>748</v>
      </c>
      <c r="O86" s="274"/>
      <c r="P86" s="276"/>
      <c r="Q86" s="276"/>
      <c r="R86" s="276"/>
      <c r="S86" s="276"/>
      <c r="T86" s="276"/>
      <c r="U86" s="276"/>
      <c r="V86" s="277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52"/>
      <c r="AJ86" s="270"/>
      <c r="AK86" s="270"/>
      <c r="AL86" s="270"/>
      <c r="AM86" s="270"/>
      <c r="AN86" s="270"/>
      <c r="AO86" s="270"/>
    </row>
    <row r="87" ht="15.75" customHeight="1">
      <c r="A87" s="57" t="s">
        <v>315</v>
      </c>
      <c r="B87" s="57" t="s">
        <v>331</v>
      </c>
      <c r="C87" s="58"/>
      <c r="D87" s="57" t="s">
        <v>567</v>
      </c>
      <c r="E87" s="57" t="s">
        <v>4</v>
      </c>
      <c r="F87" s="358" t="s">
        <v>750</v>
      </c>
      <c r="G87" s="57" t="s">
        <v>335</v>
      </c>
      <c r="H87" s="38">
        <v>1.0</v>
      </c>
      <c r="I87" s="113">
        <v>4590.0</v>
      </c>
      <c r="J87" s="125"/>
      <c r="K87" s="210">
        <v>1690.0</v>
      </c>
      <c r="L87" s="64">
        <v>1437.0</v>
      </c>
      <c r="M87" s="189">
        <f>L87*H87</f>
        <v>1437</v>
      </c>
      <c r="N87" s="57" t="s">
        <v>1288</v>
      </c>
      <c r="O87" s="274"/>
      <c r="P87" s="181"/>
      <c r="Q87" s="181"/>
      <c r="R87" s="181"/>
      <c r="S87" s="181"/>
      <c r="T87" s="181"/>
      <c r="U87" s="181"/>
      <c r="V87" s="278"/>
    </row>
    <row r="88" ht="15.75" customHeight="1">
      <c r="A88" s="271" t="s">
        <v>315</v>
      </c>
      <c r="B88" s="57" t="s">
        <v>331</v>
      </c>
      <c r="C88" s="58"/>
      <c r="D88" s="97" t="s">
        <v>567</v>
      </c>
      <c r="E88" s="57" t="s">
        <v>4</v>
      </c>
      <c r="F88" s="358" t="s">
        <v>641</v>
      </c>
      <c r="G88" s="57" t="s">
        <v>335</v>
      </c>
      <c r="H88" s="38">
        <v>1.0</v>
      </c>
      <c r="I88" s="113">
        <v>4490.0</v>
      </c>
      <c r="J88" s="132">
        <v>3590.0</v>
      </c>
      <c r="K88" s="104"/>
      <c r="L88" s="133">
        <v>1497.0</v>
      </c>
      <c r="M88" s="381">
        <v>1272.0</v>
      </c>
      <c r="N88" s="57" t="s">
        <v>748</v>
      </c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70"/>
      <c r="AK88" s="270"/>
      <c r="AL88" s="270"/>
      <c r="AM88" s="270"/>
      <c r="AN88" s="270"/>
      <c r="AO88" s="270"/>
    </row>
    <row r="89" ht="15.75" hidden="1" customHeight="1">
      <c r="A89" s="57" t="s">
        <v>315</v>
      </c>
      <c r="B89" s="57" t="s">
        <v>331</v>
      </c>
      <c r="C89" s="58"/>
      <c r="D89" s="57" t="s">
        <v>328</v>
      </c>
      <c r="E89" s="57" t="s">
        <v>4</v>
      </c>
      <c r="F89" s="57" t="s">
        <v>641</v>
      </c>
      <c r="G89" s="57" t="s">
        <v>335</v>
      </c>
      <c r="H89" s="38">
        <v>1.0</v>
      </c>
      <c r="I89" s="113">
        <v>4590.0</v>
      </c>
      <c r="J89" s="125"/>
      <c r="K89" s="211">
        <v>1497.0</v>
      </c>
      <c r="L89" s="212">
        <v>1272.0</v>
      </c>
      <c r="M89" s="189">
        <f t="shared" ref="M89:M91" si="12">L89*H89</f>
        <v>1272</v>
      </c>
      <c r="N89" s="57" t="s">
        <v>1299</v>
      </c>
    </row>
    <row r="90" ht="15.75" hidden="1" customHeight="1">
      <c r="A90" s="57" t="s">
        <v>315</v>
      </c>
      <c r="B90" s="57" t="s">
        <v>316</v>
      </c>
      <c r="C90" s="58"/>
      <c r="D90" s="57" t="s">
        <v>328</v>
      </c>
      <c r="E90" s="57" t="s">
        <v>4</v>
      </c>
      <c r="F90" s="38" t="s">
        <v>1439</v>
      </c>
      <c r="G90" s="57" t="s">
        <v>335</v>
      </c>
      <c r="H90" s="38">
        <v>1.0</v>
      </c>
      <c r="I90" s="113">
        <v>2990.0</v>
      </c>
      <c r="J90" s="125"/>
      <c r="K90" s="216">
        <v>1290.0</v>
      </c>
      <c r="L90" s="59">
        <v>968.0</v>
      </c>
      <c r="M90" s="189">
        <f t="shared" si="12"/>
        <v>968</v>
      </c>
      <c r="N90" s="57" t="s">
        <v>1435</v>
      </c>
      <c r="O90" s="63"/>
      <c r="P90" s="209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</row>
    <row r="91" ht="15.75" hidden="1" customHeight="1">
      <c r="A91" s="57" t="s">
        <v>315</v>
      </c>
      <c r="B91" s="57" t="s">
        <v>1432</v>
      </c>
      <c r="C91" s="58"/>
      <c r="D91" s="57" t="s">
        <v>328</v>
      </c>
      <c r="E91" s="57" t="s">
        <v>4</v>
      </c>
      <c r="F91" s="38" t="s">
        <v>1440</v>
      </c>
      <c r="G91" s="57" t="s">
        <v>335</v>
      </c>
      <c r="H91" s="38">
        <v>1.0</v>
      </c>
      <c r="I91" s="113">
        <v>2990.0</v>
      </c>
      <c r="J91" s="125"/>
      <c r="K91" s="216">
        <v>1290.0</v>
      </c>
      <c r="L91" s="59">
        <v>968.0</v>
      </c>
      <c r="M91" s="189">
        <f t="shared" si="12"/>
        <v>968</v>
      </c>
      <c r="N91" s="57" t="s">
        <v>1435</v>
      </c>
      <c r="O91" s="63"/>
      <c r="P91" s="209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</row>
    <row r="92" ht="15.75" customHeight="1">
      <c r="A92" s="271" t="s">
        <v>315</v>
      </c>
      <c r="B92" s="57" t="s">
        <v>316</v>
      </c>
      <c r="C92" s="58"/>
      <c r="D92" s="97" t="s">
        <v>567</v>
      </c>
      <c r="E92" s="57" t="s">
        <v>4</v>
      </c>
      <c r="F92" s="358" t="s">
        <v>756</v>
      </c>
      <c r="G92" s="57" t="s">
        <v>335</v>
      </c>
      <c r="H92" s="38">
        <v>0.0</v>
      </c>
      <c r="I92" s="113">
        <v>2990.0</v>
      </c>
      <c r="J92" s="125"/>
      <c r="K92" s="104"/>
      <c r="L92" s="133">
        <v>1163.0</v>
      </c>
      <c r="M92" s="381">
        <v>989.0</v>
      </c>
      <c r="N92" s="57" t="s">
        <v>748</v>
      </c>
      <c r="O92" s="395" t="s">
        <v>423</v>
      </c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  <c r="AM92" s="270"/>
      <c r="AN92" s="270"/>
      <c r="AO92" s="270"/>
    </row>
    <row r="93" ht="15.75" hidden="1" customHeight="1">
      <c r="A93" s="271" t="s">
        <v>315</v>
      </c>
      <c r="B93" s="57" t="s">
        <v>316</v>
      </c>
      <c r="C93" s="58"/>
      <c r="D93" s="271" t="s">
        <v>474</v>
      </c>
      <c r="E93" s="57" t="s">
        <v>4</v>
      </c>
      <c r="F93" s="57" t="s">
        <v>757</v>
      </c>
      <c r="G93" s="57" t="s">
        <v>335</v>
      </c>
      <c r="H93" s="38">
        <v>1.0</v>
      </c>
      <c r="I93" s="113">
        <v>2990.0</v>
      </c>
      <c r="J93" s="125"/>
      <c r="K93" s="104"/>
      <c r="L93" s="133">
        <v>1163.0</v>
      </c>
      <c r="M93" s="381">
        <v>989.0</v>
      </c>
      <c r="N93" s="57" t="s">
        <v>748</v>
      </c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70"/>
      <c r="AK93" s="270"/>
      <c r="AL93" s="270"/>
      <c r="AM93" s="270"/>
      <c r="AN93" s="270"/>
      <c r="AO93" s="270"/>
    </row>
    <row r="94" ht="15.75" hidden="1" customHeight="1">
      <c r="A94" s="57" t="s">
        <v>315</v>
      </c>
      <c r="B94" s="57" t="s">
        <v>316</v>
      </c>
      <c r="C94" s="58"/>
      <c r="D94" s="57" t="s">
        <v>328</v>
      </c>
      <c r="E94" s="57" t="s">
        <v>4</v>
      </c>
      <c r="F94" s="57" t="s">
        <v>759</v>
      </c>
      <c r="G94" s="57" t="s">
        <v>335</v>
      </c>
      <c r="H94" s="38">
        <v>1.0</v>
      </c>
      <c r="I94" s="113">
        <v>3390.0</v>
      </c>
      <c r="J94" s="125"/>
      <c r="K94" s="210">
        <v>1330.0</v>
      </c>
      <c r="L94" s="57">
        <v>1131.0</v>
      </c>
      <c r="M94" s="189">
        <f t="shared" ref="M94:M98" si="13">L94*H94</f>
        <v>1131</v>
      </c>
      <c r="N94" s="57" t="s">
        <v>1288</v>
      </c>
    </row>
    <row r="95" ht="15.75" customHeight="1">
      <c r="A95" s="57" t="s">
        <v>315</v>
      </c>
      <c r="B95" s="57" t="s">
        <v>316</v>
      </c>
      <c r="C95" s="57"/>
      <c r="D95" s="271" t="s">
        <v>567</v>
      </c>
      <c r="E95" s="57" t="s">
        <v>4</v>
      </c>
      <c r="F95" s="382" t="s">
        <v>1110</v>
      </c>
      <c r="G95" s="154" t="s">
        <v>335</v>
      </c>
      <c r="H95" s="38">
        <v>1.0</v>
      </c>
      <c r="I95" s="113">
        <v>3190.0</v>
      </c>
      <c r="J95" s="132">
        <v>2790.0</v>
      </c>
      <c r="K95" s="179">
        <v>1330.0</v>
      </c>
      <c r="L95" s="38">
        <v>1130.5</v>
      </c>
      <c r="M95" s="383">
        <f t="shared" si="13"/>
        <v>1130.5</v>
      </c>
      <c r="N95" s="57" t="s">
        <v>1095</v>
      </c>
      <c r="O95" s="63"/>
      <c r="P95" s="63"/>
      <c r="Q95" s="5">
        <v>2.0</v>
      </c>
      <c r="R95" s="5"/>
      <c r="S95" s="5"/>
      <c r="T95" s="5"/>
      <c r="U95" s="5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</row>
    <row r="96" ht="15.75" hidden="1" customHeight="1">
      <c r="A96" s="57" t="s">
        <v>315</v>
      </c>
      <c r="B96" s="57" t="s">
        <v>316</v>
      </c>
      <c r="C96" s="58"/>
      <c r="D96" s="57" t="s">
        <v>328</v>
      </c>
      <c r="E96" s="57" t="s">
        <v>4</v>
      </c>
      <c r="F96" s="57" t="s">
        <v>1110</v>
      </c>
      <c r="G96" s="57" t="s">
        <v>335</v>
      </c>
      <c r="H96" s="38">
        <v>1.0</v>
      </c>
      <c r="I96" s="113">
        <v>3390.0</v>
      </c>
      <c r="J96" s="125"/>
      <c r="K96" s="210">
        <v>1330.0</v>
      </c>
      <c r="L96" s="57">
        <v>1131.0</v>
      </c>
      <c r="M96" s="189">
        <f t="shared" si="13"/>
        <v>1131</v>
      </c>
      <c r="N96" s="57" t="s">
        <v>1288</v>
      </c>
    </row>
    <row r="97" ht="15.75" hidden="1" customHeight="1">
      <c r="A97" s="57" t="s">
        <v>315</v>
      </c>
      <c r="B97" s="57" t="s">
        <v>316</v>
      </c>
      <c r="C97" s="57" t="s">
        <v>573</v>
      </c>
      <c r="D97" s="271" t="s">
        <v>474</v>
      </c>
      <c r="E97" s="57" t="s">
        <v>4</v>
      </c>
      <c r="F97" s="57" t="s">
        <v>1307</v>
      </c>
      <c r="G97" s="57" t="s">
        <v>335</v>
      </c>
      <c r="H97" s="38">
        <v>1.0</v>
      </c>
      <c r="I97" s="113">
        <v>3390.0</v>
      </c>
      <c r="J97" s="125"/>
      <c r="K97" s="210">
        <v>1390.0</v>
      </c>
      <c r="L97" s="57">
        <v>1182.0</v>
      </c>
      <c r="M97" s="189">
        <f t="shared" si="13"/>
        <v>1182</v>
      </c>
      <c r="N97" s="57" t="s">
        <v>1288</v>
      </c>
    </row>
    <row r="98" ht="15.75" customHeight="1">
      <c r="A98" s="57" t="s">
        <v>315</v>
      </c>
      <c r="B98" s="57" t="s">
        <v>316</v>
      </c>
      <c r="C98" s="58"/>
      <c r="D98" s="57" t="s">
        <v>567</v>
      </c>
      <c r="E98" s="57" t="s">
        <v>4</v>
      </c>
      <c r="F98" s="358" t="s">
        <v>1309</v>
      </c>
      <c r="G98" s="57" t="s">
        <v>335</v>
      </c>
      <c r="H98" s="38">
        <v>0.0</v>
      </c>
      <c r="I98" s="113">
        <v>2790.0</v>
      </c>
      <c r="J98" s="125"/>
      <c r="K98" s="211">
        <v>1163.0</v>
      </c>
      <c r="L98" s="57">
        <v>989.0</v>
      </c>
      <c r="M98" s="189">
        <f t="shared" si="13"/>
        <v>0</v>
      </c>
      <c r="N98" s="57" t="s">
        <v>1299</v>
      </c>
      <c r="O98" s="395" t="s">
        <v>2057</v>
      </c>
    </row>
    <row r="99" ht="15.75" hidden="1" customHeight="1">
      <c r="A99" s="271" t="s">
        <v>315</v>
      </c>
      <c r="B99" s="57" t="s">
        <v>316</v>
      </c>
      <c r="C99" s="58"/>
      <c r="D99" s="57" t="s">
        <v>328</v>
      </c>
      <c r="E99" s="57" t="s">
        <v>4</v>
      </c>
      <c r="F99" s="57" t="s">
        <v>760</v>
      </c>
      <c r="G99" s="57" t="s">
        <v>335</v>
      </c>
      <c r="H99" s="38">
        <v>0.0</v>
      </c>
      <c r="I99" s="113">
        <v>3390.0</v>
      </c>
      <c r="J99" s="132">
        <v>2590.0</v>
      </c>
      <c r="K99" s="104"/>
      <c r="L99" s="133">
        <v>1163.0</v>
      </c>
      <c r="M99" s="381">
        <v>989.0</v>
      </c>
      <c r="N99" s="57" t="s">
        <v>748</v>
      </c>
      <c r="O99" s="395" t="s">
        <v>2058</v>
      </c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70"/>
      <c r="AK99" s="270"/>
      <c r="AL99" s="270"/>
      <c r="AM99" s="270"/>
      <c r="AN99" s="270"/>
      <c r="AO99" s="270"/>
    </row>
    <row r="100" ht="15.75" hidden="1" customHeight="1">
      <c r="A100" s="271" t="s">
        <v>315</v>
      </c>
      <c r="B100" s="57" t="s">
        <v>316</v>
      </c>
      <c r="C100" s="58"/>
      <c r="D100" s="271" t="s">
        <v>474</v>
      </c>
      <c r="E100" s="57" t="s">
        <v>4</v>
      </c>
      <c r="F100" s="57" t="s">
        <v>760</v>
      </c>
      <c r="G100" s="57" t="s">
        <v>335</v>
      </c>
      <c r="H100" s="38">
        <v>1.0</v>
      </c>
      <c r="I100" s="113">
        <v>3390.0</v>
      </c>
      <c r="J100" s="132">
        <v>2590.0</v>
      </c>
      <c r="K100" s="114"/>
      <c r="L100" s="133">
        <v>1163.0</v>
      </c>
      <c r="M100" s="381">
        <v>989.0</v>
      </c>
      <c r="N100" s="57" t="s">
        <v>748</v>
      </c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70"/>
      <c r="AK100" s="270"/>
      <c r="AL100" s="270"/>
      <c r="AM100" s="270"/>
      <c r="AN100" s="270"/>
      <c r="AO100" s="270"/>
    </row>
    <row r="101" ht="15.75" customHeight="1">
      <c r="A101" s="271" t="s">
        <v>315</v>
      </c>
      <c r="B101" s="57" t="s">
        <v>316</v>
      </c>
      <c r="C101" s="58"/>
      <c r="D101" s="97" t="s">
        <v>567</v>
      </c>
      <c r="E101" s="57" t="s">
        <v>4</v>
      </c>
      <c r="F101" s="358" t="s">
        <v>763</v>
      </c>
      <c r="G101" s="57" t="s">
        <v>335</v>
      </c>
      <c r="H101" s="38">
        <v>1.0</v>
      </c>
      <c r="I101" s="113">
        <v>2790.0</v>
      </c>
      <c r="J101" s="132">
        <v>1990.0</v>
      </c>
      <c r="K101" s="114"/>
      <c r="L101" s="133">
        <v>997.0</v>
      </c>
      <c r="M101" s="381">
        <v>847.0</v>
      </c>
      <c r="N101" s="57" t="s">
        <v>748</v>
      </c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52"/>
      <c r="AJ101" s="270"/>
      <c r="AK101" s="270"/>
      <c r="AL101" s="270"/>
      <c r="AM101" s="270"/>
      <c r="AN101" s="270"/>
      <c r="AO101" s="270"/>
    </row>
    <row r="102" ht="15.75" hidden="1" customHeight="1">
      <c r="A102" s="271" t="s">
        <v>315</v>
      </c>
      <c r="B102" s="57" t="s">
        <v>316</v>
      </c>
      <c r="C102" s="58"/>
      <c r="D102" s="57" t="s">
        <v>328</v>
      </c>
      <c r="E102" s="57" t="s">
        <v>4</v>
      </c>
      <c r="F102" s="57" t="s">
        <v>764</v>
      </c>
      <c r="G102" s="57" t="s">
        <v>335</v>
      </c>
      <c r="H102" s="38">
        <v>0.0</v>
      </c>
      <c r="I102" s="113">
        <v>2790.0</v>
      </c>
      <c r="J102" s="132">
        <v>1990.0</v>
      </c>
      <c r="K102" s="114"/>
      <c r="L102" s="133">
        <v>997.0</v>
      </c>
      <c r="M102" s="381">
        <v>847.0</v>
      </c>
      <c r="N102" s="57" t="s">
        <v>748</v>
      </c>
      <c r="O102" s="395" t="s">
        <v>1786</v>
      </c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70"/>
      <c r="AK102" s="270"/>
      <c r="AL102" s="270"/>
      <c r="AM102" s="270"/>
      <c r="AN102" s="270"/>
      <c r="AO102" s="270"/>
    </row>
    <row r="103" ht="15.75" hidden="1" customHeight="1">
      <c r="A103" s="57" t="s">
        <v>315</v>
      </c>
      <c r="B103" s="57" t="s">
        <v>316</v>
      </c>
      <c r="C103" s="58"/>
      <c r="D103" s="57" t="s">
        <v>328</v>
      </c>
      <c r="E103" s="57" t="s">
        <v>4</v>
      </c>
      <c r="F103" s="38" t="s">
        <v>764</v>
      </c>
      <c r="G103" s="57" t="s">
        <v>335</v>
      </c>
      <c r="H103" s="38">
        <v>1.0</v>
      </c>
      <c r="I103" s="113">
        <v>2790.0</v>
      </c>
      <c r="J103" s="125"/>
      <c r="K103" s="386">
        <v>997.0</v>
      </c>
      <c r="L103" s="59">
        <v>748.0</v>
      </c>
      <c r="M103" s="189">
        <f t="shared" ref="M103:M104" si="14">L103*H103</f>
        <v>748</v>
      </c>
      <c r="N103" s="57" t="s">
        <v>1435</v>
      </c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</row>
    <row r="104" ht="15.75" hidden="1" customHeight="1">
      <c r="A104" s="57" t="s">
        <v>315</v>
      </c>
      <c r="B104" s="57" t="s">
        <v>316</v>
      </c>
      <c r="C104" s="58"/>
      <c r="D104" s="57" t="s">
        <v>328</v>
      </c>
      <c r="E104" s="57" t="s">
        <v>4</v>
      </c>
      <c r="F104" s="38" t="s">
        <v>1441</v>
      </c>
      <c r="G104" s="57" t="s">
        <v>335</v>
      </c>
      <c r="H104" s="38">
        <v>1.0</v>
      </c>
      <c r="I104" s="113">
        <v>2790.0</v>
      </c>
      <c r="J104" s="125"/>
      <c r="K104" s="386">
        <v>997.0</v>
      </c>
      <c r="L104" s="59">
        <v>748.0</v>
      </c>
      <c r="M104" s="189">
        <f t="shared" si="14"/>
        <v>748</v>
      </c>
      <c r="N104" s="57" t="s">
        <v>1435</v>
      </c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</row>
    <row r="105" ht="15.75" hidden="1" customHeight="1">
      <c r="A105" s="271" t="s">
        <v>315</v>
      </c>
      <c r="B105" s="57" t="s">
        <v>644</v>
      </c>
      <c r="C105" s="57" t="s">
        <v>317</v>
      </c>
      <c r="D105" s="97" t="s">
        <v>328</v>
      </c>
      <c r="E105" s="57" t="s">
        <v>4</v>
      </c>
      <c r="F105" s="57" t="s">
        <v>645</v>
      </c>
      <c r="G105" s="57" t="s">
        <v>335</v>
      </c>
      <c r="H105" s="39">
        <v>1.0</v>
      </c>
      <c r="I105" s="120">
        <v>1990.0</v>
      </c>
      <c r="J105" s="120"/>
      <c r="K105" s="387"/>
      <c r="L105" s="61">
        <v>690.0</v>
      </c>
      <c r="M105" s="62">
        <v>656.0</v>
      </c>
      <c r="N105" s="57" t="s">
        <v>629</v>
      </c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70"/>
      <c r="AJ105" s="270"/>
      <c r="AK105" s="270"/>
    </row>
    <row r="106" ht="15.75" customHeight="1">
      <c r="A106" s="271" t="s">
        <v>315</v>
      </c>
      <c r="B106" s="57" t="s">
        <v>316</v>
      </c>
      <c r="C106" s="58"/>
      <c r="D106" s="97" t="s">
        <v>567</v>
      </c>
      <c r="E106" s="57" t="s">
        <v>4</v>
      </c>
      <c r="F106" s="358" t="s">
        <v>647</v>
      </c>
      <c r="G106" s="57" t="s">
        <v>335</v>
      </c>
      <c r="H106" s="39">
        <v>1.0</v>
      </c>
      <c r="I106" s="120">
        <v>2590.0</v>
      </c>
      <c r="J106" s="120"/>
      <c r="K106" s="387"/>
      <c r="L106" s="61">
        <v>660.0</v>
      </c>
      <c r="M106" s="62">
        <v>627.0</v>
      </c>
      <c r="N106" s="57" t="s">
        <v>629</v>
      </c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70"/>
      <c r="AJ106" s="270"/>
      <c r="AK106" s="270"/>
    </row>
    <row r="107" ht="15.75" customHeight="1">
      <c r="A107" s="282" t="s">
        <v>315</v>
      </c>
      <c r="B107" s="255" t="s">
        <v>331</v>
      </c>
      <c r="C107" s="255" t="s">
        <v>6</v>
      </c>
      <c r="D107" s="57" t="s">
        <v>567</v>
      </c>
      <c r="E107" s="255" t="s">
        <v>319</v>
      </c>
      <c r="F107" s="281" t="s">
        <v>1870</v>
      </c>
      <c r="G107" s="255"/>
      <c r="H107" s="250">
        <v>1.0</v>
      </c>
      <c r="I107" s="255"/>
      <c r="J107" s="293">
        <v>14590.0</v>
      </c>
      <c r="K107" s="388">
        <v>6868.0</v>
      </c>
      <c r="L107" s="295">
        <v>4121.0</v>
      </c>
      <c r="M107" s="251">
        <f>L107*H107</f>
        <v>4121</v>
      </c>
      <c r="N107" s="255" t="s">
        <v>1804</v>
      </c>
      <c r="O107" s="247"/>
      <c r="P107" s="270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  <c r="AF107" s="247"/>
      <c r="AG107" s="247"/>
      <c r="AH107" s="247"/>
      <c r="AI107" s="252"/>
      <c r="AJ107" s="252"/>
      <c r="AK107" s="270"/>
      <c r="AL107" s="270"/>
      <c r="AM107" s="270"/>
      <c r="AN107" s="270"/>
      <c r="AO107" s="270"/>
    </row>
    <row r="108" ht="15.75" customHeight="1">
      <c r="A108" s="271" t="s">
        <v>315</v>
      </c>
      <c r="B108" s="57" t="s">
        <v>316</v>
      </c>
      <c r="C108" s="58"/>
      <c r="D108" s="97" t="s">
        <v>567</v>
      </c>
      <c r="E108" s="57" t="s">
        <v>4</v>
      </c>
      <c r="F108" s="358" t="s">
        <v>652</v>
      </c>
      <c r="G108" s="57" t="s">
        <v>335</v>
      </c>
      <c r="H108" s="39">
        <v>1.0</v>
      </c>
      <c r="I108" s="120">
        <v>2590.0</v>
      </c>
      <c r="J108" s="120"/>
      <c r="K108" s="387"/>
      <c r="L108" s="61">
        <v>860.0</v>
      </c>
      <c r="M108" s="62">
        <v>817.0</v>
      </c>
      <c r="N108" s="57" t="s">
        <v>629</v>
      </c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70"/>
      <c r="AJ108" s="270"/>
      <c r="AK108" s="270"/>
    </row>
    <row r="109" ht="15.75" hidden="1" customHeight="1">
      <c r="A109" s="271" t="s">
        <v>315</v>
      </c>
      <c r="B109" s="57" t="s">
        <v>316</v>
      </c>
      <c r="C109" s="58"/>
      <c r="D109" s="97" t="s">
        <v>328</v>
      </c>
      <c r="E109" s="57" t="s">
        <v>4</v>
      </c>
      <c r="F109" s="57" t="s">
        <v>653</v>
      </c>
      <c r="G109" s="57" t="s">
        <v>335</v>
      </c>
      <c r="H109" s="39">
        <v>1.0</v>
      </c>
      <c r="I109" s="120">
        <v>2590.0</v>
      </c>
      <c r="J109" s="120"/>
      <c r="K109" s="387"/>
      <c r="L109" s="61">
        <v>860.0</v>
      </c>
      <c r="M109" s="62">
        <v>817.0</v>
      </c>
      <c r="N109" s="57" t="s">
        <v>629</v>
      </c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70"/>
      <c r="AJ109" s="270"/>
      <c r="AK109" s="270"/>
    </row>
    <row r="110" ht="15.75" hidden="1" customHeight="1">
      <c r="A110" s="57" t="s">
        <v>315</v>
      </c>
      <c r="B110" s="57" t="s">
        <v>1426</v>
      </c>
      <c r="C110" s="58"/>
      <c r="D110" s="57" t="s">
        <v>328</v>
      </c>
      <c r="E110" s="57" t="s">
        <v>4</v>
      </c>
      <c r="F110" s="38" t="s">
        <v>1443</v>
      </c>
      <c r="G110" s="57" t="s">
        <v>579</v>
      </c>
      <c r="H110" s="38">
        <v>0.0</v>
      </c>
      <c r="I110" s="113">
        <v>4590.0</v>
      </c>
      <c r="J110" s="125"/>
      <c r="K110" s="386">
        <v>1890.0</v>
      </c>
      <c r="L110" s="59">
        <v>1418.0</v>
      </c>
      <c r="M110" s="189">
        <f t="shared" ref="M110:M114" si="15">L110*H110</f>
        <v>0</v>
      </c>
      <c r="N110" s="57" t="s">
        <v>1435</v>
      </c>
      <c r="O110" s="64" t="s">
        <v>2029</v>
      </c>
      <c r="P110" s="209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</row>
    <row r="111" ht="15.75" hidden="1" customHeight="1">
      <c r="A111" s="57" t="s">
        <v>315</v>
      </c>
      <c r="B111" s="57" t="s">
        <v>1426</v>
      </c>
      <c r="C111" s="58"/>
      <c r="D111" s="362" t="s">
        <v>328</v>
      </c>
      <c r="E111" s="57" t="s">
        <v>4</v>
      </c>
      <c r="F111" s="38" t="s">
        <v>1444</v>
      </c>
      <c r="G111" s="57" t="s">
        <v>579</v>
      </c>
      <c r="H111" s="38">
        <v>1.0</v>
      </c>
      <c r="I111" s="113">
        <v>4590.0</v>
      </c>
      <c r="J111" s="125"/>
      <c r="K111" s="386">
        <v>1890.0</v>
      </c>
      <c r="L111" s="59">
        <v>1418.0</v>
      </c>
      <c r="M111" s="189">
        <f t="shared" si="15"/>
        <v>1418</v>
      </c>
      <c r="N111" s="57" t="s">
        <v>1435</v>
      </c>
      <c r="O111" s="64" t="s">
        <v>1871</v>
      </c>
      <c r="P111" s="209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</row>
    <row r="112" ht="15.75" hidden="1" customHeight="1">
      <c r="A112" s="57" t="s">
        <v>315</v>
      </c>
      <c r="B112" s="57" t="s">
        <v>577</v>
      </c>
      <c r="C112" s="58"/>
      <c r="D112" s="57" t="s">
        <v>328</v>
      </c>
      <c r="E112" s="57" t="s">
        <v>4</v>
      </c>
      <c r="F112" s="38" t="s">
        <v>1445</v>
      </c>
      <c r="G112" s="57" t="s">
        <v>579</v>
      </c>
      <c r="H112" s="38">
        <v>0.0</v>
      </c>
      <c r="I112" s="113">
        <v>17790.0</v>
      </c>
      <c r="J112" s="132">
        <v>13990.0</v>
      </c>
      <c r="K112" s="386">
        <v>7690.0</v>
      </c>
      <c r="L112" s="59">
        <v>5768.0</v>
      </c>
      <c r="M112" s="189">
        <f t="shared" si="15"/>
        <v>0</v>
      </c>
      <c r="N112" s="57" t="s">
        <v>1435</v>
      </c>
      <c r="O112" s="64" t="s">
        <v>2029</v>
      </c>
      <c r="P112" s="209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</row>
    <row r="113" ht="15.75" hidden="1" customHeight="1">
      <c r="A113" s="57" t="s">
        <v>315</v>
      </c>
      <c r="B113" s="57" t="s">
        <v>577</v>
      </c>
      <c r="C113" s="58"/>
      <c r="D113" s="362" t="s">
        <v>328</v>
      </c>
      <c r="E113" s="57" t="s">
        <v>4</v>
      </c>
      <c r="F113" s="38" t="s">
        <v>1446</v>
      </c>
      <c r="G113" s="57" t="s">
        <v>579</v>
      </c>
      <c r="H113" s="38">
        <v>1.0</v>
      </c>
      <c r="I113" s="113">
        <v>17790.0</v>
      </c>
      <c r="J113" s="132">
        <v>13990.0</v>
      </c>
      <c r="K113" s="386">
        <v>7690.0</v>
      </c>
      <c r="L113" s="59">
        <v>5768.0</v>
      </c>
      <c r="M113" s="189">
        <f t="shared" si="15"/>
        <v>5768</v>
      </c>
      <c r="N113" s="57" t="s">
        <v>1435</v>
      </c>
      <c r="O113" s="64" t="s">
        <v>1871</v>
      </c>
      <c r="P113" s="209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</row>
    <row r="114" ht="15.75" hidden="1" customHeight="1">
      <c r="A114" s="57" t="s">
        <v>315</v>
      </c>
      <c r="B114" s="57" t="s">
        <v>577</v>
      </c>
      <c r="C114" s="57"/>
      <c r="D114" s="57" t="s">
        <v>474</v>
      </c>
      <c r="E114" s="57" t="s">
        <v>4</v>
      </c>
      <c r="F114" s="58" t="s">
        <v>1102</v>
      </c>
      <c r="G114" s="154" t="s">
        <v>1094</v>
      </c>
      <c r="H114" s="38">
        <v>1.0</v>
      </c>
      <c r="I114" s="59">
        <v>13490.0</v>
      </c>
      <c r="J114" s="59">
        <v>10790.0</v>
      </c>
      <c r="K114" s="389">
        <v>5390.0</v>
      </c>
      <c r="L114" s="38">
        <v>3773.0</v>
      </c>
      <c r="M114" s="383">
        <f t="shared" si="15"/>
        <v>3773</v>
      </c>
      <c r="N114" s="57" t="s">
        <v>1095</v>
      </c>
      <c r="O114" s="63"/>
      <c r="P114" s="63"/>
      <c r="Q114" s="5">
        <v>1.0</v>
      </c>
      <c r="R114" s="5"/>
      <c r="S114" s="5"/>
      <c r="T114" s="5"/>
      <c r="U114" s="5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</row>
    <row r="115" ht="15.75" hidden="1" customHeight="1">
      <c r="A115" s="35" t="s">
        <v>315</v>
      </c>
      <c r="B115" s="367" t="s">
        <v>1872</v>
      </c>
      <c r="C115" s="390"/>
      <c r="D115" s="367" t="s">
        <v>328</v>
      </c>
      <c r="E115" s="367" t="s">
        <v>4</v>
      </c>
      <c r="F115" s="368" t="s">
        <v>1873</v>
      </c>
      <c r="G115" s="369" t="s">
        <v>1874</v>
      </c>
      <c r="H115" s="39">
        <v>1.0</v>
      </c>
      <c r="I115" s="367">
        <v>12490.0</v>
      </c>
      <c r="J115" s="367">
        <v>9970.0</v>
      </c>
      <c r="L115" s="391">
        <v>4646.0</v>
      </c>
      <c r="M115" s="392">
        <v>4646.0</v>
      </c>
      <c r="N115" s="57" t="s">
        <v>1841</v>
      </c>
      <c r="O115" s="363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  <c r="AM115" s="270"/>
      <c r="AN115" s="270"/>
      <c r="AO115" s="270"/>
    </row>
    <row r="116" ht="15.75" hidden="1" customHeight="1">
      <c r="A116" s="271" t="s">
        <v>315</v>
      </c>
      <c r="B116" s="57" t="s">
        <v>577</v>
      </c>
      <c r="C116" s="58"/>
      <c r="D116" s="57" t="s">
        <v>328</v>
      </c>
      <c r="E116" s="57" t="s">
        <v>4</v>
      </c>
      <c r="F116" s="57" t="s">
        <v>766</v>
      </c>
      <c r="G116" s="57" t="s">
        <v>579</v>
      </c>
      <c r="H116" s="38">
        <v>1.0</v>
      </c>
      <c r="I116" s="142">
        <v>11590.0</v>
      </c>
      <c r="J116" s="132">
        <v>9990.0</v>
      </c>
      <c r="K116" s="114"/>
      <c r="L116" s="133">
        <v>4990.0</v>
      </c>
      <c r="M116" s="381">
        <v>4491.0</v>
      </c>
      <c r="N116" s="57" t="s">
        <v>748</v>
      </c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  <c r="AA116" s="252"/>
      <c r="AB116" s="252"/>
      <c r="AC116" s="252"/>
      <c r="AD116" s="252"/>
      <c r="AE116" s="252"/>
      <c r="AF116" s="252"/>
      <c r="AG116" s="252"/>
      <c r="AH116" s="252"/>
      <c r="AI116" s="252"/>
      <c r="AJ116" s="270"/>
      <c r="AK116" s="270"/>
      <c r="AL116" s="270"/>
      <c r="AM116" s="270"/>
      <c r="AN116" s="270"/>
      <c r="AO116" s="270"/>
    </row>
    <row r="117" ht="15.75" hidden="1" customHeight="1">
      <c r="A117" s="35" t="s">
        <v>315</v>
      </c>
      <c r="B117" s="367" t="s">
        <v>1872</v>
      </c>
      <c r="C117" s="390"/>
      <c r="D117" s="393" t="s">
        <v>474</v>
      </c>
      <c r="E117" s="367" t="s">
        <v>4</v>
      </c>
      <c r="F117" s="368" t="s">
        <v>1875</v>
      </c>
      <c r="G117" s="369" t="s">
        <v>1874</v>
      </c>
      <c r="H117" s="39">
        <v>1.0</v>
      </c>
      <c r="I117" s="367">
        <v>12490.0</v>
      </c>
      <c r="J117" s="367">
        <v>9970.0</v>
      </c>
      <c r="L117" s="391">
        <v>4323.0</v>
      </c>
      <c r="M117" s="392">
        <v>4323.0</v>
      </c>
      <c r="N117" s="57" t="s">
        <v>1841</v>
      </c>
      <c r="O117" s="363" t="s">
        <v>1876</v>
      </c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  <c r="AA117" s="252"/>
      <c r="AB117" s="252"/>
      <c r="AC117" s="252"/>
      <c r="AD117" s="252"/>
      <c r="AE117" s="252"/>
      <c r="AF117" s="252"/>
      <c r="AG117" s="252"/>
      <c r="AH117" s="252"/>
      <c r="AI117" s="252"/>
      <c r="AJ117" s="270"/>
      <c r="AK117" s="270"/>
      <c r="AL117" s="270"/>
      <c r="AM117" s="270"/>
      <c r="AN117" s="270"/>
      <c r="AO117" s="270"/>
    </row>
    <row r="118" ht="15.75" hidden="1" customHeight="1">
      <c r="A118" s="57" t="s">
        <v>315</v>
      </c>
      <c r="B118" s="57" t="s">
        <v>577</v>
      </c>
      <c r="C118" s="57"/>
      <c r="D118" s="57" t="s">
        <v>474</v>
      </c>
      <c r="E118" s="57" t="s">
        <v>4</v>
      </c>
      <c r="F118" s="58" t="s">
        <v>580</v>
      </c>
      <c r="G118" s="154" t="s">
        <v>1094</v>
      </c>
      <c r="H118" s="38">
        <v>1.0</v>
      </c>
      <c r="I118" s="59">
        <v>13490.0</v>
      </c>
      <c r="J118" s="59">
        <v>10790.0</v>
      </c>
      <c r="K118" s="179">
        <v>5390.0</v>
      </c>
      <c r="L118" s="38">
        <v>3773.0</v>
      </c>
      <c r="M118" s="383">
        <f t="shared" ref="M118:M122" si="16">L118*H118</f>
        <v>3773</v>
      </c>
      <c r="N118" s="57" t="s">
        <v>1095</v>
      </c>
      <c r="O118" s="63"/>
      <c r="P118" s="63"/>
      <c r="Q118" s="5">
        <v>1.0</v>
      </c>
      <c r="R118" s="5"/>
      <c r="S118" s="5"/>
      <c r="T118" s="5"/>
      <c r="U118" s="5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</row>
    <row r="119" ht="15.75" hidden="1" customHeight="1">
      <c r="A119" s="57" t="s">
        <v>315</v>
      </c>
      <c r="B119" s="57" t="s">
        <v>577</v>
      </c>
      <c r="C119" s="57"/>
      <c r="D119" s="57" t="s">
        <v>474</v>
      </c>
      <c r="E119" s="57" t="s">
        <v>4</v>
      </c>
      <c r="F119" s="58" t="s">
        <v>1104</v>
      </c>
      <c r="G119" s="154" t="s">
        <v>1097</v>
      </c>
      <c r="H119" s="38">
        <v>1.0</v>
      </c>
      <c r="I119" s="120">
        <v>14490.0</v>
      </c>
      <c r="J119" s="120">
        <v>11990.0</v>
      </c>
      <c r="K119" s="179">
        <v>5790.0</v>
      </c>
      <c r="L119" s="38">
        <v>5211.0</v>
      </c>
      <c r="M119" s="383">
        <f t="shared" si="16"/>
        <v>5211</v>
      </c>
      <c r="N119" s="57" t="s">
        <v>1095</v>
      </c>
      <c r="O119" s="63"/>
      <c r="P119" s="63"/>
      <c r="Q119" s="5">
        <v>1.0</v>
      </c>
      <c r="R119" s="5"/>
      <c r="S119" s="5"/>
      <c r="T119" s="5"/>
      <c r="U119" s="5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</row>
    <row r="120" ht="15.75" hidden="1" customHeight="1">
      <c r="A120" s="57" t="s">
        <v>315</v>
      </c>
      <c r="B120" s="57" t="s">
        <v>577</v>
      </c>
      <c r="C120" s="58"/>
      <c r="D120" s="394" t="s">
        <v>328</v>
      </c>
      <c r="E120" s="57" t="s">
        <v>4</v>
      </c>
      <c r="F120" s="58" t="s">
        <v>1096</v>
      </c>
      <c r="G120" s="57" t="s">
        <v>1097</v>
      </c>
      <c r="H120" s="38">
        <v>1.0</v>
      </c>
      <c r="I120" s="120">
        <v>14490.0</v>
      </c>
      <c r="J120" s="120">
        <v>11590.0</v>
      </c>
      <c r="K120" s="179">
        <v>5790.0</v>
      </c>
      <c r="L120" s="38">
        <v>4921.5</v>
      </c>
      <c r="M120" s="189">
        <f t="shared" si="16"/>
        <v>4921.5</v>
      </c>
      <c r="N120" s="57" t="s">
        <v>1134</v>
      </c>
      <c r="O120" s="64" t="s">
        <v>1877</v>
      </c>
      <c r="P120" s="63"/>
      <c r="Q120" s="63"/>
      <c r="R120" s="64"/>
      <c r="S120" s="54"/>
      <c r="T120" s="54"/>
      <c r="U120" s="54"/>
      <c r="V120" s="54"/>
      <c r="W120" s="5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3"/>
      <c r="AI120" s="63"/>
      <c r="AJ120" s="63"/>
    </row>
    <row r="121" ht="15.75" hidden="1" customHeight="1">
      <c r="A121" s="57" t="s">
        <v>315</v>
      </c>
      <c r="B121" s="57" t="s">
        <v>577</v>
      </c>
      <c r="C121" s="57"/>
      <c r="D121" s="57" t="s">
        <v>474</v>
      </c>
      <c r="E121" s="57" t="s">
        <v>4</v>
      </c>
      <c r="F121" s="58" t="s">
        <v>1101</v>
      </c>
      <c r="G121" s="154" t="s">
        <v>1097</v>
      </c>
      <c r="H121" s="38">
        <v>1.0</v>
      </c>
      <c r="I121" s="120">
        <v>14490.0</v>
      </c>
      <c r="J121" s="120">
        <v>11990.0</v>
      </c>
      <c r="K121" s="179">
        <v>5790.0</v>
      </c>
      <c r="L121" s="38">
        <v>5211.0</v>
      </c>
      <c r="M121" s="383">
        <f t="shared" si="16"/>
        <v>5211</v>
      </c>
      <c r="N121" s="57" t="s">
        <v>1095</v>
      </c>
      <c r="O121" s="63"/>
      <c r="P121" s="63"/>
      <c r="Q121" s="5">
        <v>1.0</v>
      </c>
      <c r="R121" s="5"/>
      <c r="S121" s="5"/>
      <c r="T121" s="5"/>
      <c r="U121" s="5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</row>
    <row r="122" ht="15.75" hidden="1" customHeight="1">
      <c r="A122" s="57" t="s">
        <v>315</v>
      </c>
      <c r="B122" s="57" t="s">
        <v>577</v>
      </c>
      <c r="C122" s="58"/>
      <c r="D122" s="271" t="s">
        <v>474</v>
      </c>
      <c r="E122" s="57" t="s">
        <v>4</v>
      </c>
      <c r="F122" s="58" t="s">
        <v>1135</v>
      </c>
      <c r="G122" s="57" t="s">
        <v>1097</v>
      </c>
      <c r="H122" s="38">
        <v>1.0</v>
      </c>
      <c r="I122" s="120">
        <v>14490.0</v>
      </c>
      <c r="J122" s="120">
        <v>11590.0</v>
      </c>
      <c r="K122" s="179">
        <v>5790.0</v>
      </c>
      <c r="L122" s="38">
        <v>4921.5</v>
      </c>
      <c r="M122" s="189">
        <f t="shared" si="16"/>
        <v>4921.5</v>
      </c>
      <c r="N122" s="57" t="s">
        <v>1134</v>
      </c>
      <c r="O122" s="63"/>
      <c r="P122" s="63"/>
      <c r="Q122" s="63"/>
      <c r="R122" s="64"/>
      <c r="S122" s="54"/>
      <c r="T122" s="54"/>
      <c r="U122" s="54"/>
      <c r="V122" s="54"/>
      <c r="W122" s="5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3"/>
      <c r="AI122" s="63"/>
      <c r="AJ122" s="63"/>
    </row>
    <row r="123" ht="15.75" hidden="1" customHeight="1">
      <c r="A123" s="261" t="s">
        <v>315</v>
      </c>
      <c r="B123" s="35" t="s">
        <v>316</v>
      </c>
      <c r="C123" s="35" t="s">
        <v>6</v>
      </c>
      <c r="D123" s="35" t="s">
        <v>474</v>
      </c>
      <c r="E123" s="35" t="s">
        <v>319</v>
      </c>
      <c r="F123" s="355" t="s">
        <v>1878</v>
      </c>
      <c r="G123" s="35" t="s">
        <v>583</v>
      </c>
      <c r="H123" s="264">
        <v>1.0</v>
      </c>
      <c r="I123" s="244" t="s">
        <v>1879</v>
      </c>
      <c r="J123" s="265"/>
      <c r="K123" s="266"/>
      <c r="L123" s="264">
        <v>1061.0</v>
      </c>
      <c r="M123" s="267" t="s">
        <v>1880</v>
      </c>
      <c r="N123" s="35" t="s">
        <v>1793</v>
      </c>
      <c r="O123" s="268"/>
      <c r="P123" s="268"/>
      <c r="Q123" s="268"/>
      <c r="R123" s="268"/>
      <c r="S123" s="268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252"/>
      <c r="AJ123" s="270"/>
      <c r="AK123" s="270"/>
      <c r="AL123" s="270"/>
      <c r="AM123" s="270"/>
      <c r="AN123" s="270"/>
      <c r="AO123" s="270"/>
    </row>
    <row r="124" ht="15.75" hidden="1" customHeight="1">
      <c r="A124" s="57" t="s">
        <v>315</v>
      </c>
      <c r="B124" s="57" t="s">
        <v>316</v>
      </c>
      <c r="C124" s="57" t="s">
        <v>6</v>
      </c>
      <c r="D124" s="57" t="s">
        <v>328</v>
      </c>
      <c r="E124" s="57" t="s">
        <v>4</v>
      </c>
      <c r="F124" s="57" t="s">
        <v>1310</v>
      </c>
      <c r="G124" s="57" t="s">
        <v>1053</v>
      </c>
      <c r="H124" s="38">
        <v>1.0</v>
      </c>
      <c r="I124" s="113">
        <v>8790.0</v>
      </c>
      <c r="J124" s="125"/>
      <c r="K124" s="210">
        <v>3790.0</v>
      </c>
      <c r="L124" s="57">
        <v>3222.0</v>
      </c>
      <c r="M124" s="189">
        <f t="shared" ref="M124:M135" si="17">L124*H124</f>
        <v>3222</v>
      </c>
      <c r="N124" s="57" t="s">
        <v>1288</v>
      </c>
    </row>
    <row r="125" ht="15.75" customHeight="1">
      <c r="A125" s="57" t="s">
        <v>315</v>
      </c>
      <c r="B125" s="57" t="s">
        <v>316</v>
      </c>
      <c r="C125" s="57" t="s">
        <v>6</v>
      </c>
      <c r="D125" s="57" t="s">
        <v>567</v>
      </c>
      <c r="E125" s="57" t="s">
        <v>4</v>
      </c>
      <c r="F125" s="358" t="s">
        <v>1310</v>
      </c>
      <c r="G125" s="57" t="s">
        <v>1053</v>
      </c>
      <c r="H125" s="38">
        <v>0.0</v>
      </c>
      <c r="I125" s="113">
        <v>8790.0</v>
      </c>
      <c r="J125" s="125"/>
      <c r="K125" s="210">
        <v>3790.0</v>
      </c>
      <c r="L125" s="57">
        <v>3222.0</v>
      </c>
      <c r="M125" s="189">
        <f t="shared" si="17"/>
        <v>0</v>
      </c>
      <c r="N125" s="57" t="s">
        <v>1288</v>
      </c>
      <c r="O125" s="395" t="s">
        <v>2059</v>
      </c>
    </row>
    <row r="126" ht="15.75" hidden="1" customHeight="1">
      <c r="A126" s="57" t="s">
        <v>315</v>
      </c>
      <c r="B126" s="57" t="s">
        <v>316</v>
      </c>
      <c r="C126" s="57" t="s">
        <v>6</v>
      </c>
      <c r="D126" s="362" t="s">
        <v>328</v>
      </c>
      <c r="E126" s="57" t="s">
        <v>4</v>
      </c>
      <c r="F126" s="57" t="s">
        <v>1312</v>
      </c>
      <c r="G126" s="57" t="s">
        <v>1053</v>
      </c>
      <c r="H126" s="38">
        <v>1.0</v>
      </c>
      <c r="I126" s="113">
        <v>7590.0</v>
      </c>
      <c r="J126" s="125"/>
      <c r="K126" s="210">
        <v>3300.0</v>
      </c>
      <c r="L126" s="57">
        <v>2805.0</v>
      </c>
      <c r="M126" s="189">
        <f t="shared" si="17"/>
        <v>2805</v>
      </c>
      <c r="N126" s="57" t="s">
        <v>1288</v>
      </c>
      <c r="O126" s="395" t="s">
        <v>1881</v>
      </c>
    </row>
    <row r="127" ht="15.75" customHeight="1">
      <c r="A127" s="57" t="s">
        <v>315</v>
      </c>
      <c r="B127" s="57" t="s">
        <v>316</v>
      </c>
      <c r="C127" s="57" t="s">
        <v>6</v>
      </c>
      <c r="D127" s="57" t="s">
        <v>567</v>
      </c>
      <c r="E127" s="57" t="s">
        <v>4</v>
      </c>
      <c r="F127" s="358" t="s">
        <v>1312</v>
      </c>
      <c r="G127" s="57" t="s">
        <v>1053</v>
      </c>
      <c r="H127" s="38">
        <v>1.0</v>
      </c>
      <c r="I127" s="113">
        <v>7590.0</v>
      </c>
      <c r="J127" s="125"/>
      <c r="K127" s="210">
        <v>3300.0</v>
      </c>
      <c r="L127" s="57">
        <v>2805.0</v>
      </c>
      <c r="M127" s="189">
        <f t="shared" si="17"/>
        <v>2805</v>
      </c>
      <c r="N127" s="57" t="s">
        <v>1288</v>
      </c>
    </row>
    <row r="128" ht="15.75" customHeight="1">
      <c r="A128" s="57" t="s">
        <v>315</v>
      </c>
      <c r="B128" s="57" t="s">
        <v>316</v>
      </c>
      <c r="C128" s="57" t="s">
        <v>6</v>
      </c>
      <c r="D128" s="57" t="s">
        <v>567</v>
      </c>
      <c r="E128" s="57" t="s">
        <v>4</v>
      </c>
      <c r="F128" s="358" t="s">
        <v>1314</v>
      </c>
      <c r="G128" s="57" t="s">
        <v>1053</v>
      </c>
      <c r="H128" s="38">
        <v>1.0</v>
      </c>
      <c r="I128" s="113">
        <v>7590.0</v>
      </c>
      <c r="J128" s="125"/>
      <c r="K128" s="210">
        <v>3300.0</v>
      </c>
      <c r="L128" s="57">
        <v>2805.0</v>
      </c>
      <c r="M128" s="189">
        <f t="shared" si="17"/>
        <v>2805</v>
      </c>
      <c r="N128" s="57" t="s">
        <v>1288</v>
      </c>
    </row>
    <row r="129" ht="15.75" hidden="1" customHeight="1">
      <c r="A129" s="57" t="s">
        <v>315</v>
      </c>
      <c r="B129" s="57" t="s">
        <v>316</v>
      </c>
      <c r="C129" s="57" t="s">
        <v>6</v>
      </c>
      <c r="D129" s="57" t="s">
        <v>328</v>
      </c>
      <c r="E129" s="57" t="s">
        <v>4</v>
      </c>
      <c r="F129" s="57" t="s">
        <v>1316</v>
      </c>
      <c r="G129" s="57" t="s">
        <v>1053</v>
      </c>
      <c r="H129" s="38">
        <v>1.0</v>
      </c>
      <c r="I129" s="113">
        <v>6190.0</v>
      </c>
      <c r="J129" s="125"/>
      <c r="K129" s="210">
        <v>2690.0</v>
      </c>
      <c r="L129" s="57">
        <v>2287.0</v>
      </c>
      <c r="M129" s="189">
        <f t="shared" si="17"/>
        <v>2287</v>
      </c>
      <c r="N129" s="57" t="s">
        <v>1288</v>
      </c>
    </row>
    <row r="130" ht="15.75" hidden="1" customHeight="1">
      <c r="A130" s="57" t="s">
        <v>315</v>
      </c>
      <c r="B130" s="57" t="s">
        <v>316</v>
      </c>
      <c r="C130" s="57" t="s">
        <v>6</v>
      </c>
      <c r="D130" s="271" t="s">
        <v>474</v>
      </c>
      <c r="E130" s="57" t="s">
        <v>4</v>
      </c>
      <c r="F130" s="57" t="s">
        <v>1316</v>
      </c>
      <c r="G130" s="57" t="s">
        <v>1053</v>
      </c>
      <c r="H130" s="38">
        <v>1.0</v>
      </c>
      <c r="I130" s="113">
        <v>6190.0</v>
      </c>
      <c r="J130" s="125"/>
      <c r="K130" s="210">
        <v>2690.0</v>
      </c>
      <c r="L130" s="57">
        <v>2287.0</v>
      </c>
      <c r="M130" s="189">
        <f t="shared" si="17"/>
        <v>2287</v>
      </c>
      <c r="N130" s="57" t="s">
        <v>1288</v>
      </c>
    </row>
    <row r="131" ht="15.75" hidden="1" customHeight="1">
      <c r="A131" s="57" t="s">
        <v>315</v>
      </c>
      <c r="B131" s="57" t="s">
        <v>316</v>
      </c>
      <c r="C131" s="57" t="s">
        <v>6</v>
      </c>
      <c r="D131" s="57" t="s">
        <v>328</v>
      </c>
      <c r="E131" s="57" t="s">
        <v>1202</v>
      </c>
      <c r="F131" s="58" t="s">
        <v>1203</v>
      </c>
      <c r="G131" s="57" t="s">
        <v>1053</v>
      </c>
      <c r="H131" s="97">
        <v>1.0</v>
      </c>
      <c r="I131" s="113">
        <v>7590.0</v>
      </c>
      <c r="J131" s="125"/>
      <c r="K131" s="211">
        <v>3300.0</v>
      </c>
      <c r="L131" s="97">
        <v>2937.0</v>
      </c>
      <c r="M131" s="189">
        <f t="shared" si="17"/>
        <v>2937</v>
      </c>
      <c r="N131" s="57" t="s">
        <v>1204</v>
      </c>
      <c r="O131" s="63"/>
      <c r="P131" s="203"/>
      <c r="Q131" s="203"/>
      <c r="R131" s="396"/>
      <c r="S131" s="396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</row>
    <row r="132" ht="15.75" customHeight="1">
      <c r="A132" s="57" t="s">
        <v>315</v>
      </c>
      <c r="B132" s="57" t="s">
        <v>316</v>
      </c>
      <c r="C132" s="57" t="s">
        <v>6</v>
      </c>
      <c r="D132" s="35" t="s">
        <v>567</v>
      </c>
      <c r="E132" s="57" t="s">
        <v>1202</v>
      </c>
      <c r="F132" s="382" t="s">
        <v>1205</v>
      </c>
      <c r="G132" s="57" t="s">
        <v>1053</v>
      </c>
      <c r="H132" s="97">
        <v>1.0</v>
      </c>
      <c r="I132" s="113">
        <v>7590.0</v>
      </c>
      <c r="J132" s="125"/>
      <c r="K132" s="211">
        <v>3300.0</v>
      </c>
      <c r="L132" s="97">
        <v>2937.0</v>
      </c>
      <c r="M132" s="189">
        <f t="shared" si="17"/>
        <v>2937</v>
      </c>
      <c r="N132" s="57" t="s">
        <v>1204</v>
      </c>
      <c r="O132" s="63"/>
      <c r="P132" s="203"/>
      <c r="Q132" s="203"/>
      <c r="R132" s="396"/>
      <c r="S132" s="396"/>
      <c r="T132" s="396"/>
      <c r="U132" s="396"/>
      <c r="V132" s="396"/>
      <c r="W132" s="396"/>
      <c r="X132" s="396"/>
      <c r="Y132" s="396"/>
      <c r="Z132" s="396"/>
      <c r="AA132" s="396"/>
      <c r="AB132" s="396"/>
      <c r="AC132" s="396"/>
      <c r="AD132" s="396"/>
      <c r="AE132" s="396"/>
      <c r="AF132" s="396"/>
      <c r="AG132" s="396"/>
      <c r="AH132" s="396"/>
      <c r="AI132" s="396"/>
      <c r="AJ132" s="396"/>
      <c r="AK132" s="396"/>
      <c r="AL132" s="396"/>
      <c r="AM132" s="396"/>
      <c r="AN132" s="396"/>
    </row>
    <row r="133" ht="15.75" hidden="1" customHeight="1">
      <c r="A133" s="57" t="s">
        <v>315</v>
      </c>
      <c r="B133" s="57" t="s">
        <v>316</v>
      </c>
      <c r="C133" s="57" t="s">
        <v>6</v>
      </c>
      <c r="D133" s="57" t="s">
        <v>328</v>
      </c>
      <c r="E133" s="57" t="s">
        <v>1202</v>
      </c>
      <c r="F133" s="58" t="s">
        <v>1207</v>
      </c>
      <c r="G133" s="57" t="s">
        <v>1053</v>
      </c>
      <c r="H133" s="97">
        <v>1.0</v>
      </c>
      <c r="I133" s="113">
        <v>7790.0</v>
      </c>
      <c r="J133" s="125"/>
      <c r="K133" s="211">
        <v>3430.0</v>
      </c>
      <c r="L133" s="97">
        <v>3053.0</v>
      </c>
      <c r="M133" s="189">
        <f t="shared" si="17"/>
        <v>3053</v>
      </c>
      <c r="N133" s="57" t="s">
        <v>1204</v>
      </c>
      <c r="O133" s="63"/>
      <c r="P133" s="203"/>
      <c r="Q133" s="203"/>
      <c r="R133" s="396"/>
      <c r="S133" s="396"/>
      <c r="T133" s="396"/>
      <c r="U133" s="396"/>
      <c r="V133" s="396"/>
      <c r="W133" s="396"/>
      <c r="X133" s="396"/>
      <c r="Y133" s="396"/>
      <c r="Z133" s="396"/>
      <c r="AA133" s="396"/>
      <c r="AB133" s="396"/>
      <c r="AC133" s="396"/>
      <c r="AD133" s="396"/>
      <c r="AE133" s="396"/>
      <c r="AF133" s="396"/>
      <c r="AG133" s="396"/>
      <c r="AH133" s="396"/>
      <c r="AI133" s="396"/>
      <c r="AJ133" s="396"/>
      <c r="AK133" s="396"/>
      <c r="AL133" s="396"/>
      <c r="AM133" s="396"/>
      <c r="AN133" s="396"/>
    </row>
    <row r="134" ht="15.75" customHeight="1">
      <c r="A134" s="35" t="s">
        <v>315</v>
      </c>
      <c r="B134" s="35" t="s">
        <v>316</v>
      </c>
      <c r="C134" s="35" t="s">
        <v>6</v>
      </c>
      <c r="D134" s="35" t="s">
        <v>567</v>
      </c>
      <c r="E134" s="35" t="s">
        <v>319</v>
      </c>
      <c r="F134" s="325" t="s">
        <v>1882</v>
      </c>
      <c r="G134" s="326" t="s">
        <v>583</v>
      </c>
      <c r="H134" s="154">
        <v>1.0</v>
      </c>
      <c r="I134" s="57">
        <v>5990.0</v>
      </c>
      <c r="J134" s="57">
        <v>3590.0</v>
      </c>
      <c r="K134" s="57"/>
      <c r="L134" s="154">
        <v>1469.0</v>
      </c>
      <c r="M134" s="327">
        <f t="shared" si="17"/>
        <v>1469</v>
      </c>
      <c r="N134" s="57" t="s">
        <v>1814</v>
      </c>
      <c r="O134" s="346"/>
      <c r="P134" s="323"/>
      <c r="Q134" s="323"/>
      <c r="R134" s="323"/>
      <c r="S134" s="323"/>
      <c r="T134" s="323"/>
      <c r="U134" s="323"/>
      <c r="V134" s="323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252"/>
      <c r="AK134" s="270"/>
      <c r="AL134" s="270"/>
      <c r="AM134" s="270"/>
      <c r="AN134" s="270"/>
      <c r="AO134" s="270"/>
    </row>
    <row r="135" ht="15.75" customHeight="1">
      <c r="A135" s="57" t="s">
        <v>315</v>
      </c>
      <c r="B135" s="57" t="s">
        <v>316</v>
      </c>
      <c r="C135" s="57" t="s">
        <v>6</v>
      </c>
      <c r="D135" s="57" t="s">
        <v>567</v>
      </c>
      <c r="E135" s="57" t="s">
        <v>4</v>
      </c>
      <c r="F135" s="358" t="s">
        <v>1208</v>
      </c>
      <c r="G135" s="57" t="s">
        <v>1053</v>
      </c>
      <c r="H135" s="57">
        <v>1.0</v>
      </c>
      <c r="I135" s="113">
        <v>5190.0</v>
      </c>
      <c r="J135" s="125"/>
      <c r="K135" s="211">
        <v>2230.0</v>
      </c>
      <c r="L135" s="57">
        <v>1895.5</v>
      </c>
      <c r="M135" s="189">
        <f t="shared" si="17"/>
        <v>1895.5</v>
      </c>
      <c r="N135" s="57" t="s">
        <v>1423</v>
      </c>
      <c r="O135" s="63"/>
      <c r="P135" s="64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</row>
    <row r="136" ht="15.75" customHeight="1">
      <c r="A136" s="271" t="s">
        <v>315</v>
      </c>
      <c r="B136" s="57" t="s">
        <v>316</v>
      </c>
      <c r="C136" s="57" t="s">
        <v>6</v>
      </c>
      <c r="D136" s="97" t="s">
        <v>567</v>
      </c>
      <c r="E136" s="57" t="s">
        <v>4</v>
      </c>
      <c r="F136" s="358" t="s">
        <v>659</v>
      </c>
      <c r="G136" s="57" t="s">
        <v>583</v>
      </c>
      <c r="H136" s="39">
        <v>0.0</v>
      </c>
      <c r="I136" s="120">
        <v>5290.0</v>
      </c>
      <c r="J136" s="120">
        <v>4290.0</v>
      </c>
      <c r="K136" s="119"/>
      <c r="L136" s="61" t="s">
        <v>660</v>
      </c>
      <c r="M136" s="62">
        <v>1322.0</v>
      </c>
      <c r="N136" s="57" t="s">
        <v>629</v>
      </c>
      <c r="O136" s="363" t="s">
        <v>2060</v>
      </c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hidden="1" customHeight="1">
      <c r="A137" s="57" t="s">
        <v>315</v>
      </c>
      <c r="B137" s="57" t="s">
        <v>316</v>
      </c>
      <c r="C137" s="57" t="s">
        <v>6</v>
      </c>
      <c r="D137" s="57" t="s">
        <v>474</v>
      </c>
      <c r="E137" s="57" t="s">
        <v>4</v>
      </c>
      <c r="F137" s="38" t="s">
        <v>1447</v>
      </c>
      <c r="G137" s="57" t="s">
        <v>320</v>
      </c>
      <c r="H137" s="38">
        <v>0.0</v>
      </c>
      <c r="I137" s="113">
        <v>8590.0</v>
      </c>
      <c r="J137" s="125"/>
      <c r="K137" s="216">
        <v>3760.0</v>
      </c>
      <c r="L137" s="59">
        <v>3008.0</v>
      </c>
      <c r="M137" s="189">
        <f t="shared" ref="M137:M147" si="18">L137*H137</f>
        <v>0</v>
      </c>
      <c r="N137" s="57" t="s">
        <v>1435</v>
      </c>
      <c r="O137" s="64" t="s">
        <v>2061</v>
      </c>
      <c r="P137" s="209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</row>
    <row r="138" ht="15.75" hidden="1" customHeight="1">
      <c r="A138" s="57" t="s">
        <v>315</v>
      </c>
      <c r="B138" s="57" t="s">
        <v>316</v>
      </c>
      <c r="C138" s="57" t="s">
        <v>6</v>
      </c>
      <c r="D138" s="57" t="s">
        <v>328</v>
      </c>
      <c r="E138" s="57" t="s">
        <v>4</v>
      </c>
      <c r="F138" s="38" t="s">
        <v>1448</v>
      </c>
      <c r="G138" s="57" t="s">
        <v>320</v>
      </c>
      <c r="H138" s="38">
        <v>1.0</v>
      </c>
      <c r="I138" s="113">
        <v>6990.0</v>
      </c>
      <c r="J138" s="125"/>
      <c r="K138" s="216">
        <v>2990.0</v>
      </c>
      <c r="L138" s="59">
        <v>2392.0</v>
      </c>
      <c r="M138" s="189">
        <f t="shared" si="18"/>
        <v>2392</v>
      </c>
      <c r="N138" s="57" t="s">
        <v>1435</v>
      </c>
      <c r="O138" s="63"/>
      <c r="P138" s="209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</row>
    <row r="139" ht="15.75" customHeight="1">
      <c r="A139" s="57" t="s">
        <v>315</v>
      </c>
      <c r="B139" s="57" t="s">
        <v>316</v>
      </c>
      <c r="C139" s="57" t="s">
        <v>6</v>
      </c>
      <c r="D139" s="271" t="s">
        <v>567</v>
      </c>
      <c r="E139" s="57" t="s">
        <v>4</v>
      </c>
      <c r="F139" s="358" t="s">
        <v>1052</v>
      </c>
      <c r="G139" s="57" t="s">
        <v>1053</v>
      </c>
      <c r="H139" s="38">
        <v>1.0</v>
      </c>
      <c r="I139" s="113">
        <v>6190.0</v>
      </c>
      <c r="J139" s="125"/>
      <c r="K139" s="179">
        <v>2660.0</v>
      </c>
      <c r="L139" s="38">
        <v>2261.0</v>
      </c>
      <c r="M139" s="383">
        <f t="shared" si="18"/>
        <v>2261</v>
      </c>
      <c r="N139" s="57" t="s">
        <v>1037</v>
      </c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70"/>
      <c r="AJ139" s="270"/>
      <c r="AK139" s="270"/>
    </row>
    <row r="140" ht="15.75" hidden="1" customHeight="1">
      <c r="A140" s="57" t="s">
        <v>315</v>
      </c>
      <c r="B140" s="57" t="s">
        <v>316</v>
      </c>
      <c r="C140" s="57" t="s">
        <v>6</v>
      </c>
      <c r="D140" s="57" t="s">
        <v>328</v>
      </c>
      <c r="E140" s="57" t="s">
        <v>4</v>
      </c>
      <c r="F140" s="57" t="s">
        <v>1052</v>
      </c>
      <c r="G140" s="57" t="s">
        <v>1053</v>
      </c>
      <c r="H140" s="38">
        <v>1.0</v>
      </c>
      <c r="I140" s="113">
        <v>6190.0</v>
      </c>
      <c r="J140" s="125"/>
      <c r="K140" s="179">
        <v>2660.0</v>
      </c>
      <c r="L140" s="38">
        <v>2261.0</v>
      </c>
      <c r="M140" s="383">
        <f t="shared" si="18"/>
        <v>2261</v>
      </c>
      <c r="N140" s="57" t="s">
        <v>1037</v>
      </c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70"/>
      <c r="AJ140" s="270"/>
      <c r="AK140" s="270"/>
    </row>
    <row r="141" ht="15.75" hidden="1" customHeight="1">
      <c r="A141" s="57" t="s">
        <v>315</v>
      </c>
      <c r="B141" s="57" t="s">
        <v>316</v>
      </c>
      <c r="C141" s="57" t="s">
        <v>6</v>
      </c>
      <c r="D141" s="57" t="s">
        <v>328</v>
      </c>
      <c r="E141" s="57" t="s">
        <v>4</v>
      </c>
      <c r="F141" s="38" t="s">
        <v>1449</v>
      </c>
      <c r="G141" s="57" t="s">
        <v>1053</v>
      </c>
      <c r="H141" s="38">
        <v>0.0</v>
      </c>
      <c r="I141" s="113">
        <v>7190.0</v>
      </c>
      <c r="J141" s="125"/>
      <c r="K141" s="216">
        <v>3050.0</v>
      </c>
      <c r="L141" s="59">
        <v>2440.0</v>
      </c>
      <c r="M141" s="189">
        <f t="shared" si="18"/>
        <v>0</v>
      </c>
      <c r="N141" s="57" t="s">
        <v>1435</v>
      </c>
      <c r="O141" s="64" t="s">
        <v>2062</v>
      </c>
      <c r="P141" s="209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</row>
    <row r="142" ht="15.75" hidden="1" customHeight="1">
      <c r="A142" s="57" t="s">
        <v>315</v>
      </c>
      <c r="B142" s="57" t="s">
        <v>316</v>
      </c>
      <c r="C142" s="57" t="s">
        <v>6</v>
      </c>
      <c r="D142" s="57" t="s">
        <v>328</v>
      </c>
      <c r="E142" s="57" t="s">
        <v>4</v>
      </c>
      <c r="F142" s="38" t="s">
        <v>1450</v>
      </c>
      <c r="G142" s="57" t="s">
        <v>335</v>
      </c>
      <c r="H142" s="38">
        <v>1.0</v>
      </c>
      <c r="I142" s="113">
        <v>4790.0</v>
      </c>
      <c r="J142" s="125"/>
      <c r="K142" s="216" t="s">
        <v>1437</v>
      </c>
      <c r="L142" s="59">
        <v>1592.0</v>
      </c>
      <c r="M142" s="189">
        <f t="shared" si="18"/>
        <v>1592</v>
      </c>
      <c r="N142" s="57" t="s">
        <v>1435</v>
      </c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</row>
    <row r="143" ht="15.75" customHeight="1">
      <c r="A143" s="57" t="s">
        <v>315</v>
      </c>
      <c r="B143" s="57" t="s">
        <v>316</v>
      </c>
      <c r="C143" s="57" t="s">
        <v>6</v>
      </c>
      <c r="D143" s="57" t="s">
        <v>567</v>
      </c>
      <c r="E143" s="57" t="s">
        <v>4</v>
      </c>
      <c r="F143" s="38" t="s">
        <v>1450</v>
      </c>
      <c r="G143" s="57" t="s">
        <v>335</v>
      </c>
      <c r="H143" s="38">
        <v>1.0</v>
      </c>
      <c r="I143" s="113">
        <v>4790.0</v>
      </c>
      <c r="J143" s="125"/>
      <c r="K143" s="216" t="s">
        <v>1437</v>
      </c>
      <c r="L143" s="59">
        <v>1592.0</v>
      </c>
      <c r="M143" s="189">
        <f t="shared" si="18"/>
        <v>1592</v>
      </c>
      <c r="N143" s="57" t="s">
        <v>1435</v>
      </c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</row>
    <row r="144" ht="15.75" hidden="1" customHeight="1">
      <c r="A144" s="57" t="s">
        <v>315</v>
      </c>
      <c r="B144" s="57" t="s">
        <v>316</v>
      </c>
      <c r="C144" s="57" t="s">
        <v>6</v>
      </c>
      <c r="D144" s="57" t="s">
        <v>474</v>
      </c>
      <c r="E144" s="57" t="s">
        <v>4</v>
      </c>
      <c r="F144" s="38" t="s">
        <v>1451</v>
      </c>
      <c r="G144" s="57" t="s">
        <v>335</v>
      </c>
      <c r="H144" s="38">
        <v>1.0</v>
      </c>
      <c r="I144" s="113">
        <v>4790.0</v>
      </c>
      <c r="J144" s="125"/>
      <c r="K144" s="216" t="s">
        <v>1437</v>
      </c>
      <c r="L144" s="59">
        <v>1592.0</v>
      </c>
      <c r="M144" s="189">
        <f t="shared" si="18"/>
        <v>1592</v>
      </c>
      <c r="N144" s="57" t="s">
        <v>1435</v>
      </c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</row>
    <row r="145" ht="15.75" customHeight="1">
      <c r="A145" s="57" t="s">
        <v>315</v>
      </c>
      <c r="B145" s="57" t="s">
        <v>316</v>
      </c>
      <c r="C145" s="57" t="s">
        <v>6</v>
      </c>
      <c r="D145" s="57" t="s">
        <v>567</v>
      </c>
      <c r="E145" s="57" t="s">
        <v>4</v>
      </c>
      <c r="F145" s="38" t="s">
        <v>1451</v>
      </c>
      <c r="G145" s="57" t="s">
        <v>335</v>
      </c>
      <c r="H145" s="38">
        <v>1.0</v>
      </c>
      <c r="I145" s="113">
        <v>4790.0</v>
      </c>
      <c r="J145" s="125"/>
      <c r="K145" s="216" t="s">
        <v>1437</v>
      </c>
      <c r="L145" s="59">
        <v>1592.0</v>
      </c>
      <c r="M145" s="189">
        <f t="shared" si="18"/>
        <v>1592</v>
      </c>
      <c r="N145" s="57" t="s">
        <v>1435</v>
      </c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</row>
    <row r="146" ht="15.75" hidden="1" customHeight="1">
      <c r="A146" s="57" t="s">
        <v>315</v>
      </c>
      <c r="B146" s="57" t="s">
        <v>316</v>
      </c>
      <c r="C146" s="57" t="s">
        <v>6</v>
      </c>
      <c r="D146" s="57" t="s">
        <v>328</v>
      </c>
      <c r="E146" s="57" t="s">
        <v>4</v>
      </c>
      <c r="F146" s="38" t="s">
        <v>1452</v>
      </c>
      <c r="G146" s="57" t="s">
        <v>335</v>
      </c>
      <c r="H146" s="38">
        <v>1.0</v>
      </c>
      <c r="I146" s="113">
        <v>4790.0</v>
      </c>
      <c r="J146" s="125"/>
      <c r="K146" s="216" t="s">
        <v>1437</v>
      </c>
      <c r="L146" s="59">
        <v>1592.0</v>
      </c>
      <c r="M146" s="189">
        <f t="shared" si="18"/>
        <v>1592</v>
      </c>
      <c r="N146" s="57" t="s">
        <v>1435</v>
      </c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</row>
    <row r="147" ht="15.75" hidden="1" customHeight="1">
      <c r="A147" s="57" t="s">
        <v>315</v>
      </c>
      <c r="B147" s="57" t="s">
        <v>316</v>
      </c>
      <c r="C147" s="57" t="s">
        <v>6</v>
      </c>
      <c r="D147" s="57" t="s">
        <v>474</v>
      </c>
      <c r="E147" s="57" t="s">
        <v>4</v>
      </c>
      <c r="F147" s="38" t="s">
        <v>1452</v>
      </c>
      <c r="G147" s="57" t="s">
        <v>335</v>
      </c>
      <c r="H147" s="38">
        <v>1.0</v>
      </c>
      <c r="I147" s="113">
        <v>4790.0</v>
      </c>
      <c r="J147" s="125"/>
      <c r="K147" s="216" t="s">
        <v>1437</v>
      </c>
      <c r="L147" s="59">
        <v>1592.0</v>
      </c>
      <c r="M147" s="189">
        <f t="shared" si="18"/>
        <v>1592</v>
      </c>
      <c r="N147" s="57" t="s">
        <v>1435</v>
      </c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</row>
    <row r="148" ht="15.75" hidden="1" customHeight="1">
      <c r="A148" s="271" t="s">
        <v>315</v>
      </c>
      <c r="B148" s="57" t="s">
        <v>316</v>
      </c>
      <c r="C148" s="57" t="s">
        <v>6</v>
      </c>
      <c r="D148" s="57" t="s">
        <v>328</v>
      </c>
      <c r="E148" s="57" t="s">
        <v>4</v>
      </c>
      <c r="F148" s="58" t="s">
        <v>584</v>
      </c>
      <c r="G148" s="57" t="s">
        <v>583</v>
      </c>
      <c r="H148" s="39">
        <v>1.0</v>
      </c>
      <c r="I148" s="59">
        <v>4790.0</v>
      </c>
      <c r="J148" s="59">
        <v>2390.0</v>
      </c>
      <c r="K148" s="274"/>
      <c r="L148" s="61">
        <v>1597.0</v>
      </c>
      <c r="M148" s="62">
        <v>799.0</v>
      </c>
      <c r="N148" s="57" t="s">
        <v>476</v>
      </c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  <c r="AA148" s="252"/>
      <c r="AB148" s="252"/>
      <c r="AC148" s="252"/>
      <c r="AD148" s="252"/>
      <c r="AE148" s="252"/>
      <c r="AF148" s="252"/>
      <c r="AG148" s="252"/>
      <c r="AH148" s="252"/>
      <c r="AI148" s="252"/>
      <c r="AJ148" s="270"/>
      <c r="AK148" s="270"/>
      <c r="AL148" s="270"/>
      <c r="AM148" s="270"/>
      <c r="AN148" s="270"/>
      <c r="AO148" s="270"/>
    </row>
    <row r="149" ht="15.75" hidden="1" customHeight="1">
      <c r="A149" s="57" t="s">
        <v>315</v>
      </c>
      <c r="B149" s="57" t="s">
        <v>316</v>
      </c>
      <c r="C149" s="57" t="s">
        <v>6</v>
      </c>
      <c r="D149" s="57" t="s">
        <v>328</v>
      </c>
      <c r="E149" s="57" t="s">
        <v>4</v>
      </c>
      <c r="F149" s="38" t="s">
        <v>1453</v>
      </c>
      <c r="G149" s="57" t="s">
        <v>335</v>
      </c>
      <c r="H149" s="38">
        <v>0.0</v>
      </c>
      <c r="I149" s="113">
        <v>5390.0</v>
      </c>
      <c r="J149" s="125"/>
      <c r="K149" s="216">
        <v>2130.0</v>
      </c>
      <c r="L149" s="59">
        <v>1598.0</v>
      </c>
      <c r="M149" s="189">
        <f t="shared" ref="M149:M168" si="19">L149*H149</f>
        <v>0</v>
      </c>
      <c r="N149" s="57" t="s">
        <v>1435</v>
      </c>
      <c r="O149" s="64" t="s">
        <v>2063</v>
      </c>
      <c r="P149" s="209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 ht="15.75" hidden="1" customHeight="1">
      <c r="A150" s="57" t="s">
        <v>315</v>
      </c>
      <c r="B150" s="57" t="s">
        <v>316</v>
      </c>
      <c r="C150" s="57" t="s">
        <v>6</v>
      </c>
      <c r="D150" s="57" t="s">
        <v>474</v>
      </c>
      <c r="E150" s="57" t="s">
        <v>4</v>
      </c>
      <c r="F150" s="38" t="s">
        <v>1454</v>
      </c>
      <c r="G150" s="57" t="s">
        <v>335</v>
      </c>
      <c r="H150" s="38">
        <v>1.0</v>
      </c>
      <c r="I150" s="113">
        <v>6590.0</v>
      </c>
      <c r="J150" s="125"/>
      <c r="K150" s="216">
        <v>2750.0</v>
      </c>
      <c r="L150" s="59">
        <v>2063.0</v>
      </c>
      <c r="M150" s="189">
        <f t="shared" si="19"/>
        <v>2063</v>
      </c>
      <c r="N150" s="57" t="s">
        <v>1435</v>
      </c>
      <c r="O150" s="63"/>
      <c r="P150" s="209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</row>
    <row r="151" ht="15.75" customHeight="1">
      <c r="A151" s="57" t="s">
        <v>315</v>
      </c>
      <c r="B151" s="57" t="s">
        <v>316</v>
      </c>
      <c r="C151" s="57" t="s">
        <v>6</v>
      </c>
      <c r="D151" s="57" t="s">
        <v>567</v>
      </c>
      <c r="E151" s="57" t="s">
        <v>4</v>
      </c>
      <c r="F151" s="38" t="s">
        <v>1455</v>
      </c>
      <c r="G151" s="57" t="s">
        <v>335</v>
      </c>
      <c r="H151" s="38">
        <v>1.0</v>
      </c>
      <c r="I151" s="113">
        <v>9190.0</v>
      </c>
      <c r="J151" s="125"/>
      <c r="K151" s="216">
        <v>3990.0</v>
      </c>
      <c r="L151" s="59">
        <v>2993.0</v>
      </c>
      <c r="M151" s="189">
        <f t="shared" si="19"/>
        <v>2993</v>
      </c>
      <c r="N151" s="57" t="s">
        <v>1435</v>
      </c>
      <c r="O151" s="63"/>
      <c r="P151" s="209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</row>
    <row r="152" ht="15.75" hidden="1" customHeight="1">
      <c r="A152" s="57" t="s">
        <v>315</v>
      </c>
      <c r="B152" s="57" t="s">
        <v>316</v>
      </c>
      <c r="C152" s="57" t="s">
        <v>6</v>
      </c>
      <c r="D152" s="362" t="s">
        <v>328</v>
      </c>
      <c r="E152" s="57" t="s">
        <v>4</v>
      </c>
      <c r="F152" s="38" t="s">
        <v>1455</v>
      </c>
      <c r="G152" s="57" t="s">
        <v>335</v>
      </c>
      <c r="H152" s="38">
        <v>0.0</v>
      </c>
      <c r="I152" s="113">
        <v>9190.0</v>
      </c>
      <c r="J152" s="125"/>
      <c r="K152" s="216">
        <v>3990.0</v>
      </c>
      <c r="L152" s="59">
        <v>2993.0</v>
      </c>
      <c r="M152" s="189">
        <f t="shared" si="19"/>
        <v>0</v>
      </c>
      <c r="N152" s="57" t="s">
        <v>1435</v>
      </c>
      <c r="O152" s="64" t="s">
        <v>2064</v>
      </c>
      <c r="P152" s="510" t="s">
        <v>2063</v>
      </c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 ht="15.75" customHeight="1">
      <c r="A153" s="57" t="s">
        <v>315</v>
      </c>
      <c r="B153" s="57" t="s">
        <v>316</v>
      </c>
      <c r="C153" s="57" t="s">
        <v>6</v>
      </c>
      <c r="D153" s="271" t="s">
        <v>567</v>
      </c>
      <c r="E153" s="57" t="s">
        <v>4</v>
      </c>
      <c r="F153" s="358" t="s">
        <v>1054</v>
      </c>
      <c r="G153" s="57" t="s">
        <v>583</v>
      </c>
      <c r="H153" s="38">
        <v>1.0</v>
      </c>
      <c r="I153" s="113">
        <v>6790.0</v>
      </c>
      <c r="J153" s="125"/>
      <c r="K153" s="179">
        <v>2850.0</v>
      </c>
      <c r="L153" s="38">
        <v>2423.0</v>
      </c>
      <c r="M153" s="383">
        <f t="shared" si="19"/>
        <v>2423</v>
      </c>
      <c r="N153" s="57" t="s">
        <v>1037</v>
      </c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  <c r="AH153" s="252"/>
      <c r="AI153" s="270"/>
      <c r="AJ153" s="270"/>
      <c r="AK153" s="270"/>
    </row>
    <row r="154" ht="15.75" customHeight="1">
      <c r="A154" s="57" t="s">
        <v>315</v>
      </c>
      <c r="B154" s="57" t="s">
        <v>316</v>
      </c>
      <c r="C154" s="57" t="s">
        <v>6</v>
      </c>
      <c r="D154" s="271" t="s">
        <v>567</v>
      </c>
      <c r="E154" s="57" t="s">
        <v>4</v>
      </c>
      <c r="F154" s="358" t="s">
        <v>1055</v>
      </c>
      <c r="G154" s="57" t="s">
        <v>583</v>
      </c>
      <c r="H154" s="38">
        <v>1.0</v>
      </c>
      <c r="I154" s="113">
        <v>6790.0</v>
      </c>
      <c r="J154" s="125"/>
      <c r="K154" s="179">
        <v>2850.0</v>
      </c>
      <c r="L154" s="38">
        <v>2423.0</v>
      </c>
      <c r="M154" s="383">
        <f t="shared" si="19"/>
        <v>2423</v>
      </c>
      <c r="N154" s="57" t="s">
        <v>1037</v>
      </c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  <c r="AA154" s="252"/>
      <c r="AB154" s="252"/>
      <c r="AC154" s="252"/>
      <c r="AD154" s="252"/>
      <c r="AE154" s="252"/>
      <c r="AF154" s="252"/>
      <c r="AG154" s="252"/>
      <c r="AH154" s="252"/>
      <c r="AI154" s="270"/>
      <c r="AJ154" s="270"/>
      <c r="AK154" s="270"/>
    </row>
    <row r="155" ht="15.75" hidden="1" customHeight="1">
      <c r="A155" s="57" t="s">
        <v>315</v>
      </c>
      <c r="B155" s="57" t="s">
        <v>316</v>
      </c>
      <c r="C155" s="57" t="s">
        <v>6</v>
      </c>
      <c r="D155" s="57" t="s">
        <v>328</v>
      </c>
      <c r="E155" s="57" t="s">
        <v>4</v>
      </c>
      <c r="F155" s="57" t="s">
        <v>1055</v>
      </c>
      <c r="G155" s="57" t="s">
        <v>583</v>
      </c>
      <c r="H155" s="38">
        <v>1.0</v>
      </c>
      <c r="I155" s="113">
        <v>6790.0</v>
      </c>
      <c r="J155" s="125"/>
      <c r="K155" s="179">
        <v>2850.0</v>
      </c>
      <c r="L155" s="38">
        <v>2423.0</v>
      </c>
      <c r="M155" s="383">
        <f t="shared" si="19"/>
        <v>2423</v>
      </c>
      <c r="N155" s="57" t="s">
        <v>1037</v>
      </c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  <c r="AH155" s="252"/>
      <c r="AI155" s="270"/>
      <c r="AJ155" s="270"/>
      <c r="AK155" s="270"/>
    </row>
    <row r="156" ht="15.75" customHeight="1">
      <c r="A156" s="57" t="s">
        <v>315</v>
      </c>
      <c r="B156" s="57" t="s">
        <v>316</v>
      </c>
      <c r="C156" s="57" t="s">
        <v>6</v>
      </c>
      <c r="D156" s="271" t="s">
        <v>567</v>
      </c>
      <c r="E156" s="57" t="s">
        <v>4</v>
      </c>
      <c r="F156" s="358" t="s">
        <v>1056</v>
      </c>
      <c r="G156" s="57" t="s">
        <v>583</v>
      </c>
      <c r="H156" s="38">
        <v>1.0</v>
      </c>
      <c r="I156" s="113">
        <v>7190.0</v>
      </c>
      <c r="J156" s="125"/>
      <c r="K156" s="179">
        <v>3090.0</v>
      </c>
      <c r="L156" s="38">
        <v>2627.0</v>
      </c>
      <c r="M156" s="383">
        <f t="shared" si="19"/>
        <v>2627</v>
      </c>
      <c r="N156" s="57" t="s">
        <v>1037</v>
      </c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70"/>
      <c r="AJ156" s="270"/>
      <c r="AK156" s="270"/>
    </row>
    <row r="157" ht="15.75" hidden="1" customHeight="1">
      <c r="A157" s="57" t="s">
        <v>315</v>
      </c>
      <c r="B157" s="57" t="s">
        <v>316</v>
      </c>
      <c r="C157" s="57" t="s">
        <v>6</v>
      </c>
      <c r="D157" s="57" t="s">
        <v>328</v>
      </c>
      <c r="E157" s="57" t="s">
        <v>4</v>
      </c>
      <c r="F157" s="57" t="s">
        <v>1056</v>
      </c>
      <c r="G157" s="57" t="s">
        <v>583</v>
      </c>
      <c r="H157" s="38">
        <v>1.0</v>
      </c>
      <c r="I157" s="113">
        <v>7190.0</v>
      </c>
      <c r="J157" s="125"/>
      <c r="K157" s="179">
        <v>3090.0</v>
      </c>
      <c r="L157" s="38">
        <v>2627.0</v>
      </c>
      <c r="M157" s="383">
        <f t="shared" si="19"/>
        <v>2627</v>
      </c>
      <c r="N157" s="57" t="s">
        <v>1037</v>
      </c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70"/>
      <c r="AJ157" s="270"/>
      <c r="AK157" s="270"/>
    </row>
    <row r="158" ht="15.75" customHeight="1">
      <c r="A158" s="57" t="s">
        <v>315</v>
      </c>
      <c r="B158" s="57" t="s">
        <v>316</v>
      </c>
      <c r="C158" s="57" t="s">
        <v>6</v>
      </c>
      <c r="D158" s="271" t="s">
        <v>567</v>
      </c>
      <c r="E158" s="57" t="s">
        <v>4</v>
      </c>
      <c r="F158" s="358" t="s">
        <v>1057</v>
      </c>
      <c r="G158" s="57" t="s">
        <v>583</v>
      </c>
      <c r="H158" s="38">
        <v>1.0</v>
      </c>
      <c r="I158" s="113">
        <v>7190.0</v>
      </c>
      <c r="J158" s="125"/>
      <c r="K158" s="179">
        <v>3090.0</v>
      </c>
      <c r="L158" s="38">
        <v>2627.0</v>
      </c>
      <c r="M158" s="383">
        <f t="shared" si="19"/>
        <v>2627</v>
      </c>
      <c r="N158" s="57" t="s">
        <v>1037</v>
      </c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70"/>
      <c r="AJ158" s="270"/>
      <c r="AK158" s="270"/>
    </row>
    <row r="159" ht="15.75" hidden="1" customHeight="1">
      <c r="A159" s="57" t="s">
        <v>315</v>
      </c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1057</v>
      </c>
      <c r="G159" s="57" t="s">
        <v>583</v>
      </c>
      <c r="H159" s="38">
        <v>1.0</v>
      </c>
      <c r="I159" s="113">
        <v>7190.0</v>
      </c>
      <c r="J159" s="125"/>
      <c r="K159" s="179">
        <v>3090.0</v>
      </c>
      <c r="L159" s="38">
        <v>2627.0</v>
      </c>
      <c r="M159" s="383">
        <f t="shared" si="19"/>
        <v>2627</v>
      </c>
      <c r="N159" s="57" t="s">
        <v>1037</v>
      </c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70"/>
      <c r="AJ159" s="270"/>
      <c r="AK159" s="270"/>
    </row>
    <row r="160" ht="15.75" customHeight="1">
      <c r="A160" s="57" t="s">
        <v>315</v>
      </c>
      <c r="B160" s="57" t="s">
        <v>316</v>
      </c>
      <c r="C160" s="57" t="s">
        <v>6</v>
      </c>
      <c r="D160" s="271" t="s">
        <v>567</v>
      </c>
      <c r="E160" s="57" t="s">
        <v>4</v>
      </c>
      <c r="F160" s="358" t="s">
        <v>1058</v>
      </c>
      <c r="G160" s="57" t="s">
        <v>583</v>
      </c>
      <c r="H160" s="38">
        <v>1.0</v>
      </c>
      <c r="I160" s="113">
        <v>7190.0</v>
      </c>
      <c r="J160" s="125"/>
      <c r="K160" s="179">
        <v>3090.0</v>
      </c>
      <c r="L160" s="38">
        <v>2627.0</v>
      </c>
      <c r="M160" s="383">
        <f t="shared" si="19"/>
        <v>2627</v>
      </c>
      <c r="N160" s="57" t="s">
        <v>1037</v>
      </c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  <c r="AH160" s="252"/>
      <c r="AI160" s="270"/>
      <c r="AJ160" s="270"/>
      <c r="AK160" s="270"/>
    </row>
    <row r="161" ht="15.75" hidden="1" customHeight="1">
      <c r="A161" s="57" t="s">
        <v>315</v>
      </c>
      <c r="B161" s="57" t="s">
        <v>316</v>
      </c>
      <c r="C161" s="57" t="s">
        <v>6</v>
      </c>
      <c r="D161" s="57" t="s">
        <v>328</v>
      </c>
      <c r="E161" s="57" t="s">
        <v>4</v>
      </c>
      <c r="F161" s="57" t="s">
        <v>1318</v>
      </c>
      <c r="G161" s="57" t="s">
        <v>1053</v>
      </c>
      <c r="H161" s="38">
        <v>1.0</v>
      </c>
      <c r="I161" s="113">
        <v>5790.0</v>
      </c>
      <c r="J161" s="125"/>
      <c r="K161" s="210">
        <v>2490.0</v>
      </c>
      <c r="L161" s="57">
        <v>2117.0</v>
      </c>
      <c r="M161" s="189">
        <f t="shared" si="19"/>
        <v>2117</v>
      </c>
      <c r="N161" s="57" t="s">
        <v>1288</v>
      </c>
    </row>
    <row r="162" ht="15.75" customHeight="1">
      <c r="A162" s="57" t="s">
        <v>315</v>
      </c>
      <c r="B162" s="57" t="s">
        <v>316</v>
      </c>
      <c r="C162" s="57" t="s">
        <v>6</v>
      </c>
      <c r="D162" s="57" t="s">
        <v>567</v>
      </c>
      <c r="E162" s="57" t="s">
        <v>4</v>
      </c>
      <c r="F162" s="358" t="s">
        <v>1211</v>
      </c>
      <c r="G162" s="57" t="s">
        <v>1053</v>
      </c>
      <c r="H162" s="38">
        <v>1.0</v>
      </c>
      <c r="I162" s="113">
        <v>6790.0</v>
      </c>
      <c r="J162" s="125"/>
      <c r="K162" s="210">
        <v>2890.0</v>
      </c>
      <c r="L162" s="57">
        <v>2457.0</v>
      </c>
      <c r="M162" s="189">
        <f t="shared" si="19"/>
        <v>2457</v>
      </c>
      <c r="N162" s="57" t="s">
        <v>1288</v>
      </c>
    </row>
    <row r="163" ht="15.75" hidden="1" customHeight="1">
      <c r="A163" s="57" t="s">
        <v>315</v>
      </c>
      <c r="B163" s="57" t="s">
        <v>316</v>
      </c>
      <c r="C163" s="57" t="s">
        <v>6</v>
      </c>
      <c r="D163" s="57" t="s">
        <v>328</v>
      </c>
      <c r="E163" s="57" t="s">
        <v>4</v>
      </c>
      <c r="F163" s="57" t="s">
        <v>1211</v>
      </c>
      <c r="G163" s="57" t="s">
        <v>1053</v>
      </c>
      <c r="H163" s="38">
        <v>1.0</v>
      </c>
      <c r="I163" s="113">
        <v>6790.0</v>
      </c>
      <c r="J163" s="125"/>
      <c r="K163" s="210">
        <v>2890.0</v>
      </c>
      <c r="L163" s="57">
        <v>2457.0</v>
      </c>
      <c r="M163" s="189">
        <f t="shared" si="19"/>
        <v>2457</v>
      </c>
      <c r="N163" s="57" t="s">
        <v>1288</v>
      </c>
    </row>
    <row r="164" ht="15.75" hidden="1" customHeight="1">
      <c r="A164" s="57" t="s">
        <v>315</v>
      </c>
      <c r="B164" s="57" t="s">
        <v>316</v>
      </c>
      <c r="C164" s="58"/>
      <c r="D164" s="271" t="s">
        <v>474</v>
      </c>
      <c r="E164" s="57" t="s">
        <v>1202</v>
      </c>
      <c r="F164" s="58" t="s">
        <v>1212</v>
      </c>
      <c r="G164" s="57" t="s">
        <v>1053</v>
      </c>
      <c r="H164" s="97">
        <v>1.0</v>
      </c>
      <c r="I164" s="113">
        <v>6190.0</v>
      </c>
      <c r="J164" s="125"/>
      <c r="K164" s="211">
        <v>2690.0</v>
      </c>
      <c r="L164" s="97">
        <v>2394.0</v>
      </c>
      <c r="M164" s="189">
        <f t="shared" si="19"/>
        <v>2394</v>
      </c>
      <c r="N164" s="57" t="s">
        <v>1204</v>
      </c>
      <c r="O164" s="63"/>
      <c r="P164" s="203"/>
      <c r="Q164" s="203"/>
      <c r="R164" s="396"/>
      <c r="S164" s="396"/>
      <c r="T164" s="396"/>
      <c r="U164" s="396"/>
      <c r="V164" s="396"/>
      <c r="W164" s="396"/>
      <c r="X164" s="396"/>
      <c r="Y164" s="396"/>
      <c r="Z164" s="396"/>
      <c r="AA164" s="396"/>
      <c r="AB164" s="396"/>
      <c r="AC164" s="396"/>
      <c r="AD164" s="396"/>
      <c r="AE164" s="396"/>
      <c r="AF164" s="396"/>
      <c r="AG164" s="396"/>
      <c r="AH164" s="396"/>
      <c r="AI164" s="396"/>
      <c r="AJ164" s="396"/>
      <c r="AK164" s="396"/>
      <c r="AL164" s="396"/>
      <c r="AM164" s="396"/>
      <c r="AN164" s="396"/>
    </row>
    <row r="165" ht="15.75" hidden="1" customHeight="1">
      <c r="A165" s="57" t="s">
        <v>315</v>
      </c>
      <c r="B165" s="57" t="s">
        <v>316</v>
      </c>
      <c r="C165" s="58"/>
      <c r="D165" s="57" t="s">
        <v>328</v>
      </c>
      <c r="E165" s="57" t="s">
        <v>1202</v>
      </c>
      <c r="F165" s="58" t="s">
        <v>1213</v>
      </c>
      <c r="G165" s="57" t="s">
        <v>1053</v>
      </c>
      <c r="H165" s="97">
        <v>1.0</v>
      </c>
      <c r="I165" s="113">
        <v>6190.0</v>
      </c>
      <c r="J165" s="125"/>
      <c r="K165" s="211">
        <v>2690.0</v>
      </c>
      <c r="L165" s="97">
        <v>2394.0</v>
      </c>
      <c r="M165" s="189">
        <f t="shared" si="19"/>
        <v>2394</v>
      </c>
      <c r="N165" s="57" t="s">
        <v>1204</v>
      </c>
      <c r="O165" s="63"/>
      <c r="P165" s="203"/>
      <c r="Q165" s="203"/>
      <c r="R165" s="396"/>
      <c r="S165" s="396"/>
      <c r="T165" s="396"/>
      <c r="U165" s="396"/>
      <c r="V165" s="396"/>
      <c r="W165" s="396"/>
      <c r="X165" s="396"/>
      <c r="Y165" s="396"/>
      <c r="Z165" s="396"/>
      <c r="AA165" s="396"/>
      <c r="AB165" s="396"/>
      <c r="AC165" s="396"/>
      <c r="AD165" s="396"/>
      <c r="AE165" s="396"/>
      <c r="AF165" s="396"/>
      <c r="AG165" s="396"/>
      <c r="AH165" s="396"/>
      <c r="AI165" s="396"/>
      <c r="AJ165" s="396"/>
      <c r="AK165" s="396"/>
      <c r="AL165" s="396"/>
      <c r="AM165" s="396"/>
      <c r="AN165" s="396"/>
    </row>
    <row r="166" ht="15.75" customHeight="1">
      <c r="A166" s="57" t="s">
        <v>315</v>
      </c>
      <c r="B166" s="57" t="s">
        <v>316</v>
      </c>
      <c r="C166" s="58"/>
      <c r="D166" s="35" t="s">
        <v>567</v>
      </c>
      <c r="E166" s="57" t="s">
        <v>1202</v>
      </c>
      <c r="F166" s="382" t="s">
        <v>1214</v>
      </c>
      <c r="G166" s="57" t="s">
        <v>1053</v>
      </c>
      <c r="H166" s="97">
        <v>1.0</v>
      </c>
      <c r="I166" s="113">
        <v>6190.0</v>
      </c>
      <c r="J166" s="125"/>
      <c r="K166" s="211">
        <v>2690.0</v>
      </c>
      <c r="L166" s="97">
        <v>2394.0</v>
      </c>
      <c r="M166" s="189">
        <f t="shared" si="19"/>
        <v>2394</v>
      </c>
      <c r="N166" s="57" t="s">
        <v>1204</v>
      </c>
      <c r="O166" s="63"/>
      <c r="P166" s="203"/>
      <c r="Q166" s="203"/>
      <c r="R166" s="396"/>
      <c r="S166" s="396"/>
      <c r="T166" s="396"/>
      <c r="U166" s="396"/>
      <c r="V166" s="396"/>
      <c r="W166" s="396"/>
      <c r="X166" s="396"/>
      <c r="Y166" s="396"/>
      <c r="Z166" s="396"/>
      <c r="AA166" s="396"/>
      <c r="AB166" s="396"/>
      <c r="AC166" s="396"/>
      <c r="AD166" s="396"/>
      <c r="AE166" s="396"/>
      <c r="AF166" s="396"/>
      <c r="AG166" s="396"/>
      <c r="AH166" s="396"/>
      <c r="AI166" s="396"/>
      <c r="AJ166" s="396"/>
      <c r="AK166" s="396"/>
      <c r="AL166" s="396"/>
      <c r="AM166" s="396"/>
      <c r="AN166" s="396"/>
    </row>
    <row r="167" ht="15.75" hidden="1" customHeight="1">
      <c r="A167" s="122" t="s">
        <v>315</v>
      </c>
      <c r="B167" s="122" t="s">
        <v>316</v>
      </c>
      <c r="C167" s="122" t="s">
        <v>6</v>
      </c>
      <c r="D167" s="122" t="s">
        <v>328</v>
      </c>
      <c r="E167" s="122" t="s">
        <v>1202</v>
      </c>
      <c r="F167" s="122" t="s">
        <v>1283</v>
      </c>
      <c r="G167" s="122" t="s">
        <v>1053</v>
      </c>
      <c r="H167" s="121">
        <v>1.0</v>
      </c>
      <c r="I167" s="142">
        <v>7390.0</v>
      </c>
      <c r="J167" s="232"/>
      <c r="K167" s="233">
        <v>2928.0</v>
      </c>
      <c r="L167" s="122">
        <v>2788.57</v>
      </c>
      <c r="M167" s="234">
        <f t="shared" si="19"/>
        <v>2788.57</v>
      </c>
      <c r="N167" s="122" t="s">
        <v>1204</v>
      </c>
      <c r="O167" s="103"/>
      <c r="P167" s="99" t="s">
        <v>1282</v>
      </c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</row>
    <row r="168" ht="15.75" hidden="1" customHeight="1">
      <c r="A168" s="282" t="s">
        <v>315</v>
      </c>
      <c r="B168" s="57" t="s">
        <v>316</v>
      </c>
      <c r="C168" s="57" t="s">
        <v>6</v>
      </c>
      <c r="D168" s="331" t="s">
        <v>474</v>
      </c>
      <c r="E168" s="57" t="s">
        <v>319</v>
      </c>
      <c r="F168" s="332" t="s">
        <v>1883</v>
      </c>
      <c r="G168" s="255"/>
      <c r="H168" s="264">
        <v>1.0</v>
      </c>
      <c r="I168" s="331">
        <v>4990.0</v>
      </c>
      <c r="J168" s="333">
        <v>2590.0</v>
      </c>
      <c r="K168" s="331" t="s">
        <v>1884</v>
      </c>
      <c r="L168" s="343">
        <v>1144.0</v>
      </c>
      <c r="M168" s="251">
        <f t="shared" si="19"/>
        <v>1144</v>
      </c>
      <c r="N168" s="331" t="s">
        <v>1820</v>
      </c>
      <c r="O168" s="366"/>
      <c r="P168" s="366"/>
      <c r="Q168" s="366"/>
      <c r="R168" s="366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  <c r="AF168" s="247"/>
      <c r="AG168" s="247"/>
      <c r="AH168" s="252"/>
      <c r="AI168" s="252"/>
      <c r="AJ168" s="270"/>
      <c r="AK168" s="270"/>
      <c r="AL168" s="270"/>
      <c r="AM168" s="270"/>
      <c r="AN168" s="270"/>
      <c r="AO168" s="270"/>
    </row>
    <row r="169" ht="15.75" customHeight="1">
      <c r="A169" s="35" t="s">
        <v>315</v>
      </c>
      <c r="B169" s="35" t="s">
        <v>316</v>
      </c>
      <c r="C169" s="35" t="s">
        <v>6</v>
      </c>
      <c r="D169" s="35" t="s">
        <v>567</v>
      </c>
      <c r="E169" s="35" t="s">
        <v>4</v>
      </c>
      <c r="F169" s="348" t="s">
        <v>1885</v>
      </c>
      <c r="G169" s="35" t="s">
        <v>583</v>
      </c>
      <c r="H169" s="39">
        <v>1.0</v>
      </c>
      <c r="I169" s="59">
        <v>3190.0</v>
      </c>
      <c r="J169" s="38"/>
      <c r="K169" s="38"/>
      <c r="L169" s="290"/>
      <c r="M169" s="378">
        <f>2656/2</f>
        <v>1328</v>
      </c>
      <c r="N169" s="35" t="s">
        <v>1811</v>
      </c>
      <c r="O169" s="231"/>
      <c r="P169" s="231"/>
      <c r="Q169" s="231"/>
      <c r="R169" s="231"/>
      <c r="S169" s="231"/>
      <c r="T169" s="231"/>
      <c r="U169" s="231"/>
      <c r="V169" s="231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252"/>
      <c r="AJ169" s="270"/>
      <c r="AK169" s="270"/>
      <c r="AL169" s="270"/>
      <c r="AM169" s="270"/>
      <c r="AN169" s="270"/>
      <c r="AO169" s="270"/>
    </row>
    <row r="170" ht="15.75" hidden="1" customHeight="1">
      <c r="A170" s="271" t="s">
        <v>315</v>
      </c>
      <c r="B170" s="57" t="s">
        <v>331</v>
      </c>
      <c r="C170" s="57" t="s">
        <v>6</v>
      </c>
      <c r="D170" s="57" t="s">
        <v>328</v>
      </c>
      <c r="E170" s="57" t="s">
        <v>4</v>
      </c>
      <c r="F170" s="58" t="s">
        <v>586</v>
      </c>
      <c r="G170" s="57" t="s">
        <v>583</v>
      </c>
      <c r="H170" s="39">
        <v>1.0</v>
      </c>
      <c r="I170" s="59">
        <v>6990.0</v>
      </c>
      <c r="J170" s="59">
        <v>3590.0</v>
      </c>
      <c r="K170" s="274"/>
      <c r="L170" s="61">
        <v>2423.0</v>
      </c>
      <c r="M170" s="62">
        <v>1696.0</v>
      </c>
      <c r="N170" s="57" t="s">
        <v>476</v>
      </c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  <c r="AH170" s="252"/>
      <c r="AI170" s="252"/>
      <c r="AJ170" s="270"/>
      <c r="AK170" s="270"/>
      <c r="AL170" s="270"/>
      <c r="AM170" s="270"/>
      <c r="AN170" s="270"/>
      <c r="AO170" s="270"/>
    </row>
    <row r="171" ht="15.75" hidden="1" customHeight="1">
      <c r="A171" s="271" t="s">
        <v>315</v>
      </c>
      <c r="B171" s="57" t="s">
        <v>316</v>
      </c>
      <c r="C171" s="57" t="s">
        <v>6</v>
      </c>
      <c r="D171" s="57" t="s">
        <v>328</v>
      </c>
      <c r="E171" s="57" t="s">
        <v>4</v>
      </c>
      <c r="F171" s="57" t="s">
        <v>769</v>
      </c>
      <c r="G171" s="57" t="s">
        <v>583</v>
      </c>
      <c r="H171" s="38">
        <v>1.0</v>
      </c>
      <c r="I171" s="113">
        <v>3790.0</v>
      </c>
      <c r="J171" s="125"/>
      <c r="K171" s="104"/>
      <c r="L171" s="133">
        <v>1580.0</v>
      </c>
      <c r="M171" s="381">
        <v>1106.0</v>
      </c>
      <c r="N171" s="57" t="s">
        <v>748</v>
      </c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  <c r="AH171" s="252"/>
      <c r="AI171" s="252"/>
      <c r="AJ171" s="270"/>
      <c r="AK171" s="270"/>
      <c r="AL171" s="270"/>
      <c r="AM171" s="270"/>
      <c r="AN171" s="270"/>
      <c r="AO171" s="270"/>
    </row>
    <row r="172" ht="15.75" hidden="1" customHeight="1">
      <c r="A172" s="35" t="s">
        <v>315</v>
      </c>
      <c r="B172" s="35" t="s">
        <v>316</v>
      </c>
      <c r="C172" s="35" t="s">
        <v>6</v>
      </c>
      <c r="D172" s="35" t="s">
        <v>328</v>
      </c>
      <c r="E172" s="35" t="s">
        <v>319</v>
      </c>
      <c r="F172" s="325" t="s">
        <v>1886</v>
      </c>
      <c r="G172" s="326" t="s">
        <v>583</v>
      </c>
      <c r="H172" s="154">
        <v>1.0</v>
      </c>
      <c r="I172" s="57">
        <v>5990.0</v>
      </c>
      <c r="J172" s="113">
        <v>3590.0</v>
      </c>
      <c r="K172" s="57"/>
      <c r="L172" s="154">
        <v>1598.0</v>
      </c>
      <c r="M172" s="327">
        <f>L172*H172</f>
        <v>1598</v>
      </c>
      <c r="N172" s="57" t="s">
        <v>1814</v>
      </c>
      <c r="O172" s="346"/>
      <c r="P172" s="323"/>
      <c r="Q172" s="323"/>
      <c r="R172" s="323"/>
      <c r="S172" s="323"/>
      <c r="T172" s="323"/>
      <c r="U172" s="323"/>
      <c r="V172" s="323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252"/>
      <c r="AK172" s="270"/>
      <c r="AL172" s="270"/>
      <c r="AM172" s="270"/>
      <c r="AN172" s="270"/>
      <c r="AO172" s="270"/>
    </row>
    <row r="173" ht="15.75" hidden="1" customHeight="1">
      <c r="A173" s="35" t="s">
        <v>315</v>
      </c>
      <c r="B173" s="367" t="s">
        <v>316</v>
      </c>
      <c r="C173" s="367" t="s">
        <v>6</v>
      </c>
      <c r="D173" s="367" t="s">
        <v>474</v>
      </c>
      <c r="E173" s="367" t="s">
        <v>4</v>
      </c>
      <c r="F173" s="368" t="s">
        <v>1886</v>
      </c>
      <c r="G173" s="369" t="s">
        <v>1887</v>
      </c>
      <c r="H173" s="39">
        <v>1.0</v>
      </c>
      <c r="I173" s="367">
        <v>5990.0</v>
      </c>
      <c r="J173" s="367">
        <v>3990.0</v>
      </c>
      <c r="K173" s="274"/>
      <c r="L173" s="391">
        <v>1598.0</v>
      </c>
      <c r="M173" s="392">
        <v>1598.0</v>
      </c>
      <c r="N173" s="57" t="s">
        <v>1841</v>
      </c>
      <c r="O173" s="363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  <c r="AA173" s="252"/>
      <c r="AB173" s="252"/>
      <c r="AC173" s="252"/>
      <c r="AD173" s="252"/>
      <c r="AE173" s="252"/>
      <c r="AF173" s="252"/>
      <c r="AG173" s="252"/>
      <c r="AH173" s="252"/>
      <c r="AI173" s="252"/>
      <c r="AJ173" s="270"/>
      <c r="AK173" s="270"/>
      <c r="AL173" s="270"/>
      <c r="AM173" s="270"/>
      <c r="AN173" s="270"/>
      <c r="AO173" s="270"/>
    </row>
    <row r="174" ht="15.75" hidden="1" customHeight="1">
      <c r="A174" s="35" t="s">
        <v>315</v>
      </c>
      <c r="B174" s="35" t="s">
        <v>316</v>
      </c>
      <c r="C174" s="35" t="s">
        <v>6</v>
      </c>
      <c r="D174" s="35" t="s">
        <v>474</v>
      </c>
      <c r="E174" s="35" t="s">
        <v>319</v>
      </c>
      <c r="F174" s="325" t="s">
        <v>1888</v>
      </c>
      <c r="G174" s="326" t="s">
        <v>583</v>
      </c>
      <c r="H174" s="154">
        <v>1.0</v>
      </c>
      <c r="I174" s="57">
        <v>4490.0</v>
      </c>
      <c r="J174" s="113">
        <v>2290.0</v>
      </c>
      <c r="K174" s="57"/>
      <c r="L174" s="154">
        <v>748.0</v>
      </c>
      <c r="M174" s="327">
        <f t="shared" ref="M174:M176" si="20">L174*H174</f>
        <v>748</v>
      </c>
      <c r="N174" s="57" t="s">
        <v>1814</v>
      </c>
      <c r="O174" s="346"/>
      <c r="P174" s="323"/>
      <c r="Q174" s="323"/>
      <c r="R174" s="323"/>
      <c r="S174" s="323"/>
      <c r="T174" s="323"/>
      <c r="U174" s="323"/>
      <c r="V174" s="323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252"/>
      <c r="AK174" s="270"/>
      <c r="AL174" s="270"/>
      <c r="AM174" s="270"/>
      <c r="AN174" s="270"/>
      <c r="AO174" s="270"/>
    </row>
    <row r="175" ht="15.75" customHeight="1">
      <c r="A175" s="35" t="s">
        <v>315</v>
      </c>
      <c r="B175" s="35" t="s">
        <v>316</v>
      </c>
      <c r="C175" s="35" t="s">
        <v>6</v>
      </c>
      <c r="D175" s="35" t="s">
        <v>567</v>
      </c>
      <c r="E175" s="35" t="s">
        <v>319</v>
      </c>
      <c r="F175" s="325" t="s">
        <v>1888</v>
      </c>
      <c r="G175" s="326" t="s">
        <v>583</v>
      </c>
      <c r="H175" s="154">
        <v>1.0</v>
      </c>
      <c r="I175" s="57">
        <v>4490.0</v>
      </c>
      <c r="J175" s="113">
        <v>2290.0</v>
      </c>
      <c r="K175" s="57"/>
      <c r="L175" s="154">
        <v>748.0</v>
      </c>
      <c r="M175" s="327">
        <f t="shared" si="20"/>
        <v>748</v>
      </c>
      <c r="N175" s="57" t="s">
        <v>1814</v>
      </c>
      <c r="O175" s="346"/>
      <c r="P175" s="323"/>
      <c r="Q175" s="323"/>
      <c r="R175" s="323"/>
      <c r="S175" s="323"/>
      <c r="T175" s="323"/>
      <c r="U175" s="323"/>
      <c r="V175" s="323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252"/>
      <c r="AK175" s="270"/>
      <c r="AL175" s="270"/>
      <c r="AM175" s="270"/>
      <c r="AN175" s="270"/>
      <c r="AO175" s="270"/>
    </row>
    <row r="176" ht="15.75" hidden="1" customHeight="1">
      <c r="A176" s="35" t="s">
        <v>315</v>
      </c>
      <c r="B176" s="35" t="s">
        <v>316</v>
      </c>
      <c r="C176" s="35" t="s">
        <v>6</v>
      </c>
      <c r="D176" s="342" t="s">
        <v>1824</v>
      </c>
      <c r="E176" s="35" t="s">
        <v>319</v>
      </c>
      <c r="F176" s="325" t="s">
        <v>1889</v>
      </c>
      <c r="G176" s="326" t="s">
        <v>583</v>
      </c>
      <c r="H176" s="154">
        <v>1.0</v>
      </c>
      <c r="I176" s="57">
        <v>3990.0</v>
      </c>
      <c r="J176" s="113">
        <v>2390.0</v>
      </c>
      <c r="K176" s="57"/>
      <c r="L176" s="154">
        <v>1064.0</v>
      </c>
      <c r="M176" s="327">
        <f t="shared" si="20"/>
        <v>1064</v>
      </c>
      <c r="N176" s="57" t="s">
        <v>1814</v>
      </c>
      <c r="O176" s="533" t="s">
        <v>1890</v>
      </c>
      <c r="P176" s="323" t="s">
        <v>1891</v>
      </c>
      <c r="Q176" s="323"/>
      <c r="R176" s="323"/>
      <c r="S176" s="323"/>
      <c r="T176" s="323"/>
      <c r="U176" s="323"/>
      <c r="V176" s="323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252"/>
      <c r="AK176" s="270"/>
      <c r="AL176" s="270"/>
      <c r="AM176" s="270"/>
      <c r="AN176" s="270"/>
      <c r="AO176" s="270"/>
    </row>
    <row r="177" ht="15.75" customHeight="1">
      <c r="A177" s="35" t="s">
        <v>315</v>
      </c>
      <c r="B177" s="35" t="s">
        <v>407</v>
      </c>
      <c r="C177" s="35"/>
      <c r="D177" s="35" t="s">
        <v>567</v>
      </c>
      <c r="E177" s="35" t="s">
        <v>4</v>
      </c>
      <c r="F177" s="289" t="s">
        <v>1892</v>
      </c>
      <c r="G177" s="35" t="s">
        <v>1053</v>
      </c>
      <c r="H177" s="39">
        <v>1.0</v>
      </c>
      <c r="I177" s="97">
        <v>3990.0</v>
      </c>
      <c r="J177" s="97">
        <v>2990.0</v>
      </c>
      <c r="K177" s="38"/>
      <c r="L177" s="290"/>
      <c r="M177" s="378">
        <v>1416.0</v>
      </c>
      <c r="N177" s="35"/>
      <c r="O177" s="231"/>
      <c r="P177" s="231"/>
      <c r="Q177" s="231"/>
      <c r="R177" s="231"/>
      <c r="S177" s="231"/>
      <c r="T177" s="231"/>
      <c r="U177" s="231"/>
      <c r="V177" s="231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252"/>
      <c r="AJ177" s="270"/>
      <c r="AK177" s="270"/>
      <c r="AL177" s="270"/>
      <c r="AM177" s="270"/>
      <c r="AN177" s="270"/>
      <c r="AO177" s="270"/>
    </row>
    <row r="178" ht="15.75" customHeight="1">
      <c r="A178" s="255" t="s">
        <v>315</v>
      </c>
      <c r="B178" s="255" t="s">
        <v>407</v>
      </c>
      <c r="C178" s="255" t="s">
        <v>573</v>
      </c>
      <c r="D178" s="57" t="s">
        <v>567</v>
      </c>
      <c r="E178" s="255" t="s">
        <v>319</v>
      </c>
      <c r="F178" s="256" t="s">
        <v>1893</v>
      </c>
      <c r="G178" s="255" t="s">
        <v>1894</v>
      </c>
      <c r="H178" s="250">
        <v>1.0</v>
      </c>
      <c r="I178" s="293">
        <v>2790.0</v>
      </c>
      <c r="J178" s="255"/>
      <c r="K178" s="255" t="s">
        <v>524</v>
      </c>
      <c r="L178" s="284">
        <v>1160.0</v>
      </c>
      <c r="M178" s="534">
        <f t="shared" ref="M178:M181" si="21">L178*H178</f>
        <v>1160</v>
      </c>
      <c r="N178" s="294" t="s">
        <v>1895</v>
      </c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  <c r="AF178" s="247"/>
      <c r="AG178" s="247"/>
      <c r="AH178" s="247"/>
      <c r="AI178" s="252"/>
      <c r="AJ178" s="252"/>
      <c r="AK178" s="63"/>
      <c r="AL178" s="63"/>
      <c r="AM178" s="63"/>
      <c r="AN178" s="63"/>
      <c r="AO178" s="63"/>
    </row>
    <row r="179" ht="15.75" hidden="1" customHeight="1">
      <c r="A179" s="35" t="s">
        <v>315</v>
      </c>
      <c r="B179" s="35" t="s">
        <v>316</v>
      </c>
      <c r="C179" s="35" t="s">
        <v>6</v>
      </c>
      <c r="D179" s="35" t="s">
        <v>328</v>
      </c>
      <c r="E179" s="35" t="s">
        <v>319</v>
      </c>
      <c r="F179" s="325" t="s">
        <v>667</v>
      </c>
      <c r="G179" s="326" t="s">
        <v>583</v>
      </c>
      <c r="H179" s="154">
        <v>1.0</v>
      </c>
      <c r="I179" s="57">
        <v>7990.0</v>
      </c>
      <c r="J179" s="113">
        <v>5590.0</v>
      </c>
      <c r="K179" s="57"/>
      <c r="L179" s="154">
        <v>2130.0</v>
      </c>
      <c r="M179" s="327">
        <f t="shared" si="21"/>
        <v>2130</v>
      </c>
      <c r="N179" s="57" t="s">
        <v>1814</v>
      </c>
      <c r="O179" s="346"/>
      <c r="P179" s="323"/>
      <c r="Q179" s="323"/>
      <c r="R179" s="323"/>
      <c r="S179" s="323"/>
      <c r="T179" s="323"/>
      <c r="U179" s="323"/>
      <c r="V179" s="323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252"/>
      <c r="AK179" s="270"/>
      <c r="AL179" s="270"/>
      <c r="AM179" s="270"/>
      <c r="AN179" s="270"/>
      <c r="AO179" s="270"/>
    </row>
    <row r="180" ht="15.75" hidden="1" customHeight="1">
      <c r="A180" s="35" t="s">
        <v>315</v>
      </c>
      <c r="B180" s="35" t="s">
        <v>316</v>
      </c>
      <c r="C180" s="35" t="s">
        <v>6</v>
      </c>
      <c r="D180" s="35" t="s">
        <v>474</v>
      </c>
      <c r="E180" s="35" t="s">
        <v>319</v>
      </c>
      <c r="F180" s="325" t="s">
        <v>1896</v>
      </c>
      <c r="G180" s="326" t="s">
        <v>583</v>
      </c>
      <c r="H180" s="413">
        <v>1.0</v>
      </c>
      <c r="I180" s="57">
        <v>7990.0</v>
      </c>
      <c r="J180" s="113">
        <v>5590.0</v>
      </c>
      <c r="K180" s="414"/>
      <c r="L180" s="413">
        <v>2130.0</v>
      </c>
      <c r="M180" s="415">
        <f t="shared" si="21"/>
        <v>2130</v>
      </c>
      <c r="N180" s="57" t="s">
        <v>1814</v>
      </c>
      <c r="O180" s="346"/>
      <c r="P180" s="323"/>
      <c r="Q180" s="323"/>
      <c r="R180" s="323"/>
      <c r="S180" s="323"/>
      <c r="T180" s="323"/>
      <c r="U180" s="323"/>
      <c r="V180" s="323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252"/>
      <c r="AK180" s="270"/>
      <c r="AL180" s="270"/>
      <c r="AM180" s="270"/>
      <c r="AN180" s="270"/>
      <c r="AO180" s="270"/>
    </row>
    <row r="181" ht="15.75" customHeight="1">
      <c r="A181" s="35" t="s">
        <v>315</v>
      </c>
      <c r="B181" s="35" t="s">
        <v>316</v>
      </c>
      <c r="C181" s="35" t="s">
        <v>6</v>
      </c>
      <c r="D181" s="35" t="s">
        <v>567</v>
      </c>
      <c r="E181" s="35" t="s">
        <v>319</v>
      </c>
      <c r="F181" s="325" t="s">
        <v>1897</v>
      </c>
      <c r="G181" s="326" t="s">
        <v>583</v>
      </c>
      <c r="H181" s="413">
        <v>1.0</v>
      </c>
      <c r="I181" s="57">
        <v>4490.0</v>
      </c>
      <c r="J181" s="113">
        <v>2290.0</v>
      </c>
      <c r="K181" s="414"/>
      <c r="L181" s="413">
        <v>1048.0</v>
      </c>
      <c r="M181" s="415">
        <f t="shared" si="21"/>
        <v>1048</v>
      </c>
      <c r="N181" s="57" t="s">
        <v>1814</v>
      </c>
      <c r="O181" s="346"/>
      <c r="P181" s="323"/>
      <c r="Q181" s="323"/>
      <c r="R181" s="323"/>
      <c r="S181" s="323"/>
      <c r="T181" s="323"/>
      <c r="U181" s="323"/>
      <c r="V181" s="323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252"/>
      <c r="AK181" s="270"/>
      <c r="AL181" s="270"/>
      <c r="AM181" s="270"/>
      <c r="AN181" s="270"/>
      <c r="AO181" s="270"/>
    </row>
    <row r="182" ht="15.75" hidden="1" customHeight="1">
      <c r="A182" s="35" t="s">
        <v>315</v>
      </c>
      <c r="B182" s="367" t="s">
        <v>316</v>
      </c>
      <c r="C182" s="367" t="s">
        <v>6</v>
      </c>
      <c r="D182" s="367" t="s">
        <v>328</v>
      </c>
      <c r="E182" s="367" t="s">
        <v>4</v>
      </c>
      <c r="F182" s="368" t="s">
        <v>2065</v>
      </c>
      <c r="G182" s="369" t="s">
        <v>1887</v>
      </c>
      <c r="H182" s="405">
        <v>0.0</v>
      </c>
      <c r="I182" s="367">
        <v>4990.0</v>
      </c>
      <c r="J182" s="367">
        <v>2790.0</v>
      </c>
      <c r="K182" s="408"/>
      <c r="L182" s="416">
        <v>1064.0</v>
      </c>
      <c r="M182" s="417">
        <v>1064.0</v>
      </c>
      <c r="N182" s="57" t="s">
        <v>1841</v>
      </c>
      <c r="O182" s="363" t="s">
        <v>2063</v>
      </c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52"/>
      <c r="AJ182" s="270"/>
      <c r="AK182" s="270"/>
      <c r="AL182" s="270"/>
      <c r="AM182" s="270"/>
      <c r="AN182" s="270"/>
      <c r="AO182" s="270"/>
    </row>
    <row r="183" ht="15.75" hidden="1" customHeight="1">
      <c r="A183" s="280" t="s">
        <v>315</v>
      </c>
      <c r="B183" s="255" t="s">
        <v>316</v>
      </c>
      <c r="C183" s="255" t="s">
        <v>6</v>
      </c>
      <c r="D183" s="57" t="s">
        <v>474</v>
      </c>
      <c r="E183" s="255" t="s">
        <v>319</v>
      </c>
      <c r="F183" s="281" t="s">
        <v>1898</v>
      </c>
      <c r="G183" s="280" t="s">
        <v>1899</v>
      </c>
      <c r="H183" s="535">
        <v>1.0</v>
      </c>
      <c r="I183" s="255"/>
      <c r="J183" s="293">
        <v>3990.0</v>
      </c>
      <c r="K183" s="429">
        <v>1829.0</v>
      </c>
      <c r="L183" s="536">
        <v>1280.0</v>
      </c>
      <c r="M183" s="404">
        <f t="shared" ref="M183:M187" si="22">L183*H183</f>
        <v>1280</v>
      </c>
      <c r="N183" s="255" t="s">
        <v>1804</v>
      </c>
      <c r="O183" s="247"/>
      <c r="P183" s="537" t="s">
        <v>1900</v>
      </c>
      <c r="Q183" s="64" t="s">
        <v>1901</v>
      </c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  <c r="AF183" s="247"/>
      <c r="AG183" s="247"/>
      <c r="AH183" s="247"/>
      <c r="AI183" s="252"/>
      <c r="AJ183" s="252"/>
      <c r="AK183" s="63"/>
      <c r="AL183" s="63"/>
      <c r="AM183" s="63"/>
      <c r="AN183" s="63"/>
      <c r="AO183" s="63"/>
    </row>
    <row r="184" ht="15.75" customHeight="1">
      <c r="A184" s="282" t="s">
        <v>315</v>
      </c>
      <c r="B184" s="57" t="s">
        <v>316</v>
      </c>
      <c r="C184" s="57" t="s">
        <v>6</v>
      </c>
      <c r="D184" s="331" t="s">
        <v>567</v>
      </c>
      <c r="E184" s="57" t="s">
        <v>319</v>
      </c>
      <c r="F184" s="338" t="s">
        <v>1902</v>
      </c>
      <c r="G184" s="255"/>
      <c r="H184" s="401">
        <v>1.0</v>
      </c>
      <c r="I184" s="331">
        <v>6990.0</v>
      </c>
      <c r="J184" s="333">
        <v>4190.0</v>
      </c>
      <c r="K184" s="402" t="s">
        <v>1903</v>
      </c>
      <c r="L184" s="403">
        <v>1510.0</v>
      </c>
      <c r="M184" s="404">
        <f t="shared" si="22"/>
        <v>1510</v>
      </c>
      <c r="N184" s="331" t="s">
        <v>1820</v>
      </c>
      <c r="O184" s="366"/>
      <c r="P184" s="366"/>
      <c r="Q184" s="366"/>
      <c r="R184" s="366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  <c r="AF184" s="247"/>
      <c r="AG184" s="247"/>
      <c r="AH184" s="252"/>
      <c r="AI184" s="252"/>
      <c r="AJ184" s="270"/>
      <c r="AK184" s="63"/>
      <c r="AL184" s="63"/>
      <c r="AM184" s="63"/>
      <c r="AN184" s="63"/>
      <c r="AO184" s="63"/>
    </row>
    <row r="185" ht="15.75" hidden="1" customHeight="1">
      <c r="A185" s="35" t="s">
        <v>315</v>
      </c>
      <c r="B185" s="35" t="s">
        <v>316</v>
      </c>
      <c r="C185" s="35" t="s">
        <v>6</v>
      </c>
      <c r="D185" s="35" t="s">
        <v>328</v>
      </c>
      <c r="E185" s="35" t="s">
        <v>319</v>
      </c>
      <c r="F185" s="325" t="s">
        <v>1904</v>
      </c>
      <c r="G185" s="326" t="s">
        <v>583</v>
      </c>
      <c r="H185" s="413">
        <v>1.0</v>
      </c>
      <c r="I185" s="57">
        <v>3990.0</v>
      </c>
      <c r="J185" s="113">
        <v>2790.0</v>
      </c>
      <c r="K185" s="414"/>
      <c r="L185" s="413">
        <v>1064.0</v>
      </c>
      <c r="M185" s="415">
        <f t="shared" si="22"/>
        <v>1064</v>
      </c>
      <c r="N185" s="57" t="s">
        <v>1814</v>
      </c>
      <c r="O185" s="346"/>
      <c r="P185" s="323"/>
      <c r="Q185" s="323"/>
      <c r="R185" s="323"/>
      <c r="S185" s="323"/>
      <c r="T185" s="323"/>
      <c r="U185" s="323"/>
      <c r="V185" s="323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252"/>
      <c r="AK185" s="270"/>
      <c r="AL185" s="270"/>
      <c r="AM185" s="270"/>
      <c r="AN185" s="270"/>
      <c r="AO185" s="270"/>
    </row>
    <row r="186" ht="15.75" hidden="1" customHeight="1">
      <c r="A186" s="35" t="s">
        <v>315</v>
      </c>
      <c r="B186" s="35" t="s">
        <v>316</v>
      </c>
      <c r="C186" s="35" t="s">
        <v>6</v>
      </c>
      <c r="D186" s="35" t="s">
        <v>474</v>
      </c>
      <c r="E186" s="35" t="s">
        <v>319</v>
      </c>
      <c r="F186" s="325" t="s">
        <v>1905</v>
      </c>
      <c r="G186" s="326" t="s">
        <v>583</v>
      </c>
      <c r="H186" s="413">
        <v>1.0</v>
      </c>
      <c r="I186" s="57">
        <v>3990.0</v>
      </c>
      <c r="J186" s="113">
        <v>2790.0</v>
      </c>
      <c r="K186" s="414"/>
      <c r="L186" s="413">
        <v>1064.0</v>
      </c>
      <c r="M186" s="415">
        <f t="shared" si="22"/>
        <v>1064</v>
      </c>
      <c r="N186" s="57" t="s">
        <v>1814</v>
      </c>
      <c r="O186" s="346"/>
      <c r="P186" s="323"/>
      <c r="Q186" s="323"/>
      <c r="R186" s="323"/>
      <c r="S186" s="323"/>
      <c r="T186" s="323"/>
      <c r="U186" s="323"/>
      <c r="V186" s="323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252"/>
      <c r="AK186" s="270"/>
      <c r="AL186" s="270"/>
      <c r="AM186" s="270"/>
      <c r="AN186" s="270"/>
      <c r="AO186" s="270"/>
    </row>
    <row r="187" ht="15.75" customHeight="1">
      <c r="A187" s="35" t="s">
        <v>315</v>
      </c>
      <c r="B187" s="35" t="s">
        <v>316</v>
      </c>
      <c r="C187" s="35" t="s">
        <v>6</v>
      </c>
      <c r="D187" s="35" t="s">
        <v>567</v>
      </c>
      <c r="E187" s="35" t="s">
        <v>319</v>
      </c>
      <c r="F187" s="325" t="s">
        <v>1906</v>
      </c>
      <c r="G187" s="326" t="s">
        <v>583</v>
      </c>
      <c r="H187" s="413">
        <v>1.0</v>
      </c>
      <c r="I187" s="57">
        <v>5990.0</v>
      </c>
      <c r="J187" s="113">
        <v>4190.0</v>
      </c>
      <c r="K187" s="414"/>
      <c r="L187" s="413">
        <v>1598.0</v>
      </c>
      <c r="M187" s="415">
        <f t="shared" si="22"/>
        <v>1598</v>
      </c>
      <c r="N187" s="57" t="s">
        <v>1814</v>
      </c>
      <c r="O187" s="346"/>
      <c r="P187" s="323"/>
      <c r="Q187" s="323"/>
      <c r="R187" s="323"/>
      <c r="S187" s="323"/>
      <c r="T187" s="323"/>
      <c r="U187" s="323"/>
      <c r="V187" s="323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252"/>
      <c r="AK187" s="270"/>
      <c r="AL187" s="270"/>
      <c r="AM187" s="270"/>
      <c r="AN187" s="270"/>
      <c r="AO187" s="270"/>
    </row>
    <row r="188" ht="15.75" hidden="1" customHeight="1">
      <c r="A188" s="35" t="s">
        <v>315</v>
      </c>
      <c r="B188" s="367" t="s">
        <v>316</v>
      </c>
      <c r="C188" s="367" t="s">
        <v>6</v>
      </c>
      <c r="D188" s="367" t="s">
        <v>328</v>
      </c>
      <c r="E188" s="367" t="s">
        <v>4</v>
      </c>
      <c r="F188" s="368" t="s">
        <v>1907</v>
      </c>
      <c r="G188" s="369" t="s">
        <v>1887</v>
      </c>
      <c r="H188" s="405">
        <v>1.0</v>
      </c>
      <c r="I188" s="367">
        <v>4490.0</v>
      </c>
      <c r="J188" s="367">
        <v>3590.0</v>
      </c>
      <c r="K188" s="408"/>
      <c r="L188" s="416">
        <v>1360.0</v>
      </c>
      <c r="M188" s="417">
        <v>1360.0</v>
      </c>
      <c r="N188" s="57" t="s">
        <v>1841</v>
      </c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  <c r="AA188" s="252"/>
      <c r="AB188" s="252"/>
      <c r="AC188" s="252"/>
      <c r="AD188" s="252"/>
      <c r="AE188" s="252"/>
      <c r="AF188" s="252"/>
      <c r="AG188" s="252"/>
      <c r="AH188" s="252"/>
      <c r="AI188" s="252"/>
      <c r="AJ188" s="270"/>
      <c r="AK188" s="270"/>
      <c r="AL188" s="270"/>
      <c r="AM188" s="270"/>
      <c r="AN188" s="270"/>
      <c r="AO188" s="270"/>
    </row>
    <row r="189" ht="15.75" customHeight="1">
      <c r="A189" s="35" t="s">
        <v>315</v>
      </c>
      <c r="B189" s="367" t="s">
        <v>316</v>
      </c>
      <c r="C189" s="367" t="s">
        <v>6</v>
      </c>
      <c r="D189" s="367" t="s">
        <v>567</v>
      </c>
      <c r="E189" s="367" t="s">
        <v>4</v>
      </c>
      <c r="F189" s="368" t="s">
        <v>1908</v>
      </c>
      <c r="G189" s="369" t="s">
        <v>1887</v>
      </c>
      <c r="H189" s="405">
        <v>1.0</v>
      </c>
      <c r="I189" s="367">
        <v>4490.0</v>
      </c>
      <c r="J189" s="367">
        <v>3590.0</v>
      </c>
      <c r="K189" s="408"/>
      <c r="L189" s="416">
        <v>1360.0</v>
      </c>
      <c r="M189" s="417">
        <v>1360.0</v>
      </c>
      <c r="N189" s="57" t="s">
        <v>1841</v>
      </c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  <c r="AA189" s="252"/>
      <c r="AB189" s="252"/>
      <c r="AC189" s="252"/>
      <c r="AD189" s="252"/>
      <c r="AE189" s="252"/>
      <c r="AF189" s="252"/>
      <c r="AG189" s="252"/>
      <c r="AH189" s="252"/>
      <c r="AI189" s="252"/>
      <c r="AJ189" s="270"/>
      <c r="AK189" s="270"/>
      <c r="AL189" s="270"/>
      <c r="AM189" s="270"/>
      <c r="AN189" s="270"/>
      <c r="AO189" s="270"/>
    </row>
    <row r="190" ht="15.75" hidden="1" customHeight="1">
      <c r="A190" s="35" t="s">
        <v>315</v>
      </c>
      <c r="B190" s="57" t="s">
        <v>152</v>
      </c>
      <c r="C190" s="57" t="s">
        <v>6</v>
      </c>
      <c r="D190" s="35" t="s">
        <v>474</v>
      </c>
      <c r="E190" s="57" t="s">
        <v>4</v>
      </c>
      <c r="F190" s="348" t="s">
        <v>1909</v>
      </c>
      <c r="G190" s="35" t="s">
        <v>349</v>
      </c>
      <c r="H190" s="39">
        <v>1.0</v>
      </c>
      <c r="I190" s="59">
        <v>3990.0</v>
      </c>
      <c r="J190" s="376"/>
      <c r="K190" s="274"/>
      <c r="L190" s="377" t="s">
        <v>153</v>
      </c>
      <c r="M190" s="407">
        <f>3114/2</f>
        <v>1557</v>
      </c>
      <c r="N190" s="35" t="s">
        <v>1866</v>
      </c>
      <c r="O190" s="44"/>
      <c r="P190" s="44">
        <f>M190*H190</f>
        <v>1557</v>
      </c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252"/>
      <c r="AJ190" s="270"/>
      <c r="AK190" s="270"/>
      <c r="AL190" s="270"/>
      <c r="AM190" s="270"/>
      <c r="AN190" s="270"/>
      <c r="AO190" s="270"/>
    </row>
    <row r="191">
      <c r="A191" s="271" t="s">
        <v>315</v>
      </c>
      <c r="B191" s="57" t="s">
        <v>331</v>
      </c>
      <c r="C191" s="57" t="s">
        <v>6</v>
      </c>
      <c r="D191" s="97" t="s">
        <v>567</v>
      </c>
      <c r="E191" s="57" t="s">
        <v>4</v>
      </c>
      <c r="F191" s="358" t="s">
        <v>674</v>
      </c>
      <c r="G191" s="57" t="s">
        <v>583</v>
      </c>
      <c r="H191" s="422">
        <v>1.0</v>
      </c>
      <c r="I191" s="120">
        <v>8990.0</v>
      </c>
      <c r="J191" s="120">
        <v>6970.0</v>
      </c>
      <c r="K191" s="119"/>
      <c r="L191" s="176" t="s">
        <v>675</v>
      </c>
      <c r="M191" s="409">
        <v>2213.0</v>
      </c>
      <c r="N191" s="57" t="s">
        <v>629</v>
      </c>
      <c r="O191" s="380"/>
      <c r="P191" s="380"/>
      <c r="Q191" s="433"/>
      <c r="R191" s="276"/>
      <c r="S191" s="276"/>
      <c r="T191" s="276"/>
      <c r="U191" s="277"/>
      <c r="V191" s="276"/>
      <c r="W191" s="276"/>
      <c r="X191" s="276"/>
      <c r="Y191" s="276"/>
      <c r="Z191" s="276"/>
      <c r="AA191" s="276"/>
      <c r="AB191" s="276"/>
      <c r="AC191" s="276"/>
      <c r="AD191" s="276"/>
      <c r="AE191" s="276"/>
      <c r="AF191" s="276"/>
      <c r="AG191" s="276"/>
      <c r="AH191" s="276"/>
      <c r="AI191" s="296"/>
      <c r="AJ191" s="270"/>
      <c r="AK191" s="270"/>
    </row>
    <row r="192">
      <c r="A192" s="271" t="s">
        <v>315</v>
      </c>
      <c r="B192" s="57" t="s">
        <v>316</v>
      </c>
      <c r="C192" s="57" t="s">
        <v>6</v>
      </c>
      <c r="D192" s="57" t="s">
        <v>567</v>
      </c>
      <c r="E192" s="57" t="s">
        <v>4</v>
      </c>
      <c r="F192" s="382" t="s">
        <v>588</v>
      </c>
      <c r="G192" s="57" t="s">
        <v>583</v>
      </c>
      <c r="H192" s="422">
        <v>1.0</v>
      </c>
      <c r="I192" s="59">
        <v>8990.0</v>
      </c>
      <c r="J192" s="59">
        <v>6390.0</v>
      </c>
      <c r="K192" s="408"/>
      <c r="L192" s="176">
        <v>2950.0</v>
      </c>
      <c r="M192" s="409">
        <v>2065.0</v>
      </c>
      <c r="N192" s="57" t="s">
        <v>476</v>
      </c>
      <c r="O192" s="380"/>
      <c r="P192" s="380"/>
      <c r="Q192" s="433"/>
      <c r="R192" s="276"/>
      <c r="S192" s="276"/>
      <c r="T192" s="276"/>
      <c r="U192" s="277"/>
      <c r="V192" s="276"/>
      <c r="W192" s="276"/>
      <c r="X192" s="276"/>
      <c r="Y192" s="276"/>
      <c r="Z192" s="276"/>
      <c r="AA192" s="276"/>
      <c r="AB192" s="276"/>
      <c r="AC192" s="276"/>
      <c r="AD192" s="276"/>
      <c r="AE192" s="276"/>
      <c r="AF192" s="276"/>
      <c r="AG192" s="276"/>
      <c r="AH192" s="276"/>
      <c r="AI192" s="276"/>
      <c r="AJ192" s="270"/>
      <c r="AK192" s="270"/>
      <c r="AL192" s="270"/>
      <c r="AM192" s="270"/>
      <c r="AN192" s="270"/>
      <c r="AO192" s="270"/>
    </row>
    <row r="193" hidden="1">
      <c r="A193" s="271" t="s">
        <v>315</v>
      </c>
      <c r="B193" s="57" t="s">
        <v>316</v>
      </c>
      <c r="C193" s="57" t="s">
        <v>6</v>
      </c>
      <c r="D193" s="57" t="s">
        <v>770</v>
      </c>
      <c r="E193" s="57" t="s">
        <v>4</v>
      </c>
      <c r="F193" s="57" t="s">
        <v>771</v>
      </c>
      <c r="G193" s="57" t="s">
        <v>583</v>
      </c>
      <c r="H193" s="77">
        <v>1.0</v>
      </c>
      <c r="I193" s="113">
        <v>6790.0</v>
      </c>
      <c r="J193" s="132">
        <v>5590.0</v>
      </c>
      <c r="K193" s="410"/>
      <c r="L193" s="411">
        <v>2950.0</v>
      </c>
      <c r="M193" s="412">
        <v>2360.0</v>
      </c>
      <c r="N193" s="57" t="s">
        <v>748</v>
      </c>
      <c r="P193" s="252"/>
      <c r="Q193" s="433"/>
      <c r="R193" s="276"/>
      <c r="S193" s="276"/>
      <c r="T193" s="276"/>
      <c r="U193" s="277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6"/>
      <c r="AI193" s="276"/>
      <c r="AJ193" s="270"/>
      <c r="AK193" s="270"/>
      <c r="AL193" s="270"/>
      <c r="AM193" s="270"/>
      <c r="AN193" s="270"/>
      <c r="AO193" s="270"/>
    </row>
    <row r="194">
      <c r="A194" s="57" t="s">
        <v>315</v>
      </c>
      <c r="B194" s="57" t="s">
        <v>316</v>
      </c>
      <c r="C194" s="57" t="s">
        <v>6</v>
      </c>
      <c r="D194" s="271" t="s">
        <v>567</v>
      </c>
      <c r="E194" s="57" t="s">
        <v>4</v>
      </c>
      <c r="F194" s="358" t="s">
        <v>1059</v>
      </c>
      <c r="G194" s="57" t="s">
        <v>583</v>
      </c>
      <c r="H194" s="77">
        <v>1.0</v>
      </c>
      <c r="I194" s="113">
        <v>6990.0</v>
      </c>
      <c r="J194" s="125"/>
      <c r="K194" s="178">
        <v>2950.0</v>
      </c>
      <c r="L194" s="151">
        <v>2508.0</v>
      </c>
      <c r="M194" s="175">
        <f t="shared" ref="M194:M195" si="23">L194*H194</f>
        <v>2508</v>
      </c>
      <c r="N194" s="57" t="s">
        <v>1037</v>
      </c>
      <c r="O194" s="252"/>
      <c r="P194" s="252"/>
      <c r="Q194" s="433"/>
      <c r="R194" s="276"/>
      <c r="S194" s="276"/>
      <c r="T194" s="276"/>
      <c r="U194" s="277"/>
      <c r="V194" s="276"/>
      <c r="W194" s="276"/>
      <c r="X194" s="276"/>
      <c r="Y194" s="276"/>
      <c r="Z194" s="276"/>
      <c r="AA194" s="276"/>
      <c r="AB194" s="276"/>
      <c r="AC194" s="276"/>
      <c r="AD194" s="276"/>
      <c r="AE194" s="276"/>
      <c r="AF194" s="276"/>
      <c r="AG194" s="276"/>
      <c r="AH194" s="276"/>
      <c r="AI194" s="296"/>
      <c r="AJ194" s="270"/>
      <c r="AK194" s="270"/>
    </row>
    <row r="195" hidden="1">
      <c r="A195" s="57" t="s">
        <v>315</v>
      </c>
      <c r="B195" s="57" t="s">
        <v>316</v>
      </c>
      <c r="C195" s="57" t="s">
        <v>6</v>
      </c>
      <c r="D195" s="57" t="s">
        <v>328</v>
      </c>
      <c r="E195" s="57" t="s">
        <v>4</v>
      </c>
      <c r="F195" s="57" t="s">
        <v>1059</v>
      </c>
      <c r="G195" s="57" t="s">
        <v>583</v>
      </c>
      <c r="H195" s="77">
        <v>1.0</v>
      </c>
      <c r="I195" s="113">
        <v>6990.0</v>
      </c>
      <c r="J195" s="125"/>
      <c r="K195" s="178">
        <v>2950.0</v>
      </c>
      <c r="L195" s="38">
        <v>2508.0</v>
      </c>
      <c r="M195" s="175">
        <f t="shared" si="23"/>
        <v>2508</v>
      </c>
      <c r="N195" s="57" t="s">
        <v>1037</v>
      </c>
      <c r="O195" s="380"/>
      <c r="P195" s="380"/>
      <c r="Q195" s="433"/>
      <c r="R195" s="276"/>
      <c r="S195" s="276"/>
      <c r="T195" s="276"/>
      <c r="U195" s="277"/>
      <c r="V195" s="276"/>
      <c r="W195" s="276"/>
      <c r="X195" s="276"/>
      <c r="Y195" s="276"/>
      <c r="Z195" s="276"/>
      <c r="AA195" s="276"/>
      <c r="AB195" s="276"/>
      <c r="AC195" s="276"/>
      <c r="AD195" s="276"/>
      <c r="AE195" s="276"/>
      <c r="AF195" s="276"/>
      <c r="AG195" s="276"/>
      <c r="AH195" s="276"/>
      <c r="AI195" s="296"/>
      <c r="AJ195" s="270"/>
      <c r="AK195" s="270"/>
    </row>
    <row r="196" hidden="1">
      <c r="A196" s="261" t="s">
        <v>315</v>
      </c>
      <c r="B196" s="35" t="s">
        <v>316</v>
      </c>
      <c r="C196" s="35" t="s">
        <v>6</v>
      </c>
      <c r="D196" s="35" t="s">
        <v>474</v>
      </c>
      <c r="E196" s="35" t="s">
        <v>319</v>
      </c>
      <c r="F196" s="355" t="s">
        <v>1910</v>
      </c>
      <c r="G196" s="35" t="s">
        <v>583</v>
      </c>
      <c r="H196" s="431">
        <v>1.0</v>
      </c>
      <c r="I196" s="244" t="s">
        <v>1911</v>
      </c>
      <c r="J196" s="265"/>
      <c r="K196" s="538"/>
      <c r="L196" s="264">
        <v>1517.0</v>
      </c>
      <c r="M196" s="539" t="s">
        <v>1912</v>
      </c>
      <c r="N196" s="35" t="s">
        <v>1793</v>
      </c>
      <c r="O196" s="265"/>
      <c r="P196" s="265"/>
      <c r="Q196" s="434"/>
      <c r="R196" s="269"/>
      <c r="S196" s="269"/>
      <c r="T196" s="237"/>
      <c r="U196" s="246"/>
      <c r="V196" s="237"/>
      <c r="W196" s="237"/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37"/>
      <c r="AI196" s="276"/>
      <c r="AJ196" s="270"/>
      <c r="AK196" s="63"/>
      <c r="AL196" s="63"/>
      <c r="AM196" s="63"/>
      <c r="AN196" s="63"/>
      <c r="AO196" s="63"/>
    </row>
    <row r="197" hidden="1">
      <c r="A197" s="271" t="s">
        <v>315</v>
      </c>
      <c r="B197" s="57" t="s">
        <v>316</v>
      </c>
      <c r="C197" s="57" t="s">
        <v>6</v>
      </c>
      <c r="D197" s="57" t="s">
        <v>328</v>
      </c>
      <c r="E197" s="57" t="s">
        <v>4</v>
      </c>
      <c r="F197" s="57" t="s">
        <v>772</v>
      </c>
      <c r="G197" s="57" t="s">
        <v>583</v>
      </c>
      <c r="H197" s="77">
        <v>1.0</v>
      </c>
      <c r="I197" s="113">
        <v>3990.0</v>
      </c>
      <c r="J197" s="125"/>
      <c r="K197" s="410"/>
      <c r="L197" s="133">
        <v>1724.0</v>
      </c>
      <c r="M197" s="412">
        <v>862.0</v>
      </c>
      <c r="N197" s="57" t="s">
        <v>748</v>
      </c>
      <c r="O197" s="274"/>
      <c r="P197" s="380"/>
      <c r="Q197" s="433"/>
      <c r="R197" s="276"/>
      <c r="S197" s="276"/>
      <c r="T197" s="276"/>
      <c r="U197" s="277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6"/>
      <c r="AI197" s="276"/>
      <c r="AJ197" s="270"/>
      <c r="AK197" s="270"/>
      <c r="AL197" s="270"/>
      <c r="AM197" s="270"/>
      <c r="AN197" s="270"/>
      <c r="AO197" s="270"/>
    </row>
    <row r="198">
      <c r="A198" s="261" t="s">
        <v>315</v>
      </c>
      <c r="B198" s="35" t="s">
        <v>316</v>
      </c>
      <c r="C198" s="35" t="s">
        <v>6</v>
      </c>
      <c r="D198" s="35" t="s">
        <v>567</v>
      </c>
      <c r="E198" s="35" t="s">
        <v>319</v>
      </c>
      <c r="F198" s="348" t="s">
        <v>1913</v>
      </c>
      <c r="G198" s="35" t="s">
        <v>583</v>
      </c>
      <c r="H198" s="431">
        <v>1.0</v>
      </c>
      <c r="I198" s="244" t="s">
        <v>1509</v>
      </c>
      <c r="J198" s="265"/>
      <c r="K198" s="538"/>
      <c r="L198" s="401">
        <v>1213.0</v>
      </c>
      <c r="M198" s="539" t="s">
        <v>1914</v>
      </c>
      <c r="N198" s="35" t="s">
        <v>1793</v>
      </c>
      <c r="O198" s="265"/>
      <c r="P198" s="265"/>
      <c r="Q198" s="434"/>
      <c r="R198" s="269"/>
      <c r="S198" s="269"/>
      <c r="T198" s="237"/>
      <c r="U198" s="246"/>
      <c r="V198" s="237"/>
      <c r="W198" s="237"/>
      <c r="X198" s="237"/>
      <c r="Y198" s="237"/>
      <c r="Z198" s="237"/>
      <c r="AA198" s="237"/>
      <c r="AB198" s="237"/>
      <c r="AC198" s="237"/>
      <c r="AD198" s="237"/>
      <c r="AE198" s="237"/>
      <c r="AF198" s="237"/>
      <c r="AG198" s="237"/>
      <c r="AH198" s="237"/>
      <c r="AI198" s="276"/>
      <c r="AJ198" s="270"/>
      <c r="AK198" s="63"/>
      <c r="AL198" s="63"/>
      <c r="AM198" s="63"/>
      <c r="AN198" s="63"/>
      <c r="AO198" s="63"/>
    </row>
    <row r="199">
      <c r="A199" s="261" t="s">
        <v>315</v>
      </c>
      <c r="B199" s="35" t="s">
        <v>316</v>
      </c>
      <c r="C199" s="35" t="s">
        <v>6</v>
      </c>
      <c r="D199" s="35" t="s">
        <v>567</v>
      </c>
      <c r="E199" s="35" t="s">
        <v>319</v>
      </c>
      <c r="F199" s="348" t="s">
        <v>1915</v>
      </c>
      <c r="G199" s="35" t="s">
        <v>583</v>
      </c>
      <c r="H199" s="431">
        <v>1.0</v>
      </c>
      <c r="I199" s="244" t="s">
        <v>1509</v>
      </c>
      <c r="J199" s="265"/>
      <c r="K199" s="538"/>
      <c r="L199" s="401">
        <v>1213.0</v>
      </c>
      <c r="M199" s="539" t="s">
        <v>1914</v>
      </c>
      <c r="N199" s="35" t="s">
        <v>1793</v>
      </c>
      <c r="O199" s="265"/>
      <c r="P199" s="265"/>
      <c r="Q199" s="434"/>
      <c r="R199" s="269"/>
      <c r="S199" s="269"/>
      <c r="T199" s="237"/>
      <c r="U199" s="246"/>
      <c r="V199" s="237"/>
      <c r="W199" s="237"/>
      <c r="X199" s="237"/>
      <c r="Y199" s="237"/>
      <c r="Z199" s="237"/>
      <c r="AA199" s="237"/>
      <c r="AB199" s="237"/>
      <c r="AC199" s="237"/>
      <c r="AD199" s="237"/>
      <c r="AE199" s="237"/>
      <c r="AF199" s="237"/>
      <c r="AG199" s="237"/>
      <c r="AH199" s="237"/>
      <c r="AI199" s="276"/>
      <c r="AJ199" s="270"/>
      <c r="AK199" s="63"/>
      <c r="AL199" s="63"/>
      <c r="AM199" s="63"/>
      <c r="AN199" s="63"/>
      <c r="AO199" s="63"/>
    </row>
    <row r="200" hidden="1">
      <c r="A200" s="35" t="s">
        <v>315</v>
      </c>
      <c r="B200" s="35" t="s">
        <v>316</v>
      </c>
      <c r="C200" s="35" t="s">
        <v>6</v>
      </c>
      <c r="D200" s="97" t="s">
        <v>328</v>
      </c>
      <c r="E200" s="97" t="s">
        <v>4</v>
      </c>
      <c r="F200" s="289" t="s">
        <v>1916</v>
      </c>
      <c r="G200" s="97" t="s">
        <v>1917</v>
      </c>
      <c r="H200" s="422">
        <v>1.0</v>
      </c>
      <c r="I200" s="97">
        <v>4970.0</v>
      </c>
      <c r="J200" s="97">
        <v>3590.0</v>
      </c>
      <c r="K200" s="151"/>
      <c r="L200" s="406"/>
      <c r="M200" s="540">
        <v>1634.0</v>
      </c>
      <c r="N200" s="35"/>
      <c r="O200" s="73"/>
      <c r="P200" s="73"/>
      <c r="Q200" s="423"/>
      <c r="R200" s="292"/>
      <c r="S200" s="292"/>
      <c r="T200" s="292"/>
      <c r="U200" s="86"/>
      <c r="V200" s="292"/>
      <c r="W200" s="237"/>
      <c r="X200" s="237"/>
      <c r="Y200" s="237"/>
      <c r="Z200" s="237"/>
      <c r="AA200" s="237"/>
      <c r="AB200" s="237"/>
      <c r="AC200" s="237"/>
      <c r="AD200" s="237"/>
      <c r="AE200" s="237"/>
      <c r="AF200" s="237"/>
      <c r="AG200" s="237"/>
      <c r="AH200" s="237"/>
      <c r="AI200" s="276"/>
      <c r="AJ200" s="270"/>
      <c r="AK200" s="270"/>
      <c r="AL200" s="270"/>
      <c r="AM200" s="270"/>
      <c r="AN200" s="270"/>
      <c r="AO200" s="270"/>
    </row>
    <row r="201">
      <c r="A201" s="35" t="s">
        <v>315</v>
      </c>
      <c r="B201" s="35" t="s">
        <v>331</v>
      </c>
      <c r="C201" s="35" t="s">
        <v>6</v>
      </c>
      <c r="D201" s="97" t="s">
        <v>567</v>
      </c>
      <c r="E201" s="97" t="s">
        <v>4</v>
      </c>
      <c r="F201" s="289" t="s">
        <v>1918</v>
      </c>
      <c r="G201" s="97" t="s">
        <v>1917</v>
      </c>
      <c r="H201" s="422">
        <v>1.0</v>
      </c>
      <c r="I201" s="97">
        <v>7390.0</v>
      </c>
      <c r="J201" s="97">
        <v>5190.0</v>
      </c>
      <c r="K201" s="151"/>
      <c r="L201" s="406"/>
      <c r="M201" s="540">
        <v>2381.0</v>
      </c>
      <c r="N201" s="35"/>
      <c r="O201" s="73"/>
      <c r="P201" s="73"/>
      <c r="Q201" s="423"/>
      <c r="R201" s="292"/>
      <c r="S201" s="292"/>
      <c r="T201" s="292"/>
      <c r="U201" s="86"/>
      <c r="V201" s="292"/>
      <c r="W201" s="237"/>
      <c r="X201" s="237"/>
      <c r="Y201" s="237"/>
      <c r="Z201" s="237"/>
      <c r="AA201" s="237"/>
      <c r="AB201" s="237"/>
      <c r="AC201" s="237"/>
      <c r="AD201" s="237"/>
      <c r="AE201" s="237"/>
      <c r="AF201" s="237"/>
      <c r="AG201" s="237"/>
      <c r="AH201" s="237"/>
      <c r="AI201" s="276"/>
      <c r="AJ201" s="270"/>
      <c r="AK201" s="270"/>
      <c r="AL201" s="270"/>
      <c r="AM201" s="270"/>
      <c r="AN201" s="270"/>
      <c r="AO201" s="270"/>
    </row>
    <row r="202">
      <c r="A202" s="35" t="s">
        <v>315</v>
      </c>
      <c r="B202" s="35" t="s">
        <v>316</v>
      </c>
      <c r="C202" s="35" t="s">
        <v>6</v>
      </c>
      <c r="D202" s="97" t="s">
        <v>567</v>
      </c>
      <c r="E202" s="97" t="s">
        <v>4</v>
      </c>
      <c r="F202" s="289" t="s">
        <v>773</v>
      </c>
      <c r="G202" s="97" t="s">
        <v>1917</v>
      </c>
      <c r="H202" s="39">
        <v>1.0</v>
      </c>
      <c r="I202" s="97">
        <v>7290.0</v>
      </c>
      <c r="J202" s="97">
        <v>4990.0</v>
      </c>
      <c r="K202" s="38"/>
      <c r="L202" s="290"/>
      <c r="M202" s="291">
        <v>2213.0</v>
      </c>
      <c r="N202" s="35"/>
      <c r="O202" s="73"/>
      <c r="P202" s="231"/>
      <c r="Q202" s="231"/>
      <c r="R202" s="423"/>
      <c r="S202" s="423"/>
      <c r="T202" s="292"/>
      <c r="U202" s="292"/>
      <c r="V202" s="292"/>
      <c r="W202" s="246"/>
      <c r="X202" s="237"/>
      <c r="Y202" s="237"/>
      <c r="Z202" s="237"/>
      <c r="AA202" s="237"/>
      <c r="AB202" s="237"/>
      <c r="AC202" s="237"/>
      <c r="AD202" s="237"/>
      <c r="AE202" s="237"/>
      <c r="AF202" s="237"/>
      <c r="AG202" s="237"/>
      <c r="AH202" s="44"/>
      <c r="AI202" s="252"/>
      <c r="AJ202" s="270"/>
      <c r="AK202" s="270"/>
      <c r="AL202" s="270"/>
      <c r="AM202" s="270"/>
      <c r="AN202" s="270"/>
      <c r="AO202" s="270"/>
    </row>
    <row r="203">
      <c r="A203" s="271" t="s">
        <v>315</v>
      </c>
      <c r="B203" s="57" t="s">
        <v>316</v>
      </c>
      <c r="C203" s="57" t="s">
        <v>6</v>
      </c>
      <c r="D203" s="97" t="s">
        <v>567</v>
      </c>
      <c r="E203" s="57" t="s">
        <v>4</v>
      </c>
      <c r="F203" s="358" t="s">
        <v>773</v>
      </c>
      <c r="G203" s="57" t="s">
        <v>583</v>
      </c>
      <c r="H203" s="38">
        <v>1.0</v>
      </c>
      <c r="I203" s="113">
        <v>5590.0</v>
      </c>
      <c r="J203" s="132">
        <v>3790.0</v>
      </c>
      <c r="K203" s="104"/>
      <c r="L203" s="133">
        <v>2380.0</v>
      </c>
      <c r="M203" s="381">
        <v>1666.0</v>
      </c>
      <c r="N203" s="57" t="s">
        <v>748</v>
      </c>
      <c r="O203" s="274"/>
      <c r="P203" s="252"/>
      <c r="Q203" s="252"/>
      <c r="R203" s="433"/>
      <c r="S203" s="433"/>
      <c r="T203" s="276"/>
      <c r="U203" s="276"/>
      <c r="V203" s="276"/>
      <c r="W203" s="277"/>
      <c r="X203" s="276"/>
      <c r="Y203" s="276"/>
      <c r="Z203" s="276"/>
      <c r="AA203" s="276"/>
      <c r="AB203" s="276"/>
      <c r="AC203" s="276"/>
      <c r="AD203" s="276"/>
      <c r="AE203" s="276"/>
      <c r="AF203" s="276"/>
      <c r="AG203" s="276"/>
      <c r="AH203" s="252"/>
      <c r="AI203" s="252"/>
      <c r="AJ203" s="270"/>
      <c r="AK203" s="270"/>
      <c r="AL203" s="270"/>
      <c r="AM203" s="270"/>
      <c r="AN203" s="270"/>
      <c r="AO203" s="270"/>
    </row>
    <row r="204" hidden="1">
      <c r="A204" s="271" t="s">
        <v>315</v>
      </c>
      <c r="B204" s="57" t="s">
        <v>316</v>
      </c>
      <c r="C204" s="57" t="s">
        <v>6</v>
      </c>
      <c r="D204" s="97" t="s">
        <v>328</v>
      </c>
      <c r="E204" s="57" t="s">
        <v>4</v>
      </c>
      <c r="F204" s="57" t="s">
        <v>678</v>
      </c>
      <c r="G204" s="57" t="s">
        <v>583</v>
      </c>
      <c r="H204" s="39">
        <v>1.0</v>
      </c>
      <c r="I204" s="120">
        <v>7290.0</v>
      </c>
      <c r="J204" s="120">
        <v>5890.0</v>
      </c>
      <c r="K204" s="119"/>
      <c r="L204" s="61" t="s">
        <v>679</v>
      </c>
      <c r="M204" s="62">
        <v>1785.0</v>
      </c>
      <c r="N204" s="57" t="s">
        <v>629</v>
      </c>
      <c r="O204" s="380"/>
      <c r="P204" s="252"/>
      <c r="Q204" s="252"/>
      <c r="R204" s="433"/>
      <c r="S204" s="433"/>
      <c r="T204" s="276"/>
      <c r="U204" s="276"/>
      <c r="V204" s="276"/>
      <c r="W204" s="277"/>
      <c r="X204" s="276"/>
      <c r="Y204" s="276"/>
      <c r="Z204" s="276"/>
      <c r="AA204" s="276"/>
      <c r="AB204" s="276"/>
      <c r="AC204" s="276"/>
      <c r="AD204" s="276"/>
      <c r="AE204" s="276"/>
      <c r="AF204" s="276"/>
      <c r="AG204" s="276"/>
      <c r="AH204" s="252"/>
      <c r="AI204" s="270"/>
      <c r="AJ204" s="270"/>
      <c r="AK204" s="270"/>
    </row>
    <row r="205" hidden="1">
      <c r="A205" s="271" t="s">
        <v>315</v>
      </c>
      <c r="B205" s="57" t="s">
        <v>316</v>
      </c>
      <c r="C205" s="57" t="s">
        <v>6</v>
      </c>
      <c r="D205" s="57" t="s">
        <v>328</v>
      </c>
      <c r="E205" s="57" t="s">
        <v>4</v>
      </c>
      <c r="F205" s="58" t="s">
        <v>589</v>
      </c>
      <c r="G205" s="57" t="s">
        <v>583</v>
      </c>
      <c r="H205" s="39">
        <v>1.0</v>
      </c>
      <c r="I205" s="59">
        <v>5290.0</v>
      </c>
      <c r="J205" s="59">
        <v>3990.0</v>
      </c>
      <c r="K205" s="274"/>
      <c r="L205" s="61">
        <v>1749.0</v>
      </c>
      <c r="M205" s="62">
        <v>1224.0</v>
      </c>
      <c r="N205" s="57" t="s">
        <v>476</v>
      </c>
      <c r="O205" s="435"/>
      <c r="P205" s="252"/>
      <c r="Q205" s="252"/>
      <c r="R205" s="433"/>
      <c r="S205" s="433"/>
      <c r="T205" s="276"/>
      <c r="U205" s="276"/>
      <c r="V205" s="276"/>
      <c r="W205" s="277"/>
      <c r="X205" s="276"/>
      <c r="Y205" s="276"/>
      <c r="Z205" s="276"/>
      <c r="AA205" s="276"/>
      <c r="AB205" s="276"/>
      <c r="AC205" s="276"/>
      <c r="AD205" s="276"/>
      <c r="AE205" s="276"/>
      <c r="AF205" s="276"/>
      <c r="AG205" s="276"/>
      <c r="AH205" s="252"/>
      <c r="AI205" s="252"/>
      <c r="AJ205" s="270"/>
      <c r="AK205" s="270"/>
      <c r="AL205" s="270"/>
      <c r="AM205" s="270"/>
      <c r="AN205" s="270"/>
      <c r="AO205" s="270"/>
    </row>
    <row r="206" hidden="1">
      <c r="A206" s="35" t="s">
        <v>315</v>
      </c>
      <c r="B206" s="35" t="s">
        <v>316</v>
      </c>
      <c r="C206" s="35" t="s">
        <v>6</v>
      </c>
      <c r="D206" s="97" t="s">
        <v>328</v>
      </c>
      <c r="E206" s="97" t="s">
        <v>4</v>
      </c>
      <c r="F206" s="289" t="s">
        <v>1919</v>
      </c>
      <c r="G206" s="97" t="s">
        <v>1920</v>
      </c>
      <c r="H206" s="39">
        <v>1.0</v>
      </c>
      <c r="I206" s="97">
        <v>3990.0</v>
      </c>
      <c r="J206" s="97">
        <v>2590.0</v>
      </c>
      <c r="K206" s="38"/>
      <c r="L206" s="290"/>
      <c r="M206" s="291">
        <v>1107.0</v>
      </c>
      <c r="N206" s="35"/>
      <c r="O206" s="73"/>
      <c r="P206" s="231"/>
      <c r="Q206" s="231"/>
      <c r="R206" s="423"/>
      <c r="S206" s="423"/>
      <c r="T206" s="292"/>
      <c r="U206" s="292"/>
      <c r="V206" s="292"/>
      <c r="W206" s="246"/>
      <c r="X206" s="237"/>
      <c r="Y206" s="237"/>
      <c r="Z206" s="237"/>
      <c r="AA206" s="237"/>
      <c r="AB206" s="237"/>
      <c r="AC206" s="237"/>
      <c r="AD206" s="237"/>
      <c r="AE206" s="237"/>
      <c r="AF206" s="237"/>
      <c r="AG206" s="237"/>
      <c r="AH206" s="44"/>
      <c r="AI206" s="252"/>
      <c r="AJ206" s="270"/>
      <c r="AK206" s="270"/>
      <c r="AL206" s="270"/>
      <c r="AM206" s="270"/>
      <c r="AN206" s="270"/>
      <c r="AO206" s="270"/>
    </row>
    <row r="207" hidden="1">
      <c r="A207" s="271" t="s">
        <v>315</v>
      </c>
      <c r="B207" s="57" t="s">
        <v>316</v>
      </c>
      <c r="C207" s="57" t="s">
        <v>6</v>
      </c>
      <c r="D207" s="97" t="s">
        <v>328</v>
      </c>
      <c r="E207" s="57" t="s">
        <v>4</v>
      </c>
      <c r="F207" s="57" t="s">
        <v>680</v>
      </c>
      <c r="G207" s="57" t="s">
        <v>583</v>
      </c>
      <c r="H207" s="39">
        <v>0.0</v>
      </c>
      <c r="I207" s="120">
        <v>5790.0</v>
      </c>
      <c r="J207" s="120">
        <v>4590.0</v>
      </c>
      <c r="K207" s="119"/>
      <c r="L207" s="61" t="s">
        <v>662</v>
      </c>
      <c r="M207" s="124">
        <f t="shared" ref="M207:M208" si="24">2896/2</f>
        <v>1448</v>
      </c>
      <c r="N207" s="57" t="s">
        <v>629</v>
      </c>
      <c r="O207" s="435" t="s">
        <v>2051</v>
      </c>
      <c r="P207" s="252"/>
      <c r="Q207" s="252"/>
      <c r="R207" s="433"/>
      <c r="S207" s="433"/>
      <c r="T207" s="276"/>
      <c r="U207" s="276"/>
      <c r="V207" s="276"/>
      <c r="W207" s="277"/>
      <c r="X207" s="276"/>
      <c r="Y207" s="276"/>
      <c r="Z207" s="276"/>
      <c r="AA207" s="276"/>
      <c r="AB207" s="276"/>
      <c r="AC207" s="276"/>
      <c r="AD207" s="276"/>
      <c r="AE207" s="276"/>
      <c r="AF207" s="276"/>
      <c r="AG207" s="276"/>
      <c r="AH207" s="252"/>
      <c r="AI207" s="270"/>
      <c r="AJ207" s="270"/>
      <c r="AK207" s="270"/>
    </row>
    <row r="208">
      <c r="A208" s="271" t="s">
        <v>315</v>
      </c>
      <c r="B208" s="57" t="s">
        <v>316</v>
      </c>
      <c r="C208" s="57" t="s">
        <v>6</v>
      </c>
      <c r="D208" s="97" t="s">
        <v>567</v>
      </c>
      <c r="E208" s="57" t="s">
        <v>4</v>
      </c>
      <c r="F208" s="358" t="s">
        <v>680</v>
      </c>
      <c r="G208" s="57" t="s">
        <v>583</v>
      </c>
      <c r="H208" s="39">
        <v>1.0</v>
      </c>
      <c r="I208" s="120">
        <v>5790.0</v>
      </c>
      <c r="J208" s="120">
        <v>4590.0</v>
      </c>
      <c r="K208" s="119"/>
      <c r="L208" s="61" t="s">
        <v>662</v>
      </c>
      <c r="M208" s="124">
        <f t="shared" si="24"/>
        <v>1448</v>
      </c>
      <c r="N208" s="57" t="s">
        <v>629</v>
      </c>
      <c r="O208" s="380"/>
      <c r="P208" s="433"/>
      <c r="Q208" s="276"/>
      <c r="R208" s="276"/>
      <c r="S208" s="276"/>
      <c r="T208" s="252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  <c r="AH208" s="252"/>
      <c r="AI208" s="270"/>
      <c r="AJ208" s="270"/>
      <c r="AK208" s="270"/>
    </row>
    <row r="209" hidden="1">
      <c r="A209" s="35" t="s">
        <v>315</v>
      </c>
      <c r="B209" s="367" t="s">
        <v>316</v>
      </c>
      <c r="C209" s="367" t="s">
        <v>6</v>
      </c>
      <c r="D209" s="367" t="s">
        <v>474</v>
      </c>
      <c r="E209" s="367" t="s">
        <v>4</v>
      </c>
      <c r="F209" s="368" t="s">
        <v>1921</v>
      </c>
      <c r="G209" s="369" t="s">
        <v>1887</v>
      </c>
      <c r="H209" s="39">
        <v>1.0</v>
      </c>
      <c r="I209" s="367">
        <v>7990.0</v>
      </c>
      <c r="J209" s="367">
        <v>4790.0</v>
      </c>
      <c r="K209" s="274"/>
      <c r="L209" s="391">
        <v>1993.0</v>
      </c>
      <c r="M209" s="392">
        <v>1993.0</v>
      </c>
      <c r="N209" s="57" t="s">
        <v>1841</v>
      </c>
      <c r="O209" s="380"/>
      <c r="P209" s="433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  <c r="AA209" s="276"/>
      <c r="AB209" s="276"/>
      <c r="AC209" s="276"/>
      <c r="AD209" s="276"/>
      <c r="AE209" s="276"/>
      <c r="AF209" s="276"/>
      <c r="AG209" s="276"/>
      <c r="AH209" s="276"/>
      <c r="AI209" s="276"/>
      <c r="AJ209" s="296"/>
      <c r="AK209" s="296"/>
      <c r="AL209" s="296"/>
      <c r="AM209" s="296"/>
      <c r="AN209" s="296"/>
      <c r="AO209" s="270"/>
    </row>
    <row r="210">
      <c r="A210" s="271" t="s">
        <v>315</v>
      </c>
      <c r="B210" s="57" t="s">
        <v>316</v>
      </c>
      <c r="C210" s="57" t="s">
        <v>6</v>
      </c>
      <c r="D210" s="97" t="s">
        <v>567</v>
      </c>
      <c r="E210" s="57" t="s">
        <v>4</v>
      </c>
      <c r="F210" s="358" t="s">
        <v>774</v>
      </c>
      <c r="G210" s="57" t="s">
        <v>583</v>
      </c>
      <c r="H210" s="38">
        <v>1.0</v>
      </c>
      <c r="I210" s="113">
        <v>3990.0</v>
      </c>
      <c r="J210" s="125"/>
      <c r="K210" s="104"/>
      <c r="L210" s="133">
        <v>1691.0</v>
      </c>
      <c r="M210" s="381">
        <v>1184.0</v>
      </c>
      <c r="N210" s="57" t="s">
        <v>748</v>
      </c>
      <c r="O210" s="274"/>
      <c r="P210" s="433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  <c r="AA210" s="276"/>
      <c r="AB210" s="276"/>
      <c r="AC210" s="276"/>
      <c r="AD210" s="276"/>
      <c r="AE210" s="276"/>
      <c r="AF210" s="276"/>
      <c r="AG210" s="276"/>
      <c r="AH210" s="276"/>
      <c r="AI210" s="276"/>
      <c r="AJ210" s="296"/>
      <c r="AK210" s="296"/>
      <c r="AL210" s="296"/>
      <c r="AM210" s="296"/>
      <c r="AN210" s="296"/>
      <c r="AO210" s="270"/>
    </row>
    <row r="211" hidden="1">
      <c r="A211" s="35" t="s">
        <v>315</v>
      </c>
      <c r="B211" s="35" t="s">
        <v>316</v>
      </c>
      <c r="C211" s="35" t="s">
        <v>6</v>
      </c>
      <c r="D211" s="35" t="s">
        <v>328</v>
      </c>
      <c r="E211" s="35" t="s">
        <v>319</v>
      </c>
      <c r="F211" s="325" t="s">
        <v>1922</v>
      </c>
      <c r="G211" s="326" t="s">
        <v>583</v>
      </c>
      <c r="H211" s="154">
        <v>1.0</v>
      </c>
      <c r="I211" s="57">
        <v>4690.0</v>
      </c>
      <c r="J211" s="57">
        <v>3790.0</v>
      </c>
      <c r="K211" s="57"/>
      <c r="L211" s="154">
        <v>1352.0</v>
      </c>
      <c r="M211" s="327">
        <f t="shared" ref="M211:M218" si="25">L211*H211</f>
        <v>1352</v>
      </c>
      <c r="N211" s="57" t="s">
        <v>1814</v>
      </c>
      <c r="O211" s="376"/>
      <c r="P211" s="420"/>
      <c r="Q211" s="347"/>
      <c r="R211" s="347"/>
      <c r="S211" s="347"/>
      <c r="T211" s="347"/>
      <c r="U211" s="347"/>
      <c r="V211" s="347"/>
      <c r="W211" s="237"/>
      <c r="X211" s="237"/>
      <c r="Y211" s="237"/>
      <c r="Z211" s="237"/>
      <c r="AA211" s="237"/>
      <c r="AB211" s="237"/>
      <c r="AC211" s="237"/>
      <c r="AD211" s="237"/>
      <c r="AE211" s="237"/>
      <c r="AF211" s="237"/>
      <c r="AG211" s="237"/>
      <c r="AH211" s="237"/>
      <c r="AI211" s="237"/>
      <c r="AJ211" s="276"/>
      <c r="AK211" s="296"/>
      <c r="AL211" s="296"/>
      <c r="AM211" s="296"/>
      <c r="AN211" s="296"/>
      <c r="AO211" s="270"/>
    </row>
    <row r="212" hidden="1">
      <c r="A212" s="57" t="s">
        <v>315</v>
      </c>
      <c r="B212" s="57" t="s">
        <v>316</v>
      </c>
      <c r="C212" s="57" t="s">
        <v>6</v>
      </c>
      <c r="D212" s="57" t="s">
        <v>328</v>
      </c>
      <c r="E212" s="57" t="s">
        <v>4</v>
      </c>
      <c r="F212" s="38" t="s">
        <v>1456</v>
      </c>
      <c r="G212" s="57" t="s">
        <v>1053</v>
      </c>
      <c r="H212" s="38">
        <v>1.0</v>
      </c>
      <c r="I212" s="113">
        <v>6390.0</v>
      </c>
      <c r="J212" s="125"/>
      <c r="K212" s="216">
        <v>2690.0</v>
      </c>
      <c r="L212" s="59">
        <v>2152.0</v>
      </c>
      <c r="M212" s="189">
        <f t="shared" si="25"/>
        <v>2152</v>
      </c>
      <c r="N212" s="57" t="s">
        <v>1435</v>
      </c>
      <c r="O212" s="58"/>
      <c r="P212" s="436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  <c r="AB212" s="180"/>
      <c r="AC212" s="180"/>
      <c r="AD212" s="180"/>
      <c r="AE212" s="180"/>
      <c r="AF212" s="180"/>
      <c r="AG212" s="180"/>
      <c r="AH212" s="180"/>
      <c r="AI212" s="180"/>
      <c r="AJ212" s="180"/>
      <c r="AK212" s="180"/>
      <c r="AL212" s="181"/>
      <c r="AM212" s="181"/>
      <c r="AN212" s="181"/>
    </row>
    <row r="213" hidden="1">
      <c r="A213" s="57" t="s">
        <v>315</v>
      </c>
      <c r="B213" s="57" t="s">
        <v>316</v>
      </c>
      <c r="C213" s="57" t="s">
        <v>6</v>
      </c>
      <c r="D213" s="57" t="s">
        <v>328</v>
      </c>
      <c r="E213" s="57" t="s">
        <v>4</v>
      </c>
      <c r="F213" s="38" t="s">
        <v>1457</v>
      </c>
      <c r="G213" s="57" t="s">
        <v>1053</v>
      </c>
      <c r="H213" s="38">
        <v>1.0</v>
      </c>
      <c r="I213" s="113">
        <v>6390.0</v>
      </c>
      <c r="J213" s="125"/>
      <c r="K213" s="216">
        <v>2690.0</v>
      </c>
      <c r="L213" s="59">
        <v>2152.0</v>
      </c>
      <c r="M213" s="189">
        <f t="shared" si="25"/>
        <v>2152</v>
      </c>
      <c r="N213" s="57" t="s">
        <v>1435</v>
      </c>
      <c r="O213" s="58"/>
      <c r="P213" s="436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  <c r="AB213" s="180"/>
      <c r="AC213" s="180"/>
      <c r="AD213" s="180"/>
      <c r="AE213" s="180"/>
      <c r="AF213" s="180"/>
      <c r="AG213" s="180"/>
      <c r="AH213" s="180"/>
      <c r="AI213" s="180"/>
      <c r="AJ213" s="180"/>
      <c r="AK213" s="180"/>
      <c r="AL213" s="181"/>
      <c r="AM213" s="181"/>
      <c r="AN213" s="181"/>
    </row>
    <row r="214">
      <c r="A214" s="57" t="s">
        <v>315</v>
      </c>
      <c r="B214" s="57" t="s">
        <v>316</v>
      </c>
      <c r="C214" s="57" t="s">
        <v>6</v>
      </c>
      <c r="D214" s="57" t="s">
        <v>567</v>
      </c>
      <c r="E214" s="57" t="s">
        <v>4</v>
      </c>
      <c r="F214" s="38" t="s">
        <v>1458</v>
      </c>
      <c r="G214" s="57" t="s">
        <v>1053</v>
      </c>
      <c r="H214" s="38">
        <v>1.0</v>
      </c>
      <c r="I214" s="113">
        <v>4990.0</v>
      </c>
      <c r="J214" s="125"/>
      <c r="K214" s="216">
        <v>1990.0</v>
      </c>
      <c r="L214" s="59">
        <v>1592.0</v>
      </c>
      <c r="M214" s="189">
        <f t="shared" si="25"/>
        <v>1592</v>
      </c>
      <c r="N214" s="57" t="s">
        <v>1435</v>
      </c>
      <c r="O214" s="58"/>
      <c r="P214" s="436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  <c r="AB214" s="180"/>
      <c r="AC214" s="180"/>
      <c r="AD214" s="180"/>
      <c r="AE214" s="180"/>
      <c r="AF214" s="180"/>
      <c r="AG214" s="180"/>
      <c r="AH214" s="180"/>
      <c r="AI214" s="180"/>
      <c r="AJ214" s="180"/>
      <c r="AK214" s="180"/>
      <c r="AL214" s="181"/>
      <c r="AM214" s="181"/>
      <c r="AN214" s="181"/>
    </row>
    <row r="215">
      <c r="A215" s="57" t="s">
        <v>315</v>
      </c>
      <c r="B215" s="57" t="s">
        <v>316</v>
      </c>
      <c r="C215" s="57" t="s">
        <v>6</v>
      </c>
      <c r="D215" s="57" t="s">
        <v>567</v>
      </c>
      <c r="E215" s="57" t="s">
        <v>4</v>
      </c>
      <c r="F215" s="38" t="s">
        <v>1459</v>
      </c>
      <c r="G215" s="57" t="s">
        <v>1053</v>
      </c>
      <c r="H215" s="38">
        <v>1.0</v>
      </c>
      <c r="I215" s="113">
        <v>4990.0</v>
      </c>
      <c r="J215" s="125"/>
      <c r="K215" s="216">
        <v>1990.0</v>
      </c>
      <c r="L215" s="59">
        <v>1592.0</v>
      </c>
      <c r="M215" s="189">
        <f t="shared" si="25"/>
        <v>1592</v>
      </c>
      <c r="N215" s="57" t="s">
        <v>1435</v>
      </c>
      <c r="O215" s="58"/>
      <c r="P215" s="436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  <c r="AB215" s="180"/>
      <c r="AC215" s="180"/>
      <c r="AD215" s="180"/>
      <c r="AE215" s="180"/>
      <c r="AF215" s="180"/>
      <c r="AG215" s="180"/>
      <c r="AH215" s="180"/>
      <c r="AI215" s="180"/>
      <c r="AJ215" s="180"/>
      <c r="AK215" s="180"/>
      <c r="AL215" s="181"/>
      <c r="AM215" s="181"/>
      <c r="AN215" s="181"/>
    </row>
    <row r="216">
      <c r="A216" s="57" t="s">
        <v>315</v>
      </c>
      <c r="B216" s="57" t="s">
        <v>316</v>
      </c>
      <c r="C216" s="57" t="s">
        <v>6</v>
      </c>
      <c r="D216" s="57" t="s">
        <v>567</v>
      </c>
      <c r="E216" s="57" t="s">
        <v>4</v>
      </c>
      <c r="F216" s="38" t="s">
        <v>1460</v>
      </c>
      <c r="G216" s="57" t="s">
        <v>1053</v>
      </c>
      <c r="H216" s="38">
        <v>1.0</v>
      </c>
      <c r="I216" s="113">
        <v>8390.0</v>
      </c>
      <c r="J216" s="125"/>
      <c r="K216" s="216">
        <v>3530.0</v>
      </c>
      <c r="L216" s="59">
        <v>2824.0</v>
      </c>
      <c r="M216" s="189">
        <f t="shared" si="25"/>
        <v>2824</v>
      </c>
      <c r="N216" s="57" t="s">
        <v>1435</v>
      </c>
      <c r="O216" s="58"/>
      <c r="P216" s="436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  <c r="AB216" s="180"/>
      <c r="AC216" s="180"/>
      <c r="AD216" s="180"/>
      <c r="AE216" s="180"/>
      <c r="AF216" s="180"/>
      <c r="AG216" s="180"/>
      <c r="AH216" s="180"/>
      <c r="AI216" s="180"/>
      <c r="AJ216" s="180"/>
      <c r="AK216" s="180"/>
      <c r="AL216" s="181"/>
      <c r="AM216" s="181"/>
      <c r="AN216" s="181"/>
    </row>
    <row r="217" hidden="1">
      <c r="A217" s="57" t="s">
        <v>315</v>
      </c>
      <c r="B217" s="57" t="s">
        <v>316</v>
      </c>
      <c r="C217" s="57" t="s">
        <v>6</v>
      </c>
      <c r="D217" s="57" t="s">
        <v>328</v>
      </c>
      <c r="E217" s="57" t="s">
        <v>4</v>
      </c>
      <c r="F217" s="38" t="s">
        <v>1461</v>
      </c>
      <c r="G217" s="57" t="s">
        <v>1053</v>
      </c>
      <c r="H217" s="38">
        <v>1.0</v>
      </c>
      <c r="I217" s="113">
        <v>8390.0</v>
      </c>
      <c r="J217" s="125"/>
      <c r="K217" s="216">
        <v>3530.0</v>
      </c>
      <c r="L217" s="59">
        <v>2824.0</v>
      </c>
      <c r="M217" s="189">
        <f t="shared" si="25"/>
        <v>2824</v>
      </c>
      <c r="N217" s="57" t="s">
        <v>1435</v>
      </c>
      <c r="O217" s="58"/>
      <c r="P217" s="436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  <c r="AB217" s="180"/>
      <c r="AC217" s="180"/>
      <c r="AD217" s="180"/>
      <c r="AE217" s="180"/>
      <c r="AF217" s="180"/>
      <c r="AG217" s="180"/>
      <c r="AH217" s="180"/>
      <c r="AI217" s="180"/>
      <c r="AJ217" s="180"/>
      <c r="AK217" s="180"/>
      <c r="AL217" s="181"/>
      <c r="AM217" s="181"/>
      <c r="AN217" s="181"/>
    </row>
    <row r="218" hidden="1">
      <c r="A218" s="57" t="s">
        <v>315</v>
      </c>
      <c r="B218" s="57" t="s">
        <v>316</v>
      </c>
      <c r="C218" s="57" t="s">
        <v>6</v>
      </c>
      <c r="D218" s="57" t="s">
        <v>328</v>
      </c>
      <c r="E218" s="57" t="s">
        <v>1202</v>
      </c>
      <c r="F218" s="58" t="s">
        <v>1215</v>
      </c>
      <c r="G218" s="57" t="s">
        <v>1053</v>
      </c>
      <c r="H218" s="97">
        <v>1.0</v>
      </c>
      <c r="I218" s="113">
        <v>4190.0</v>
      </c>
      <c r="J218" s="125"/>
      <c r="K218" s="211">
        <v>1790.0</v>
      </c>
      <c r="L218" s="97">
        <v>1593.0</v>
      </c>
      <c r="M218" s="189">
        <f t="shared" si="25"/>
        <v>1593</v>
      </c>
      <c r="N218" s="57" t="s">
        <v>1204</v>
      </c>
      <c r="O218" s="58"/>
      <c r="P218" s="71"/>
      <c r="Q218" s="198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</row>
    <row r="219">
      <c r="A219" s="35" t="s">
        <v>315</v>
      </c>
      <c r="B219" s="35" t="s">
        <v>316</v>
      </c>
      <c r="C219" s="35" t="s">
        <v>6</v>
      </c>
      <c r="D219" s="97" t="s">
        <v>567</v>
      </c>
      <c r="E219" s="97" t="s">
        <v>4</v>
      </c>
      <c r="F219" s="289" t="s">
        <v>1923</v>
      </c>
      <c r="G219" s="97" t="s">
        <v>1917</v>
      </c>
      <c r="H219" s="39">
        <v>1.0</v>
      </c>
      <c r="I219" s="97">
        <v>5990.0</v>
      </c>
      <c r="J219" s="97">
        <v>4190.0</v>
      </c>
      <c r="K219" s="38"/>
      <c r="L219" s="290"/>
      <c r="M219" s="291">
        <v>1851.0</v>
      </c>
      <c r="N219" s="35"/>
      <c r="O219" s="73"/>
      <c r="P219" s="423"/>
      <c r="Q219" s="292"/>
      <c r="R219" s="292"/>
      <c r="S219" s="292"/>
      <c r="T219" s="292"/>
      <c r="U219" s="292"/>
      <c r="V219" s="292"/>
      <c r="W219" s="237"/>
      <c r="X219" s="237"/>
      <c r="Y219" s="237"/>
      <c r="Z219" s="237"/>
      <c r="AA219" s="237"/>
      <c r="AB219" s="237"/>
      <c r="AC219" s="237"/>
      <c r="AD219" s="237"/>
      <c r="AE219" s="237"/>
      <c r="AF219" s="237"/>
      <c r="AG219" s="237"/>
      <c r="AH219" s="237"/>
      <c r="AI219" s="276"/>
      <c r="AJ219" s="296"/>
      <c r="AK219" s="296"/>
      <c r="AL219" s="296"/>
      <c r="AM219" s="296"/>
      <c r="AN219" s="296"/>
      <c r="AO219" s="270"/>
    </row>
    <row r="220">
      <c r="A220" s="271" t="s">
        <v>315</v>
      </c>
      <c r="B220" s="57" t="s">
        <v>316</v>
      </c>
      <c r="C220" s="57" t="s">
        <v>6</v>
      </c>
      <c r="D220" s="97" t="s">
        <v>567</v>
      </c>
      <c r="E220" s="57" t="s">
        <v>4</v>
      </c>
      <c r="F220" s="358" t="s">
        <v>682</v>
      </c>
      <c r="G220" s="57" t="s">
        <v>583</v>
      </c>
      <c r="H220" s="39">
        <v>1.0</v>
      </c>
      <c r="I220" s="120">
        <v>5790.0</v>
      </c>
      <c r="J220" s="120">
        <v>4590.0</v>
      </c>
      <c r="K220" s="119"/>
      <c r="L220" s="61" t="s">
        <v>662</v>
      </c>
      <c r="M220" s="62">
        <v>1448.0</v>
      </c>
      <c r="N220" s="57" t="s">
        <v>629</v>
      </c>
      <c r="O220" s="380"/>
      <c r="P220" s="433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  <c r="AA220" s="276"/>
      <c r="AB220" s="276"/>
      <c r="AC220" s="276"/>
      <c r="AD220" s="276"/>
      <c r="AE220" s="276"/>
      <c r="AF220" s="276"/>
      <c r="AG220" s="276"/>
      <c r="AH220" s="276"/>
      <c r="AI220" s="296"/>
      <c r="AJ220" s="296"/>
      <c r="AK220" s="296"/>
      <c r="AL220" s="181"/>
      <c r="AM220" s="181"/>
      <c r="AN220" s="181"/>
    </row>
    <row r="221" hidden="1">
      <c r="A221" s="271" t="s">
        <v>315</v>
      </c>
      <c r="B221" s="57" t="s">
        <v>316</v>
      </c>
      <c r="C221" s="57" t="s">
        <v>6</v>
      </c>
      <c r="D221" s="97" t="s">
        <v>328</v>
      </c>
      <c r="E221" s="57" t="s">
        <v>4</v>
      </c>
      <c r="F221" s="57" t="s">
        <v>683</v>
      </c>
      <c r="G221" s="57" t="s">
        <v>583</v>
      </c>
      <c r="H221" s="39">
        <v>1.0</v>
      </c>
      <c r="I221" s="120">
        <v>5790.0</v>
      </c>
      <c r="J221" s="120">
        <v>4590.0</v>
      </c>
      <c r="K221" s="119"/>
      <c r="L221" s="61" t="s">
        <v>662</v>
      </c>
      <c r="M221" s="62">
        <v>1448.0</v>
      </c>
      <c r="N221" s="57" t="s">
        <v>629</v>
      </c>
      <c r="O221" s="380"/>
      <c r="P221" s="433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96"/>
      <c r="AJ221" s="296"/>
      <c r="AK221" s="296"/>
      <c r="AL221" s="181"/>
      <c r="AM221" s="181"/>
      <c r="AN221" s="181"/>
    </row>
    <row r="222">
      <c r="A222" s="57" t="s">
        <v>315</v>
      </c>
      <c r="B222" s="57" t="s">
        <v>316</v>
      </c>
      <c r="C222" s="57" t="s">
        <v>6</v>
      </c>
      <c r="D222" s="271" t="s">
        <v>567</v>
      </c>
      <c r="E222" s="57" t="s">
        <v>4</v>
      </c>
      <c r="F222" s="358" t="s">
        <v>1061</v>
      </c>
      <c r="G222" s="57" t="s">
        <v>583</v>
      </c>
      <c r="H222" s="38">
        <v>1.0</v>
      </c>
      <c r="I222" s="113">
        <v>6790.0</v>
      </c>
      <c r="J222" s="125"/>
      <c r="K222" s="179">
        <v>2850.0</v>
      </c>
      <c r="L222" s="38">
        <v>2423.0</v>
      </c>
      <c r="M222" s="383">
        <f>L222*H222</f>
        <v>2423</v>
      </c>
      <c r="N222" s="57" t="s">
        <v>1037</v>
      </c>
      <c r="O222" s="380"/>
      <c r="P222" s="433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96"/>
      <c r="AJ222" s="296"/>
      <c r="AK222" s="296"/>
      <c r="AL222" s="181"/>
      <c r="AM222" s="181"/>
      <c r="AN222" s="181"/>
    </row>
    <row r="223" hidden="1">
      <c r="A223" s="271" t="s">
        <v>315</v>
      </c>
      <c r="B223" s="271" t="s">
        <v>316</v>
      </c>
      <c r="C223" s="271" t="s">
        <v>6</v>
      </c>
      <c r="D223" s="271" t="s">
        <v>328</v>
      </c>
      <c r="E223" s="271" t="s">
        <v>319</v>
      </c>
      <c r="F223" s="272" t="s">
        <v>1924</v>
      </c>
      <c r="G223" s="271" t="s">
        <v>349</v>
      </c>
      <c r="H223" s="273">
        <v>1.0</v>
      </c>
      <c r="I223" s="271">
        <v>5590.0</v>
      </c>
      <c r="J223" s="271"/>
      <c r="K223" s="274"/>
      <c r="L223" s="154">
        <v>2330.0</v>
      </c>
      <c r="M223" s="275">
        <v>2214.0</v>
      </c>
      <c r="N223" s="271" t="s">
        <v>321</v>
      </c>
      <c r="O223" s="380"/>
      <c r="P223" s="433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  <c r="AA223" s="276"/>
      <c r="AB223" s="276"/>
      <c r="AC223" s="276"/>
      <c r="AD223" s="276"/>
      <c r="AE223" s="276"/>
      <c r="AF223" s="276"/>
      <c r="AG223" s="276"/>
      <c r="AH223" s="276"/>
      <c r="AI223" s="276"/>
      <c r="AJ223" s="296"/>
      <c r="AK223" s="296"/>
      <c r="AL223" s="296"/>
      <c r="AM223" s="296"/>
      <c r="AN223" s="296"/>
      <c r="AO223" s="270"/>
    </row>
    <row r="224">
      <c r="A224" s="271" t="s">
        <v>315</v>
      </c>
      <c r="B224" s="271" t="s">
        <v>316</v>
      </c>
      <c r="C224" s="271" t="s">
        <v>6</v>
      </c>
      <c r="D224" s="271" t="s">
        <v>567</v>
      </c>
      <c r="E224" s="271" t="s">
        <v>319</v>
      </c>
      <c r="F224" s="272" t="s">
        <v>1925</v>
      </c>
      <c r="G224" s="271" t="s">
        <v>349</v>
      </c>
      <c r="H224" s="273">
        <v>1.0</v>
      </c>
      <c r="I224" s="271">
        <v>4790.0</v>
      </c>
      <c r="J224" s="271"/>
      <c r="K224" s="274"/>
      <c r="L224" s="154">
        <v>1990.0</v>
      </c>
      <c r="M224" s="275">
        <v>1891.0</v>
      </c>
      <c r="N224" s="271" t="s">
        <v>321</v>
      </c>
      <c r="O224" s="380"/>
      <c r="P224" s="433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96"/>
      <c r="AK224" s="296"/>
      <c r="AL224" s="296"/>
      <c r="AM224" s="296"/>
      <c r="AN224" s="296"/>
      <c r="AO224" s="270"/>
    </row>
    <row r="225" hidden="1">
      <c r="A225" s="271" t="s">
        <v>315</v>
      </c>
      <c r="B225" s="271" t="s">
        <v>316</v>
      </c>
      <c r="C225" s="271" t="s">
        <v>6</v>
      </c>
      <c r="D225" s="271" t="s">
        <v>328</v>
      </c>
      <c r="E225" s="271" t="s">
        <v>319</v>
      </c>
      <c r="F225" s="272" t="s">
        <v>1926</v>
      </c>
      <c r="G225" s="271" t="s">
        <v>349</v>
      </c>
      <c r="H225" s="273">
        <v>1.0</v>
      </c>
      <c r="I225" s="271">
        <v>4790.0</v>
      </c>
      <c r="J225" s="271"/>
      <c r="K225" s="274"/>
      <c r="L225" s="154">
        <v>1990.0</v>
      </c>
      <c r="M225" s="275">
        <v>1891.0</v>
      </c>
      <c r="N225" s="271" t="s">
        <v>321</v>
      </c>
      <c r="O225" s="380"/>
      <c r="P225" s="433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96"/>
      <c r="AK225" s="296"/>
      <c r="AL225" s="296"/>
      <c r="AM225" s="296"/>
      <c r="AN225" s="296"/>
      <c r="AO225" s="270"/>
    </row>
    <row r="226">
      <c r="A226" s="271" t="s">
        <v>315</v>
      </c>
      <c r="B226" s="271" t="s">
        <v>316</v>
      </c>
      <c r="C226" s="271" t="s">
        <v>6</v>
      </c>
      <c r="D226" s="271" t="s">
        <v>567</v>
      </c>
      <c r="E226" s="271" t="s">
        <v>319</v>
      </c>
      <c r="F226" s="272" t="s">
        <v>1926</v>
      </c>
      <c r="G226" s="271" t="s">
        <v>349</v>
      </c>
      <c r="H226" s="273">
        <v>1.0</v>
      </c>
      <c r="I226" s="271">
        <v>4790.0</v>
      </c>
      <c r="J226" s="271"/>
      <c r="K226" s="274"/>
      <c r="L226" s="154">
        <v>1990.0</v>
      </c>
      <c r="M226" s="275">
        <v>1891.0</v>
      </c>
      <c r="N226" s="271" t="s">
        <v>321</v>
      </c>
      <c r="O226" s="380"/>
      <c r="P226" s="433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  <c r="AA226" s="276"/>
      <c r="AB226" s="276"/>
      <c r="AC226" s="276"/>
      <c r="AD226" s="276"/>
      <c r="AE226" s="276"/>
      <c r="AF226" s="276"/>
      <c r="AG226" s="276"/>
      <c r="AH226" s="276"/>
      <c r="AI226" s="276"/>
      <c r="AJ226" s="296"/>
      <c r="AK226" s="296"/>
      <c r="AL226" s="296"/>
      <c r="AM226" s="296"/>
      <c r="AN226" s="296"/>
      <c r="AO226" s="270"/>
    </row>
    <row r="227" hidden="1">
      <c r="A227" s="57" t="s">
        <v>315</v>
      </c>
      <c r="B227" s="57" t="s">
        <v>316</v>
      </c>
      <c r="C227" s="57" t="s">
        <v>6</v>
      </c>
      <c r="D227" s="57" t="s">
        <v>328</v>
      </c>
      <c r="E227" s="57" t="s">
        <v>1202</v>
      </c>
      <c r="F227" s="58" t="s">
        <v>1216</v>
      </c>
      <c r="G227" s="57" t="s">
        <v>1053</v>
      </c>
      <c r="H227" s="97">
        <v>1.0</v>
      </c>
      <c r="I227" s="113">
        <v>5190.0</v>
      </c>
      <c r="J227" s="125"/>
      <c r="K227" s="211">
        <v>2250.0</v>
      </c>
      <c r="L227" s="97">
        <v>2003.0</v>
      </c>
      <c r="M227" s="189">
        <f t="shared" ref="M227:M231" si="26">L227*H227</f>
        <v>2003</v>
      </c>
      <c r="N227" s="57" t="s">
        <v>1204</v>
      </c>
      <c r="O227" s="58"/>
      <c r="P227" s="203"/>
      <c r="Q227" s="203"/>
      <c r="R227" s="396"/>
      <c r="S227" s="396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</row>
    <row r="228">
      <c r="A228" s="57" t="s">
        <v>315</v>
      </c>
      <c r="B228" s="57" t="s">
        <v>316</v>
      </c>
      <c r="C228" s="57" t="s">
        <v>6</v>
      </c>
      <c r="D228" s="35" t="s">
        <v>567</v>
      </c>
      <c r="E228" s="57" t="s">
        <v>1202</v>
      </c>
      <c r="F228" s="382" t="s">
        <v>1216</v>
      </c>
      <c r="G228" s="57" t="s">
        <v>1053</v>
      </c>
      <c r="H228" s="97">
        <v>1.0</v>
      </c>
      <c r="I228" s="113">
        <v>5190.0</v>
      </c>
      <c r="J228" s="125"/>
      <c r="K228" s="211">
        <v>2250.0</v>
      </c>
      <c r="L228" s="97">
        <v>2003.0</v>
      </c>
      <c r="M228" s="189">
        <f t="shared" si="26"/>
        <v>2003</v>
      </c>
      <c r="N228" s="57" t="s">
        <v>1204</v>
      </c>
      <c r="O228" s="58"/>
      <c r="P228" s="203"/>
      <c r="Q228" s="203"/>
      <c r="R228" s="396"/>
      <c r="S228" s="396"/>
      <c r="T228" s="396"/>
      <c r="U228" s="396"/>
      <c r="V228" s="396"/>
      <c r="W228" s="396"/>
      <c r="X228" s="396"/>
      <c r="Y228" s="396"/>
      <c r="Z228" s="396"/>
      <c r="AA228" s="396"/>
      <c r="AB228" s="396"/>
      <c r="AC228" s="396"/>
      <c r="AD228" s="396"/>
      <c r="AE228" s="396"/>
      <c r="AF228" s="396"/>
      <c r="AG228" s="396"/>
      <c r="AH228" s="396"/>
      <c r="AI228" s="396"/>
      <c r="AJ228" s="396"/>
      <c r="AK228" s="396"/>
      <c r="AL228" s="396"/>
      <c r="AM228" s="396"/>
      <c r="AN228" s="396"/>
    </row>
    <row r="229">
      <c r="A229" s="57" t="s">
        <v>315</v>
      </c>
      <c r="B229" s="57" t="s">
        <v>316</v>
      </c>
      <c r="C229" s="57" t="s">
        <v>6</v>
      </c>
      <c r="D229" s="35" t="s">
        <v>567</v>
      </c>
      <c r="E229" s="57" t="s">
        <v>1202</v>
      </c>
      <c r="F229" s="382" t="s">
        <v>1218</v>
      </c>
      <c r="G229" s="57" t="s">
        <v>1053</v>
      </c>
      <c r="H229" s="97">
        <v>1.0</v>
      </c>
      <c r="I229" s="113">
        <v>5190.0</v>
      </c>
      <c r="J229" s="125"/>
      <c r="K229" s="211">
        <v>2250.0</v>
      </c>
      <c r="L229" s="97">
        <v>2003.0</v>
      </c>
      <c r="M229" s="189">
        <f t="shared" si="26"/>
        <v>2003</v>
      </c>
      <c r="N229" s="57" t="s">
        <v>1204</v>
      </c>
      <c r="O229" s="58"/>
      <c r="P229" s="203"/>
      <c r="Q229" s="203"/>
      <c r="R229" s="396"/>
      <c r="S229" s="396"/>
      <c r="T229" s="396"/>
      <c r="U229" s="396"/>
      <c r="V229" s="396"/>
      <c r="W229" s="396"/>
      <c r="X229" s="396"/>
      <c r="Y229" s="396"/>
      <c r="Z229" s="396"/>
      <c r="AA229" s="396"/>
      <c r="AB229" s="396"/>
      <c r="AC229" s="396"/>
      <c r="AD229" s="396"/>
      <c r="AE229" s="396"/>
      <c r="AF229" s="396"/>
      <c r="AG229" s="396"/>
      <c r="AH229" s="396"/>
      <c r="AI229" s="396"/>
      <c r="AJ229" s="396"/>
      <c r="AK229" s="396"/>
      <c r="AL229" s="396"/>
      <c r="AM229" s="396"/>
      <c r="AN229" s="396"/>
    </row>
    <row r="230" hidden="1">
      <c r="A230" s="57" t="s">
        <v>315</v>
      </c>
      <c r="B230" s="57" t="s">
        <v>316</v>
      </c>
      <c r="C230" s="57" t="s">
        <v>6</v>
      </c>
      <c r="D230" s="57" t="s">
        <v>328</v>
      </c>
      <c r="E230" s="57" t="s">
        <v>4</v>
      </c>
      <c r="F230" s="57" t="s">
        <v>1218</v>
      </c>
      <c r="G230" s="57" t="s">
        <v>1053</v>
      </c>
      <c r="H230" s="38">
        <v>0.0</v>
      </c>
      <c r="I230" s="113">
        <v>5190.0</v>
      </c>
      <c r="J230" s="125"/>
      <c r="K230" s="210">
        <v>2250.0</v>
      </c>
      <c r="L230" s="57">
        <v>1913.0</v>
      </c>
      <c r="M230" s="189">
        <f t="shared" si="26"/>
        <v>0</v>
      </c>
      <c r="N230" s="57" t="s">
        <v>1288</v>
      </c>
      <c r="O230" s="541" t="s">
        <v>1786</v>
      </c>
    </row>
    <row r="231">
      <c r="A231" s="35" t="s">
        <v>315</v>
      </c>
      <c r="B231" s="35" t="s">
        <v>316</v>
      </c>
      <c r="C231" s="35" t="s">
        <v>6</v>
      </c>
      <c r="D231" s="35" t="s">
        <v>567</v>
      </c>
      <c r="E231" s="35" t="s">
        <v>319</v>
      </c>
      <c r="F231" s="325" t="s">
        <v>1927</v>
      </c>
      <c r="G231" s="326" t="s">
        <v>583</v>
      </c>
      <c r="H231" s="154">
        <v>1.0</v>
      </c>
      <c r="I231" s="57">
        <v>4490.0</v>
      </c>
      <c r="J231" s="113">
        <v>2790.0</v>
      </c>
      <c r="K231" s="57"/>
      <c r="L231" s="154">
        <v>1198.0</v>
      </c>
      <c r="M231" s="327">
        <f t="shared" si="26"/>
        <v>1198</v>
      </c>
      <c r="N231" s="57" t="s">
        <v>1814</v>
      </c>
      <c r="O231" s="346"/>
      <c r="P231" s="323"/>
      <c r="Q231" s="323"/>
      <c r="R231" s="323"/>
      <c r="S231" s="323"/>
      <c r="T231" s="323"/>
      <c r="U231" s="323"/>
      <c r="V231" s="323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252"/>
      <c r="AK231" s="270"/>
      <c r="AL231" s="270"/>
      <c r="AM231" s="270"/>
      <c r="AN231" s="270"/>
      <c r="AO231" s="270"/>
    </row>
    <row r="232" hidden="1">
      <c r="A232" s="35" t="s">
        <v>315</v>
      </c>
      <c r="B232" s="367" t="s">
        <v>316</v>
      </c>
      <c r="C232" s="367" t="s">
        <v>6</v>
      </c>
      <c r="D232" s="367" t="s">
        <v>328</v>
      </c>
      <c r="E232" s="367" t="s">
        <v>4</v>
      </c>
      <c r="F232" s="368" t="s">
        <v>1928</v>
      </c>
      <c r="G232" s="369" t="s">
        <v>1887</v>
      </c>
      <c r="H232" s="39">
        <v>1.0</v>
      </c>
      <c r="I232" s="367">
        <v>4990.0</v>
      </c>
      <c r="J232" s="367">
        <v>2790.0</v>
      </c>
      <c r="K232" s="274"/>
      <c r="L232" s="391">
        <v>1330.0</v>
      </c>
      <c r="M232" s="392">
        <v>1330.0</v>
      </c>
      <c r="N232" s="57" t="s">
        <v>1841</v>
      </c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  <c r="AA232" s="252"/>
      <c r="AB232" s="252"/>
      <c r="AC232" s="252"/>
      <c r="AD232" s="252"/>
      <c r="AE232" s="252"/>
      <c r="AF232" s="252"/>
      <c r="AG232" s="252"/>
      <c r="AH232" s="252"/>
      <c r="AI232" s="252"/>
      <c r="AJ232" s="270"/>
      <c r="AK232" s="270"/>
      <c r="AL232" s="270"/>
      <c r="AM232" s="270"/>
      <c r="AN232" s="270"/>
      <c r="AO232" s="270"/>
    </row>
    <row r="233">
      <c r="A233" s="57" t="s">
        <v>315</v>
      </c>
      <c r="B233" s="57" t="s">
        <v>316</v>
      </c>
      <c r="C233" s="57" t="s">
        <v>6</v>
      </c>
      <c r="D233" s="57" t="s">
        <v>567</v>
      </c>
      <c r="E233" s="57" t="s">
        <v>4</v>
      </c>
      <c r="F233" s="358" t="s">
        <v>1326</v>
      </c>
      <c r="G233" s="57" t="s">
        <v>1053</v>
      </c>
      <c r="H233" s="38">
        <v>1.0</v>
      </c>
      <c r="I233" s="113">
        <v>6590.0</v>
      </c>
      <c r="J233" s="125"/>
      <c r="K233" s="210">
        <v>2690.0</v>
      </c>
      <c r="L233" s="57">
        <v>2287.0</v>
      </c>
      <c r="M233" s="189">
        <f>L233*H233</f>
        <v>2287</v>
      </c>
      <c r="N233" s="57" t="s">
        <v>1288</v>
      </c>
    </row>
    <row r="234">
      <c r="A234" s="271" t="s">
        <v>315</v>
      </c>
      <c r="B234" s="57" t="s">
        <v>331</v>
      </c>
      <c r="C234" s="57" t="s">
        <v>6</v>
      </c>
      <c r="D234" s="97" t="s">
        <v>567</v>
      </c>
      <c r="E234" s="57" t="s">
        <v>4</v>
      </c>
      <c r="F234" s="358" t="s">
        <v>689</v>
      </c>
      <c r="G234" s="57" t="s">
        <v>583</v>
      </c>
      <c r="H234" s="39">
        <v>1.0</v>
      </c>
      <c r="I234" s="120">
        <v>7990.0</v>
      </c>
      <c r="J234" s="120">
        <v>6390.0</v>
      </c>
      <c r="K234" s="119"/>
      <c r="L234" s="61" t="s">
        <v>668</v>
      </c>
      <c r="M234" s="62">
        <v>1997.0</v>
      </c>
      <c r="N234" s="57" t="s">
        <v>629</v>
      </c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  <c r="AA234" s="252"/>
      <c r="AB234" s="252"/>
      <c r="AC234" s="252"/>
      <c r="AD234" s="252"/>
      <c r="AE234" s="252"/>
      <c r="AF234" s="252"/>
      <c r="AG234" s="252"/>
      <c r="AH234" s="252"/>
      <c r="AI234" s="270"/>
      <c r="AJ234" s="270"/>
      <c r="AK234" s="270"/>
    </row>
    <row r="235" hidden="1">
      <c r="A235" s="271" t="s">
        <v>315</v>
      </c>
      <c r="B235" s="57" t="s">
        <v>331</v>
      </c>
      <c r="C235" s="57" t="s">
        <v>6</v>
      </c>
      <c r="D235" s="97" t="s">
        <v>328</v>
      </c>
      <c r="E235" s="57" t="s">
        <v>4</v>
      </c>
      <c r="F235" s="57" t="s">
        <v>690</v>
      </c>
      <c r="G235" s="57" t="s">
        <v>583</v>
      </c>
      <c r="H235" s="39">
        <v>1.0</v>
      </c>
      <c r="I235" s="120">
        <v>7990.0</v>
      </c>
      <c r="J235" s="120">
        <v>6390.0</v>
      </c>
      <c r="K235" s="119"/>
      <c r="L235" s="61" t="s">
        <v>668</v>
      </c>
      <c r="M235" s="62">
        <v>1997.0</v>
      </c>
      <c r="N235" s="57" t="s">
        <v>629</v>
      </c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  <c r="AA235" s="252"/>
      <c r="AB235" s="252"/>
      <c r="AC235" s="252"/>
      <c r="AD235" s="252"/>
      <c r="AE235" s="252"/>
      <c r="AF235" s="252"/>
      <c r="AG235" s="252"/>
      <c r="AH235" s="252"/>
      <c r="AI235" s="270"/>
      <c r="AJ235" s="270"/>
      <c r="AK235" s="270"/>
    </row>
    <row r="236">
      <c r="A236" s="57" t="s">
        <v>315</v>
      </c>
      <c r="B236" s="57" t="s">
        <v>316</v>
      </c>
      <c r="C236" s="57" t="s">
        <v>22</v>
      </c>
      <c r="D236" s="271" t="s">
        <v>567</v>
      </c>
      <c r="E236" s="57" t="s">
        <v>4</v>
      </c>
      <c r="F236" s="382" t="s">
        <v>1111</v>
      </c>
      <c r="G236" s="154" t="s">
        <v>524</v>
      </c>
      <c r="H236" s="38">
        <v>1.0</v>
      </c>
      <c r="I236" s="113">
        <v>23590.0</v>
      </c>
      <c r="J236" s="125"/>
      <c r="K236" s="179">
        <v>10163.0</v>
      </c>
      <c r="L236" s="38">
        <v>9655.0</v>
      </c>
      <c r="M236" s="383">
        <f>L236*H236</f>
        <v>9655</v>
      </c>
      <c r="N236" s="57" t="s">
        <v>1095</v>
      </c>
      <c r="O236" s="63"/>
      <c r="P236" s="63"/>
      <c r="Q236" s="5">
        <v>1.0</v>
      </c>
      <c r="R236" s="5"/>
      <c r="S236" s="5"/>
      <c r="T236" s="5"/>
      <c r="U236" s="5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63"/>
    </row>
    <row r="237" hidden="1">
      <c r="A237" s="35" t="s">
        <v>315</v>
      </c>
      <c r="B237" s="35" t="s">
        <v>316</v>
      </c>
      <c r="C237" s="35" t="s">
        <v>6</v>
      </c>
      <c r="D237" s="97" t="s">
        <v>328</v>
      </c>
      <c r="E237" s="97" t="s">
        <v>569</v>
      </c>
      <c r="F237" s="289" t="s">
        <v>1929</v>
      </c>
      <c r="G237" s="97" t="s">
        <v>377</v>
      </c>
      <c r="H237" s="39">
        <v>1.0</v>
      </c>
      <c r="I237" s="97">
        <v>26790.0</v>
      </c>
      <c r="J237" s="97">
        <v>18390.0</v>
      </c>
      <c r="K237" s="38"/>
      <c r="L237" s="290"/>
      <c r="M237" s="291">
        <v>8361.0</v>
      </c>
      <c r="N237" s="35"/>
      <c r="O237" s="231"/>
      <c r="P237" s="231"/>
      <c r="Q237" s="231"/>
      <c r="R237" s="231"/>
      <c r="S237" s="231"/>
      <c r="T237" s="231"/>
      <c r="U237" s="231"/>
      <c r="V237" s="231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252"/>
      <c r="AJ237" s="270"/>
      <c r="AK237" s="270"/>
      <c r="AL237" s="270"/>
      <c r="AM237" s="270"/>
      <c r="AN237" s="270"/>
      <c r="AO237" s="270"/>
    </row>
    <row r="238">
      <c r="A238" s="35" t="s">
        <v>315</v>
      </c>
      <c r="B238" s="35" t="s">
        <v>316</v>
      </c>
      <c r="C238" s="35" t="s">
        <v>6</v>
      </c>
      <c r="D238" s="97" t="s">
        <v>567</v>
      </c>
      <c r="E238" s="97" t="s">
        <v>569</v>
      </c>
      <c r="F238" s="289" t="s">
        <v>1929</v>
      </c>
      <c r="G238" s="97" t="s">
        <v>377</v>
      </c>
      <c r="H238" s="39">
        <v>1.0</v>
      </c>
      <c r="I238" s="97">
        <v>26790.0</v>
      </c>
      <c r="J238" s="97">
        <v>18390.0</v>
      </c>
      <c r="K238" s="38"/>
      <c r="L238" s="290"/>
      <c r="M238" s="291">
        <v>8361.0</v>
      </c>
      <c r="N238" s="35"/>
      <c r="O238" s="231"/>
      <c r="P238" s="231"/>
      <c r="Q238" s="231"/>
      <c r="R238" s="231"/>
      <c r="S238" s="231"/>
      <c r="T238" s="231"/>
      <c r="U238" s="231"/>
      <c r="V238" s="231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252"/>
      <c r="AJ238" s="270"/>
      <c r="AK238" s="270"/>
      <c r="AL238" s="270"/>
      <c r="AM238" s="270"/>
      <c r="AN238" s="270"/>
      <c r="AO238" s="270"/>
    </row>
    <row r="239" hidden="1">
      <c r="A239" s="57" t="s">
        <v>315</v>
      </c>
      <c r="B239" s="57" t="s">
        <v>316</v>
      </c>
      <c r="C239" s="57" t="s">
        <v>22</v>
      </c>
      <c r="D239" s="57" t="s">
        <v>328</v>
      </c>
      <c r="E239" s="57" t="s">
        <v>4</v>
      </c>
      <c r="F239" s="58" t="s">
        <v>1118</v>
      </c>
      <c r="G239" s="154" t="s">
        <v>524</v>
      </c>
      <c r="H239" s="38">
        <v>1.0</v>
      </c>
      <c r="I239" s="113">
        <v>24990.0</v>
      </c>
      <c r="J239" s="125"/>
      <c r="K239" s="179">
        <v>10430.0</v>
      </c>
      <c r="L239" s="38">
        <v>9909.0</v>
      </c>
      <c r="M239" s="383">
        <f t="shared" ref="M239:M247" si="27">L239*H239</f>
        <v>9909</v>
      </c>
      <c r="N239" s="57" t="s">
        <v>1095</v>
      </c>
      <c r="O239" s="63"/>
      <c r="P239" s="63"/>
      <c r="Q239" s="5">
        <v>1.0</v>
      </c>
      <c r="R239" s="5"/>
      <c r="S239" s="5"/>
      <c r="T239" s="5"/>
      <c r="U239" s="5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</row>
    <row r="240">
      <c r="A240" s="57" t="s">
        <v>315</v>
      </c>
      <c r="B240" s="57" t="s">
        <v>316</v>
      </c>
      <c r="C240" s="57" t="s">
        <v>22</v>
      </c>
      <c r="D240" s="57" t="s">
        <v>567</v>
      </c>
      <c r="E240" s="57" t="s">
        <v>4</v>
      </c>
      <c r="F240" s="38" t="s">
        <v>1463</v>
      </c>
      <c r="G240" s="57" t="s">
        <v>524</v>
      </c>
      <c r="H240" s="38">
        <v>1.0</v>
      </c>
      <c r="I240" s="113">
        <v>15390.0</v>
      </c>
      <c r="J240" s="125"/>
      <c r="K240" s="216" t="s">
        <v>1464</v>
      </c>
      <c r="L240" s="59">
        <v>6330.0</v>
      </c>
      <c r="M240" s="189">
        <f t="shared" si="27"/>
        <v>6330</v>
      </c>
      <c r="N240" s="57" t="s">
        <v>1435</v>
      </c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</row>
    <row r="241">
      <c r="A241" s="57" t="s">
        <v>315</v>
      </c>
      <c r="B241" s="57" t="s">
        <v>316</v>
      </c>
      <c r="C241" s="57" t="s">
        <v>22</v>
      </c>
      <c r="D241" s="57" t="s">
        <v>567</v>
      </c>
      <c r="E241" s="57" t="s">
        <v>4</v>
      </c>
      <c r="F241" s="38" t="s">
        <v>1465</v>
      </c>
      <c r="G241" s="57" t="s">
        <v>524</v>
      </c>
      <c r="H241" s="38">
        <v>1.0</v>
      </c>
      <c r="I241" s="113">
        <v>14990.0</v>
      </c>
      <c r="J241" s="125"/>
      <c r="K241" s="216" t="s">
        <v>1466</v>
      </c>
      <c r="L241" s="59">
        <v>6172.0</v>
      </c>
      <c r="M241" s="189">
        <f t="shared" si="27"/>
        <v>6172</v>
      </c>
      <c r="N241" s="57" t="s">
        <v>1435</v>
      </c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</row>
    <row r="242">
      <c r="A242" s="57" t="s">
        <v>315</v>
      </c>
      <c r="B242" s="57" t="s">
        <v>316</v>
      </c>
      <c r="C242" s="57" t="s">
        <v>22</v>
      </c>
      <c r="D242" s="271" t="s">
        <v>567</v>
      </c>
      <c r="E242" s="57" t="s">
        <v>4</v>
      </c>
      <c r="F242" s="382" t="s">
        <v>1117</v>
      </c>
      <c r="G242" s="154" t="s">
        <v>524</v>
      </c>
      <c r="H242" s="38">
        <v>1.0</v>
      </c>
      <c r="I242" s="113">
        <v>29790.0</v>
      </c>
      <c r="J242" s="125"/>
      <c r="K242" s="179">
        <v>12663.0</v>
      </c>
      <c r="L242" s="38">
        <v>12030.0</v>
      </c>
      <c r="M242" s="383">
        <f t="shared" si="27"/>
        <v>12030</v>
      </c>
      <c r="N242" s="57" t="s">
        <v>1095</v>
      </c>
      <c r="O242" s="63"/>
      <c r="P242" s="63"/>
      <c r="Q242" s="5">
        <v>1.0</v>
      </c>
      <c r="R242" s="5"/>
      <c r="S242" s="5"/>
      <c r="T242" s="5"/>
      <c r="U242" s="5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</row>
    <row r="243" hidden="1">
      <c r="A243" s="57" t="s">
        <v>315</v>
      </c>
      <c r="B243" s="57" t="s">
        <v>316</v>
      </c>
      <c r="C243" s="57" t="s">
        <v>22</v>
      </c>
      <c r="D243" s="57" t="s">
        <v>328</v>
      </c>
      <c r="E243" s="57" t="s">
        <v>4</v>
      </c>
      <c r="F243" s="38" t="s">
        <v>1467</v>
      </c>
      <c r="G243" s="57" t="s">
        <v>524</v>
      </c>
      <c r="H243" s="38">
        <v>1.0</v>
      </c>
      <c r="I243" s="113">
        <v>15790.0</v>
      </c>
      <c r="J243" s="125"/>
      <c r="K243" s="216" t="s">
        <v>1468</v>
      </c>
      <c r="L243" s="59">
        <v>6489.0</v>
      </c>
      <c r="M243" s="189">
        <f t="shared" si="27"/>
        <v>6489</v>
      </c>
      <c r="N243" s="57" t="s">
        <v>1435</v>
      </c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</row>
    <row r="244">
      <c r="A244" s="157" t="s">
        <v>315</v>
      </c>
      <c r="B244" s="157" t="s">
        <v>316</v>
      </c>
      <c r="C244" s="157" t="s">
        <v>22</v>
      </c>
      <c r="D244" s="157" t="s">
        <v>567</v>
      </c>
      <c r="E244" s="157" t="s">
        <v>4</v>
      </c>
      <c r="F244" s="437" t="s">
        <v>1105</v>
      </c>
      <c r="G244" s="438" t="s">
        <v>524</v>
      </c>
      <c r="H244" s="439">
        <v>1.0</v>
      </c>
      <c r="I244" s="160">
        <v>13990.0</v>
      </c>
      <c r="J244" s="161"/>
      <c r="K244" s="440">
        <v>6330.0</v>
      </c>
      <c r="L244" s="439">
        <v>6014.0</v>
      </c>
      <c r="M244" s="441">
        <f t="shared" si="27"/>
        <v>6014</v>
      </c>
      <c r="N244" s="157" t="s">
        <v>1095</v>
      </c>
      <c r="O244" s="442" t="s">
        <v>1930</v>
      </c>
      <c r="P244" s="166"/>
      <c r="Q244" s="443">
        <v>1.0</v>
      </c>
      <c r="R244" s="443"/>
      <c r="S244" s="443"/>
      <c r="T244" s="443"/>
      <c r="U244" s="443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5"/>
      <c r="AK244" s="445"/>
      <c r="AL244" s="445"/>
      <c r="AM244" s="445"/>
      <c r="AN244" s="445"/>
      <c r="AO244" s="445"/>
    </row>
    <row r="245" hidden="1">
      <c r="A245" s="57" t="s">
        <v>315</v>
      </c>
      <c r="B245" s="57" t="s">
        <v>316</v>
      </c>
      <c r="C245" s="57" t="s">
        <v>22</v>
      </c>
      <c r="D245" s="57" t="s">
        <v>328</v>
      </c>
      <c r="E245" s="57" t="s">
        <v>4</v>
      </c>
      <c r="F245" s="58" t="s">
        <v>1113</v>
      </c>
      <c r="G245" s="154" t="s">
        <v>524</v>
      </c>
      <c r="H245" s="38">
        <v>1.0</v>
      </c>
      <c r="I245" s="113">
        <v>13390.0</v>
      </c>
      <c r="J245" s="125"/>
      <c r="K245" s="179">
        <v>5330.0</v>
      </c>
      <c r="L245" s="38">
        <v>5064.0</v>
      </c>
      <c r="M245" s="383">
        <f t="shared" si="27"/>
        <v>5064</v>
      </c>
      <c r="N245" s="57" t="s">
        <v>1095</v>
      </c>
      <c r="O245" s="63"/>
      <c r="P245" s="63"/>
      <c r="Q245" s="5">
        <v>1.0</v>
      </c>
      <c r="R245" s="5"/>
      <c r="S245" s="5"/>
      <c r="T245" s="5"/>
      <c r="U245" s="5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63"/>
    </row>
    <row r="246" hidden="1">
      <c r="A246" s="57" t="s">
        <v>315</v>
      </c>
      <c r="B246" s="57" t="s">
        <v>316</v>
      </c>
      <c r="C246" s="57" t="s">
        <v>22</v>
      </c>
      <c r="D246" s="57" t="s">
        <v>328</v>
      </c>
      <c r="E246" s="57" t="s">
        <v>4</v>
      </c>
      <c r="F246" s="58" t="s">
        <v>1114</v>
      </c>
      <c r="G246" s="154" t="s">
        <v>524</v>
      </c>
      <c r="H246" s="38">
        <v>1.0</v>
      </c>
      <c r="I246" s="113">
        <v>26790.0</v>
      </c>
      <c r="J246" s="125"/>
      <c r="K246" s="179">
        <v>11663.0</v>
      </c>
      <c r="L246" s="38">
        <v>11080.0</v>
      </c>
      <c r="M246" s="383">
        <f t="shared" si="27"/>
        <v>11080</v>
      </c>
      <c r="N246" s="57" t="s">
        <v>1095</v>
      </c>
      <c r="O246" s="63"/>
      <c r="P246" s="63"/>
      <c r="Q246" s="5">
        <v>1.0</v>
      </c>
      <c r="R246" s="5"/>
      <c r="S246" s="5"/>
      <c r="T246" s="5"/>
      <c r="U246" s="5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63"/>
    </row>
    <row r="247">
      <c r="A247" s="57" t="s">
        <v>315</v>
      </c>
      <c r="B247" s="57" t="s">
        <v>316</v>
      </c>
      <c r="C247" s="57" t="s">
        <v>22</v>
      </c>
      <c r="D247" s="271" t="s">
        <v>567</v>
      </c>
      <c r="E247" s="57" t="s">
        <v>4</v>
      </c>
      <c r="F247" s="382" t="s">
        <v>1112</v>
      </c>
      <c r="G247" s="154" t="s">
        <v>524</v>
      </c>
      <c r="H247" s="38">
        <v>1.0</v>
      </c>
      <c r="I247" s="113">
        <v>25390.0</v>
      </c>
      <c r="J247" s="125"/>
      <c r="K247" s="179">
        <v>10663.0</v>
      </c>
      <c r="L247" s="38">
        <v>10130.0</v>
      </c>
      <c r="M247" s="383">
        <f t="shared" si="27"/>
        <v>10130</v>
      </c>
      <c r="N247" s="57" t="s">
        <v>1095</v>
      </c>
      <c r="O247" s="63"/>
      <c r="P247" s="63"/>
      <c r="Q247" s="5">
        <v>1.0</v>
      </c>
      <c r="R247" s="5"/>
      <c r="S247" s="5"/>
      <c r="T247" s="5"/>
      <c r="U247" s="5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63"/>
    </row>
    <row r="248" hidden="1">
      <c r="A248" s="271" t="s">
        <v>315</v>
      </c>
      <c r="B248" s="57" t="s">
        <v>316</v>
      </c>
      <c r="C248" s="57" t="s">
        <v>6</v>
      </c>
      <c r="D248" s="97" t="s">
        <v>328</v>
      </c>
      <c r="E248" s="57" t="s">
        <v>4</v>
      </c>
      <c r="F248" s="57" t="s">
        <v>692</v>
      </c>
      <c r="G248" s="57" t="s">
        <v>524</v>
      </c>
      <c r="H248" s="39">
        <v>1.0</v>
      </c>
      <c r="I248" s="120">
        <v>12990.0</v>
      </c>
      <c r="J248" s="120">
        <v>10390.0</v>
      </c>
      <c r="K248" s="119"/>
      <c r="L248" s="61" t="s">
        <v>693</v>
      </c>
      <c r="M248" s="62">
        <v>4028.0</v>
      </c>
      <c r="N248" s="57" t="s">
        <v>629</v>
      </c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  <c r="AA248" s="252"/>
      <c r="AB248" s="252"/>
      <c r="AC248" s="252"/>
      <c r="AD248" s="252"/>
      <c r="AE248" s="252"/>
      <c r="AF248" s="252"/>
      <c r="AG248" s="252"/>
      <c r="AH248" s="252"/>
      <c r="AI248" s="270"/>
      <c r="AJ248" s="270"/>
      <c r="AK248" s="270"/>
    </row>
    <row r="249" hidden="1">
      <c r="A249" s="35" t="s">
        <v>315</v>
      </c>
      <c r="B249" s="35" t="s">
        <v>316</v>
      </c>
      <c r="C249" s="35" t="s">
        <v>6</v>
      </c>
      <c r="D249" s="38" t="s">
        <v>328</v>
      </c>
      <c r="E249" s="35" t="s">
        <v>4</v>
      </c>
      <c r="F249" s="446" t="s">
        <v>694</v>
      </c>
      <c r="G249" s="38" t="s">
        <v>377</v>
      </c>
      <c r="H249" s="39">
        <v>1.0</v>
      </c>
      <c r="I249" s="38">
        <v>10590.0</v>
      </c>
      <c r="J249" s="38"/>
      <c r="K249" s="38"/>
      <c r="L249" s="39">
        <v>4251.0</v>
      </c>
      <c r="M249" s="447"/>
      <c r="N249" s="35"/>
      <c r="O249" s="54"/>
      <c r="P249" s="54"/>
      <c r="Q249" s="54"/>
      <c r="R249" s="54"/>
      <c r="S249" s="54"/>
      <c r="T249" s="54"/>
      <c r="U249" s="54"/>
      <c r="V249" s="5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252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97" t="s">
        <v>567</v>
      </c>
      <c r="E250" s="57" t="s">
        <v>4</v>
      </c>
      <c r="F250" s="358" t="s">
        <v>694</v>
      </c>
      <c r="G250" s="57" t="s">
        <v>524</v>
      </c>
      <c r="H250" s="39">
        <v>1.0</v>
      </c>
      <c r="I250" s="120">
        <v>12990.0</v>
      </c>
      <c r="J250" s="120">
        <v>10390.0</v>
      </c>
      <c r="K250" s="119"/>
      <c r="L250" s="61" t="s">
        <v>693</v>
      </c>
      <c r="M250" s="62">
        <v>4028.0</v>
      </c>
      <c r="N250" s="57" t="s">
        <v>629</v>
      </c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70"/>
      <c r="AJ250" s="270"/>
      <c r="AK250" s="270"/>
    </row>
    <row r="251" hidden="1">
      <c r="A251" s="35" t="s">
        <v>315</v>
      </c>
      <c r="B251" s="35" t="s">
        <v>316</v>
      </c>
      <c r="C251" s="35" t="s">
        <v>6</v>
      </c>
      <c r="D251" s="38" t="s">
        <v>328</v>
      </c>
      <c r="E251" s="35" t="s">
        <v>4</v>
      </c>
      <c r="F251" s="448" t="s">
        <v>1931</v>
      </c>
      <c r="G251" s="38" t="s">
        <v>377</v>
      </c>
      <c r="H251" s="39">
        <v>1.0</v>
      </c>
      <c r="I251" s="38">
        <v>10590.0</v>
      </c>
      <c r="J251" s="38"/>
      <c r="K251" s="38"/>
      <c r="L251" s="39">
        <v>4251.0</v>
      </c>
      <c r="M251" s="447"/>
      <c r="N251" s="35"/>
      <c r="O251" s="54"/>
      <c r="P251" s="54"/>
      <c r="Q251" s="54"/>
      <c r="R251" s="54"/>
      <c r="S251" s="54"/>
      <c r="T251" s="54"/>
      <c r="U251" s="54"/>
      <c r="V251" s="5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252"/>
      <c r="AJ251" s="270"/>
      <c r="AK251" s="270"/>
      <c r="AL251" s="270"/>
      <c r="AM251" s="270"/>
      <c r="AN251" s="270"/>
      <c r="AO251" s="270"/>
    </row>
    <row r="252" hidden="1">
      <c r="A252" s="35" t="s">
        <v>315</v>
      </c>
      <c r="B252" s="35" t="s">
        <v>331</v>
      </c>
      <c r="C252" s="35" t="s">
        <v>6</v>
      </c>
      <c r="D252" s="97" t="s">
        <v>328</v>
      </c>
      <c r="E252" s="97" t="s">
        <v>569</v>
      </c>
      <c r="F252" s="289" t="s">
        <v>2040</v>
      </c>
      <c r="G252" s="97" t="s">
        <v>377</v>
      </c>
      <c r="H252" s="39">
        <v>1.0</v>
      </c>
      <c r="I252" s="97">
        <v>22990.0</v>
      </c>
      <c r="J252" s="97">
        <v>16970.0</v>
      </c>
      <c r="K252" s="38"/>
      <c r="L252" s="290"/>
      <c r="M252" s="291">
        <v>7394.0</v>
      </c>
      <c r="N252" s="35"/>
      <c r="O252" s="231"/>
      <c r="P252" s="231"/>
      <c r="Q252" s="231"/>
      <c r="R252" s="231"/>
      <c r="S252" s="231"/>
      <c r="T252" s="231"/>
      <c r="U252" s="231"/>
      <c r="V252" s="231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252"/>
      <c r="AJ252" s="270"/>
      <c r="AK252" s="270"/>
      <c r="AL252" s="270"/>
      <c r="AM252" s="270"/>
      <c r="AN252" s="270"/>
      <c r="AO252" s="270"/>
    </row>
    <row r="253">
      <c r="A253" s="271" t="s">
        <v>315</v>
      </c>
      <c r="B253" s="57" t="s">
        <v>316</v>
      </c>
      <c r="C253" s="57" t="s">
        <v>6</v>
      </c>
      <c r="D253" s="57" t="s">
        <v>567</v>
      </c>
      <c r="E253" s="57" t="s">
        <v>4</v>
      </c>
      <c r="F253" s="382" t="s">
        <v>595</v>
      </c>
      <c r="G253" s="57" t="s">
        <v>524</v>
      </c>
      <c r="H253" s="39">
        <v>1.0</v>
      </c>
      <c r="I253" s="59">
        <v>12970.0</v>
      </c>
      <c r="J253" s="59">
        <v>10390.0</v>
      </c>
      <c r="K253" s="274"/>
      <c r="L253" s="61">
        <v>5163.0</v>
      </c>
      <c r="M253" s="62">
        <v>4130.0</v>
      </c>
      <c r="N253" s="57" t="s">
        <v>476</v>
      </c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70"/>
      <c r="AK253" s="270"/>
      <c r="AL253" s="270"/>
      <c r="AM253" s="270"/>
      <c r="AN253" s="270"/>
      <c r="AO253" s="270"/>
    </row>
    <row r="254" hidden="1">
      <c r="A254" s="271" t="s">
        <v>315</v>
      </c>
      <c r="B254" s="57" t="s">
        <v>316</v>
      </c>
      <c r="C254" s="57" t="s">
        <v>6</v>
      </c>
      <c r="D254" s="97" t="s">
        <v>328</v>
      </c>
      <c r="E254" s="57" t="s">
        <v>4</v>
      </c>
      <c r="F254" s="57" t="s">
        <v>695</v>
      </c>
      <c r="G254" s="57" t="s">
        <v>524</v>
      </c>
      <c r="H254" s="39">
        <v>1.0</v>
      </c>
      <c r="I254" s="120">
        <v>15490.0</v>
      </c>
      <c r="J254" s="120">
        <v>12390.0</v>
      </c>
      <c r="K254" s="119"/>
      <c r="L254" s="61" t="s">
        <v>696</v>
      </c>
      <c r="M254" s="62">
        <v>4647.0</v>
      </c>
      <c r="N254" s="57" t="s">
        <v>629</v>
      </c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  <c r="AH254" s="252"/>
      <c r="AI254" s="270"/>
      <c r="AJ254" s="270"/>
      <c r="AK254" s="270"/>
    </row>
    <row r="255" hidden="1">
      <c r="A255" s="271" t="s">
        <v>315</v>
      </c>
      <c r="B255" s="57" t="s">
        <v>316</v>
      </c>
      <c r="C255" s="57" t="s">
        <v>6</v>
      </c>
      <c r="D255" s="57" t="s">
        <v>328</v>
      </c>
      <c r="E255" s="57" t="s">
        <v>4</v>
      </c>
      <c r="F255" s="57" t="s">
        <v>780</v>
      </c>
      <c r="G255" s="57" t="s">
        <v>524</v>
      </c>
      <c r="H255" s="38">
        <v>1.0</v>
      </c>
      <c r="I255" s="113">
        <v>10790.0</v>
      </c>
      <c r="J255" s="125"/>
      <c r="K255" s="104"/>
      <c r="L255" s="133">
        <v>4663.0</v>
      </c>
      <c r="M255" s="381">
        <v>3964.0</v>
      </c>
      <c r="N255" s="57" t="s">
        <v>748</v>
      </c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70"/>
      <c r="AK255" s="270"/>
      <c r="AL255" s="270"/>
      <c r="AM255" s="270"/>
      <c r="AN255" s="270"/>
      <c r="AO255" s="270"/>
    </row>
    <row r="256" hidden="1">
      <c r="A256" s="271" t="s">
        <v>315</v>
      </c>
      <c r="B256" s="57" t="s">
        <v>316</v>
      </c>
      <c r="C256" s="57" t="s">
        <v>6</v>
      </c>
      <c r="D256" s="57" t="s">
        <v>328</v>
      </c>
      <c r="E256" s="57" t="s">
        <v>569</v>
      </c>
      <c r="F256" s="58" t="s">
        <v>596</v>
      </c>
      <c r="G256" s="57" t="s">
        <v>524</v>
      </c>
      <c r="H256" s="39">
        <v>1.0</v>
      </c>
      <c r="I256" s="59">
        <v>19970.0</v>
      </c>
      <c r="J256" s="59">
        <v>15970.0</v>
      </c>
      <c r="K256" s="274"/>
      <c r="L256" s="61">
        <v>7990.0</v>
      </c>
      <c r="M256" s="62">
        <v>6792.0</v>
      </c>
      <c r="N256" s="57" t="s">
        <v>476</v>
      </c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52"/>
      <c r="AJ256" s="270"/>
      <c r="AK256" s="270"/>
      <c r="AL256" s="270"/>
      <c r="AM256" s="270"/>
      <c r="AN256" s="270"/>
      <c r="AO256" s="270"/>
    </row>
    <row r="257">
      <c r="A257" s="57" t="s">
        <v>315</v>
      </c>
      <c r="B257" s="57" t="s">
        <v>316</v>
      </c>
      <c r="C257" s="57" t="s">
        <v>6</v>
      </c>
      <c r="D257" s="57" t="s">
        <v>567</v>
      </c>
      <c r="E257" s="57" t="s">
        <v>4</v>
      </c>
      <c r="F257" s="38" t="s">
        <v>1469</v>
      </c>
      <c r="G257" s="57" t="s">
        <v>524</v>
      </c>
      <c r="H257" s="38">
        <v>1.0</v>
      </c>
      <c r="I257" s="113">
        <v>18390.0</v>
      </c>
      <c r="J257" s="132">
        <v>13790.0</v>
      </c>
      <c r="K257" s="216">
        <v>7900.0</v>
      </c>
      <c r="L257" s="59">
        <v>5925.0</v>
      </c>
      <c r="M257" s="189">
        <f t="shared" ref="M257:M258" si="28">L257*H257</f>
        <v>5925</v>
      </c>
      <c r="N257" s="57" t="s">
        <v>1435</v>
      </c>
      <c r="O257" s="63"/>
      <c r="P257" s="209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</row>
    <row r="258" hidden="1">
      <c r="A258" s="57" t="s">
        <v>315</v>
      </c>
      <c r="B258" s="57" t="s">
        <v>316</v>
      </c>
      <c r="C258" s="57" t="s">
        <v>6</v>
      </c>
      <c r="D258" s="57" t="s">
        <v>328</v>
      </c>
      <c r="E258" s="57" t="s">
        <v>4</v>
      </c>
      <c r="F258" s="38" t="s">
        <v>1469</v>
      </c>
      <c r="G258" s="57" t="s">
        <v>524</v>
      </c>
      <c r="H258" s="38">
        <v>1.0</v>
      </c>
      <c r="I258" s="113">
        <v>18390.0</v>
      </c>
      <c r="J258" s="132">
        <v>13790.0</v>
      </c>
      <c r="K258" s="216">
        <v>7900.0</v>
      </c>
      <c r="L258" s="59">
        <v>5925.0</v>
      </c>
      <c r="M258" s="189">
        <f t="shared" si="28"/>
        <v>5925</v>
      </c>
      <c r="N258" s="57" t="s">
        <v>1435</v>
      </c>
      <c r="O258" s="63"/>
      <c r="P258" s="209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</row>
    <row r="259" hidden="1">
      <c r="A259" s="35" t="s">
        <v>315</v>
      </c>
      <c r="B259" s="35" t="s">
        <v>331</v>
      </c>
      <c r="C259" s="35" t="s">
        <v>6</v>
      </c>
      <c r="D259" s="97" t="s">
        <v>328</v>
      </c>
      <c r="E259" s="97" t="s">
        <v>4</v>
      </c>
      <c r="F259" s="289" t="s">
        <v>1932</v>
      </c>
      <c r="G259" s="97" t="s">
        <v>377</v>
      </c>
      <c r="H259" s="39">
        <v>1.0</v>
      </c>
      <c r="I259" s="97">
        <v>22790.0</v>
      </c>
      <c r="J259" s="97">
        <v>15590.0</v>
      </c>
      <c r="K259" s="38"/>
      <c r="L259" s="290"/>
      <c r="M259" s="291">
        <v>6916.0</v>
      </c>
      <c r="N259" s="35"/>
      <c r="O259" s="231"/>
      <c r="P259" s="231"/>
      <c r="Q259" s="231"/>
      <c r="R259" s="231"/>
      <c r="S259" s="231"/>
      <c r="T259" s="231"/>
      <c r="U259" s="231"/>
      <c r="V259" s="231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252"/>
      <c r="AJ259" s="270"/>
      <c r="AK259" s="270"/>
      <c r="AL259" s="270"/>
      <c r="AM259" s="270"/>
      <c r="AN259" s="270"/>
      <c r="AO259" s="270"/>
    </row>
    <row r="260">
      <c r="A260" s="35" t="s">
        <v>315</v>
      </c>
      <c r="B260" s="35" t="s">
        <v>316</v>
      </c>
      <c r="C260" s="35" t="s">
        <v>6</v>
      </c>
      <c r="D260" s="35" t="s">
        <v>567</v>
      </c>
      <c r="E260" s="35" t="s">
        <v>569</v>
      </c>
      <c r="F260" s="325" t="s">
        <v>1933</v>
      </c>
      <c r="G260" s="326" t="s">
        <v>524</v>
      </c>
      <c r="H260" s="154">
        <v>1.0</v>
      </c>
      <c r="I260" s="57">
        <v>11990.0</v>
      </c>
      <c r="J260" s="57">
        <v>9590.0</v>
      </c>
      <c r="K260" s="57"/>
      <c r="L260" s="154">
        <v>3771.0</v>
      </c>
      <c r="M260" s="327">
        <f>L260*H260</f>
        <v>3771</v>
      </c>
      <c r="N260" s="57" t="s">
        <v>1814</v>
      </c>
      <c r="O260" s="346"/>
      <c r="P260" s="323"/>
      <c r="Q260" s="323"/>
      <c r="R260" s="323"/>
      <c r="S260" s="323"/>
      <c r="T260" s="323"/>
      <c r="U260" s="323"/>
      <c r="V260" s="323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252"/>
      <c r="AK260" s="270"/>
      <c r="AL260" s="270"/>
      <c r="AM260" s="270"/>
      <c r="AN260" s="270"/>
      <c r="AO260" s="270"/>
    </row>
    <row r="261" hidden="1">
      <c r="A261" s="35" t="s">
        <v>315</v>
      </c>
      <c r="B261" s="367" t="s">
        <v>316</v>
      </c>
      <c r="C261" s="367" t="s">
        <v>6</v>
      </c>
      <c r="D261" s="367" t="s">
        <v>328</v>
      </c>
      <c r="E261" s="367" t="s">
        <v>569</v>
      </c>
      <c r="F261" s="368" t="s">
        <v>1934</v>
      </c>
      <c r="G261" s="369" t="s">
        <v>1840</v>
      </c>
      <c r="H261" s="39">
        <v>1.0</v>
      </c>
      <c r="I261" s="367">
        <v>13990.0</v>
      </c>
      <c r="J261" s="367">
        <v>9790.0</v>
      </c>
      <c r="K261" s="274"/>
      <c r="L261" s="391">
        <v>4636.0</v>
      </c>
      <c r="M261" s="392">
        <v>4636.0</v>
      </c>
      <c r="N261" s="57" t="s">
        <v>1841</v>
      </c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  <c r="AA261" s="252"/>
      <c r="AB261" s="252"/>
      <c r="AC261" s="252"/>
      <c r="AD261" s="252"/>
      <c r="AE261" s="252"/>
      <c r="AF261" s="252"/>
      <c r="AG261" s="252"/>
      <c r="AH261" s="252"/>
      <c r="AI261" s="252"/>
      <c r="AJ261" s="270"/>
      <c r="AK261" s="270"/>
      <c r="AL261" s="270"/>
      <c r="AM261" s="270"/>
      <c r="AN261" s="270"/>
      <c r="AO261" s="270"/>
    </row>
    <row r="262">
      <c r="A262" s="271" t="s">
        <v>315</v>
      </c>
      <c r="B262" s="57" t="s">
        <v>316</v>
      </c>
      <c r="C262" s="57" t="s">
        <v>6</v>
      </c>
      <c r="D262" s="57" t="s">
        <v>567</v>
      </c>
      <c r="E262" s="57" t="s">
        <v>4</v>
      </c>
      <c r="F262" s="382" t="s">
        <v>597</v>
      </c>
      <c r="G262" s="57" t="s">
        <v>524</v>
      </c>
      <c r="H262" s="39">
        <v>1.0</v>
      </c>
      <c r="I262" s="59">
        <v>12790.0</v>
      </c>
      <c r="J262" s="59">
        <v>10390.0</v>
      </c>
      <c r="K262" s="274"/>
      <c r="L262" s="61">
        <v>4990.0</v>
      </c>
      <c r="M262" s="62">
        <v>3493.0</v>
      </c>
      <c r="N262" s="57" t="s">
        <v>476</v>
      </c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70"/>
      <c r="AK262" s="270"/>
      <c r="AL262" s="270"/>
      <c r="AM262" s="270"/>
      <c r="AN262" s="270"/>
      <c r="AO262" s="270"/>
    </row>
    <row r="263">
      <c r="A263" s="271" t="s">
        <v>315</v>
      </c>
      <c r="B263" s="57" t="s">
        <v>316</v>
      </c>
      <c r="C263" s="57" t="s">
        <v>6</v>
      </c>
      <c r="D263" s="57" t="s">
        <v>567</v>
      </c>
      <c r="E263" s="57" t="s">
        <v>4</v>
      </c>
      <c r="F263" s="382" t="s">
        <v>598</v>
      </c>
      <c r="G263" s="57" t="s">
        <v>524</v>
      </c>
      <c r="H263" s="39">
        <v>1.0</v>
      </c>
      <c r="I263" s="59">
        <v>14890.0</v>
      </c>
      <c r="J263" s="59">
        <v>11970.0</v>
      </c>
      <c r="K263" s="274"/>
      <c r="L263" s="61">
        <v>5950.0</v>
      </c>
      <c r="M263" s="62">
        <v>4165.0</v>
      </c>
      <c r="N263" s="57" t="s">
        <v>476</v>
      </c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  <c r="AA263" s="252"/>
      <c r="AB263" s="252"/>
      <c r="AC263" s="252"/>
      <c r="AD263" s="252"/>
      <c r="AE263" s="252"/>
      <c r="AF263" s="252"/>
      <c r="AG263" s="252"/>
      <c r="AH263" s="252"/>
      <c r="AI263" s="252"/>
      <c r="AJ263" s="270"/>
      <c r="AK263" s="270"/>
      <c r="AL263" s="270"/>
      <c r="AM263" s="270"/>
      <c r="AN263" s="270"/>
      <c r="AO263" s="270"/>
    </row>
    <row r="264">
      <c r="A264" s="271" t="s">
        <v>315</v>
      </c>
      <c r="B264" s="57" t="s">
        <v>316</v>
      </c>
      <c r="C264" s="57" t="s">
        <v>6</v>
      </c>
      <c r="D264" s="57" t="s">
        <v>567</v>
      </c>
      <c r="E264" s="57" t="s">
        <v>4</v>
      </c>
      <c r="F264" s="382" t="s">
        <v>599</v>
      </c>
      <c r="G264" s="57" t="s">
        <v>524</v>
      </c>
      <c r="H264" s="39">
        <v>1.0</v>
      </c>
      <c r="I264" s="59">
        <v>23990.0</v>
      </c>
      <c r="J264" s="59">
        <v>16790.0</v>
      </c>
      <c r="K264" s="274"/>
      <c r="L264" s="61">
        <v>7900.0</v>
      </c>
      <c r="M264" s="62">
        <v>6715.0</v>
      </c>
      <c r="N264" s="57" t="s">
        <v>476</v>
      </c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  <c r="AA264" s="252"/>
      <c r="AB264" s="252"/>
      <c r="AC264" s="252"/>
      <c r="AD264" s="252"/>
      <c r="AE264" s="252"/>
      <c r="AF264" s="252"/>
      <c r="AG264" s="252"/>
      <c r="AH264" s="252"/>
      <c r="AI264" s="252"/>
      <c r="AJ264" s="270"/>
      <c r="AK264" s="270"/>
      <c r="AL264" s="270"/>
      <c r="AM264" s="270"/>
      <c r="AN264" s="270"/>
      <c r="AO264" s="270"/>
    </row>
    <row r="265">
      <c r="A265" s="35" t="s">
        <v>315</v>
      </c>
      <c r="B265" s="35" t="s">
        <v>316</v>
      </c>
      <c r="C265" s="35" t="s">
        <v>6</v>
      </c>
      <c r="D265" s="97" t="s">
        <v>567</v>
      </c>
      <c r="E265" s="97" t="s">
        <v>4</v>
      </c>
      <c r="F265" s="289" t="s">
        <v>1935</v>
      </c>
      <c r="G265" s="97" t="s">
        <v>377</v>
      </c>
      <c r="H265" s="39">
        <v>1.0</v>
      </c>
      <c r="I265" s="97">
        <v>26970.0</v>
      </c>
      <c r="J265" s="97">
        <v>18390.0</v>
      </c>
      <c r="K265" s="38"/>
      <c r="L265" s="290"/>
      <c r="M265" s="291">
        <v>8324.0</v>
      </c>
      <c r="N265" s="35"/>
      <c r="O265" s="231"/>
      <c r="P265" s="231"/>
      <c r="Q265" s="231"/>
      <c r="R265" s="231"/>
      <c r="S265" s="231"/>
      <c r="T265" s="231"/>
      <c r="U265" s="231"/>
      <c r="V265" s="231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252"/>
      <c r="AJ265" s="270"/>
      <c r="AK265" s="270"/>
      <c r="AL265" s="270"/>
      <c r="AM265" s="270"/>
      <c r="AN265" s="270"/>
      <c r="AO265" s="270"/>
    </row>
    <row r="266" hidden="1">
      <c r="A266" s="35" t="s">
        <v>315</v>
      </c>
      <c r="B266" s="35" t="s">
        <v>331</v>
      </c>
      <c r="C266" s="35" t="s">
        <v>6</v>
      </c>
      <c r="D266" s="38" t="s">
        <v>328</v>
      </c>
      <c r="E266" s="35" t="s">
        <v>569</v>
      </c>
      <c r="F266" s="279" t="s">
        <v>1936</v>
      </c>
      <c r="G266" s="38" t="s">
        <v>377</v>
      </c>
      <c r="H266" s="39">
        <v>1.0</v>
      </c>
      <c r="I266" s="38">
        <v>20390.0</v>
      </c>
      <c r="J266" s="38"/>
      <c r="K266" s="38"/>
      <c r="L266" s="39">
        <v>8389.0</v>
      </c>
      <c r="M266" s="447"/>
      <c r="N266" s="35"/>
      <c r="O266" s="54"/>
      <c r="P266" s="54"/>
      <c r="Q266" s="54"/>
      <c r="R266" s="54"/>
      <c r="S266" s="54"/>
      <c r="T266" s="54"/>
      <c r="U266" s="54"/>
      <c r="V266" s="5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252"/>
      <c r="AJ266" s="270"/>
      <c r="AK266" s="270"/>
      <c r="AL266" s="270"/>
      <c r="AM266" s="270"/>
      <c r="AN266" s="270"/>
      <c r="AO266" s="270"/>
    </row>
    <row r="267">
      <c r="A267" s="271" t="s">
        <v>315</v>
      </c>
      <c r="B267" s="57" t="s">
        <v>316</v>
      </c>
      <c r="C267" s="57" t="s">
        <v>6</v>
      </c>
      <c r="D267" s="57" t="s">
        <v>567</v>
      </c>
      <c r="E267" s="57" t="s">
        <v>4</v>
      </c>
      <c r="F267" s="382" t="s">
        <v>601</v>
      </c>
      <c r="G267" s="57" t="s">
        <v>524</v>
      </c>
      <c r="H267" s="39">
        <v>1.0</v>
      </c>
      <c r="I267" s="59">
        <v>19390.0</v>
      </c>
      <c r="J267" s="59">
        <v>15390.0</v>
      </c>
      <c r="K267" s="274"/>
      <c r="L267" s="61">
        <v>7663.0</v>
      </c>
      <c r="M267" s="62">
        <v>6130.0</v>
      </c>
      <c r="N267" s="57" t="s">
        <v>476</v>
      </c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52"/>
      <c r="AJ267" s="270"/>
      <c r="AK267" s="270"/>
      <c r="AL267" s="270"/>
      <c r="AM267" s="270"/>
      <c r="AN267" s="270"/>
      <c r="AO267" s="270"/>
    </row>
    <row r="268">
      <c r="A268" s="35" t="s">
        <v>315</v>
      </c>
      <c r="B268" s="35" t="s">
        <v>316</v>
      </c>
      <c r="C268" s="35" t="s">
        <v>6</v>
      </c>
      <c r="D268" s="97" t="s">
        <v>567</v>
      </c>
      <c r="E268" s="35" t="s">
        <v>4</v>
      </c>
      <c r="F268" s="446" t="s">
        <v>1937</v>
      </c>
      <c r="G268" s="38" t="s">
        <v>377</v>
      </c>
      <c r="H268" s="39">
        <v>1.0</v>
      </c>
      <c r="I268" s="97">
        <v>10190.0</v>
      </c>
      <c r="J268" s="97"/>
      <c r="K268" s="38"/>
      <c r="L268" s="39">
        <v>4114.0</v>
      </c>
      <c r="M268" s="447"/>
      <c r="N268" s="35"/>
      <c r="O268" s="231"/>
      <c r="P268" s="231"/>
      <c r="Q268" s="231"/>
      <c r="R268" s="231"/>
      <c r="S268" s="231"/>
      <c r="T268" s="231"/>
      <c r="U268" s="231"/>
      <c r="V268" s="231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252"/>
      <c r="AJ268" s="270"/>
      <c r="AK268" s="270"/>
      <c r="AL268" s="270"/>
      <c r="AM268" s="270"/>
      <c r="AN268" s="270"/>
      <c r="AO268" s="270"/>
    </row>
    <row r="269" hidden="1">
      <c r="A269" s="35" t="s">
        <v>315</v>
      </c>
      <c r="B269" s="35" t="s">
        <v>316</v>
      </c>
      <c r="C269" s="35" t="s">
        <v>6</v>
      </c>
      <c r="D269" s="35" t="s">
        <v>328</v>
      </c>
      <c r="E269" s="35" t="s">
        <v>4</v>
      </c>
      <c r="F269" s="448" t="s">
        <v>1938</v>
      </c>
      <c r="G269" s="38" t="s">
        <v>377</v>
      </c>
      <c r="H269" s="39">
        <v>1.0</v>
      </c>
      <c r="I269" s="97">
        <v>10190.0</v>
      </c>
      <c r="J269" s="97"/>
      <c r="K269" s="38"/>
      <c r="L269" s="39">
        <v>4114.0</v>
      </c>
      <c r="M269" s="447"/>
      <c r="N269" s="35"/>
      <c r="O269" s="231"/>
      <c r="P269" s="231"/>
      <c r="Q269" s="231"/>
      <c r="R269" s="231"/>
      <c r="S269" s="231"/>
      <c r="T269" s="231"/>
      <c r="U269" s="231"/>
      <c r="V269" s="231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252"/>
      <c r="AJ269" s="270"/>
      <c r="AK269" s="270"/>
      <c r="AL269" s="270"/>
      <c r="AM269" s="270"/>
      <c r="AN269" s="270"/>
      <c r="AO269" s="270"/>
    </row>
    <row r="270">
      <c r="A270" s="271" t="s">
        <v>315</v>
      </c>
      <c r="B270" s="57" t="s">
        <v>316</v>
      </c>
      <c r="C270" s="57" t="s">
        <v>6</v>
      </c>
      <c r="D270" s="57" t="s">
        <v>567</v>
      </c>
      <c r="E270" s="57" t="s">
        <v>4</v>
      </c>
      <c r="F270" s="382" t="s">
        <v>603</v>
      </c>
      <c r="G270" s="57" t="s">
        <v>524</v>
      </c>
      <c r="H270" s="39">
        <v>1.0</v>
      </c>
      <c r="I270" s="59">
        <v>16490.0</v>
      </c>
      <c r="J270" s="59">
        <v>12970.0</v>
      </c>
      <c r="K270" s="274"/>
      <c r="L270" s="61">
        <v>5500.0</v>
      </c>
      <c r="M270" s="62">
        <v>4400.0</v>
      </c>
      <c r="N270" s="57" t="s">
        <v>476</v>
      </c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  <c r="AA270" s="252"/>
      <c r="AB270" s="252"/>
      <c r="AC270" s="252"/>
      <c r="AD270" s="252"/>
      <c r="AE270" s="252"/>
      <c r="AF270" s="252"/>
      <c r="AG270" s="252"/>
      <c r="AH270" s="252"/>
      <c r="AI270" s="252"/>
      <c r="AJ270" s="270"/>
      <c r="AK270" s="270"/>
      <c r="AL270" s="270"/>
      <c r="AM270" s="270"/>
      <c r="AN270" s="270"/>
      <c r="AO270" s="270"/>
    </row>
    <row r="271">
      <c r="A271" s="271" t="s">
        <v>315</v>
      </c>
      <c r="B271" s="57" t="s">
        <v>316</v>
      </c>
      <c r="C271" s="57" t="s">
        <v>6</v>
      </c>
      <c r="D271" s="57" t="s">
        <v>567</v>
      </c>
      <c r="E271" s="57" t="s">
        <v>4</v>
      </c>
      <c r="F271" s="382" t="s">
        <v>604</v>
      </c>
      <c r="G271" s="57" t="s">
        <v>524</v>
      </c>
      <c r="H271" s="39">
        <v>1.0</v>
      </c>
      <c r="I271" s="59">
        <v>16490.0</v>
      </c>
      <c r="J271" s="59">
        <v>12970.0</v>
      </c>
      <c r="K271" s="274"/>
      <c r="L271" s="61">
        <v>5500.0</v>
      </c>
      <c r="M271" s="62">
        <v>4400.0</v>
      </c>
      <c r="N271" s="57" t="s">
        <v>476</v>
      </c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  <c r="AA271" s="252"/>
      <c r="AB271" s="252"/>
      <c r="AC271" s="252"/>
      <c r="AD271" s="252"/>
      <c r="AE271" s="252"/>
      <c r="AF271" s="252"/>
      <c r="AG271" s="252"/>
      <c r="AH271" s="252"/>
      <c r="AI271" s="252"/>
      <c r="AJ271" s="270"/>
      <c r="AK271" s="270"/>
      <c r="AL271" s="270"/>
      <c r="AM271" s="270"/>
      <c r="AN271" s="270"/>
      <c r="AO271" s="270"/>
    </row>
    <row r="272" hidden="1">
      <c r="A272" s="271" t="s">
        <v>315</v>
      </c>
      <c r="B272" s="57" t="s">
        <v>316</v>
      </c>
      <c r="C272" s="57" t="s">
        <v>6</v>
      </c>
      <c r="D272" s="57" t="s">
        <v>328</v>
      </c>
      <c r="E272" s="57" t="s">
        <v>569</v>
      </c>
      <c r="F272" s="58" t="s">
        <v>605</v>
      </c>
      <c r="G272" s="57" t="s">
        <v>524</v>
      </c>
      <c r="H272" s="39">
        <v>1.0</v>
      </c>
      <c r="I272" s="59">
        <v>21590.0</v>
      </c>
      <c r="J272" s="59">
        <v>14890.0</v>
      </c>
      <c r="K272" s="274"/>
      <c r="L272" s="61">
        <v>8497.0</v>
      </c>
      <c r="M272" s="62">
        <v>5948.0</v>
      </c>
      <c r="N272" s="57" t="s">
        <v>476</v>
      </c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  <c r="AA272" s="252"/>
      <c r="AB272" s="252"/>
      <c r="AC272" s="252"/>
      <c r="AD272" s="252"/>
      <c r="AE272" s="252"/>
      <c r="AF272" s="252"/>
      <c r="AG272" s="252"/>
      <c r="AH272" s="252"/>
      <c r="AI272" s="252"/>
      <c r="AJ272" s="270"/>
      <c r="AK272" s="270"/>
      <c r="AL272" s="270"/>
      <c r="AM272" s="270"/>
      <c r="AN272" s="270"/>
      <c r="AO272" s="270"/>
    </row>
    <row r="273" hidden="1">
      <c r="A273" s="271" t="s">
        <v>315</v>
      </c>
      <c r="B273" s="57" t="s">
        <v>316</v>
      </c>
      <c r="C273" s="57" t="s">
        <v>6</v>
      </c>
      <c r="D273" s="57" t="s">
        <v>328</v>
      </c>
      <c r="E273" s="57" t="s">
        <v>569</v>
      </c>
      <c r="F273" s="57" t="s">
        <v>782</v>
      </c>
      <c r="G273" s="57" t="s">
        <v>524</v>
      </c>
      <c r="H273" s="38">
        <v>1.0</v>
      </c>
      <c r="I273" s="113">
        <v>21590.0</v>
      </c>
      <c r="J273" s="132">
        <v>15790.0</v>
      </c>
      <c r="K273" s="104"/>
      <c r="L273" s="133">
        <v>8497.0</v>
      </c>
      <c r="M273" s="381">
        <v>7222.0</v>
      </c>
      <c r="N273" s="57" t="s">
        <v>748</v>
      </c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  <c r="AA273" s="252"/>
      <c r="AB273" s="252"/>
      <c r="AC273" s="252"/>
      <c r="AD273" s="252"/>
      <c r="AE273" s="252"/>
      <c r="AF273" s="252"/>
      <c r="AG273" s="252"/>
      <c r="AH273" s="252"/>
      <c r="AI273" s="252"/>
      <c r="AJ273" s="270"/>
      <c r="AK273" s="270"/>
      <c r="AL273" s="270"/>
      <c r="AM273" s="270"/>
      <c r="AN273" s="270"/>
      <c r="AO273" s="270"/>
    </row>
    <row r="274">
      <c r="A274" s="271" t="s">
        <v>315</v>
      </c>
      <c r="B274" s="57" t="s">
        <v>331</v>
      </c>
      <c r="C274" s="57" t="s">
        <v>6</v>
      </c>
      <c r="D274" s="97" t="s">
        <v>567</v>
      </c>
      <c r="E274" s="57" t="s">
        <v>569</v>
      </c>
      <c r="F274" s="358" t="s">
        <v>699</v>
      </c>
      <c r="G274" s="57" t="s">
        <v>524</v>
      </c>
      <c r="H274" s="39">
        <v>1.0</v>
      </c>
      <c r="I274" s="120">
        <v>23990.0</v>
      </c>
      <c r="J274" s="120">
        <v>18970.0</v>
      </c>
      <c r="K274" s="119"/>
      <c r="L274" s="61" t="s">
        <v>700</v>
      </c>
      <c r="M274" s="62">
        <v>7506.0</v>
      </c>
      <c r="N274" s="57" t="s">
        <v>629</v>
      </c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  <c r="AA274" s="252"/>
      <c r="AB274" s="252"/>
      <c r="AC274" s="252"/>
      <c r="AD274" s="252"/>
      <c r="AE274" s="252"/>
      <c r="AF274" s="252"/>
      <c r="AG274" s="252"/>
      <c r="AH274" s="252"/>
      <c r="AI274" s="270"/>
      <c r="AJ274" s="270"/>
      <c r="AK274" s="270"/>
    </row>
    <row r="275" hidden="1">
      <c r="A275" s="35" t="s">
        <v>315</v>
      </c>
      <c r="B275" s="35" t="s">
        <v>316</v>
      </c>
      <c r="C275" s="35" t="s">
        <v>6</v>
      </c>
      <c r="D275" s="35" t="s">
        <v>328</v>
      </c>
      <c r="E275" s="35" t="s">
        <v>4</v>
      </c>
      <c r="F275" s="448" t="s">
        <v>1939</v>
      </c>
      <c r="G275" s="38" t="s">
        <v>377</v>
      </c>
      <c r="H275" s="39">
        <v>1.0</v>
      </c>
      <c r="I275" s="97">
        <v>11390.0</v>
      </c>
      <c r="J275" s="97"/>
      <c r="K275" s="38"/>
      <c r="L275" s="39">
        <v>4589.0</v>
      </c>
      <c r="M275" s="447"/>
      <c r="N275" s="35"/>
      <c r="O275" s="231"/>
      <c r="P275" s="231"/>
      <c r="Q275" s="231"/>
      <c r="R275" s="231"/>
      <c r="S275" s="231"/>
      <c r="T275" s="231"/>
      <c r="U275" s="231"/>
      <c r="V275" s="231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252"/>
      <c r="AJ275" s="270"/>
      <c r="AK275" s="270"/>
      <c r="AL275" s="270"/>
      <c r="AM275" s="270"/>
      <c r="AN275" s="270"/>
      <c r="AO275" s="270"/>
    </row>
    <row r="276">
      <c r="A276" s="57" t="s">
        <v>315</v>
      </c>
      <c r="B276" s="57" t="s">
        <v>316</v>
      </c>
      <c r="C276" s="57" t="s">
        <v>6</v>
      </c>
      <c r="D276" s="271" t="s">
        <v>567</v>
      </c>
      <c r="E276" s="57" t="s">
        <v>4</v>
      </c>
      <c r="F276" s="382" t="s">
        <v>1115</v>
      </c>
      <c r="G276" s="154" t="s">
        <v>524</v>
      </c>
      <c r="H276" s="38">
        <v>1.0</v>
      </c>
      <c r="I276" s="113">
        <v>15590.0</v>
      </c>
      <c r="J276" s="125"/>
      <c r="K276" s="179">
        <v>5500.0</v>
      </c>
      <c r="L276" s="38">
        <v>5225.0</v>
      </c>
      <c r="M276" s="383">
        <f t="shared" ref="M276:M291" si="29">L276*H276</f>
        <v>5225</v>
      </c>
      <c r="N276" s="57" t="s">
        <v>1095</v>
      </c>
      <c r="O276" s="63"/>
      <c r="P276" s="63"/>
      <c r="Q276" s="5">
        <v>2.0</v>
      </c>
      <c r="R276" s="5"/>
      <c r="S276" s="5"/>
      <c r="T276" s="5"/>
      <c r="U276" s="5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</row>
    <row r="277" hidden="1">
      <c r="A277" s="57" t="s">
        <v>315</v>
      </c>
      <c r="B277" s="57" t="s">
        <v>316</v>
      </c>
      <c r="C277" s="57" t="s">
        <v>6</v>
      </c>
      <c r="D277" s="57" t="s">
        <v>328</v>
      </c>
      <c r="E277" s="57" t="s">
        <v>4</v>
      </c>
      <c r="F277" s="58" t="s">
        <v>1115</v>
      </c>
      <c r="G277" s="154" t="s">
        <v>524</v>
      </c>
      <c r="H277" s="38">
        <v>1.0</v>
      </c>
      <c r="I277" s="113">
        <v>15590.0</v>
      </c>
      <c r="J277" s="125"/>
      <c r="K277" s="179">
        <v>5500.0</v>
      </c>
      <c r="L277" s="38">
        <v>5225.0</v>
      </c>
      <c r="M277" s="383">
        <f t="shared" si="29"/>
        <v>5225</v>
      </c>
      <c r="N277" s="57" t="s">
        <v>1095</v>
      </c>
      <c r="O277" s="63"/>
      <c r="P277" s="63"/>
      <c r="Q277" s="5">
        <v>2.0</v>
      </c>
      <c r="R277" s="5"/>
      <c r="S277" s="5"/>
      <c r="T277" s="5"/>
      <c r="U277" s="5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</row>
    <row r="278" hidden="1">
      <c r="A278" s="57" t="s">
        <v>315</v>
      </c>
      <c r="B278" s="57" t="s">
        <v>316</v>
      </c>
      <c r="C278" s="57" t="s">
        <v>6</v>
      </c>
      <c r="D278" s="57" t="s">
        <v>328</v>
      </c>
      <c r="E278" s="57" t="s">
        <v>4</v>
      </c>
      <c r="F278" s="58" t="s">
        <v>1190</v>
      </c>
      <c r="G278" s="57" t="s">
        <v>524</v>
      </c>
      <c r="H278" s="38">
        <v>1.0</v>
      </c>
      <c r="I278" s="113">
        <v>25990.0</v>
      </c>
      <c r="J278" s="132">
        <v>23590.0</v>
      </c>
      <c r="K278" s="178">
        <v>11450.0</v>
      </c>
      <c r="L278" s="151">
        <v>10191.0</v>
      </c>
      <c r="M278" s="189">
        <f t="shared" si="29"/>
        <v>10191</v>
      </c>
      <c r="N278" s="57" t="s">
        <v>1134</v>
      </c>
      <c r="O278" s="63"/>
      <c r="P278" s="63"/>
      <c r="Q278" s="63"/>
      <c r="R278" s="64"/>
      <c r="S278" s="54"/>
      <c r="T278" s="54"/>
      <c r="U278" s="54"/>
      <c r="V278" s="54"/>
      <c r="W278" s="5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3"/>
      <c r="AI278" s="63"/>
      <c r="AJ278" s="63"/>
    </row>
    <row r="279" hidden="1">
      <c r="A279" s="57" t="s">
        <v>315</v>
      </c>
      <c r="B279" s="57" t="s">
        <v>316</v>
      </c>
      <c r="C279" s="57" t="s">
        <v>6</v>
      </c>
      <c r="D279" s="57" t="s">
        <v>328</v>
      </c>
      <c r="E279" s="57" t="s">
        <v>4</v>
      </c>
      <c r="F279" s="58" t="s">
        <v>1191</v>
      </c>
      <c r="G279" s="57" t="s">
        <v>524</v>
      </c>
      <c r="H279" s="38">
        <v>1.0</v>
      </c>
      <c r="I279" s="113">
        <v>25990.0</v>
      </c>
      <c r="J279" s="132">
        <v>23590.0</v>
      </c>
      <c r="K279" s="178">
        <v>11450.0</v>
      </c>
      <c r="L279" s="151">
        <v>10191.0</v>
      </c>
      <c r="M279" s="189">
        <f t="shared" si="29"/>
        <v>10191</v>
      </c>
      <c r="N279" s="57" t="s">
        <v>1134</v>
      </c>
      <c r="O279" s="63"/>
      <c r="P279" s="63"/>
      <c r="Q279" s="63"/>
      <c r="R279" s="64"/>
      <c r="S279" s="54"/>
      <c r="T279" s="54"/>
      <c r="U279" s="54"/>
      <c r="V279" s="54"/>
      <c r="W279" s="5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3"/>
      <c r="AI279" s="63"/>
      <c r="AJ279" s="63"/>
    </row>
    <row r="280" hidden="1">
      <c r="A280" s="57" t="s">
        <v>315</v>
      </c>
      <c r="B280" s="57" t="s">
        <v>316</v>
      </c>
      <c r="C280" s="57" t="s">
        <v>6</v>
      </c>
      <c r="D280" s="57" t="s">
        <v>328</v>
      </c>
      <c r="E280" s="57" t="s">
        <v>4</v>
      </c>
      <c r="F280" s="57" t="s">
        <v>1328</v>
      </c>
      <c r="G280" s="57" t="s">
        <v>524</v>
      </c>
      <c r="H280" s="38">
        <v>1.0</v>
      </c>
      <c r="I280" s="113">
        <v>18390.0</v>
      </c>
      <c r="J280" s="125"/>
      <c r="K280" s="451">
        <v>7900.0</v>
      </c>
      <c r="L280" s="414">
        <v>6715.0</v>
      </c>
      <c r="M280" s="189">
        <f t="shared" si="29"/>
        <v>6715</v>
      </c>
      <c r="N280" s="57" t="s">
        <v>1288</v>
      </c>
    </row>
    <row r="281">
      <c r="A281" s="57" t="s">
        <v>315</v>
      </c>
      <c r="B281" s="57" t="s">
        <v>331</v>
      </c>
      <c r="C281" s="57" t="s">
        <v>6</v>
      </c>
      <c r="D281" s="57" t="s">
        <v>567</v>
      </c>
      <c r="E281" s="57" t="s">
        <v>361</v>
      </c>
      <c r="F281" s="38" t="s">
        <v>1470</v>
      </c>
      <c r="G281" s="57" t="s">
        <v>524</v>
      </c>
      <c r="H281" s="38">
        <v>1.0</v>
      </c>
      <c r="I281" s="113">
        <v>15790.0</v>
      </c>
      <c r="J281" s="125"/>
      <c r="K281" s="217">
        <v>6900.0</v>
      </c>
      <c r="L281" s="218">
        <v>6900.0</v>
      </c>
      <c r="M281" s="189">
        <f t="shared" si="29"/>
        <v>6900</v>
      </c>
      <c r="N281" s="57" t="s">
        <v>1435</v>
      </c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</row>
    <row r="282" hidden="1">
      <c r="A282" s="57" t="s">
        <v>315</v>
      </c>
      <c r="B282" s="57" t="s">
        <v>331</v>
      </c>
      <c r="C282" s="57" t="s">
        <v>6</v>
      </c>
      <c r="D282" s="57" t="s">
        <v>328</v>
      </c>
      <c r="E282" s="57" t="s">
        <v>361</v>
      </c>
      <c r="F282" s="38" t="s">
        <v>1471</v>
      </c>
      <c r="G282" s="57" t="s">
        <v>524</v>
      </c>
      <c r="H282" s="38">
        <v>1.0</v>
      </c>
      <c r="I282" s="113">
        <v>15790.0</v>
      </c>
      <c r="J282" s="125"/>
      <c r="K282" s="217">
        <v>6900.0</v>
      </c>
      <c r="L282" s="218">
        <v>6900.0</v>
      </c>
      <c r="M282" s="189">
        <f t="shared" si="29"/>
        <v>6900</v>
      </c>
      <c r="N282" s="57" t="s">
        <v>1435</v>
      </c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</row>
    <row r="283" hidden="1">
      <c r="A283" s="57" t="s">
        <v>315</v>
      </c>
      <c r="B283" s="57" t="s">
        <v>316</v>
      </c>
      <c r="C283" s="57" t="s">
        <v>6</v>
      </c>
      <c r="D283" s="57" t="s">
        <v>328</v>
      </c>
      <c r="E283" s="57" t="s">
        <v>361</v>
      </c>
      <c r="F283" s="38" t="s">
        <v>1472</v>
      </c>
      <c r="G283" s="57" t="s">
        <v>524</v>
      </c>
      <c r="H283" s="38">
        <v>0.0</v>
      </c>
      <c r="I283" s="113">
        <v>11390.0</v>
      </c>
      <c r="J283" s="125"/>
      <c r="K283" s="217">
        <v>4900.0</v>
      </c>
      <c r="L283" s="218">
        <v>4900.0</v>
      </c>
      <c r="M283" s="189">
        <f t="shared" si="29"/>
        <v>0</v>
      </c>
      <c r="N283" s="57" t="s">
        <v>1435</v>
      </c>
      <c r="O283" s="64" t="s">
        <v>2063</v>
      </c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</row>
    <row r="284">
      <c r="A284" s="57" t="s">
        <v>315</v>
      </c>
      <c r="B284" s="57" t="s">
        <v>316</v>
      </c>
      <c r="C284" s="57" t="s">
        <v>6</v>
      </c>
      <c r="D284" s="57" t="s">
        <v>567</v>
      </c>
      <c r="E284" s="57" t="s">
        <v>361</v>
      </c>
      <c r="F284" s="38" t="s">
        <v>1473</v>
      </c>
      <c r="G284" s="57" t="s">
        <v>524</v>
      </c>
      <c r="H284" s="38">
        <v>1.0</v>
      </c>
      <c r="I284" s="113">
        <v>13790.0</v>
      </c>
      <c r="J284" s="125"/>
      <c r="K284" s="217">
        <v>5900.0</v>
      </c>
      <c r="L284" s="218">
        <v>5900.0</v>
      </c>
      <c r="M284" s="189">
        <f t="shared" si="29"/>
        <v>5900</v>
      </c>
      <c r="N284" s="57" t="s">
        <v>1435</v>
      </c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</row>
    <row r="285" hidden="1">
      <c r="A285" s="57" t="s">
        <v>315</v>
      </c>
      <c r="B285" s="57" t="s">
        <v>316</v>
      </c>
      <c r="C285" s="57" t="s">
        <v>6</v>
      </c>
      <c r="D285" s="57" t="s">
        <v>328</v>
      </c>
      <c r="E285" s="57" t="s">
        <v>361</v>
      </c>
      <c r="F285" s="38" t="s">
        <v>1474</v>
      </c>
      <c r="G285" s="57" t="s">
        <v>524</v>
      </c>
      <c r="H285" s="38">
        <v>0.0</v>
      </c>
      <c r="I285" s="113">
        <v>15790.0</v>
      </c>
      <c r="J285" s="125"/>
      <c r="K285" s="217">
        <v>6900.0</v>
      </c>
      <c r="L285" s="218">
        <v>6900.0</v>
      </c>
      <c r="M285" s="189">
        <f t="shared" si="29"/>
        <v>0</v>
      </c>
      <c r="N285" s="57" t="s">
        <v>1435</v>
      </c>
      <c r="O285" s="64" t="s">
        <v>2029</v>
      </c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</row>
    <row r="286" hidden="1">
      <c r="A286" s="57" t="s">
        <v>315</v>
      </c>
      <c r="B286" s="57" t="s">
        <v>316</v>
      </c>
      <c r="C286" s="57" t="s">
        <v>6</v>
      </c>
      <c r="D286" s="57" t="s">
        <v>474</v>
      </c>
      <c r="E286" s="57" t="s">
        <v>4</v>
      </c>
      <c r="F286" s="38" t="s">
        <v>1475</v>
      </c>
      <c r="G286" s="57" t="s">
        <v>524</v>
      </c>
      <c r="H286" s="38">
        <v>1.0</v>
      </c>
      <c r="I286" s="113">
        <v>13190.0</v>
      </c>
      <c r="J286" s="125"/>
      <c r="K286" s="217">
        <v>5700.0</v>
      </c>
      <c r="L286" s="218">
        <v>4275.0</v>
      </c>
      <c r="M286" s="189">
        <f t="shared" si="29"/>
        <v>4275</v>
      </c>
      <c r="N286" s="57" t="s">
        <v>1435</v>
      </c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</row>
    <row r="287" hidden="1">
      <c r="A287" s="57" t="s">
        <v>315</v>
      </c>
      <c r="B287" s="57" t="s">
        <v>316</v>
      </c>
      <c r="C287" s="57" t="s">
        <v>6</v>
      </c>
      <c r="D287" s="57" t="s">
        <v>328</v>
      </c>
      <c r="E287" s="57" t="s">
        <v>4</v>
      </c>
      <c r="F287" s="38" t="s">
        <v>1476</v>
      </c>
      <c r="G287" s="57" t="s">
        <v>524</v>
      </c>
      <c r="H287" s="38">
        <v>1.0</v>
      </c>
      <c r="I287" s="113">
        <v>13190.0</v>
      </c>
      <c r="J287" s="125"/>
      <c r="K287" s="217">
        <v>5700.0</v>
      </c>
      <c r="L287" s="218">
        <v>4275.0</v>
      </c>
      <c r="M287" s="189">
        <f t="shared" si="29"/>
        <v>4275</v>
      </c>
      <c r="N287" s="57" t="s">
        <v>1435</v>
      </c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</row>
    <row r="288" hidden="1">
      <c r="A288" s="57" t="s">
        <v>315</v>
      </c>
      <c r="B288" s="57" t="s">
        <v>316</v>
      </c>
      <c r="C288" s="57" t="s">
        <v>6</v>
      </c>
      <c r="D288" s="57" t="s">
        <v>328</v>
      </c>
      <c r="E288" s="57" t="s">
        <v>4</v>
      </c>
      <c r="F288" s="38" t="s">
        <v>1477</v>
      </c>
      <c r="G288" s="57" t="s">
        <v>524</v>
      </c>
      <c r="H288" s="38">
        <v>1.0</v>
      </c>
      <c r="I288" s="113">
        <v>13190.0</v>
      </c>
      <c r="J288" s="125"/>
      <c r="K288" s="217">
        <v>5700.0</v>
      </c>
      <c r="L288" s="218">
        <v>4275.0</v>
      </c>
      <c r="M288" s="189">
        <f t="shared" si="29"/>
        <v>4275</v>
      </c>
      <c r="N288" s="57" t="s">
        <v>1435</v>
      </c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</row>
    <row r="289">
      <c r="A289" s="57" t="s">
        <v>315</v>
      </c>
      <c r="B289" s="57" t="s">
        <v>316</v>
      </c>
      <c r="C289" s="57" t="s">
        <v>6</v>
      </c>
      <c r="D289" s="57" t="s">
        <v>567</v>
      </c>
      <c r="E289" s="57" t="s">
        <v>4</v>
      </c>
      <c r="F289" s="38" t="s">
        <v>1478</v>
      </c>
      <c r="G289" s="57" t="s">
        <v>524</v>
      </c>
      <c r="H289" s="38">
        <v>1.0</v>
      </c>
      <c r="I289" s="113">
        <v>13190.0</v>
      </c>
      <c r="J289" s="125"/>
      <c r="K289" s="217">
        <v>5700.0</v>
      </c>
      <c r="L289" s="218">
        <v>4275.0</v>
      </c>
      <c r="M289" s="189">
        <f t="shared" si="29"/>
        <v>4275</v>
      </c>
      <c r="N289" s="57" t="s">
        <v>1435</v>
      </c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</row>
    <row r="290" hidden="1">
      <c r="A290" s="57" t="s">
        <v>315</v>
      </c>
      <c r="B290" s="57" t="s">
        <v>316</v>
      </c>
      <c r="C290" s="57" t="s">
        <v>22</v>
      </c>
      <c r="D290" s="57" t="s">
        <v>328</v>
      </c>
      <c r="E290" s="57" t="s">
        <v>4</v>
      </c>
      <c r="F290" s="38" t="s">
        <v>1479</v>
      </c>
      <c r="G290" s="57" t="s">
        <v>524</v>
      </c>
      <c r="H290" s="38">
        <v>1.0</v>
      </c>
      <c r="I290" s="113">
        <v>15590.0</v>
      </c>
      <c r="J290" s="125"/>
      <c r="K290" s="217" t="s">
        <v>1480</v>
      </c>
      <c r="L290" s="218">
        <v>5037.0</v>
      </c>
      <c r="M290" s="189">
        <f t="shared" si="29"/>
        <v>5037</v>
      </c>
      <c r="N290" s="57" t="s">
        <v>1435</v>
      </c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</row>
    <row r="291" hidden="1">
      <c r="A291" s="57" t="s">
        <v>315</v>
      </c>
      <c r="B291" s="57" t="s">
        <v>316</v>
      </c>
      <c r="C291" s="57" t="s">
        <v>22</v>
      </c>
      <c r="D291" s="57" t="s">
        <v>328</v>
      </c>
      <c r="E291" s="57" t="s">
        <v>4</v>
      </c>
      <c r="F291" s="38" t="s">
        <v>1481</v>
      </c>
      <c r="G291" s="57" t="s">
        <v>524</v>
      </c>
      <c r="H291" s="38">
        <v>1.0</v>
      </c>
      <c r="I291" s="113">
        <v>16990.0</v>
      </c>
      <c r="J291" s="132">
        <v>12790.0</v>
      </c>
      <c r="K291" s="217">
        <v>7341.0</v>
      </c>
      <c r="L291" s="218">
        <v>5506.0</v>
      </c>
      <c r="M291" s="189">
        <f t="shared" si="29"/>
        <v>5506</v>
      </c>
      <c r="N291" s="57" t="s">
        <v>1435</v>
      </c>
      <c r="O291" s="63"/>
      <c r="P291" s="209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</row>
    <row r="292">
      <c r="A292" s="271" t="s">
        <v>315</v>
      </c>
      <c r="B292" s="271" t="s">
        <v>316</v>
      </c>
      <c r="C292" s="271" t="s">
        <v>317</v>
      </c>
      <c r="D292" s="271" t="s">
        <v>567</v>
      </c>
      <c r="E292" s="271" t="s">
        <v>319</v>
      </c>
      <c r="F292" s="272" t="s">
        <v>1940</v>
      </c>
      <c r="G292" s="271" t="s">
        <v>320</v>
      </c>
      <c r="H292" s="273">
        <v>1.0</v>
      </c>
      <c r="I292" s="271">
        <v>2390.0</v>
      </c>
      <c r="J292" s="271"/>
      <c r="K292" s="408"/>
      <c r="L292" s="413">
        <v>997.0</v>
      </c>
      <c r="M292" s="275">
        <v>927.0</v>
      </c>
      <c r="N292" s="271" t="s">
        <v>321</v>
      </c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  <c r="AA292" s="252"/>
      <c r="AB292" s="252"/>
      <c r="AC292" s="252"/>
      <c r="AD292" s="252"/>
      <c r="AE292" s="252"/>
      <c r="AF292" s="252"/>
      <c r="AG292" s="252"/>
      <c r="AH292" s="252"/>
      <c r="AI292" s="252"/>
      <c r="AJ292" s="270"/>
      <c r="AK292" s="270"/>
      <c r="AL292" s="270"/>
      <c r="AM292" s="270"/>
      <c r="AN292" s="270"/>
      <c r="AO292" s="270"/>
    </row>
    <row r="293">
      <c r="A293" s="271" t="s">
        <v>315</v>
      </c>
      <c r="B293" s="57" t="s">
        <v>316</v>
      </c>
      <c r="C293" s="57" t="s">
        <v>317</v>
      </c>
      <c r="D293" s="97" t="s">
        <v>567</v>
      </c>
      <c r="E293" s="57" t="s">
        <v>4</v>
      </c>
      <c r="F293" s="358" t="s">
        <v>728</v>
      </c>
      <c r="G293" s="57" t="s">
        <v>335</v>
      </c>
      <c r="H293" s="39">
        <v>1.0</v>
      </c>
      <c r="I293" s="120">
        <v>2490.0</v>
      </c>
      <c r="J293" s="120">
        <v>1990.0</v>
      </c>
      <c r="K293" s="449"/>
      <c r="L293" s="176">
        <v>830.0</v>
      </c>
      <c r="M293" s="62">
        <v>789.0</v>
      </c>
      <c r="N293" s="57" t="s">
        <v>629</v>
      </c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  <c r="AA293" s="252"/>
      <c r="AB293" s="252"/>
      <c r="AC293" s="252"/>
      <c r="AD293" s="252"/>
      <c r="AE293" s="252"/>
      <c r="AF293" s="252"/>
      <c r="AG293" s="252"/>
      <c r="AH293" s="252"/>
      <c r="AI293" s="270"/>
      <c r="AJ293" s="270"/>
      <c r="AK293" s="270"/>
    </row>
    <row r="294" hidden="1">
      <c r="A294" s="57" t="s">
        <v>315</v>
      </c>
      <c r="B294" s="57" t="s">
        <v>1432</v>
      </c>
      <c r="C294" s="58"/>
      <c r="D294" s="57" t="s">
        <v>328</v>
      </c>
      <c r="E294" s="57" t="s">
        <v>4</v>
      </c>
      <c r="F294" s="38" t="s">
        <v>1539</v>
      </c>
      <c r="G294" s="57" t="s">
        <v>320</v>
      </c>
      <c r="H294" s="38">
        <v>0.0</v>
      </c>
      <c r="I294" s="113">
        <v>3790.0</v>
      </c>
      <c r="J294" s="125"/>
      <c r="K294" s="217">
        <v>1490.0</v>
      </c>
      <c r="L294" s="218">
        <v>1118.0</v>
      </c>
      <c r="M294" s="189">
        <f t="shared" ref="M294:M309" si="30">L294*H294</f>
        <v>0</v>
      </c>
      <c r="N294" s="57" t="s">
        <v>1435</v>
      </c>
      <c r="O294" s="64" t="s">
        <v>2066</v>
      </c>
      <c r="P294" s="209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</row>
    <row r="295" hidden="1">
      <c r="A295" s="57" t="s">
        <v>315</v>
      </c>
      <c r="B295" s="57" t="s">
        <v>1432</v>
      </c>
      <c r="C295" s="58"/>
      <c r="D295" s="57" t="s">
        <v>328</v>
      </c>
      <c r="E295" s="57" t="s">
        <v>4</v>
      </c>
      <c r="F295" s="38" t="s">
        <v>1540</v>
      </c>
      <c r="G295" s="57" t="s">
        <v>335</v>
      </c>
      <c r="H295" s="38">
        <v>1.0</v>
      </c>
      <c r="I295" s="113">
        <v>3790.0</v>
      </c>
      <c r="J295" s="125"/>
      <c r="K295" s="217">
        <v>1390.0</v>
      </c>
      <c r="L295" s="218">
        <v>1043.0</v>
      </c>
      <c r="M295" s="189">
        <f t="shared" si="30"/>
        <v>1043</v>
      </c>
      <c r="N295" s="57" t="s">
        <v>1435</v>
      </c>
      <c r="O295" s="63"/>
      <c r="P295" s="209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</row>
    <row r="296">
      <c r="A296" s="57" t="s">
        <v>315</v>
      </c>
      <c r="B296" s="57" t="s">
        <v>316</v>
      </c>
      <c r="C296" s="57" t="s">
        <v>6</v>
      </c>
      <c r="D296" s="57" t="s">
        <v>567</v>
      </c>
      <c r="E296" s="57" t="s">
        <v>4</v>
      </c>
      <c r="F296" s="38" t="s">
        <v>1541</v>
      </c>
      <c r="G296" s="57" t="s">
        <v>335</v>
      </c>
      <c r="H296" s="38">
        <v>1.0</v>
      </c>
      <c r="I296" s="113">
        <v>3390.0</v>
      </c>
      <c r="J296" s="125"/>
      <c r="K296" s="217" t="s">
        <v>1434</v>
      </c>
      <c r="L296" s="218">
        <v>1097.0</v>
      </c>
      <c r="M296" s="189">
        <f t="shared" si="30"/>
        <v>1097</v>
      </c>
      <c r="N296" s="57" t="s">
        <v>1435</v>
      </c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</row>
    <row r="297" hidden="1">
      <c r="A297" s="57" t="s">
        <v>315</v>
      </c>
      <c r="B297" s="57" t="s">
        <v>316</v>
      </c>
      <c r="C297" s="58"/>
      <c r="D297" s="271" t="s">
        <v>474</v>
      </c>
      <c r="E297" s="57" t="s">
        <v>4</v>
      </c>
      <c r="F297" s="57" t="s">
        <v>1394</v>
      </c>
      <c r="G297" s="57" t="s">
        <v>335</v>
      </c>
      <c r="H297" s="38">
        <v>1.0</v>
      </c>
      <c r="I297" s="113">
        <v>5190.0</v>
      </c>
      <c r="J297" s="125"/>
      <c r="K297" s="451">
        <v>2300.0</v>
      </c>
      <c r="L297" s="414">
        <v>1955.0</v>
      </c>
      <c r="M297" s="189">
        <f t="shared" si="30"/>
        <v>1955</v>
      </c>
      <c r="N297" s="57" t="s">
        <v>1288</v>
      </c>
    </row>
    <row r="298">
      <c r="A298" s="57" t="s">
        <v>315</v>
      </c>
      <c r="B298" s="57" t="s">
        <v>316</v>
      </c>
      <c r="C298" s="58"/>
      <c r="D298" s="57" t="s">
        <v>567</v>
      </c>
      <c r="E298" s="57" t="s">
        <v>4</v>
      </c>
      <c r="F298" s="358" t="s">
        <v>1394</v>
      </c>
      <c r="G298" s="57" t="s">
        <v>335</v>
      </c>
      <c r="H298" s="38">
        <v>1.0</v>
      </c>
      <c r="I298" s="113">
        <v>5190.0</v>
      </c>
      <c r="J298" s="125"/>
      <c r="K298" s="451">
        <v>2300.0</v>
      </c>
      <c r="L298" s="414">
        <v>1955.0</v>
      </c>
      <c r="M298" s="189">
        <f t="shared" si="30"/>
        <v>1955</v>
      </c>
      <c r="N298" s="57" t="s">
        <v>1288</v>
      </c>
    </row>
    <row r="299" hidden="1">
      <c r="A299" s="57" t="s">
        <v>315</v>
      </c>
      <c r="B299" s="57" t="s">
        <v>331</v>
      </c>
      <c r="C299" s="57" t="s">
        <v>22</v>
      </c>
      <c r="D299" s="57" t="s">
        <v>474</v>
      </c>
      <c r="E299" s="57" t="s">
        <v>4</v>
      </c>
      <c r="F299" s="38" t="s">
        <v>1542</v>
      </c>
      <c r="G299" s="57" t="s">
        <v>320</v>
      </c>
      <c r="H299" s="38">
        <v>1.0</v>
      </c>
      <c r="I299" s="113">
        <v>5390.0</v>
      </c>
      <c r="J299" s="125"/>
      <c r="K299" s="217" t="s">
        <v>1437</v>
      </c>
      <c r="L299" s="218">
        <v>1493.0</v>
      </c>
      <c r="M299" s="189">
        <f t="shared" si="30"/>
        <v>1493</v>
      </c>
      <c r="N299" s="57" t="s">
        <v>1435</v>
      </c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</row>
    <row r="300" hidden="1">
      <c r="A300" s="57" t="s">
        <v>315</v>
      </c>
      <c r="B300" s="57" t="s">
        <v>331</v>
      </c>
      <c r="C300" s="57" t="s">
        <v>22</v>
      </c>
      <c r="D300" s="57" t="s">
        <v>328</v>
      </c>
      <c r="E300" s="57" t="s">
        <v>4</v>
      </c>
      <c r="F300" s="38" t="s">
        <v>1543</v>
      </c>
      <c r="G300" s="57" t="s">
        <v>320</v>
      </c>
      <c r="H300" s="38">
        <v>1.0</v>
      </c>
      <c r="I300" s="113">
        <v>5390.0</v>
      </c>
      <c r="J300" s="125"/>
      <c r="K300" s="217" t="s">
        <v>1437</v>
      </c>
      <c r="L300" s="218">
        <v>1493.0</v>
      </c>
      <c r="M300" s="189">
        <f t="shared" si="30"/>
        <v>1493</v>
      </c>
      <c r="N300" s="57" t="s">
        <v>1435</v>
      </c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</row>
    <row r="301" hidden="1">
      <c r="A301" s="57" t="s">
        <v>315</v>
      </c>
      <c r="B301" s="57" t="s">
        <v>331</v>
      </c>
      <c r="C301" s="57" t="s">
        <v>22</v>
      </c>
      <c r="D301" s="57" t="s">
        <v>328</v>
      </c>
      <c r="E301" s="57" t="s">
        <v>4</v>
      </c>
      <c r="F301" s="38" t="s">
        <v>1544</v>
      </c>
      <c r="G301" s="57" t="s">
        <v>320</v>
      </c>
      <c r="H301" s="38">
        <v>1.0</v>
      </c>
      <c r="I301" s="113">
        <v>5390.0</v>
      </c>
      <c r="J301" s="125"/>
      <c r="K301" s="217" t="s">
        <v>1437</v>
      </c>
      <c r="L301" s="218">
        <v>1493.0</v>
      </c>
      <c r="M301" s="189">
        <f t="shared" si="30"/>
        <v>1493</v>
      </c>
      <c r="N301" s="57" t="s">
        <v>1435</v>
      </c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</row>
    <row r="302" hidden="1">
      <c r="A302" s="35" t="s">
        <v>315</v>
      </c>
      <c r="B302" s="35" t="s">
        <v>316</v>
      </c>
      <c r="C302" s="35" t="s">
        <v>1941</v>
      </c>
      <c r="D302" s="35" t="s">
        <v>328</v>
      </c>
      <c r="E302" s="35" t="s">
        <v>319</v>
      </c>
      <c r="F302" s="325" t="s">
        <v>1942</v>
      </c>
      <c r="G302" s="326" t="s">
        <v>1547</v>
      </c>
      <c r="H302" s="154">
        <v>1.0</v>
      </c>
      <c r="I302" s="57">
        <v>1790.0</v>
      </c>
      <c r="J302" s="57">
        <v>1490.0</v>
      </c>
      <c r="K302" s="414"/>
      <c r="L302" s="413">
        <v>570.0</v>
      </c>
      <c r="M302" s="327">
        <f t="shared" si="30"/>
        <v>570</v>
      </c>
      <c r="N302" s="57" t="s">
        <v>1814</v>
      </c>
      <c r="O302" s="346"/>
      <c r="P302" s="323"/>
      <c r="Q302" s="323"/>
      <c r="R302" s="323"/>
      <c r="S302" s="323"/>
      <c r="T302" s="323"/>
      <c r="U302" s="323"/>
      <c r="V302" s="323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252"/>
      <c r="AK302" s="270"/>
      <c r="AL302" s="270"/>
      <c r="AM302" s="270"/>
      <c r="AN302" s="270"/>
      <c r="AO302" s="270"/>
    </row>
    <row r="303" hidden="1">
      <c r="A303" s="35" t="s">
        <v>315</v>
      </c>
      <c r="B303" s="35" t="s">
        <v>316</v>
      </c>
      <c r="C303" s="35" t="s">
        <v>1941</v>
      </c>
      <c r="D303" s="35" t="s">
        <v>328</v>
      </c>
      <c r="E303" s="35" t="s">
        <v>319</v>
      </c>
      <c r="F303" s="325" t="s">
        <v>1943</v>
      </c>
      <c r="G303" s="326" t="s">
        <v>1547</v>
      </c>
      <c r="H303" s="154">
        <v>1.0</v>
      </c>
      <c r="I303" s="57">
        <v>1790.0</v>
      </c>
      <c r="J303" s="57">
        <v>1490.0</v>
      </c>
      <c r="K303" s="414"/>
      <c r="L303" s="413">
        <v>570.0</v>
      </c>
      <c r="M303" s="327">
        <f t="shared" si="30"/>
        <v>570</v>
      </c>
      <c r="N303" s="57" t="s">
        <v>1814</v>
      </c>
      <c r="O303" s="346"/>
      <c r="P303" s="323"/>
      <c r="Q303" s="323"/>
      <c r="R303" s="323"/>
      <c r="S303" s="323"/>
      <c r="T303" s="323"/>
      <c r="U303" s="323"/>
      <c r="V303" s="323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252"/>
      <c r="AK303" s="270"/>
      <c r="AL303" s="270"/>
      <c r="AM303" s="270"/>
      <c r="AN303" s="270"/>
      <c r="AO303" s="270"/>
    </row>
    <row r="304" hidden="1">
      <c r="A304" s="35" t="s">
        <v>315</v>
      </c>
      <c r="B304" s="35" t="s">
        <v>316</v>
      </c>
      <c r="C304" s="35" t="s">
        <v>1941</v>
      </c>
      <c r="D304" s="35" t="s">
        <v>474</v>
      </c>
      <c r="E304" s="35" t="s">
        <v>319</v>
      </c>
      <c r="F304" s="325" t="s">
        <v>1944</v>
      </c>
      <c r="G304" s="326" t="s">
        <v>1547</v>
      </c>
      <c r="H304" s="154">
        <v>1.0</v>
      </c>
      <c r="I304" s="57">
        <v>1790.0</v>
      </c>
      <c r="J304" s="57">
        <v>1490.0</v>
      </c>
      <c r="K304" s="414"/>
      <c r="L304" s="413">
        <v>570.0</v>
      </c>
      <c r="M304" s="327">
        <f t="shared" si="30"/>
        <v>570</v>
      </c>
      <c r="N304" s="57" t="s">
        <v>1814</v>
      </c>
      <c r="O304" s="346"/>
      <c r="P304" s="323"/>
      <c r="Q304" s="323"/>
      <c r="R304" s="323"/>
      <c r="S304" s="323"/>
      <c r="T304" s="323"/>
      <c r="U304" s="323"/>
      <c r="V304" s="323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252"/>
      <c r="AK304" s="270"/>
      <c r="AL304" s="270"/>
      <c r="AM304" s="270"/>
      <c r="AN304" s="270"/>
      <c r="AO304" s="270"/>
    </row>
    <row r="305" hidden="1">
      <c r="A305" s="57" t="s">
        <v>315</v>
      </c>
      <c r="B305" s="57" t="s">
        <v>1432</v>
      </c>
      <c r="C305" s="58"/>
      <c r="D305" s="57" t="s">
        <v>474</v>
      </c>
      <c r="E305" s="57" t="s">
        <v>4</v>
      </c>
      <c r="F305" s="38" t="s">
        <v>1548</v>
      </c>
      <c r="G305" s="57" t="s">
        <v>335</v>
      </c>
      <c r="H305" s="38">
        <v>1.0</v>
      </c>
      <c r="I305" s="113">
        <v>3790.0</v>
      </c>
      <c r="J305" s="125"/>
      <c r="K305" s="217">
        <v>1390.0</v>
      </c>
      <c r="L305" s="218">
        <v>1043.0</v>
      </c>
      <c r="M305" s="189">
        <f t="shared" si="30"/>
        <v>1043</v>
      </c>
      <c r="N305" s="57" t="s">
        <v>1435</v>
      </c>
      <c r="O305" s="63"/>
      <c r="P305" s="209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</row>
    <row r="306" hidden="1">
      <c r="A306" s="57" t="s">
        <v>315</v>
      </c>
      <c r="B306" s="57" t="s">
        <v>316</v>
      </c>
      <c r="C306" s="58"/>
      <c r="D306" s="57" t="s">
        <v>474</v>
      </c>
      <c r="E306" s="57" t="s">
        <v>4</v>
      </c>
      <c r="F306" s="38" t="s">
        <v>1396</v>
      </c>
      <c r="G306" s="57" t="s">
        <v>335</v>
      </c>
      <c r="H306" s="38">
        <v>0.0</v>
      </c>
      <c r="I306" s="113">
        <v>3790.0</v>
      </c>
      <c r="J306" s="125"/>
      <c r="K306" s="217">
        <v>1390.0</v>
      </c>
      <c r="L306" s="218">
        <v>1043.0</v>
      </c>
      <c r="M306" s="189">
        <f t="shared" si="30"/>
        <v>0</v>
      </c>
      <c r="N306" s="57" t="s">
        <v>1435</v>
      </c>
      <c r="O306" s="64" t="s">
        <v>2062</v>
      </c>
      <c r="P306" s="209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</row>
    <row r="307" hidden="1">
      <c r="A307" s="57" t="s">
        <v>315</v>
      </c>
      <c r="B307" s="57" t="s">
        <v>1432</v>
      </c>
      <c r="C307" s="58"/>
      <c r="D307" s="57" t="s">
        <v>328</v>
      </c>
      <c r="E307" s="57" t="s">
        <v>4</v>
      </c>
      <c r="F307" s="38" t="s">
        <v>1400</v>
      </c>
      <c r="G307" s="57" t="s">
        <v>335</v>
      </c>
      <c r="H307" s="38">
        <v>0.0</v>
      </c>
      <c r="I307" s="113">
        <v>3790.0</v>
      </c>
      <c r="J307" s="125"/>
      <c r="K307" s="217">
        <v>1490.0</v>
      </c>
      <c r="L307" s="218">
        <v>1118.0</v>
      </c>
      <c r="M307" s="189">
        <f t="shared" si="30"/>
        <v>0</v>
      </c>
      <c r="N307" s="57" t="s">
        <v>1435</v>
      </c>
      <c r="O307" s="64" t="s">
        <v>2061</v>
      </c>
      <c r="P307" s="209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</row>
    <row r="308" hidden="1">
      <c r="A308" s="57" t="s">
        <v>315</v>
      </c>
      <c r="B308" s="57" t="s">
        <v>1432</v>
      </c>
      <c r="C308" s="58"/>
      <c r="D308" s="57" t="s">
        <v>474</v>
      </c>
      <c r="E308" s="57" t="s">
        <v>4</v>
      </c>
      <c r="F308" s="38" t="s">
        <v>1549</v>
      </c>
      <c r="G308" s="57" t="s">
        <v>335</v>
      </c>
      <c r="H308" s="38">
        <v>1.0</v>
      </c>
      <c r="I308" s="113">
        <v>2790.0</v>
      </c>
      <c r="J308" s="125"/>
      <c r="K308" s="217">
        <v>1090.0</v>
      </c>
      <c r="L308" s="218">
        <v>818.0</v>
      </c>
      <c r="M308" s="189">
        <f t="shared" si="30"/>
        <v>818</v>
      </c>
      <c r="N308" s="57" t="s">
        <v>1435</v>
      </c>
      <c r="O308" s="63"/>
      <c r="P308" s="209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</row>
    <row r="309" hidden="1">
      <c r="A309" s="57" t="s">
        <v>315</v>
      </c>
      <c r="B309" s="57" t="s">
        <v>1432</v>
      </c>
      <c r="C309" s="58"/>
      <c r="D309" s="57" t="s">
        <v>474</v>
      </c>
      <c r="E309" s="57" t="s">
        <v>4</v>
      </c>
      <c r="F309" s="38" t="s">
        <v>1550</v>
      </c>
      <c r="G309" s="57" t="s">
        <v>335</v>
      </c>
      <c r="H309" s="38">
        <v>1.0</v>
      </c>
      <c r="I309" s="113">
        <v>2790.0</v>
      </c>
      <c r="J309" s="125"/>
      <c r="K309" s="217">
        <v>1090.0</v>
      </c>
      <c r="L309" s="218">
        <v>818.0</v>
      </c>
      <c r="M309" s="189">
        <f t="shared" si="30"/>
        <v>818</v>
      </c>
      <c r="N309" s="57" t="s">
        <v>1435</v>
      </c>
      <c r="O309" s="63"/>
      <c r="P309" s="209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</row>
    <row r="310">
      <c r="A310" s="271" t="s">
        <v>315</v>
      </c>
      <c r="B310" s="57" t="s">
        <v>316</v>
      </c>
      <c r="C310" s="58"/>
      <c r="D310" s="97" t="s">
        <v>567</v>
      </c>
      <c r="E310" s="57" t="s">
        <v>4</v>
      </c>
      <c r="F310" s="358" t="s">
        <v>730</v>
      </c>
      <c r="G310" s="57" t="s">
        <v>335</v>
      </c>
      <c r="H310" s="39">
        <v>1.0</v>
      </c>
      <c r="I310" s="120">
        <v>3490.0</v>
      </c>
      <c r="J310" s="120">
        <v>2190.0</v>
      </c>
      <c r="K310" s="449"/>
      <c r="L310" s="176" t="s">
        <v>731</v>
      </c>
      <c r="M310" s="62">
        <v>814.0</v>
      </c>
      <c r="N310" s="57" t="s">
        <v>629</v>
      </c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  <c r="AA310" s="252"/>
      <c r="AB310" s="252"/>
      <c r="AC310" s="252"/>
      <c r="AD310" s="252"/>
      <c r="AE310" s="252"/>
      <c r="AF310" s="252"/>
      <c r="AG310" s="252"/>
      <c r="AH310" s="252"/>
      <c r="AI310" s="270"/>
      <c r="AJ310" s="270"/>
      <c r="AK310" s="270"/>
    </row>
    <row r="311">
      <c r="A311" s="271" t="s">
        <v>315</v>
      </c>
      <c r="B311" s="57" t="s">
        <v>316</v>
      </c>
      <c r="C311" s="58"/>
      <c r="D311" s="97" t="s">
        <v>567</v>
      </c>
      <c r="E311" s="57" t="s">
        <v>4</v>
      </c>
      <c r="F311" s="358" t="s">
        <v>732</v>
      </c>
      <c r="G311" s="57" t="s">
        <v>335</v>
      </c>
      <c r="H311" s="38">
        <v>1.0</v>
      </c>
      <c r="I311" s="113">
        <v>2990.0</v>
      </c>
      <c r="J311" s="132">
        <v>2190.0</v>
      </c>
      <c r="K311" s="410"/>
      <c r="L311" s="411">
        <v>1097.0</v>
      </c>
      <c r="M311" s="381">
        <v>932.0</v>
      </c>
      <c r="N311" s="57" t="s">
        <v>748</v>
      </c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  <c r="AA311" s="252"/>
      <c r="AB311" s="252"/>
      <c r="AC311" s="252"/>
      <c r="AD311" s="252"/>
      <c r="AE311" s="252"/>
      <c r="AF311" s="252"/>
      <c r="AG311" s="252"/>
      <c r="AH311" s="252"/>
      <c r="AI311" s="252"/>
      <c r="AJ311" s="270"/>
      <c r="AK311" s="270"/>
      <c r="AL311" s="270"/>
      <c r="AM311" s="270"/>
      <c r="AN311" s="270"/>
      <c r="AO311" s="270"/>
    </row>
    <row r="312" hidden="1">
      <c r="A312" s="57" t="s">
        <v>315</v>
      </c>
      <c r="B312" s="57" t="s">
        <v>331</v>
      </c>
      <c r="C312" s="58"/>
      <c r="D312" s="57" t="s">
        <v>328</v>
      </c>
      <c r="E312" s="57" t="s">
        <v>4</v>
      </c>
      <c r="F312" s="38" t="s">
        <v>1551</v>
      </c>
      <c r="G312" s="57" t="s">
        <v>335</v>
      </c>
      <c r="H312" s="38">
        <v>0.0</v>
      </c>
      <c r="I312" s="113">
        <v>3990.0</v>
      </c>
      <c r="J312" s="125"/>
      <c r="K312" s="217">
        <v>1690.0</v>
      </c>
      <c r="L312" s="218">
        <v>1268.0</v>
      </c>
      <c r="M312" s="189">
        <f t="shared" ref="M312:M313" si="31">L312*H312</f>
        <v>0</v>
      </c>
      <c r="N312" s="57" t="s">
        <v>1435</v>
      </c>
      <c r="O312" s="64" t="s">
        <v>2067</v>
      </c>
      <c r="P312" s="209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</row>
    <row r="313" hidden="1">
      <c r="A313" s="57" t="s">
        <v>315</v>
      </c>
      <c r="B313" s="57" t="s">
        <v>331</v>
      </c>
      <c r="C313" s="58"/>
      <c r="D313" s="57" t="s">
        <v>328</v>
      </c>
      <c r="E313" s="57" t="s">
        <v>4</v>
      </c>
      <c r="F313" s="38" t="s">
        <v>734</v>
      </c>
      <c r="G313" s="57" t="s">
        <v>335</v>
      </c>
      <c r="H313" s="38">
        <v>0.0</v>
      </c>
      <c r="I313" s="113">
        <v>4390.0</v>
      </c>
      <c r="J313" s="125"/>
      <c r="K313" s="217" t="s">
        <v>1552</v>
      </c>
      <c r="L313" s="218">
        <v>1123.0</v>
      </c>
      <c r="M313" s="189">
        <f t="shared" si="31"/>
        <v>0</v>
      </c>
      <c r="N313" s="57" t="s">
        <v>1435</v>
      </c>
      <c r="O313" s="64" t="s">
        <v>2029</v>
      </c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</row>
    <row r="314">
      <c r="A314" s="271" t="s">
        <v>315</v>
      </c>
      <c r="B314" s="57" t="s">
        <v>331</v>
      </c>
      <c r="C314" s="58"/>
      <c r="D314" s="97" t="s">
        <v>567</v>
      </c>
      <c r="E314" s="57" t="s">
        <v>4</v>
      </c>
      <c r="F314" s="358" t="s">
        <v>808</v>
      </c>
      <c r="G314" s="57" t="s">
        <v>335</v>
      </c>
      <c r="H314" s="38">
        <v>1.0</v>
      </c>
      <c r="I314" s="113">
        <v>5990.0</v>
      </c>
      <c r="J314" s="132">
        <v>4790.0</v>
      </c>
      <c r="K314" s="410"/>
      <c r="L314" s="411">
        <v>1497.0</v>
      </c>
      <c r="M314" s="381">
        <v>1272.0</v>
      </c>
      <c r="N314" s="57" t="s">
        <v>748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  <c r="AA314" s="252"/>
      <c r="AB314" s="252"/>
      <c r="AC314" s="252"/>
      <c r="AD314" s="252"/>
      <c r="AE314" s="252"/>
      <c r="AF314" s="252"/>
      <c r="AG314" s="252"/>
      <c r="AH314" s="252"/>
      <c r="AI314" s="252"/>
      <c r="AJ314" s="270"/>
      <c r="AK314" s="270"/>
      <c r="AL314" s="270"/>
      <c r="AM314" s="270"/>
      <c r="AN314" s="270"/>
      <c r="AO314" s="270"/>
    </row>
    <row r="315" hidden="1">
      <c r="A315" s="57" t="s">
        <v>315</v>
      </c>
      <c r="B315" s="57" t="s">
        <v>331</v>
      </c>
      <c r="C315" s="58"/>
      <c r="D315" s="57" t="s">
        <v>328</v>
      </c>
      <c r="E315" s="57" t="s">
        <v>4</v>
      </c>
      <c r="F315" s="38" t="s">
        <v>1553</v>
      </c>
      <c r="G315" s="57" t="s">
        <v>335</v>
      </c>
      <c r="H315" s="38">
        <v>1.0</v>
      </c>
      <c r="I315" s="113">
        <v>4990.0</v>
      </c>
      <c r="J315" s="125"/>
      <c r="K315" s="217">
        <v>2190.0</v>
      </c>
      <c r="L315" s="218">
        <v>1643.0</v>
      </c>
      <c r="M315" s="189">
        <f t="shared" ref="M315:M317" si="32">L315*H315</f>
        <v>1643</v>
      </c>
      <c r="N315" s="57" t="s">
        <v>1435</v>
      </c>
      <c r="O315" s="63"/>
      <c r="P315" s="209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</row>
    <row r="316">
      <c r="A316" s="57" t="s">
        <v>315</v>
      </c>
      <c r="B316" s="57" t="s">
        <v>1432</v>
      </c>
      <c r="C316" s="58"/>
      <c r="D316" s="57" t="s">
        <v>567</v>
      </c>
      <c r="E316" s="57" t="s">
        <v>4</v>
      </c>
      <c r="F316" s="38" t="s">
        <v>1554</v>
      </c>
      <c r="G316" s="57" t="s">
        <v>335</v>
      </c>
      <c r="H316" s="38">
        <v>1.0</v>
      </c>
      <c r="I316" s="113">
        <v>2990.0</v>
      </c>
      <c r="J316" s="125"/>
      <c r="K316" s="217">
        <v>1290.0</v>
      </c>
      <c r="L316" s="218">
        <v>968.0</v>
      </c>
      <c r="M316" s="189">
        <f t="shared" si="32"/>
        <v>968</v>
      </c>
      <c r="N316" s="57" t="s">
        <v>1435</v>
      </c>
      <c r="O316" s="63"/>
      <c r="P316" s="209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</row>
    <row r="317" hidden="1">
      <c r="A317" s="57" t="s">
        <v>315</v>
      </c>
      <c r="B317" s="57" t="s">
        <v>1432</v>
      </c>
      <c r="C317" s="58"/>
      <c r="D317" s="57" t="s">
        <v>328</v>
      </c>
      <c r="E317" s="57" t="s">
        <v>4</v>
      </c>
      <c r="F317" s="38" t="s">
        <v>1555</v>
      </c>
      <c r="G317" s="57" t="s">
        <v>335</v>
      </c>
      <c r="H317" s="38">
        <v>1.0</v>
      </c>
      <c r="I317" s="113">
        <v>2990.0</v>
      </c>
      <c r="J317" s="125"/>
      <c r="K317" s="217">
        <v>1290.0</v>
      </c>
      <c r="L317" s="218">
        <v>968.0</v>
      </c>
      <c r="M317" s="189">
        <f t="shared" si="32"/>
        <v>968</v>
      </c>
      <c r="N317" s="57" t="s">
        <v>1435</v>
      </c>
      <c r="O317" s="63"/>
      <c r="P317" s="209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</row>
    <row r="318">
      <c r="A318" s="271" t="s">
        <v>315</v>
      </c>
      <c r="B318" s="57" t="s">
        <v>316</v>
      </c>
      <c r="C318" s="58"/>
      <c r="D318" s="97" t="s">
        <v>567</v>
      </c>
      <c r="E318" s="57" t="s">
        <v>4</v>
      </c>
      <c r="F318" s="358" t="s">
        <v>736</v>
      </c>
      <c r="G318" s="57" t="s">
        <v>335</v>
      </c>
      <c r="H318" s="38">
        <v>1.0</v>
      </c>
      <c r="I318" s="113">
        <v>2390.0</v>
      </c>
      <c r="J318" s="113">
        <v>1990.0</v>
      </c>
      <c r="K318" s="410"/>
      <c r="L318" s="411">
        <v>830.0</v>
      </c>
      <c r="M318" s="381">
        <v>706.0</v>
      </c>
      <c r="N318" s="57" t="s">
        <v>748</v>
      </c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  <c r="AA318" s="252"/>
      <c r="AB318" s="252"/>
      <c r="AC318" s="252"/>
      <c r="AD318" s="252"/>
      <c r="AE318" s="252"/>
      <c r="AF318" s="252"/>
      <c r="AG318" s="252"/>
      <c r="AH318" s="252"/>
      <c r="AI318" s="252"/>
      <c r="AJ318" s="270"/>
      <c r="AK318" s="270"/>
      <c r="AL318" s="270"/>
      <c r="AM318" s="270"/>
      <c r="AN318" s="270"/>
      <c r="AO318" s="270"/>
    </row>
    <row r="319" hidden="1">
      <c r="A319" s="57" t="s">
        <v>315</v>
      </c>
      <c r="B319" s="57" t="s">
        <v>316</v>
      </c>
      <c r="C319" s="58"/>
      <c r="D319" s="57" t="s">
        <v>328</v>
      </c>
      <c r="E319" s="57" t="s">
        <v>4</v>
      </c>
      <c r="F319" s="57" t="s">
        <v>738</v>
      </c>
      <c r="G319" s="57" t="s">
        <v>335</v>
      </c>
      <c r="H319" s="38">
        <v>1.0</v>
      </c>
      <c r="I319" s="113">
        <v>2390.0</v>
      </c>
      <c r="J319" s="125"/>
      <c r="K319" s="397">
        <v>830.0</v>
      </c>
      <c r="L319" s="511">
        <v>706.0</v>
      </c>
      <c r="M319" s="189">
        <f>L319*H319</f>
        <v>706</v>
      </c>
      <c r="N319" s="57" t="s">
        <v>1299</v>
      </c>
    </row>
    <row r="320">
      <c r="A320" s="271" t="s">
        <v>315</v>
      </c>
      <c r="B320" s="57" t="s">
        <v>316</v>
      </c>
      <c r="C320" s="58"/>
      <c r="D320" s="97" t="s">
        <v>567</v>
      </c>
      <c r="E320" s="57" t="s">
        <v>4</v>
      </c>
      <c r="F320" s="358" t="s">
        <v>740</v>
      </c>
      <c r="G320" s="57" t="s">
        <v>335</v>
      </c>
      <c r="H320" s="39">
        <v>1.0</v>
      </c>
      <c r="I320" s="120">
        <v>2790.0</v>
      </c>
      <c r="J320" s="120"/>
      <c r="K320" s="449"/>
      <c r="L320" s="176">
        <v>930.0</v>
      </c>
      <c r="M320" s="62">
        <v>884.0</v>
      </c>
      <c r="N320" s="57" t="s">
        <v>629</v>
      </c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70"/>
      <c r="AJ320" s="270"/>
      <c r="AK320" s="270"/>
    </row>
    <row r="321">
      <c r="A321" s="271" t="s">
        <v>315</v>
      </c>
      <c r="B321" s="57" t="s">
        <v>316</v>
      </c>
      <c r="C321" s="58"/>
      <c r="D321" s="97" t="s">
        <v>567</v>
      </c>
      <c r="E321" s="57" t="s">
        <v>4</v>
      </c>
      <c r="F321" s="358" t="s">
        <v>809</v>
      </c>
      <c r="G321" s="57" t="s">
        <v>335</v>
      </c>
      <c r="H321" s="38">
        <v>1.0</v>
      </c>
      <c r="I321" s="113">
        <v>2790.0</v>
      </c>
      <c r="J321" s="113">
        <v>2190.0</v>
      </c>
      <c r="K321" s="410"/>
      <c r="L321" s="411">
        <v>930.0</v>
      </c>
      <c r="M321" s="381">
        <v>791.0</v>
      </c>
      <c r="N321" s="57" t="s">
        <v>748</v>
      </c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70"/>
      <c r="AK321" s="270"/>
      <c r="AL321" s="270"/>
      <c r="AM321" s="270"/>
      <c r="AN321" s="270"/>
      <c r="AO321" s="270"/>
    </row>
    <row r="322">
      <c r="A322" s="271" t="s">
        <v>315</v>
      </c>
      <c r="B322" s="57" t="s">
        <v>316</v>
      </c>
      <c r="C322" s="58"/>
      <c r="D322" s="97" t="s">
        <v>567</v>
      </c>
      <c r="E322" s="57" t="s">
        <v>4</v>
      </c>
      <c r="F322" s="358" t="s">
        <v>810</v>
      </c>
      <c r="G322" s="57" t="s">
        <v>335</v>
      </c>
      <c r="H322" s="38">
        <v>1.0</v>
      </c>
      <c r="I322" s="113">
        <v>2790.0</v>
      </c>
      <c r="J322" s="113">
        <v>2190.0</v>
      </c>
      <c r="K322" s="410"/>
      <c r="L322" s="411">
        <v>930.0</v>
      </c>
      <c r="M322" s="381">
        <v>791.0</v>
      </c>
      <c r="N322" s="57" t="s">
        <v>748</v>
      </c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  <c r="AA322" s="252"/>
      <c r="AB322" s="252"/>
      <c r="AC322" s="252"/>
      <c r="AD322" s="252"/>
      <c r="AE322" s="252"/>
      <c r="AF322" s="252"/>
      <c r="AG322" s="252"/>
      <c r="AH322" s="252"/>
      <c r="AI322" s="252"/>
      <c r="AJ322" s="270"/>
      <c r="AK322" s="270"/>
      <c r="AL322" s="270"/>
      <c r="AM322" s="270"/>
      <c r="AN322" s="270"/>
      <c r="AO322" s="270"/>
    </row>
    <row r="323">
      <c r="A323" s="57" t="s">
        <v>315</v>
      </c>
      <c r="B323" s="57" t="s">
        <v>1432</v>
      </c>
      <c r="C323" s="58"/>
      <c r="D323" s="57" t="s">
        <v>567</v>
      </c>
      <c r="E323" s="57" t="s">
        <v>4</v>
      </c>
      <c r="F323" s="38" t="s">
        <v>1556</v>
      </c>
      <c r="G323" s="57" t="s">
        <v>335</v>
      </c>
      <c r="H323" s="38">
        <v>1.0</v>
      </c>
      <c r="I323" s="113">
        <v>2790.0</v>
      </c>
      <c r="J323" s="125"/>
      <c r="K323" s="217">
        <v>1190.0</v>
      </c>
      <c r="L323" s="218">
        <v>893.0</v>
      </c>
      <c r="M323" s="189">
        <f>L323*H323</f>
        <v>893</v>
      </c>
      <c r="N323" s="57" t="s">
        <v>1435</v>
      </c>
      <c r="O323" s="63"/>
      <c r="P323" s="209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</row>
    <row r="324">
      <c r="A324" s="271" t="s">
        <v>315</v>
      </c>
      <c r="B324" s="57" t="s">
        <v>316</v>
      </c>
      <c r="C324" s="58"/>
      <c r="D324" s="97" t="s">
        <v>567</v>
      </c>
      <c r="E324" s="57" t="s">
        <v>4</v>
      </c>
      <c r="F324" s="358" t="s">
        <v>812</v>
      </c>
      <c r="G324" s="57" t="s">
        <v>335</v>
      </c>
      <c r="H324" s="38">
        <v>1.0</v>
      </c>
      <c r="I324" s="113">
        <v>2390.0</v>
      </c>
      <c r="J324" s="125"/>
      <c r="K324" s="410"/>
      <c r="L324" s="411">
        <v>930.0</v>
      </c>
      <c r="M324" s="381">
        <v>791.0</v>
      </c>
      <c r="N324" s="57" t="s">
        <v>748</v>
      </c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  <c r="AA324" s="252"/>
      <c r="AB324" s="252"/>
      <c r="AC324" s="252"/>
      <c r="AD324" s="252"/>
      <c r="AE324" s="252"/>
      <c r="AF324" s="252"/>
      <c r="AG324" s="252"/>
      <c r="AH324" s="252"/>
      <c r="AI324" s="252"/>
      <c r="AJ324" s="270"/>
      <c r="AK324" s="270"/>
      <c r="AL324" s="270"/>
      <c r="AM324" s="270"/>
      <c r="AN324" s="270"/>
      <c r="AO324" s="270"/>
    </row>
    <row r="325" hidden="1">
      <c r="A325" s="57" t="s">
        <v>315</v>
      </c>
      <c r="B325" s="57" t="s">
        <v>1432</v>
      </c>
      <c r="C325" s="58"/>
      <c r="D325" s="57" t="s">
        <v>328</v>
      </c>
      <c r="E325" s="57" t="s">
        <v>4</v>
      </c>
      <c r="F325" s="38" t="s">
        <v>1557</v>
      </c>
      <c r="G325" s="57" t="s">
        <v>335</v>
      </c>
      <c r="H325" s="38">
        <v>1.0</v>
      </c>
      <c r="I325" s="113">
        <v>2790.0</v>
      </c>
      <c r="J325" s="125"/>
      <c r="K325" s="217">
        <v>1090.0</v>
      </c>
      <c r="L325" s="218">
        <v>818.0</v>
      </c>
      <c r="M325" s="189">
        <f t="shared" ref="M325:M344" si="33">L325*H325</f>
        <v>818</v>
      </c>
      <c r="N325" s="57" t="s">
        <v>1435</v>
      </c>
      <c r="O325" s="63"/>
      <c r="P325" s="209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</row>
    <row r="326">
      <c r="A326" s="57" t="s">
        <v>315</v>
      </c>
      <c r="B326" s="57" t="s">
        <v>316</v>
      </c>
      <c r="C326" s="57"/>
      <c r="D326" s="271" t="s">
        <v>567</v>
      </c>
      <c r="E326" s="57" t="s">
        <v>4</v>
      </c>
      <c r="F326" s="382" t="s">
        <v>1108</v>
      </c>
      <c r="G326" s="154" t="s">
        <v>335</v>
      </c>
      <c r="H326" s="38">
        <v>0.0</v>
      </c>
      <c r="I326" s="113">
        <v>3590.0</v>
      </c>
      <c r="J326" s="125"/>
      <c r="K326" s="178">
        <v>1330.0</v>
      </c>
      <c r="L326" s="151">
        <v>1130.5</v>
      </c>
      <c r="M326" s="383">
        <f t="shared" si="33"/>
        <v>0</v>
      </c>
      <c r="N326" s="57" t="s">
        <v>1095</v>
      </c>
      <c r="O326" s="64" t="s">
        <v>2062</v>
      </c>
      <c r="P326" s="63"/>
      <c r="Q326" s="5">
        <v>1.0</v>
      </c>
      <c r="R326" s="5"/>
      <c r="S326" s="5"/>
      <c r="T326" s="5"/>
      <c r="U326" s="5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</row>
    <row r="327" hidden="1">
      <c r="A327" s="57" t="s">
        <v>315</v>
      </c>
      <c r="B327" s="57" t="s">
        <v>1432</v>
      </c>
      <c r="C327" s="58"/>
      <c r="D327" s="57" t="s">
        <v>474</v>
      </c>
      <c r="E327" s="57" t="s">
        <v>4</v>
      </c>
      <c r="F327" s="38" t="s">
        <v>1558</v>
      </c>
      <c r="G327" s="57" t="s">
        <v>335</v>
      </c>
      <c r="H327" s="38">
        <v>1.0</v>
      </c>
      <c r="I327" s="113">
        <v>2990.0</v>
      </c>
      <c r="J327" s="125"/>
      <c r="K327" s="217">
        <v>1290.0</v>
      </c>
      <c r="L327" s="218">
        <v>968.0</v>
      </c>
      <c r="M327" s="189">
        <f t="shared" si="33"/>
        <v>968</v>
      </c>
      <c r="N327" s="57" t="s">
        <v>1435</v>
      </c>
      <c r="O327" s="63"/>
      <c r="P327" s="209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</row>
    <row r="328">
      <c r="A328" s="57" t="s">
        <v>315</v>
      </c>
      <c r="B328" s="57" t="s">
        <v>1432</v>
      </c>
      <c r="C328" s="58"/>
      <c r="D328" s="57" t="s">
        <v>567</v>
      </c>
      <c r="E328" s="57" t="s">
        <v>4</v>
      </c>
      <c r="F328" s="38" t="s">
        <v>1559</v>
      </c>
      <c r="G328" s="57" t="s">
        <v>335</v>
      </c>
      <c r="H328" s="38">
        <v>1.0</v>
      </c>
      <c r="I328" s="113">
        <v>2990.0</v>
      </c>
      <c r="J328" s="125"/>
      <c r="K328" s="217">
        <v>1290.0</v>
      </c>
      <c r="L328" s="218">
        <v>968.0</v>
      </c>
      <c r="M328" s="189">
        <f t="shared" si="33"/>
        <v>968</v>
      </c>
      <c r="N328" s="57" t="s">
        <v>1435</v>
      </c>
      <c r="O328" s="63"/>
      <c r="P328" s="209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</row>
    <row r="329">
      <c r="A329" s="57" t="s">
        <v>315</v>
      </c>
      <c r="B329" s="57" t="s">
        <v>331</v>
      </c>
      <c r="C329" s="58"/>
      <c r="D329" s="57" t="s">
        <v>567</v>
      </c>
      <c r="E329" s="57" t="s">
        <v>4</v>
      </c>
      <c r="F329" s="358" t="s">
        <v>817</v>
      </c>
      <c r="G329" s="57" t="s">
        <v>335</v>
      </c>
      <c r="H329" s="38">
        <v>1.0</v>
      </c>
      <c r="I329" s="113">
        <v>4590.0</v>
      </c>
      <c r="J329" s="125"/>
      <c r="K329" s="451">
        <v>1790.0</v>
      </c>
      <c r="L329" s="414">
        <v>1522.0</v>
      </c>
      <c r="M329" s="189">
        <f t="shared" si="33"/>
        <v>1522</v>
      </c>
      <c r="N329" s="57" t="s">
        <v>1288</v>
      </c>
    </row>
    <row r="330" hidden="1">
      <c r="A330" s="57" t="s">
        <v>315</v>
      </c>
      <c r="B330" s="57" t="s">
        <v>331</v>
      </c>
      <c r="C330" s="58"/>
      <c r="D330" s="57" t="s">
        <v>328</v>
      </c>
      <c r="E330" s="57" t="s">
        <v>4</v>
      </c>
      <c r="F330" s="38" t="s">
        <v>817</v>
      </c>
      <c r="G330" s="57" t="s">
        <v>335</v>
      </c>
      <c r="H330" s="38">
        <v>0.0</v>
      </c>
      <c r="I330" s="113">
        <v>4790.0</v>
      </c>
      <c r="J330" s="125"/>
      <c r="K330" s="217" t="s">
        <v>1560</v>
      </c>
      <c r="L330" s="218">
        <v>1343.0</v>
      </c>
      <c r="M330" s="189">
        <f t="shared" si="33"/>
        <v>0</v>
      </c>
      <c r="N330" s="57" t="s">
        <v>1435</v>
      </c>
      <c r="O330" s="64" t="s">
        <v>483</v>
      </c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</row>
    <row r="331">
      <c r="A331" s="57" t="s">
        <v>315</v>
      </c>
      <c r="B331" s="57" t="s">
        <v>331</v>
      </c>
      <c r="C331" s="58"/>
      <c r="D331" s="57" t="s">
        <v>567</v>
      </c>
      <c r="E331" s="57" t="s">
        <v>4</v>
      </c>
      <c r="F331" s="358" t="s">
        <v>1406</v>
      </c>
      <c r="G331" s="57" t="s">
        <v>335</v>
      </c>
      <c r="H331" s="38">
        <v>1.0</v>
      </c>
      <c r="I331" s="113">
        <v>4590.0</v>
      </c>
      <c r="J331" s="125"/>
      <c r="K331" s="451">
        <v>1790.0</v>
      </c>
      <c r="L331" s="414">
        <v>1522.0</v>
      </c>
      <c r="M331" s="189">
        <f t="shared" si="33"/>
        <v>1522</v>
      </c>
      <c r="N331" s="57" t="s">
        <v>1288</v>
      </c>
    </row>
    <row r="332">
      <c r="A332" s="57" t="s">
        <v>315</v>
      </c>
      <c r="B332" s="57" t="s">
        <v>331</v>
      </c>
      <c r="C332" s="58"/>
      <c r="D332" s="57" t="s">
        <v>567</v>
      </c>
      <c r="E332" s="57" t="s">
        <v>4</v>
      </c>
      <c r="F332" s="38" t="s">
        <v>1561</v>
      </c>
      <c r="G332" s="57" t="s">
        <v>335</v>
      </c>
      <c r="H332" s="38">
        <v>1.0</v>
      </c>
      <c r="I332" s="113">
        <v>4790.0</v>
      </c>
      <c r="J332" s="125"/>
      <c r="K332" s="217" t="s">
        <v>1560</v>
      </c>
      <c r="L332" s="218">
        <v>1343.0</v>
      </c>
      <c r="M332" s="189">
        <f t="shared" si="33"/>
        <v>1343</v>
      </c>
      <c r="N332" s="57" t="s">
        <v>1435</v>
      </c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</row>
    <row r="333">
      <c r="A333" s="57" t="s">
        <v>315</v>
      </c>
      <c r="B333" s="57" t="s">
        <v>331</v>
      </c>
      <c r="C333" s="58"/>
      <c r="D333" s="57" t="s">
        <v>567</v>
      </c>
      <c r="E333" s="57" t="s">
        <v>4</v>
      </c>
      <c r="F333" s="358" t="s">
        <v>1408</v>
      </c>
      <c r="G333" s="57" t="s">
        <v>335</v>
      </c>
      <c r="H333" s="38">
        <v>1.0</v>
      </c>
      <c r="I333" s="113">
        <v>6190.0</v>
      </c>
      <c r="J333" s="125"/>
      <c r="K333" s="451">
        <v>2690.0</v>
      </c>
      <c r="L333" s="414">
        <v>2152.0</v>
      </c>
      <c r="M333" s="189">
        <f t="shared" si="33"/>
        <v>2152</v>
      </c>
      <c r="N333" s="57" t="s">
        <v>1288</v>
      </c>
    </row>
    <row r="334" hidden="1">
      <c r="A334" s="57" t="s">
        <v>315</v>
      </c>
      <c r="B334" s="57" t="s">
        <v>1432</v>
      </c>
      <c r="C334" s="58"/>
      <c r="D334" s="57" t="s">
        <v>328</v>
      </c>
      <c r="E334" s="57" t="s">
        <v>4</v>
      </c>
      <c r="F334" s="38" t="s">
        <v>1562</v>
      </c>
      <c r="G334" s="57" t="s">
        <v>335</v>
      </c>
      <c r="H334" s="38">
        <v>1.0</v>
      </c>
      <c r="I334" s="113">
        <v>3190.0</v>
      </c>
      <c r="J334" s="125"/>
      <c r="K334" s="217">
        <v>1390.0</v>
      </c>
      <c r="L334" s="218">
        <v>1043.0</v>
      </c>
      <c r="M334" s="189">
        <f t="shared" si="33"/>
        <v>1043</v>
      </c>
      <c r="N334" s="57" t="s">
        <v>1435</v>
      </c>
      <c r="O334" s="63"/>
      <c r="P334" s="209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</row>
    <row r="335" hidden="1">
      <c r="A335" s="57" t="s">
        <v>315</v>
      </c>
      <c r="B335" s="57" t="s">
        <v>1432</v>
      </c>
      <c r="C335" s="58"/>
      <c r="D335" s="57" t="s">
        <v>474</v>
      </c>
      <c r="E335" s="57" t="s">
        <v>4</v>
      </c>
      <c r="F335" s="38" t="s">
        <v>1563</v>
      </c>
      <c r="G335" s="57" t="s">
        <v>335</v>
      </c>
      <c r="H335" s="38">
        <v>1.0</v>
      </c>
      <c r="I335" s="113">
        <v>3190.0</v>
      </c>
      <c r="J335" s="125"/>
      <c r="K335" s="217">
        <v>1390.0</v>
      </c>
      <c r="L335" s="218">
        <v>1043.0</v>
      </c>
      <c r="M335" s="189">
        <f t="shared" si="33"/>
        <v>1043</v>
      </c>
      <c r="N335" s="57" t="s">
        <v>1435</v>
      </c>
      <c r="O335" s="63"/>
      <c r="P335" s="209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</row>
    <row r="336" hidden="1">
      <c r="A336" s="57" t="s">
        <v>315</v>
      </c>
      <c r="B336" s="57" t="s">
        <v>1432</v>
      </c>
      <c r="C336" s="58"/>
      <c r="D336" s="57" t="s">
        <v>328</v>
      </c>
      <c r="E336" s="57" t="s">
        <v>4</v>
      </c>
      <c r="F336" s="38" t="s">
        <v>1564</v>
      </c>
      <c r="G336" s="57" t="s">
        <v>335</v>
      </c>
      <c r="H336" s="38">
        <v>1.0</v>
      </c>
      <c r="I336" s="113">
        <v>3190.0</v>
      </c>
      <c r="J336" s="125"/>
      <c r="K336" s="217">
        <v>1390.0</v>
      </c>
      <c r="L336" s="218">
        <v>1043.0</v>
      </c>
      <c r="M336" s="189">
        <f t="shared" si="33"/>
        <v>1043</v>
      </c>
      <c r="N336" s="57" t="s">
        <v>1435</v>
      </c>
      <c r="O336" s="63"/>
      <c r="P336" s="209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</row>
    <row r="337" hidden="1">
      <c r="A337" s="57" t="s">
        <v>315</v>
      </c>
      <c r="B337" s="57" t="s">
        <v>1432</v>
      </c>
      <c r="C337" s="58"/>
      <c r="D337" s="57" t="s">
        <v>474</v>
      </c>
      <c r="E337" s="57" t="s">
        <v>4</v>
      </c>
      <c r="F337" s="38" t="s">
        <v>1565</v>
      </c>
      <c r="G337" s="57" t="s">
        <v>335</v>
      </c>
      <c r="H337" s="38">
        <v>1.0</v>
      </c>
      <c r="I337" s="113">
        <v>2790.0</v>
      </c>
      <c r="J337" s="125"/>
      <c r="K337" s="217">
        <v>1090.0</v>
      </c>
      <c r="L337" s="218">
        <v>818.0</v>
      </c>
      <c r="M337" s="189">
        <f t="shared" si="33"/>
        <v>818</v>
      </c>
      <c r="N337" s="57" t="s">
        <v>1435</v>
      </c>
      <c r="O337" s="63"/>
      <c r="P337" s="209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</row>
    <row r="338" hidden="1">
      <c r="A338" s="57" t="s">
        <v>315</v>
      </c>
      <c r="B338" s="57" t="s">
        <v>1432</v>
      </c>
      <c r="C338" s="58"/>
      <c r="D338" s="57" t="s">
        <v>328</v>
      </c>
      <c r="E338" s="57" t="s">
        <v>4</v>
      </c>
      <c r="F338" s="38" t="s">
        <v>1566</v>
      </c>
      <c r="G338" s="57" t="s">
        <v>335</v>
      </c>
      <c r="H338" s="38">
        <v>1.0</v>
      </c>
      <c r="I338" s="113">
        <v>2790.0</v>
      </c>
      <c r="J338" s="125"/>
      <c r="K338" s="217">
        <v>1190.0</v>
      </c>
      <c r="L338" s="218">
        <v>893.0</v>
      </c>
      <c r="M338" s="189">
        <f t="shared" si="33"/>
        <v>893</v>
      </c>
      <c r="N338" s="57" t="s">
        <v>1435</v>
      </c>
      <c r="O338" s="63"/>
      <c r="P338" s="209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</row>
    <row r="339">
      <c r="A339" s="57" t="s">
        <v>315</v>
      </c>
      <c r="B339" s="57" t="s">
        <v>331</v>
      </c>
      <c r="C339" s="58"/>
      <c r="D339" s="57" t="s">
        <v>567</v>
      </c>
      <c r="E339" s="57" t="s">
        <v>4</v>
      </c>
      <c r="F339" s="38" t="s">
        <v>1567</v>
      </c>
      <c r="G339" s="57" t="s">
        <v>335</v>
      </c>
      <c r="H339" s="38">
        <v>1.0</v>
      </c>
      <c r="I339" s="113">
        <v>3990.0</v>
      </c>
      <c r="J339" s="125"/>
      <c r="K339" s="217">
        <v>1690.0</v>
      </c>
      <c r="L339" s="218">
        <v>1268.0</v>
      </c>
      <c r="M339" s="189">
        <f t="shared" si="33"/>
        <v>1268</v>
      </c>
      <c r="N339" s="57" t="s">
        <v>1435</v>
      </c>
      <c r="O339" s="63"/>
      <c r="P339" s="209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</row>
    <row r="340" hidden="1">
      <c r="A340" s="57" t="s">
        <v>315</v>
      </c>
      <c r="B340" s="57" t="s">
        <v>1432</v>
      </c>
      <c r="C340" s="58"/>
      <c r="D340" s="57" t="s">
        <v>328</v>
      </c>
      <c r="E340" s="57" t="s">
        <v>4</v>
      </c>
      <c r="F340" s="38" t="s">
        <v>1568</v>
      </c>
      <c r="G340" s="57" t="s">
        <v>335</v>
      </c>
      <c r="H340" s="38">
        <v>1.0</v>
      </c>
      <c r="I340" s="113">
        <v>3790.0</v>
      </c>
      <c r="J340" s="125"/>
      <c r="K340" s="217">
        <v>1590.0</v>
      </c>
      <c r="L340" s="218">
        <v>1193.0</v>
      </c>
      <c r="M340" s="189">
        <f t="shared" si="33"/>
        <v>1193</v>
      </c>
      <c r="N340" s="57" t="s">
        <v>1435</v>
      </c>
      <c r="O340" s="63"/>
      <c r="P340" s="209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</row>
    <row r="341" hidden="1">
      <c r="A341" s="57" t="s">
        <v>315</v>
      </c>
      <c r="B341" s="57" t="s">
        <v>331</v>
      </c>
      <c r="C341" s="58"/>
      <c r="D341" s="57" t="s">
        <v>328</v>
      </c>
      <c r="E341" s="57" t="s">
        <v>4</v>
      </c>
      <c r="F341" s="57" t="s">
        <v>1410</v>
      </c>
      <c r="G341" s="57" t="s">
        <v>335</v>
      </c>
      <c r="H341" s="38">
        <v>1.0</v>
      </c>
      <c r="I341" s="113">
        <v>4190.0</v>
      </c>
      <c r="J341" s="125"/>
      <c r="K341" s="451">
        <v>1663.0</v>
      </c>
      <c r="L341" s="414">
        <v>1330.0</v>
      </c>
      <c r="M341" s="189">
        <f t="shared" si="33"/>
        <v>1330</v>
      </c>
      <c r="N341" s="57" t="s">
        <v>1288</v>
      </c>
    </row>
    <row r="342" hidden="1">
      <c r="A342" s="57" t="s">
        <v>315</v>
      </c>
      <c r="B342" s="57" t="s">
        <v>316</v>
      </c>
      <c r="C342" s="58"/>
      <c r="D342" s="57" t="s">
        <v>328</v>
      </c>
      <c r="E342" s="57" t="s">
        <v>4</v>
      </c>
      <c r="F342" s="38" t="s">
        <v>1569</v>
      </c>
      <c r="G342" s="57" t="s">
        <v>335</v>
      </c>
      <c r="H342" s="38">
        <v>1.0</v>
      </c>
      <c r="I342" s="113">
        <v>3390.0</v>
      </c>
      <c r="J342" s="125"/>
      <c r="K342" s="217" t="s">
        <v>1523</v>
      </c>
      <c r="L342" s="218">
        <v>1182.0</v>
      </c>
      <c r="M342" s="189">
        <f t="shared" si="33"/>
        <v>1182</v>
      </c>
      <c r="N342" s="57" t="s">
        <v>1435</v>
      </c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</row>
    <row r="343">
      <c r="A343" s="57" t="s">
        <v>315</v>
      </c>
      <c r="B343" s="57" t="s">
        <v>316</v>
      </c>
      <c r="C343" s="58"/>
      <c r="D343" s="57" t="s">
        <v>567</v>
      </c>
      <c r="E343" s="57" t="s">
        <v>4</v>
      </c>
      <c r="F343" s="358" t="s">
        <v>1413</v>
      </c>
      <c r="G343" s="57" t="s">
        <v>335</v>
      </c>
      <c r="H343" s="38">
        <v>1.0</v>
      </c>
      <c r="I343" s="113">
        <v>3390.0</v>
      </c>
      <c r="J343" s="125"/>
      <c r="K343" s="451">
        <v>1390.0</v>
      </c>
      <c r="L343" s="414">
        <v>1112.0</v>
      </c>
      <c r="M343" s="189">
        <f t="shared" si="33"/>
        <v>1112</v>
      </c>
      <c r="N343" s="57" t="s">
        <v>1288</v>
      </c>
    </row>
    <row r="344" hidden="1">
      <c r="A344" s="57" t="s">
        <v>315</v>
      </c>
      <c r="B344" s="57" t="s">
        <v>316</v>
      </c>
      <c r="C344" s="58"/>
      <c r="D344" s="57" t="s">
        <v>474</v>
      </c>
      <c r="E344" s="57" t="s">
        <v>4</v>
      </c>
      <c r="F344" s="38" t="s">
        <v>1413</v>
      </c>
      <c r="G344" s="57" t="s">
        <v>335</v>
      </c>
      <c r="H344" s="38">
        <v>1.0</v>
      </c>
      <c r="I344" s="113">
        <v>3390.0</v>
      </c>
      <c r="J344" s="125"/>
      <c r="K344" s="217" t="s">
        <v>1523</v>
      </c>
      <c r="L344" s="218">
        <v>1182.0</v>
      </c>
      <c r="M344" s="189">
        <f t="shared" si="33"/>
        <v>1182</v>
      </c>
      <c r="N344" s="57" t="s">
        <v>1435</v>
      </c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</row>
    <row r="345">
      <c r="A345" s="271" t="s">
        <v>315</v>
      </c>
      <c r="B345" s="271" t="s">
        <v>316</v>
      </c>
      <c r="C345" s="280"/>
      <c r="D345" s="271" t="s">
        <v>567</v>
      </c>
      <c r="E345" s="271" t="s">
        <v>319</v>
      </c>
      <c r="F345" s="272" t="s">
        <v>1945</v>
      </c>
      <c r="G345" s="271" t="s">
        <v>335</v>
      </c>
      <c r="H345" s="273">
        <v>1.0</v>
      </c>
      <c r="I345" s="271">
        <v>5590.0</v>
      </c>
      <c r="J345" s="271"/>
      <c r="K345" s="408"/>
      <c r="L345" s="413">
        <v>2330.0</v>
      </c>
      <c r="M345" s="275">
        <v>2214.0</v>
      </c>
      <c r="N345" s="271" t="s">
        <v>321</v>
      </c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  <c r="AH345" s="252"/>
      <c r="AI345" s="252"/>
      <c r="AJ345" s="270"/>
      <c r="AK345" s="270"/>
      <c r="AL345" s="270"/>
      <c r="AM345" s="270"/>
      <c r="AN345" s="270"/>
      <c r="AO345" s="270"/>
    </row>
    <row r="346">
      <c r="A346" s="57" t="s">
        <v>315</v>
      </c>
      <c r="B346" s="57" t="s">
        <v>331</v>
      </c>
      <c r="C346" s="58"/>
      <c r="D346" s="57" t="s">
        <v>567</v>
      </c>
      <c r="E346" s="57" t="s">
        <v>4</v>
      </c>
      <c r="F346" s="358" t="s">
        <v>1415</v>
      </c>
      <c r="G346" s="57" t="s">
        <v>335</v>
      </c>
      <c r="H346" s="38">
        <v>1.0</v>
      </c>
      <c r="I346" s="113">
        <v>5590.0</v>
      </c>
      <c r="J346" s="125"/>
      <c r="K346" s="451">
        <v>2497.0</v>
      </c>
      <c r="L346" s="414">
        <v>2122.0</v>
      </c>
      <c r="M346" s="189">
        <f>L346*H346</f>
        <v>2122</v>
      </c>
      <c r="N346" s="57" t="s">
        <v>1288</v>
      </c>
    </row>
    <row r="347" hidden="1">
      <c r="A347" s="271" t="s">
        <v>315</v>
      </c>
      <c r="B347" s="271" t="s">
        <v>331</v>
      </c>
      <c r="C347" s="280"/>
      <c r="D347" s="271" t="s">
        <v>328</v>
      </c>
      <c r="E347" s="271" t="s">
        <v>319</v>
      </c>
      <c r="F347" s="272" t="s">
        <v>1946</v>
      </c>
      <c r="G347" s="271" t="s">
        <v>335</v>
      </c>
      <c r="H347" s="273">
        <v>1.0</v>
      </c>
      <c r="I347" s="271">
        <v>5990.0</v>
      </c>
      <c r="J347" s="271"/>
      <c r="K347" s="408"/>
      <c r="L347" s="413">
        <v>2497.0</v>
      </c>
      <c r="M347" s="275">
        <v>2372.0</v>
      </c>
      <c r="N347" s="271" t="s">
        <v>321</v>
      </c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  <c r="AA347" s="252"/>
      <c r="AB347" s="252"/>
      <c r="AC347" s="252"/>
      <c r="AD347" s="252"/>
      <c r="AE347" s="252"/>
      <c r="AF347" s="252"/>
      <c r="AG347" s="252"/>
      <c r="AH347" s="252"/>
      <c r="AI347" s="252"/>
      <c r="AJ347" s="270"/>
      <c r="AK347" s="270"/>
      <c r="AL347" s="270"/>
      <c r="AM347" s="270"/>
      <c r="AN347" s="270"/>
      <c r="AO347" s="270"/>
    </row>
    <row r="348">
      <c r="A348" s="57" t="s">
        <v>315</v>
      </c>
      <c r="B348" s="57" t="s">
        <v>331</v>
      </c>
      <c r="C348" s="58"/>
      <c r="D348" s="57" t="s">
        <v>567</v>
      </c>
      <c r="E348" s="57" t="s">
        <v>4</v>
      </c>
      <c r="F348" s="358" t="s">
        <v>1417</v>
      </c>
      <c r="G348" s="57" t="s">
        <v>335</v>
      </c>
      <c r="H348" s="38">
        <v>1.0</v>
      </c>
      <c r="I348" s="113">
        <v>5590.0</v>
      </c>
      <c r="J348" s="125"/>
      <c r="K348" s="451">
        <v>2330.0</v>
      </c>
      <c r="L348" s="414">
        <v>1864.0</v>
      </c>
      <c r="M348" s="189">
        <f t="shared" ref="M348:M349" si="34">L348*H348</f>
        <v>1864</v>
      </c>
      <c r="N348" s="57" t="s">
        <v>1288</v>
      </c>
    </row>
    <row r="349" hidden="1">
      <c r="A349" s="57" t="s">
        <v>315</v>
      </c>
      <c r="B349" s="57" t="s">
        <v>316</v>
      </c>
      <c r="C349" s="58"/>
      <c r="D349" s="57" t="s">
        <v>474</v>
      </c>
      <c r="E349" s="57" t="s">
        <v>4</v>
      </c>
      <c r="F349" s="38" t="s">
        <v>1570</v>
      </c>
      <c r="G349" s="57" t="s">
        <v>335</v>
      </c>
      <c r="H349" s="38">
        <v>1.0</v>
      </c>
      <c r="I349" s="113">
        <v>3390.0</v>
      </c>
      <c r="J349" s="125"/>
      <c r="K349" s="217" t="s">
        <v>1434</v>
      </c>
      <c r="L349" s="218">
        <v>1097.0</v>
      </c>
      <c r="M349" s="189">
        <f t="shared" si="34"/>
        <v>1097</v>
      </c>
      <c r="N349" s="57" t="s">
        <v>1435</v>
      </c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</row>
    <row r="350" hidden="1">
      <c r="A350" s="271" t="s">
        <v>315</v>
      </c>
      <c r="B350" s="271" t="s">
        <v>316</v>
      </c>
      <c r="C350" s="280"/>
      <c r="D350" s="271" t="s">
        <v>328</v>
      </c>
      <c r="E350" s="271" t="s">
        <v>319</v>
      </c>
      <c r="F350" s="272" t="s">
        <v>1418</v>
      </c>
      <c r="G350" s="271" t="s">
        <v>335</v>
      </c>
      <c r="H350" s="273">
        <v>1.0</v>
      </c>
      <c r="I350" s="271">
        <v>3190.0</v>
      </c>
      <c r="J350" s="271"/>
      <c r="K350" s="274"/>
      <c r="L350" s="154">
        <v>1290.0</v>
      </c>
      <c r="M350" s="275">
        <v>1226.0</v>
      </c>
      <c r="N350" s="271" t="s">
        <v>321</v>
      </c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  <c r="AH350" s="252"/>
      <c r="AI350" s="252"/>
      <c r="AJ350" s="270"/>
      <c r="AK350" s="270"/>
      <c r="AL350" s="270"/>
      <c r="AM350" s="270"/>
      <c r="AN350" s="270"/>
      <c r="AO350" s="270"/>
    </row>
    <row r="351">
      <c r="A351" s="57" t="s">
        <v>315</v>
      </c>
      <c r="B351" s="57" t="s">
        <v>316</v>
      </c>
      <c r="C351" s="58"/>
      <c r="D351" s="57" t="s">
        <v>567</v>
      </c>
      <c r="E351" s="57" t="s">
        <v>4</v>
      </c>
      <c r="F351" s="358" t="s">
        <v>1418</v>
      </c>
      <c r="G351" s="57" t="s">
        <v>335</v>
      </c>
      <c r="H351" s="38">
        <v>1.0</v>
      </c>
      <c r="I351" s="113">
        <v>3190.0</v>
      </c>
      <c r="J351" s="125"/>
      <c r="K351" s="451">
        <v>1290.0</v>
      </c>
      <c r="L351" s="414">
        <v>1032.0</v>
      </c>
      <c r="M351" s="189">
        <f t="shared" ref="M351:M356" si="35">L351*H351</f>
        <v>1032</v>
      </c>
      <c r="N351" s="57" t="s">
        <v>1288</v>
      </c>
    </row>
    <row r="352" hidden="1">
      <c r="A352" s="57" t="s">
        <v>315</v>
      </c>
      <c r="B352" s="57" t="s">
        <v>316</v>
      </c>
      <c r="C352" s="58"/>
      <c r="D352" s="394" t="s">
        <v>370</v>
      </c>
      <c r="E352" s="57" t="s">
        <v>4</v>
      </c>
      <c r="F352" s="57" t="s">
        <v>1419</v>
      </c>
      <c r="G352" s="57" t="s">
        <v>335</v>
      </c>
      <c r="H352" s="38">
        <v>0.0</v>
      </c>
      <c r="I352" s="113">
        <v>3190.0</v>
      </c>
      <c r="J352" s="125"/>
      <c r="K352" s="451">
        <v>1290.0</v>
      </c>
      <c r="L352" s="414">
        <v>1032.0</v>
      </c>
      <c r="M352" s="189">
        <f t="shared" si="35"/>
        <v>0</v>
      </c>
      <c r="N352" s="57" t="s">
        <v>1288</v>
      </c>
      <c r="O352" s="395" t="s">
        <v>2068</v>
      </c>
      <c r="P352" s="395" t="s">
        <v>2020</v>
      </c>
    </row>
    <row r="353" hidden="1">
      <c r="A353" s="57" t="s">
        <v>315</v>
      </c>
      <c r="B353" s="57" t="s">
        <v>316</v>
      </c>
      <c r="C353" s="58"/>
      <c r="D353" s="57" t="s">
        <v>328</v>
      </c>
      <c r="E353" s="57" t="s">
        <v>4</v>
      </c>
      <c r="F353" s="38" t="s">
        <v>1419</v>
      </c>
      <c r="G353" s="57" t="s">
        <v>335</v>
      </c>
      <c r="H353" s="38">
        <v>1.0</v>
      </c>
      <c r="I353" s="113">
        <v>3390.0</v>
      </c>
      <c r="J353" s="125"/>
      <c r="K353" s="217" t="s">
        <v>1434</v>
      </c>
      <c r="L353" s="218">
        <v>1097.0</v>
      </c>
      <c r="M353" s="189">
        <f t="shared" si="35"/>
        <v>1097</v>
      </c>
      <c r="N353" s="57" t="s">
        <v>1435</v>
      </c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</row>
    <row r="354" hidden="1">
      <c r="A354" s="57" t="s">
        <v>315</v>
      </c>
      <c r="B354" s="57" t="s">
        <v>331</v>
      </c>
      <c r="C354" s="58"/>
      <c r="D354" s="271" t="s">
        <v>474</v>
      </c>
      <c r="E354" s="57" t="s">
        <v>4</v>
      </c>
      <c r="F354" s="57" t="s">
        <v>1420</v>
      </c>
      <c r="G354" s="57" t="s">
        <v>335</v>
      </c>
      <c r="H354" s="38">
        <v>1.0</v>
      </c>
      <c r="I354" s="113">
        <v>5590.0</v>
      </c>
      <c r="J354" s="125"/>
      <c r="K354" s="451">
        <v>2330.0</v>
      </c>
      <c r="L354" s="414">
        <v>1864.0</v>
      </c>
      <c r="M354" s="189">
        <f t="shared" si="35"/>
        <v>1864</v>
      </c>
      <c r="N354" s="57" t="s">
        <v>1288</v>
      </c>
    </row>
    <row r="355" hidden="1">
      <c r="A355" s="57" t="s">
        <v>315</v>
      </c>
      <c r="B355" s="57" t="s">
        <v>331</v>
      </c>
      <c r="C355" s="58"/>
      <c r="D355" s="57" t="s">
        <v>328</v>
      </c>
      <c r="E355" s="57" t="s">
        <v>4</v>
      </c>
      <c r="F355" s="57" t="s">
        <v>1421</v>
      </c>
      <c r="G355" s="57" t="s">
        <v>335</v>
      </c>
      <c r="H355" s="38">
        <v>1.0</v>
      </c>
      <c r="I355" s="113">
        <v>5590.0</v>
      </c>
      <c r="J355" s="125"/>
      <c r="K355" s="451">
        <v>2330.0</v>
      </c>
      <c r="L355" s="414">
        <v>1864.0</v>
      </c>
      <c r="M355" s="189">
        <f t="shared" si="35"/>
        <v>1864</v>
      </c>
      <c r="N355" s="57" t="s">
        <v>1288</v>
      </c>
    </row>
    <row r="356" hidden="1">
      <c r="A356" s="57" t="s">
        <v>315</v>
      </c>
      <c r="B356" s="57" t="s">
        <v>331</v>
      </c>
      <c r="C356" s="58"/>
      <c r="D356" s="271" t="s">
        <v>474</v>
      </c>
      <c r="E356" s="57" t="s">
        <v>4</v>
      </c>
      <c r="F356" s="57" t="s">
        <v>1421</v>
      </c>
      <c r="G356" s="57" t="s">
        <v>335</v>
      </c>
      <c r="H356" s="38">
        <v>0.0</v>
      </c>
      <c r="I356" s="113">
        <v>5590.0</v>
      </c>
      <c r="J356" s="125"/>
      <c r="K356" s="451">
        <v>2330.0</v>
      </c>
      <c r="L356" s="414">
        <v>1864.0</v>
      </c>
      <c r="M356" s="189">
        <f t="shared" si="35"/>
        <v>0</v>
      </c>
      <c r="N356" s="57" t="s">
        <v>1288</v>
      </c>
      <c r="O356" s="395" t="s">
        <v>2069</v>
      </c>
    </row>
    <row r="357">
      <c r="F357" s="453"/>
    </row>
    <row r="358">
      <c r="F358" s="453"/>
    </row>
    <row r="359">
      <c r="F359" s="453"/>
    </row>
    <row r="360" ht="15.75" customHeight="1">
      <c r="F360" s="453"/>
    </row>
    <row r="361" ht="15.75" customHeight="1">
      <c r="A361" s="301"/>
      <c r="B361" s="252"/>
      <c r="C361" s="252"/>
      <c r="D361" s="252"/>
      <c r="E361" s="252"/>
      <c r="F361" s="454"/>
      <c r="G361" s="252"/>
      <c r="H361" s="455"/>
      <c r="I361" s="252"/>
      <c r="J361" s="252"/>
      <c r="K361" s="252"/>
      <c r="L361" s="456"/>
      <c r="M361" s="457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282" t="s">
        <v>315</v>
      </c>
      <c r="B362" s="458" t="s">
        <v>236</v>
      </c>
      <c r="C362" s="458" t="s">
        <v>6</v>
      </c>
      <c r="D362" s="458" t="s">
        <v>567</v>
      </c>
      <c r="E362" s="458" t="s">
        <v>4</v>
      </c>
      <c r="F362" s="368" t="s">
        <v>1947</v>
      </c>
      <c r="G362" s="459" t="s">
        <v>1840</v>
      </c>
      <c r="H362" s="39">
        <v>1.0</v>
      </c>
      <c r="I362" s="274"/>
      <c r="J362" s="458">
        <v>2990.0</v>
      </c>
      <c r="K362" s="458">
        <v>2390.0</v>
      </c>
      <c r="L362" s="460">
        <v>947.0</v>
      </c>
      <c r="M362" s="461">
        <v>947.0</v>
      </c>
      <c r="N362" s="271" t="s">
        <v>1841</v>
      </c>
      <c r="O362" s="252"/>
      <c r="P362" s="252"/>
      <c r="Q362" s="252"/>
      <c r="R362" s="276"/>
      <c r="S362" s="276"/>
      <c r="T362" s="276"/>
      <c r="U362" s="276"/>
      <c r="V362" s="276"/>
      <c r="W362" s="276"/>
      <c r="X362" s="277"/>
      <c r="Y362" s="276"/>
      <c r="Z362" s="276"/>
      <c r="AA362" s="276"/>
      <c r="AB362" s="276"/>
      <c r="AC362" s="276"/>
      <c r="AD362" s="276"/>
      <c r="AE362" s="276"/>
      <c r="AF362" s="252"/>
      <c r="AG362" s="252"/>
      <c r="AH362" s="252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282" t="s">
        <v>315</v>
      </c>
      <c r="B363" s="255" t="s">
        <v>231</v>
      </c>
      <c r="C363" s="255" t="s">
        <v>6</v>
      </c>
      <c r="D363" s="57" t="s">
        <v>474</v>
      </c>
      <c r="E363" s="255" t="s">
        <v>319</v>
      </c>
      <c r="F363" s="281" t="s">
        <v>1948</v>
      </c>
      <c r="G363" s="255"/>
      <c r="H363" s="250">
        <v>1.0</v>
      </c>
      <c r="I363" s="255"/>
      <c r="J363" s="293">
        <v>3890.0</v>
      </c>
      <c r="K363" s="294"/>
      <c r="L363" s="295">
        <f>3840/3</f>
        <v>1280</v>
      </c>
      <c r="M363" s="251">
        <f t="shared" ref="M363:M365" si="36">L363*H363</f>
        <v>1280</v>
      </c>
      <c r="N363" s="255" t="s">
        <v>1804</v>
      </c>
      <c r="O363" s="270"/>
      <c r="P363" s="247"/>
      <c r="Q363" s="247"/>
      <c r="R363" s="286"/>
      <c r="S363" s="286"/>
      <c r="T363" s="286"/>
      <c r="U363" s="286"/>
      <c r="V363" s="286"/>
      <c r="W363" s="286"/>
      <c r="X363" s="287"/>
      <c r="Y363" s="286"/>
      <c r="Z363" s="286"/>
      <c r="AA363" s="286"/>
      <c r="AB363" s="286"/>
      <c r="AC363" s="286"/>
      <c r="AD363" s="286"/>
      <c r="AE363" s="286"/>
      <c r="AF363" s="247"/>
      <c r="AG363" s="247"/>
      <c r="AH363" s="247"/>
      <c r="AI363" s="270"/>
      <c r="AJ363" s="270"/>
      <c r="AK363" s="270"/>
      <c r="AL363" s="270"/>
      <c r="AM363" s="270"/>
      <c r="AN363" s="270"/>
      <c r="AO363" s="270"/>
    </row>
    <row r="364" ht="15.75" customHeight="1">
      <c r="A364" s="282" t="s">
        <v>315</v>
      </c>
      <c r="B364" s="255" t="s">
        <v>231</v>
      </c>
      <c r="C364" s="255" t="s">
        <v>6</v>
      </c>
      <c r="D364" s="57" t="s">
        <v>567</v>
      </c>
      <c r="E364" s="255" t="s">
        <v>319</v>
      </c>
      <c r="F364" s="281" t="s">
        <v>1949</v>
      </c>
      <c r="G364" s="255"/>
      <c r="H364" s="250">
        <v>1.0</v>
      </c>
      <c r="I364" s="255"/>
      <c r="J364" s="293">
        <v>3990.0</v>
      </c>
      <c r="K364" s="294"/>
      <c r="L364" s="295">
        <f>2560/2</f>
        <v>1280</v>
      </c>
      <c r="M364" s="251">
        <f t="shared" si="36"/>
        <v>1280</v>
      </c>
      <c r="N364" s="255" t="s">
        <v>1804</v>
      </c>
      <c r="O364" s="270"/>
      <c r="P364" s="247"/>
      <c r="Q364" s="247"/>
      <c r="R364" s="247"/>
      <c r="S364" s="247"/>
      <c r="T364" s="247"/>
      <c r="U364" s="247"/>
      <c r="V364" s="247"/>
      <c r="W364" s="247"/>
      <c r="X364" s="247"/>
      <c r="Y364" s="247"/>
      <c r="Z364" s="247"/>
      <c r="AA364" s="247"/>
      <c r="AB364" s="247"/>
      <c r="AC364" s="247"/>
      <c r="AD364" s="247"/>
      <c r="AE364" s="247"/>
      <c r="AF364" s="247"/>
      <c r="AG364" s="247"/>
      <c r="AH364" s="247"/>
      <c r="AI364" s="252"/>
      <c r="AJ364" s="252"/>
      <c r="AK364" s="252"/>
      <c r="AL364" s="252"/>
      <c r="AM364" s="252"/>
      <c r="AN364" s="252"/>
      <c r="AO364" s="252"/>
    </row>
    <row r="365" ht="15.75" customHeight="1">
      <c r="A365" s="282" t="s">
        <v>315</v>
      </c>
      <c r="B365" s="57" t="s">
        <v>231</v>
      </c>
      <c r="C365" s="255" t="s">
        <v>6</v>
      </c>
      <c r="D365" s="57" t="s">
        <v>474</v>
      </c>
      <c r="E365" s="255" t="s">
        <v>319</v>
      </c>
      <c r="F365" s="281" t="s">
        <v>1950</v>
      </c>
      <c r="G365" s="255"/>
      <c r="H365" s="250">
        <v>1.0</v>
      </c>
      <c r="I365" s="255"/>
      <c r="J365" s="293">
        <v>3990.0</v>
      </c>
      <c r="K365" s="294"/>
      <c r="L365" s="295">
        <v>1463.0</v>
      </c>
      <c r="M365" s="251">
        <f t="shared" si="36"/>
        <v>1463</v>
      </c>
      <c r="N365" s="255" t="s">
        <v>1830</v>
      </c>
      <c r="O365" s="247"/>
      <c r="P365" s="64" t="s">
        <v>1951</v>
      </c>
      <c r="Q365" s="247"/>
      <c r="R365" s="247"/>
      <c r="S365" s="24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52"/>
      <c r="AI365" s="270"/>
      <c r="AJ365" s="270"/>
      <c r="AK365" s="270"/>
      <c r="AL365" s="270"/>
      <c r="AM365" s="270"/>
      <c r="AN365" s="270"/>
      <c r="AO365" s="270"/>
    </row>
    <row r="366" ht="15.75" customHeight="1">
      <c r="A366" s="282" t="s">
        <v>315</v>
      </c>
      <c r="B366" s="458" t="s">
        <v>231</v>
      </c>
      <c r="C366" s="458" t="s">
        <v>6</v>
      </c>
      <c r="D366" s="458" t="s">
        <v>567</v>
      </c>
      <c r="E366" s="458" t="s">
        <v>4</v>
      </c>
      <c r="F366" s="368" t="s">
        <v>1952</v>
      </c>
      <c r="G366" s="459" t="s">
        <v>1840</v>
      </c>
      <c r="H366" s="39">
        <v>1.0</v>
      </c>
      <c r="I366" s="274"/>
      <c r="J366" s="458">
        <v>3990.0</v>
      </c>
      <c r="K366" s="458">
        <v>2990.0</v>
      </c>
      <c r="L366" s="460">
        <v>1105.0</v>
      </c>
      <c r="M366" s="461">
        <v>1105.0</v>
      </c>
      <c r="N366" s="271" t="s">
        <v>1841</v>
      </c>
      <c r="O366" s="252"/>
      <c r="P366" s="252"/>
      <c r="Q366" s="252"/>
      <c r="R366" s="276"/>
      <c r="S366" s="276"/>
      <c r="T366" s="276"/>
      <c r="U366" s="276"/>
      <c r="V366" s="276"/>
      <c r="W366" s="276"/>
      <c r="X366" s="277"/>
      <c r="Y366" s="276"/>
      <c r="Z366" s="276"/>
      <c r="AA366" s="276"/>
      <c r="AB366" s="276"/>
      <c r="AC366" s="276"/>
      <c r="AD366" s="276"/>
      <c r="AE366" s="276"/>
      <c r="AF366" s="252"/>
      <c r="AG366" s="252"/>
      <c r="AH366" s="252"/>
      <c r="AI366" s="252"/>
      <c r="AJ366" s="252"/>
      <c r="AK366" s="252"/>
      <c r="AL366" s="252"/>
      <c r="AM366" s="252"/>
      <c r="AN366" s="252"/>
      <c r="AO366" s="252"/>
    </row>
    <row r="367" ht="15.75" customHeight="1">
      <c r="A367" s="280" t="s">
        <v>315</v>
      </c>
      <c r="B367" s="255" t="s">
        <v>231</v>
      </c>
      <c r="C367" s="255" t="s">
        <v>6</v>
      </c>
      <c r="D367" s="255" t="s">
        <v>328</v>
      </c>
      <c r="E367" s="255" t="s">
        <v>319</v>
      </c>
      <c r="F367" s="281" t="s">
        <v>1953</v>
      </c>
      <c r="G367" s="255"/>
      <c r="H367" s="250">
        <v>1.0</v>
      </c>
      <c r="I367" s="255"/>
      <c r="J367" s="293">
        <v>2990.0</v>
      </c>
      <c r="K367" s="294"/>
      <c r="L367" s="295">
        <f t="shared" ref="L367:L369" si="37">2192/4</f>
        <v>548</v>
      </c>
      <c r="M367" s="251">
        <f t="shared" ref="M367:M370" si="38">L367*H367</f>
        <v>548</v>
      </c>
      <c r="N367" s="255" t="s">
        <v>1804</v>
      </c>
      <c r="O367" s="270"/>
      <c r="P367" s="247"/>
      <c r="Q367" s="247"/>
      <c r="R367" s="286"/>
      <c r="S367" s="286"/>
      <c r="T367" s="286"/>
      <c r="U367" s="286"/>
      <c r="V367" s="286"/>
      <c r="W367" s="286"/>
      <c r="X367" s="287"/>
      <c r="Y367" s="286"/>
      <c r="Z367" s="286"/>
      <c r="AA367" s="286"/>
      <c r="AB367" s="286"/>
      <c r="AC367" s="286"/>
      <c r="AD367" s="286"/>
      <c r="AE367" s="286"/>
      <c r="AF367" s="247"/>
      <c r="AG367" s="247"/>
      <c r="AH367" s="247"/>
      <c r="AI367" s="252"/>
      <c r="AJ367" s="252"/>
      <c r="AK367" s="252"/>
      <c r="AL367" s="252"/>
      <c r="AM367" s="252"/>
      <c r="AN367" s="252"/>
      <c r="AO367" s="252"/>
    </row>
    <row r="368" ht="15.75" customHeight="1">
      <c r="A368" s="280" t="s">
        <v>315</v>
      </c>
      <c r="B368" s="255" t="s">
        <v>231</v>
      </c>
      <c r="C368" s="255" t="s">
        <v>6</v>
      </c>
      <c r="D368" s="57" t="s">
        <v>474</v>
      </c>
      <c r="E368" s="255" t="s">
        <v>319</v>
      </c>
      <c r="F368" s="281" t="s">
        <v>1953</v>
      </c>
      <c r="G368" s="462"/>
      <c r="H368" s="463">
        <v>1.0</v>
      </c>
      <c r="I368" s="462"/>
      <c r="J368" s="293">
        <v>2990.0</v>
      </c>
      <c r="K368" s="464"/>
      <c r="L368" s="465">
        <f t="shared" si="37"/>
        <v>548</v>
      </c>
      <c r="M368" s="251">
        <f t="shared" si="38"/>
        <v>548</v>
      </c>
      <c r="N368" s="462" t="s">
        <v>1804</v>
      </c>
      <c r="O368" s="270"/>
      <c r="P368" s="252"/>
      <c r="Q368" s="252"/>
      <c r="R368" s="276"/>
      <c r="S368" s="276"/>
      <c r="T368" s="276"/>
      <c r="U368" s="276"/>
      <c r="V368" s="276"/>
      <c r="W368" s="276"/>
      <c r="X368" s="277"/>
      <c r="Y368" s="276"/>
      <c r="Z368" s="276"/>
      <c r="AA368" s="276"/>
      <c r="AB368" s="276"/>
      <c r="AC368" s="276"/>
      <c r="AD368" s="276"/>
      <c r="AE368" s="276"/>
      <c r="AF368" s="252"/>
      <c r="AG368" s="252"/>
      <c r="AH368" s="252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280" t="s">
        <v>315</v>
      </c>
      <c r="B369" s="255" t="s">
        <v>231</v>
      </c>
      <c r="C369" s="255" t="s">
        <v>6</v>
      </c>
      <c r="D369" s="57" t="s">
        <v>567</v>
      </c>
      <c r="E369" s="255" t="s">
        <v>319</v>
      </c>
      <c r="F369" s="281" t="s">
        <v>1953</v>
      </c>
      <c r="G369" s="255"/>
      <c r="H369" s="250">
        <v>1.0</v>
      </c>
      <c r="I369" s="255"/>
      <c r="J369" s="293">
        <v>2990.0</v>
      </c>
      <c r="K369" s="294"/>
      <c r="L369" s="295">
        <f t="shared" si="37"/>
        <v>548</v>
      </c>
      <c r="M369" s="251">
        <f t="shared" si="38"/>
        <v>548</v>
      </c>
      <c r="N369" s="255" t="s">
        <v>1804</v>
      </c>
      <c r="O369" s="270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255"/>
      <c r="AF369" s="255"/>
      <c r="AG369" s="255"/>
      <c r="AH369" s="255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280" t="s">
        <v>315</v>
      </c>
      <c r="B370" s="255" t="s">
        <v>236</v>
      </c>
      <c r="C370" s="255" t="s">
        <v>6</v>
      </c>
      <c r="D370" s="57" t="s">
        <v>567</v>
      </c>
      <c r="E370" s="255" t="s">
        <v>319</v>
      </c>
      <c r="F370" s="256" t="s">
        <v>1954</v>
      </c>
      <c r="G370" s="282"/>
      <c r="H370" s="250">
        <v>1.0</v>
      </c>
      <c r="I370" s="255"/>
      <c r="J370" s="293">
        <v>2990.0</v>
      </c>
      <c r="K370" s="294"/>
      <c r="L370" s="295">
        <f>1920/2</f>
        <v>960</v>
      </c>
      <c r="M370" s="251">
        <f t="shared" si="38"/>
        <v>960</v>
      </c>
      <c r="N370" s="255" t="s">
        <v>1804</v>
      </c>
      <c r="O370" s="270"/>
      <c r="P370" s="247"/>
      <c r="Q370" s="247"/>
      <c r="R370" s="286"/>
      <c r="S370" s="286"/>
      <c r="T370" s="286"/>
      <c r="U370" s="286"/>
      <c r="V370" s="286"/>
      <c r="W370" s="286"/>
      <c r="X370" s="287"/>
      <c r="Y370" s="286"/>
      <c r="Z370" s="286"/>
      <c r="AA370" s="286"/>
      <c r="AB370" s="286"/>
      <c r="AC370" s="286"/>
      <c r="AD370" s="286"/>
      <c r="AE370" s="286"/>
      <c r="AF370" s="247"/>
      <c r="AG370" s="247"/>
      <c r="AH370" s="247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280" t="s">
        <v>315</v>
      </c>
      <c r="B371" s="458" t="s">
        <v>231</v>
      </c>
      <c r="C371" s="458" t="s">
        <v>6</v>
      </c>
      <c r="D371" s="458" t="s">
        <v>567</v>
      </c>
      <c r="E371" s="458" t="s">
        <v>4</v>
      </c>
      <c r="F371" s="368" t="s">
        <v>1955</v>
      </c>
      <c r="G371" s="459" t="s">
        <v>1840</v>
      </c>
      <c r="H371" s="39">
        <v>1.0</v>
      </c>
      <c r="I371" s="274"/>
      <c r="J371" s="458">
        <v>4990.0</v>
      </c>
      <c r="K371" s="458">
        <v>3990.0</v>
      </c>
      <c r="L371" s="460">
        <v>1511.0</v>
      </c>
      <c r="M371" s="461">
        <v>1511.0</v>
      </c>
      <c r="N371" s="271" t="s">
        <v>1841</v>
      </c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280" t="s">
        <v>315</v>
      </c>
      <c r="B372" s="255" t="s">
        <v>236</v>
      </c>
      <c r="C372" s="255" t="s">
        <v>6</v>
      </c>
      <c r="D372" s="57" t="s">
        <v>474</v>
      </c>
      <c r="E372" s="255" t="s">
        <v>319</v>
      </c>
      <c r="F372" s="256" t="s">
        <v>1956</v>
      </c>
      <c r="G372" s="462"/>
      <c r="H372" s="463">
        <v>1.0</v>
      </c>
      <c r="I372" s="462"/>
      <c r="J372" s="142">
        <v>2590.0</v>
      </c>
      <c r="K372" s="462"/>
      <c r="L372" s="465">
        <f t="shared" ref="L372:L373" si="39">1371/3</f>
        <v>457</v>
      </c>
      <c r="M372" s="251">
        <f t="shared" ref="M372:M373" si="40">L372*H372</f>
        <v>457</v>
      </c>
      <c r="N372" s="462" t="s">
        <v>1804</v>
      </c>
      <c r="O372" s="270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  <c r="AM372" s="252"/>
      <c r="AN372" s="252"/>
      <c r="AO372" s="252"/>
    </row>
    <row r="373" ht="15.75" customHeight="1">
      <c r="A373" s="280" t="s">
        <v>315</v>
      </c>
      <c r="B373" s="255" t="s">
        <v>236</v>
      </c>
      <c r="C373" s="255" t="s">
        <v>6</v>
      </c>
      <c r="D373" s="57" t="s">
        <v>567</v>
      </c>
      <c r="E373" s="255" t="s">
        <v>319</v>
      </c>
      <c r="F373" s="256" t="s">
        <v>1956</v>
      </c>
      <c r="G373" s="255"/>
      <c r="H373" s="154">
        <v>1.0</v>
      </c>
      <c r="I373" s="255"/>
      <c r="J373" s="293">
        <v>2590.0</v>
      </c>
      <c r="K373" s="255"/>
      <c r="L373" s="295">
        <f t="shared" si="39"/>
        <v>457</v>
      </c>
      <c r="M373" s="251">
        <f t="shared" si="40"/>
        <v>457</v>
      </c>
      <c r="N373" s="255" t="s">
        <v>1804</v>
      </c>
      <c r="O373" s="270"/>
      <c r="P373" s="64"/>
      <c r="Q373" s="64"/>
      <c r="R373" s="247"/>
      <c r="S373" s="247"/>
      <c r="T373" s="247"/>
      <c r="U373" s="247"/>
      <c r="V373" s="247"/>
      <c r="W373" s="247"/>
      <c r="X373" s="247"/>
      <c r="Y373" s="247"/>
      <c r="Z373" s="247"/>
      <c r="AA373" s="247"/>
      <c r="AB373" s="247"/>
      <c r="AC373" s="247"/>
      <c r="AD373" s="247"/>
      <c r="AE373" s="247"/>
      <c r="AF373" s="247"/>
      <c r="AG373" s="247"/>
      <c r="AH373" s="247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35" t="s">
        <v>315</v>
      </c>
      <c r="B374" s="35" t="s">
        <v>231</v>
      </c>
      <c r="C374" s="35" t="s">
        <v>22</v>
      </c>
      <c r="D374" s="35" t="s">
        <v>328</v>
      </c>
      <c r="E374" s="35" t="s">
        <v>4</v>
      </c>
      <c r="F374" s="348" t="s">
        <v>1957</v>
      </c>
      <c r="G374" s="35" t="s">
        <v>524</v>
      </c>
      <c r="H374" s="39">
        <v>1.0</v>
      </c>
      <c r="I374" s="59">
        <v>3590.0</v>
      </c>
      <c r="J374" s="38"/>
      <c r="K374" s="38"/>
      <c r="L374" s="290"/>
      <c r="M374" s="378">
        <f t="shared" ref="M374:M375" si="41">2848/2</f>
        <v>1424</v>
      </c>
      <c r="N374" s="35" t="s">
        <v>1811</v>
      </c>
      <c r="O374" s="231"/>
      <c r="P374" s="231"/>
      <c r="Q374" s="231"/>
      <c r="R374" s="231"/>
      <c r="S374" s="231"/>
      <c r="T374" s="231"/>
      <c r="U374" s="231"/>
      <c r="V374" s="231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35" t="s">
        <v>315</v>
      </c>
      <c r="B375" s="35" t="s">
        <v>231</v>
      </c>
      <c r="C375" s="35" t="s">
        <v>22</v>
      </c>
      <c r="D375" s="35" t="s">
        <v>567</v>
      </c>
      <c r="E375" s="35" t="s">
        <v>4</v>
      </c>
      <c r="F375" s="348" t="s">
        <v>1957</v>
      </c>
      <c r="G375" s="35" t="s">
        <v>524</v>
      </c>
      <c r="H375" s="39">
        <v>1.0</v>
      </c>
      <c r="I375" s="59">
        <v>3590.0</v>
      </c>
      <c r="J375" s="38"/>
      <c r="K375" s="38"/>
      <c r="L375" s="290"/>
      <c r="M375" s="378">
        <f t="shared" si="41"/>
        <v>1424</v>
      </c>
      <c r="N375" s="35" t="s">
        <v>1811</v>
      </c>
      <c r="O375" s="231"/>
      <c r="P375" s="231"/>
      <c r="Q375" s="231"/>
      <c r="R375" s="231"/>
      <c r="S375" s="231"/>
      <c r="T375" s="231"/>
      <c r="U375" s="231"/>
      <c r="V375" s="231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80" t="s">
        <v>315</v>
      </c>
      <c r="B376" s="255" t="s">
        <v>236</v>
      </c>
      <c r="C376" s="255" t="s">
        <v>6</v>
      </c>
      <c r="D376" s="57" t="s">
        <v>567</v>
      </c>
      <c r="E376" s="255" t="s">
        <v>319</v>
      </c>
      <c r="F376" s="256" t="s">
        <v>2070</v>
      </c>
      <c r="G376" s="255"/>
      <c r="H376" s="154">
        <v>0.0</v>
      </c>
      <c r="I376" s="255"/>
      <c r="J376" s="293">
        <v>3790.0</v>
      </c>
      <c r="K376" s="255"/>
      <c r="L376" s="295">
        <v>1146.0</v>
      </c>
      <c r="M376" s="251">
        <f>L376*H376</f>
        <v>0</v>
      </c>
      <c r="N376" s="255" t="s">
        <v>1804</v>
      </c>
      <c r="O376" s="537" t="s">
        <v>2051</v>
      </c>
      <c r="P376" s="247"/>
      <c r="Q376" s="247"/>
      <c r="R376" s="247"/>
      <c r="S376" s="247"/>
      <c r="T376" s="247"/>
      <c r="U376" s="247"/>
      <c r="V376" s="247"/>
      <c r="W376" s="247"/>
      <c r="X376" s="247"/>
      <c r="Y376" s="247"/>
      <c r="Z376" s="247"/>
      <c r="AA376" s="247"/>
      <c r="AB376" s="247"/>
      <c r="AC376" s="247"/>
      <c r="AD376" s="247"/>
      <c r="AE376" s="247"/>
      <c r="AF376" s="247"/>
      <c r="AG376" s="247"/>
      <c r="AH376" s="247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280" t="s">
        <v>315</v>
      </c>
      <c r="B377" s="458" t="s">
        <v>236</v>
      </c>
      <c r="C377" s="458" t="s">
        <v>6</v>
      </c>
      <c r="D377" s="458" t="s">
        <v>567</v>
      </c>
      <c r="E377" s="458" t="s">
        <v>4</v>
      </c>
      <c r="F377" s="368" t="s">
        <v>1958</v>
      </c>
      <c r="G377" s="459" t="s">
        <v>1840</v>
      </c>
      <c r="H377" s="39">
        <v>1.0</v>
      </c>
      <c r="I377" s="274"/>
      <c r="J377" s="458">
        <v>2990.0</v>
      </c>
      <c r="K377" s="458">
        <v>2390.0</v>
      </c>
      <c r="L377" s="460">
        <v>947.0</v>
      </c>
      <c r="M377" s="461">
        <v>947.0</v>
      </c>
      <c r="N377" s="271" t="s">
        <v>1841</v>
      </c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280" t="s">
        <v>315</v>
      </c>
      <c r="B378" s="458" t="s">
        <v>236</v>
      </c>
      <c r="C378" s="458" t="s">
        <v>6</v>
      </c>
      <c r="D378" s="458" t="s">
        <v>567</v>
      </c>
      <c r="E378" s="458" t="s">
        <v>4</v>
      </c>
      <c r="F378" s="368" t="s">
        <v>1959</v>
      </c>
      <c r="G378" s="459" t="s">
        <v>1840</v>
      </c>
      <c r="H378" s="39">
        <v>1.0</v>
      </c>
      <c r="I378" s="274"/>
      <c r="J378" s="458">
        <v>2990.0</v>
      </c>
      <c r="K378" s="458">
        <v>2390.0</v>
      </c>
      <c r="L378" s="460">
        <v>947.0</v>
      </c>
      <c r="M378" s="461">
        <v>947.0</v>
      </c>
      <c r="N378" s="271" t="s">
        <v>1841</v>
      </c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82" t="s">
        <v>315</v>
      </c>
      <c r="B379" s="458" t="s">
        <v>236</v>
      </c>
      <c r="C379" s="458" t="s">
        <v>6</v>
      </c>
      <c r="D379" s="458" t="s">
        <v>567</v>
      </c>
      <c r="E379" s="458" t="s">
        <v>4</v>
      </c>
      <c r="F379" s="368" t="s">
        <v>1960</v>
      </c>
      <c r="G379" s="459" t="s">
        <v>1840</v>
      </c>
      <c r="H379" s="39">
        <v>1.0</v>
      </c>
      <c r="I379" s="274"/>
      <c r="J379" s="458">
        <v>2990.0</v>
      </c>
      <c r="K379" s="458">
        <v>2390.0</v>
      </c>
      <c r="L379" s="460">
        <v>947.0</v>
      </c>
      <c r="M379" s="461">
        <v>947.0</v>
      </c>
      <c r="N379" s="271" t="s">
        <v>1841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282" t="s">
        <v>315</v>
      </c>
      <c r="B380" s="458" t="s">
        <v>236</v>
      </c>
      <c r="C380" s="458" t="s">
        <v>6</v>
      </c>
      <c r="D380" s="458" t="s">
        <v>567</v>
      </c>
      <c r="E380" s="458" t="s">
        <v>4</v>
      </c>
      <c r="F380" s="368" t="s">
        <v>1961</v>
      </c>
      <c r="G380" s="459" t="s">
        <v>1840</v>
      </c>
      <c r="H380" s="39">
        <v>1.0</v>
      </c>
      <c r="I380" s="274"/>
      <c r="J380" s="458">
        <v>2990.0</v>
      </c>
      <c r="K380" s="458">
        <v>2390.0</v>
      </c>
      <c r="L380" s="460">
        <v>947.0</v>
      </c>
      <c r="M380" s="461">
        <v>947.0</v>
      </c>
      <c r="N380" s="271" t="s">
        <v>1841</v>
      </c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  <c r="AH380" s="252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282" t="s">
        <v>315</v>
      </c>
      <c r="B381" s="458" t="s">
        <v>236</v>
      </c>
      <c r="C381" s="458" t="s">
        <v>6</v>
      </c>
      <c r="D381" s="458" t="s">
        <v>567</v>
      </c>
      <c r="E381" s="458" t="s">
        <v>4</v>
      </c>
      <c r="F381" s="368" t="s">
        <v>1962</v>
      </c>
      <c r="G381" s="459" t="s">
        <v>1840</v>
      </c>
      <c r="H381" s="39">
        <v>1.0</v>
      </c>
      <c r="I381" s="274"/>
      <c r="J381" s="458">
        <v>2990.0</v>
      </c>
      <c r="K381" s="458">
        <v>2390.0</v>
      </c>
      <c r="L381" s="460">
        <v>897.0</v>
      </c>
      <c r="M381" s="461">
        <v>897.0</v>
      </c>
      <c r="N381" s="271" t="s">
        <v>1841</v>
      </c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  <c r="AA381" s="252"/>
      <c r="AB381" s="252"/>
      <c r="AC381" s="252"/>
      <c r="AD381" s="252"/>
      <c r="AE381" s="252"/>
      <c r="AF381" s="252"/>
      <c r="AG381" s="252"/>
      <c r="AH381" s="252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282" t="s">
        <v>315</v>
      </c>
      <c r="B382" s="458" t="s">
        <v>231</v>
      </c>
      <c r="C382" s="458" t="s">
        <v>6</v>
      </c>
      <c r="D382" s="458" t="s">
        <v>567</v>
      </c>
      <c r="E382" s="458" t="s">
        <v>4</v>
      </c>
      <c r="F382" s="368" t="s">
        <v>1963</v>
      </c>
      <c r="G382" s="459" t="s">
        <v>1840</v>
      </c>
      <c r="H382" s="39">
        <v>1.0</v>
      </c>
      <c r="I382" s="274"/>
      <c r="J382" s="458">
        <v>3990.0</v>
      </c>
      <c r="K382" s="466"/>
      <c r="L382" s="460">
        <v>1226.0</v>
      </c>
      <c r="M382" s="461">
        <v>1226.0</v>
      </c>
      <c r="N382" s="271" t="s">
        <v>1841</v>
      </c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57" t="s">
        <v>315</v>
      </c>
      <c r="B383" s="57" t="s">
        <v>236</v>
      </c>
      <c r="C383" s="57" t="s">
        <v>22</v>
      </c>
      <c r="D383" s="271" t="s">
        <v>567</v>
      </c>
      <c r="E383" s="57" t="s">
        <v>4</v>
      </c>
      <c r="F383" s="358" t="s">
        <v>822</v>
      </c>
      <c r="G383" s="57" t="s">
        <v>524</v>
      </c>
      <c r="H383" s="38">
        <v>2.0</v>
      </c>
      <c r="I383" s="113">
        <v>2790.0</v>
      </c>
      <c r="J383" s="125"/>
      <c r="K383" s="104"/>
      <c r="L383" s="149">
        <v>1190.0</v>
      </c>
      <c r="M383" s="467">
        <v>1012.0</v>
      </c>
      <c r="N383" s="57" t="s">
        <v>819</v>
      </c>
      <c r="P383" s="63"/>
      <c r="Q383" s="63"/>
      <c r="T383" s="63"/>
      <c r="U383" s="63">
        <f>M383*H383</f>
        <v>2024</v>
      </c>
      <c r="V383" s="63"/>
      <c r="W383" s="63"/>
      <c r="X383" s="63"/>
      <c r="Y383" s="63"/>
      <c r="Z383" s="63"/>
      <c r="AA383" s="63"/>
      <c r="AB383" s="63"/>
      <c r="AC383" s="63"/>
      <c r="AD383" s="63"/>
      <c r="AE383" s="252"/>
      <c r="AF383" s="252"/>
      <c r="AG383" s="252"/>
      <c r="AH383" s="252"/>
      <c r="AI383" s="270"/>
      <c r="AJ383" s="270"/>
      <c r="AK383" s="270"/>
    </row>
    <row r="384" ht="15.75" customHeight="1">
      <c r="A384" s="35" t="s">
        <v>315</v>
      </c>
      <c r="B384" s="35" t="s">
        <v>236</v>
      </c>
      <c r="C384" s="35" t="s">
        <v>22</v>
      </c>
      <c r="D384" s="35" t="s">
        <v>328</v>
      </c>
      <c r="E384" s="35" t="s">
        <v>4</v>
      </c>
      <c r="F384" s="348" t="s">
        <v>1964</v>
      </c>
      <c r="G384" s="35" t="s">
        <v>524</v>
      </c>
      <c r="H384" s="39">
        <v>1.0</v>
      </c>
      <c r="I384" s="244">
        <v>2590.0</v>
      </c>
      <c r="J384" s="38"/>
      <c r="K384" s="38"/>
      <c r="L384" s="290"/>
      <c r="M384" s="378">
        <f>2118/2</f>
        <v>1059</v>
      </c>
      <c r="N384" s="35" t="s">
        <v>1811</v>
      </c>
      <c r="O384" s="231"/>
      <c r="P384" s="231"/>
      <c r="Q384" s="231"/>
      <c r="R384" s="231"/>
      <c r="S384" s="231"/>
      <c r="T384" s="231"/>
      <c r="U384" s="231"/>
      <c r="V384" s="231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252"/>
      <c r="AJ384" s="252"/>
      <c r="AK384" s="252"/>
      <c r="AL384" s="252"/>
      <c r="AM384" s="252"/>
      <c r="AN384" s="252"/>
      <c r="AO384" s="252"/>
    </row>
    <row r="385" ht="15.75" customHeight="1">
      <c r="A385" s="35" t="s">
        <v>315</v>
      </c>
      <c r="B385" s="35" t="s">
        <v>231</v>
      </c>
      <c r="C385" s="35" t="s">
        <v>22</v>
      </c>
      <c r="D385" s="35" t="s">
        <v>567</v>
      </c>
      <c r="E385" s="35" t="s">
        <v>4</v>
      </c>
      <c r="F385" s="348" t="s">
        <v>1965</v>
      </c>
      <c r="G385" s="35" t="s">
        <v>524</v>
      </c>
      <c r="H385" s="39">
        <v>1.0</v>
      </c>
      <c r="I385" s="59">
        <v>3990.0</v>
      </c>
      <c r="J385" s="38"/>
      <c r="K385" s="38"/>
      <c r="L385" s="290"/>
      <c r="M385" s="378">
        <f t="shared" ref="M385:M386" si="42">2236/2</f>
        <v>1118</v>
      </c>
      <c r="N385" s="35" t="s">
        <v>1811</v>
      </c>
      <c r="O385" s="231"/>
      <c r="P385" s="231"/>
      <c r="Q385" s="231"/>
      <c r="R385" s="231"/>
      <c r="S385" s="231"/>
      <c r="T385" s="231"/>
      <c r="U385" s="231"/>
      <c r="V385" s="231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252"/>
      <c r="AJ385" s="252"/>
      <c r="AK385" s="252"/>
      <c r="AL385" s="252"/>
      <c r="AM385" s="252"/>
      <c r="AN385" s="252"/>
      <c r="AO385" s="252"/>
    </row>
    <row r="386" ht="15.75" customHeight="1">
      <c r="A386" s="35" t="s">
        <v>315</v>
      </c>
      <c r="B386" s="35" t="s">
        <v>231</v>
      </c>
      <c r="C386" s="35" t="s">
        <v>22</v>
      </c>
      <c r="D386" s="35" t="s">
        <v>328</v>
      </c>
      <c r="E386" s="35" t="s">
        <v>4</v>
      </c>
      <c r="F386" s="348" t="s">
        <v>1965</v>
      </c>
      <c r="G386" s="35" t="s">
        <v>524</v>
      </c>
      <c r="H386" s="39">
        <v>1.0</v>
      </c>
      <c r="I386" s="59">
        <v>3990.0</v>
      </c>
      <c r="J386" s="38"/>
      <c r="K386" s="38"/>
      <c r="L386" s="290"/>
      <c r="M386" s="378">
        <f t="shared" si="42"/>
        <v>1118</v>
      </c>
      <c r="N386" s="35" t="s">
        <v>1811</v>
      </c>
      <c r="O386" s="231"/>
      <c r="P386" s="231"/>
      <c r="Q386" s="231"/>
      <c r="R386" s="231"/>
      <c r="S386" s="231"/>
      <c r="T386" s="231"/>
      <c r="U386" s="231"/>
      <c r="V386" s="231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252"/>
      <c r="AJ386" s="252"/>
      <c r="AK386" s="252"/>
      <c r="AL386" s="252"/>
      <c r="AM386" s="252"/>
      <c r="AN386" s="252"/>
      <c r="AO386" s="252"/>
    </row>
    <row r="387" ht="15.75" customHeight="1">
      <c r="A387" s="282" t="s">
        <v>315</v>
      </c>
      <c r="B387" s="458" t="s">
        <v>1966</v>
      </c>
      <c r="C387" s="458" t="s">
        <v>6</v>
      </c>
      <c r="D387" s="468" t="s">
        <v>328</v>
      </c>
      <c r="E387" s="458" t="s">
        <v>4</v>
      </c>
      <c r="F387" s="368" t="s">
        <v>1967</v>
      </c>
      <c r="G387" s="459" t="s">
        <v>1840</v>
      </c>
      <c r="H387" s="39">
        <v>1.0</v>
      </c>
      <c r="I387" s="274"/>
      <c r="J387" s="458">
        <v>2990.0</v>
      </c>
      <c r="K387" s="458">
        <v>2390.0</v>
      </c>
      <c r="L387" s="460">
        <v>947.0</v>
      </c>
      <c r="M387" s="461">
        <v>947.0</v>
      </c>
      <c r="N387" s="271" t="s">
        <v>1841</v>
      </c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  <c r="AA387" s="252"/>
      <c r="AB387" s="252"/>
      <c r="AC387" s="252"/>
      <c r="AD387" s="252"/>
      <c r="AE387" s="252"/>
      <c r="AF387" s="252"/>
      <c r="AG387" s="252"/>
      <c r="AH387" s="252"/>
      <c r="AI387" s="252"/>
      <c r="AJ387" s="252"/>
      <c r="AK387" s="252"/>
      <c r="AL387" s="252"/>
      <c r="AM387" s="252"/>
      <c r="AN387" s="252"/>
      <c r="AO387" s="252"/>
    </row>
    <row r="388" ht="15.75" customHeight="1">
      <c r="A388" s="282" t="s">
        <v>315</v>
      </c>
      <c r="B388" s="458" t="s">
        <v>1966</v>
      </c>
      <c r="C388" s="458" t="s">
        <v>6</v>
      </c>
      <c r="D388" s="458" t="s">
        <v>567</v>
      </c>
      <c r="E388" s="458" t="s">
        <v>4</v>
      </c>
      <c r="F388" s="368" t="s">
        <v>1968</v>
      </c>
      <c r="G388" s="459" t="s">
        <v>1840</v>
      </c>
      <c r="H388" s="39">
        <v>1.0</v>
      </c>
      <c r="I388" s="274"/>
      <c r="J388" s="458">
        <v>2990.0</v>
      </c>
      <c r="K388" s="458">
        <v>2390.0</v>
      </c>
      <c r="L388" s="460">
        <v>947.0</v>
      </c>
      <c r="M388" s="461">
        <v>947.0</v>
      </c>
      <c r="N388" s="271" t="s">
        <v>1841</v>
      </c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  <c r="AA388" s="252"/>
      <c r="AB388" s="252"/>
      <c r="AC388" s="252"/>
      <c r="AD388" s="252"/>
      <c r="AE388" s="252"/>
      <c r="AF388" s="252"/>
      <c r="AG388" s="252"/>
      <c r="AH388" s="252"/>
      <c r="AI388" s="252"/>
      <c r="AJ388" s="252"/>
      <c r="AK388" s="252"/>
      <c r="AL388" s="252"/>
      <c r="AM388" s="252"/>
      <c r="AN388" s="252"/>
      <c r="AO388" s="252"/>
    </row>
    <row r="389" ht="15.75" customHeight="1">
      <c r="A389" s="35" t="s">
        <v>315</v>
      </c>
      <c r="B389" s="35" t="s">
        <v>231</v>
      </c>
      <c r="C389" s="35" t="s">
        <v>22</v>
      </c>
      <c r="D389" s="35" t="s">
        <v>567</v>
      </c>
      <c r="E389" s="35" t="s">
        <v>4</v>
      </c>
      <c r="F389" s="348" t="s">
        <v>1969</v>
      </c>
      <c r="G389" s="35" t="s">
        <v>524</v>
      </c>
      <c r="H389" s="39">
        <v>1.0</v>
      </c>
      <c r="I389" s="59">
        <v>4390.0</v>
      </c>
      <c r="J389" s="38"/>
      <c r="K389" s="38"/>
      <c r="L389" s="290"/>
      <c r="M389" s="378">
        <f t="shared" ref="M389:M390" si="43">3542/2</f>
        <v>1771</v>
      </c>
      <c r="N389" s="35" t="s">
        <v>1811</v>
      </c>
      <c r="O389" s="231"/>
      <c r="P389" s="231"/>
      <c r="Q389" s="231"/>
      <c r="R389" s="231"/>
      <c r="S389" s="231"/>
      <c r="T389" s="231"/>
      <c r="U389" s="231"/>
      <c r="V389" s="231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35" t="s">
        <v>315</v>
      </c>
      <c r="B390" s="35" t="s">
        <v>231</v>
      </c>
      <c r="C390" s="35" t="s">
        <v>22</v>
      </c>
      <c r="D390" s="35" t="s">
        <v>328</v>
      </c>
      <c r="E390" s="35" t="s">
        <v>4</v>
      </c>
      <c r="F390" s="348" t="s">
        <v>1969</v>
      </c>
      <c r="G390" s="35" t="s">
        <v>524</v>
      </c>
      <c r="H390" s="39">
        <v>1.0</v>
      </c>
      <c r="I390" s="59">
        <v>4390.0</v>
      </c>
      <c r="J390" s="38"/>
      <c r="K390" s="38"/>
      <c r="L390" s="290"/>
      <c r="M390" s="378">
        <f t="shared" si="43"/>
        <v>1771</v>
      </c>
      <c r="N390" s="35" t="s">
        <v>1811</v>
      </c>
      <c r="O390" s="231"/>
      <c r="P390" s="231"/>
      <c r="Q390" s="231"/>
      <c r="R390" s="231"/>
      <c r="S390" s="231"/>
      <c r="T390" s="231"/>
      <c r="U390" s="231"/>
      <c r="V390" s="231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35" t="s">
        <v>315</v>
      </c>
      <c r="B391" s="35" t="s">
        <v>956</v>
      </c>
      <c r="C391" s="35" t="s">
        <v>22</v>
      </c>
      <c r="D391" s="35" t="s">
        <v>567</v>
      </c>
      <c r="E391" s="35" t="s">
        <v>4</v>
      </c>
      <c r="F391" s="348" t="s">
        <v>1970</v>
      </c>
      <c r="G391" s="35" t="s">
        <v>524</v>
      </c>
      <c r="H391" s="39">
        <v>1.0</v>
      </c>
      <c r="I391" s="59">
        <v>2290.0</v>
      </c>
      <c r="J391" s="38"/>
      <c r="K391" s="38"/>
      <c r="L391" s="290"/>
      <c r="M391" s="378">
        <f>1774/2</f>
        <v>887</v>
      </c>
      <c r="N391" s="35" t="s">
        <v>1811</v>
      </c>
      <c r="O391" s="231"/>
      <c r="P391" s="231"/>
      <c r="Q391" s="231"/>
      <c r="R391" s="231"/>
      <c r="S391" s="231"/>
      <c r="T391" s="231"/>
      <c r="U391" s="231"/>
      <c r="V391" s="231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35" t="s">
        <v>315</v>
      </c>
      <c r="B392" s="35" t="s">
        <v>956</v>
      </c>
      <c r="C392" s="35" t="s">
        <v>22</v>
      </c>
      <c r="D392" s="35" t="s">
        <v>567</v>
      </c>
      <c r="E392" s="35" t="s">
        <v>4</v>
      </c>
      <c r="F392" s="348" t="s">
        <v>1971</v>
      </c>
      <c r="G392" s="35" t="s">
        <v>524</v>
      </c>
      <c r="H392" s="39">
        <v>1.0</v>
      </c>
      <c r="I392" s="59">
        <v>2290.0</v>
      </c>
      <c r="J392" s="38"/>
      <c r="K392" s="38"/>
      <c r="L392" s="290"/>
      <c r="M392" s="378">
        <f t="shared" ref="M392:M395" si="44">2661/3</f>
        <v>887</v>
      </c>
      <c r="N392" s="35" t="s">
        <v>1811</v>
      </c>
      <c r="O392" s="231"/>
      <c r="P392" s="231"/>
      <c r="Q392" s="231"/>
      <c r="R392" s="231"/>
      <c r="S392" s="231"/>
      <c r="T392" s="231"/>
      <c r="U392" s="231"/>
      <c r="V392" s="231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35" t="s">
        <v>315</v>
      </c>
      <c r="B393" s="35" t="s">
        <v>956</v>
      </c>
      <c r="C393" s="35" t="s">
        <v>22</v>
      </c>
      <c r="D393" s="35" t="s">
        <v>328</v>
      </c>
      <c r="E393" s="35" t="s">
        <v>4</v>
      </c>
      <c r="F393" s="348" t="s">
        <v>1971</v>
      </c>
      <c r="G393" s="35" t="s">
        <v>524</v>
      </c>
      <c r="H393" s="39">
        <v>1.0</v>
      </c>
      <c r="I393" s="59">
        <v>2290.0</v>
      </c>
      <c r="J393" s="38"/>
      <c r="K393" s="38"/>
      <c r="L393" s="290"/>
      <c r="M393" s="378">
        <f t="shared" si="44"/>
        <v>887</v>
      </c>
      <c r="N393" s="35" t="s">
        <v>1811</v>
      </c>
      <c r="O393" s="231"/>
      <c r="P393" s="231"/>
      <c r="Q393" s="231"/>
      <c r="R393" s="231"/>
      <c r="S393" s="231"/>
      <c r="T393" s="231"/>
      <c r="U393" s="231"/>
      <c r="V393" s="231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252"/>
      <c r="AJ393" s="252"/>
      <c r="AK393" s="252"/>
      <c r="AL393" s="252"/>
      <c r="AM393" s="252"/>
      <c r="AN393" s="252"/>
      <c r="AO393" s="252"/>
    </row>
    <row r="394" ht="15.75" customHeight="1">
      <c r="A394" s="35" t="s">
        <v>315</v>
      </c>
      <c r="B394" s="35" t="s">
        <v>956</v>
      </c>
      <c r="C394" s="35" t="s">
        <v>22</v>
      </c>
      <c r="D394" s="35" t="s">
        <v>567</v>
      </c>
      <c r="E394" s="35" t="s">
        <v>4</v>
      </c>
      <c r="F394" s="348" t="s">
        <v>1972</v>
      </c>
      <c r="G394" s="35" t="s">
        <v>524</v>
      </c>
      <c r="H394" s="39">
        <v>1.0</v>
      </c>
      <c r="I394" s="59">
        <v>2290.0</v>
      </c>
      <c r="J394" s="38"/>
      <c r="K394" s="38"/>
      <c r="L394" s="290"/>
      <c r="M394" s="378">
        <f t="shared" si="44"/>
        <v>887</v>
      </c>
      <c r="N394" s="35" t="s">
        <v>1811</v>
      </c>
      <c r="O394" s="231"/>
      <c r="P394" s="231"/>
      <c r="Q394" s="231"/>
      <c r="R394" s="231"/>
      <c r="S394" s="231"/>
      <c r="T394" s="231"/>
      <c r="U394" s="231"/>
      <c r="V394" s="231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35" t="s">
        <v>315</v>
      </c>
      <c r="B395" s="35" t="s">
        <v>956</v>
      </c>
      <c r="C395" s="35" t="s">
        <v>22</v>
      </c>
      <c r="D395" s="35" t="s">
        <v>328</v>
      </c>
      <c r="E395" s="35" t="s">
        <v>4</v>
      </c>
      <c r="F395" s="348" t="s">
        <v>1972</v>
      </c>
      <c r="G395" s="35" t="s">
        <v>524</v>
      </c>
      <c r="H395" s="39">
        <v>1.0</v>
      </c>
      <c r="I395" s="59">
        <v>2290.0</v>
      </c>
      <c r="J395" s="38"/>
      <c r="K395" s="38"/>
      <c r="L395" s="290"/>
      <c r="M395" s="378">
        <f t="shared" si="44"/>
        <v>887</v>
      </c>
      <c r="N395" s="35" t="s">
        <v>1811</v>
      </c>
      <c r="O395" s="231" t="s">
        <v>1973</v>
      </c>
      <c r="P395" s="231"/>
      <c r="Q395" s="231"/>
      <c r="R395" s="231"/>
      <c r="S395" s="231"/>
      <c r="T395" s="231"/>
      <c r="U395" s="231"/>
      <c r="V395" s="231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252"/>
      <c r="AJ395" s="252"/>
      <c r="AK395" s="252"/>
      <c r="AL395" s="252"/>
      <c r="AM395" s="252"/>
      <c r="AN395" s="252"/>
      <c r="AO395" s="252"/>
    </row>
    <row r="396" ht="15.75" customHeight="1">
      <c r="A396" s="57" t="s">
        <v>315</v>
      </c>
      <c r="B396" s="57" t="s">
        <v>407</v>
      </c>
      <c r="C396" s="58"/>
      <c r="D396" s="57" t="s">
        <v>328</v>
      </c>
      <c r="E396" s="57" t="s">
        <v>4</v>
      </c>
      <c r="F396" s="38" t="s">
        <v>1442</v>
      </c>
      <c r="G396" s="57" t="s">
        <v>335</v>
      </c>
      <c r="H396" s="38">
        <v>0.0</v>
      </c>
      <c r="I396" s="113">
        <v>990.0</v>
      </c>
      <c r="J396" s="125"/>
      <c r="K396" s="216">
        <v>430.0</v>
      </c>
      <c r="L396" s="59">
        <v>323.0</v>
      </c>
      <c r="M396" s="189">
        <f t="shared" ref="M396:M398" si="45">L396*H396</f>
        <v>0</v>
      </c>
      <c r="N396" s="57" t="s">
        <v>1435</v>
      </c>
      <c r="O396" s="363" t="s">
        <v>2071</v>
      </c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  <c r="AH396" s="252"/>
      <c r="AI396" s="252"/>
      <c r="AJ396" s="270"/>
      <c r="AK396" s="270"/>
      <c r="AL396" s="270"/>
      <c r="AM396" s="270"/>
      <c r="AN396" s="270"/>
      <c r="AO396" s="270"/>
    </row>
    <row r="397" ht="15.75" customHeight="1">
      <c r="A397" s="57" t="s">
        <v>315</v>
      </c>
      <c r="B397" s="57" t="s">
        <v>407</v>
      </c>
      <c r="C397" s="58"/>
      <c r="D397" s="57" t="s">
        <v>567</v>
      </c>
      <c r="E397" s="57" t="s">
        <v>4</v>
      </c>
      <c r="F397" s="38" t="s">
        <v>1442</v>
      </c>
      <c r="G397" s="57" t="s">
        <v>335</v>
      </c>
      <c r="H397" s="38">
        <v>1.0</v>
      </c>
      <c r="I397" s="113">
        <v>990.0</v>
      </c>
      <c r="J397" s="125"/>
      <c r="K397" s="216">
        <v>430.0</v>
      </c>
      <c r="L397" s="59">
        <v>323.0</v>
      </c>
      <c r="M397" s="189">
        <f t="shared" si="45"/>
        <v>323</v>
      </c>
      <c r="N397" s="57" t="s">
        <v>1435</v>
      </c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  <c r="AH397" s="252"/>
      <c r="AI397" s="252"/>
      <c r="AJ397" s="270"/>
      <c r="AK397" s="270"/>
      <c r="AL397" s="270"/>
      <c r="AM397" s="270"/>
      <c r="AN397" s="270"/>
      <c r="AO397" s="270"/>
    </row>
    <row r="398" ht="15.75" customHeight="1">
      <c r="A398" s="282" t="s">
        <v>315</v>
      </c>
      <c r="B398" s="255" t="s">
        <v>231</v>
      </c>
      <c r="C398" s="255" t="s">
        <v>6</v>
      </c>
      <c r="D398" s="57" t="s">
        <v>567</v>
      </c>
      <c r="E398" s="255" t="s">
        <v>319</v>
      </c>
      <c r="F398" s="281" t="s">
        <v>1974</v>
      </c>
      <c r="G398" s="255"/>
      <c r="H398" s="250">
        <v>1.0</v>
      </c>
      <c r="I398" s="255"/>
      <c r="J398" s="293">
        <v>3990.0</v>
      </c>
      <c r="K398" s="294"/>
      <c r="L398" s="295">
        <f>3900/3</f>
        <v>1300</v>
      </c>
      <c r="M398" s="251">
        <f t="shared" si="45"/>
        <v>1300</v>
      </c>
      <c r="N398" s="255" t="s">
        <v>1804</v>
      </c>
      <c r="O398" s="270"/>
      <c r="P398" s="247"/>
      <c r="Q398" s="247"/>
      <c r="R398" s="247"/>
      <c r="S398" s="247"/>
      <c r="T398" s="247"/>
      <c r="U398" s="247"/>
      <c r="V398" s="247"/>
      <c r="W398" s="247"/>
      <c r="X398" s="247"/>
      <c r="Y398" s="247"/>
      <c r="Z398" s="247"/>
      <c r="AA398" s="247"/>
      <c r="AB398" s="247"/>
      <c r="AC398" s="247"/>
      <c r="AD398" s="247"/>
      <c r="AE398" s="247"/>
      <c r="AF398" s="247"/>
      <c r="AG398" s="247"/>
      <c r="AH398" s="247"/>
      <c r="AI398" s="252"/>
      <c r="AJ398" s="252"/>
      <c r="AK398" s="252"/>
      <c r="AL398" s="252"/>
      <c r="AM398" s="252"/>
      <c r="AN398" s="252"/>
      <c r="AO398" s="252"/>
    </row>
    <row r="399" ht="15.75" customHeight="1">
      <c r="A399" s="282" t="s">
        <v>315</v>
      </c>
      <c r="B399" s="458" t="s">
        <v>231</v>
      </c>
      <c r="C399" s="458" t="s">
        <v>6</v>
      </c>
      <c r="D399" s="458" t="s">
        <v>567</v>
      </c>
      <c r="E399" s="458" t="s">
        <v>4</v>
      </c>
      <c r="F399" s="368" t="s">
        <v>1975</v>
      </c>
      <c r="G399" s="459" t="s">
        <v>1840</v>
      </c>
      <c r="H399" s="39">
        <v>1.0</v>
      </c>
      <c r="I399" s="274"/>
      <c r="J399" s="458">
        <v>4490.0</v>
      </c>
      <c r="K399" s="458">
        <v>3590.0</v>
      </c>
      <c r="L399" s="460">
        <v>1283.0</v>
      </c>
      <c r="M399" s="461">
        <v>1283.0</v>
      </c>
      <c r="N399" s="271" t="s">
        <v>1841</v>
      </c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  <c r="AM399" s="252"/>
      <c r="AN399" s="252"/>
      <c r="AO399" s="252"/>
    </row>
    <row r="400" ht="15.75" customHeight="1">
      <c r="A400" s="282" t="s">
        <v>315</v>
      </c>
      <c r="B400" s="458" t="s">
        <v>231</v>
      </c>
      <c r="C400" s="458" t="s">
        <v>6</v>
      </c>
      <c r="D400" s="458" t="s">
        <v>328</v>
      </c>
      <c r="E400" s="458" t="s">
        <v>4</v>
      </c>
      <c r="F400" s="368" t="s">
        <v>1975</v>
      </c>
      <c r="G400" s="459" t="s">
        <v>1840</v>
      </c>
      <c r="H400" s="39">
        <v>1.0</v>
      </c>
      <c r="I400" s="274"/>
      <c r="J400" s="458">
        <v>4490.0</v>
      </c>
      <c r="K400" s="458">
        <v>3590.0</v>
      </c>
      <c r="L400" s="460">
        <v>1283.0</v>
      </c>
      <c r="M400" s="461">
        <v>1283.0</v>
      </c>
      <c r="N400" s="271" t="s">
        <v>1841</v>
      </c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  <c r="AA400" s="252"/>
      <c r="AB400" s="252"/>
      <c r="AC400" s="252"/>
      <c r="AD400" s="252"/>
      <c r="AE400" s="252"/>
      <c r="AF400" s="252"/>
      <c r="AG400" s="252"/>
      <c r="AH400" s="252"/>
      <c r="AI400" s="252"/>
      <c r="AJ400" s="252"/>
      <c r="AK400" s="252"/>
      <c r="AL400" s="252"/>
      <c r="AM400" s="252"/>
      <c r="AN400" s="252"/>
      <c r="AO400" s="252"/>
    </row>
    <row r="401" ht="15.75" customHeight="1">
      <c r="A401" s="282" t="s">
        <v>315</v>
      </c>
      <c r="B401" s="458" t="s">
        <v>231</v>
      </c>
      <c r="C401" s="458" t="s">
        <v>6</v>
      </c>
      <c r="D401" s="458" t="s">
        <v>567</v>
      </c>
      <c r="E401" s="458" t="s">
        <v>4</v>
      </c>
      <c r="F401" s="368" t="s">
        <v>1976</v>
      </c>
      <c r="G401" s="459" t="s">
        <v>1840</v>
      </c>
      <c r="H401" s="39">
        <v>1.0</v>
      </c>
      <c r="I401" s="274"/>
      <c r="J401" s="458">
        <v>4490.0</v>
      </c>
      <c r="K401" s="458">
        <v>3590.0</v>
      </c>
      <c r="L401" s="460">
        <v>1283.0</v>
      </c>
      <c r="M401" s="461">
        <v>1283.0</v>
      </c>
      <c r="N401" s="271" t="s">
        <v>1841</v>
      </c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  <c r="AA401" s="252"/>
      <c r="AB401" s="252"/>
      <c r="AC401" s="252"/>
      <c r="AD401" s="252"/>
      <c r="AE401" s="252"/>
      <c r="AF401" s="252"/>
      <c r="AG401" s="252"/>
      <c r="AH401" s="252"/>
      <c r="AI401" s="252"/>
      <c r="AJ401" s="252"/>
      <c r="AK401" s="252"/>
      <c r="AL401" s="252"/>
      <c r="AM401" s="252"/>
      <c r="AN401" s="252"/>
      <c r="AO401" s="252"/>
    </row>
    <row r="402" ht="15.75" customHeight="1">
      <c r="A402" s="282" t="s">
        <v>315</v>
      </c>
      <c r="B402" s="458" t="s">
        <v>231</v>
      </c>
      <c r="C402" s="458" t="s">
        <v>6</v>
      </c>
      <c r="D402" s="458" t="s">
        <v>328</v>
      </c>
      <c r="E402" s="458" t="s">
        <v>4</v>
      </c>
      <c r="F402" s="368" t="s">
        <v>1976</v>
      </c>
      <c r="G402" s="459" t="s">
        <v>1840</v>
      </c>
      <c r="H402" s="39">
        <v>1.0</v>
      </c>
      <c r="I402" s="274"/>
      <c r="J402" s="458">
        <v>4490.0</v>
      </c>
      <c r="K402" s="458">
        <v>3590.0</v>
      </c>
      <c r="L402" s="460">
        <v>1283.0</v>
      </c>
      <c r="M402" s="461">
        <v>1283.0</v>
      </c>
      <c r="N402" s="271" t="s">
        <v>1841</v>
      </c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  <c r="AA402" s="252"/>
      <c r="AB402" s="252"/>
      <c r="AC402" s="252"/>
      <c r="AD402" s="252"/>
      <c r="AE402" s="252"/>
      <c r="AF402" s="252"/>
      <c r="AG402" s="252"/>
      <c r="AH402" s="252"/>
      <c r="AI402" s="252"/>
      <c r="AJ402" s="252"/>
      <c r="AK402" s="252"/>
      <c r="AL402" s="252"/>
      <c r="AM402" s="252"/>
      <c r="AN402" s="252"/>
      <c r="AO402" s="252"/>
    </row>
    <row r="403" ht="15.75" customHeight="1">
      <c r="A403" s="282" t="s">
        <v>315</v>
      </c>
      <c r="B403" s="458" t="s">
        <v>231</v>
      </c>
      <c r="C403" s="458" t="s">
        <v>6</v>
      </c>
      <c r="D403" s="458" t="s">
        <v>567</v>
      </c>
      <c r="E403" s="458" t="s">
        <v>4</v>
      </c>
      <c r="F403" s="368" t="s">
        <v>1977</v>
      </c>
      <c r="G403" s="459" t="s">
        <v>1840</v>
      </c>
      <c r="H403" s="39">
        <v>1.0</v>
      </c>
      <c r="I403" s="274"/>
      <c r="J403" s="458">
        <v>4490.0</v>
      </c>
      <c r="K403" s="458">
        <v>3590.0</v>
      </c>
      <c r="L403" s="460">
        <v>1283.0</v>
      </c>
      <c r="M403" s="461">
        <v>1283.0</v>
      </c>
      <c r="N403" s="271" t="s">
        <v>1841</v>
      </c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  <c r="AA403" s="252"/>
      <c r="AB403" s="252"/>
      <c r="AC403" s="252"/>
      <c r="AD403" s="252"/>
      <c r="AE403" s="252"/>
      <c r="AF403" s="252"/>
      <c r="AG403" s="252"/>
      <c r="AH403" s="252"/>
      <c r="AI403" s="252"/>
      <c r="AJ403" s="252"/>
      <c r="AK403" s="252"/>
      <c r="AL403" s="252"/>
      <c r="AM403" s="252"/>
      <c r="AN403" s="252"/>
      <c r="AO403" s="252"/>
    </row>
    <row r="404" ht="15.75" customHeight="1">
      <c r="A404" s="282" t="s">
        <v>315</v>
      </c>
      <c r="B404" s="458" t="s">
        <v>231</v>
      </c>
      <c r="C404" s="458" t="s">
        <v>6</v>
      </c>
      <c r="D404" s="458" t="s">
        <v>567</v>
      </c>
      <c r="E404" s="458" t="s">
        <v>4</v>
      </c>
      <c r="F404" s="368" t="s">
        <v>1978</v>
      </c>
      <c r="G404" s="459" t="s">
        <v>1840</v>
      </c>
      <c r="H404" s="39">
        <v>1.0</v>
      </c>
      <c r="I404" s="274"/>
      <c r="J404" s="458">
        <v>4490.0</v>
      </c>
      <c r="K404" s="458">
        <v>3590.0</v>
      </c>
      <c r="L404" s="460">
        <v>1283.0</v>
      </c>
      <c r="M404" s="461">
        <v>1283.0</v>
      </c>
      <c r="N404" s="271" t="s">
        <v>1841</v>
      </c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  <c r="AH404" s="252"/>
      <c r="AI404" s="252"/>
      <c r="AJ404" s="252"/>
      <c r="AK404" s="252"/>
      <c r="AL404" s="252"/>
      <c r="AM404" s="252"/>
      <c r="AN404" s="252"/>
      <c r="AO404" s="252"/>
    </row>
    <row r="405" ht="15.75" customHeight="1">
      <c r="A405" s="282" t="s">
        <v>315</v>
      </c>
      <c r="B405" s="458" t="s">
        <v>231</v>
      </c>
      <c r="C405" s="458" t="s">
        <v>6</v>
      </c>
      <c r="D405" s="458" t="s">
        <v>567</v>
      </c>
      <c r="E405" s="458" t="s">
        <v>4</v>
      </c>
      <c r="F405" s="368" t="s">
        <v>1979</v>
      </c>
      <c r="G405" s="459" t="s">
        <v>1840</v>
      </c>
      <c r="H405" s="39">
        <v>1.0</v>
      </c>
      <c r="I405" s="274"/>
      <c r="J405" s="458">
        <v>4490.0</v>
      </c>
      <c r="K405" s="458">
        <v>3590.0</v>
      </c>
      <c r="L405" s="460">
        <v>1283.0</v>
      </c>
      <c r="M405" s="461">
        <v>1283.0</v>
      </c>
      <c r="N405" s="271" t="s">
        <v>1841</v>
      </c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  <c r="AM405" s="252"/>
      <c r="AN405" s="252"/>
      <c r="AO405" s="252"/>
    </row>
    <row r="406" ht="15.75" customHeight="1">
      <c r="A406" s="282" t="s">
        <v>315</v>
      </c>
      <c r="B406" s="458" t="s">
        <v>231</v>
      </c>
      <c r="C406" s="458" t="s">
        <v>6</v>
      </c>
      <c r="D406" s="458" t="s">
        <v>567</v>
      </c>
      <c r="E406" s="458" t="s">
        <v>4</v>
      </c>
      <c r="F406" s="368" t="s">
        <v>1980</v>
      </c>
      <c r="G406" s="459" t="s">
        <v>1840</v>
      </c>
      <c r="H406" s="39">
        <v>1.0</v>
      </c>
      <c r="I406" s="274"/>
      <c r="J406" s="458">
        <v>4490.0</v>
      </c>
      <c r="K406" s="458">
        <v>3590.0</v>
      </c>
      <c r="L406" s="460">
        <v>1283.0</v>
      </c>
      <c r="M406" s="461">
        <v>1283.0</v>
      </c>
      <c r="N406" s="271" t="s">
        <v>1841</v>
      </c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  <c r="AM406" s="252"/>
      <c r="AN406" s="252"/>
      <c r="AO406" s="252"/>
    </row>
    <row r="407" ht="15.75" customHeight="1">
      <c r="A407" s="282" t="s">
        <v>315</v>
      </c>
      <c r="B407" s="458" t="s">
        <v>246</v>
      </c>
      <c r="C407" s="458" t="s">
        <v>6</v>
      </c>
      <c r="D407" s="458" t="s">
        <v>567</v>
      </c>
      <c r="E407" s="458" t="s">
        <v>4</v>
      </c>
      <c r="F407" s="368" t="s">
        <v>1981</v>
      </c>
      <c r="G407" s="459" t="s">
        <v>1840</v>
      </c>
      <c r="H407" s="39">
        <v>1.0</v>
      </c>
      <c r="I407" s="274"/>
      <c r="J407" s="458">
        <v>2990.0</v>
      </c>
      <c r="K407" s="458">
        <v>2390.0</v>
      </c>
      <c r="L407" s="460">
        <v>947.0</v>
      </c>
      <c r="M407" s="461">
        <v>947.0</v>
      </c>
      <c r="N407" s="271" t="s">
        <v>1841</v>
      </c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  <c r="AH407" s="252"/>
      <c r="AI407" s="252"/>
      <c r="AJ407" s="252"/>
      <c r="AK407" s="252"/>
      <c r="AL407" s="252"/>
      <c r="AM407" s="252"/>
      <c r="AN407" s="252"/>
      <c r="AO407" s="252"/>
    </row>
    <row r="408" ht="15.75" customHeight="1">
      <c r="A408" s="282" t="s">
        <v>315</v>
      </c>
      <c r="B408" s="458" t="s">
        <v>246</v>
      </c>
      <c r="C408" s="458" t="s">
        <v>6</v>
      </c>
      <c r="D408" s="458" t="s">
        <v>567</v>
      </c>
      <c r="E408" s="458" t="s">
        <v>4</v>
      </c>
      <c r="F408" s="368" t="s">
        <v>1982</v>
      </c>
      <c r="G408" s="459" t="s">
        <v>1840</v>
      </c>
      <c r="H408" s="39">
        <v>1.0</v>
      </c>
      <c r="I408" s="274"/>
      <c r="J408" s="458">
        <v>2990.0</v>
      </c>
      <c r="K408" s="458">
        <v>2390.0</v>
      </c>
      <c r="L408" s="460">
        <v>947.0</v>
      </c>
      <c r="M408" s="461">
        <v>947.0</v>
      </c>
      <c r="N408" s="271" t="s">
        <v>1841</v>
      </c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  <c r="AM408" s="252"/>
      <c r="AN408" s="252"/>
      <c r="AO408" s="252"/>
    </row>
    <row r="409" ht="15.75" customHeight="1">
      <c r="A409" s="57" t="s">
        <v>315</v>
      </c>
      <c r="B409" s="57" t="s">
        <v>231</v>
      </c>
      <c r="C409" s="57" t="s">
        <v>6</v>
      </c>
      <c r="D409" s="57" t="s">
        <v>328</v>
      </c>
      <c r="E409" s="57" t="s">
        <v>4</v>
      </c>
      <c r="F409" s="358" t="s">
        <v>949</v>
      </c>
      <c r="G409" s="57" t="s">
        <v>524</v>
      </c>
      <c r="H409" s="38">
        <v>1.0</v>
      </c>
      <c r="I409" s="113">
        <v>4790.0</v>
      </c>
      <c r="J409" s="125"/>
      <c r="K409" s="104"/>
      <c r="L409" s="149">
        <v>1750.0</v>
      </c>
      <c r="M409" s="469">
        <v>1663.0</v>
      </c>
      <c r="N409" s="57" t="s">
        <v>819</v>
      </c>
      <c r="P409" s="63"/>
      <c r="Q409" s="63"/>
      <c r="T409" s="63"/>
      <c r="U409" s="63">
        <f t="shared" ref="U409:U411" si="46">M409*H409</f>
        <v>1663</v>
      </c>
      <c r="V409" s="63"/>
      <c r="W409" s="63"/>
      <c r="X409" s="63"/>
      <c r="Y409" s="63"/>
      <c r="Z409" s="63"/>
      <c r="AA409" s="63"/>
      <c r="AB409" s="63"/>
      <c r="AC409" s="63"/>
      <c r="AD409" s="63"/>
      <c r="AE409" s="252"/>
      <c r="AF409" s="252"/>
      <c r="AG409" s="252"/>
      <c r="AH409" s="252"/>
      <c r="AI409" s="270"/>
      <c r="AJ409" s="270"/>
      <c r="AK409" s="270"/>
    </row>
    <row r="410" ht="15.75" customHeight="1">
      <c r="A410" s="57" t="s">
        <v>315</v>
      </c>
      <c r="B410" s="57" t="s">
        <v>231</v>
      </c>
      <c r="C410" s="57" t="s">
        <v>6</v>
      </c>
      <c r="D410" s="271" t="s">
        <v>567</v>
      </c>
      <c r="E410" s="57" t="s">
        <v>4</v>
      </c>
      <c r="F410" s="358" t="s">
        <v>950</v>
      </c>
      <c r="G410" s="57" t="s">
        <v>524</v>
      </c>
      <c r="H410" s="38">
        <v>1.0</v>
      </c>
      <c r="I410" s="113">
        <v>4790.0</v>
      </c>
      <c r="J410" s="125"/>
      <c r="K410" s="104"/>
      <c r="L410" s="149">
        <v>1750.0</v>
      </c>
      <c r="M410" s="469">
        <v>1663.0</v>
      </c>
      <c r="N410" s="57" t="s">
        <v>819</v>
      </c>
      <c r="P410" s="63"/>
      <c r="Q410" s="63"/>
      <c r="T410" s="63"/>
      <c r="U410" s="63">
        <f t="shared" si="46"/>
        <v>1663</v>
      </c>
      <c r="V410" s="63"/>
      <c r="W410" s="63"/>
      <c r="X410" s="63"/>
      <c r="Y410" s="63"/>
      <c r="Z410" s="63"/>
      <c r="AA410" s="63"/>
      <c r="AB410" s="63"/>
      <c r="AC410" s="63"/>
      <c r="AD410" s="63"/>
      <c r="AE410" s="252"/>
      <c r="AF410" s="252"/>
      <c r="AG410" s="252"/>
      <c r="AH410" s="252"/>
      <c r="AI410" s="270"/>
      <c r="AJ410" s="270"/>
      <c r="AK410" s="270"/>
    </row>
    <row r="411" ht="15.75" customHeight="1">
      <c r="A411" s="57" t="s">
        <v>315</v>
      </c>
      <c r="B411" s="57" t="s">
        <v>231</v>
      </c>
      <c r="C411" s="57" t="s">
        <v>6</v>
      </c>
      <c r="D411" s="35" t="s">
        <v>474</v>
      </c>
      <c r="E411" s="57" t="s">
        <v>4</v>
      </c>
      <c r="F411" s="358" t="s">
        <v>950</v>
      </c>
      <c r="G411" s="57" t="s">
        <v>524</v>
      </c>
      <c r="H411" s="38">
        <v>1.0</v>
      </c>
      <c r="I411" s="113">
        <v>4790.0</v>
      </c>
      <c r="J411" s="125"/>
      <c r="K411" s="104"/>
      <c r="L411" s="149">
        <v>1750.0</v>
      </c>
      <c r="M411" s="469">
        <v>1663.0</v>
      </c>
      <c r="N411" s="57" t="s">
        <v>819</v>
      </c>
      <c r="P411" s="63"/>
      <c r="Q411" s="63"/>
      <c r="T411" s="63"/>
      <c r="U411" s="63">
        <f t="shared" si="46"/>
        <v>1663</v>
      </c>
      <c r="V411" s="63"/>
      <c r="W411" s="63"/>
      <c r="X411" s="63"/>
      <c r="Y411" s="63"/>
      <c r="Z411" s="63"/>
      <c r="AA411" s="63"/>
      <c r="AB411" s="63"/>
      <c r="AC411" s="63"/>
      <c r="AD411" s="63"/>
      <c r="AE411" s="252"/>
      <c r="AF411" s="252"/>
      <c r="AG411" s="252"/>
      <c r="AH411" s="252"/>
      <c r="AI411" s="270"/>
      <c r="AJ411" s="270"/>
      <c r="AK411" s="270"/>
    </row>
    <row r="412" ht="15.75" customHeight="1">
      <c r="A412" s="271" t="s">
        <v>315</v>
      </c>
      <c r="B412" s="57" t="s">
        <v>231</v>
      </c>
      <c r="C412" s="57" t="s">
        <v>6</v>
      </c>
      <c r="D412" s="57" t="s">
        <v>328</v>
      </c>
      <c r="E412" s="57" t="s">
        <v>4</v>
      </c>
      <c r="F412" s="358" t="s">
        <v>787</v>
      </c>
      <c r="G412" s="57" t="s">
        <v>524</v>
      </c>
      <c r="H412" s="38">
        <v>1.0</v>
      </c>
      <c r="I412" s="113">
        <v>4990.0</v>
      </c>
      <c r="J412" s="132">
        <v>3990.0</v>
      </c>
      <c r="K412" s="104"/>
      <c r="L412" s="133">
        <v>1663.0</v>
      </c>
      <c r="M412" s="381">
        <v>1497.0</v>
      </c>
      <c r="N412" s="57" t="s">
        <v>748</v>
      </c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  <c r="AA412" s="252"/>
      <c r="AB412" s="252"/>
      <c r="AC412" s="252"/>
      <c r="AD412" s="252"/>
      <c r="AE412" s="252"/>
      <c r="AF412" s="252"/>
      <c r="AG412" s="252"/>
      <c r="AH412" s="252"/>
      <c r="AI412" s="252"/>
      <c r="AJ412" s="270"/>
      <c r="AK412" s="270"/>
      <c r="AL412" s="270"/>
      <c r="AM412" s="270"/>
      <c r="AN412" s="270"/>
      <c r="AO412" s="270"/>
    </row>
    <row r="413" ht="15.75" customHeight="1">
      <c r="A413" s="271" t="s">
        <v>315</v>
      </c>
      <c r="B413" s="57" t="s">
        <v>231</v>
      </c>
      <c r="C413" s="57" t="s">
        <v>6</v>
      </c>
      <c r="D413" s="57" t="s">
        <v>328</v>
      </c>
      <c r="E413" s="57" t="s">
        <v>4</v>
      </c>
      <c r="F413" s="358" t="s">
        <v>788</v>
      </c>
      <c r="G413" s="57" t="s">
        <v>524</v>
      </c>
      <c r="H413" s="38">
        <v>1.0</v>
      </c>
      <c r="I413" s="113">
        <v>4990.0</v>
      </c>
      <c r="J413" s="132">
        <v>3990.0</v>
      </c>
      <c r="K413" s="104"/>
      <c r="L413" s="133">
        <v>1663.0</v>
      </c>
      <c r="M413" s="381">
        <v>1497.0</v>
      </c>
      <c r="N413" s="57" t="s">
        <v>748</v>
      </c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  <c r="AA413" s="252"/>
      <c r="AB413" s="252"/>
      <c r="AC413" s="252"/>
      <c r="AD413" s="252"/>
      <c r="AE413" s="252"/>
      <c r="AF413" s="252"/>
      <c r="AG413" s="252"/>
      <c r="AH413" s="252"/>
      <c r="AI413" s="252"/>
      <c r="AJ413" s="270"/>
      <c r="AK413" s="270"/>
      <c r="AL413" s="270"/>
      <c r="AM413" s="270"/>
      <c r="AN413" s="270"/>
      <c r="AO413" s="270"/>
    </row>
    <row r="414" ht="15.75" customHeight="1">
      <c r="A414" s="35" t="s">
        <v>315</v>
      </c>
      <c r="B414" s="35" t="s">
        <v>231</v>
      </c>
      <c r="C414" s="35" t="s">
        <v>6</v>
      </c>
      <c r="D414" s="35" t="s">
        <v>567</v>
      </c>
      <c r="E414" s="35" t="s">
        <v>4</v>
      </c>
      <c r="F414" s="348" t="s">
        <v>543</v>
      </c>
      <c r="G414" s="35" t="s">
        <v>524</v>
      </c>
      <c r="H414" s="39">
        <v>1.0</v>
      </c>
      <c r="I414" s="274"/>
      <c r="J414" s="59">
        <v>5390.0</v>
      </c>
      <c r="K414" s="38"/>
      <c r="L414" s="274"/>
      <c r="M414" s="107">
        <v>2055.0</v>
      </c>
      <c r="N414" s="35" t="s">
        <v>522</v>
      </c>
      <c r="O414" s="231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  <c r="AA414" s="252"/>
      <c r="AB414" s="252"/>
      <c r="AC414" s="252"/>
      <c r="AD414" s="252"/>
      <c r="AE414" s="252"/>
      <c r="AF414" s="252"/>
      <c r="AG414" s="252"/>
      <c r="AH414" s="252"/>
      <c r="AI414" s="252"/>
      <c r="AJ414" s="252"/>
      <c r="AK414" s="252"/>
      <c r="AL414" s="252"/>
      <c r="AM414" s="252"/>
      <c r="AN414" s="252"/>
      <c r="AO414" s="252"/>
    </row>
    <row r="415" ht="15.75" customHeight="1">
      <c r="A415" s="35" t="s">
        <v>315</v>
      </c>
      <c r="B415" s="35" t="s">
        <v>231</v>
      </c>
      <c r="C415" s="35" t="s">
        <v>6</v>
      </c>
      <c r="D415" s="35" t="s">
        <v>328</v>
      </c>
      <c r="E415" s="35" t="s">
        <v>4</v>
      </c>
      <c r="F415" s="348" t="s">
        <v>543</v>
      </c>
      <c r="G415" s="35" t="s">
        <v>524</v>
      </c>
      <c r="H415" s="39">
        <v>1.0</v>
      </c>
      <c r="I415" s="274"/>
      <c r="J415" s="59">
        <v>5390.0</v>
      </c>
      <c r="K415" s="38"/>
      <c r="L415" s="274"/>
      <c r="M415" s="107">
        <v>2055.0</v>
      </c>
      <c r="N415" s="35" t="s">
        <v>522</v>
      </c>
      <c r="O415" s="73"/>
      <c r="P415" s="276"/>
      <c r="Q415" s="276"/>
      <c r="R415" s="276"/>
      <c r="S415" s="276"/>
      <c r="T415" s="276"/>
      <c r="U415" s="276"/>
      <c r="V415" s="277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35" t="s">
        <v>315</v>
      </c>
      <c r="B416" s="35" t="s">
        <v>231</v>
      </c>
      <c r="C416" s="35" t="s">
        <v>6</v>
      </c>
      <c r="D416" s="35" t="s">
        <v>567</v>
      </c>
      <c r="E416" s="35" t="s">
        <v>4</v>
      </c>
      <c r="F416" s="348" t="s">
        <v>544</v>
      </c>
      <c r="G416" s="35" t="s">
        <v>524</v>
      </c>
      <c r="H416" s="39">
        <v>0.0</v>
      </c>
      <c r="I416" s="274"/>
      <c r="J416" s="59">
        <v>5390.0</v>
      </c>
      <c r="K416" s="38"/>
      <c r="L416" s="274"/>
      <c r="M416" s="107">
        <v>2055.0</v>
      </c>
      <c r="N416" s="35" t="s">
        <v>522</v>
      </c>
      <c r="O416" s="73" t="s">
        <v>2067</v>
      </c>
      <c r="P416" s="276"/>
      <c r="Q416" s="276"/>
      <c r="R416" s="276"/>
      <c r="S416" s="276"/>
      <c r="T416" s="276"/>
      <c r="U416" s="276"/>
      <c r="V416" s="277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  <c r="AH416" s="252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35" t="s">
        <v>315</v>
      </c>
      <c r="B417" s="35" t="s">
        <v>231</v>
      </c>
      <c r="C417" s="35" t="s">
        <v>6</v>
      </c>
      <c r="D417" s="35" t="s">
        <v>328</v>
      </c>
      <c r="E417" s="35" t="s">
        <v>4</v>
      </c>
      <c r="F417" s="348" t="s">
        <v>544</v>
      </c>
      <c r="G417" s="35" t="s">
        <v>524</v>
      </c>
      <c r="H417" s="39">
        <v>1.0</v>
      </c>
      <c r="I417" s="274"/>
      <c r="J417" s="59">
        <v>5390.0</v>
      </c>
      <c r="K417" s="38"/>
      <c r="L417" s="274"/>
      <c r="M417" s="107">
        <v>2055.0</v>
      </c>
      <c r="N417" s="35" t="s">
        <v>522</v>
      </c>
      <c r="O417" s="73"/>
      <c r="P417" s="276"/>
      <c r="Q417" s="276"/>
      <c r="R417" s="276"/>
      <c r="S417" s="276"/>
      <c r="T417" s="276"/>
      <c r="U417" s="276"/>
      <c r="V417" s="277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470" t="s">
        <v>315</v>
      </c>
      <c r="B418" s="471" t="s">
        <v>231</v>
      </c>
      <c r="C418" s="471" t="s">
        <v>6</v>
      </c>
      <c r="D418" s="471" t="s">
        <v>328</v>
      </c>
      <c r="E418" s="471" t="s">
        <v>4</v>
      </c>
      <c r="F418" s="472" t="s">
        <v>545</v>
      </c>
      <c r="G418" s="471" t="s">
        <v>524</v>
      </c>
      <c r="H418" s="47">
        <v>1.0</v>
      </c>
      <c r="I418" s="473">
        <v>6590.0</v>
      </c>
      <c r="J418" s="474"/>
      <c r="K418" s="179">
        <v>2830.0</v>
      </c>
      <c r="L418" s="38">
        <v>2519.0</v>
      </c>
      <c r="M418" s="189">
        <f>L418*H418</f>
        <v>2519</v>
      </c>
      <c r="N418" s="57" t="s">
        <v>1134</v>
      </c>
      <c r="O418" s="274"/>
      <c r="P418" s="276"/>
      <c r="Q418" s="276"/>
      <c r="R418" s="276"/>
      <c r="S418" s="276"/>
      <c r="T418" s="276"/>
      <c r="U418" s="276"/>
      <c r="V418" s="277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70"/>
      <c r="AK418" s="270"/>
      <c r="AL418" s="270"/>
      <c r="AM418" s="270"/>
      <c r="AN418" s="270"/>
      <c r="AO418" s="270"/>
    </row>
    <row r="419" ht="15.75" customHeight="1">
      <c r="A419" s="282" t="s">
        <v>315</v>
      </c>
      <c r="B419" s="458" t="s">
        <v>231</v>
      </c>
      <c r="C419" s="458" t="s">
        <v>6</v>
      </c>
      <c r="D419" s="458" t="s">
        <v>567</v>
      </c>
      <c r="E419" s="458" t="s">
        <v>4</v>
      </c>
      <c r="F419" s="368" t="s">
        <v>1983</v>
      </c>
      <c r="G419" s="459" t="s">
        <v>1840</v>
      </c>
      <c r="H419" s="39">
        <v>1.0</v>
      </c>
      <c r="I419" s="274"/>
      <c r="J419" s="458">
        <v>4990.0</v>
      </c>
      <c r="K419" s="466"/>
      <c r="L419" s="460">
        <v>1580.0</v>
      </c>
      <c r="M419" s="461">
        <v>1580.0</v>
      </c>
      <c r="N419" s="271" t="s">
        <v>1841</v>
      </c>
      <c r="O419" s="380"/>
      <c r="P419" s="276"/>
      <c r="Q419" s="276"/>
      <c r="R419" s="276"/>
      <c r="S419" s="276"/>
      <c r="T419" s="276"/>
      <c r="U419" s="276"/>
      <c r="V419" s="277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282" t="s">
        <v>315</v>
      </c>
      <c r="B420" s="458" t="s">
        <v>231</v>
      </c>
      <c r="C420" s="458" t="s">
        <v>6</v>
      </c>
      <c r="D420" s="458" t="s">
        <v>567</v>
      </c>
      <c r="E420" s="458" t="s">
        <v>4</v>
      </c>
      <c r="F420" s="368" t="s">
        <v>1984</v>
      </c>
      <c r="G420" s="459" t="s">
        <v>1840</v>
      </c>
      <c r="H420" s="39">
        <v>1.0</v>
      </c>
      <c r="I420" s="274"/>
      <c r="J420" s="458">
        <v>4990.0</v>
      </c>
      <c r="K420" s="466"/>
      <c r="L420" s="460">
        <v>1580.0</v>
      </c>
      <c r="M420" s="461">
        <v>1580.0</v>
      </c>
      <c r="N420" s="271" t="s">
        <v>1841</v>
      </c>
      <c r="O420" s="380"/>
      <c r="P420" s="276"/>
      <c r="Q420" s="276"/>
      <c r="R420" s="276"/>
      <c r="S420" s="276"/>
      <c r="T420" s="276"/>
      <c r="U420" s="276"/>
      <c r="V420" s="277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  <c r="AH420" s="252"/>
      <c r="AI420" s="252"/>
      <c r="AJ420" s="252"/>
      <c r="AK420" s="252"/>
      <c r="AL420" s="252"/>
      <c r="AM420" s="252"/>
      <c r="AN420" s="252"/>
      <c r="AO420" s="252"/>
    </row>
    <row r="421" ht="15.75" customHeight="1">
      <c r="A421" s="271" t="s">
        <v>315</v>
      </c>
      <c r="B421" s="475" t="s">
        <v>231</v>
      </c>
      <c r="C421" s="475" t="s">
        <v>6</v>
      </c>
      <c r="D421" s="475" t="s">
        <v>328</v>
      </c>
      <c r="E421" s="476" t="s">
        <v>319</v>
      </c>
      <c r="F421" s="477" t="s">
        <v>1985</v>
      </c>
      <c r="G421" s="475" t="s">
        <v>524</v>
      </c>
      <c r="H421" s="264">
        <v>1.0</v>
      </c>
      <c r="I421" s="274"/>
      <c r="J421" s="475">
        <v>3590.0</v>
      </c>
      <c r="K421" s="478"/>
      <c r="L421" s="475">
        <v>1422.0</v>
      </c>
      <c r="M421" s="479">
        <f>L421*H421</f>
        <v>1422</v>
      </c>
      <c r="N421" s="380"/>
      <c r="O421" s="380"/>
      <c r="P421" s="276"/>
      <c r="Q421" s="276"/>
      <c r="R421" s="276"/>
      <c r="S421" s="276"/>
      <c r="T421" s="276"/>
      <c r="U421" s="276"/>
      <c r="V421" s="277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  <c r="AH421" s="252"/>
      <c r="AI421" s="252"/>
      <c r="AJ421" s="252"/>
      <c r="AK421" s="252"/>
      <c r="AL421" s="252"/>
      <c r="AM421" s="252"/>
      <c r="AN421" s="252"/>
      <c r="AO421" s="252"/>
    </row>
    <row r="422" ht="15.75" customHeight="1">
      <c r="A422" s="271" t="s">
        <v>315</v>
      </c>
      <c r="B422" s="271" t="s">
        <v>231</v>
      </c>
      <c r="C422" s="271" t="s">
        <v>6</v>
      </c>
      <c r="D422" s="271" t="s">
        <v>567</v>
      </c>
      <c r="E422" s="271" t="s">
        <v>319</v>
      </c>
      <c r="F422" s="272" t="s">
        <v>1986</v>
      </c>
      <c r="G422" s="271" t="s">
        <v>377</v>
      </c>
      <c r="H422" s="273">
        <v>1.0</v>
      </c>
      <c r="I422" s="480"/>
      <c r="J422" s="271">
        <v>6190.0</v>
      </c>
      <c r="K422" s="280"/>
      <c r="L422" s="481">
        <v>2497.0</v>
      </c>
      <c r="M422" s="482">
        <v>2372.15</v>
      </c>
      <c r="N422" s="271" t="s">
        <v>378</v>
      </c>
      <c r="O422" s="380"/>
      <c r="P422" s="276"/>
      <c r="Q422" s="276"/>
      <c r="R422" s="276"/>
      <c r="S422" s="276"/>
      <c r="T422" s="276"/>
      <c r="U422" s="276"/>
      <c r="V422" s="277"/>
      <c r="W422" s="252"/>
      <c r="X422" s="252"/>
      <c r="Y422" s="252"/>
      <c r="Z422" s="252"/>
      <c r="AA422" s="252"/>
      <c r="AB422" s="252"/>
      <c r="AC422" s="252"/>
      <c r="AD422" s="252"/>
      <c r="AE422" s="252"/>
      <c r="AF422" s="252"/>
      <c r="AG422" s="252"/>
      <c r="AH422" s="252"/>
      <c r="AI422" s="252"/>
      <c r="AJ422" s="252"/>
      <c r="AK422" s="252"/>
      <c r="AL422" s="252"/>
      <c r="AM422" s="252"/>
      <c r="AN422" s="252"/>
      <c r="AO422" s="252"/>
    </row>
    <row r="423" ht="15.75" customHeight="1">
      <c r="A423" s="271" t="s">
        <v>315</v>
      </c>
      <c r="B423" s="271" t="s">
        <v>231</v>
      </c>
      <c r="C423" s="271" t="s">
        <v>6</v>
      </c>
      <c r="D423" s="271" t="s">
        <v>567</v>
      </c>
      <c r="E423" s="271" t="s">
        <v>319</v>
      </c>
      <c r="F423" s="272" t="s">
        <v>1987</v>
      </c>
      <c r="G423" s="271" t="s">
        <v>377</v>
      </c>
      <c r="H423" s="273">
        <v>1.0</v>
      </c>
      <c r="I423" s="480"/>
      <c r="J423" s="271">
        <v>6190.0</v>
      </c>
      <c r="K423" s="280"/>
      <c r="L423" s="481">
        <v>2497.0</v>
      </c>
      <c r="M423" s="482">
        <v>2372.15</v>
      </c>
      <c r="N423" s="271" t="s">
        <v>378</v>
      </c>
      <c r="O423" s="380"/>
      <c r="P423" s="276"/>
      <c r="Q423" s="276"/>
      <c r="R423" s="276"/>
      <c r="S423" s="276"/>
      <c r="T423" s="276"/>
      <c r="U423" s="276"/>
      <c r="V423" s="277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  <c r="AH423" s="252"/>
      <c r="AI423" s="252"/>
      <c r="AJ423" s="252"/>
      <c r="AK423" s="252"/>
      <c r="AL423" s="252"/>
      <c r="AM423" s="252"/>
      <c r="AN423" s="252"/>
      <c r="AO423" s="252"/>
    </row>
    <row r="424" ht="15.75" customHeight="1">
      <c r="A424" s="271" t="s">
        <v>315</v>
      </c>
      <c r="B424" s="271" t="s">
        <v>231</v>
      </c>
      <c r="C424" s="271" t="s">
        <v>6</v>
      </c>
      <c r="D424" s="271" t="s">
        <v>328</v>
      </c>
      <c r="E424" s="271" t="s">
        <v>319</v>
      </c>
      <c r="F424" s="272" t="s">
        <v>1987</v>
      </c>
      <c r="G424" s="271" t="s">
        <v>377</v>
      </c>
      <c r="H424" s="273">
        <v>1.0</v>
      </c>
      <c r="I424" s="480"/>
      <c r="J424" s="271">
        <v>6190.0</v>
      </c>
      <c r="K424" s="280"/>
      <c r="L424" s="481">
        <v>2497.0</v>
      </c>
      <c r="M424" s="482">
        <v>2372.15</v>
      </c>
      <c r="N424" s="271" t="s">
        <v>378</v>
      </c>
      <c r="O424" s="380"/>
      <c r="P424" s="276"/>
      <c r="Q424" s="276"/>
      <c r="R424" s="276"/>
      <c r="S424" s="276"/>
      <c r="T424" s="276"/>
      <c r="U424" s="276"/>
      <c r="V424" s="277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  <c r="AM424" s="252"/>
      <c r="AN424" s="252"/>
      <c r="AO424" s="252"/>
    </row>
    <row r="425" ht="15.75" customHeight="1">
      <c r="A425" s="271" t="s">
        <v>315</v>
      </c>
      <c r="B425" s="475" t="s">
        <v>231</v>
      </c>
      <c r="C425" s="475" t="s">
        <v>6</v>
      </c>
      <c r="D425" s="475" t="s">
        <v>567</v>
      </c>
      <c r="E425" s="476" t="s">
        <v>319</v>
      </c>
      <c r="F425" s="477" t="s">
        <v>1988</v>
      </c>
      <c r="G425" s="475" t="s">
        <v>524</v>
      </c>
      <c r="H425" s="264">
        <v>1.0</v>
      </c>
      <c r="I425" s="274"/>
      <c r="J425" s="475">
        <v>6190.0</v>
      </c>
      <c r="K425" s="478"/>
      <c r="L425" s="475">
        <v>2372.0</v>
      </c>
      <c r="M425" s="479">
        <f t="shared" ref="M425:M429" si="47">L425*H425</f>
        <v>2372</v>
      </c>
      <c r="N425" s="380"/>
      <c r="O425" s="380"/>
      <c r="P425" s="276"/>
      <c r="Q425" s="276"/>
      <c r="R425" s="276"/>
      <c r="S425" s="276"/>
      <c r="T425" s="276"/>
      <c r="U425" s="276"/>
      <c r="V425" s="277"/>
      <c r="W425" s="252"/>
      <c r="X425" s="252"/>
      <c r="Y425" s="252"/>
      <c r="Z425" s="252"/>
      <c r="AA425" s="252"/>
      <c r="AB425" s="252"/>
      <c r="AC425" s="252"/>
      <c r="AD425" s="252"/>
      <c r="AE425" s="252"/>
      <c r="AF425" s="252"/>
      <c r="AG425" s="252"/>
      <c r="AH425" s="252"/>
      <c r="AI425" s="252"/>
      <c r="AJ425" s="252"/>
      <c r="AK425" s="252"/>
      <c r="AL425" s="252"/>
      <c r="AM425" s="252"/>
      <c r="AN425" s="252"/>
      <c r="AO425" s="252"/>
    </row>
    <row r="426" ht="15.75" customHeight="1">
      <c r="A426" s="271" t="s">
        <v>315</v>
      </c>
      <c r="B426" s="475" t="s">
        <v>231</v>
      </c>
      <c r="C426" s="475" t="s">
        <v>6</v>
      </c>
      <c r="D426" s="475" t="s">
        <v>328</v>
      </c>
      <c r="E426" s="476" t="s">
        <v>319</v>
      </c>
      <c r="F426" s="477" t="s">
        <v>1988</v>
      </c>
      <c r="G426" s="475" t="s">
        <v>524</v>
      </c>
      <c r="H426" s="264">
        <v>1.0</v>
      </c>
      <c r="I426" s="274"/>
      <c r="J426" s="475">
        <v>6190.0</v>
      </c>
      <c r="K426" s="478"/>
      <c r="L426" s="475">
        <v>2372.0</v>
      </c>
      <c r="M426" s="479">
        <f t="shared" si="47"/>
        <v>2372</v>
      </c>
      <c r="N426" s="380"/>
      <c r="O426" s="363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  <c r="AA426" s="252"/>
      <c r="AB426" s="252"/>
      <c r="AC426" s="252"/>
      <c r="AD426" s="252"/>
      <c r="AE426" s="252"/>
      <c r="AF426" s="252"/>
      <c r="AG426" s="252"/>
      <c r="AH426" s="252"/>
      <c r="AI426" s="252"/>
      <c r="AJ426" s="252"/>
      <c r="AK426" s="252"/>
      <c r="AL426" s="252"/>
      <c r="AM426" s="252"/>
      <c r="AN426" s="252"/>
      <c r="AO426" s="252"/>
    </row>
    <row r="427" ht="15.75" customHeight="1">
      <c r="A427" s="271" t="s">
        <v>315</v>
      </c>
      <c r="B427" s="475" t="s">
        <v>231</v>
      </c>
      <c r="C427" s="475" t="s">
        <v>6</v>
      </c>
      <c r="D427" s="475" t="s">
        <v>567</v>
      </c>
      <c r="E427" s="476" t="s">
        <v>319</v>
      </c>
      <c r="F427" s="477" t="s">
        <v>1989</v>
      </c>
      <c r="G427" s="475" t="s">
        <v>524</v>
      </c>
      <c r="H427" s="264">
        <v>2.0</v>
      </c>
      <c r="I427" s="274"/>
      <c r="J427" s="475">
        <v>6790.0</v>
      </c>
      <c r="K427" s="478"/>
      <c r="L427" s="475">
        <v>2530.0</v>
      </c>
      <c r="M427" s="479">
        <f t="shared" si="47"/>
        <v>5060</v>
      </c>
      <c r="N427" s="380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  <c r="AA427" s="252"/>
      <c r="AB427" s="252"/>
      <c r="AC427" s="252"/>
      <c r="AD427" s="252"/>
      <c r="AE427" s="252"/>
      <c r="AF427" s="252"/>
      <c r="AG427" s="252"/>
      <c r="AH427" s="252"/>
      <c r="AI427" s="252"/>
      <c r="AJ427" s="252"/>
      <c r="AK427" s="252"/>
      <c r="AL427" s="252"/>
      <c r="AM427" s="252"/>
      <c r="AN427" s="252"/>
      <c r="AO427" s="252"/>
    </row>
    <row r="428" ht="15.75" customHeight="1">
      <c r="A428" s="271" t="s">
        <v>315</v>
      </c>
      <c r="B428" s="475" t="s">
        <v>231</v>
      </c>
      <c r="C428" s="475" t="s">
        <v>6</v>
      </c>
      <c r="D428" s="475" t="s">
        <v>567</v>
      </c>
      <c r="E428" s="476" t="s">
        <v>319</v>
      </c>
      <c r="F428" s="477" t="s">
        <v>1990</v>
      </c>
      <c r="G428" s="475" t="s">
        <v>524</v>
      </c>
      <c r="H428" s="264">
        <v>1.0</v>
      </c>
      <c r="I428" s="274"/>
      <c r="J428" s="475">
        <v>6790.0</v>
      </c>
      <c r="K428" s="478"/>
      <c r="L428" s="475">
        <v>2530.0</v>
      </c>
      <c r="M428" s="479">
        <f t="shared" si="47"/>
        <v>2530</v>
      </c>
      <c r="N428" s="380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  <c r="AA428" s="252"/>
      <c r="AB428" s="252"/>
      <c r="AC428" s="252"/>
      <c r="AD428" s="252"/>
      <c r="AE428" s="252"/>
      <c r="AF428" s="252"/>
      <c r="AG428" s="252"/>
      <c r="AH428" s="252"/>
      <c r="AI428" s="252"/>
      <c r="AJ428" s="252"/>
      <c r="AK428" s="252"/>
      <c r="AL428" s="252"/>
      <c r="AM428" s="252"/>
      <c r="AN428" s="252"/>
      <c r="AO428" s="252"/>
    </row>
    <row r="429" ht="15.75" customHeight="1">
      <c r="A429" s="271" t="s">
        <v>315</v>
      </c>
      <c r="B429" s="475" t="s">
        <v>231</v>
      </c>
      <c r="C429" s="475" t="s">
        <v>6</v>
      </c>
      <c r="D429" s="475" t="s">
        <v>328</v>
      </c>
      <c r="E429" s="476" t="s">
        <v>319</v>
      </c>
      <c r="F429" s="477" t="s">
        <v>1990</v>
      </c>
      <c r="G429" s="475" t="s">
        <v>524</v>
      </c>
      <c r="H429" s="264">
        <v>1.0</v>
      </c>
      <c r="I429" s="274"/>
      <c r="J429" s="475">
        <v>6790.0</v>
      </c>
      <c r="K429" s="478"/>
      <c r="L429" s="475">
        <v>2530.0</v>
      </c>
      <c r="M429" s="479">
        <f t="shared" si="47"/>
        <v>2530</v>
      </c>
      <c r="N429" s="380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57" t="s">
        <v>315</v>
      </c>
      <c r="B430" s="57" t="s">
        <v>231</v>
      </c>
      <c r="C430" s="57" t="s">
        <v>6</v>
      </c>
      <c r="D430" s="57" t="s">
        <v>328</v>
      </c>
      <c r="E430" s="57" t="s">
        <v>4</v>
      </c>
      <c r="F430" s="358" t="s">
        <v>951</v>
      </c>
      <c r="G430" s="57" t="s">
        <v>524</v>
      </c>
      <c r="H430" s="38">
        <v>1.0</v>
      </c>
      <c r="I430" s="113">
        <v>5190.0</v>
      </c>
      <c r="J430" s="125"/>
      <c r="K430" s="104"/>
      <c r="L430" s="149">
        <v>1990.0</v>
      </c>
      <c r="M430" s="469">
        <v>1891.0</v>
      </c>
      <c r="N430" s="57" t="s">
        <v>819</v>
      </c>
      <c r="P430" s="63"/>
      <c r="Q430" s="63"/>
      <c r="T430" s="63"/>
      <c r="U430" s="63">
        <f t="shared" ref="U430:U433" si="48">M430*H430</f>
        <v>1891</v>
      </c>
      <c r="V430" s="63"/>
      <c r="W430" s="63"/>
      <c r="X430" s="63"/>
      <c r="Y430" s="63"/>
      <c r="Z430" s="63"/>
      <c r="AA430" s="63"/>
      <c r="AB430" s="63"/>
      <c r="AC430" s="63"/>
      <c r="AD430" s="63"/>
      <c r="AE430" s="252"/>
      <c r="AF430" s="252"/>
      <c r="AG430" s="252"/>
      <c r="AH430" s="252"/>
      <c r="AI430" s="270"/>
      <c r="AJ430" s="270"/>
      <c r="AK430" s="270"/>
    </row>
    <row r="431" ht="15.75" customHeight="1">
      <c r="A431" s="57" t="s">
        <v>315</v>
      </c>
      <c r="B431" s="57" t="s">
        <v>231</v>
      </c>
      <c r="C431" s="57" t="s">
        <v>6</v>
      </c>
      <c r="D431" s="271" t="s">
        <v>567</v>
      </c>
      <c r="E431" s="57" t="s">
        <v>4</v>
      </c>
      <c r="F431" s="358" t="s">
        <v>951</v>
      </c>
      <c r="G431" s="57" t="s">
        <v>524</v>
      </c>
      <c r="H431" s="38">
        <v>1.0</v>
      </c>
      <c r="I431" s="113">
        <v>5190.0</v>
      </c>
      <c r="J431" s="125"/>
      <c r="K431" s="104"/>
      <c r="L431" s="149">
        <v>1990.0</v>
      </c>
      <c r="M431" s="469">
        <v>1891.0</v>
      </c>
      <c r="N431" s="57" t="s">
        <v>819</v>
      </c>
      <c r="P431" s="63"/>
      <c r="Q431" s="63"/>
      <c r="T431" s="63"/>
      <c r="U431" s="63">
        <f t="shared" si="48"/>
        <v>1891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231</v>
      </c>
      <c r="C432" s="57" t="s">
        <v>6</v>
      </c>
      <c r="D432" s="271" t="s">
        <v>567</v>
      </c>
      <c r="E432" s="57" t="s">
        <v>4</v>
      </c>
      <c r="F432" s="358" t="s">
        <v>952</v>
      </c>
      <c r="G432" s="57" t="s">
        <v>524</v>
      </c>
      <c r="H432" s="38">
        <v>1.0</v>
      </c>
      <c r="I432" s="113">
        <v>5190.0</v>
      </c>
      <c r="J432" s="125"/>
      <c r="K432" s="104"/>
      <c r="L432" s="149">
        <v>1990.0</v>
      </c>
      <c r="M432" s="469">
        <v>1891.0</v>
      </c>
      <c r="N432" s="57" t="s">
        <v>819</v>
      </c>
      <c r="P432" s="63"/>
      <c r="Q432" s="63"/>
      <c r="T432" s="63"/>
      <c r="U432" s="63">
        <f t="shared" si="48"/>
        <v>1891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57" t="s">
        <v>315</v>
      </c>
      <c r="B433" s="57" t="s">
        <v>231</v>
      </c>
      <c r="C433" s="57" t="s">
        <v>6</v>
      </c>
      <c r="D433" s="271" t="s">
        <v>567</v>
      </c>
      <c r="E433" s="57" t="s">
        <v>4</v>
      </c>
      <c r="F433" s="358" t="s">
        <v>953</v>
      </c>
      <c r="G433" s="57" t="s">
        <v>524</v>
      </c>
      <c r="H433" s="38">
        <v>1.0</v>
      </c>
      <c r="I433" s="113">
        <v>5190.0</v>
      </c>
      <c r="J433" s="125"/>
      <c r="K433" s="104"/>
      <c r="L433" s="149">
        <v>1990.0</v>
      </c>
      <c r="M433" s="469">
        <v>1891.0</v>
      </c>
      <c r="N433" s="57" t="s">
        <v>819</v>
      </c>
      <c r="P433" s="63"/>
      <c r="Q433" s="63"/>
      <c r="T433" s="63"/>
      <c r="U433" s="63">
        <f t="shared" si="48"/>
        <v>1891</v>
      </c>
      <c r="V433" s="63"/>
      <c r="W433" s="63"/>
      <c r="X433" s="63"/>
      <c r="Y433" s="63"/>
      <c r="Z433" s="63"/>
      <c r="AA433" s="63"/>
      <c r="AB433" s="63"/>
      <c r="AC433" s="63"/>
      <c r="AD433" s="63"/>
      <c r="AE433" s="252"/>
      <c r="AF433" s="252"/>
      <c r="AG433" s="252"/>
      <c r="AH433" s="252"/>
      <c r="AI433" s="270"/>
      <c r="AJ433" s="270"/>
      <c r="AK433" s="270"/>
    </row>
    <row r="434" ht="15.75" customHeight="1">
      <c r="A434" s="271" t="s">
        <v>315</v>
      </c>
      <c r="B434" s="271" t="s">
        <v>231</v>
      </c>
      <c r="C434" s="271" t="s">
        <v>6</v>
      </c>
      <c r="D434" s="271" t="s">
        <v>474</v>
      </c>
      <c r="E434" s="271" t="s">
        <v>319</v>
      </c>
      <c r="F434" s="272" t="s">
        <v>546</v>
      </c>
      <c r="G434" s="271" t="s">
        <v>377</v>
      </c>
      <c r="H434" s="273">
        <v>1.0</v>
      </c>
      <c r="I434" s="480"/>
      <c r="J434" s="271">
        <v>5190.0</v>
      </c>
      <c r="K434" s="280"/>
      <c r="L434" s="481">
        <v>1990.0</v>
      </c>
      <c r="M434" s="482">
        <v>1890.5</v>
      </c>
      <c r="N434" s="271" t="s">
        <v>378</v>
      </c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  <c r="AA434" s="252"/>
      <c r="AB434" s="252"/>
      <c r="AC434" s="252"/>
      <c r="AD434" s="252"/>
      <c r="AE434" s="252"/>
      <c r="AF434" s="252"/>
      <c r="AG434" s="252"/>
      <c r="AH434" s="252"/>
      <c r="AI434" s="252"/>
      <c r="AJ434" s="252"/>
      <c r="AK434" s="252"/>
      <c r="AL434" s="252"/>
      <c r="AM434" s="252"/>
      <c r="AN434" s="252"/>
      <c r="AO434" s="252"/>
    </row>
    <row r="435" ht="15.75" customHeight="1">
      <c r="A435" s="35" t="s">
        <v>315</v>
      </c>
      <c r="B435" s="35" t="s">
        <v>231</v>
      </c>
      <c r="C435" s="35" t="s">
        <v>6</v>
      </c>
      <c r="D435" s="35" t="s">
        <v>567</v>
      </c>
      <c r="E435" s="35" t="s">
        <v>4</v>
      </c>
      <c r="F435" s="348" t="s">
        <v>546</v>
      </c>
      <c r="G435" s="35" t="s">
        <v>524</v>
      </c>
      <c r="H435" s="39">
        <v>1.0</v>
      </c>
      <c r="I435" s="274"/>
      <c r="J435" s="59">
        <v>5190.0</v>
      </c>
      <c r="K435" s="38"/>
      <c r="L435" s="274"/>
      <c r="M435" s="107">
        <v>1891.0</v>
      </c>
      <c r="N435" s="35" t="s">
        <v>522</v>
      </c>
      <c r="O435" s="231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52"/>
      <c r="AJ435" s="252"/>
      <c r="AK435" s="252"/>
      <c r="AL435" s="252"/>
      <c r="AM435" s="252"/>
      <c r="AN435" s="252"/>
      <c r="AO435" s="252"/>
    </row>
    <row r="436" ht="15.75" customHeight="1">
      <c r="A436" s="35" t="s">
        <v>315</v>
      </c>
      <c r="B436" s="35" t="s">
        <v>231</v>
      </c>
      <c r="C436" s="35" t="s">
        <v>6</v>
      </c>
      <c r="D436" s="35" t="s">
        <v>328</v>
      </c>
      <c r="E436" s="35" t="s">
        <v>4</v>
      </c>
      <c r="F436" s="348" t="s">
        <v>546</v>
      </c>
      <c r="G436" s="35" t="s">
        <v>524</v>
      </c>
      <c r="H436" s="39">
        <v>1.0</v>
      </c>
      <c r="I436" s="274"/>
      <c r="J436" s="59">
        <v>5190.0</v>
      </c>
      <c r="K436" s="38"/>
      <c r="L436" s="274"/>
      <c r="M436" s="107">
        <v>1891.0</v>
      </c>
      <c r="N436" s="35" t="s">
        <v>522</v>
      </c>
      <c r="O436" s="231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  <c r="AA436" s="252"/>
      <c r="AB436" s="252"/>
      <c r="AC436" s="252"/>
      <c r="AD436" s="252"/>
      <c r="AE436" s="252"/>
      <c r="AF436" s="252"/>
      <c r="AG436" s="252"/>
      <c r="AH436" s="252"/>
      <c r="AI436" s="252"/>
      <c r="AJ436" s="252"/>
      <c r="AK436" s="252"/>
      <c r="AL436" s="252"/>
      <c r="AM436" s="252"/>
      <c r="AN436" s="252"/>
      <c r="AO436" s="252"/>
    </row>
    <row r="437" ht="15.75" customHeight="1">
      <c r="A437" s="271" t="s">
        <v>315</v>
      </c>
      <c r="B437" s="271" t="s">
        <v>231</v>
      </c>
      <c r="C437" s="271" t="s">
        <v>6</v>
      </c>
      <c r="D437" s="271" t="s">
        <v>567</v>
      </c>
      <c r="E437" s="271" t="s">
        <v>319</v>
      </c>
      <c r="F437" s="272" t="s">
        <v>1991</v>
      </c>
      <c r="G437" s="271" t="s">
        <v>377</v>
      </c>
      <c r="H437" s="273">
        <v>1.0</v>
      </c>
      <c r="I437" s="480"/>
      <c r="J437" s="271">
        <v>5190.0</v>
      </c>
      <c r="K437" s="280"/>
      <c r="L437" s="481">
        <v>1990.0</v>
      </c>
      <c r="M437" s="482">
        <v>1890.5</v>
      </c>
      <c r="N437" s="271" t="s">
        <v>378</v>
      </c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  <c r="AA437" s="252"/>
      <c r="AB437" s="252"/>
      <c r="AC437" s="252"/>
      <c r="AD437" s="252"/>
      <c r="AE437" s="252"/>
      <c r="AF437" s="252"/>
      <c r="AG437" s="252"/>
      <c r="AH437" s="252"/>
      <c r="AI437" s="252"/>
      <c r="AJ437" s="252"/>
      <c r="AK437" s="252"/>
      <c r="AL437" s="252"/>
      <c r="AM437" s="252"/>
      <c r="AN437" s="252"/>
      <c r="AO437" s="252"/>
    </row>
    <row r="438" ht="15.75" customHeight="1">
      <c r="A438" s="271" t="s">
        <v>315</v>
      </c>
      <c r="B438" s="271" t="s">
        <v>231</v>
      </c>
      <c r="C438" s="271" t="s">
        <v>6</v>
      </c>
      <c r="D438" s="271" t="s">
        <v>567</v>
      </c>
      <c r="E438" s="271" t="s">
        <v>319</v>
      </c>
      <c r="F438" s="272" t="s">
        <v>1992</v>
      </c>
      <c r="G438" s="271" t="s">
        <v>377</v>
      </c>
      <c r="H438" s="273">
        <v>1.0</v>
      </c>
      <c r="I438" s="480"/>
      <c r="J438" s="271">
        <v>5190.0</v>
      </c>
      <c r="K438" s="280"/>
      <c r="L438" s="481">
        <v>1990.0</v>
      </c>
      <c r="M438" s="482">
        <v>1890.5</v>
      </c>
      <c r="N438" s="271" t="s">
        <v>378</v>
      </c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  <c r="AA438" s="252"/>
      <c r="AB438" s="252"/>
      <c r="AC438" s="252"/>
      <c r="AD438" s="252"/>
      <c r="AE438" s="252"/>
      <c r="AF438" s="252"/>
      <c r="AG438" s="252"/>
      <c r="AH438" s="252"/>
      <c r="AI438" s="252"/>
      <c r="AJ438" s="252"/>
      <c r="AK438" s="252"/>
      <c r="AL438" s="252"/>
      <c r="AM438" s="252"/>
      <c r="AN438" s="252"/>
      <c r="AO438" s="252"/>
    </row>
    <row r="439" ht="15.75" customHeight="1">
      <c r="A439" s="35" t="s">
        <v>315</v>
      </c>
      <c r="B439" s="35" t="s">
        <v>231</v>
      </c>
      <c r="C439" s="35" t="s">
        <v>6</v>
      </c>
      <c r="D439" s="35" t="s">
        <v>567</v>
      </c>
      <c r="E439" s="35" t="s">
        <v>4</v>
      </c>
      <c r="F439" s="348" t="s">
        <v>547</v>
      </c>
      <c r="G439" s="35" t="s">
        <v>524</v>
      </c>
      <c r="H439" s="39">
        <v>1.0</v>
      </c>
      <c r="I439" s="274"/>
      <c r="J439" s="59">
        <v>5190.0</v>
      </c>
      <c r="K439" s="38"/>
      <c r="L439" s="274"/>
      <c r="M439" s="107">
        <v>1891.0</v>
      </c>
      <c r="N439" s="35" t="s">
        <v>522</v>
      </c>
      <c r="O439" s="231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  <c r="AA439" s="252"/>
      <c r="AB439" s="252"/>
      <c r="AC439" s="252"/>
      <c r="AD439" s="252"/>
      <c r="AE439" s="252"/>
      <c r="AF439" s="252"/>
      <c r="AG439" s="252"/>
      <c r="AH439" s="252"/>
      <c r="AI439" s="252"/>
      <c r="AJ439" s="252"/>
      <c r="AK439" s="252"/>
      <c r="AL439" s="252"/>
      <c r="AM439" s="252"/>
      <c r="AN439" s="252"/>
      <c r="AO439" s="252"/>
    </row>
    <row r="440" ht="15.75" customHeight="1">
      <c r="A440" s="57" t="s">
        <v>315</v>
      </c>
      <c r="B440" s="57" t="s">
        <v>231</v>
      </c>
      <c r="C440" s="57" t="s">
        <v>6</v>
      </c>
      <c r="D440" s="57" t="s">
        <v>328</v>
      </c>
      <c r="E440" s="57" t="s">
        <v>4</v>
      </c>
      <c r="F440" s="358" t="s">
        <v>954</v>
      </c>
      <c r="G440" s="57" t="s">
        <v>524</v>
      </c>
      <c r="H440" s="38">
        <v>1.0</v>
      </c>
      <c r="I440" s="113">
        <v>6390.0</v>
      </c>
      <c r="J440" s="125"/>
      <c r="K440" s="104"/>
      <c r="L440" s="149">
        <v>2690.0</v>
      </c>
      <c r="M440" s="469">
        <v>2556.0</v>
      </c>
      <c r="N440" s="57" t="s">
        <v>819</v>
      </c>
      <c r="P440" s="63"/>
      <c r="Q440" s="63"/>
      <c r="T440" s="63"/>
      <c r="U440" s="63">
        <f t="shared" ref="U440:U443" si="49">M440*H440</f>
        <v>2556</v>
      </c>
      <c r="V440" s="63"/>
      <c r="W440" s="63"/>
      <c r="X440" s="63"/>
      <c r="Y440" s="63"/>
      <c r="Z440" s="63"/>
      <c r="AA440" s="63"/>
      <c r="AB440" s="63"/>
      <c r="AC440" s="63"/>
      <c r="AD440" s="63"/>
      <c r="AE440" s="252"/>
      <c r="AF440" s="252"/>
      <c r="AG440" s="252"/>
      <c r="AH440" s="252"/>
      <c r="AI440" s="270"/>
      <c r="AJ440" s="270"/>
      <c r="AK440" s="270"/>
    </row>
    <row r="441" ht="15.75" customHeight="1">
      <c r="A441" s="57" t="s">
        <v>315</v>
      </c>
      <c r="B441" s="57" t="s">
        <v>231</v>
      </c>
      <c r="C441" s="57" t="s">
        <v>6</v>
      </c>
      <c r="D441" s="271" t="s">
        <v>567</v>
      </c>
      <c r="E441" s="57" t="s">
        <v>4</v>
      </c>
      <c r="F441" s="358" t="s">
        <v>954</v>
      </c>
      <c r="G441" s="57" t="s">
        <v>524</v>
      </c>
      <c r="H441" s="38">
        <v>1.0</v>
      </c>
      <c r="I441" s="113">
        <v>6390.0</v>
      </c>
      <c r="J441" s="125"/>
      <c r="K441" s="104"/>
      <c r="L441" s="149">
        <v>2690.0</v>
      </c>
      <c r="M441" s="469">
        <v>2556.0</v>
      </c>
      <c r="N441" s="57" t="s">
        <v>819</v>
      </c>
      <c r="P441" s="63"/>
      <c r="Q441" s="63"/>
      <c r="T441" s="63"/>
      <c r="U441" s="63">
        <f t="shared" si="49"/>
        <v>2556</v>
      </c>
      <c r="V441" s="63"/>
      <c r="W441" s="63"/>
      <c r="X441" s="63"/>
      <c r="Y441" s="63"/>
      <c r="Z441" s="63"/>
      <c r="AA441" s="63"/>
      <c r="AB441" s="63"/>
      <c r="AC441" s="63"/>
      <c r="AD441" s="63"/>
      <c r="AE441" s="252"/>
      <c r="AF441" s="252"/>
      <c r="AG441" s="252"/>
      <c r="AH441" s="252"/>
      <c r="AI441" s="270"/>
      <c r="AJ441" s="270"/>
      <c r="AK441" s="270"/>
    </row>
    <row r="442" ht="15.75" customHeight="1">
      <c r="A442" s="57" t="s">
        <v>315</v>
      </c>
      <c r="B442" s="57" t="s">
        <v>231</v>
      </c>
      <c r="C442" s="57" t="s">
        <v>6</v>
      </c>
      <c r="D442" s="57" t="s">
        <v>328</v>
      </c>
      <c r="E442" s="57" t="s">
        <v>4</v>
      </c>
      <c r="F442" s="358" t="s">
        <v>955</v>
      </c>
      <c r="G442" s="57" t="s">
        <v>524</v>
      </c>
      <c r="H442" s="38">
        <v>1.0</v>
      </c>
      <c r="I442" s="113">
        <v>6390.0</v>
      </c>
      <c r="J442" s="125"/>
      <c r="K442" s="104"/>
      <c r="L442" s="149">
        <v>2690.0</v>
      </c>
      <c r="M442" s="469">
        <v>2556.0</v>
      </c>
      <c r="N442" s="57" t="s">
        <v>819</v>
      </c>
      <c r="P442" s="63"/>
      <c r="Q442" s="63"/>
      <c r="T442" s="63"/>
      <c r="U442" s="63">
        <f t="shared" si="49"/>
        <v>2556</v>
      </c>
      <c r="V442" s="63"/>
      <c r="W442" s="63"/>
      <c r="X442" s="63"/>
      <c r="Y442" s="63"/>
      <c r="Z442" s="63"/>
      <c r="AA442" s="63"/>
      <c r="AB442" s="63"/>
      <c r="AC442" s="63"/>
      <c r="AD442" s="63"/>
      <c r="AE442" s="252"/>
      <c r="AF442" s="252"/>
      <c r="AG442" s="252"/>
      <c r="AH442" s="252"/>
      <c r="AI442" s="270"/>
      <c r="AJ442" s="270"/>
      <c r="AK442" s="270"/>
    </row>
    <row r="443" ht="15.75" customHeight="1">
      <c r="A443" s="57" t="s">
        <v>315</v>
      </c>
      <c r="B443" s="57" t="s">
        <v>231</v>
      </c>
      <c r="C443" s="57" t="s">
        <v>6</v>
      </c>
      <c r="D443" s="271" t="s">
        <v>567</v>
      </c>
      <c r="E443" s="57" t="s">
        <v>4</v>
      </c>
      <c r="F443" s="358" t="s">
        <v>955</v>
      </c>
      <c r="G443" s="57" t="s">
        <v>524</v>
      </c>
      <c r="H443" s="38">
        <v>1.0</v>
      </c>
      <c r="I443" s="113">
        <v>6390.0</v>
      </c>
      <c r="J443" s="125"/>
      <c r="K443" s="104"/>
      <c r="L443" s="149">
        <v>2690.0</v>
      </c>
      <c r="M443" s="469">
        <v>2556.0</v>
      </c>
      <c r="N443" s="57" t="s">
        <v>819</v>
      </c>
      <c r="P443" s="63"/>
      <c r="Q443" s="63"/>
      <c r="T443" s="63"/>
      <c r="U443" s="63">
        <f t="shared" si="49"/>
        <v>2556</v>
      </c>
      <c r="V443" s="63"/>
      <c r="W443" s="63"/>
      <c r="X443" s="63"/>
      <c r="Y443" s="63"/>
      <c r="Z443" s="63"/>
      <c r="AA443" s="63"/>
      <c r="AB443" s="63"/>
      <c r="AC443" s="63"/>
      <c r="AD443" s="63"/>
      <c r="AE443" s="252"/>
      <c r="AF443" s="252"/>
      <c r="AG443" s="252"/>
      <c r="AH443" s="252"/>
      <c r="AI443" s="270"/>
      <c r="AJ443" s="270"/>
      <c r="AK443" s="270"/>
    </row>
    <row r="444" ht="15.75" customHeight="1">
      <c r="A444" s="57" t="s">
        <v>315</v>
      </c>
      <c r="B444" s="57" t="s">
        <v>231</v>
      </c>
      <c r="C444" s="57" t="s">
        <v>6</v>
      </c>
      <c r="D444" s="57" t="s">
        <v>328</v>
      </c>
      <c r="E444" s="57" t="s">
        <v>4</v>
      </c>
      <c r="F444" s="382" t="s">
        <v>1165</v>
      </c>
      <c r="G444" s="57" t="s">
        <v>524</v>
      </c>
      <c r="H444" s="38">
        <v>1.0</v>
      </c>
      <c r="I444" s="113">
        <v>5990.0</v>
      </c>
      <c r="J444" s="125"/>
      <c r="K444" s="179">
        <v>2550.0</v>
      </c>
      <c r="L444" s="38">
        <v>2270.0</v>
      </c>
      <c r="M444" s="189">
        <f t="shared" ref="M444:M459" si="50">L444*H444</f>
        <v>2270</v>
      </c>
      <c r="N444" s="57" t="s">
        <v>1134</v>
      </c>
      <c r="O444" s="63"/>
      <c r="P444" s="63"/>
      <c r="Q444" s="63"/>
      <c r="R444" s="64"/>
      <c r="S444" s="54"/>
      <c r="T444" s="54"/>
      <c r="U444" s="54"/>
      <c r="V444" s="54"/>
      <c r="W444" s="5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3"/>
      <c r="AI444" s="63"/>
      <c r="AJ444" s="63"/>
      <c r="AK444" s="270"/>
      <c r="AL444" s="270"/>
      <c r="AM444" s="270"/>
      <c r="AN444" s="270"/>
    </row>
    <row r="445" ht="15.75" customHeight="1">
      <c r="A445" s="57" t="s">
        <v>315</v>
      </c>
      <c r="B445" s="57" t="s">
        <v>231</v>
      </c>
      <c r="C445" s="57" t="s">
        <v>6</v>
      </c>
      <c r="D445" s="35" t="s">
        <v>474</v>
      </c>
      <c r="E445" s="57" t="s">
        <v>4</v>
      </c>
      <c r="F445" s="382" t="s">
        <v>1166</v>
      </c>
      <c r="G445" s="57" t="s">
        <v>524</v>
      </c>
      <c r="H445" s="38">
        <v>1.0</v>
      </c>
      <c r="I445" s="113">
        <v>6590.0</v>
      </c>
      <c r="J445" s="125"/>
      <c r="K445" s="179">
        <v>2830.0</v>
      </c>
      <c r="L445" s="38">
        <v>2519.0</v>
      </c>
      <c r="M445" s="189">
        <f t="shared" si="50"/>
        <v>2519</v>
      </c>
      <c r="N445" s="57" t="s">
        <v>1134</v>
      </c>
      <c r="O445" s="63"/>
      <c r="P445" s="63"/>
      <c r="Q445" s="63"/>
      <c r="R445" s="64"/>
      <c r="S445" s="54"/>
      <c r="T445" s="54"/>
      <c r="U445" s="54"/>
      <c r="V445" s="54"/>
      <c r="W445" s="5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3"/>
      <c r="AI445" s="63"/>
      <c r="AJ445" s="63"/>
      <c r="AK445" s="270"/>
      <c r="AL445" s="270"/>
      <c r="AM445" s="270"/>
      <c r="AN445" s="270"/>
    </row>
    <row r="446" ht="15.75" customHeight="1">
      <c r="A446" s="57" t="s">
        <v>315</v>
      </c>
      <c r="B446" s="57" t="s">
        <v>236</v>
      </c>
      <c r="C446" s="57" t="s">
        <v>6</v>
      </c>
      <c r="D446" s="271" t="s">
        <v>567</v>
      </c>
      <c r="E446" s="57" t="s">
        <v>4</v>
      </c>
      <c r="F446" s="382" t="s">
        <v>1173</v>
      </c>
      <c r="G446" s="57" t="s">
        <v>524</v>
      </c>
      <c r="H446" s="38">
        <v>1.0</v>
      </c>
      <c r="I446" s="113">
        <v>2290.0</v>
      </c>
      <c r="J446" s="125"/>
      <c r="K446" s="179">
        <v>999.0</v>
      </c>
      <c r="L446" s="38">
        <v>889.0</v>
      </c>
      <c r="M446" s="189">
        <f t="shared" si="50"/>
        <v>889</v>
      </c>
      <c r="N446" s="57" t="s">
        <v>1134</v>
      </c>
      <c r="O446" s="63"/>
      <c r="P446" s="63"/>
      <c r="Q446" s="63"/>
      <c r="R446" s="64"/>
      <c r="S446" s="54"/>
      <c r="T446" s="54"/>
      <c r="U446" s="54"/>
      <c r="V446" s="54"/>
      <c r="W446" s="5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3"/>
      <c r="AI446" s="63"/>
      <c r="AJ446" s="63"/>
      <c r="AK446" s="270"/>
      <c r="AL446" s="270"/>
      <c r="AM446" s="270"/>
      <c r="AN446" s="270"/>
    </row>
    <row r="447" ht="15.75" customHeight="1">
      <c r="A447" s="57" t="s">
        <v>315</v>
      </c>
      <c r="B447" s="57" t="s">
        <v>236</v>
      </c>
      <c r="C447" s="57" t="s">
        <v>6</v>
      </c>
      <c r="D447" s="35" t="s">
        <v>474</v>
      </c>
      <c r="E447" s="57" t="s">
        <v>4</v>
      </c>
      <c r="F447" s="382" t="s">
        <v>1174</v>
      </c>
      <c r="G447" s="57" t="s">
        <v>524</v>
      </c>
      <c r="H447" s="38">
        <v>1.0</v>
      </c>
      <c r="I447" s="113">
        <v>2290.0</v>
      </c>
      <c r="J447" s="125"/>
      <c r="K447" s="179">
        <v>999.0</v>
      </c>
      <c r="L447" s="38">
        <v>889.0</v>
      </c>
      <c r="M447" s="189">
        <f t="shared" si="50"/>
        <v>889</v>
      </c>
      <c r="N447" s="57" t="s">
        <v>1134</v>
      </c>
      <c r="O447" s="63"/>
      <c r="P447" s="63"/>
      <c r="Q447" s="63"/>
      <c r="R447" s="64"/>
      <c r="S447" s="54"/>
      <c r="T447" s="54"/>
      <c r="U447" s="54"/>
      <c r="V447" s="54"/>
      <c r="W447" s="5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3"/>
      <c r="AI447" s="63"/>
      <c r="AJ447" s="63"/>
      <c r="AK447" s="270"/>
      <c r="AL447" s="270"/>
      <c r="AM447" s="270"/>
      <c r="AN447" s="270"/>
    </row>
    <row r="448" ht="15.75" customHeight="1">
      <c r="A448" s="57" t="s">
        <v>315</v>
      </c>
      <c r="B448" s="57" t="s">
        <v>231</v>
      </c>
      <c r="C448" s="57" t="s">
        <v>6</v>
      </c>
      <c r="D448" s="271" t="s">
        <v>567</v>
      </c>
      <c r="E448" s="57" t="s">
        <v>4</v>
      </c>
      <c r="F448" s="382" t="s">
        <v>1171</v>
      </c>
      <c r="G448" s="57" t="s">
        <v>524</v>
      </c>
      <c r="H448" s="38">
        <v>1.0</v>
      </c>
      <c r="I448" s="113">
        <v>4790.0</v>
      </c>
      <c r="J448" s="125"/>
      <c r="K448" s="179">
        <v>1990.0</v>
      </c>
      <c r="L448" s="38">
        <v>1771.0</v>
      </c>
      <c r="M448" s="189">
        <f t="shared" si="50"/>
        <v>1771</v>
      </c>
      <c r="N448" s="57" t="s">
        <v>1134</v>
      </c>
      <c r="O448" s="63"/>
      <c r="P448" s="63"/>
      <c r="Q448" s="63"/>
      <c r="R448" s="64"/>
      <c r="S448" s="54"/>
      <c r="T448" s="54"/>
      <c r="U448" s="54"/>
      <c r="V448" s="54"/>
      <c r="W448" s="5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3"/>
      <c r="AI448" s="63"/>
      <c r="AJ448" s="63"/>
      <c r="AK448" s="270"/>
      <c r="AL448" s="270"/>
      <c r="AM448" s="270"/>
      <c r="AN448" s="270"/>
    </row>
    <row r="449" ht="15.75" customHeight="1">
      <c r="A449" s="57" t="s">
        <v>315</v>
      </c>
      <c r="B449" s="57" t="s">
        <v>231</v>
      </c>
      <c r="C449" s="57" t="s">
        <v>6</v>
      </c>
      <c r="D449" s="35" t="s">
        <v>474</v>
      </c>
      <c r="E449" s="57" t="s">
        <v>4</v>
      </c>
      <c r="F449" s="382" t="s">
        <v>1171</v>
      </c>
      <c r="G449" s="57" t="s">
        <v>524</v>
      </c>
      <c r="H449" s="38">
        <v>1.0</v>
      </c>
      <c r="I449" s="113">
        <v>4790.0</v>
      </c>
      <c r="J449" s="125"/>
      <c r="K449" s="179">
        <v>1990.0</v>
      </c>
      <c r="L449" s="38">
        <v>1771.0</v>
      </c>
      <c r="M449" s="189">
        <f t="shared" si="50"/>
        <v>1771</v>
      </c>
      <c r="N449" s="57" t="s">
        <v>1134</v>
      </c>
      <c r="O449" s="63"/>
      <c r="P449" s="63"/>
      <c r="Q449" s="63"/>
      <c r="R449" s="64"/>
      <c r="S449" s="54"/>
      <c r="T449" s="54"/>
      <c r="U449" s="54"/>
      <c r="V449" s="54"/>
      <c r="W449" s="5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3"/>
      <c r="AI449" s="63"/>
      <c r="AJ449" s="63"/>
      <c r="AK449" s="270"/>
      <c r="AL449" s="270"/>
      <c r="AM449" s="270"/>
      <c r="AN449" s="270"/>
    </row>
    <row r="450" ht="15.75" customHeight="1">
      <c r="A450" s="57" t="s">
        <v>315</v>
      </c>
      <c r="B450" s="57" t="s">
        <v>231</v>
      </c>
      <c r="C450" s="57" t="s">
        <v>6</v>
      </c>
      <c r="D450" s="57" t="s">
        <v>328</v>
      </c>
      <c r="E450" s="57" t="s">
        <v>4</v>
      </c>
      <c r="F450" s="382" t="s">
        <v>1170</v>
      </c>
      <c r="G450" s="57" t="s">
        <v>524</v>
      </c>
      <c r="H450" s="38">
        <v>1.0</v>
      </c>
      <c r="I450" s="113">
        <v>6990.0</v>
      </c>
      <c r="J450" s="125"/>
      <c r="K450" s="179">
        <v>2990.0</v>
      </c>
      <c r="L450" s="38">
        <v>2661.0</v>
      </c>
      <c r="M450" s="189">
        <f t="shared" si="50"/>
        <v>2661</v>
      </c>
      <c r="N450" s="57" t="s">
        <v>1134</v>
      </c>
      <c r="O450" s="63"/>
      <c r="P450" s="63"/>
      <c r="Q450" s="63"/>
      <c r="R450" s="64"/>
      <c r="S450" s="54"/>
      <c r="T450" s="54"/>
      <c r="U450" s="54"/>
      <c r="V450" s="54"/>
      <c r="W450" s="5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3"/>
      <c r="AI450" s="63"/>
      <c r="AJ450" s="63"/>
      <c r="AK450" s="270"/>
      <c r="AL450" s="270"/>
      <c r="AM450" s="270"/>
      <c r="AN450" s="270"/>
    </row>
    <row r="451" ht="15.75" customHeight="1">
      <c r="A451" s="57" t="s">
        <v>315</v>
      </c>
      <c r="B451" s="57" t="s">
        <v>231</v>
      </c>
      <c r="C451" s="57" t="s">
        <v>6</v>
      </c>
      <c r="D451" s="271" t="s">
        <v>567</v>
      </c>
      <c r="E451" s="57" t="s">
        <v>4</v>
      </c>
      <c r="F451" s="382" t="s">
        <v>1170</v>
      </c>
      <c r="G451" s="57" t="s">
        <v>524</v>
      </c>
      <c r="H451" s="38">
        <v>1.0</v>
      </c>
      <c r="I451" s="113">
        <v>6990.0</v>
      </c>
      <c r="J451" s="125"/>
      <c r="K451" s="179">
        <v>2990.0</v>
      </c>
      <c r="L451" s="38">
        <v>2661.0</v>
      </c>
      <c r="M451" s="189">
        <f t="shared" si="50"/>
        <v>2661</v>
      </c>
      <c r="N451" s="57" t="s">
        <v>1134</v>
      </c>
      <c r="O451" s="63"/>
      <c r="P451" s="63"/>
      <c r="Q451" s="63"/>
      <c r="R451" s="64"/>
      <c r="S451" s="54"/>
      <c r="T451" s="54"/>
      <c r="U451" s="54"/>
      <c r="V451" s="54"/>
      <c r="W451" s="5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3"/>
      <c r="AI451" s="63"/>
      <c r="AJ451" s="63"/>
      <c r="AK451" s="270"/>
      <c r="AL451" s="270"/>
      <c r="AM451" s="270"/>
      <c r="AN451" s="270"/>
    </row>
    <row r="452" ht="15.75" customHeight="1">
      <c r="A452" s="57" t="s">
        <v>315</v>
      </c>
      <c r="B452" s="57" t="s">
        <v>246</v>
      </c>
      <c r="C452" s="57" t="s">
        <v>6</v>
      </c>
      <c r="D452" s="271" t="s">
        <v>567</v>
      </c>
      <c r="E452" s="57" t="s">
        <v>4</v>
      </c>
      <c r="F452" s="382" t="s">
        <v>1172</v>
      </c>
      <c r="G452" s="57" t="s">
        <v>524</v>
      </c>
      <c r="H452" s="38">
        <v>1.0</v>
      </c>
      <c r="I452" s="113">
        <v>2790.0</v>
      </c>
      <c r="J452" s="125"/>
      <c r="K452" s="179">
        <v>1190.0</v>
      </c>
      <c r="L452" s="38">
        <v>1059.0</v>
      </c>
      <c r="M452" s="189">
        <f t="shared" si="50"/>
        <v>1059</v>
      </c>
      <c r="N452" s="57" t="s">
        <v>1134</v>
      </c>
      <c r="O452" s="63"/>
      <c r="P452" s="63"/>
      <c r="Q452" s="63"/>
      <c r="R452" s="64"/>
      <c r="S452" s="54"/>
      <c r="T452" s="54"/>
      <c r="U452" s="54"/>
      <c r="V452" s="54"/>
      <c r="W452" s="5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3"/>
      <c r="AI452" s="63"/>
      <c r="AJ452" s="63"/>
      <c r="AK452" s="270"/>
      <c r="AL452" s="270"/>
      <c r="AM452" s="270"/>
      <c r="AN452" s="270"/>
    </row>
    <row r="453" ht="15.75" customHeight="1">
      <c r="A453" s="57" t="s">
        <v>315</v>
      </c>
      <c r="B453" s="57" t="s">
        <v>246</v>
      </c>
      <c r="C453" s="57" t="s">
        <v>6</v>
      </c>
      <c r="D453" s="35" t="s">
        <v>474</v>
      </c>
      <c r="E453" s="57" t="s">
        <v>4</v>
      </c>
      <c r="F453" s="382" t="s">
        <v>1172</v>
      </c>
      <c r="G453" s="57" t="s">
        <v>524</v>
      </c>
      <c r="H453" s="38">
        <v>1.0</v>
      </c>
      <c r="I453" s="113">
        <v>2790.0</v>
      </c>
      <c r="J453" s="125"/>
      <c r="K453" s="179">
        <v>1190.0</v>
      </c>
      <c r="L453" s="38">
        <v>1059.0</v>
      </c>
      <c r="M453" s="189">
        <f t="shared" si="50"/>
        <v>1059</v>
      </c>
      <c r="N453" s="57" t="s">
        <v>1134</v>
      </c>
      <c r="O453" s="63"/>
      <c r="P453" s="63"/>
      <c r="Q453" s="63"/>
      <c r="R453" s="64"/>
      <c r="S453" s="54"/>
      <c r="T453" s="54"/>
      <c r="U453" s="54"/>
      <c r="V453" s="54"/>
      <c r="W453" s="5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3"/>
      <c r="AI453" s="63"/>
      <c r="AJ453" s="63"/>
      <c r="AK453" s="270"/>
      <c r="AL453" s="270"/>
      <c r="AM453" s="270"/>
      <c r="AN453" s="270"/>
    </row>
    <row r="454" ht="15.75" customHeight="1">
      <c r="A454" s="57" t="s">
        <v>315</v>
      </c>
      <c r="B454" s="57" t="s">
        <v>231</v>
      </c>
      <c r="C454" s="57" t="s">
        <v>6</v>
      </c>
      <c r="D454" s="35" t="s">
        <v>474</v>
      </c>
      <c r="E454" s="57" t="s">
        <v>4</v>
      </c>
      <c r="F454" s="382" t="s">
        <v>1167</v>
      </c>
      <c r="G454" s="57" t="s">
        <v>524</v>
      </c>
      <c r="H454" s="38">
        <v>1.0</v>
      </c>
      <c r="I454" s="113">
        <v>4590.0</v>
      </c>
      <c r="J454" s="125"/>
      <c r="K454" s="179">
        <v>1790.0</v>
      </c>
      <c r="L454" s="38">
        <v>1593.0</v>
      </c>
      <c r="M454" s="189">
        <f t="shared" si="50"/>
        <v>1593</v>
      </c>
      <c r="N454" s="57" t="s">
        <v>1134</v>
      </c>
      <c r="O454" s="63"/>
      <c r="P454" s="63"/>
      <c r="Q454" s="63"/>
      <c r="R454" s="64"/>
      <c r="S454" s="54"/>
      <c r="T454" s="54"/>
      <c r="U454" s="54"/>
      <c r="V454" s="54"/>
      <c r="W454" s="5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3"/>
      <c r="AI454" s="63"/>
      <c r="AJ454" s="63"/>
      <c r="AK454" s="270"/>
      <c r="AL454" s="270"/>
      <c r="AM454" s="270"/>
      <c r="AN454" s="270"/>
    </row>
    <row r="455" ht="15.75" customHeight="1">
      <c r="A455" s="57" t="s">
        <v>315</v>
      </c>
      <c r="B455" s="57" t="s">
        <v>231</v>
      </c>
      <c r="C455" s="57" t="s">
        <v>6</v>
      </c>
      <c r="D455" s="271" t="s">
        <v>567</v>
      </c>
      <c r="E455" s="57" t="s">
        <v>4</v>
      </c>
      <c r="F455" s="382" t="s">
        <v>1167</v>
      </c>
      <c r="G455" s="57" t="s">
        <v>524</v>
      </c>
      <c r="H455" s="38">
        <v>1.0</v>
      </c>
      <c r="I455" s="113">
        <v>4590.0</v>
      </c>
      <c r="J455" s="125"/>
      <c r="K455" s="179">
        <v>1790.0</v>
      </c>
      <c r="L455" s="38">
        <v>1593.0</v>
      </c>
      <c r="M455" s="189">
        <f t="shared" si="50"/>
        <v>1593</v>
      </c>
      <c r="N455" s="57" t="s">
        <v>1134</v>
      </c>
      <c r="O455" s="63"/>
      <c r="P455" s="63"/>
      <c r="Q455" s="63"/>
      <c r="R455" s="64"/>
      <c r="S455" s="54"/>
      <c r="T455" s="54"/>
      <c r="U455" s="54"/>
      <c r="V455" s="54"/>
      <c r="W455" s="5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3"/>
      <c r="AI455" s="63"/>
      <c r="AJ455" s="63"/>
      <c r="AK455" s="270"/>
      <c r="AL455" s="270"/>
      <c r="AM455" s="270"/>
      <c r="AN455" s="270"/>
    </row>
    <row r="456" ht="15.75" customHeight="1">
      <c r="A456" s="57" t="s">
        <v>315</v>
      </c>
      <c r="B456" s="57" t="s">
        <v>231</v>
      </c>
      <c r="C456" s="57" t="s">
        <v>6</v>
      </c>
      <c r="D456" s="57" t="s">
        <v>328</v>
      </c>
      <c r="E456" s="57" t="s">
        <v>4</v>
      </c>
      <c r="F456" s="382" t="s">
        <v>1168</v>
      </c>
      <c r="G456" s="57" t="s">
        <v>524</v>
      </c>
      <c r="H456" s="38">
        <v>1.0</v>
      </c>
      <c r="I456" s="113">
        <v>4590.0</v>
      </c>
      <c r="J456" s="125"/>
      <c r="K456" s="179">
        <v>1790.0</v>
      </c>
      <c r="L456" s="38">
        <v>1593.0</v>
      </c>
      <c r="M456" s="189">
        <f t="shared" si="50"/>
        <v>1593</v>
      </c>
      <c r="N456" s="57" t="s">
        <v>1134</v>
      </c>
      <c r="O456" s="63"/>
      <c r="P456" s="63"/>
      <c r="Q456" s="63"/>
      <c r="R456" s="64"/>
      <c r="S456" s="54"/>
      <c r="T456" s="54"/>
      <c r="U456" s="54"/>
      <c r="V456" s="54"/>
      <c r="W456" s="5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3"/>
      <c r="AI456" s="63"/>
      <c r="AJ456" s="63"/>
      <c r="AK456" s="270"/>
      <c r="AL456" s="270"/>
      <c r="AM456" s="270"/>
      <c r="AN456" s="270"/>
    </row>
    <row r="457" ht="15.75" customHeight="1">
      <c r="A457" s="57" t="s">
        <v>315</v>
      </c>
      <c r="B457" s="57" t="s">
        <v>231</v>
      </c>
      <c r="C457" s="57" t="s">
        <v>6</v>
      </c>
      <c r="D457" s="271" t="s">
        <v>567</v>
      </c>
      <c r="E457" s="57" t="s">
        <v>4</v>
      </c>
      <c r="F457" s="382" t="s">
        <v>1168</v>
      </c>
      <c r="G457" s="57" t="s">
        <v>524</v>
      </c>
      <c r="H457" s="38">
        <v>1.0</v>
      </c>
      <c r="I457" s="113">
        <v>4590.0</v>
      </c>
      <c r="J457" s="125"/>
      <c r="K457" s="179">
        <v>1790.0</v>
      </c>
      <c r="L457" s="38">
        <v>1593.0</v>
      </c>
      <c r="M457" s="189">
        <f t="shared" si="50"/>
        <v>1593</v>
      </c>
      <c r="N457" s="57" t="s">
        <v>1134</v>
      </c>
      <c r="O457" s="63"/>
      <c r="P457" s="63"/>
      <c r="Q457" s="63"/>
      <c r="R457" s="64"/>
      <c r="S457" s="54"/>
      <c r="T457" s="54"/>
      <c r="U457" s="54"/>
      <c r="V457" s="54"/>
      <c r="W457" s="5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3"/>
      <c r="AI457" s="63"/>
      <c r="AJ457" s="63"/>
      <c r="AK457" s="270"/>
      <c r="AL457" s="270"/>
      <c r="AM457" s="270"/>
      <c r="AN457" s="270"/>
    </row>
    <row r="458" ht="15.75" customHeight="1">
      <c r="A458" s="57" t="s">
        <v>315</v>
      </c>
      <c r="B458" s="57" t="s">
        <v>231</v>
      </c>
      <c r="C458" s="57" t="s">
        <v>6</v>
      </c>
      <c r="D458" s="57" t="s">
        <v>328</v>
      </c>
      <c r="E458" s="57" t="s">
        <v>4</v>
      </c>
      <c r="F458" s="382" t="s">
        <v>1169</v>
      </c>
      <c r="G458" s="57" t="s">
        <v>524</v>
      </c>
      <c r="H458" s="38">
        <v>1.0</v>
      </c>
      <c r="I458" s="113">
        <v>6990.0</v>
      </c>
      <c r="J458" s="125"/>
      <c r="K458" s="179">
        <v>2990.0</v>
      </c>
      <c r="L458" s="38">
        <v>2661.0</v>
      </c>
      <c r="M458" s="189">
        <f t="shared" si="50"/>
        <v>2661</v>
      </c>
      <c r="N458" s="57" t="s">
        <v>1134</v>
      </c>
      <c r="O458" s="63"/>
      <c r="P458" s="63"/>
      <c r="Q458" s="63"/>
      <c r="R458" s="64"/>
      <c r="S458" s="54"/>
      <c r="T458" s="54"/>
      <c r="U458" s="54"/>
      <c r="V458" s="54"/>
      <c r="W458" s="5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3"/>
      <c r="AI458" s="63"/>
      <c r="AJ458" s="63"/>
      <c r="AK458" s="270"/>
      <c r="AL458" s="270"/>
      <c r="AM458" s="270"/>
      <c r="AN458" s="270"/>
    </row>
    <row r="459" ht="15.75" customHeight="1">
      <c r="A459" s="57" t="s">
        <v>315</v>
      </c>
      <c r="B459" s="57" t="s">
        <v>231</v>
      </c>
      <c r="C459" s="57" t="s">
        <v>6</v>
      </c>
      <c r="D459" s="271" t="s">
        <v>567</v>
      </c>
      <c r="E459" s="57" t="s">
        <v>4</v>
      </c>
      <c r="F459" s="382" t="s">
        <v>1169</v>
      </c>
      <c r="G459" s="57" t="s">
        <v>524</v>
      </c>
      <c r="H459" s="38">
        <v>1.0</v>
      </c>
      <c r="I459" s="113">
        <v>6990.0</v>
      </c>
      <c r="J459" s="125"/>
      <c r="K459" s="179">
        <v>2990.0</v>
      </c>
      <c r="L459" s="38">
        <v>2661.0</v>
      </c>
      <c r="M459" s="189">
        <f t="shared" si="50"/>
        <v>2661</v>
      </c>
      <c r="N459" s="57" t="s">
        <v>1134</v>
      </c>
      <c r="O459" s="63"/>
      <c r="P459" s="63"/>
      <c r="Q459" s="63"/>
      <c r="R459" s="64"/>
      <c r="S459" s="54"/>
      <c r="T459" s="54"/>
      <c r="U459" s="54"/>
      <c r="V459" s="54"/>
      <c r="W459" s="5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3"/>
      <c r="AI459" s="63"/>
      <c r="AJ459" s="63"/>
      <c r="AK459" s="270"/>
      <c r="AL459" s="270"/>
      <c r="AM459" s="270"/>
      <c r="AN459" s="270"/>
    </row>
    <row r="460" ht="15.75" customHeight="1">
      <c r="A460" s="271" t="s">
        <v>315</v>
      </c>
      <c r="B460" s="271" t="s">
        <v>246</v>
      </c>
      <c r="C460" s="271" t="s">
        <v>6</v>
      </c>
      <c r="D460" s="271" t="s">
        <v>567</v>
      </c>
      <c r="E460" s="271" t="s">
        <v>319</v>
      </c>
      <c r="F460" s="272" t="s">
        <v>1993</v>
      </c>
      <c r="G460" s="271" t="s">
        <v>377</v>
      </c>
      <c r="H460" s="273">
        <v>1.0</v>
      </c>
      <c r="I460" s="480"/>
      <c r="J460" s="271">
        <v>3190.0</v>
      </c>
      <c r="K460" s="280"/>
      <c r="L460" s="481">
        <v>1163.0</v>
      </c>
      <c r="M460" s="482">
        <v>1104.85</v>
      </c>
      <c r="N460" s="271" t="s">
        <v>378</v>
      </c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52"/>
      <c r="AJ460" s="252"/>
      <c r="AK460" s="252"/>
      <c r="AL460" s="252"/>
      <c r="AM460" s="252"/>
      <c r="AN460" s="252"/>
      <c r="AO460" s="252"/>
    </row>
    <row r="461" ht="15.75" customHeight="1">
      <c r="A461" s="271" t="s">
        <v>315</v>
      </c>
      <c r="B461" s="271" t="s">
        <v>246</v>
      </c>
      <c r="C461" s="271" t="s">
        <v>6</v>
      </c>
      <c r="D461" s="271" t="s">
        <v>474</v>
      </c>
      <c r="E461" s="271" t="s">
        <v>319</v>
      </c>
      <c r="F461" s="272" t="s">
        <v>1994</v>
      </c>
      <c r="G461" s="271" t="s">
        <v>377</v>
      </c>
      <c r="H461" s="273">
        <v>1.0</v>
      </c>
      <c r="I461" s="480"/>
      <c r="J461" s="271">
        <v>3190.0</v>
      </c>
      <c r="K461" s="280"/>
      <c r="L461" s="481">
        <v>1163.0</v>
      </c>
      <c r="M461" s="482">
        <v>1104.85</v>
      </c>
      <c r="N461" s="271" t="s">
        <v>378</v>
      </c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  <c r="AH461" s="252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271" t="s">
        <v>315</v>
      </c>
      <c r="B462" s="271" t="s">
        <v>246</v>
      </c>
      <c r="C462" s="271" t="s">
        <v>6</v>
      </c>
      <c r="D462" s="271" t="s">
        <v>567</v>
      </c>
      <c r="E462" s="271" t="s">
        <v>319</v>
      </c>
      <c r="F462" s="272" t="s">
        <v>1995</v>
      </c>
      <c r="G462" s="271" t="s">
        <v>377</v>
      </c>
      <c r="H462" s="273">
        <v>1.0</v>
      </c>
      <c r="I462" s="480"/>
      <c r="J462" s="271">
        <v>3190.0</v>
      </c>
      <c r="K462" s="280"/>
      <c r="L462" s="481">
        <v>1163.0</v>
      </c>
      <c r="M462" s="482">
        <v>1104.85</v>
      </c>
      <c r="N462" s="271" t="s">
        <v>378</v>
      </c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282" t="s">
        <v>315</v>
      </c>
      <c r="B463" s="367" t="s">
        <v>231</v>
      </c>
      <c r="C463" s="367" t="s">
        <v>6</v>
      </c>
      <c r="D463" s="367" t="s">
        <v>567</v>
      </c>
      <c r="E463" s="367" t="s">
        <v>4</v>
      </c>
      <c r="F463" s="368" t="s">
        <v>1996</v>
      </c>
      <c r="G463" s="369" t="s">
        <v>1840</v>
      </c>
      <c r="H463" s="39">
        <v>1.0</v>
      </c>
      <c r="I463" s="483"/>
      <c r="J463" s="367">
        <v>3990.0</v>
      </c>
      <c r="K463" s="484"/>
      <c r="L463" s="391">
        <v>1321.0</v>
      </c>
      <c r="M463" s="392">
        <v>1321.0</v>
      </c>
      <c r="N463" s="271" t="s">
        <v>1841</v>
      </c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271" t="s">
        <v>315</v>
      </c>
      <c r="B464" s="271" t="s">
        <v>231</v>
      </c>
      <c r="C464" s="271" t="s">
        <v>6</v>
      </c>
      <c r="D464" s="271" t="s">
        <v>567</v>
      </c>
      <c r="E464" s="271" t="s">
        <v>319</v>
      </c>
      <c r="F464" s="272" t="s">
        <v>1997</v>
      </c>
      <c r="G464" s="271" t="s">
        <v>377</v>
      </c>
      <c r="H464" s="273">
        <v>1.0</v>
      </c>
      <c r="I464" s="480"/>
      <c r="J464" s="271">
        <v>3590.0</v>
      </c>
      <c r="K464" s="271"/>
      <c r="L464" s="273">
        <v>1497.0</v>
      </c>
      <c r="M464" s="479">
        <v>1422.0</v>
      </c>
      <c r="N464" s="271" t="s">
        <v>321</v>
      </c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  <c r="AH464" s="252"/>
      <c r="AI464" s="252"/>
      <c r="AJ464" s="252"/>
      <c r="AK464" s="252"/>
      <c r="AL464" s="252"/>
      <c r="AM464" s="252"/>
      <c r="AN464" s="252"/>
      <c r="AO464" s="252"/>
    </row>
    <row r="465" ht="15.75" customHeight="1">
      <c r="A465" s="271" t="s">
        <v>315</v>
      </c>
      <c r="B465" s="271" t="s">
        <v>231</v>
      </c>
      <c r="C465" s="271" t="s">
        <v>6</v>
      </c>
      <c r="D465" s="271" t="s">
        <v>328</v>
      </c>
      <c r="E465" s="271" t="s">
        <v>319</v>
      </c>
      <c r="F465" s="272" t="s">
        <v>1998</v>
      </c>
      <c r="G465" s="271" t="s">
        <v>377</v>
      </c>
      <c r="H465" s="273">
        <v>1.0</v>
      </c>
      <c r="I465" s="480"/>
      <c r="J465" s="271">
        <v>3590.0</v>
      </c>
      <c r="K465" s="271"/>
      <c r="L465" s="273">
        <v>1497.0</v>
      </c>
      <c r="M465" s="479">
        <v>1422.0</v>
      </c>
      <c r="N465" s="271" t="s">
        <v>321</v>
      </c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52"/>
      <c r="AJ465" s="252"/>
      <c r="AK465" s="252"/>
      <c r="AL465" s="252"/>
      <c r="AM465" s="252"/>
      <c r="AN465" s="252"/>
      <c r="AO465" s="252"/>
    </row>
    <row r="466" ht="15.75" customHeight="1">
      <c r="A466" s="271" t="s">
        <v>315</v>
      </c>
      <c r="B466" s="271" t="s">
        <v>231</v>
      </c>
      <c r="C466" s="271" t="s">
        <v>6</v>
      </c>
      <c r="D466" s="271" t="s">
        <v>328</v>
      </c>
      <c r="E466" s="271" t="s">
        <v>319</v>
      </c>
      <c r="F466" s="272" t="s">
        <v>1999</v>
      </c>
      <c r="G466" s="271" t="s">
        <v>377</v>
      </c>
      <c r="H466" s="273">
        <v>1.0</v>
      </c>
      <c r="I466" s="480"/>
      <c r="J466" s="271">
        <v>3590.0</v>
      </c>
      <c r="K466" s="271"/>
      <c r="L466" s="273">
        <v>1497.0</v>
      </c>
      <c r="M466" s="479">
        <v>1422.0</v>
      </c>
      <c r="N466" s="271" t="s">
        <v>321</v>
      </c>
      <c r="O466" s="380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52"/>
      <c r="AK466" s="252"/>
      <c r="AL466" s="252"/>
      <c r="AM466" s="252"/>
      <c r="AN466" s="252"/>
      <c r="AO466" s="252"/>
    </row>
    <row r="467" ht="15.75" customHeight="1">
      <c r="A467" s="271" t="s">
        <v>315</v>
      </c>
      <c r="B467" s="271" t="s">
        <v>243</v>
      </c>
      <c r="C467" s="271" t="s">
        <v>6</v>
      </c>
      <c r="D467" s="271" t="s">
        <v>567</v>
      </c>
      <c r="E467" s="271" t="s">
        <v>319</v>
      </c>
      <c r="F467" s="272" t="s">
        <v>2000</v>
      </c>
      <c r="G467" s="271" t="s">
        <v>377</v>
      </c>
      <c r="H467" s="273">
        <v>1.0</v>
      </c>
      <c r="I467" s="480"/>
      <c r="J467" s="271">
        <v>2590.0</v>
      </c>
      <c r="K467" s="280"/>
      <c r="L467" s="481">
        <v>997.0</v>
      </c>
      <c r="M467" s="482">
        <v>947.15</v>
      </c>
      <c r="N467" s="271" t="s">
        <v>378</v>
      </c>
      <c r="O467" s="380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52"/>
      <c r="AJ467" s="252"/>
      <c r="AK467" s="252"/>
      <c r="AL467" s="252"/>
      <c r="AM467" s="252"/>
      <c r="AN467" s="252"/>
      <c r="AO467" s="252"/>
    </row>
    <row r="468" ht="15.75" customHeight="1">
      <c r="A468" s="271" t="s">
        <v>315</v>
      </c>
      <c r="B468" s="271" t="s">
        <v>243</v>
      </c>
      <c r="C468" s="271" t="s">
        <v>6</v>
      </c>
      <c r="D468" s="271" t="s">
        <v>474</v>
      </c>
      <c r="E468" s="271" t="s">
        <v>319</v>
      </c>
      <c r="F468" s="272" t="s">
        <v>2000</v>
      </c>
      <c r="G468" s="271" t="s">
        <v>377</v>
      </c>
      <c r="H468" s="273">
        <v>1.0</v>
      </c>
      <c r="I468" s="480"/>
      <c r="J468" s="271">
        <v>2590.0</v>
      </c>
      <c r="K468" s="280"/>
      <c r="L468" s="481">
        <v>997.0</v>
      </c>
      <c r="M468" s="482">
        <v>947.15</v>
      </c>
      <c r="N468" s="271" t="s">
        <v>378</v>
      </c>
      <c r="O468" s="380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52"/>
      <c r="AK468" s="252"/>
      <c r="AL468" s="252"/>
      <c r="AM468" s="252"/>
      <c r="AN468" s="252"/>
      <c r="AO468" s="252"/>
    </row>
    <row r="469" ht="15.75" customHeight="1">
      <c r="A469" s="57" t="s">
        <v>315</v>
      </c>
      <c r="B469" s="57" t="s">
        <v>956</v>
      </c>
      <c r="C469" s="57" t="s">
        <v>6</v>
      </c>
      <c r="D469" s="57" t="s">
        <v>328</v>
      </c>
      <c r="E469" s="57" t="s">
        <v>4</v>
      </c>
      <c r="F469" s="358" t="s">
        <v>957</v>
      </c>
      <c r="G469" s="57" t="s">
        <v>524</v>
      </c>
      <c r="H469" s="38">
        <v>1.0</v>
      </c>
      <c r="I469" s="113">
        <v>3190.0</v>
      </c>
      <c r="J469" s="125"/>
      <c r="K469" s="104"/>
      <c r="L469" s="149">
        <v>1300.0</v>
      </c>
      <c r="M469" s="469">
        <v>1235.0</v>
      </c>
      <c r="N469" s="57" t="s">
        <v>819</v>
      </c>
      <c r="O469" s="274"/>
      <c r="P469" s="63"/>
      <c r="Q469" s="63"/>
      <c r="T469" s="63"/>
      <c r="U469" s="63">
        <f t="shared" ref="U469:U471" si="51">M469*H469</f>
        <v>1235</v>
      </c>
      <c r="V469" s="63"/>
      <c r="W469" s="63"/>
      <c r="X469" s="63"/>
      <c r="Y469" s="63"/>
      <c r="Z469" s="63"/>
      <c r="AA469" s="63"/>
      <c r="AB469" s="63"/>
      <c r="AC469" s="63"/>
      <c r="AD469" s="63"/>
      <c r="AE469" s="252"/>
      <c r="AF469" s="252"/>
      <c r="AG469" s="252"/>
      <c r="AH469" s="252"/>
      <c r="AI469" s="270"/>
      <c r="AJ469" s="270"/>
      <c r="AK469" s="270"/>
    </row>
    <row r="470" ht="15.75" customHeight="1">
      <c r="A470" s="57" t="s">
        <v>315</v>
      </c>
      <c r="B470" s="57" t="s">
        <v>956</v>
      </c>
      <c r="C470" s="57" t="s">
        <v>6</v>
      </c>
      <c r="D470" s="271" t="s">
        <v>567</v>
      </c>
      <c r="E470" s="57" t="s">
        <v>4</v>
      </c>
      <c r="F470" s="358" t="s">
        <v>957</v>
      </c>
      <c r="G470" s="57" t="s">
        <v>524</v>
      </c>
      <c r="H470" s="38">
        <v>1.0</v>
      </c>
      <c r="I470" s="113">
        <v>3190.0</v>
      </c>
      <c r="J470" s="125"/>
      <c r="K470" s="104"/>
      <c r="L470" s="149">
        <v>1300.0</v>
      </c>
      <c r="M470" s="469">
        <v>1235.0</v>
      </c>
      <c r="N470" s="57" t="s">
        <v>819</v>
      </c>
      <c r="O470" s="274"/>
      <c r="P470" s="63"/>
      <c r="Q470" s="63"/>
      <c r="T470" s="63"/>
      <c r="U470" s="63">
        <f t="shared" si="51"/>
        <v>1235</v>
      </c>
      <c r="V470" s="63"/>
      <c r="W470" s="63"/>
      <c r="X470" s="63"/>
      <c r="Y470" s="63"/>
      <c r="Z470" s="63"/>
      <c r="AA470" s="63"/>
      <c r="AB470" s="63"/>
      <c r="AC470" s="63"/>
      <c r="AD470" s="63"/>
      <c r="AE470" s="252"/>
      <c r="AF470" s="252"/>
      <c r="AG470" s="252"/>
      <c r="AH470" s="252"/>
      <c r="AI470" s="270"/>
      <c r="AJ470" s="270"/>
      <c r="AK470" s="270"/>
    </row>
    <row r="471" ht="15.75" customHeight="1">
      <c r="A471" s="57" t="s">
        <v>315</v>
      </c>
      <c r="B471" s="57" t="s">
        <v>956</v>
      </c>
      <c r="C471" s="57" t="s">
        <v>6</v>
      </c>
      <c r="D471" s="57" t="s">
        <v>328</v>
      </c>
      <c r="E471" s="57" t="s">
        <v>4</v>
      </c>
      <c r="F471" s="358" t="s">
        <v>958</v>
      </c>
      <c r="G471" s="57" t="s">
        <v>524</v>
      </c>
      <c r="H471" s="38">
        <v>1.0</v>
      </c>
      <c r="I471" s="113">
        <v>3190.0</v>
      </c>
      <c r="J471" s="125"/>
      <c r="K471" s="104"/>
      <c r="L471" s="149">
        <v>1300.0</v>
      </c>
      <c r="M471" s="469">
        <v>1235.0</v>
      </c>
      <c r="N471" s="57" t="s">
        <v>819</v>
      </c>
      <c r="O471" s="274"/>
      <c r="P471" s="63"/>
      <c r="Q471" s="63"/>
      <c r="T471" s="63"/>
      <c r="U471" s="63">
        <f t="shared" si="51"/>
        <v>1235</v>
      </c>
      <c r="V471" s="63"/>
      <c r="W471" s="63"/>
      <c r="X471" s="63"/>
      <c r="Y471" s="63"/>
      <c r="Z471" s="63"/>
      <c r="AA471" s="63"/>
      <c r="AB471" s="63"/>
      <c r="AC471" s="63"/>
      <c r="AD471" s="63"/>
      <c r="AE471" s="252"/>
      <c r="AF471" s="252"/>
      <c r="AG471" s="252"/>
      <c r="AH471" s="252"/>
      <c r="AI471" s="270"/>
      <c r="AJ471" s="270"/>
      <c r="AK471" s="270"/>
    </row>
    <row r="472" ht="15.75" customHeight="1">
      <c r="A472" s="271" t="s">
        <v>315</v>
      </c>
      <c r="B472" s="271" t="s">
        <v>243</v>
      </c>
      <c r="C472" s="271" t="s">
        <v>6</v>
      </c>
      <c r="D472" s="271" t="s">
        <v>567</v>
      </c>
      <c r="E472" s="271" t="s">
        <v>319</v>
      </c>
      <c r="F472" s="272" t="s">
        <v>2001</v>
      </c>
      <c r="G472" s="271" t="s">
        <v>377</v>
      </c>
      <c r="H472" s="273">
        <v>1.0</v>
      </c>
      <c r="I472" s="7"/>
      <c r="J472" s="271">
        <v>2590.0</v>
      </c>
      <c r="K472" s="280"/>
      <c r="L472" s="481">
        <v>997.0</v>
      </c>
      <c r="M472" s="482">
        <v>947.15</v>
      </c>
      <c r="N472" s="271" t="s">
        <v>378</v>
      </c>
      <c r="O472" s="380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  <c r="AA472" s="252"/>
      <c r="AB472" s="252"/>
      <c r="AC472" s="252"/>
      <c r="AD472" s="252"/>
      <c r="AE472" s="252"/>
      <c r="AF472" s="252"/>
      <c r="AG472" s="252"/>
      <c r="AH472" s="252"/>
      <c r="AI472" s="252"/>
      <c r="AJ472" s="252"/>
      <c r="AK472" s="252"/>
      <c r="AL472" s="252"/>
      <c r="AM472" s="252"/>
      <c r="AN472" s="252"/>
      <c r="AO472" s="252"/>
    </row>
    <row r="473" ht="15.75" customHeight="1">
      <c r="A473" s="271" t="s">
        <v>315</v>
      </c>
      <c r="B473" s="271" t="s">
        <v>243</v>
      </c>
      <c r="C473" s="271" t="s">
        <v>6</v>
      </c>
      <c r="D473" s="271" t="s">
        <v>328</v>
      </c>
      <c r="E473" s="271" t="s">
        <v>319</v>
      </c>
      <c r="F473" s="272" t="s">
        <v>2001</v>
      </c>
      <c r="G473" s="271" t="s">
        <v>377</v>
      </c>
      <c r="H473" s="273">
        <v>1.0</v>
      </c>
      <c r="I473" s="7"/>
      <c r="J473" s="271">
        <v>2590.0</v>
      </c>
      <c r="K473" s="280"/>
      <c r="L473" s="481">
        <v>997.0</v>
      </c>
      <c r="M473" s="482">
        <v>947.15</v>
      </c>
      <c r="N473" s="271" t="s">
        <v>378</v>
      </c>
      <c r="O473" s="380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  <c r="AH473" s="252"/>
      <c r="AI473" s="252"/>
      <c r="AJ473" s="252"/>
      <c r="AK473" s="252"/>
      <c r="AL473" s="252"/>
      <c r="AM473" s="252"/>
      <c r="AN473" s="252"/>
      <c r="AO473" s="252"/>
    </row>
    <row r="474" ht="15.75" customHeight="1">
      <c r="A474" s="57" t="s">
        <v>315</v>
      </c>
      <c r="B474" s="57" t="s">
        <v>956</v>
      </c>
      <c r="C474" s="57" t="s">
        <v>6</v>
      </c>
      <c r="D474" s="271" t="s">
        <v>567</v>
      </c>
      <c r="E474" s="57" t="s">
        <v>4</v>
      </c>
      <c r="F474" s="358" t="s">
        <v>959</v>
      </c>
      <c r="G474" s="57" t="s">
        <v>524</v>
      </c>
      <c r="H474" s="38">
        <v>1.0</v>
      </c>
      <c r="I474" s="196">
        <v>3190.0</v>
      </c>
      <c r="J474" s="125"/>
      <c r="K474" s="104"/>
      <c r="L474" s="149">
        <v>1300.0</v>
      </c>
      <c r="M474" s="469">
        <v>1235.0</v>
      </c>
      <c r="N474" s="57" t="s">
        <v>819</v>
      </c>
      <c r="O474" s="274"/>
      <c r="P474" s="63"/>
      <c r="Q474" s="63"/>
      <c r="T474" s="63"/>
      <c r="U474" s="63">
        <f t="shared" ref="U474:U475" si="52">M474*H474</f>
        <v>1235</v>
      </c>
      <c r="V474" s="63"/>
      <c r="W474" s="63"/>
      <c r="X474" s="63"/>
      <c r="Y474" s="63"/>
      <c r="Z474" s="63"/>
      <c r="AA474" s="63"/>
      <c r="AB474" s="63"/>
      <c r="AC474" s="63"/>
      <c r="AD474" s="63"/>
      <c r="AE474" s="252"/>
      <c r="AF474" s="252"/>
      <c r="AG474" s="252"/>
      <c r="AH474" s="252"/>
      <c r="AI474" s="270"/>
      <c r="AJ474" s="270"/>
      <c r="AK474" s="270"/>
    </row>
    <row r="475" ht="15.75" customHeight="1">
      <c r="A475" s="57" t="s">
        <v>315</v>
      </c>
      <c r="B475" s="57" t="s">
        <v>956</v>
      </c>
      <c r="C475" s="57" t="s">
        <v>6</v>
      </c>
      <c r="D475" s="35" t="s">
        <v>474</v>
      </c>
      <c r="E475" s="57" t="s">
        <v>4</v>
      </c>
      <c r="F475" s="358" t="s">
        <v>959</v>
      </c>
      <c r="G475" s="57" t="s">
        <v>524</v>
      </c>
      <c r="H475" s="38">
        <v>1.0</v>
      </c>
      <c r="I475" s="113">
        <v>3190.0</v>
      </c>
      <c r="J475" s="125"/>
      <c r="K475" s="104"/>
      <c r="L475" s="149">
        <v>1300.0</v>
      </c>
      <c r="M475" s="469">
        <v>1235.0</v>
      </c>
      <c r="N475" s="57" t="s">
        <v>819</v>
      </c>
      <c r="P475" s="63"/>
      <c r="Q475" s="63"/>
      <c r="T475" s="63"/>
      <c r="U475" s="63">
        <f t="shared" si="52"/>
        <v>1235</v>
      </c>
      <c r="V475" s="63"/>
      <c r="W475" s="63"/>
      <c r="X475" s="63"/>
      <c r="Y475" s="63"/>
      <c r="Z475" s="63"/>
      <c r="AA475" s="63"/>
      <c r="AB475" s="63"/>
      <c r="AC475" s="63"/>
      <c r="AD475" s="63"/>
      <c r="AE475" s="252"/>
      <c r="AF475" s="252"/>
      <c r="AG475" s="252"/>
      <c r="AH475" s="252"/>
      <c r="AI475" s="270"/>
      <c r="AJ475" s="270"/>
      <c r="AK475" s="270"/>
    </row>
    <row r="476" ht="15.75" customHeight="1">
      <c r="A476" s="35" t="s">
        <v>315</v>
      </c>
      <c r="B476" s="57" t="s">
        <v>243</v>
      </c>
      <c r="C476" s="57" t="s">
        <v>6</v>
      </c>
      <c r="D476" s="35" t="s">
        <v>474</v>
      </c>
      <c r="E476" s="57" t="s">
        <v>4</v>
      </c>
      <c r="F476" s="348" t="s">
        <v>2002</v>
      </c>
      <c r="G476" s="35" t="s">
        <v>1840</v>
      </c>
      <c r="H476" s="405">
        <v>1.0</v>
      </c>
      <c r="I476" s="483"/>
      <c r="J476" s="59">
        <v>2390.0</v>
      </c>
      <c r="K476" s="485"/>
      <c r="L476" s="486">
        <v>997.0</v>
      </c>
      <c r="M476" s="487">
        <f t="shared" ref="M476:M477" si="53">1894/2</f>
        <v>947</v>
      </c>
      <c r="N476" s="35" t="s">
        <v>1866</v>
      </c>
      <c r="O476" s="44"/>
      <c r="P476" s="48">
        <f t="shared" ref="P476:P477" si="54">M476*H476</f>
        <v>947</v>
      </c>
      <c r="Q476" s="48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252"/>
      <c r="AJ476" s="252"/>
      <c r="AK476" s="252"/>
      <c r="AL476" s="252"/>
      <c r="AM476" s="252"/>
      <c r="AN476" s="252"/>
      <c r="AO476" s="252"/>
    </row>
    <row r="477" ht="15.75" customHeight="1">
      <c r="A477" s="35" t="s">
        <v>315</v>
      </c>
      <c r="B477" s="57" t="s">
        <v>243</v>
      </c>
      <c r="C477" s="57" t="s">
        <v>6</v>
      </c>
      <c r="D477" s="35" t="s">
        <v>567</v>
      </c>
      <c r="E477" s="57" t="s">
        <v>4</v>
      </c>
      <c r="F477" s="348" t="s">
        <v>2002</v>
      </c>
      <c r="G477" s="35" t="s">
        <v>1840</v>
      </c>
      <c r="H477" s="405">
        <v>1.0</v>
      </c>
      <c r="I477" s="483"/>
      <c r="J477" s="59">
        <v>2390.0</v>
      </c>
      <c r="K477" s="485"/>
      <c r="L477" s="486">
        <v>997.0</v>
      </c>
      <c r="M477" s="487">
        <f t="shared" si="53"/>
        <v>947</v>
      </c>
      <c r="N477" s="35" t="s">
        <v>1866</v>
      </c>
      <c r="O477" s="44"/>
      <c r="P477" s="48">
        <f t="shared" si="54"/>
        <v>947</v>
      </c>
      <c r="Q477" s="48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252"/>
      <c r="AJ477" s="252"/>
      <c r="AK477" s="252"/>
      <c r="AL477" s="252"/>
      <c r="AM477" s="252"/>
      <c r="AN477" s="252"/>
      <c r="AO477" s="252"/>
    </row>
    <row r="478" ht="15.75" customHeight="1">
      <c r="A478" s="271" t="s">
        <v>315</v>
      </c>
      <c r="B478" s="271" t="s">
        <v>243</v>
      </c>
      <c r="C478" s="271" t="s">
        <v>6</v>
      </c>
      <c r="D478" s="271" t="s">
        <v>567</v>
      </c>
      <c r="E478" s="271" t="s">
        <v>319</v>
      </c>
      <c r="F478" s="272" t="s">
        <v>2003</v>
      </c>
      <c r="G478" s="271" t="s">
        <v>377</v>
      </c>
      <c r="H478" s="488">
        <v>1.0</v>
      </c>
      <c r="I478" s="480"/>
      <c r="J478" s="271">
        <v>2590.0</v>
      </c>
      <c r="K478" s="280"/>
      <c r="L478" s="489">
        <v>997.0</v>
      </c>
      <c r="M478" s="490">
        <v>947.15</v>
      </c>
      <c r="N478" s="271" t="s">
        <v>378</v>
      </c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  <c r="AH478" s="252"/>
      <c r="AI478" s="252"/>
      <c r="AJ478" s="252"/>
      <c r="AK478" s="252"/>
      <c r="AL478" s="252"/>
      <c r="AM478" s="252"/>
      <c r="AN478" s="252"/>
      <c r="AO478" s="252"/>
    </row>
    <row r="479" ht="15.75" customHeight="1">
      <c r="A479" s="35" t="s">
        <v>315</v>
      </c>
      <c r="B479" s="57" t="s">
        <v>243</v>
      </c>
      <c r="C479" s="57" t="s">
        <v>6</v>
      </c>
      <c r="D479" s="35" t="s">
        <v>474</v>
      </c>
      <c r="E479" s="57" t="s">
        <v>4</v>
      </c>
      <c r="F479" s="348" t="s">
        <v>2004</v>
      </c>
      <c r="G479" s="35" t="s">
        <v>1840</v>
      </c>
      <c r="H479" s="405">
        <v>1.0</v>
      </c>
      <c r="I479" s="483"/>
      <c r="J479" s="59">
        <v>2390.0</v>
      </c>
      <c r="K479" s="485"/>
      <c r="L479" s="486">
        <v>997.0</v>
      </c>
      <c r="M479" s="487">
        <f t="shared" ref="M479:M480" si="55">1894/2</f>
        <v>947</v>
      </c>
      <c r="N479" s="35" t="s">
        <v>1866</v>
      </c>
      <c r="O479" s="44"/>
      <c r="P479" s="44">
        <f t="shared" ref="P479:P480" si="56">M479*H479</f>
        <v>947</v>
      </c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35" t="s">
        <v>315</v>
      </c>
      <c r="B480" s="57" t="s">
        <v>243</v>
      </c>
      <c r="C480" s="57" t="s">
        <v>6</v>
      </c>
      <c r="D480" s="35" t="s">
        <v>567</v>
      </c>
      <c r="E480" s="57" t="s">
        <v>4</v>
      </c>
      <c r="F480" s="348" t="s">
        <v>2004</v>
      </c>
      <c r="G480" s="35" t="s">
        <v>1840</v>
      </c>
      <c r="H480" s="405">
        <v>1.0</v>
      </c>
      <c r="I480" s="483"/>
      <c r="J480" s="59">
        <v>2390.0</v>
      </c>
      <c r="K480" s="485"/>
      <c r="L480" s="486">
        <v>997.0</v>
      </c>
      <c r="M480" s="487">
        <f t="shared" si="55"/>
        <v>947</v>
      </c>
      <c r="N480" s="35" t="s">
        <v>1866</v>
      </c>
      <c r="O480" s="44"/>
      <c r="P480" s="44">
        <f t="shared" si="56"/>
        <v>947</v>
      </c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252"/>
      <c r="AJ480" s="252"/>
      <c r="AK480" s="252"/>
      <c r="AL480" s="252"/>
      <c r="AM480" s="252"/>
      <c r="AN480" s="252"/>
      <c r="AO480" s="252"/>
    </row>
    <row r="481" ht="15.75" customHeight="1">
      <c r="A481" s="271" t="s">
        <v>315</v>
      </c>
      <c r="B481" s="271" t="s">
        <v>243</v>
      </c>
      <c r="C481" s="271" t="s">
        <v>6</v>
      </c>
      <c r="D481" s="271" t="s">
        <v>567</v>
      </c>
      <c r="E481" s="271" t="s">
        <v>319</v>
      </c>
      <c r="F481" s="272" t="s">
        <v>2005</v>
      </c>
      <c r="G481" s="271" t="s">
        <v>377</v>
      </c>
      <c r="H481" s="488">
        <v>1.0</v>
      </c>
      <c r="I481" s="480"/>
      <c r="J481" s="271">
        <v>2590.0</v>
      </c>
      <c r="K481" s="280"/>
      <c r="L481" s="489">
        <v>997.0</v>
      </c>
      <c r="M481" s="490">
        <v>947.15</v>
      </c>
      <c r="N481" s="271" t="s">
        <v>378</v>
      </c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  <c r="AA481" s="252"/>
      <c r="AB481" s="252"/>
      <c r="AC481" s="252"/>
      <c r="AD481" s="252"/>
      <c r="AE481" s="252"/>
      <c r="AF481" s="252"/>
      <c r="AG481" s="252"/>
      <c r="AH481" s="252"/>
      <c r="AI481" s="252"/>
      <c r="AJ481" s="252"/>
      <c r="AK481" s="252"/>
      <c r="AL481" s="252"/>
      <c r="AM481" s="252"/>
      <c r="AN481" s="252"/>
      <c r="AO481" s="252"/>
    </row>
    <row r="482" ht="15.75" customHeight="1">
      <c r="A482" s="282" t="s">
        <v>315</v>
      </c>
      <c r="B482" s="367" t="s">
        <v>1966</v>
      </c>
      <c r="C482" s="367" t="s">
        <v>6</v>
      </c>
      <c r="D482" s="367" t="s">
        <v>567</v>
      </c>
      <c r="E482" s="367" t="s">
        <v>4</v>
      </c>
      <c r="F482" s="368" t="s">
        <v>2006</v>
      </c>
      <c r="G482" s="369" t="s">
        <v>1840</v>
      </c>
      <c r="H482" s="39">
        <v>1.0</v>
      </c>
      <c r="I482" s="483"/>
      <c r="J482" s="367">
        <v>2990.0</v>
      </c>
      <c r="K482" s="484"/>
      <c r="L482" s="391">
        <v>947.0</v>
      </c>
      <c r="M482" s="392">
        <v>947.0</v>
      </c>
      <c r="N482" s="271" t="s">
        <v>1841</v>
      </c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  <c r="AH482" s="252"/>
      <c r="AI482" s="252"/>
      <c r="AJ482" s="252"/>
      <c r="AK482" s="252"/>
      <c r="AL482" s="252"/>
      <c r="AM482" s="252"/>
      <c r="AN482" s="252"/>
      <c r="AO482" s="252"/>
    </row>
    <row r="483" ht="15.75" customHeight="1">
      <c r="A483" s="282" t="s">
        <v>315</v>
      </c>
      <c r="B483" s="367" t="s">
        <v>1966</v>
      </c>
      <c r="C483" s="367" t="s">
        <v>6</v>
      </c>
      <c r="D483" s="367" t="s">
        <v>328</v>
      </c>
      <c r="E483" s="367" t="s">
        <v>4</v>
      </c>
      <c r="F483" s="368" t="s">
        <v>2006</v>
      </c>
      <c r="G483" s="369" t="s">
        <v>1840</v>
      </c>
      <c r="H483" s="39">
        <v>1.0</v>
      </c>
      <c r="I483" s="483"/>
      <c r="J483" s="367">
        <v>2990.0</v>
      </c>
      <c r="K483" s="484"/>
      <c r="L483" s="391">
        <v>947.0</v>
      </c>
      <c r="M483" s="392">
        <v>947.0</v>
      </c>
      <c r="N483" s="271" t="s">
        <v>1841</v>
      </c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  <c r="AA483" s="252"/>
      <c r="AB483" s="252"/>
      <c r="AC483" s="252"/>
      <c r="AD483" s="252"/>
      <c r="AE483" s="252"/>
      <c r="AF483" s="252"/>
      <c r="AG483" s="252"/>
      <c r="AH483" s="252"/>
      <c r="AI483" s="252"/>
      <c r="AJ483" s="252"/>
      <c r="AK483" s="252"/>
      <c r="AL483" s="252"/>
      <c r="AM483" s="252"/>
      <c r="AN483" s="252"/>
      <c r="AO483" s="252"/>
    </row>
    <row r="484" ht="15.75" customHeight="1">
      <c r="A484" s="35" t="s">
        <v>315</v>
      </c>
      <c r="B484" s="57" t="s">
        <v>231</v>
      </c>
      <c r="C484" s="57" t="s">
        <v>6</v>
      </c>
      <c r="D484" s="35" t="s">
        <v>567</v>
      </c>
      <c r="E484" s="57" t="s">
        <v>4</v>
      </c>
      <c r="F484" s="348" t="s">
        <v>2007</v>
      </c>
      <c r="G484" s="35" t="s">
        <v>1840</v>
      </c>
      <c r="H484" s="405">
        <v>1.0</v>
      </c>
      <c r="I484" s="483"/>
      <c r="J484" s="59">
        <v>4390.0</v>
      </c>
      <c r="K484" s="485"/>
      <c r="L484" s="486" t="s">
        <v>176</v>
      </c>
      <c r="M484" s="487">
        <f t="shared" ref="M484:M485" si="57">3478/2</f>
        <v>1739</v>
      </c>
      <c r="N484" s="35" t="s">
        <v>1866</v>
      </c>
      <c r="O484" s="44"/>
      <c r="P484" s="44">
        <f t="shared" ref="P484:P486" si="58">M484*H484</f>
        <v>1739</v>
      </c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252"/>
      <c r="AJ484" s="252"/>
      <c r="AK484" s="252"/>
      <c r="AL484" s="252"/>
      <c r="AM484" s="252"/>
      <c r="AN484" s="252"/>
      <c r="AO484" s="252"/>
    </row>
    <row r="485" ht="15.75" customHeight="1">
      <c r="A485" s="35" t="s">
        <v>315</v>
      </c>
      <c r="B485" s="57" t="s">
        <v>231</v>
      </c>
      <c r="C485" s="57" t="s">
        <v>6</v>
      </c>
      <c r="D485" s="35" t="s">
        <v>328</v>
      </c>
      <c r="E485" s="57" t="s">
        <v>4</v>
      </c>
      <c r="F485" s="348" t="s">
        <v>2007</v>
      </c>
      <c r="G485" s="35" t="s">
        <v>1840</v>
      </c>
      <c r="H485" s="405">
        <v>1.0</v>
      </c>
      <c r="I485" s="483"/>
      <c r="J485" s="59">
        <v>4390.0</v>
      </c>
      <c r="K485" s="485"/>
      <c r="L485" s="486" t="s">
        <v>176</v>
      </c>
      <c r="M485" s="487">
        <f t="shared" si="57"/>
        <v>1739</v>
      </c>
      <c r="N485" s="35" t="s">
        <v>1866</v>
      </c>
      <c r="O485" s="44"/>
      <c r="P485" s="44">
        <f t="shared" si="58"/>
        <v>1739</v>
      </c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252"/>
      <c r="AJ485" s="252"/>
      <c r="AK485" s="252"/>
      <c r="AL485" s="252"/>
      <c r="AM485" s="252"/>
      <c r="AN485" s="252"/>
      <c r="AO485" s="252"/>
    </row>
    <row r="486" ht="15.75" customHeight="1">
      <c r="A486" s="35" t="s">
        <v>315</v>
      </c>
      <c r="B486" s="57" t="s">
        <v>231</v>
      </c>
      <c r="C486" s="57" t="s">
        <v>6</v>
      </c>
      <c r="D486" s="35" t="s">
        <v>328</v>
      </c>
      <c r="E486" s="57" t="s">
        <v>4</v>
      </c>
      <c r="F486" s="348" t="s">
        <v>2008</v>
      </c>
      <c r="G486" s="35" t="s">
        <v>1840</v>
      </c>
      <c r="H486" s="491">
        <v>1.0</v>
      </c>
      <c r="I486" s="483"/>
      <c r="J486" s="59">
        <v>4390.0</v>
      </c>
      <c r="K486" s="485"/>
      <c r="L486" s="486" t="s">
        <v>176</v>
      </c>
      <c r="M486" s="487">
        <f>5217/3</f>
        <v>1739</v>
      </c>
      <c r="N486" s="35" t="s">
        <v>1866</v>
      </c>
      <c r="O486" s="44"/>
      <c r="P486" s="44">
        <f t="shared" si="58"/>
        <v>1739</v>
      </c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252"/>
      <c r="AJ486" s="252"/>
      <c r="AK486" s="252"/>
      <c r="AL486" s="252"/>
      <c r="AM486" s="252"/>
      <c r="AN486" s="252"/>
      <c r="AO486" s="252"/>
    </row>
    <row r="487" ht="15.75" customHeight="1">
      <c r="A487" s="57" t="s">
        <v>315</v>
      </c>
      <c r="B487" s="57" t="s">
        <v>231</v>
      </c>
      <c r="C487" s="57" t="s">
        <v>6</v>
      </c>
      <c r="D487" s="271" t="s">
        <v>567</v>
      </c>
      <c r="E487" s="57" t="s">
        <v>4</v>
      </c>
      <c r="F487" s="382" t="s">
        <v>1119</v>
      </c>
      <c r="G487" s="57" t="s">
        <v>524</v>
      </c>
      <c r="H487" s="151">
        <v>1.0</v>
      </c>
      <c r="I487" s="113">
        <v>6590.0</v>
      </c>
      <c r="J487" s="125"/>
      <c r="K487" s="179">
        <v>2750.0</v>
      </c>
      <c r="L487" s="151">
        <v>2613.0</v>
      </c>
      <c r="M487" s="492">
        <f>L487*H487</f>
        <v>2613</v>
      </c>
      <c r="N487" s="57" t="s">
        <v>1095</v>
      </c>
      <c r="O487" s="63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  <c r="AA487" s="252"/>
      <c r="AB487" s="252"/>
      <c r="AC487" s="252"/>
      <c r="AD487" s="252"/>
      <c r="AE487" s="252"/>
      <c r="AF487" s="252"/>
      <c r="AG487" s="252"/>
      <c r="AH487" s="252"/>
      <c r="AI487" s="270"/>
      <c r="AJ487" s="270"/>
      <c r="AK487" s="270"/>
    </row>
    <row r="488" ht="15.75" customHeight="1">
      <c r="A488" s="35" t="s">
        <v>315</v>
      </c>
      <c r="B488" s="57" t="s">
        <v>231</v>
      </c>
      <c r="C488" s="57" t="s">
        <v>6</v>
      </c>
      <c r="D488" s="35" t="s">
        <v>328</v>
      </c>
      <c r="E488" s="57" t="s">
        <v>4</v>
      </c>
      <c r="F488" s="348" t="s">
        <v>2009</v>
      </c>
      <c r="G488" s="35" t="s">
        <v>1840</v>
      </c>
      <c r="H488" s="491">
        <v>1.0</v>
      </c>
      <c r="I488" s="483"/>
      <c r="J488" s="59">
        <v>5390.0</v>
      </c>
      <c r="K488" s="485"/>
      <c r="L488" s="486" t="s">
        <v>60</v>
      </c>
      <c r="M488" s="487">
        <f t="shared" ref="M488:M489" si="59">4428/2</f>
        <v>2214</v>
      </c>
      <c r="N488" s="35" t="s">
        <v>1866</v>
      </c>
      <c r="O488" s="44"/>
      <c r="P488" s="44">
        <f t="shared" ref="P488:P489" si="60">M488*H488</f>
        <v>2214</v>
      </c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252"/>
      <c r="AJ488" s="252"/>
      <c r="AK488" s="252"/>
      <c r="AL488" s="252"/>
      <c r="AM488" s="252"/>
      <c r="AN488" s="252"/>
      <c r="AO488" s="252"/>
    </row>
    <row r="489" ht="15.75" customHeight="1">
      <c r="A489" s="35" t="s">
        <v>315</v>
      </c>
      <c r="B489" s="57" t="s">
        <v>231</v>
      </c>
      <c r="C489" s="57" t="s">
        <v>6</v>
      </c>
      <c r="D489" s="35" t="s">
        <v>328</v>
      </c>
      <c r="E489" s="57" t="s">
        <v>4</v>
      </c>
      <c r="F489" s="348" t="s">
        <v>2010</v>
      </c>
      <c r="G489" s="35" t="s">
        <v>1840</v>
      </c>
      <c r="H489" s="491">
        <v>1.0</v>
      </c>
      <c r="I489" s="483"/>
      <c r="J489" s="59">
        <v>5390.0</v>
      </c>
      <c r="K489" s="485"/>
      <c r="L489" s="486" t="s">
        <v>60</v>
      </c>
      <c r="M489" s="487">
        <f t="shared" si="59"/>
        <v>2214</v>
      </c>
      <c r="N489" s="35" t="s">
        <v>1866</v>
      </c>
      <c r="O489" s="44"/>
      <c r="P489" s="44">
        <f t="shared" si="60"/>
        <v>2214</v>
      </c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252"/>
      <c r="AJ489" s="252"/>
      <c r="AK489" s="252"/>
      <c r="AL489" s="252"/>
      <c r="AM489" s="252"/>
      <c r="AN489" s="252"/>
      <c r="AO489" s="252"/>
    </row>
    <row r="490" ht="15.75" customHeight="1">
      <c r="A490" s="271" t="s">
        <v>315</v>
      </c>
      <c r="B490" s="271" t="s">
        <v>236</v>
      </c>
      <c r="C490" s="271" t="s">
        <v>6</v>
      </c>
      <c r="D490" s="271" t="s">
        <v>567</v>
      </c>
      <c r="E490" s="271" t="s">
        <v>319</v>
      </c>
      <c r="F490" s="272" t="s">
        <v>2011</v>
      </c>
      <c r="G490" s="271" t="s">
        <v>377</v>
      </c>
      <c r="H490" s="488">
        <v>1.0</v>
      </c>
      <c r="I490" s="480"/>
      <c r="J490" s="271">
        <v>3190.0</v>
      </c>
      <c r="K490" s="280"/>
      <c r="L490" s="493" t="s">
        <v>398</v>
      </c>
      <c r="M490" s="490">
        <v>1104.85</v>
      </c>
      <c r="N490" s="271" t="s">
        <v>378</v>
      </c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  <c r="AA490" s="252"/>
      <c r="AB490" s="252"/>
      <c r="AC490" s="252"/>
      <c r="AD490" s="252"/>
      <c r="AE490" s="252"/>
      <c r="AF490" s="252"/>
      <c r="AG490" s="252"/>
      <c r="AH490" s="252"/>
      <c r="AI490" s="252"/>
      <c r="AJ490" s="252"/>
      <c r="AK490" s="252"/>
      <c r="AL490" s="252"/>
      <c r="AM490" s="252"/>
      <c r="AN490" s="252"/>
      <c r="AO490" s="252"/>
    </row>
    <row r="491" ht="15.75" customHeight="1">
      <c r="A491" s="271" t="s">
        <v>315</v>
      </c>
      <c r="B491" s="271" t="s">
        <v>236</v>
      </c>
      <c r="C491" s="271" t="s">
        <v>6</v>
      </c>
      <c r="D491" s="271" t="s">
        <v>567</v>
      </c>
      <c r="E491" s="271" t="s">
        <v>319</v>
      </c>
      <c r="F491" s="272" t="s">
        <v>2012</v>
      </c>
      <c r="G491" s="271" t="s">
        <v>377</v>
      </c>
      <c r="H491" s="488">
        <v>1.0</v>
      </c>
      <c r="I491" s="480"/>
      <c r="J491" s="271">
        <v>3190.0</v>
      </c>
      <c r="K491" s="280"/>
      <c r="L491" s="489">
        <v>1163.0</v>
      </c>
      <c r="M491" s="490">
        <v>1104.85</v>
      </c>
      <c r="N491" s="271" t="s">
        <v>378</v>
      </c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52"/>
      <c r="AK491" s="252"/>
      <c r="AL491" s="252"/>
      <c r="AM491" s="252"/>
      <c r="AN491" s="252"/>
      <c r="AO491" s="252"/>
    </row>
    <row r="492" ht="15.75" customHeight="1">
      <c r="A492" s="35" t="s">
        <v>315</v>
      </c>
      <c r="B492" s="57" t="s">
        <v>236</v>
      </c>
      <c r="C492" s="57" t="s">
        <v>6</v>
      </c>
      <c r="D492" s="57" t="s">
        <v>567</v>
      </c>
      <c r="E492" s="57" t="s">
        <v>4</v>
      </c>
      <c r="F492" s="382" t="s">
        <v>606</v>
      </c>
      <c r="G492" s="57" t="s">
        <v>524</v>
      </c>
      <c r="H492" s="151">
        <v>1.0</v>
      </c>
      <c r="I492" s="274"/>
      <c r="J492" s="59">
        <v>2590.0</v>
      </c>
      <c r="K492" s="104"/>
      <c r="L492" s="176">
        <v>997.0</v>
      </c>
      <c r="M492" s="494">
        <v>897.0</v>
      </c>
      <c r="N492" s="57" t="s">
        <v>476</v>
      </c>
      <c r="O492" s="64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252"/>
      <c r="AF492" s="252"/>
      <c r="AG492" s="252"/>
      <c r="AH492" s="252"/>
      <c r="AI492" s="252"/>
      <c r="AJ492" s="252"/>
      <c r="AK492" s="252"/>
      <c r="AL492" s="252"/>
      <c r="AM492" s="252"/>
      <c r="AN492" s="252"/>
      <c r="AO492" s="252"/>
    </row>
    <row r="493" ht="15.75" customHeight="1">
      <c r="A493" s="35" t="s">
        <v>315</v>
      </c>
      <c r="B493" s="57" t="s">
        <v>236</v>
      </c>
      <c r="C493" s="57" t="s">
        <v>6</v>
      </c>
      <c r="D493" s="57" t="s">
        <v>328</v>
      </c>
      <c r="E493" s="57" t="s">
        <v>4</v>
      </c>
      <c r="F493" s="382" t="s">
        <v>606</v>
      </c>
      <c r="G493" s="57" t="s">
        <v>524</v>
      </c>
      <c r="H493" s="151">
        <v>1.0</v>
      </c>
      <c r="I493" s="274"/>
      <c r="J493" s="59">
        <v>2590.0</v>
      </c>
      <c r="K493" s="104"/>
      <c r="L493" s="176">
        <v>997.0</v>
      </c>
      <c r="M493" s="494">
        <v>897.0</v>
      </c>
      <c r="N493" s="57" t="s">
        <v>476</v>
      </c>
      <c r="O493" s="64" t="s">
        <v>476</v>
      </c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252"/>
      <c r="AF493" s="252"/>
      <c r="AG493" s="252"/>
      <c r="AH493" s="252"/>
      <c r="AI493" s="252"/>
      <c r="AJ493" s="252"/>
      <c r="AK493" s="252"/>
      <c r="AL493" s="252"/>
      <c r="AM493" s="252"/>
      <c r="AN493" s="252"/>
      <c r="AO493" s="252"/>
    </row>
    <row r="494" ht="15.75" customHeight="1">
      <c r="A494" s="35" t="s">
        <v>315</v>
      </c>
      <c r="B494" s="57" t="s">
        <v>236</v>
      </c>
      <c r="C494" s="57" t="s">
        <v>6</v>
      </c>
      <c r="D494" s="35" t="s">
        <v>474</v>
      </c>
      <c r="E494" s="57" t="s">
        <v>4</v>
      </c>
      <c r="F494" s="348" t="s">
        <v>2013</v>
      </c>
      <c r="G494" s="35" t="s">
        <v>1840</v>
      </c>
      <c r="H494" s="405">
        <v>1.0</v>
      </c>
      <c r="I494" s="480"/>
      <c r="J494" s="59">
        <v>1790.0</v>
      </c>
      <c r="K494" s="58"/>
      <c r="L494" s="486">
        <v>760.0</v>
      </c>
      <c r="M494" s="487">
        <f t="shared" ref="M494:M495" si="61">1444/2</f>
        <v>722</v>
      </c>
      <c r="N494" s="35" t="s">
        <v>1866</v>
      </c>
      <c r="O494" s="44"/>
      <c r="P494" s="44">
        <f t="shared" ref="P494:P495" si="62">M494*H494</f>
        <v>722</v>
      </c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252"/>
      <c r="AJ494" s="252"/>
      <c r="AK494" s="252"/>
      <c r="AL494" s="252"/>
      <c r="AM494" s="252"/>
      <c r="AN494" s="252"/>
      <c r="AO494" s="252"/>
    </row>
    <row r="495" ht="15.75" customHeight="1">
      <c r="A495" s="35" t="s">
        <v>315</v>
      </c>
      <c r="B495" s="57" t="s">
        <v>236</v>
      </c>
      <c r="C495" s="57" t="s">
        <v>6</v>
      </c>
      <c r="D495" s="35" t="s">
        <v>328</v>
      </c>
      <c r="E495" s="57" t="s">
        <v>4</v>
      </c>
      <c r="F495" s="348" t="s">
        <v>2014</v>
      </c>
      <c r="G495" s="35" t="s">
        <v>1840</v>
      </c>
      <c r="H495" s="491">
        <v>1.0</v>
      </c>
      <c r="I495" s="480"/>
      <c r="J495" s="59">
        <v>1790.0</v>
      </c>
      <c r="K495" s="58"/>
      <c r="L495" s="486">
        <v>760.0</v>
      </c>
      <c r="M495" s="487">
        <f t="shared" si="61"/>
        <v>722</v>
      </c>
      <c r="N495" s="35" t="s">
        <v>1866</v>
      </c>
      <c r="O495" s="44"/>
      <c r="P495" s="44">
        <f t="shared" si="62"/>
        <v>722</v>
      </c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252"/>
      <c r="AJ495" s="252"/>
      <c r="AK495" s="252"/>
      <c r="AL495" s="252"/>
      <c r="AM495" s="252"/>
      <c r="AN495" s="252"/>
      <c r="AO495" s="252"/>
    </row>
    <row r="496" ht="15.75" customHeight="1">
      <c r="A496" s="57" t="s">
        <v>315</v>
      </c>
      <c r="B496" s="57" t="s">
        <v>236</v>
      </c>
      <c r="C496" s="57" t="s">
        <v>6</v>
      </c>
      <c r="D496" s="57" t="s">
        <v>328</v>
      </c>
      <c r="E496" s="57" t="s">
        <v>4</v>
      </c>
      <c r="F496" s="358" t="s">
        <v>960</v>
      </c>
      <c r="G496" s="57" t="s">
        <v>524</v>
      </c>
      <c r="H496" s="151">
        <v>1.0</v>
      </c>
      <c r="I496" s="113">
        <v>2590.0</v>
      </c>
      <c r="J496" s="125"/>
      <c r="K496" s="104"/>
      <c r="L496" s="152">
        <v>997.0</v>
      </c>
      <c r="M496" s="495">
        <v>947.0</v>
      </c>
      <c r="N496" s="57" t="s">
        <v>819</v>
      </c>
      <c r="P496" s="63"/>
      <c r="Q496" s="63"/>
      <c r="T496" s="63"/>
      <c r="U496" s="63">
        <f t="shared" ref="U496:U497" si="63">M496*H496</f>
        <v>947</v>
      </c>
      <c r="V496" s="63"/>
      <c r="W496" s="63"/>
      <c r="X496" s="63"/>
      <c r="Y496" s="63"/>
      <c r="Z496" s="63"/>
      <c r="AA496" s="63"/>
      <c r="AB496" s="63"/>
      <c r="AC496" s="63"/>
      <c r="AD496" s="63"/>
      <c r="AE496" s="252"/>
      <c r="AF496" s="252"/>
      <c r="AG496" s="252"/>
      <c r="AH496" s="252"/>
      <c r="AI496" s="270"/>
      <c r="AJ496" s="270"/>
      <c r="AK496" s="270"/>
    </row>
    <row r="497" ht="15.75" customHeight="1">
      <c r="A497" s="57" t="s">
        <v>315</v>
      </c>
      <c r="B497" s="57" t="s">
        <v>236</v>
      </c>
      <c r="C497" s="57" t="s">
        <v>6</v>
      </c>
      <c r="D497" s="271" t="s">
        <v>567</v>
      </c>
      <c r="E497" s="57" t="s">
        <v>4</v>
      </c>
      <c r="F497" s="358" t="s">
        <v>960</v>
      </c>
      <c r="G497" s="57" t="s">
        <v>524</v>
      </c>
      <c r="H497" s="151">
        <v>1.0</v>
      </c>
      <c r="I497" s="113">
        <v>2590.0</v>
      </c>
      <c r="J497" s="125"/>
      <c r="K497" s="104"/>
      <c r="L497" s="152">
        <v>997.0</v>
      </c>
      <c r="M497" s="495">
        <v>947.0</v>
      </c>
      <c r="N497" s="57" t="s">
        <v>819</v>
      </c>
      <c r="P497" s="63"/>
      <c r="Q497" s="63"/>
      <c r="T497" s="63"/>
      <c r="U497" s="63">
        <f t="shared" si="63"/>
        <v>947</v>
      </c>
      <c r="V497" s="63"/>
      <c r="W497" s="63"/>
      <c r="X497" s="63"/>
      <c r="Y497" s="63"/>
      <c r="Z497" s="63"/>
      <c r="AA497" s="63"/>
      <c r="AB497" s="63"/>
      <c r="AC497" s="63"/>
      <c r="AD497" s="63"/>
      <c r="AE497" s="252"/>
      <c r="AF497" s="252"/>
      <c r="AG497" s="252"/>
      <c r="AH497" s="252"/>
      <c r="AI497" s="270"/>
      <c r="AJ497" s="270"/>
      <c r="AK497" s="270"/>
    </row>
    <row r="498" ht="15.75" customHeight="1">
      <c r="A498" s="35" t="s">
        <v>315</v>
      </c>
      <c r="B498" s="57" t="s">
        <v>236</v>
      </c>
      <c r="C498" s="57" t="s">
        <v>6</v>
      </c>
      <c r="D498" s="57" t="s">
        <v>567</v>
      </c>
      <c r="E498" s="57" t="s">
        <v>4</v>
      </c>
      <c r="F498" s="382" t="s">
        <v>607</v>
      </c>
      <c r="G498" s="57" t="s">
        <v>524</v>
      </c>
      <c r="H498" s="151">
        <v>1.0</v>
      </c>
      <c r="I498" s="274"/>
      <c r="J498" s="59">
        <v>2590.0</v>
      </c>
      <c r="K498" s="104"/>
      <c r="L498" s="176">
        <v>997.0</v>
      </c>
      <c r="M498" s="494">
        <v>897.0</v>
      </c>
      <c r="N498" s="57" t="s">
        <v>476</v>
      </c>
      <c r="O498" s="64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252"/>
      <c r="AF498" s="252"/>
      <c r="AG498" s="252"/>
      <c r="AH498" s="252"/>
      <c r="AI498" s="252"/>
      <c r="AJ498" s="252"/>
      <c r="AK498" s="252"/>
      <c r="AL498" s="252"/>
      <c r="AM498" s="252"/>
      <c r="AN498" s="252"/>
      <c r="AO498" s="252"/>
    </row>
    <row r="499" ht="15.75" customHeight="1">
      <c r="A499" s="57" t="s">
        <v>315</v>
      </c>
      <c r="B499" s="57" t="s">
        <v>236</v>
      </c>
      <c r="C499" s="57" t="s">
        <v>22</v>
      </c>
      <c r="D499" s="271" t="s">
        <v>567</v>
      </c>
      <c r="E499" s="57" t="s">
        <v>4</v>
      </c>
      <c r="F499" s="358" t="s">
        <v>608</v>
      </c>
      <c r="G499" s="57" t="s">
        <v>524</v>
      </c>
      <c r="H499" s="151">
        <v>1.0</v>
      </c>
      <c r="I499" s="113">
        <v>2790.0</v>
      </c>
      <c r="J499" s="125"/>
      <c r="K499" s="104"/>
      <c r="L499" s="152">
        <v>1190.0</v>
      </c>
      <c r="M499" s="496">
        <v>1131.0</v>
      </c>
      <c r="N499" s="57" t="s">
        <v>819</v>
      </c>
      <c r="P499" s="63"/>
      <c r="Q499" s="63"/>
      <c r="T499" s="63"/>
      <c r="U499" s="63">
        <f t="shared" ref="U499:U501" si="64">M499*H499</f>
        <v>1131</v>
      </c>
      <c r="V499" s="63"/>
      <c r="W499" s="63"/>
      <c r="X499" s="63"/>
      <c r="Y499" s="63"/>
      <c r="Z499" s="63"/>
      <c r="AA499" s="63"/>
      <c r="AB499" s="63"/>
      <c r="AC499" s="63"/>
      <c r="AD499" s="63"/>
      <c r="AE499" s="252"/>
      <c r="AF499" s="252"/>
      <c r="AG499" s="252"/>
      <c r="AH499" s="252"/>
      <c r="AI499" s="270"/>
      <c r="AJ499" s="270"/>
      <c r="AK499" s="270"/>
    </row>
    <row r="500" ht="15.75" customHeight="1">
      <c r="A500" s="57" t="s">
        <v>315</v>
      </c>
      <c r="B500" s="57" t="s">
        <v>236</v>
      </c>
      <c r="C500" s="57" t="s">
        <v>22</v>
      </c>
      <c r="D500" s="57" t="s">
        <v>328</v>
      </c>
      <c r="E500" s="57" t="s">
        <v>4</v>
      </c>
      <c r="F500" s="358" t="s">
        <v>961</v>
      </c>
      <c r="G500" s="57" t="s">
        <v>524</v>
      </c>
      <c r="H500" s="151">
        <v>1.0</v>
      </c>
      <c r="I500" s="113">
        <v>2790.0</v>
      </c>
      <c r="J500" s="125"/>
      <c r="K500" s="104"/>
      <c r="L500" s="152">
        <v>1190.0</v>
      </c>
      <c r="M500" s="495">
        <v>1131.0</v>
      </c>
      <c r="N500" s="57" t="s">
        <v>819</v>
      </c>
      <c r="P500" s="63"/>
      <c r="Q500" s="63"/>
      <c r="T500" s="63"/>
      <c r="U500" s="63">
        <f t="shared" si="64"/>
        <v>1131</v>
      </c>
      <c r="V500" s="63"/>
      <c r="W500" s="63"/>
      <c r="X500" s="63"/>
      <c r="Y500" s="63"/>
      <c r="Z500" s="63"/>
      <c r="AA500" s="63"/>
      <c r="AB500" s="63"/>
      <c r="AC500" s="63"/>
      <c r="AD500" s="63"/>
      <c r="AE500" s="252"/>
      <c r="AF500" s="252"/>
      <c r="AG500" s="252"/>
      <c r="AH500" s="252"/>
      <c r="AI500" s="270"/>
      <c r="AJ500" s="270"/>
      <c r="AK500" s="270"/>
    </row>
    <row r="501" ht="15.75" customHeight="1">
      <c r="A501" s="57" t="s">
        <v>315</v>
      </c>
      <c r="B501" s="57" t="s">
        <v>236</v>
      </c>
      <c r="C501" s="57" t="s">
        <v>22</v>
      </c>
      <c r="D501" s="271" t="s">
        <v>567</v>
      </c>
      <c r="E501" s="57" t="s">
        <v>4</v>
      </c>
      <c r="F501" s="358" t="s">
        <v>961</v>
      </c>
      <c r="G501" s="57" t="s">
        <v>524</v>
      </c>
      <c r="H501" s="77">
        <v>2.0</v>
      </c>
      <c r="I501" s="113">
        <v>2790.0</v>
      </c>
      <c r="J501" s="125"/>
      <c r="K501" s="410"/>
      <c r="L501" s="152">
        <v>1190.0</v>
      </c>
      <c r="M501" s="497">
        <v>1131.0</v>
      </c>
      <c r="N501" s="57" t="s">
        <v>819</v>
      </c>
      <c r="O501" s="274"/>
      <c r="P501" s="63"/>
      <c r="Q501" s="63"/>
      <c r="T501" s="63"/>
      <c r="U501" s="63">
        <f t="shared" si="64"/>
        <v>2262</v>
      </c>
      <c r="V501" s="63"/>
      <c r="W501" s="63"/>
      <c r="X501" s="63"/>
      <c r="Y501" s="63"/>
      <c r="Z501" s="63"/>
      <c r="AA501" s="63"/>
      <c r="AB501" s="63"/>
      <c r="AC501" s="63"/>
      <c r="AD501" s="63"/>
      <c r="AE501" s="252"/>
      <c r="AF501" s="252"/>
      <c r="AG501" s="252"/>
      <c r="AH501" s="252"/>
      <c r="AI501" s="270"/>
      <c r="AJ501" s="270"/>
      <c r="AK501" s="270"/>
    </row>
    <row r="502" ht="15.75" customHeight="1">
      <c r="A502" s="282" t="s">
        <v>315</v>
      </c>
      <c r="B502" s="367" t="s">
        <v>231</v>
      </c>
      <c r="C502" s="367" t="s">
        <v>6</v>
      </c>
      <c r="D502" s="367" t="s">
        <v>567</v>
      </c>
      <c r="E502" s="367" t="s">
        <v>4</v>
      </c>
      <c r="F502" s="368" t="s">
        <v>2015</v>
      </c>
      <c r="G502" s="369" t="s">
        <v>1840</v>
      </c>
      <c r="H502" s="422">
        <v>1.0</v>
      </c>
      <c r="I502" s="480"/>
      <c r="J502" s="367">
        <v>3990.0</v>
      </c>
      <c r="K502" s="498"/>
      <c r="L502" s="416">
        <v>1321.0</v>
      </c>
      <c r="M502" s="417">
        <v>1321.0</v>
      </c>
      <c r="N502" s="271" t="s">
        <v>1841</v>
      </c>
      <c r="O502" s="380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52"/>
      <c r="AK502" s="252"/>
      <c r="AL502" s="252"/>
      <c r="AM502" s="252"/>
      <c r="AN502" s="252"/>
      <c r="AO502" s="252"/>
    </row>
    <row r="503" ht="15.75" customHeight="1">
      <c r="A503" s="282" t="s">
        <v>315</v>
      </c>
      <c r="B503" s="367" t="s">
        <v>231</v>
      </c>
      <c r="C503" s="367" t="s">
        <v>6</v>
      </c>
      <c r="D503" s="367" t="s">
        <v>328</v>
      </c>
      <c r="E503" s="367" t="s">
        <v>4</v>
      </c>
      <c r="F503" s="368" t="s">
        <v>2015</v>
      </c>
      <c r="G503" s="369" t="s">
        <v>1840</v>
      </c>
      <c r="H503" s="422">
        <v>1.0</v>
      </c>
      <c r="I503" s="480"/>
      <c r="J503" s="367">
        <v>3990.0</v>
      </c>
      <c r="K503" s="498"/>
      <c r="L503" s="416">
        <v>1321.0</v>
      </c>
      <c r="M503" s="417">
        <v>1321.0</v>
      </c>
      <c r="N503" s="271" t="s">
        <v>1841</v>
      </c>
      <c r="O503" s="380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52"/>
      <c r="AK503" s="252"/>
      <c r="AL503" s="252"/>
      <c r="AM503" s="252"/>
      <c r="AN503" s="252"/>
      <c r="AO503" s="252"/>
    </row>
    <row r="504" ht="15.75" customHeight="1">
      <c r="A504" s="35" t="s">
        <v>315</v>
      </c>
      <c r="B504" s="57" t="s">
        <v>231</v>
      </c>
      <c r="C504" s="57" t="s">
        <v>6</v>
      </c>
      <c r="D504" s="35" t="s">
        <v>567</v>
      </c>
      <c r="E504" s="57" t="s">
        <v>4</v>
      </c>
      <c r="F504" s="348" t="s">
        <v>2016</v>
      </c>
      <c r="G504" s="35" t="s">
        <v>1840</v>
      </c>
      <c r="H504" s="422">
        <v>1.0</v>
      </c>
      <c r="I504" s="480"/>
      <c r="J504" s="59">
        <v>3590.0</v>
      </c>
      <c r="K504" s="499"/>
      <c r="L504" s="486" t="s">
        <v>17</v>
      </c>
      <c r="M504" s="407">
        <f>2642/2</f>
        <v>1321</v>
      </c>
      <c r="N504" s="35" t="s">
        <v>1866</v>
      </c>
      <c r="O504" s="48"/>
      <c r="P504" s="44">
        <f>M504*H504</f>
        <v>1321</v>
      </c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252"/>
      <c r="AJ504" s="252"/>
      <c r="AK504" s="252"/>
      <c r="AL504" s="252"/>
      <c r="AM504" s="252"/>
      <c r="AN504" s="252"/>
      <c r="AO504" s="252"/>
    </row>
    <row r="505" ht="15.75" customHeight="1">
      <c r="A505" s="282" t="s">
        <v>315</v>
      </c>
      <c r="B505" s="367" t="s">
        <v>231</v>
      </c>
      <c r="C505" s="367" t="s">
        <v>6</v>
      </c>
      <c r="D505" s="367" t="s">
        <v>567</v>
      </c>
      <c r="E505" s="367" t="s">
        <v>4</v>
      </c>
      <c r="F505" s="368" t="s">
        <v>2017</v>
      </c>
      <c r="G505" s="369" t="s">
        <v>1840</v>
      </c>
      <c r="H505" s="422">
        <v>1.0</v>
      </c>
      <c r="I505" s="480"/>
      <c r="J505" s="367">
        <v>3990.0</v>
      </c>
      <c r="K505" s="498"/>
      <c r="L505" s="416">
        <v>1321.0</v>
      </c>
      <c r="M505" s="417">
        <v>1321.0</v>
      </c>
      <c r="N505" s="271" t="s">
        <v>1841</v>
      </c>
      <c r="O505" s="380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52"/>
      <c r="AK505" s="252"/>
      <c r="AL505" s="252"/>
      <c r="AM505" s="252"/>
      <c r="AN505" s="252"/>
      <c r="AO505" s="252"/>
    </row>
    <row r="506" ht="15.75" customHeight="1">
      <c r="A506" s="282" t="s">
        <v>315</v>
      </c>
      <c r="B506" s="367" t="s">
        <v>231</v>
      </c>
      <c r="C506" s="367" t="s">
        <v>6</v>
      </c>
      <c r="D506" s="367" t="s">
        <v>328</v>
      </c>
      <c r="E506" s="367" t="s">
        <v>4</v>
      </c>
      <c r="F506" s="368" t="s">
        <v>2017</v>
      </c>
      <c r="G506" s="369" t="s">
        <v>1840</v>
      </c>
      <c r="H506" s="422">
        <v>1.0</v>
      </c>
      <c r="I506" s="480"/>
      <c r="J506" s="367">
        <v>3990.0</v>
      </c>
      <c r="K506" s="498"/>
      <c r="L506" s="416">
        <v>1321.0</v>
      </c>
      <c r="M506" s="417">
        <v>1321.0</v>
      </c>
      <c r="N506" s="271" t="s">
        <v>1841</v>
      </c>
      <c r="O506" s="380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52"/>
      <c r="AK506" s="252"/>
      <c r="AL506" s="252"/>
      <c r="AM506" s="252"/>
      <c r="AN506" s="252"/>
      <c r="AO506" s="252"/>
    </row>
    <row r="507" ht="15.75" customHeight="1">
      <c r="A507" s="282" t="s">
        <v>315</v>
      </c>
      <c r="B507" s="367" t="s">
        <v>231</v>
      </c>
      <c r="C507" s="367" t="s">
        <v>6</v>
      </c>
      <c r="D507" s="367" t="s">
        <v>567</v>
      </c>
      <c r="E507" s="367" t="s">
        <v>4</v>
      </c>
      <c r="F507" s="368" t="s">
        <v>2018</v>
      </c>
      <c r="G507" s="369" t="s">
        <v>1840</v>
      </c>
      <c r="H507" s="422">
        <v>1.0</v>
      </c>
      <c r="I507" s="480"/>
      <c r="J507" s="367">
        <v>3990.0</v>
      </c>
      <c r="K507" s="498"/>
      <c r="L507" s="416">
        <v>1321.0</v>
      </c>
      <c r="M507" s="417">
        <v>1321.0</v>
      </c>
      <c r="N507" s="271" t="s">
        <v>1841</v>
      </c>
      <c r="O507" s="380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52"/>
      <c r="AK507" s="252"/>
      <c r="AL507" s="252"/>
      <c r="AM507" s="252"/>
      <c r="AN507" s="252"/>
      <c r="AO507" s="252"/>
    </row>
    <row r="508" ht="15.75" customHeight="1">
      <c r="A508" s="282" t="s">
        <v>315</v>
      </c>
      <c r="B508" s="367" t="s">
        <v>231</v>
      </c>
      <c r="C508" s="367" t="s">
        <v>6</v>
      </c>
      <c r="D508" s="367" t="s">
        <v>328</v>
      </c>
      <c r="E508" s="367" t="s">
        <v>4</v>
      </c>
      <c r="F508" s="368" t="s">
        <v>2018</v>
      </c>
      <c r="G508" s="369" t="s">
        <v>1840</v>
      </c>
      <c r="H508" s="422">
        <v>1.0</v>
      </c>
      <c r="I508" s="480"/>
      <c r="J508" s="367">
        <v>3990.0</v>
      </c>
      <c r="K508" s="498"/>
      <c r="L508" s="416">
        <v>1321.0</v>
      </c>
      <c r="M508" s="417">
        <v>1321.0</v>
      </c>
      <c r="N508" s="271" t="s">
        <v>1841</v>
      </c>
      <c r="O508" s="380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52"/>
      <c r="AK508" s="252"/>
      <c r="AL508" s="252"/>
      <c r="AM508" s="252"/>
      <c r="AN508" s="252"/>
      <c r="AO508" s="252"/>
    </row>
    <row r="509" ht="15.75" customHeight="1">
      <c r="A509" s="271" t="s">
        <v>315</v>
      </c>
      <c r="B509" s="271" t="s">
        <v>246</v>
      </c>
      <c r="C509" s="271" t="s">
        <v>6</v>
      </c>
      <c r="D509" s="271" t="s">
        <v>474</v>
      </c>
      <c r="E509" s="271" t="s">
        <v>319</v>
      </c>
      <c r="F509" s="272" t="s">
        <v>2019</v>
      </c>
      <c r="G509" s="271" t="s">
        <v>377</v>
      </c>
      <c r="H509" s="452">
        <v>1.0</v>
      </c>
      <c r="I509" s="480"/>
      <c r="J509" s="271">
        <v>2590.0</v>
      </c>
      <c r="K509" s="297"/>
      <c r="L509" s="489">
        <v>997.0</v>
      </c>
      <c r="M509" s="500">
        <v>947.15</v>
      </c>
      <c r="N509" s="271" t="s">
        <v>378</v>
      </c>
      <c r="O509" s="380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52"/>
      <c r="AK509" s="252"/>
      <c r="AL509" s="252"/>
      <c r="AM509" s="252"/>
      <c r="AN509" s="252"/>
      <c r="AO509" s="252"/>
    </row>
    <row r="510" ht="15.75" customHeight="1">
      <c r="A510" s="57" t="s">
        <v>315</v>
      </c>
      <c r="B510" s="57" t="s">
        <v>246</v>
      </c>
      <c r="C510" s="57" t="s">
        <v>6</v>
      </c>
      <c r="D510" s="271" t="s">
        <v>567</v>
      </c>
      <c r="E510" s="57" t="s">
        <v>4</v>
      </c>
      <c r="F510" s="382" t="s">
        <v>1122</v>
      </c>
      <c r="G510" s="57" t="s">
        <v>524</v>
      </c>
      <c r="H510" s="38">
        <v>1.0</v>
      </c>
      <c r="I510" s="113">
        <v>2790.0</v>
      </c>
      <c r="J510" s="125"/>
      <c r="K510" s="179">
        <v>1190.0</v>
      </c>
      <c r="L510" s="38">
        <v>1131.0</v>
      </c>
      <c r="M510" s="383">
        <f>L510*H510</f>
        <v>1131</v>
      </c>
      <c r="N510" s="57" t="s">
        <v>1095</v>
      </c>
      <c r="O510" s="57" t="s">
        <v>2020</v>
      </c>
      <c r="P510" s="252"/>
      <c r="Q510" s="252"/>
      <c r="R510" s="433"/>
      <c r="S510" s="433"/>
      <c r="T510" s="276"/>
      <c r="U510" s="276"/>
      <c r="V510" s="276"/>
      <c r="W510" s="277"/>
      <c r="X510" s="276"/>
      <c r="Y510" s="276"/>
      <c r="Z510" s="276"/>
      <c r="AA510" s="276"/>
      <c r="AB510" s="276"/>
      <c r="AC510" s="276"/>
      <c r="AD510" s="276"/>
      <c r="AE510" s="276"/>
      <c r="AF510" s="276"/>
      <c r="AG510" s="276"/>
      <c r="AH510" s="252"/>
      <c r="AI510" s="270"/>
      <c r="AJ510" s="270"/>
      <c r="AK510" s="270"/>
    </row>
    <row r="511" ht="15.75" customHeight="1">
      <c r="A511" s="282" t="s">
        <v>315</v>
      </c>
      <c r="B511" s="367" t="s">
        <v>246</v>
      </c>
      <c r="C511" s="367" t="s">
        <v>6</v>
      </c>
      <c r="D511" s="367" t="s">
        <v>567</v>
      </c>
      <c r="E511" s="367" t="s">
        <v>4</v>
      </c>
      <c r="F511" s="368" t="s">
        <v>2021</v>
      </c>
      <c r="G511" s="369" t="s">
        <v>1840</v>
      </c>
      <c r="H511" s="39">
        <v>1.0</v>
      </c>
      <c r="I511" s="480"/>
      <c r="J511" s="367">
        <v>2990.0</v>
      </c>
      <c r="K511" s="484"/>
      <c r="L511" s="391">
        <v>947.0</v>
      </c>
      <c r="M511" s="392">
        <v>947.0</v>
      </c>
      <c r="N511" s="271" t="s">
        <v>1841</v>
      </c>
      <c r="O511" s="380"/>
      <c r="P511" s="252"/>
      <c r="Q511" s="252"/>
      <c r="R511" s="433"/>
      <c r="S511" s="433"/>
      <c r="T511" s="276"/>
      <c r="U511" s="276"/>
      <c r="V511" s="276"/>
      <c r="W511" s="277"/>
      <c r="X511" s="276"/>
      <c r="Y511" s="276"/>
      <c r="Z511" s="276"/>
      <c r="AA511" s="276"/>
      <c r="AB511" s="276"/>
      <c r="AC511" s="276"/>
      <c r="AD511" s="276"/>
      <c r="AE511" s="276"/>
      <c r="AF511" s="276"/>
      <c r="AG511" s="276"/>
      <c r="AH511" s="252"/>
      <c r="AI511" s="252"/>
      <c r="AJ511" s="252"/>
      <c r="AK511" s="252"/>
      <c r="AL511" s="252"/>
      <c r="AM511" s="252"/>
      <c r="AN511" s="252"/>
      <c r="AO511" s="252"/>
    </row>
    <row r="512" ht="15.75" customHeight="1">
      <c r="A512" s="271" t="s">
        <v>315</v>
      </c>
      <c r="B512" s="271" t="s">
        <v>246</v>
      </c>
      <c r="C512" s="271" t="s">
        <v>6</v>
      </c>
      <c r="D512" s="271" t="s">
        <v>567</v>
      </c>
      <c r="E512" s="271" t="s">
        <v>319</v>
      </c>
      <c r="F512" s="272" t="s">
        <v>2022</v>
      </c>
      <c r="G512" s="271" t="s">
        <v>377</v>
      </c>
      <c r="H512" s="273">
        <v>1.0</v>
      </c>
      <c r="I512" s="480"/>
      <c r="J512" s="271">
        <v>2590.0</v>
      </c>
      <c r="K512" s="280"/>
      <c r="L512" s="481">
        <v>997.0</v>
      </c>
      <c r="M512" s="482">
        <v>947.15</v>
      </c>
      <c r="N512" s="271" t="s">
        <v>378</v>
      </c>
      <c r="O512" s="380"/>
      <c r="P512" s="252"/>
      <c r="Q512" s="252"/>
      <c r="R512" s="433"/>
      <c r="S512" s="433"/>
      <c r="T512" s="276"/>
      <c r="U512" s="276"/>
      <c r="V512" s="276"/>
      <c r="W512" s="277"/>
      <c r="X512" s="276"/>
      <c r="Y512" s="276"/>
      <c r="Z512" s="276"/>
      <c r="AA512" s="276"/>
      <c r="AB512" s="276"/>
      <c r="AC512" s="276"/>
      <c r="AD512" s="276"/>
      <c r="AE512" s="276"/>
      <c r="AF512" s="276"/>
      <c r="AG512" s="276"/>
      <c r="AH512" s="252"/>
      <c r="AI512" s="252"/>
      <c r="AJ512" s="252"/>
      <c r="AK512" s="252"/>
      <c r="AL512" s="252"/>
      <c r="AM512" s="252"/>
      <c r="AN512" s="252"/>
      <c r="AO512" s="252"/>
    </row>
    <row r="513" ht="15.75" customHeight="1">
      <c r="A513" s="35" t="s">
        <v>315</v>
      </c>
      <c r="B513" s="57" t="s">
        <v>246</v>
      </c>
      <c r="C513" s="57" t="s">
        <v>6</v>
      </c>
      <c r="D513" s="35" t="s">
        <v>567</v>
      </c>
      <c r="E513" s="57" t="s">
        <v>4</v>
      </c>
      <c r="F513" s="348" t="s">
        <v>2023</v>
      </c>
      <c r="G513" s="35" t="s">
        <v>1840</v>
      </c>
      <c r="H513" s="39">
        <v>1.0</v>
      </c>
      <c r="I513" s="480"/>
      <c r="J513" s="59">
        <v>2390.0</v>
      </c>
      <c r="K513" s="58"/>
      <c r="L513" s="377">
        <v>997.0</v>
      </c>
      <c r="M513" s="378">
        <f t="shared" ref="M513:M514" si="65">1894/2</f>
        <v>947</v>
      </c>
      <c r="N513" s="35" t="s">
        <v>1866</v>
      </c>
      <c r="O513" s="48"/>
      <c r="P513" s="44">
        <f t="shared" ref="P513:P514" si="66">M513*H513</f>
        <v>947</v>
      </c>
      <c r="Q513" s="44"/>
      <c r="R513" s="245"/>
      <c r="S513" s="245"/>
      <c r="T513" s="237"/>
      <c r="U513" s="237"/>
      <c r="V513" s="237"/>
      <c r="W513" s="246"/>
      <c r="X513" s="237"/>
      <c r="Y513" s="237"/>
      <c r="Z513" s="237"/>
      <c r="AA513" s="237"/>
      <c r="AB513" s="237"/>
      <c r="AC513" s="237"/>
      <c r="AD513" s="237"/>
      <c r="AE513" s="237"/>
      <c r="AF513" s="237"/>
      <c r="AG513" s="237"/>
      <c r="AH513" s="44"/>
      <c r="AI513" s="252"/>
      <c r="AJ513" s="252"/>
      <c r="AK513" s="252"/>
      <c r="AL513" s="252"/>
      <c r="AM513" s="252"/>
      <c r="AN513" s="252"/>
      <c r="AO513" s="252"/>
    </row>
    <row r="514" ht="15.75" customHeight="1">
      <c r="A514" s="35" t="s">
        <v>315</v>
      </c>
      <c r="B514" s="57" t="s">
        <v>246</v>
      </c>
      <c r="C514" s="57" t="s">
        <v>6</v>
      </c>
      <c r="D514" s="35" t="s">
        <v>328</v>
      </c>
      <c r="E514" s="57" t="s">
        <v>4</v>
      </c>
      <c r="F514" s="348" t="s">
        <v>2023</v>
      </c>
      <c r="G514" s="35" t="s">
        <v>1840</v>
      </c>
      <c r="H514" s="501">
        <v>1.0</v>
      </c>
      <c r="I514" s="480"/>
      <c r="J514" s="59">
        <v>2390.0</v>
      </c>
      <c r="K514" s="58"/>
      <c r="L514" s="377">
        <v>997.0</v>
      </c>
      <c r="M514" s="378">
        <f t="shared" si="65"/>
        <v>947</v>
      </c>
      <c r="N514" s="35" t="s">
        <v>1866</v>
      </c>
      <c r="O514" s="48"/>
      <c r="P514" s="44">
        <f t="shared" si="66"/>
        <v>947</v>
      </c>
      <c r="Q514" s="44"/>
      <c r="R514" s="245"/>
      <c r="S514" s="245"/>
      <c r="T514" s="237"/>
      <c r="U514" s="237"/>
      <c r="V514" s="237"/>
      <c r="W514" s="246"/>
      <c r="X514" s="237"/>
      <c r="Y514" s="237"/>
      <c r="Z514" s="237"/>
      <c r="AA514" s="237"/>
      <c r="AB514" s="237"/>
      <c r="AC514" s="237"/>
      <c r="AD514" s="237"/>
      <c r="AE514" s="237"/>
      <c r="AF514" s="237"/>
      <c r="AG514" s="237"/>
      <c r="AH514" s="44"/>
      <c r="AI514" s="252"/>
      <c r="AJ514" s="252"/>
      <c r="AK514" s="252"/>
      <c r="AL514" s="252"/>
      <c r="AM514" s="252"/>
      <c r="AN514" s="252"/>
      <c r="AO514" s="252"/>
    </row>
    <row r="515" ht="15.75" customHeight="1">
      <c r="A515" s="282" t="s">
        <v>315</v>
      </c>
      <c r="B515" s="367" t="s">
        <v>246</v>
      </c>
      <c r="C515" s="367" t="s">
        <v>6</v>
      </c>
      <c r="D515" s="367" t="s">
        <v>567</v>
      </c>
      <c r="E515" s="367" t="s">
        <v>4</v>
      </c>
      <c r="F515" s="368" t="s">
        <v>2024</v>
      </c>
      <c r="G515" s="369" t="s">
        <v>1840</v>
      </c>
      <c r="H515" s="39">
        <v>1.0</v>
      </c>
      <c r="I515" s="480"/>
      <c r="J515" s="367">
        <v>2990.0</v>
      </c>
      <c r="K515" s="484"/>
      <c r="L515" s="391">
        <v>947.0</v>
      </c>
      <c r="M515" s="392">
        <v>947.0</v>
      </c>
      <c r="N515" s="271" t="s">
        <v>1841</v>
      </c>
      <c r="O515" s="380"/>
      <c r="P515" s="252"/>
      <c r="Q515" s="252"/>
      <c r="R515" s="433"/>
      <c r="S515" s="433"/>
      <c r="T515" s="276"/>
      <c r="U515" s="276"/>
      <c r="V515" s="276"/>
      <c r="W515" s="277"/>
      <c r="X515" s="276"/>
      <c r="Y515" s="276"/>
      <c r="Z515" s="276"/>
      <c r="AA515" s="276"/>
      <c r="AB515" s="276"/>
      <c r="AC515" s="276"/>
      <c r="AD515" s="276"/>
      <c r="AE515" s="276"/>
      <c r="AF515" s="276"/>
      <c r="AG515" s="276"/>
      <c r="AH515" s="252"/>
      <c r="AI515" s="252"/>
      <c r="AJ515" s="252"/>
      <c r="AK515" s="252"/>
      <c r="AL515" s="252"/>
      <c r="AM515" s="252"/>
      <c r="AN515" s="252"/>
      <c r="AO515" s="252"/>
    </row>
    <row r="516" ht="15.75" customHeight="1">
      <c r="A516" s="57" t="s">
        <v>315</v>
      </c>
      <c r="B516" s="57" t="s">
        <v>231</v>
      </c>
      <c r="C516" s="57" t="s">
        <v>6</v>
      </c>
      <c r="D516" s="57" t="s">
        <v>328</v>
      </c>
      <c r="E516" s="57" t="s">
        <v>4</v>
      </c>
      <c r="F516" s="382" t="s">
        <v>1124</v>
      </c>
      <c r="G516" s="57" t="s">
        <v>524</v>
      </c>
      <c r="H516" s="38">
        <v>1.0</v>
      </c>
      <c r="I516" s="113">
        <v>6590.0</v>
      </c>
      <c r="J516" s="125"/>
      <c r="K516" s="179">
        <v>2730.0</v>
      </c>
      <c r="L516" s="38">
        <v>2594.0</v>
      </c>
      <c r="M516" s="383">
        <f t="shared" ref="M516:M518" si="67">L516*H516</f>
        <v>2594</v>
      </c>
      <c r="N516" s="57" t="s">
        <v>1095</v>
      </c>
      <c r="O516" s="58"/>
      <c r="P516" s="252"/>
      <c r="Q516" s="252"/>
      <c r="R516" s="433"/>
      <c r="S516" s="433"/>
      <c r="T516" s="276"/>
      <c r="U516" s="276"/>
      <c r="V516" s="276"/>
      <c r="W516" s="277"/>
      <c r="X516" s="276"/>
      <c r="Y516" s="276"/>
      <c r="Z516" s="276"/>
      <c r="AA516" s="276"/>
      <c r="AB516" s="276"/>
      <c r="AC516" s="276"/>
      <c r="AD516" s="276"/>
      <c r="AE516" s="276"/>
      <c r="AF516" s="276"/>
      <c r="AG516" s="276"/>
      <c r="AH516" s="252"/>
      <c r="AI516" s="270"/>
      <c r="AJ516" s="270"/>
      <c r="AK516" s="270"/>
    </row>
    <row r="517" ht="15.75" customHeight="1">
      <c r="A517" s="57" t="s">
        <v>315</v>
      </c>
      <c r="B517" s="57" t="s">
        <v>231</v>
      </c>
      <c r="C517" s="57" t="s">
        <v>6</v>
      </c>
      <c r="D517" s="271" t="s">
        <v>567</v>
      </c>
      <c r="E517" s="57" t="s">
        <v>4</v>
      </c>
      <c r="F517" s="382" t="s">
        <v>1125</v>
      </c>
      <c r="G517" s="57" t="s">
        <v>524</v>
      </c>
      <c r="H517" s="38">
        <v>1.0</v>
      </c>
      <c r="I517" s="113">
        <v>6590.0</v>
      </c>
      <c r="J517" s="125"/>
      <c r="K517" s="179">
        <v>2730.0</v>
      </c>
      <c r="L517" s="38">
        <v>2594.0</v>
      </c>
      <c r="M517" s="383">
        <f t="shared" si="67"/>
        <v>2594</v>
      </c>
      <c r="N517" s="57" t="s">
        <v>1095</v>
      </c>
      <c r="O517" s="58"/>
      <c r="P517" s="252"/>
      <c r="Q517" s="252"/>
      <c r="R517" s="433"/>
      <c r="S517" s="433"/>
      <c r="T517" s="276"/>
      <c r="U517" s="276"/>
      <c r="V517" s="276"/>
      <c r="W517" s="277"/>
      <c r="X517" s="276"/>
      <c r="Y517" s="276"/>
      <c r="Z517" s="276"/>
      <c r="AA517" s="276"/>
      <c r="AB517" s="276"/>
      <c r="AC517" s="276"/>
      <c r="AD517" s="276"/>
      <c r="AE517" s="276"/>
      <c r="AF517" s="276"/>
      <c r="AG517" s="276"/>
      <c r="AH517" s="252"/>
      <c r="AI517" s="270"/>
      <c r="AJ517" s="270"/>
      <c r="AK517" s="270"/>
    </row>
    <row r="518" ht="15.75" customHeight="1">
      <c r="A518" s="57" t="s">
        <v>315</v>
      </c>
      <c r="B518" s="57" t="s">
        <v>231</v>
      </c>
      <c r="C518" s="57" t="s">
        <v>6</v>
      </c>
      <c r="D518" s="57" t="s">
        <v>328</v>
      </c>
      <c r="E518" s="57" t="s">
        <v>4</v>
      </c>
      <c r="F518" s="382" t="s">
        <v>1125</v>
      </c>
      <c r="G518" s="57" t="s">
        <v>524</v>
      </c>
      <c r="H518" s="38">
        <v>1.0</v>
      </c>
      <c r="I518" s="113">
        <v>6590.0</v>
      </c>
      <c r="J518" s="125"/>
      <c r="K518" s="179">
        <v>2730.0</v>
      </c>
      <c r="L518" s="38">
        <v>2594.0</v>
      </c>
      <c r="M518" s="383">
        <f t="shared" si="67"/>
        <v>2594</v>
      </c>
      <c r="N518" s="57" t="s">
        <v>1095</v>
      </c>
      <c r="O518" s="58"/>
      <c r="P518" s="252"/>
      <c r="Q518" s="252"/>
      <c r="R518" s="433"/>
      <c r="S518" s="433"/>
      <c r="T518" s="276"/>
      <c r="U518" s="276"/>
      <c r="V518" s="276"/>
      <c r="W518" s="277"/>
      <c r="X518" s="276"/>
      <c r="Y518" s="276"/>
      <c r="Z518" s="276"/>
      <c r="AA518" s="276"/>
      <c r="AB518" s="276"/>
      <c r="AC518" s="276"/>
      <c r="AD518" s="276"/>
      <c r="AE518" s="276"/>
      <c r="AF518" s="276"/>
      <c r="AG518" s="276"/>
      <c r="AH518" s="252"/>
      <c r="AI518" s="270"/>
      <c r="AJ518" s="270"/>
      <c r="AK518" s="270"/>
    </row>
    <row r="519" ht="15.75" customHeight="1">
      <c r="A519" s="35" t="s">
        <v>315</v>
      </c>
      <c r="B519" s="57" t="s">
        <v>231</v>
      </c>
      <c r="C519" s="57" t="s">
        <v>6</v>
      </c>
      <c r="D519" s="35" t="s">
        <v>474</v>
      </c>
      <c r="E519" s="57" t="s">
        <v>4</v>
      </c>
      <c r="F519" s="348" t="s">
        <v>2025</v>
      </c>
      <c r="G519" s="35" t="s">
        <v>1840</v>
      </c>
      <c r="H519" s="39">
        <v>1.0</v>
      </c>
      <c r="I519" s="480"/>
      <c r="J519" s="59">
        <v>5390.0</v>
      </c>
      <c r="K519" s="58"/>
      <c r="L519" s="377" t="s">
        <v>60</v>
      </c>
      <c r="M519" s="378">
        <f t="shared" ref="M519:M520" si="68">4428/2</f>
        <v>2214</v>
      </c>
      <c r="N519" s="35" t="s">
        <v>1866</v>
      </c>
      <c r="O519" s="48"/>
      <c r="P519" s="44">
        <f t="shared" ref="P519:P522" si="69">M519*H519</f>
        <v>2214</v>
      </c>
      <c r="Q519" s="44"/>
      <c r="R519" s="245"/>
      <c r="S519" s="245"/>
      <c r="T519" s="237"/>
      <c r="U519" s="237"/>
      <c r="V519" s="237"/>
      <c r="W519" s="246"/>
      <c r="X519" s="237"/>
      <c r="Y519" s="237"/>
      <c r="Z519" s="237"/>
      <c r="AA519" s="237"/>
      <c r="AB519" s="237"/>
      <c r="AC519" s="237"/>
      <c r="AD519" s="237"/>
      <c r="AE519" s="237"/>
      <c r="AF519" s="237"/>
      <c r="AG519" s="237"/>
      <c r="AH519" s="44"/>
      <c r="AI519" s="252"/>
      <c r="AJ519" s="252"/>
      <c r="AK519" s="252"/>
      <c r="AL519" s="252"/>
      <c r="AM519" s="252"/>
      <c r="AN519" s="252"/>
      <c r="AO519" s="252"/>
    </row>
    <row r="520" ht="15.75" customHeight="1">
      <c r="A520" s="35" t="s">
        <v>315</v>
      </c>
      <c r="B520" s="57" t="s">
        <v>231</v>
      </c>
      <c r="C520" s="57" t="s">
        <v>6</v>
      </c>
      <c r="D520" s="35" t="s">
        <v>328</v>
      </c>
      <c r="E520" s="57" t="s">
        <v>4</v>
      </c>
      <c r="F520" s="348" t="s">
        <v>2025</v>
      </c>
      <c r="G520" s="35" t="s">
        <v>1840</v>
      </c>
      <c r="H520" s="501">
        <v>1.0</v>
      </c>
      <c r="I520" s="480"/>
      <c r="J520" s="59">
        <v>5390.0</v>
      </c>
      <c r="K520" s="58"/>
      <c r="L520" s="377" t="s">
        <v>60</v>
      </c>
      <c r="M520" s="378">
        <f t="shared" si="68"/>
        <v>2214</v>
      </c>
      <c r="N520" s="35" t="s">
        <v>1866</v>
      </c>
      <c r="O520" s="48"/>
      <c r="P520" s="44">
        <f t="shared" si="69"/>
        <v>2214</v>
      </c>
      <c r="Q520" s="44"/>
      <c r="R520" s="245"/>
      <c r="S520" s="245"/>
      <c r="T520" s="237"/>
      <c r="U520" s="237"/>
      <c r="V520" s="237"/>
      <c r="W520" s="246"/>
      <c r="X520" s="237"/>
      <c r="Y520" s="237"/>
      <c r="Z520" s="237"/>
      <c r="AA520" s="237"/>
      <c r="AB520" s="237"/>
      <c r="AC520" s="237"/>
      <c r="AD520" s="237"/>
      <c r="AE520" s="237"/>
      <c r="AF520" s="237"/>
      <c r="AG520" s="237"/>
      <c r="AH520" s="44"/>
      <c r="AI520" s="252"/>
      <c r="AJ520" s="252"/>
      <c r="AK520" s="252"/>
      <c r="AL520" s="252"/>
      <c r="AM520" s="252"/>
      <c r="AN520" s="252"/>
      <c r="AO520" s="252"/>
    </row>
    <row r="521" ht="15.75" customHeight="1">
      <c r="A521" s="35" t="s">
        <v>315</v>
      </c>
      <c r="B521" s="57" t="s">
        <v>231</v>
      </c>
      <c r="C521" s="57" t="s">
        <v>6</v>
      </c>
      <c r="D521" s="35" t="s">
        <v>474</v>
      </c>
      <c r="E521" s="57" t="s">
        <v>4</v>
      </c>
      <c r="F521" s="348" t="s">
        <v>2026</v>
      </c>
      <c r="G521" s="35" t="s">
        <v>1840</v>
      </c>
      <c r="H521" s="39">
        <v>1.0</v>
      </c>
      <c r="I521" s="480"/>
      <c r="J521" s="59">
        <v>5390.0</v>
      </c>
      <c r="K521" s="58"/>
      <c r="L521" s="377" t="s">
        <v>60</v>
      </c>
      <c r="M521" s="378">
        <f t="shared" ref="M521:M522" si="70">6642/3</f>
        <v>2214</v>
      </c>
      <c r="N521" s="35" t="s">
        <v>1866</v>
      </c>
      <c r="O521" s="48"/>
      <c r="P521" s="44">
        <f t="shared" si="69"/>
        <v>2214</v>
      </c>
      <c r="Q521" s="44"/>
      <c r="R521" s="245"/>
      <c r="S521" s="245"/>
      <c r="T521" s="237"/>
      <c r="U521" s="237"/>
      <c r="V521" s="237"/>
      <c r="W521" s="246"/>
      <c r="X521" s="237"/>
      <c r="Y521" s="237"/>
      <c r="Z521" s="237"/>
      <c r="AA521" s="237"/>
      <c r="AB521" s="237"/>
      <c r="AC521" s="237"/>
      <c r="AD521" s="237"/>
      <c r="AE521" s="237"/>
      <c r="AF521" s="237"/>
      <c r="AG521" s="237"/>
      <c r="AH521" s="44"/>
      <c r="AI521" s="252"/>
      <c r="AJ521" s="252"/>
      <c r="AK521" s="252"/>
      <c r="AL521" s="252"/>
      <c r="AM521" s="252"/>
      <c r="AN521" s="252"/>
      <c r="AO521" s="252"/>
    </row>
    <row r="522" ht="15.75" customHeight="1">
      <c r="A522" s="35" t="s">
        <v>315</v>
      </c>
      <c r="B522" s="57" t="s">
        <v>231</v>
      </c>
      <c r="C522" s="57" t="s">
        <v>6</v>
      </c>
      <c r="D522" s="35" t="s">
        <v>328</v>
      </c>
      <c r="E522" s="57" t="s">
        <v>4</v>
      </c>
      <c r="F522" s="348" t="s">
        <v>2026</v>
      </c>
      <c r="G522" s="35" t="s">
        <v>1840</v>
      </c>
      <c r="H522" s="501">
        <v>1.0</v>
      </c>
      <c r="I522" s="480"/>
      <c r="J522" s="59">
        <v>5390.0</v>
      </c>
      <c r="K522" s="58"/>
      <c r="L522" s="377" t="s">
        <v>60</v>
      </c>
      <c r="M522" s="378">
        <f t="shared" si="70"/>
        <v>2214</v>
      </c>
      <c r="N522" s="35" t="s">
        <v>1866</v>
      </c>
      <c r="O522" s="48"/>
      <c r="P522" s="44">
        <f t="shared" si="69"/>
        <v>2214</v>
      </c>
      <c r="Q522" s="44"/>
      <c r="R522" s="245"/>
      <c r="S522" s="245"/>
      <c r="T522" s="237"/>
      <c r="U522" s="237"/>
      <c r="V522" s="237"/>
      <c r="W522" s="246"/>
      <c r="X522" s="237"/>
      <c r="Y522" s="237"/>
      <c r="Z522" s="237"/>
      <c r="AA522" s="237"/>
      <c r="AB522" s="237"/>
      <c r="AC522" s="237"/>
      <c r="AD522" s="237"/>
      <c r="AE522" s="237"/>
      <c r="AF522" s="237"/>
      <c r="AG522" s="237"/>
      <c r="AH522" s="44"/>
      <c r="AI522" s="252"/>
      <c r="AJ522" s="252"/>
      <c r="AK522" s="252"/>
      <c r="AL522" s="252"/>
      <c r="AM522" s="252"/>
      <c r="AN522" s="252"/>
      <c r="AO522" s="252"/>
    </row>
    <row r="523" ht="15.75" customHeight="1">
      <c r="A523" s="57" t="s">
        <v>315</v>
      </c>
      <c r="B523" s="57" t="s">
        <v>246</v>
      </c>
      <c r="C523" s="57" t="s">
        <v>6</v>
      </c>
      <c r="D523" s="271" t="s">
        <v>567</v>
      </c>
      <c r="E523" s="57" t="s">
        <v>4</v>
      </c>
      <c r="F523" s="382" t="s">
        <v>1121</v>
      </c>
      <c r="G523" s="57" t="s">
        <v>524</v>
      </c>
      <c r="H523" s="38">
        <v>1.0</v>
      </c>
      <c r="I523" s="113">
        <v>2390.0</v>
      </c>
      <c r="J523" s="125"/>
      <c r="K523" s="179">
        <v>997.0</v>
      </c>
      <c r="L523" s="38">
        <v>947.0</v>
      </c>
      <c r="M523" s="383">
        <f t="shared" ref="M523:M526" si="71">L523*H523</f>
        <v>947</v>
      </c>
      <c r="N523" s="57" t="s">
        <v>1095</v>
      </c>
      <c r="O523" s="58"/>
      <c r="P523" s="252"/>
      <c r="Q523" s="252"/>
      <c r="R523" s="433"/>
      <c r="S523" s="433"/>
      <c r="T523" s="276"/>
      <c r="U523" s="276"/>
      <c r="V523" s="276"/>
      <c r="W523" s="277"/>
      <c r="X523" s="276"/>
      <c r="Y523" s="276"/>
      <c r="Z523" s="276"/>
      <c r="AA523" s="276"/>
      <c r="AB523" s="276"/>
      <c r="AC523" s="276"/>
      <c r="AD523" s="276"/>
      <c r="AE523" s="276"/>
      <c r="AF523" s="276"/>
      <c r="AG523" s="276"/>
      <c r="AH523" s="252"/>
      <c r="AI523" s="270"/>
      <c r="AJ523" s="270"/>
      <c r="AK523" s="270"/>
    </row>
    <row r="524" ht="15.75" customHeight="1">
      <c r="A524" s="57" t="s">
        <v>315</v>
      </c>
      <c r="B524" s="57" t="s">
        <v>246</v>
      </c>
      <c r="C524" s="57" t="s">
        <v>6</v>
      </c>
      <c r="D524" s="57" t="s">
        <v>328</v>
      </c>
      <c r="E524" s="57" t="s">
        <v>4</v>
      </c>
      <c r="F524" s="382" t="s">
        <v>1121</v>
      </c>
      <c r="G524" s="57" t="s">
        <v>524</v>
      </c>
      <c r="H524" s="38">
        <v>1.0</v>
      </c>
      <c r="I524" s="113">
        <v>2390.0</v>
      </c>
      <c r="J524" s="125"/>
      <c r="K524" s="179">
        <v>997.0</v>
      </c>
      <c r="L524" s="38">
        <v>947.0</v>
      </c>
      <c r="M524" s="383">
        <f t="shared" si="71"/>
        <v>947</v>
      </c>
      <c r="N524" s="57" t="s">
        <v>1095</v>
      </c>
      <c r="O524" s="58"/>
      <c r="P524" s="252"/>
      <c r="Q524" s="252"/>
      <c r="R524" s="433"/>
      <c r="S524" s="433"/>
      <c r="T524" s="276"/>
      <c r="U524" s="276"/>
      <c r="V524" s="276"/>
      <c r="W524" s="277"/>
      <c r="X524" s="276"/>
      <c r="Y524" s="276"/>
      <c r="Z524" s="276"/>
      <c r="AA524" s="276"/>
      <c r="AB524" s="276"/>
      <c r="AC524" s="276"/>
      <c r="AD524" s="276"/>
      <c r="AE524" s="276"/>
      <c r="AF524" s="276"/>
      <c r="AG524" s="276"/>
      <c r="AH524" s="252"/>
      <c r="AI524" s="270"/>
      <c r="AJ524" s="270"/>
      <c r="AK524" s="270"/>
    </row>
    <row r="525" ht="15.75" customHeight="1">
      <c r="A525" s="57" t="s">
        <v>315</v>
      </c>
      <c r="B525" s="57" t="s">
        <v>246</v>
      </c>
      <c r="C525" s="57" t="s">
        <v>6</v>
      </c>
      <c r="D525" s="271" t="s">
        <v>567</v>
      </c>
      <c r="E525" s="57" t="s">
        <v>4</v>
      </c>
      <c r="F525" s="382" t="s">
        <v>1120</v>
      </c>
      <c r="G525" s="57" t="s">
        <v>524</v>
      </c>
      <c r="H525" s="38">
        <v>1.0</v>
      </c>
      <c r="I525" s="113">
        <v>2390.0</v>
      </c>
      <c r="J525" s="125"/>
      <c r="K525" s="179">
        <v>997.0</v>
      </c>
      <c r="L525" s="38">
        <v>947.0</v>
      </c>
      <c r="M525" s="383">
        <f t="shared" si="71"/>
        <v>947</v>
      </c>
      <c r="N525" s="57" t="s">
        <v>1095</v>
      </c>
      <c r="O525" s="58"/>
      <c r="P525" s="252"/>
      <c r="Q525" s="252"/>
      <c r="R525" s="433"/>
      <c r="S525" s="433"/>
      <c r="T525" s="276"/>
      <c r="U525" s="276"/>
      <c r="V525" s="276"/>
      <c r="W525" s="277"/>
      <c r="X525" s="276"/>
      <c r="Y525" s="276"/>
      <c r="Z525" s="276"/>
      <c r="AA525" s="276"/>
      <c r="AB525" s="276"/>
      <c r="AC525" s="276"/>
      <c r="AD525" s="276"/>
      <c r="AE525" s="276"/>
      <c r="AF525" s="276"/>
      <c r="AG525" s="276"/>
      <c r="AH525" s="252"/>
      <c r="AI525" s="270"/>
      <c r="AJ525" s="270"/>
      <c r="AK525" s="270"/>
    </row>
    <row r="526" ht="15.75" customHeight="1">
      <c r="A526" s="57" t="s">
        <v>315</v>
      </c>
      <c r="B526" s="57" t="s">
        <v>246</v>
      </c>
      <c r="C526" s="57" t="s">
        <v>6</v>
      </c>
      <c r="D526" s="57" t="s">
        <v>328</v>
      </c>
      <c r="E526" s="57" t="s">
        <v>4</v>
      </c>
      <c r="F526" s="382" t="s">
        <v>1120</v>
      </c>
      <c r="G526" s="57" t="s">
        <v>524</v>
      </c>
      <c r="H526" s="38">
        <v>1.0</v>
      </c>
      <c r="I526" s="113">
        <v>2390.0</v>
      </c>
      <c r="J526" s="125"/>
      <c r="K526" s="179">
        <v>997.0</v>
      </c>
      <c r="L526" s="38">
        <v>947.0</v>
      </c>
      <c r="M526" s="383">
        <f t="shared" si="71"/>
        <v>947</v>
      </c>
      <c r="N526" s="57" t="s">
        <v>1095</v>
      </c>
      <c r="O526" s="58"/>
      <c r="P526" s="252"/>
      <c r="Q526" s="252"/>
      <c r="R526" s="433"/>
      <c r="S526" s="433"/>
      <c r="T526" s="276"/>
      <c r="U526" s="276"/>
      <c r="V526" s="276"/>
      <c r="W526" s="277"/>
      <c r="X526" s="276"/>
      <c r="Y526" s="276"/>
      <c r="Z526" s="276"/>
      <c r="AA526" s="276"/>
      <c r="AB526" s="276"/>
      <c r="AC526" s="276"/>
      <c r="AD526" s="276"/>
      <c r="AE526" s="276"/>
      <c r="AF526" s="276"/>
      <c r="AG526" s="276"/>
      <c r="AH526" s="252"/>
      <c r="AI526" s="270"/>
      <c r="AJ526" s="270"/>
      <c r="AK526" s="270"/>
    </row>
    <row r="527" ht="15.75" customHeight="1">
      <c r="A527" s="271" t="s">
        <v>315</v>
      </c>
      <c r="B527" s="271" t="s">
        <v>407</v>
      </c>
      <c r="C527" s="280"/>
      <c r="D527" s="271" t="s">
        <v>567</v>
      </c>
      <c r="E527" s="271" t="s">
        <v>319</v>
      </c>
      <c r="F527" s="272" t="s">
        <v>2027</v>
      </c>
      <c r="G527" s="271" t="s">
        <v>335</v>
      </c>
      <c r="H527" s="273">
        <v>1.0</v>
      </c>
      <c r="I527" s="480"/>
      <c r="J527" s="271">
        <v>790.0</v>
      </c>
      <c r="K527" s="271"/>
      <c r="L527" s="273">
        <v>263.0</v>
      </c>
      <c r="M527" s="479">
        <v>250.0</v>
      </c>
      <c r="N527" s="271" t="s">
        <v>321</v>
      </c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52"/>
      <c r="AK527" s="252"/>
      <c r="AL527" s="252"/>
      <c r="AM527" s="252"/>
      <c r="AN527" s="252"/>
      <c r="AO527" s="252"/>
    </row>
    <row r="528" ht="15.75" customHeight="1">
      <c r="A528" s="57" t="s">
        <v>315</v>
      </c>
      <c r="B528" s="57" t="s">
        <v>407</v>
      </c>
      <c r="C528" s="58"/>
      <c r="D528" s="57" t="s">
        <v>328</v>
      </c>
      <c r="E528" s="57" t="s">
        <v>4</v>
      </c>
      <c r="F528" s="38" t="s">
        <v>1513</v>
      </c>
      <c r="G528" s="57" t="s">
        <v>335</v>
      </c>
      <c r="H528" s="38">
        <v>1.0</v>
      </c>
      <c r="I528" s="113">
        <v>890.0</v>
      </c>
      <c r="J528" s="125"/>
      <c r="K528" s="216">
        <v>330.0</v>
      </c>
      <c r="L528" s="59">
        <v>248.0</v>
      </c>
      <c r="M528" s="189">
        <f t="shared" ref="M528:M537" si="72">L528*H528</f>
        <v>248</v>
      </c>
      <c r="N528" s="57" t="s">
        <v>1435</v>
      </c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  <c r="AM528" s="270"/>
      <c r="AN528" s="270"/>
      <c r="AO528" s="270"/>
    </row>
    <row r="529" ht="15.75" customHeight="1">
      <c r="A529" s="57" t="s">
        <v>315</v>
      </c>
      <c r="B529" s="57" t="s">
        <v>407</v>
      </c>
      <c r="C529" s="58"/>
      <c r="D529" s="57" t="s">
        <v>567</v>
      </c>
      <c r="E529" s="57" t="s">
        <v>4</v>
      </c>
      <c r="F529" s="38" t="s">
        <v>1513</v>
      </c>
      <c r="G529" s="57" t="s">
        <v>335</v>
      </c>
      <c r="H529" s="38">
        <v>1.0</v>
      </c>
      <c r="I529" s="113">
        <v>890.0</v>
      </c>
      <c r="J529" s="125"/>
      <c r="K529" s="216">
        <v>330.0</v>
      </c>
      <c r="L529" s="59">
        <v>248.0</v>
      </c>
      <c r="M529" s="189">
        <f t="shared" si="72"/>
        <v>248</v>
      </c>
      <c r="N529" s="57" t="s">
        <v>1435</v>
      </c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  <c r="AM529" s="270"/>
      <c r="AN529" s="270"/>
      <c r="AO529" s="270"/>
    </row>
    <row r="530" ht="15.75" customHeight="1">
      <c r="A530" s="57" t="s">
        <v>315</v>
      </c>
      <c r="B530" s="57" t="s">
        <v>407</v>
      </c>
      <c r="C530" s="58"/>
      <c r="D530" s="57" t="s">
        <v>328</v>
      </c>
      <c r="E530" s="57" t="s">
        <v>4</v>
      </c>
      <c r="F530" s="38" t="s">
        <v>1514</v>
      </c>
      <c r="G530" s="57" t="s">
        <v>335</v>
      </c>
      <c r="H530" s="38">
        <v>1.0</v>
      </c>
      <c r="I530" s="113">
        <v>890.0</v>
      </c>
      <c r="J530" s="125"/>
      <c r="K530" s="216">
        <v>330.0</v>
      </c>
      <c r="L530" s="59">
        <v>248.0</v>
      </c>
      <c r="M530" s="189">
        <f t="shared" si="72"/>
        <v>248</v>
      </c>
      <c r="N530" s="57" t="s">
        <v>1435</v>
      </c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  <c r="AM530" s="270"/>
      <c r="AN530" s="270"/>
      <c r="AO530" s="270"/>
    </row>
    <row r="531" ht="15.75" customHeight="1">
      <c r="A531" s="57" t="s">
        <v>315</v>
      </c>
      <c r="B531" s="57" t="s">
        <v>407</v>
      </c>
      <c r="C531" s="58"/>
      <c r="D531" s="57" t="s">
        <v>567</v>
      </c>
      <c r="E531" s="57" t="s">
        <v>4</v>
      </c>
      <c r="F531" s="38" t="s">
        <v>1514</v>
      </c>
      <c r="G531" s="57" t="s">
        <v>335</v>
      </c>
      <c r="H531" s="38">
        <v>1.0</v>
      </c>
      <c r="I531" s="113">
        <v>890.0</v>
      </c>
      <c r="J531" s="125"/>
      <c r="K531" s="216">
        <v>330.0</v>
      </c>
      <c r="L531" s="59">
        <v>248.0</v>
      </c>
      <c r="M531" s="189">
        <f t="shared" si="72"/>
        <v>248</v>
      </c>
      <c r="N531" s="57" t="s">
        <v>1435</v>
      </c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  <c r="AM531" s="270"/>
      <c r="AN531" s="270"/>
      <c r="AO531" s="270"/>
    </row>
    <row r="532" ht="15.75" customHeight="1">
      <c r="A532" s="57" t="s">
        <v>315</v>
      </c>
      <c r="B532" s="57" t="s">
        <v>407</v>
      </c>
      <c r="C532" s="58"/>
      <c r="D532" s="57" t="s">
        <v>328</v>
      </c>
      <c r="E532" s="57" t="s">
        <v>4</v>
      </c>
      <c r="F532" s="358" t="s">
        <v>1429</v>
      </c>
      <c r="G532" s="57" t="s">
        <v>1430</v>
      </c>
      <c r="H532" s="57">
        <v>1.0</v>
      </c>
      <c r="I532" s="113">
        <v>1790.0</v>
      </c>
      <c r="J532" s="125"/>
      <c r="K532" s="211">
        <v>720.0</v>
      </c>
      <c r="L532" s="57">
        <v>684.0</v>
      </c>
      <c r="M532" s="189">
        <f t="shared" si="72"/>
        <v>684</v>
      </c>
      <c r="N532" s="57" t="s">
        <v>1423</v>
      </c>
      <c r="O532" s="63"/>
      <c r="P532" s="64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270"/>
      <c r="AM532" s="270"/>
      <c r="AN532" s="270"/>
    </row>
    <row r="533" ht="15.75" customHeight="1">
      <c r="A533" s="57" t="s">
        <v>315</v>
      </c>
      <c r="B533" s="57" t="s">
        <v>407</v>
      </c>
      <c r="C533" s="58"/>
      <c r="D533" s="57" t="s">
        <v>567</v>
      </c>
      <c r="E533" s="57" t="s">
        <v>4</v>
      </c>
      <c r="F533" s="358" t="s">
        <v>1431</v>
      </c>
      <c r="G533" s="57" t="s">
        <v>1430</v>
      </c>
      <c r="H533" s="57">
        <v>0.0</v>
      </c>
      <c r="I533" s="113">
        <v>1790.0</v>
      </c>
      <c r="J533" s="125"/>
      <c r="K533" s="397">
        <v>720.0</v>
      </c>
      <c r="L533" s="414">
        <v>684.0</v>
      </c>
      <c r="M533" s="189">
        <f t="shared" si="72"/>
        <v>0</v>
      </c>
      <c r="N533" s="57" t="s">
        <v>1423</v>
      </c>
      <c r="O533" s="64" t="s">
        <v>2066</v>
      </c>
      <c r="P533" s="64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270"/>
      <c r="AM533" s="270"/>
      <c r="AN533" s="270"/>
    </row>
    <row r="534" ht="15.75" customHeight="1">
      <c r="A534" s="57" t="s">
        <v>315</v>
      </c>
      <c r="B534" s="57" t="s">
        <v>407</v>
      </c>
      <c r="C534" s="58"/>
      <c r="D534" s="57" t="s">
        <v>567</v>
      </c>
      <c r="E534" s="57" t="s">
        <v>4</v>
      </c>
      <c r="F534" s="358" t="s">
        <v>1422</v>
      </c>
      <c r="G534" s="57" t="s">
        <v>335</v>
      </c>
      <c r="H534" s="57">
        <v>1.0</v>
      </c>
      <c r="I534" s="113">
        <v>1190.0</v>
      </c>
      <c r="J534" s="125"/>
      <c r="K534" s="397">
        <v>430.0</v>
      </c>
      <c r="L534" s="414">
        <v>365.5</v>
      </c>
      <c r="M534" s="189">
        <f t="shared" si="72"/>
        <v>365.5</v>
      </c>
      <c r="N534" s="57" t="s">
        <v>1423</v>
      </c>
      <c r="O534" s="63"/>
      <c r="P534" s="64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270"/>
      <c r="AM534" s="270"/>
      <c r="AN534" s="270"/>
    </row>
    <row r="535" ht="15.75" customHeight="1">
      <c r="A535" s="57" t="s">
        <v>315</v>
      </c>
      <c r="B535" s="57" t="s">
        <v>407</v>
      </c>
      <c r="C535" s="58"/>
      <c r="D535" s="57" t="s">
        <v>328</v>
      </c>
      <c r="E535" s="57" t="s">
        <v>4</v>
      </c>
      <c r="F535" s="358" t="s">
        <v>1422</v>
      </c>
      <c r="G535" s="57" t="s">
        <v>335</v>
      </c>
      <c r="H535" s="57">
        <v>1.0</v>
      </c>
      <c r="I535" s="113">
        <v>1190.0</v>
      </c>
      <c r="J535" s="125"/>
      <c r="K535" s="397">
        <v>430.0</v>
      </c>
      <c r="L535" s="414">
        <v>365.5</v>
      </c>
      <c r="M535" s="189">
        <f t="shared" si="72"/>
        <v>365.5</v>
      </c>
      <c r="N535" s="57" t="s">
        <v>1423</v>
      </c>
      <c r="O535" s="63"/>
      <c r="P535" s="64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270"/>
      <c r="AM535" s="270"/>
      <c r="AN535" s="270"/>
    </row>
    <row r="536" ht="15.75" customHeight="1">
      <c r="A536" s="57" t="s">
        <v>315</v>
      </c>
      <c r="B536" s="57" t="s">
        <v>407</v>
      </c>
      <c r="C536" s="58"/>
      <c r="D536" s="57" t="s">
        <v>567</v>
      </c>
      <c r="E536" s="57" t="s">
        <v>4</v>
      </c>
      <c r="F536" s="358" t="s">
        <v>1428</v>
      </c>
      <c r="G536" s="57" t="s">
        <v>335</v>
      </c>
      <c r="H536" s="57">
        <v>1.0</v>
      </c>
      <c r="I536" s="113">
        <v>1890.0</v>
      </c>
      <c r="J536" s="125"/>
      <c r="K536" s="397">
        <v>845.0</v>
      </c>
      <c r="L536" s="414">
        <v>718.25</v>
      </c>
      <c r="M536" s="189">
        <f t="shared" si="72"/>
        <v>718.25</v>
      </c>
      <c r="N536" s="57" t="s">
        <v>1423</v>
      </c>
      <c r="O536" s="63"/>
      <c r="P536" s="64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270"/>
      <c r="AM536" s="270"/>
      <c r="AN536" s="270"/>
    </row>
    <row r="537" ht="15.75" customHeight="1">
      <c r="A537" s="57" t="s">
        <v>315</v>
      </c>
      <c r="B537" s="57" t="s">
        <v>407</v>
      </c>
      <c r="C537" s="58"/>
      <c r="D537" s="57" t="s">
        <v>328</v>
      </c>
      <c r="E537" s="57" t="s">
        <v>4</v>
      </c>
      <c r="F537" s="358" t="s">
        <v>1428</v>
      </c>
      <c r="G537" s="57" t="s">
        <v>335</v>
      </c>
      <c r="H537" s="57">
        <v>1.0</v>
      </c>
      <c r="I537" s="113">
        <v>1890.0</v>
      </c>
      <c r="J537" s="125"/>
      <c r="K537" s="397">
        <v>845.0</v>
      </c>
      <c r="L537" s="414">
        <v>718.25</v>
      </c>
      <c r="M537" s="189">
        <f t="shared" si="72"/>
        <v>718.25</v>
      </c>
      <c r="N537" s="57" t="s">
        <v>1423</v>
      </c>
      <c r="O537" s="63"/>
      <c r="P537" s="64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270"/>
      <c r="AM537" s="270"/>
      <c r="AN537" s="270"/>
    </row>
    <row r="538" ht="15.75" customHeight="1">
      <c r="A538" s="271" t="s">
        <v>315</v>
      </c>
      <c r="B538" s="271" t="s">
        <v>407</v>
      </c>
      <c r="C538" s="271" t="s">
        <v>6</v>
      </c>
      <c r="D538" s="271" t="s">
        <v>567</v>
      </c>
      <c r="E538" s="271" t="s">
        <v>319</v>
      </c>
      <c r="F538" s="272" t="s">
        <v>2028</v>
      </c>
      <c r="G538" s="271" t="s">
        <v>335</v>
      </c>
      <c r="H538" s="273">
        <v>1.0</v>
      </c>
      <c r="I538" s="480"/>
      <c r="J538" s="271">
        <v>2190.0</v>
      </c>
      <c r="K538" s="502"/>
      <c r="L538" s="488">
        <v>845.0</v>
      </c>
      <c r="M538" s="479">
        <v>803.0</v>
      </c>
      <c r="N538" s="271" t="s">
        <v>321</v>
      </c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  <c r="AM538" s="252"/>
      <c r="AN538" s="252"/>
      <c r="AO538" s="252"/>
    </row>
    <row r="539" ht="15.75" customHeight="1">
      <c r="A539" s="57" t="s">
        <v>315</v>
      </c>
      <c r="B539" s="57" t="s">
        <v>1545</v>
      </c>
      <c r="C539" s="58"/>
      <c r="D539" s="57" t="s">
        <v>328</v>
      </c>
      <c r="E539" s="57" t="s">
        <v>4</v>
      </c>
      <c r="F539" s="38" t="s">
        <v>1546</v>
      </c>
      <c r="G539" s="57" t="s">
        <v>1547</v>
      </c>
      <c r="H539" s="38">
        <v>1.0</v>
      </c>
      <c r="I539" s="113">
        <v>690.0</v>
      </c>
      <c r="J539" s="125"/>
      <c r="K539" s="217">
        <v>1.0</v>
      </c>
      <c r="L539" s="218">
        <v>1.0</v>
      </c>
      <c r="M539" s="189">
        <f t="shared" ref="M539:M540" si="73">L539*H539</f>
        <v>1</v>
      </c>
      <c r="N539" s="57" t="s">
        <v>1435</v>
      </c>
      <c r="O539" s="363" t="s">
        <v>2029</v>
      </c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70"/>
      <c r="AK539" s="270"/>
      <c r="AL539" s="270"/>
      <c r="AM539" s="270"/>
      <c r="AN539" s="270"/>
      <c r="AO539" s="270"/>
    </row>
    <row r="540" ht="15.75" customHeight="1">
      <c r="A540" s="57" t="s">
        <v>315</v>
      </c>
      <c r="B540" s="57" t="s">
        <v>1545</v>
      </c>
      <c r="C540" s="58"/>
      <c r="D540" s="57" t="s">
        <v>474</v>
      </c>
      <c r="E540" s="57" t="s">
        <v>4</v>
      </c>
      <c r="F540" s="38" t="s">
        <v>1546</v>
      </c>
      <c r="G540" s="57" t="s">
        <v>1547</v>
      </c>
      <c r="H540" s="38">
        <v>2.0</v>
      </c>
      <c r="I540" s="113">
        <v>690.0</v>
      </c>
      <c r="J540" s="125"/>
      <c r="K540" s="217">
        <v>1.0</v>
      </c>
      <c r="L540" s="218">
        <v>1.0</v>
      </c>
      <c r="M540" s="189">
        <f t="shared" si="73"/>
        <v>2</v>
      </c>
      <c r="N540" s="57" t="s">
        <v>1435</v>
      </c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70"/>
      <c r="AK540" s="270"/>
      <c r="AL540" s="270"/>
      <c r="AM540" s="270"/>
      <c r="AN540" s="270"/>
      <c r="AO540" s="270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504"/>
      <c r="L541" s="505"/>
      <c r="M541" s="506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70"/>
      <c r="AK541" s="270"/>
      <c r="AL541" s="270"/>
      <c r="AM541" s="270"/>
      <c r="AN541" s="270"/>
      <c r="AO541" s="270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504"/>
      <c r="L542" s="505"/>
      <c r="M542" s="506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70"/>
      <c r="AK542" s="270"/>
      <c r="AL542" s="270"/>
      <c r="AM542" s="270"/>
      <c r="AN542" s="270"/>
      <c r="AO542" s="270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504"/>
      <c r="L543" s="505"/>
      <c r="M543" s="506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70"/>
      <c r="AK543" s="270"/>
      <c r="AL543" s="270"/>
      <c r="AM543" s="270"/>
      <c r="AN543" s="270"/>
      <c r="AO543" s="270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504"/>
      <c r="L544" s="505"/>
      <c r="M544" s="506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70"/>
      <c r="AK544" s="270"/>
      <c r="AL544" s="270"/>
      <c r="AM544" s="270"/>
      <c r="AN544" s="270"/>
      <c r="AO544" s="270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504"/>
      <c r="L545" s="505"/>
      <c r="M545" s="506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70"/>
      <c r="AK545" s="270"/>
      <c r="AL545" s="270"/>
      <c r="AM545" s="270"/>
      <c r="AN545" s="270"/>
      <c r="AO545" s="270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504"/>
      <c r="L546" s="505"/>
      <c r="M546" s="506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70"/>
      <c r="AK546" s="270"/>
      <c r="AL546" s="270"/>
      <c r="AM546" s="270"/>
      <c r="AN546" s="270"/>
      <c r="AO546" s="270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504"/>
      <c r="L547" s="505"/>
      <c r="M547" s="506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70"/>
      <c r="AK547" s="270"/>
      <c r="AL547" s="270"/>
      <c r="AM547" s="270"/>
      <c r="AN547" s="270"/>
      <c r="AO547" s="270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504"/>
      <c r="L548" s="505"/>
      <c r="M548" s="506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70"/>
      <c r="AK548" s="270"/>
      <c r="AL548" s="270"/>
      <c r="AM548" s="270"/>
      <c r="AN548" s="270"/>
      <c r="AO548" s="270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504"/>
      <c r="L549" s="505"/>
      <c r="M549" s="506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70"/>
      <c r="AK549" s="270"/>
      <c r="AL549" s="270"/>
      <c r="AM549" s="270"/>
      <c r="AN549" s="270"/>
      <c r="AO549" s="270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504"/>
      <c r="L550" s="505"/>
      <c r="M550" s="506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70"/>
      <c r="AK550" s="270"/>
      <c r="AL550" s="270"/>
      <c r="AM550" s="270"/>
      <c r="AN550" s="270"/>
      <c r="AO550" s="270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504"/>
      <c r="L551" s="505"/>
      <c r="M551" s="506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70"/>
      <c r="AK551" s="270"/>
      <c r="AL551" s="270"/>
      <c r="AM551" s="270"/>
      <c r="AN551" s="270"/>
      <c r="AO551" s="270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504"/>
      <c r="L552" s="505"/>
      <c r="M552" s="506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70"/>
      <c r="AK552" s="270"/>
      <c r="AL552" s="270"/>
      <c r="AM552" s="270"/>
      <c r="AN552" s="270"/>
      <c r="AO552" s="270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504"/>
      <c r="L553" s="505"/>
      <c r="M553" s="506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70"/>
      <c r="AK553" s="270"/>
      <c r="AL553" s="270"/>
      <c r="AM553" s="270"/>
      <c r="AN553" s="270"/>
      <c r="AO553" s="270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504"/>
      <c r="L554" s="505"/>
      <c r="M554" s="506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70"/>
      <c r="AK554" s="270"/>
      <c r="AL554" s="270"/>
      <c r="AM554" s="270"/>
      <c r="AN554" s="270"/>
      <c r="AO554" s="270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504"/>
      <c r="L555" s="505"/>
      <c r="M555" s="506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70"/>
      <c r="AK555" s="270"/>
      <c r="AL555" s="270"/>
      <c r="AM555" s="270"/>
      <c r="AN555" s="270"/>
      <c r="AO555" s="270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504"/>
      <c r="L556" s="505"/>
      <c r="M556" s="506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70"/>
      <c r="AK556" s="270"/>
      <c r="AL556" s="270"/>
      <c r="AM556" s="270"/>
      <c r="AN556" s="270"/>
      <c r="AO556" s="270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504"/>
      <c r="L557" s="505"/>
      <c r="M557" s="506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70"/>
      <c r="AK557" s="270"/>
      <c r="AL557" s="270"/>
      <c r="AM557" s="270"/>
      <c r="AN557" s="270"/>
      <c r="AO557" s="270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504"/>
      <c r="L558" s="505"/>
      <c r="M558" s="506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70"/>
      <c r="AK558" s="270"/>
      <c r="AL558" s="270"/>
      <c r="AM558" s="270"/>
      <c r="AN558" s="270"/>
      <c r="AO558" s="270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504"/>
      <c r="L559" s="505"/>
      <c r="M559" s="506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70"/>
      <c r="AK559" s="270"/>
      <c r="AL559" s="270"/>
      <c r="AM559" s="270"/>
      <c r="AN559" s="270"/>
      <c r="AO559" s="270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504"/>
      <c r="L560" s="505"/>
      <c r="M560" s="506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70"/>
      <c r="AK560" s="270"/>
      <c r="AL560" s="270"/>
      <c r="AM560" s="270"/>
      <c r="AN560" s="270"/>
      <c r="AO560" s="270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504"/>
      <c r="L561" s="505"/>
      <c r="M561" s="506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70"/>
      <c r="AK561" s="270"/>
      <c r="AL561" s="270"/>
      <c r="AM561" s="270"/>
      <c r="AN561" s="270"/>
      <c r="AO561" s="270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504"/>
      <c r="L562" s="505"/>
      <c r="M562" s="506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70"/>
      <c r="AK562" s="270"/>
      <c r="AL562" s="270"/>
      <c r="AM562" s="270"/>
      <c r="AN562" s="270"/>
      <c r="AO562" s="270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504"/>
      <c r="L563" s="505"/>
      <c r="M563" s="506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70"/>
      <c r="AK563" s="270"/>
      <c r="AL563" s="270"/>
      <c r="AM563" s="270"/>
      <c r="AN563" s="270"/>
      <c r="AO563" s="270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504"/>
      <c r="L564" s="505"/>
      <c r="M564" s="506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70"/>
      <c r="AK564" s="270"/>
      <c r="AL564" s="270"/>
      <c r="AM564" s="270"/>
      <c r="AN564" s="270"/>
      <c r="AO564" s="270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504"/>
      <c r="L565" s="505"/>
      <c r="M565" s="506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70"/>
      <c r="AK565" s="270"/>
      <c r="AL565" s="270"/>
      <c r="AM565" s="270"/>
      <c r="AN565" s="270"/>
      <c r="AO565" s="270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504"/>
      <c r="L566" s="505"/>
      <c r="M566" s="506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70"/>
      <c r="AK566" s="270"/>
      <c r="AL566" s="270"/>
      <c r="AM566" s="270"/>
      <c r="AN566" s="270"/>
      <c r="AO566" s="270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504"/>
      <c r="L567" s="505"/>
      <c r="M567" s="506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70"/>
      <c r="AK567" s="270"/>
      <c r="AL567" s="270"/>
      <c r="AM567" s="270"/>
      <c r="AN567" s="270"/>
      <c r="AO567" s="270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504"/>
      <c r="L568" s="505"/>
      <c r="M568" s="506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70"/>
      <c r="AK568" s="270"/>
      <c r="AL568" s="270"/>
      <c r="AM568" s="270"/>
      <c r="AN568" s="270"/>
      <c r="AO568" s="270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504"/>
      <c r="L569" s="505"/>
      <c r="M569" s="506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70"/>
      <c r="AK569" s="270"/>
      <c r="AL569" s="270"/>
      <c r="AM569" s="270"/>
      <c r="AN569" s="270"/>
      <c r="AO569" s="270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504"/>
      <c r="L570" s="505"/>
      <c r="M570" s="506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70"/>
      <c r="AK570" s="270"/>
      <c r="AL570" s="270"/>
      <c r="AM570" s="270"/>
      <c r="AN570" s="270"/>
      <c r="AO570" s="270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504"/>
      <c r="L571" s="505"/>
      <c r="M571" s="506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70"/>
      <c r="AK571" s="270"/>
      <c r="AL571" s="270"/>
      <c r="AM571" s="270"/>
      <c r="AN571" s="270"/>
      <c r="AO571" s="270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504"/>
      <c r="L572" s="505"/>
      <c r="M572" s="506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70"/>
      <c r="AK572" s="270"/>
      <c r="AL572" s="270"/>
      <c r="AM572" s="270"/>
      <c r="AN572" s="270"/>
      <c r="AO572" s="270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  <row r="1064" ht="15.75" customHeight="1">
      <c r="A1064" s="301"/>
      <c r="B1064" s="252"/>
      <c r="C1064" s="252"/>
      <c r="D1064" s="252"/>
      <c r="E1064" s="252"/>
      <c r="F1064" s="503"/>
      <c r="G1064" s="252"/>
      <c r="H1064" s="455"/>
      <c r="I1064" s="252"/>
      <c r="J1064" s="252"/>
      <c r="K1064" s="252"/>
      <c r="L1064" s="507"/>
      <c r="M1064" s="508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252"/>
      <c r="Y1064" s="252"/>
      <c r="Z1064" s="252"/>
      <c r="AA1064" s="252"/>
      <c r="AB1064" s="252"/>
      <c r="AC1064" s="252"/>
      <c r="AD1064" s="252"/>
      <c r="AE1064" s="252"/>
      <c r="AF1064" s="252"/>
      <c r="AG1064" s="252"/>
      <c r="AH1064" s="252"/>
      <c r="AI1064" s="252"/>
      <c r="AJ1064" s="252"/>
      <c r="AK1064" s="252"/>
      <c r="AL1064" s="252"/>
      <c r="AM1064" s="252"/>
      <c r="AN1064" s="252"/>
      <c r="AO1064" s="252"/>
    </row>
    <row r="1065" ht="15.75" customHeight="1">
      <c r="A1065" s="301"/>
      <c r="B1065" s="252"/>
      <c r="C1065" s="252"/>
      <c r="D1065" s="252"/>
      <c r="E1065" s="252"/>
      <c r="F1065" s="503"/>
      <c r="G1065" s="252"/>
      <c r="H1065" s="455"/>
      <c r="I1065" s="252"/>
      <c r="J1065" s="252"/>
      <c r="K1065" s="252"/>
      <c r="L1065" s="507"/>
      <c r="M1065" s="508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252"/>
      <c r="Y1065" s="252"/>
      <c r="Z1065" s="252"/>
      <c r="AA1065" s="252"/>
      <c r="AB1065" s="252"/>
      <c r="AC1065" s="252"/>
      <c r="AD1065" s="252"/>
      <c r="AE1065" s="252"/>
      <c r="AF1065" s="252"/>
      <c r="AG1065" s="252"/>
      <c r="AH1065" s="252"/>
      <c r="AI1065" s="252"/>
      <c r="AJ1065" s="252"/>
      <c r="AK1065" s="252"/>
      <c r="AL1065" s="252"/>
      <c r="AM1065" s="252"/>
      <c r="AN1065" s="252"/>
      <c r="AO1065" s="252"/>
    </row>
    <row r="1066" ht="15.75" customHeight="1">
      <c r="A1066" s="301"/>
      <c r="B1066" s="252"/>
      <c r="C1066" s="252"/>
      <c r="D1066" s="252"/>
      <c r="E1066" s="252"/>
      <c r="F1066" s="503"/>
      <c r="G1066" s="252"/>
      <c r="H1066" s="455"/>
      <c r="I1066" s="252"/>
      <c r="J1066" s="252"/>
      <c r="K1066" s="252"/>
      <c r="L1066" s="507"/>
      <c r="M1066" s="508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252"/>
      <c r="Y1066" s="252"/>
      <c r="Z1066" s="252"/>
      <c r="AA1066" s="252"/>
      <c r="AB1066" s="252"/>
      <c r="AC1066" s="252"/>
      <c r="AD1066" s="252"/>
      <c r="AE1066" s="252"/>
      <c r="AF1066" s="252"/>
      <c r="AG1066" s="252"/>
      <c r="AH1066" s="252"/>
      <c r="AI1066" s="252"/>
      <c r="AJ1066" s="252"/>
      <c r="AK1066" s="252"/>
      <c r="AL1066" s="252"/>
      <c r="AM1066" s="252"/>
      <c r="AN1066" s="252"/>
      <c r="AO1066" s="252"/>
    </row>
    <row r="1067" ht="15.75" customHeight="1">
      <c r="A1067" s="301"/>
      <c r="B1067" s="252"/>
      <c r="C1067" s="252"/>
      <c r="D1067" s="252"/>
      <c r="E1067" s="252"/>
      <c r="F1067" s="503"/>
      <c r="G1067" s="252"/>
      <c r="H1067" s="455"/>
      <c r="I1067" s="252"/>
      <c r="J1067" s="252"/>
      <c r="K1067" s="252"/>
      <c r="L1067" s="507"/>
      <c r="M1067" s="508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/>
      <c r="X1067" s="252"/>
      <c r="Y1067" s="252"/>
      <c r="Z1067" s="252"/>
      <c r="AA1067" s="252"/>
      <c r="AB1067" s="252"/>
      <c r="AC1067" s="252"/>
      <c r="AD1067" s="252"/>
      <c r="AE1067" s="252"/>
      <c r="AF1067" s="252"/>
      <c r="AG1067" s="252"/>
      <c r="AH1067" s="252"/>
      <c r="AI1067" s="252"/>
      <c r="AJ1067" s="252"/>
      <c r="AK1067" s="252"/>
      <c r="AL1067" s="252"/>
      <c r="AM1067" s="252"/>
      <c r="AN1067" s="252"/>
      <c r="AO1067" s="252"/>
    </row>
    <row r="1068" ht="15.75" customHeight="1">
      <c r="A1068" s="301"/>
      <c r="B1068" s="252"/>
      <c r="C1068" s="252"/>
      <c r="D1068" s="252"/>
      <c r="E1068" s="252"/>
      <c r="F1068" s="503"/>
      <c r="G1068" s="252"/>
      <c r="H1068" s="455"/>
      <c r="I1068" s="252"/>
      <c r="J1068" s="252"/>
      <c r="K1068" s="252"/>
      <c r="L1068" s="507"/>
      <c r="M1068" s="508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252"/>
      <c r="Y1068" s="252"/>
      <c r="Z1068" s="252"/>
      <c r="AA1068" s="252"/>
      <c r="AB1068" s="252"/>
      <c r="AC1068" s="252"/>
      <c r="AD1068" s="252"/>
      <c r="AE1068" s="252"/>
      <c r="AF1068" s="252"/>
      <c r="AG1068" s="252"/>
      <c r="AH1068" s="252"/>
      <c r="AI1068" s="252"/>
      <c r="AJ1068" s="252"/>
      <c r="AK1068" s="252"/>
      <c r="AL1068" s="252"/>
      <c r="AM1068" s="252"/>
      <c r="AN1068" s="252"/>
      <c r="AO1068" s="252"/>
    </row>
    <row r="1069" ht="15.75" customHeight="1">
      <c r="A1069" s="301"/>
      <c r="B1069" s="252"/>
      <c r="C1069" s="252"/>
      <c r="D1069" s="252"/>
      <c r="E1069" s="252"/>
      <c r="F1069" s="503"/>
      <c r="G1069" s="252"/>
      <c r="H1069" s="455"/>
      <c r="I1069" s="252"/>
      <c r="J1069" s="252"/>
      <c r="K1069" s="252"/>
      <c r="L1069" s="507"/>
      <c r="M1069" s="508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252"/>
      <c r="Y1069" s="252"/>
      <c r="Z1069" s="252"/>
      <c r="AA1069" s="252"/>
      <c r="AB1069" s="252"/>
      <c r="AC1069" s="252"/>
      <c r="AD1069" s="252"/>
      <c r="AE1069" s="252"/>
      <c r="AF1069" s="252"/>
      <c r="AG1069" s="252"/>
      <c r="AH1069" s="252"/>
      <c r="AI1069" s="252"/>
      <c r="AJ1069" s="252"/>
      <c r="AK1069" s="252"/>
      <c r="AL1069" s="252"/>
      <c r="AM1069" s="252"/>
      <c r="AN1069" s="252"/>
      <c r="AO1069" s="252"/>
    </row>
    <row r="1070" ht="15.75" customHeight="1">
      <c r="A1070" s="301"/>
      <c r="B1070" s="252"/>
      <c r="C1070" s="252"/>
      <c r="D1070" s="252"/>
      <c r="E1070" s="252"/>
      <c r="F1070" s="503"/>
      <c r="G1070" s="252"/>
      <c r="H1070" s="455"/>
      <c r="I1070" s="252"/>
      <c r="J1070" s="252"/>
      <c r="K1070" s="252"/>
      <c r="L1070" s="507"/>
      <c r="M1070" s="508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252"/>
      <c r="Y1070" s="252"/>
      <c r="Z1070" s="252"/>
      <c r="AA1070" s="252"/>
      <c r="AB1070" s="252"/>
      <c r="AC1070" s="252"/>
      <c r="AD1070" s="252"/>
      <c r="AE1070" s="252"/>
      <c r="AF1070" s="252"/>
      <c r="AG1070" s="252"/>
      <c r="AH1070" s="252"/>
      <c r="AI1070" s="252"/>
      <c r="AJ1070" s="252"/>
      <c r="AK1070" s="252"/>
      <c r="AL1070" s="252"/>
      <c r="AM1070" s="252"/>
      <c r="AN1070" s="252"/>
      <c r="AO1070" s="252"/>
    </row>
    <row r="1071" ht="15.75" customHeight="1">
      <c r="A1071" s="301"/>
      <c r="B1071" s="252"/>
      <c r="C1071" s="252"/>
      <c r="D1071" s="252"/>
      <c r="E1071" s="252"/>
      <c r="F1071" s="503"/>
      <c r="G1071" s="252"/>
      <c r="H1071" s="455"/>
      <c r="I1071" s="252"/>
      <c r="J1071" s="252"/>
      <c r="K1071" s="252"/>
      <c r="L1071" s="507"/>
      <c r="M1071" s="508"/>
      <c r="N1071" s="252"/>
      <c r="O1071" s="252"/>
      <c r="P1071" s="252"/>
      <c r="Q1071" s="252"/>
      <c r="R1071" s="252"/>
      <c r="S1071" s="252"/>
      <c r="T1071" s="252"/>
      <c r="U1071" s="252"/>
      <c r="V1071" s="252"/>
      <c r="W1071" s="252"/>
      <c r="X1071" s="252"/>
      <c r="Y1071" s="252"/>
      <c r="Z1071" s="252"/>
      <c r="AA1071" s="252"/>
      <c r="AB1071" s="252"/>
      <c r="AC1071" s="252"/>
      <c r="AD1071" s="252"/>
      <c r="AE1071" s="252"/>
      <c r="AF1071" s="252"/>
      <c r="AG1071" s="252"/>
      <c r="AH1071" s="252"/>
      <c r="AI1071" s="252"/>
      <c r="AJ1071" s="252"/>
      <c r="AK1071" s="252"/>
      <c r="AL1071" s="252"/>
      <c r="AM1071" s="252"/>
      <c r="AN1071" s="252"/>
      <c r="AO1071" s="252"/>
    </row>
    <row r="1072" ht="15.75" customHeight="1">
      <c r="A1072" s="301"/>
      <c r="B1072" s="252"/>
      <c r="C1072" s="252"/>
      <c r="D1072" s="252"/>
      <c r="E1072" s="252"/>
      <c r="F1072" s="503"/>
      <c r="G1072" s="252"/>
      <c r="H1072" s="455"/>
      <c r="I1072" s="252"/>
      <c r="J1072" s="252"/>
      <c r="K1072" s="252"/>
      <c r="L1072" s="507"/>
      <c r="M1072" s="508"/>
      <c r="N1072" s="252"/>
      <c r="O1072" s="252"/>
      <c r="P1072" s="252"/>
      <c r="Q1072" s="252"/>
      <c r="R1072" s="252"/>
      <c r="S1072" s="252"/>
      <c r="T1072" s="252"/>
      <c r="U1072" s="252"/>
      <c r="V1072" s="252"/>
      <c r="W1072" s="252"/>
      <c r="X1072" s="252"/>
      <c r="Y1072" s="252"/>
      <c r="Z1072" s="252"/>
      <c r="AA1072" s="252"/>
      <c r="AB1072" s="252"/>
      <c r="AC1072" s="252"/>
      <c r="AD1072" s="252"/>
      <c r="AE1072" s="252"/>
      <c r="AF1072" s="252"/>
      <c r="AG1072" s="252"/>
      <c r="AH1072" s="252"/>
      <c r="AI1072" s="252"/>
      <c r="AJ1072" s="252"/>
      <c r="AK1072" s="252"/>
      <c r="AL1072" s="252"/>
      <c r="AM1072" s="252"/>
      <c r="AN1072" s="252"/>
      <c r="AO1072" s="252"/>
    </row>
    <row r="1073" ht="15.75" customHeight="1">
      <c r="A1073" s="301"/>
      <c r="B1073" s="252"/>
      <c r="C1073" s="252"/>
      <c r="D1073" s="252"/>
      <c r="E1073" s="252"/>
      <c r="F1073" s="503"/>
      <c r="G1073" s="252"/>
      <c r="H1073" s="455"/>
      <c r="I1073" s="252"/>
      <c r="J1073" s="252"/>
      <c r="K1073" s="252"/>
      <c r="L1073" s="507"/>
      <c r="M1073" s="508"/>
      <c r="N1073" s="252"/>
      <c r="O1073" s="252"/>
      <c r="P1073" s="252"/>
      <c r="Q1073" s="252"/>
      <c r="R1073" s="252"/>
      <c r="S1073" s="252"/>
      <c r="T1073" s="252"/>
      <c r="U1073" s="252"/>
      <c r="V1073" s="252"/>
      <c r="W1073" s="252"/>
      <c r="X1073" s="252"/>
      <c r="Y1073" s="252"/>
      <c r="Z1073" s="252"/>
      <c r="AA1073" s="252"/>
      <c r="AB1073" s="252"/>
      <c r="AC1073" s="252"/>
      <c r="AD1073" s="252"/>
      <c r="AE1073" s="252"/>
      <c r="AF1073" s="252"/>
      <c r="AG1073" s="252"/>
      <c r="AH1073" s="252"/>
      <c r="AI1073" s="252"/>
      <c r="AJ1073" s="252"/>
      <c r="AK1073" s="252"/>
      <c r="AL1073" s="252"/>
      <c r="AM1073" s="252"/>
      <c r="AN1073" s="252"/>
      <c r="AO1073" s="252"/>
    </row>
    <row r="1074" ht="15.75" customHeight="1">
      <c r="A1074" s="301"/>
      <c r="B1074" s="252"/>
      <c r="C1074" s="252"/>
      <c r="D1074" s="252"/>
      <c r="E1074" s="252"/>
      <c r="F1074" s="503"/>
      <c r="G1074" s="252"/>
      <c r="H1074" s="455"/>
      <c r="I1074" s="252"/>
      <c r="J1074" s="252"/>
      <c r="K1074" s="252"/>
      <c r="L1074" s="507"/>
      <c r="M1074" s="508"/>
      <c r="N1074" s="252"/>
      <c r="O1074" s="252"/>
      <c r="P1074" s="252"/>
      <c r="Q1074" s="252"/>
      <c r="R1074" s="252"/>
      <c r="S1074" s="252"/>
      <c r="T1074" s="252"/>
      <c r="U1074" s="252"/>
      <c r="V1074" s="252"/>
      <c r="W1074" s="252"/>
      <c r="X1074" s="252"/>
      <c r="Y1074" s="252"/>
      <c r="Z1074" s="252"/>
      <c r="AA1074" s="252"/>
      <c r="AB1074" s="252"/>
      <c r="AC1074" s="252"/>
      <c r="AD1074" s="252"/>
      <c r="AE1074" s="252"/>
      <c r="AF1074" s="252"/>
      <c r="AG1074" s="252"/>
      <c r="AH1074" s="252"/>
      <c r="AI1074" s="252"/>
      <c r="AJ1074" s="252"/>
      <c r="AK1074" s="252"/>
      <c r="AL1074" s="252"/>
      <c r="AM1074" s="252"/>
      <c r="AN1074" s="252"/>
      <c r="AO1074" s="252"/>
    </row>
    <row r="1075" ht="15.75" customHeight="1">
      <c r="A1075" s="301"/>
      <c r="B1075" s="252"/>
      <c r="C1075" s="252"/>
      <c r="D1075" s="252"/>
      <c r="E1075" s="252"/>
      <c r="F1075" s="503"/>
      <c r="G1075" s="252"/>
      <c r="H1075" s="455"/>
      <c r="I1075" s="252"/>
      <c r="J1075" s="252"/>
      <c r="K1075" s="252"/>
      <c r="L1075" s="507"/>
      <c r="M1075" s="508"/>
      <c r="N1075" s="252"/>
      <c r="O1075" s="252"/>
      <c r="P1075" s="252"/>
      <c r="Q1075" s="252"/>
      <c r="R1075" s="252"/>
      <c r="S1075" s="252"/>
      <c r="T1075" s="252"/>
      <c r="U1075" s="252"/>
      <c r="V1075" s="252"/>
      <c r="W1075" s="252"/>
      <c r="X1075" s="252"/>
      <c r="Y1075" s="252"/>
      <c r="Z1075" s="252"/>
      <c r="AA1075" s="252"/>
      <c r="AB1075" s="252"/>
      <c r="AC1075" s="252"/>
      <c r="AD1075" s="252"/>
      <c r="AE1075" s="252"/>
      <c r="AF1075" s="252"/>
      <c r="AG1075" s="252"/>
      <c r="AH1075" s="252"/>
      <c r="AI1075" s="252"/>
      <c r="AJ1075" s="252"/>
      <c r="AK1075" s="252"/>
      <c r="AL1075" s="252"/>
      <c r="AM1075" s="252"/>
      <c r="AN1075" s="252"/>
      <c r="AO1075" s="252"/>
    </row>
    <row r="1076" ht="15.75" customHeight="1">
      <c r="A1076" s="301"/>
      <c r="B1076" s="252"/>
      <c r="C1076" s="252"/>
      <c r="D1076" s="252"/>
      <c r="E1076" s="252"/>
      <c r="F1076" s="503"/>
      <c r="G1076" s="252"/>
      <c r="H1076" s="455"/>
      <c r="I1076" s="252"/>
      <c r="J1076" s="252"/>
      <c r="K1076" s="252"/>
      <c r="L1076" s="507"/>
      <c r="M1076" s="508"/>
      <c r="N1076" s="252"/>
      <c r="O1076" s="252"/>
      <c r="P1076" s="252"/>
      <c r="Q1076" s="252"/>
      <c r="R1076" s="252"/>
      <c r="S1076" s="252"/>
      <c r="T1076" s="252"/>
      <c r="U1076" s="252"/>
      <c r="V1076" s="252"/>
      <c r="W1076" s="252"/>
      <c r="X1076" s="252"/>
      <c r="Y1076" s="252"/>
      <c r="Z1076" s="252"/>
      <c r="AA1076" s="252"/>
      <c r="AB1076" s="252"/>
      <c r="AC1076" s="252"/>
      <c r="AD1076" s="252"/>
      <c r="AE1076" s="252"/>
      <c r="AF1076" s="252"/>
      <c r="AG1076" s="252"/>
      <c r="AH1076" s="252"/>
      <c r="AI1076" s="252"/>
      <c r="AJ1076" s="252"/>
      <c r="AK1076" s="252"/>
      <c r="AL1076" s="252"/>
      <c r="AM1076" s="252"/>
      <c r="AN1076" s="252"/>
      <c r="AO1076" s="252"/>
    </row>
    <row r="1077" ht="15.75" customHeight="1">
      <c r="A1077" s="301"/>
      <c r="B1077" s="252"/>
      <c r="C1077" s="252"/>
      <c r="D1077" s="252"/>
      <c r="E1077" s="252"/>
      <c r="F1077" s="503"/>
      <c r="G1077" s="252"/>
      <c r="H1077" s="455"/>
      <c r="I1077" s="252"/>
      <c r="J1077" s="252"/>
      <c r="K1077" s="252"/>
      <c r="L1077" s="507"/>
      <c r="M1077" s="508"/>
      <c r="N1077" s="252"/>
      <c r="O1077" s="252"/>
      <c r="P1077" s="252"/>
      <c r="Q1077" s="252"/>
      <c r="R1077" s="252"/>
      <c r="S1077" s="252"/>
      <c r="T1077" s="252"/>
      <c r="U1077" s="252"/>
      <c r="V1077" s="252"/>
      <c r="W1077" s="252"/>
      <c r="X1077" s="252"/>
      <c r="Y1077" s="252"/>
      <c r="Z1077" s="252"/>
      <c r="AA1077" s="252"/>
      <c r="AB1077" s="252"/>
      <c r="AC1077" s="252"/>
      <c r="AD1077" s="252"/>
      <c r="AE1077" s="252"/>
      <c r="AF1077" s="252"/>
      <c r="AG1077" s="252"/>
      <c r="AH1077" s="252"/>
      <c r="AI1077" s="252"/>
      <c r="AJ1077" s="252"/>
      <c r="AK1077" s="252"/>
      <c r="AL1077" s="252"/>
      <c r="AM1077" s="252"/>
      <c r="AN1077" s="252"/>
      <c r="AO1077" s="252"/>
    </row>
    <row r="1078" ht="15.75" customHeight="1">
      <c r="A1078" s="301"/>
      <c r="B1078" s="252"/>
      <c r="C1078" s="252"/>
      <c r="D1078" s="252"/>
      <c r="E1078" s="252"/>
      <c r="F1078" s="503"/>
      <c r="G1078" s="252"/>
      <c r="H1078" s="455"/>
      <c r="I1078" s="252"/>
      <c r="J1078" s="252"/>
      <c r="K1078" s="252"/>
      <c r="L1078" s="507"/>
      <c r="M1078" s="508"/>
      <c r="N1078" s="252"/>
      <c r="O1078" s="252"/>
      <c r="P1078" s="252"/>
      <c r="Q1078" s="252"/>
      <c r="R1078" s="252"/>
      <c r="S1078" s="252"/>
      <c r="T1078" s="252"/>
      <c r="U1078" s="252"/>
      <c r="V1078" s="252"/>
      <c r="W1078" s="252"/>
      <c r="X1078" s="252"/>
      <c r="Y1078" s="252"/>
      <c r="Z1078" s="252"/>
      <c r="AA1078" s="252"/>
      <c r="AB1078" s="252"/>
      <c r="AC1078" s="252"/>
      <c r="AD1078" s="252"/>
      <c r="AE1078" s="252"/>
      <c r="AF1078" s="252"/>
      <c r="AG1078" s="252"/>
      <c r="AH1078" s="252"/>
      <c r="AI1078" s="252"/>
      <c r="AJ1078" s="252"/>
      <c r="AK1078" s="252"/>
      <c r="AL1078" s="252"/>
      <c r="AM1078" s="252"/>
      <c r="AN1078" s="252"/>
      <c r="AO1078" s="252"/>
    </row>
    <row r="1079" ht="15.75" customHeight="1">
      <c r="A1079" s="301"/>
      <c r="B1079" s="252"/>
      <c r="C1079" s="252"/>
      <c r="D1079" s="252"/>
      <c r="E1079" s="252"/>
      <c r="F1079" s="503"/>
      <c r="G1079" s="252"/>
      <c r="H1079" s="455"/>
      <c r="I1079" s="252"/>
      <c r="J1079" s="252"/>
      <c r="K1079" s="252"/>
      <c r="L1079" s="507"/>
      <c r="M1079" s="508"/>
      <c r="N1079" s="252"/>
      <c r="O1079" s="252"/>
      <c r="P1079" s="252"/>
      <c r="Q1079" s="252"/>
      <c r="R1079" s="252"/>
      <c r="S1079" s="252"/>
      <c r="T1079" s="252"/>
      <c r="U1079" s="252"/>
      <c r="V1079" s="252"/>
      <c r="W1079" s="252"/>
      <c r="X1079" s="252"/>
      <c r="Y1079" s="252"/>
      <c r="Z1079" s="252"/>
      <c r="AA1079" s="252"/>
      <c r="AB1079" s="252"/>
      <c r="AC1079" s="252"/>
      <c r="AD1079" s="252"/>
      <c r="AE1079" s="252"/>
      <c r="AF1079" s="252"/>
      <c r="AG1079" s="252"/>
      <c r="AH1079" s="252"/>
      <c r="AI1079" s="252"/>
      <c r="AJ1079" s="252"/>
      <c r="AK1079" s="252"/>
      <c r="AL1079" s="252"/>
      <c r="AM1079" s="252"/>
      <c r="AN1079" s="252"/>
      <c r="AO1079" s="252"/>
    </row>
    <row r="1080" ht="15.75" customHeight="1">
      <c r="A1080" s="301"/>
      <c r="B1080" s="252"/>
      <c r="C1080" s="252"/>
      <c r="D1080" s="252"/>
      <c r="E1080" s="252"/>
      <c r="F1080" s="503"/>
      <c r="G1080" s="252"/>
      <c r="H1080" s="455"/>
      <c r="I1080" s="252"/>
      <c r="J1080" s="252"/>
      <c r="K1080" s="252"/>
      <c r="L1080" s="507"/>
      <c r="M1080" s="508"/>
      <c r="N1080" s="252"/>
      <c r="O1080" s="252"/>
      <c r="P1080" s="252"/>
      <c r="Q1080" s="252"/>
      <c r="R1080" s="252"/>
      <c r="S1080" s="252"/>
      <c r="T1080" s="252"/>
      <c r="U1080" s="252"/>
      <c r="V1080" s="252"/>
      <c r="W1080" s="252"/>
      <c r="X1080" s="252"/>
      <c r="Y1080" s="252"/>
      <c r="Z1080" s="252"/>
      <c r="AA1080" s="252"/>
      <c r="AB1080" s="252"/>
      <c r="AC1080" s="252"/>
      <c r="AD1080" s="252"/>
      <c r="AE1080" s="252"/>
      <c r="AF1080" s="252"/>
      <c r="AG1080" s="252"/>
      <c r="AH1080" s="252"/>
      <c r="AI1080" s="252"/>
      <c r="AJ1080" s="252"/>
      <c r="AK1080" s="252"/>
      <c r="AL1080" s="252"/>
      <c r="AM1080" s="252"/>
      <c r="AN1080" s="252"/>
      <c r="AO1080" s="252"/>
    </row>
    <row r="1081" ht="15.75" customHeight="1">
      <c r="A1081" s="301"/>
      <c r="B1081" s="252"/>
      <c r="C1081" s="252"/>
      <c r="D1081" s="252"/>
      <c r="E1081" s="252"/>
      <c r="F1081" s="503"/>
      <c r="G1081" s="252"/>
      <c r="H1081" s="455"/>
      <c r="I1081" s="252"/>
      <c r="J1081" s="252"/>
      <c r="K1081" s="252"/>
      <c r="L1081" s="507"/>
      <c r="M1081" s="508"/>
      <c r="N1081" s="252"/>
      <c r="O1081" s="252"/>
      <c r="P1081" s="252"/>
      <c r="Q1081" s="252"/>
      <c r="R1081" s="252"/>
      <c r="S1081" s="252"/>
      <c r="T1081" s="252"/>
      <c r="U1081" s="252"/>
      <c r="V1081" s="252"/>
      <c r="W1081" s="252"/>
      <c r="X1081" s="252"/>
      <c r="Y1081" s="252"/>
      <c r="Z1081" s="252"/>
      <c r="AA1081" s="252"/>
      <c r="AB1081" s="252"/>
      <c r="AC1081" s="252"/>
      <c r="AD1081" s="252"/>
      <c r="AE1081" s="252"/>
      <c r="AF1081" s="252"/>
      <c r="AG1081" s="252"/>
      <c r="AH1081" s="252"/>
      <c r="AI1081" s="252"/>
      <c r="AJ1081" s="252"/>
      <c r="AK1081" s="252"/>
      <c r="AL1081" s="252"/>
      <c r="AM1081" s="252"/>
      <c r="AN1081" s="252"/>
      <c r="AO1081" s="252"/>
    </row>
    <row r="1082" ht="15.75" customHeight="1">
      <c r="A1082" s="301"/>
      <c r="B1082" s="252"/>
      <c r="C1082" s="252"/>
      <c r="D1082" s="252"/>
      <c r="E1082" s="252"/>
      <c r="F1082" s="503"/>
      <c r="G1082" s="252"/>
      <c r="H1082" s="455"/>
      <c r="I1082" s="252"/>
      <c r="J1082" s="252"/>
      <c r="K1082" s="252"/>
      <c r="L1082" s="507"/>
      <c r="M1082" s="508"/>
      <c r="N1082" s="252"/>
      <c r="O1082" s="252"/>
      <c r="P1082" s="252"/>
      <c r="Q1082" s="252"/>
      <c r="R1082" s="252"/>
      <c r="S1082" s="252"/>
      <c r="T1082" s="252"/>
      <c r="U1082" s="252"/>
      <c r="V1082" s="252"/>
      <c r="W1082" s="252"/>
      <c r="X1082" s="252"/>
      <c r="Y1082" s="252"/>
      <c r="Z1082" s="252"/>
      <c r="AA1082" s="252"/>
      <c r="AB1082" s="252"/>
      <c r="AC1082" s="252"/>
      <c r="AD1082" s="252"/>
      <c r="AE1082" s="252"/>
      <c r="AF1082" s="252"/>
      <c r="AG1082" s="252"/>
      <c r="AH1082" s="252"/>
      <c r="AI1082" s="252"/>
      <c r="AJ1082" s="252"/>
      <c r="AK1082" s="252"/>
      <c r="AL1082" s="252"/>
      <c r="AM1082" s="252"/>
      <c r="AN1082" s="252"/>
      <c r="AO1082" s="252"/>
    </row>
    <row r="1083" ht="15.75" customHeight="1">
      <c r="A1083" s="301"/>
      <c r="B1083" s="252"/>
      <c r="C1083" s="252"/>
      <c r="D1083" s="252"/>
      <c r="E1083" s="252"/>
      <c r="F1083" s="503"/>
      <c r="G1083" s="252"/>
      <c r="H1083" s="455"/>
      <c r="I1083" s="252"/>
      <c r="J1083" s="252"/>
      <c r="K1083" s="252"/>
      <c r="L1083" s="507"/>
      <c r="M1083" s="508"/>
      <c r="N1083" s="252"/>
      <c r="O1083" s="252"/>
      <c r="P1083" s="252"/>
      <c r="Q1083" s="252"/>
      <c r="R1083" s="252"/>
      <c r="S1083" s="252"/>
      <c r="T1083" s="252"/>
      <c r="U1083" s="252"/>
      <c r="V1083" s="252"/>
      <c r="W1083" s="252"/>
      <c r="X1083" s="252"/>
      <c r="Y1083" s="252"/>
      <c r="Z1083" s="252"/>
      <c r="AA1083" s="252"/>
      <c r="AB1083" s="252"/>
      <c r="AC1083" s="252"/>
      <c r="AD1083" s="252"/>
      <c r="AE1083" s="252"/>
      <c r="AF1083" s="252"/>
      <c r="AG1083" s="252"/>
      <c r="AH1083" s="252"/>
      <c r="AI1083" s="252"/>
      <c r="AJ1083" s="252"/>
      <c r="AK1083" s="252"/>
      <c r="AL1083" s="252"/>
      <c r="AM1083" s="252"/>
      <c r="AN1083" s="252"/>
      <c r="AO1083" s="252"/>
    </row>
    <row r="1084" ht="15.75" customHeight="1">
      <c r="A1084" s="301"/>
      <c r="B1084" s="252"/>
      <c r="C1084" s="252"/>
      <c r="D1084" s="252"/>
      <c r="E1084" s="252"/>
      <c r="F1084" s="503"/>
      <c r="G1084" s="252"/>
      <c r="H1084" s="455"/>
      <c r="I1084" s="252"/>
      <c r="J1084" s="252"/>
      <c r="K1084" s="252"/>
      <c r="L1084" s="507"/>
      <c r="M1084" s="508"/>
      <c r="N1084" s="252"/>
      <c r="O1084" s="252"/>
      <c r="P1084" s="252"/>
      <c r="Q1084" s="252"/>
      <c r="R1084" s="252"/>
      <c r="S1084" s="252"/>
      <c r="T1084" s="252"/>
      <c r="U1084" s="252"/>
      <c r="V1084" s="252"/>
      <c r="W1084" s="252"/>
      <c r="X1084" s="252"/>
      <c r="Y1084" s="252"/>
      <c r="Z1084" s="252"/>
      <c r="AA1084" s="252"/>
      <c r="AB1084" s="252"/>
      <c r="AC1084" s="252"/>
      <c r="AD1084" s="252"/>
      <c r="AE1084" s="252"/>
      <c r="AF1084" s="252"/>
      <c r="AG1084" s="252"/>
      <c r="AH1084" s="252"/>
      <c r="AI1084" s="252"/>
      <c r="AJ1084" s="252"/>
      <c r="AK1084" s="252"/>
      <c r="AL1084" s="252"/>
      <c r="AM1084" s="252"/>
      <c r="AN1084" s="252"/>
      <c r="AO1084" s="252"/>
    </row>
    <row r="1085" ht="15.75" customHeight="1">
      <c r="A1085" s="301"/>
      <c r="B1085" s="252"/>
      <c r="C1085" s="252"/>
      <c r="D1085" s="252"/>
      <c r="E1085" s="252"/>
      <c r="F1085" s="503"/>
      <c r="G1085" s="252"/>
      <c r="H1085" s="455"/>
      <c r="I1085" s="252"/>
      <c r="J1085" s="252"/>
      <c r="K1085" s="252"/>
      <c r="L1085" s="507"/>
      <c r="M1085" s="508"/>
      <c r="N1085" s="252"/>
      <c r="O1085" s="252"/>
      <c r="P1085" s="252"/>
      <c r="Q1085" s="252"/>
      <c r="R1085" s="252"/>
      <c r="S1085" s="252"/>
      <c r="T1085" s="252"/>
      <c r="U1085" s="252"/>
      <c r="V1085" s="252"/>
      <c r="W1085" s="252"/>
      <c r="X1085" s="252"/>
      <c r="Y1085" s="252"/>
      <c r="Z1085" s="252"/>
      <c r="AA1085" s="252"/>
      <c r="AB1085" s="252"/>
      <c r="AC1085" s="252"/>
      <c r="AD1085" s="252"/>
      <c r="AE1085" s="252"/>
      <c r="AF1085" s="252"/>
      <c r="AG1085" s="252"/>
      <c r="AH1085" s="252"/>
      <c r="AI1085" s="252"/>
      <c r="AJ1085" s="252"/>
      <c r="AK1085" s="252"/>
      <c r="AL1085" s="252"/>
      <c r="AM1085" s="252"/>
      <c r="AN1085" s="252"/>
      <c r="AO1085" s="252"/>
    </row>
    <row r="1086" ht="15.75" customHeight="1">
      <c r="A1086" s="301"/>
      <c r="B1086" s="252"/>
      <c r="C1086" s="252"/>
      <c r="D1086" s="252"/>
      <c r="E1086" s="252"/>
      <c r="F1086" s="503"/>
      <c r="G1086" s="252"/>
      <c r="H1086" s="455"/>
      <c r="I1086" s="252"/>
      <c r="J1086" s="252"/>
      <c r="K1086" s="252"/>
      <c r="L1086" s="507"/>
      <c r="M1086" s="508"/>
      <c r="N1086" s="252"/>
      <c r="O1086" s="252"/>
      <c r="P1086" s="252"/>
      <c r="Q1086" s="252"/>
      <c r="R1086" s="252"/>
      <c r="S1086" s="252"/>
      <c r="T1086" s="252"/>
      <c r="U1086" s="252"/>
      <c r="V1086" s="252"/>
      <c r="W1086" s="252"/>
      <c r="X1086" s="252"/>
      <c r="Y1086" s="252"/>
      <c r="Z1086" s="252"/>
      <c r="AA1086" s="252"/>
      <c r="AB1086" s="252"/>
      <c r="AC1086" s="252"/>
      <c r="AD1086" s="252"/>
      <c r="AE1086" s="252"/>
      <c r="AF1086" s="252"/>
      <c r="AG1086" s="252"/>
      <c r="AH1086" s="252"/>
      <c r="AI1086" s="252"/>
      <c r="AJ1086" s="252"/>
      <c r="AK1086" s="252"/>
      <c r="AL1086" s="252"/>
      <c r="AM1086" s="252"/>
      <c r="AN1086" s="252"/>
      <c r="AO1086" s="252"/>
    </row>
    <row r="1087" ht="15.75" customHeight="1">
      <c r="A1087" s="301"/>
      <c r="B1087" s="252"/>
      <c r="C1087" s="252"/>
      <c r="D1087" s="252"/>
      <c r="E1087" s="252"/>
      <c r="F1087" s="503"/>
      <c r="G1087" s="252"/>
      <c r="H1087" s="455"/>
      <c r="I1087" s="252"/>
      <c r="J1087" s="252"/>
      <c r="K1087" s="252"/>
      <c r="L1087" s="507"/>
      <c r="M1087" s="508"/>
      <c r="N1087" s="252"/>
      <c r="O1087" s="252"/>
      <c r="P1087" s="252"/>
      <c r="Q1087" s="252"/>
      <c r="R1087" s="252"/>
      <c r="S1087" s="252"/>
      <c r="T1087" s="252"/>
      <c r="U1087" s="252"/>
      <c r="V1087" s="252"/>
      <c r="W1087" s="252"/>
      <c r="X1087" s="252"/>
      <c r="Y1087" s="252"/>
      <c r="Z1087" s="252"/>
      <c r="AA1087" s="252"/>
      <c r="AB1087" s="252"/>
      <c r="AC1087" s="252"/>
      <c r="AD1087" s="252"/>
      <c r="AE1087" s="252"/>
      <c r="AF1087" s="252"/>
      <c r="AG1087" s="252"/>
      <c r="AH1087" s="252"/>
      <c r="AI1087" s="252"/>
      <c r="AJ1087" s="252"/>
      <c r="AK1087" s="252"/>
      <c r="AL1087" s="252"/>
      <c r="AM1087" s="252"/>
      <c r="AN1087" s="252"/>
      <c r="AO1087" s="252"/>
    </row>
    <row r="1088" ht="15.75" customHeight="1">
      <c r="A1088" s="301"/>
      <c r="B1088" s="252"/>
      <c r="C1088" s="252"/>
      <c r="D1088" s="252"/>
      <c r="E1088" s="252"/>
      <c r="F1088" s="503"/>
      <c r="G1088" s="252"/>
      <c r="H1088" s="455"/>
      <c r="I1088" s="252"/>
      <c r="J1088" s="252"/>
      <c r="K1088" s="252"/>
      <c r="L1088" s="507"/>
      <c r="M1088" s="508"/>
      <c r="N1088" s="252"/>
      <c r="O1088" s="252"/>
      <c r="P1088" s="252"/>
      <c r="Q1088" s="252"/>
      <c r="R1088" s="252"/>
      <c r="S1088" s="252"/>
      <c r="T1088" s="252"/>
      <c r="U1088" s="252"/>
      <c r="V1088" s="252"/>
      <c r="W1088" s="252"/>
      <c r="X1088" s="252"/>
      <c r="Y1088" s="252"/>
      <c r="Z1088" s="252"/>
      <c r="AA1088" s="252"/>
      <c r="AB1088" s="252"/>
      <c r="AC1088" s="252"/>
      <c r="AD1088" s="252"/>
      <c r="AE1088" s="252"/>
      <c r="AF1088" s="252"/>
      <c r="AG1088" s="252"/>
      <c r="AH1088" s="252"/>
      <c r="AI1088" s="252"/>
      <c r="AJ1088" s="252"/>
      <c r="AK1088" s="252"/>
      <c r="AL1088" s="252"/>
      <c r="AM1088" s="252"/>
      <c r="AN1088" s="252"/>
      <c r="AO1088" s="252"/>
    </row>
    <row r="1089" ht="15.75" customHeight="1">
      <c r="A1089" s="301"/>
      <c r="B1089" s="252"/>
      <c r="C1089" s="252"/>
      <c r="D1089" s="252"/>
      <c r="E1089" s="252"/>
      <c r="F1089" s="503"/>
      <c r="G1089" s="252"/>
      <c r="H1089" s="455"/>
      <c r="I1089" s="252"/>
      <c r="J1089" s="252"/>
      <c r="K1089" s="252"/>
      <c r="L1089" s="507"/>
      <c r="M1089" s="508"/>
      <c r="N1089" s="252"/>
      <c r="O1089" s="252"/>
      <c r="P1089" s="252"/>
      <c r="Q1089" s="252"/>
      <c r="R1089" s="252"/>
      <c r="S1089" s="252"/>
      <c r="T1089" s="252"/>
      <c r="U1089" s="252"/>
      <c r="V1089" s="252"/>
      <c r="W1089" s="252"/>
      <c r="X1089" s="252"/>
      <c r="Y1089" s="252"/>
      <c r="Z1089" s="252"/>
      <c r="AA1089" s="252"/>
      <c r="AB1089" s="252"/>
      <c r="AC1089" s="252"/>
      <c r="AD1089" s="252"/>
      <c r="AE1089" s="252"/>
      <c r="AF1089" s="252"/>
      <c r="AG1089" s="252"/>
      <c r="AH1089" s="252"/>
      <c r="AI1089" s="252"/>
      <c r="AJ1089" s="252"/>
      <c r="AK1089" s="252"/>
      <c r="AL1089" s="252"/>
      <c r="AM1089" s="252"/>
      <c r="AN1089" s="252"/>
      <c r="AO1089" s="252"/>
    </row>
    <row r="1090" ht="15.75" customHeight="1">
      <c r="A1090" s="301"/>
      <c r="B1090" s="252"/>
      <c r="C1090" s="252"/>
      <c r="D1090" s="252"/>
      <c r="E1090" s="252"/>
      <c r="F1090" s="503"/>
      <c r="G1090" s="252"/>
      <c r="H1090" s="455"/>
      <c r="I1090" s="252"/>
      <c r="J1090" s="252"/>
      <c r="K1090" s="252"/>
      <c r="L1090" s="507"/>
      <c r="M1090" s="508"/>
      <c r="N1090" s="252"/>
      <c r="O1090" s="252"/>
      <c r="P1090" s="252"/>
      <c r="Q1090" s="252"/>
      <c r="R1090" s="252"/>
      <c r="S1090" s="252"/>
      <c r="T1090" s="252"/>
      <c r="U1090" s="252"/>
      <c r="V1090" s="252"/>
      <c r="W1090" s="252"/>
      <c r="X1090" s="252"/>
      <c r="Y1090" s="252"/>
      <c r="Z1090" s="252"/>
      <c r="AA1090" s="252"/>
      <c r="AB1090" s="252"/>
      <c r="AC1090" s="252"/>
      <c r="AD1090" s="252"/>
      <c r="AE1090" s="252"/>
      <c r="AF1090" s="252"/>
      <c r="AG1090" s="252"/>
      <c r="AH1090" s="252"/>
      <c r="AI1090" s="252"/>
      <c r="AJ1090" s="252"/>
      <c r="AK1090" s="252"/>
      <c r="AL1090" s="252"/>
      <c r="AM1090" s="252"/>
      <c r="AN1090" s="252"/>
      <c r="AO1090" s="252"/>
    </row>
    <row r="1091" ht="15.75" customHeight="1">
      <c r="A1091" s="301"/>
      <c r="B1091" s="252"/>
      <c r="C1091" s="252"/>
      <c r="D1091" s="252"/>
      <c r="E1091" s="252"/>
      <c r="F1091" s="503"/>
      <c r="G1091" s="252"/>
      <c r="H1091" s="455"/>
      <c r="I1091" s="252"/>
      <c r="J1091" s="252"/>
      <c r="K1091" s="252"/>
      <c r="L1091" s="507"/>
      <c r="M1091" s="508"/>
      <c r="N1091" s="252"/>
      <c r="O1091" s="252"/>
      <c r="P1091" s="252"/>
      <c r="Q1091" s="252"/>
      <c r="R1091" s="252"/>
      <c r="S1091" s="252"/>
      <c r="T1091" s="252"/>
      <c r="U1091" s="252"/>
      <c r="V1091" s="252"/>
      <c r="W1091" s="252"/>
      <c r="X1091" s="252"/>
      <c r="Y1091" s="252"/>
      <c r="Z1091" s="252"/>
      <c r="AA1091" s="252"/>
      <c r="AB1091" s="252"/>
      <c r="AC1091" s="252"/>
      <c r="AD1091" s="252"/>
      <c r="AE1091" s="252"/>
      <c r="AF1091" s="252"/>
      <c r="AG1091" s="252"/>
      <c r="AH1091" s="252"/>
      <c r="AI1091" s="252"/>
      <c r="AJ1091" s="252"/>
      <c r="AK1091" s="252"/>
      <c r="AL1091" s="252"/>
      <c r="AM1091" s="252"/>
      <c r="AN1091" s="252"/>
      <c r="AO1091" s="252"/>
    </row>
    <row r="1092" ht="15.75" customHeight="1">
      <c r="A1092" s="301"/>
      <c r="B1092" s="252"/>
      <c r="C1092" s="252"/>
      <c r="D1092" s="252"/>
      <c r="E1092" s="252"/>
      <c r="F1092" s="503"/>
      <c r="G1092" s="252"/>
      <c r="H1092" s="455"/>
      <c r="I1092" s="252"/>
      <c r="J1092" s="252"/>
      <c r="K1092" s="252"/>
      <c r="L1092" s="507"/>
      <c r="M1092" s="508"/>
      <c r="N1092" s="252"/>
      <c r="O1092" s="252"/>
      <c r="P1092" s="252"/>
      <c r="Q1092" s="252"/>
      <c r="R1092" s="252"/>
      <c r="S1092" s="252"/>
      <c r="T1092" s="252"/>
      <c r="U1092" s="252"/>
      <c r="V1092" s="252"/>
      <c r="W1092" s="252"/>
      <c r="X1092" s="252"/>
      <c r="Y1092" s="252"/>
      <c r="Z1092" s="252"/>
      <c r="AA1092" s="252"/>
      <c r="AB1092" s="252"/>
      <c r="AC1092" s="252"/>
      <c r="AD1092" s="252"/>
      <c r="AE1092" s="252"/>
      <c r="AF1092" s="252"/>
      <c r="AG1092" s="252"/>
      <c r="AH1092" s="252"/>
      <c r="AI1092" s="252"/>
      <c r="AJ1092" s="252"/>
      <c r="AK1092" s="252"/>
      <c r="AL1092" s="252"/>
      <c r="AM1092" s="252"/>
      <c r="AN1092" s="252"/>
      <c r="AO1092" s="252"/>
    </row>
    <row r="1093" ht="15.75" customHeight="1">
      <c r="A1093" s="301"/>
      <c r="B1093" s="252"/>
      <c r="C1093" s="252"/>
      <c r="D1093" s="252"/>
      <c r="E1093" s="252"/>
      <c r="F1093" s="503"/>
      <c r="G1093" s="252"/>
      <c r="H1093" s="455"/>
      <c r="I1093" s="252"/>
      <c r="J1093" s="252"/>
      <c r="K1093" s="252"/>
      <c r="L1093" s="507"/>
      <c r="M1093" s="508"/>
      <c r="N1093" s="252"/>
      <c r="O1093" s="252"/>
      <c r="P1093" s="252"/>
      <c r="Q1093" s="252"/>
      <c r="R1093" s="252"/>
      <c r="S1093" s="252"/>
      <c r="T1093" s="252"/>
      <c r="U1093" s="252"/>
      <c r="V1093" s="252"/>
      <c r="W1093" s="252"/>
      <c r="X1093" s="252"/>
      <c r="Y1093" s="252"/>
      <c r="Z1093" s="252"/>
      <c r="AA1093" s="252"/>
      <c r="AB1093" s="252"/>
      <c r="AC1093" s="252"/>
      <c r="AD1093" s="252"/>
      <c r="AE1093" s="252"/>
      <c r="AF1093" s="252"/>
      <c r="AG1093" s="252"/>
      <c r="AH1093" s="252"/>
      <c r="AI1093" s="252"/>
      <c r="AJ1093" s="252"/>
      <c r="AK1093" s="252"/>
      <c r="AL1093" s="252"/>
      <c r="AM1093" s="252"/>
      <c r="AN1093" s="252"/>
      <c r="AO1093" s="252"/>
    </row>
    <row r="1094" ht="15.75" customHeight="1">
      <c r="A1094" s="301"/>
      <c r="B1094" s="252"/>
      <c r="C1094" s="252"/>
      <c r="D1094" s="252"/>
      <c r="E1094" s="252"/>
      <c r="F1094" s="503"/>
      <c r="G1094" s="252"/>
      <c r="H1094" s="455"/>
      <c r="I1094" s="252"/>
      <c r="J1094" s="252"/>
      <c r="K1094" s="252"/>
      <c r="L1094" s="507"/>
      <c r="M1094" s="508"/>
      <c r="N1094" s="252"/>
      <c r="O1094" s="252"/>
      <c r="P1094" s="252"/>
      <c r="Q1094" s="252"/>
      <c r="R1094" s="252"/>
      <c r="S1094" s="252"/>
      <c r="T1094" s="252"/>
      <c r="U1094" s="252"/>
      <c r="V1094" s="252"/>
      <c r="W1094" s="252"/>
      <c r="X1094" s="252"/>
      <c r="Y1094" s="252"/>
      <c r="Z1094" s="252"/>
      <c r="AA1094" s="252"/>
      <c r="AB1094" s="252"/>
      <c r="AC1094" s="252"/>
      <c r="AD1094" s="252"/>
      <c r="AE1094" s="252"/>
      <c r="AF1094" s="252"/>
      <c r="AG1094" s="252"/>
      <c r="AH1094" s="252"/>
      <c r="AI1094" s="252"/>
      <c r="AJ1094" s="252"/>
      <c r="AK1094" s="252"/>
      <c r="AL1094" s="252"/>
      <c r="AM1094" s="252"/>
      <c r="AN1094" s="252"/>
      <c r="AO1094" s="252"/>
    </row>
    <row r="1095" ht="15.75" customHeight="1">
      <c r="A1095" s="301"/>
      <c r="B1095" s="252"/>
      <c r="C1095" s="252"/>
      <c r="D1095" s="252"/>
      <c r="E1095" s="252"/>
      <c r="F1095" s="503"/>
      <c r="G1095" s="252"/>
      <c r="H1095" s="455"/>
      <c r="I1095" s="252"/>
      <c r="J1095" s="252"/>
      <c r="K1095" s="252"/>
      <c r="L1095" s="507"/>
      <c r="M1095" s="508"/>
      <c r="N1095" s="252"/>
      <c r="O1095" s="252"/>
      <c r="P1095" s="252"/>
      <c r="Q1095" s="252"/>
      <c r="R1095" s="252"/>
      <c r="S1095" s="252"/>
      <c r="T1095" s="252"/>
      <c r="U1095" s="252"/>
      <c r="V1095" s="252"/>
      <c r="W1095" s="252"/>
      <c r="X1095" s="252"/>
      <c r="Y1095" s="252"/>
      <c r="Z1095" s="252"/>
      <c r="AA1095" s="252"/>
      <c r="AB1095" s="252"/>
      <c r="AC1095" s="252"/>
      <c r="AD1095" s="252"/>
      <c r="AE1095" s="252"/>
      <c r="AF1095" s="252"/>
      <c r="AG1095" s="252"/>
      <c r="AH1095" s="252"/>
      <c r="AI1095" s="252"/>
      <c r="AJ1095" s="252"/>
      <c r="AK1095" s="252"/>
      <c r="AL1095" s="252"/>
      <c r="AM1095" s="252"/>
      <c r="AN1095" s="252"/>
      <c r="AO1095" s="252"/>
    </row>
    <row r="1096" ht="15.75" customHeight="1">
      <c r="A1096" s="301"/>
      <c r="B1096" s="252"/>
      <c r="C1096" s="252"/>
      <c r="D1096" s="252"/>
      <c r="E1096" s="252"/>
      <c r="F1096" s="503"/>
      <c r="G1096" s="252"/>
      <c r="H1096" s="455"/>
      <c r="I1096" s="252"/>
      <c r="J1096" s="252"/>
      <c r="K1096" s="252"/>
      <c r="L1096" s="507"/>
      <c r="M1096" s="508"/>
      <c r="N1096" s="252"/>
      <c r="O1096" s="252"/>
      <c r="P1096" s="252"/>
      <c r="Q1096" s="252"/>
      <c r="R1096" s="252"/>
      <c r="S1096" s="252"/>
      <c r="T1096" s="252"/>
      <c r="U1096" s="252"/>
      <c r="V1096" s="252"/>
      <c r="W1096" s="252"/>
      <c r="X1096" s="252"/>
      <c r="Y1096" s="252"/>
      <c r="Z1096" s="252"/>
      <c r="AA1096" s="252"/>
      <c r="AB1096" s="252"/>
      <c r="AC1096" s="252"/>
      <c r="AD1096" s="252"/>
      <c r="AE1096" s="252"/>
      <c r="AF1096" s="252"/>
      <c r="AG1096" s="252"/>
      <c r="AH1096" s="252"/>
      <c r="AI1096" s="252"/>
      <c r="AJ1096" s="252"/>
      <c r="AK1096" s="252"/>
      <c r="AL1096" s="252"/>
      <c r="AM1096" s="252"/>
      <c r="AN1096" s="252"/>
      <c r="AO1096" s="252"/>
    </row>
    <row r="1097" ht="15.75" customHeight="1">
      <c r="A1097" s="301"/>
      <c r="B1097" s="252"/>
      <c r="C1097" s="252"/>
      <c r="D1097" s="252"/>
      <c r="E1097" s="252"/>
      <c r="F1097" s="503"/>
      <c r="G1097" s="252"/>
      <c r="H1097" s="455"/>
      <c r="I1097" s="252"/>
      <c r="J1097" s="252"/>
      <c r="K1097" s="252"/>
      <c r="L1097" s="507"/>
      <c r="M1097" s="508"/>
      <c r="N1097" s="252"/>
      <c r="O1097" s="252"/>
      <c r="P1097" s="252"/>
      <c r="Q1097" s="252"/>
      <c r="R1097" s="252"/>
      <c r="S1097" s="252"/>
      <c r="T1097" s="252"/>
      <c r="U1097" s="252"/>
      <c r="V1097" s="252"/>
      <c r="W1097" s="252"/>
      <c r="X1097" s="252"/>
      <c r="Y1097" s="252"/>
      <c r="Z1097" s="252"/>
      <c r="AA1097" s="252"/>
      <c r="AB1097" s="252"/>
      <c r="AC1097" s="252"/>
      <c r="AD1097" s="252"/>
      <c r="AE1097" s="252"/>
      <c r="AF1097" s="252"/>
      <c r="AG1097" s="252"/>
      <c r="AH1097" s="252"/>
      <c r="AI1097" s="252"/>
      <c r="AJ1097" s="252"/>
      <c r="AK1097" s="252"/>
      <c r="AL1097" s="252"/>
      <c r="AM1097" s="252"/>
      <c r="AN1097" s="252"/>
      <c r="AO1097" s="252"/>
    </row>
    <row r="1098" ht="15.75" customHeight="1">
      <c r="A1098" s="301"/>
      <c r="B1098" s="252"/>
      <c r="C1098" s="252"/>
      <c r="D1098" s="252"/>
      <c r="E1098" s="252"/>
      <c r="F1098" s="503"/>
      <c r="G1098" s="252"/>
      <c r="H1098" s="455"/>
      <c r="I1098" s="252"/>
      <c r="J1098" s="252"/>
      <c r="K1098" s="252"/>
      <c r="L1098" s="507"/>
      <c r="M1098" s="508"/>
      <c r="N1098" s="252"/>
      <c r="O1098" s="252"/>
      <c r="P1098" s="252"/>
      <c r="Q1098" s="252"/>
      <c r="R1098" s="252"/>
      <c r="S1098" s="252"/>
      <c r="T1098" s="252"/>
      <c r="U1098" s="252"/>
      <c r="V1098" s="252"/>
      <c r="W1098" s="252"/>
      <c r="X1098" s="252"/>
      <c r="Y1098" s="252"/>
      <c r="Z1098" s="252"/>
      <c r="AA1098" s="252"/>
      <c r="AB1098" s="252"/>
      <c r="AC1098" s="252"/>
      <c r="AD1098" s="252"/>
      <c r="AE1098" s="252"/>
      <c r="AF1098" s="252"/>
      <c r="AG1098" s="252"/>
      <c r="AH1098" s="252"/>
      <c r="AI1098" s="252"/>
      <c r="AJ1098" s="252"/>
      <c r="AK1098" s="252"/>
      <c r="AL1098" s="252"/>
      <c r="AM1098" s="252"/>
      <c r="AN1098" s="252"/>
      <c r="AO1098" s="252"/>
    </row>
    <row r="1099" ht="15.75" customHeight="1">
      <c r="A1099" s="301"/>
      <c r="B1099" s="252"/>
      <c r="C1099" s="252"/>
      <c r="D1099" s="252"/>
      <c r="E1099" s="252"/>
      <c r="F1099" s="503"/>
      <c r="G1099" s="252"/>
      <c r="H1099" s="455"/>
      <c r="I1099" s="252"/>
      <c r="J1099" s="252"/>
      <c r="K1099" s="252"/>
      <c r="L1099" s="507"/>
      <c r="M1099" s="508"/>
      <c r="N1099" s="252"/>
      <c r="O1099" s="252"/>
      <c r="P1099" s="252"/>
      <c r="Q1099" s="252"/>
      <c r="R1099" s="252"/>
      <c r="S1099" s="252"/>
      <c r="T1099" s="252"/>
      <c r="U1099" s="252"/>
      <c r="V1099" s="252"/>
      <c r="W1099" s="252"/>
      <c r="X1099" s="252"/>
      <c r="Y1099" s="252"/>
      <c r="Z1099" s="252"/>
      <c r="AA1099" s="252"/>
      <c r="AB1099" s="252"/>
      <c r="AC1099" s="252"/>
      <c r="AD1099" s="252"/>
      <c r="AE1099" s="252"/>
      <c r="AF1099" s="252"/>
      <c r="AG1099" s="252"/>
      <c r="AH1099" s="252"/>
      <c r="AI1099" s="252"/>
      <c r="AJ1099" s="252"/>
      <c r="AK1099" s="252"/>
      <c r="AL1099" s="252"/>
      <c r="AM1099" s="252"/>
      <c r="AN1099" s="252"/>
      <c r="AO1099" s="252"/>
    </row>
    <row r="1100" ht="15.75" customHeight="1">
      <c r="A1100" s="301"/>
      <c r="B1100" s="252"/>
      <c r="C1100" s="252"/>
      <c r="D1100" s="252"/>
      <c r="E1100" s="252"/>
      <c r="F1100" s="503"/>
      <c r="G1100" s="252"/>
      <c r="H1100" s="455"/>
      <c r="I1100" s="252"/>
      <c r="J1100" s="252"/>
      <c r="K1100" s="252"/>
      <c r="L1100" s="507"/>
      <c r="M1100" s="508"/>
      <c r="N1100" s="252"/>
      <c r="O1100" s="252"/>
      <c r="P1100" s="252"/>
      <c r="Q1100" s="252"/>
      <c r="R1100" s="252"/>
      <c r="S1100" s="252"/>
      <c r="T1100" s="252"/>
      <c r="U1100" s="252"/>
      <c r="V1100" s="252"/>
      <c r="W1100" s="252"/>
      <c r="X1100" s="252"/>
      <c r="Y1100" s="252"/>
      <c r="Z1100" s="252"/>
      <c r="AA1100" s="252"/>
      <c r="AB1100" s="252"/>
      <c r="AC1100" s="252"/>
      <c r="AD1100" s="252"/>
      <c r="AE1100" s="252"/>
      <c r="AF1100" s="252"/>
      <c r="AG1100" s="252"/>
      <c r="AH1100" s="252"/>
      <c r="AI1100" s="252"/>
      <c r="AJ1100" s="252"/>
      <c r="AK1100" s="252"/>
      <c r="AL1100" s="252"/>
      <c r="AM1100" s="252"/>
      <c r="AN1100" s="252"/>
      <c r="AO1100" s="252"/>
    </row>
    <row r="1101" ht="15.75" customHeight="1">
      <c r="A1101" s="301"/>
      <c r="B1101" s="252"/>
      <c r="C1101" s="252"/>
      <c r="D1101" s="252"/>
      <c r="E1101" s="252"/>
      <c r="F1101" s="503"/>
      <c r="G1101" s="252"/>
      <c r="H1101" s="455"/>
      <c r="I1101" s="252"/>
      <c r="J1101" s="252"/>
      <c r="K1101" s="252"/>
      <c r="L1101" s="507"/>
      <c r="M1101" s="508"/>
      <c r="N1101" s="252"/>
      <c r="O1101" s="252"/>
      <c r="P1101" s="252"/>
      <c r="Q1101" s="252"/>
      <c r="R1101" s="252"/>
      <c r="S1101" s="252"/>
      <c r="T1101" s="252"/>
      <c r="U1101" s="252"/>
      <c r="V1101" s="252"/>
      <c r="W1101" s="252"/>
      <c r="X1101" s="252"/>
      <c r="Y1101" s="252"/>
      <c r="Z1101" s="252"/>
      <c r="AA1101" s="252"/>
      <c r="AB1101" s="252"/>
      <c r="AC1101" s="252"/>
      <c r="AD1101" s="252"/>
      <c r="AE1101" s="252"/>
      <c r="AF1101" s="252"/>
      <c r="AG1101" s="252"/>
      <c r="AH1101" s="252"/>
      <c r="AI1101" s="252"/>
      <c r="AJ1101" s="252"/>
      <c r="AK1101" s="252"/>
      <c r="AL1101" s="252"/>
      <c r="AM1101" s="252"/>
      <c r="AN1101" s="252"/>
      <c r="AO1101" s="252"/>
    </row>
    <row r="1102" ht="15.75" customHeight="1">
      <c r="A1102" s="301"/>
      <c r="B1102" s="252"/>
      <c r="C1102" s="252"/>
      <c r="D1102" s="252"/>
      <c r="E1102" s="252"/>
      <c r="F1102" s="503"/>
      <c r="G1102" s="252"/>
      <c r="H1102" s="455"/>
      <c r="I1102" s="252"/>
      <c r="J1102" s="252"/>
      <c r="K1102" s="252"/>
      <c r="L1102" s="507"/>
      <c r="M1102" s="508"/>
      <c r="N1102" s="252"/>
      <c r="O1102" s="252"/>
      <c r="P1102" s="252"/>
      <c r="Q1102" s="252"/>
      <c r="R1102" s="252"/>
      <c r="S1102" s="252"/>
      <c r="T1102" s="252"/>
      <c r="U1102" s="252"/>
      <c r="V1102" s="252"/>
      <c r="W1102" s="252"/>
      <c r="X1102" s="252"/>
      <c r="Y1102" s="252"/>
      <c r="Z1102" s="252"/>
      <c r="AA1102" s="252"/>
      <c r="AB1102" s="252"/>
      <c r="AC1102" s="252"/>
      <c r="AD1102" s="252"/>
      <c r="AE1102" s="252"/>
      <c r="AF1102" s="252"/>
      <c r="AG1102" s="252"/>
      <c r="AH1102" s="252"/>
      <c r="AI1102" s="252"/>
      <c r="AJ1102" s="252"/>
      <c r="AK1102" s="252"/>
      <c r="AL1102" s="252"/>
      <c r="AM1102" s="252"/>
      <c r="AN1102" s="252"/>
      <c r="AO1102" s="252"/>
    </row>
    <row r="1103" ht="15.75" customHeight="1">
      <c r="A1103" s="301"/>
      <c r="B1103" s="252"/>
      <c r="C1103" s="252"/>
      <c r="D1103" s="252"/>
      <c r="E1103" s="252"/>
      <c r="F1103" s="503"/>
      <c r="G1103" s="252"/>
      <c r="H1103" s="455"/>
      <c r="I1103" s="252"/>
      <c r="J1103" s="252"/>
      <c r="K1103" s="252"/>
      <c r="L1103" s="507"/>
      <c r="M1103" s="508"/>
      <c r="N1103" s="252"/>
      <c r="O1103" s="252"/>
      <c r="P1103" s="252"/>
      <c r="Q1103" s="252"/>
      <c r="R1103" s="252"/>
      <c r="S1103" s="252"/>
      <c r="T1103" s="252"/>
      <c r="U1103" s="252"/>
      <c r="V1103" s="252"/>
      <c r="W1103" s="252"/>
      <c r="X1103" s="252"/>
      <c r="Y1103" s="252"/>
      <c r="Z1103" s="252"/>
      <c r="AA1103" s="252"/>
      <c r="AB1103" s="252"/>
      <c r="AC1103" s="252"/>
      <c r="AD1103" s="252"/>
      <c r="AE1103" s="252"/>
      <c r="AF1103" s="252"/>
      <c r="AG1103" s="252"/>
      <c r="AH1103" s="252"/>
      <c r="AI1103" s="252"/>
      <c r="AJ1103" s="252"/>
      <c r="AK1103" s="252"/>
      <c r="AL1103" s="252"/>
      <c r="AM1103" s="252"/>
      <c r="AN1103" s="252"/>
      <c r="AO1103" s="252"/>
    </row>
    <row r="1104" ht="15.75" customHeight="1">
      <c r="A1104" s="301"/>
      <c r="B1104" s="252"/>
      <c r="C1104" s="252"/>
      <c r="D1104" s="252"/>
      <c r="E1104" s="252"/>
      <c r="F1104" s="503"/>
      <c r="G1104" s="252"/>
      <c r="H1104" s="455"/>
      <c r="I1104" s="252"/>
      <c r="J1104" s="252"/>
      <c r="K1104" s="252"/>
      <c r="L1104" s="507"/>
      <c r="M1104" s="508"/>
      <c r="N1104" s="252"/>
      <c r="O1104" s="252"/>
      <c r="P1104" s="252"/>
      <c r="Q1104" s="252"/>
      <c r="R1104" s="252"/>
      <c r="S1104" s="252"/>
      <c r="T1104" s="252"/>
      <c r="U1104" s="252"/>
      <c r="V1104" s="252"/>
      <c r="W1104" s="252"/>
      <c r="X1104" s="252"/>
      <c r="Y1104" s="252"/>
      <c r="Z1104" s="252"/>
      <c r="AA1104" s="252"/>
      <c r="AB1104" s="252"/>
      <c r="AC1104" s="252"/>
      <c r="AD1104" s="252"/>
      <c r="AE1104" s="252"/>
      <c r="AF1104" s="252"/>
      <c r="AG1104" s="252"/>
      <c r="AH1104" s="252"/>
      <c r="AI1104" s="252"/>
      <c r="AJ1104" s="252"/>
      <c r="AK1104" s="252"/>
      <c r="AL1104" s="252"/>
      <c r="AM1104" s="252"/>
      <c r="AN1104" s="252"/>
      <c r="AO1104" s="252"/>
    </row>
  </sheetData>
  <autoFilter ref="$A$4:$AO$356">
    <filterColumn colId="3">
      <filters>
        <filter val="пуш"/>
        <filter val="ПУш"/>
        <filter val="Ок"/>
      </filters>
    </filterColumn>
  </autoFilter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45809.0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474</v>
      </c>
      <c r="E5" s="35" t="s">
        <v>319</v>
      </c>
      <c r="F5" s="262">
        <v>1198028.0</v>
      </c>
      <c r="G5" s="263" t="s">
        <v>335</v>
      </c>
      <c r="H5" s="264">
        <v>1.0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268"/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  <c r="AM5" s="270"/>
      <c r="AN5" s="270"/>
      <c r="AO5" s="270"/>
    </row>
    <row r="6" ht="15.75" customHeight="1">
      <c r="A6" s="271" t="s">
        <v>315</v>
      </c>
      <c r="B6" s="271" t="s">
        <v>316</v>
      </c>
      <c r="C6" s="271" t="s">
        <v>317</v>
      </c>
      <c r="D6" s="271" t="s">
        <v>567</v>
      </c>
      <c r="E6" s="271" t="s">
        <v>319</v>
      </c>
      <c r="F6" s="272" t="s">
        <v>1794</v>
      </c>
      <c r="G6" s="271" t="s">
        <v>320</v>
      </c>
      <c r="H6" s="273">
        <v>1.0</v>
      </c>
      <c r="I6" s="271">
        <v>2390.0</v>
      </c>
      <c r="J6" s="271"/>
      <c r="K6" s="274"/>
      <c r="L6" s="154">
        <v>997.0</v>
      </c>
      <c r="M6" s="275">
        <v>947.0</v>
      </c>
      <c r="N6" s="271" t="s">
        <v>321</v>
      </c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70"/>
      <c r="AK6" s="270"/>
      <c r="AL6" s="270"/>
      <c r="AM6" s="270"/>
      <c r="AN6" s="270"/>
      <c r="AO6" s="270"/>
    </row>
    <row r="7" ht="15.75" customHeight="1">
      <c r="A7" s="271" t="s">
        <v>315</v>
      </c>
      <c r="B7" s="271" t="s">
        <v>316</v>
      </c>
      <c r="C7" s="271" t="s">
        <v>317</v>
      </c>
      <c r="D7" s="271" t="s">
        <v>474</v>
      </c>
      <c r="E7" s="271" t="s">
        <v>319</v>
      </c>
      <c r="F7" s="272" t="s">
        <v>1795</v>
      </c>
      <c r="G7" s="271" t="s">
        <v>320</v>
      </c>
      <c r="H7" s="273">
        <v>1.0</v>
      </c>
      <c r="I7" s="271">
        <v>3590.0</v>
      </c>
      <c r="J7" s="271"/>
      <c r="K7" s="274"/>
      <c r="L7" s="154">
        <v>1497.0</v>
      </c>
      <c r="M7" s="546">
        <v>1422.0</v>
      </c>
      <c r="N7" s="271" t="s">
        <v>321</v>
      </c>
      <c r="O7" s="252"/>
      <c r="P7" s="252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52"/>
      <c r="AG7" s="252"/>
      <c r="AH7" s="252"/>
      <c r="AI7" s="252"/>
      <c r="AJ7" s="270"/>
      <c r="AK7" s="270"/>
      <c r="AL7" s="270"/>
      <c r="AM7" s="270"/>
      <c r="AN7" s="270"/>
      <c r="AO7" s="270"/>
    </row>
    <row r="8" ht="15.75" customHeight="1">
      <c r="A8" s="271" t="s">
        <v>315</v>
      </c>
      <c r="B8" s="271" t="s">
        <v>316</v>
      </c>
      <c r="C8" s="271" t="s">
        <v>317</v>
      </c>
      <c r="D8" s="271" t="s">
        <v>328</v>
      </c>
      <c r="E8" s="271" t="s">
        <v>319</v>
      </c>
      <c r="F8" s="272" t="s">
        <v>1287</v>
      </c>
      <c r="G8" s="271" t="s">
        <v>320</v>
      </c>
      <c r="H8" s="273">
        <v>1.0</v>
      </c>
      <c r="I8" s="271">
        <v>2990.0</v>
      </c>
      <c r="J8" s="271"/>
      <c r="K8" s="274"/>
      <c r="L8" s="154">
        <v>1197.0</v>
      </c>
      <c r="M8" s="275">
        <v>1137.0</v>
      </c>
      <c r="N8" s="271" t="s">
        <v>321</v>
      </c>
      <c r="O8" s="252"/>
      <c r="P8" s="252"/>
      <c r="Q8" s="276"/>
      <c r="R8" s="276"/>
      <c r="S8" s="276"/>
      <c r="T8" s="276"/>
      <c r="U8" s="276"/>
      <c r="V8" s="276"/>
      <c r="W8" s="277"/>
      <c r="X8" s="276"/>
      <c r="Y8" s="276"/>
      <c r="Z8" s="276"/>
      <c r="AA8" s="276"/>
      <c r="AB8" s="276"/>
      <c r="AC8" s="276"/>
      <c r="AD8" s="276"/>
      <c r="AE8" s="252"/>
      <c r="AF8" s="252"/>
      <c r="AG8" s="252"/>
      <c r="AH8" s="252"/>
      <c r="AI8" s="252"/>
      <c r="AJ8" s="270"/>
      <c r="AK8" s="270"/>
      <c r="AL8" s="270"/>
      <c r="AM8" s="270"/>
      <c r="AN8" s="270"/>
      <c r="AO8" s="270"/>
    </row>
    <row r="9" ht="15.75" customHeight="1">
      <c r="A9" s="57" t="s">
        <v>315</v>
      </c>
      <c r="B9" s="57" t="s">
        <v>316</v>
      </c>
      <c r="C9" s="57" t="s">
        <v>573</v>
      </c>
      <c r="D9" s="271" t="s">
        <v>474</v>
      </c>
      <c r="E9" s="57" t="s">
        <v>4</v>
      </c>
      <c r="F9" s="57" t="s">
        <v>1287</v>
      </c>
      <c r="G9" s="57" t="s">
        <v>320</v>
      </c>
      <c r="H9" s="38">
        <v>1.0</v>
      </c>
      <c r="I9" s="113">
        <v>2990.0</v>
      </c>
      <c r="J9" s="125"/>
      <c r="K9" s="210">
        <v>1197.0</v>
      </c>
      <c r="L9" s="57">
        <v>1017.0</v>
      </c>
      <c r="M9" s="189">
        <f t="shared" ref="M9:M13" si="1">L9*H9</f>
        <v>1017</v>
      </c>
      <c r="N9" s="57" t="s">
        <v>1288</v>
      </c>
      <c r="Q9" s="181"/>
      <c r="R9" s="181"/>
      <c r="S9" s="181"/>
      <c r="T9" s="181"/>
      <c r="U9" s="181"/>
      <c r="V9" s="181"/>
      <c r="W9" s="278"/>
      <c r="X9" s="181"/>
      <c r="Y9" s="181"/>
      <c r="Z9" s="181"/>
      <c r="AA9" s="181"/>
      <c r="AB9" s="181"/>
      <c r="AC9" s="181"/>
      <c r="AD9" s="181"/>
    </row>
    <row r="10" ht="15.75" customHeight="1">
      <c r="A10" s="57" t="s">
        <v>315</v>
      </c>
      <c r="B10" s="57" t="s">
        <v>316</v>
      </c>
      <c r="C10" s="57" t="s">
        <v>573</v>
      </c>
      <c r="D10" s="271" t="s">
        <v>474</v>
      </c>
      <c r="E10" s="57" t="s">
        <v>4</v>
      </c>
      <c r="F10" s="57" t="s">
        <v>1289</v>
      </c>
      <c r="G10" s="57" t="s">
        <v>320</v>
      </c>
      <c r="H10" s="38">
        <v>1.0</v>
      </c>
      <c r="I10" s="113">
        <v>2990.0</v>
      </c>
      <c r="J10" s="125"/>
      <c r="K10" s="210">
        <v>1190.0</v>
      </c>
      <c r="L10" s="57">
        <v>1012.0</v>
      </c>
      <c r="M10" s="189">
        <f t="shared" si="1"/>
        <v>1012</v>
      </c>
      <c r="N10" s="57" t="s">
        <v>1288</v>
      </c>
      <c r="Q10" s="181"/>
      <c r="R10" s="181"/>
      <c r="S10" s="181"/>
      <c r="T10" s="181"/>
      <c r="U10" s="181"/>
      <c r="V10" s="181"/>
      <c r="W10" s="278"/>
      <c r="X10" s="181"/>
      <c r="Y10" s="181"/>
      <c r="Z10" s="181"/>
      <c r="AA10" s="181"/>
      <c r="AB10" s="181"/>
      <c r="AC10" s="181"/>
      <c r="AD10" s="181"/>
    </row>
    <row r="11" ht="15.75" customHeight="1">
      <c r="A11" s="280" t="s">
        <v>315</v>
      </c>
      <c r="B11" s="255" t="s">
        <v>316</v>
      </c>
      <c r="C11" s="255" t="s">
        <v>6</v>
      </c>
      <c r="D11" s="255" t="s">
        <v>328</v>
      </c>
      <c r="E11" s="255" t="s">
        <v>569</v>
      </c>
      <c r="F11" s="281" t="s">
        <v>1796</v>
      </c>
      <c r="G11" s="282" t="s">
        <v>1797</v>
      </c>
      <c r="H11" s="250">
        <v>1.0</v>
      </c>
      <c r="I11" s="255">
        <v>11490.0</v>
      </c>
      <c r="J11" s="283"/>
      <c r="K11" s="283"/>
      <c r="L11" s="284">
        <v>4283.0</v>
      </c>
      <c r="M11" s="285">
        <f t="shared" si="1"/>
        <v>4283</v>
      </c>
      <c r="N11" s="255" t="s">
        <v>1798</v>
      </c>
      <c r="O11" s="252"/>
      <c r="P11" s="247"/>
      <c r="Q11" s="247"/>
      <c r="R11" s="286"/>
      <c r="S11" s="286"/>
      <c r="T11" s="286"/>
      <c r="U11" s="286"/>
      <c r="V11" s="286"/>
      <c r="W11" s="286"/>
      <c r="X11" s="287"/>
      <c r="Y11" s="286"/>
      <c r="Z11" s="286"/>
      <c r="AA11" s="286"/>
      <c r="AB11" s="286"/>
      <c r="AC11" s="286"/>
      <c r="AD11" s="286"/>
      <c r="AE11" s="286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</row>
    <row r="12" ht="15.75" customHeight="1">
      <c r="A12" s="282" t="s">
        <v>315</v>
      </c>
      <c r="B12" s="255" t="s">
        <v>316</v>
      </c>
      <c r="C12" s="255" t="s">
        <v>6</v>
      </c>
      <c r="D12" s="57" t="s">
        <v>567</v>
      </c>
      <c r="E12" s="255" t="s">
        <v>569</v>
      </c>
      <c r="F12" s="281" t="s">
        <v>2072</v>
      </c>
      <c r="G12" s="255"/>
      <c r="H12" s="154">
        <v>0.0</v>
      </c>
      <c r="I12" s="255"/>
      <c r="J12" s="293">
        <v>7590.0</v>
      </c>
      <c r="K12" s="294">
        <v>3581.0</v>
      </c>
      <c r="L12" s="295">
        <v>1970.0</v>
      </c>
      <c r="M12" s="251">
        <f t="shared" si="1"/>
        <v>0</v>
      </c>
      <c r="N12" s="255" t="s">
        <v>1804</v>
      </c>
      <c r="O12" s="64" t="s">
        <v>1774</v>
      </c>
      <c r="P12" s="270"/>
      <c r="Q12" s="247"/>
      <c r="R12" s="286"/>
      <c r="S12" s="286"/>
      <c r="T12" s="286"/>
      <c r="U12" s="286"/>
      <c r="V12" s="286"/>
      <c r="W12" s="286"/>
      <c r="X12" s="287"/>
      <c r="Y12" s="286"/>
      <c r="Z12" s="286"/>
      <c r="AA12" s="286"/>
      <c r="AB12" s="286"/>
      <c r="AC12" s="286"/>
      <c r="AD12" s="286"/>
      <c r="AE12" s="286"/>
      <c r="AF12" s="247"/>
      <c r="AG12" s="247"/>
      <c r="AH12" s="247"/>
      <c r="AI12" s="252"/>
      <c r="AJ12" s="252"/>
      <c r="AK12" s="270"/>
      <c r="AL12" s="270"/>
      <c r="AM12" s="270"/>
      <c r="AN12" s="270"/>
      <c r="AO12" s="270"/>
    </row>
    <row r="13" ht="15.75" customHeight="1">
      <c r="A13" s="280" t="s">
        <v>315</v>
      </c>
      <c r="B13" s="255" t="s">
        <v>316</v>
      </c>
      <c r="C13" s="255" t="s">
        <v>6</v>
      </c>
      <c r="D13" s="57" t="s">
        <v>567</v>
      </c>
      <c r="E13" s="255" t="s">
        <v>569</v>
      </c>
      <c r="F13" s="256" t="s">
        <v>1799</v>
      </c>
      <c r="G13" s="255" t="s">
        <v>1800</v>
      </c>
      <c r="H13" s="250">
        <v>1.0</v>
      </c>
      <c r="I13" s="255">
        <v>10590.0</v>
      </c>
      <c r="J13" s="283"/>
      <c r="K13" s="283" t="s">
        <v>1801</v>
      </c>
      <c r="L13" s="284">
        <v>3910.0</v>
      </c>
      <c r="M13" s="285">
        <f t="shared" si="1"/>
        <v>3910</v>
      </c>
      <c r="N13" s="255" t="s">
        <v>1798</v>
      </c>
      <c r="O13" s="363"/>
      <c r="P13" s="247"/>
      <c r="Q13" s="247"/>
      <c r="R13" s="286"/>
      <c r="S13" s="286"/>
      <c r="T13" s="286"/>
      <c r="U13" s="286"/>
      <c r="V13" s="286"/>
      <c r="W13" s="286"/>
      <c r="X13" s="287"/>
      <c r="Y13" s="286"/>
      <c r="Z13" s="286"/>
      <c r="AA13" s="286"/>
      <c r="AB13" s="286"/>
      <c r="AC13" s="286"/>
      <c r="AD13" s="286"/>
      <c r="AE13" s="286"/>
      <c r="AF13" s="247"/>
      <c r="AG13" s="247"/>
      <c r="AH13" s="247"/>
      <c r="AI13" s="247"/>
      <c r="AJ13" s="247"/>
      <c r="AK13" s="270"/>
      <c r="AL13" s="270"/>
      <c r="AM13" s="270"/>
      <c r="AN13" s="270"/>
      <c r="AO13" s="270"/>
    </row>
    <row r="14" ht="15.75" customHeight="1">
      <c r="A14" s="35" t="s">
        <v>315</v>
      </c>
      <c r="B14" s="35" t="s">
        <v>316</v>
      </c>
      <c r="C14" s="35" t="s">
        <v>6</v>
      </c>
      <c r="D14" s="97" t="s">
        <v>328</v>
      </c>
      <c r="E14" s="97" t="s">
        <v>4</v>
      </c>
      <c r="F14" s="289" t="s">
        <v>1802</v>
      </c>
      <c r="G14" s="97" t="s">
        <v>377</v>
      </c>
      <c r="H14" s="39">
        <v>1.0</v>
      </c>
      <c r="I14" s="97">
        <v>15390.0</v>
      </c>
      <c r="J14" s="97">
        <v>9390.0</v>
      </c>
      <c r="K14" s="38"/>
      <c r="L14" s="290"/>
      <c r="M14" s="291">
        <v>4236.0</v>
      </c>
      <c r="N14" s="35"/>
      <c r="O14" s="292"/>
      <c r="P14" s="292"/>
      <c r="Q14" s="292"/>
      <c r="R14" s="86"/>
      <c r="S14" s="231"/>
      <c r="T14" s="231"/>
      <c r="U14" s="231"/>
      <c r="V14" s="231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252"/>
      <c r="AJ14" s="270"/>
      <c r="AK14" s="270"/>
      <c r="AL14" s="270"/>
      <c r="AM14" s="270"/>
      <c r="AN14" s="270"/>
      <c r="AO14" s="270"/>
    </row>
    <row r="15" ht="15.75" customHeight="1">
      <c r="A15" s="282" t="s">
        <v>315</v>
      </c>
      <c r="B15" s="255" t="s">
        <v>316</v>
      </c>
      <c r="C15" s="255" t="s">
        <v>6</v>
      </c>
      <c r="D15" s="255" t="s">
        <v>328</v>
      </c>
      <c r="E15" s="255" t="s">
        <v>319</v>
      </c>
      <c r="F15" s="281" t="s">
        <v>1803</v>
      </c>
      <c r="G15" s="255"/>
      <c r="H15" s="250">
        <v>1.0</v>
      </c>
      <c r="I15" s="255"/>
      <c r="J15" s="293">
        <v>12390.0</v>
      </c>
      <c r="K15" s="294"/>
      <c r="L15" s="295">
        <v>3154.0</v>
      </c>
      <c r="M15" s="251">
        <f t="shared" ref="M15:M17" si="2">L15*H15</f>
        <v>3154</v>
      </c>
      <c r="N15" s="255" t="s">
        <v>1804</v>
      </c>
      <c r="O15" s="286"/>
      <c r="P15" s="29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52"/>
      <c r="AJ15" s="252"/>
      <c r="AK15" s="252"/>
      <c r="AL15" s="252"/>
      <c r="AM15" s="252"/>
      <c r="AN15" s="252"/>
      <c r="AO15" s="252"/>
    </row>
    <row r="16" ht="15.75" customHeight="1">
      <c r="A16" s="282" t="s">
        <v>315</v>
      </c>
      <c r="B16" s="255" t="s">
        <v>316</v>
      </c>
      <c r="C16" s="255" t="s">
        <v>6</v>
      </c>
      <c r="D16" s="255" t="s">
        <v>328</v>
      </c>
      <c r="E16" s="255" t="s">
        <v>319</v>
      </c>
      <c r="F16" s="281" t="s">
        <v>1805</v>
      </c>
      <c r="G16" s="255"/>
      <c r="H16" s="250">
        <v>1.0</v>
      </c>
      <c r="I16" s="255"/>
      <c r="J16" s="293">
        <v>8970.0</v>
      </c>
      <c r="K16" s="294"/>
      <c r="L16" s="295">
        <f>4760/2</f>
        <v>2380</v>
      </c>
      <c r="M16" s="251">
        <f t="shared" si="2"/>
        <v>2380</v>
      </c>
      <c r="N16" s="255" t="s">
        <v>1804</v>
      </c>
      <c r="O16" s="286"/>
      <c r="P16" s="29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52"/>
      <c r="AJ16" s="252"/>
      <c r="AK16" s="252"/>
      <c r="AL16" s="252"/>
      <c r="AM16" s="252"/>
      <c r="AN16" s="252"/>
      <c r="AO16" s="252"/>
    </row>
    <row r="17" ht="15.75" customHeight="1">
      <c r="A17" s="282" t="s">
        <v>315</v>
      </c>
      <c r="B17" s="255" t="s">
        <v>316</v>
      </c>
      <c r="C17" s="255" t="s">
        <v>6</v>
      </c>
      <c r="D17" s="255" t="s">
        <v>328</v>
      </c>
      <c r="E17" s="255" t="s">
        <v>319</v>
      </c>
      <c r="F17" s="281" t="s">
        <v>1806</v>
      </c>
      <c r="G17" s="282"/>
      <c r="H17" s="250">
        <v>1.0</v>
      </c>
      <c r="I17" s="255"/>
      <c r="J17" s="293">
        <v>14970.0</v>
      </c>
      <c r="K17" s="294"/>
      <c r="L17" s="295">
        <v>3930.0</v>
      </c>
      <c r="M17" s="251">
        <f t="shared" si="2"/>
        <v>3930</v>
      </c>
      <c r="N17" s="255" t="s">
        <v>1804</v>
      </c>
      <c r="O17" s="286"/>
      <c r="P17" s="29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52"/>
      <c r="AJ17" s="252"/>
      <c r="AK17" s="252"/>
      <c r="AL17" s="252"/>
      <c r="AM17" s="252"/>
      <c r="AN17" s="252"/>
      <c r="AO17" s="252"/>
    </row>
    <row r="18" ht="15.75" customHeight="1">
      <c r="A18" s="255" t="s">
        <v>315</v>
      </c>
      <c r="B18" s="255" t="s">
        <v>316</v>
      </c>
      <c r="C18" s="255" t="s">
        <v>6</v>
      </c>
      <c r="D18" s="255" t="s">
        <v>328</v>
      </c>
      <c r="E18" s="255" t="s">
        <v>569</v>
      </c>
      <c r="F18" s="256" t="s">
        <v>2031</v>
      </c>
      <c r="G18" s="339" t="s">
        <v>377</v>
      </c>
      <c r="H18" s="250">
        <v>1.0</v>
      </c>
      <c r="I18" s="255">
        <v>18390.0</v>
      </c>
      <c r="J18" s="293">
        <v>10990.0</v>
      </c>
      <c r="K18" s="340"/>
      <c r="L18" s="341"/>
      <c r="M18" s="251">
        <v>4673.0</v>
      </c>
      <c r="N18" s="255"/>
      <c r="O18" s="286"/>
      <c r="P18" s="28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63"/>
      <c r="AK18" s="252"/>
      <c r="AL18" s="252"/>
      <c r="AM18" s="252"/>
      <c r="AN18" s="252"/>
      <c r="AO18" s="252"/>
    </row>
    <row r="19" ht="15.75" customHeight="1">
      <c r="A19" s="280" t="s">
        <v>315</v>
      </c>
      <c r="B19" s="280" t="s">
        <v>316</v>
      </c>
      <c r="C19" s="280" t="s">
        <v>6</v>
      </c>
      <c r="D19" s="280" t="s">
        <v>370</v>
      </c>
      <c r="E19" s="280" t="s">
        <v>319</v>
      </c>
      <c r="F19" s="281" t="s">
        <v>1807</v>
      </c>
      <c r="G19" s="280" t="s">
        <v>1808</v>
      </c>
      <c r="H19" s="512">
        <v>1.0</v>
      </c>
      <c r="I19" s="280">
        <v>8390.0</v>
      </c>
      <c r="J19" s="280"/>
      <c r="K19" s="280"/>
      <c r="L19" s="513">
        <v>2558.0</v>
      </c>
      <c r="M19" s="285">
        <f>L19*H19</f>
        <v>2558</v>
      </c>
      <c r="N19" s="280" t="s">
        <v>1809</v>
      </c>
      <c r="O19" s="276"/>
      <c r="P19" s="514"/>
      <c r="Q19" s="514"/>
      <c r="R19" s="515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252"/>
      <c r="AK19" s="252"/>
      <c r="AL19" s="252"/>
      <c r="AM19" s="252"/>
      <c r="AN19" s="252"/>
      <c r="AO19" s="252"/>
    </row>
    <row r="20" ht="15.75" customHeight="1">
      <c r="A20" s="35" t="s">
        <v>315</v>
      </c>
      <c r="B20" s="35" t="s">
        <v>316</v>
      </c>
      <c r="C20" s="35" t="s">
        <v>6</v>
      </c>
      <c r="D20" s="324" t="s">
        <v>370</v>
      </c>
      <c r="E20" s="35" t="s">
        <v>569</v>
      </c>
      <c r="F20" s="348" t="s">
        <v>1810</v>
      </c>
      <c r="G20" s="35" t="s">
        <v>524</v>
      </c>
      <c r="H20" s="39">
        <v>1.0</v>
      </c>
      <c r="I20" s="59">
        <v>8990.0</v>
      </c>
      <c r="J20" s="38"/>
      <c r="K20" s="38"/>
      <c r="L20" s="290"/>
      <c r="M20" s="378">
        <v>3714.0</v>
      </c>
      <c r="N20" s="35" t="s">
        <v>1811</v>
      </c>
      <c r="O20" s="292" t="s">
        <v>1812</v>
      </c>
      <c r="P20" s="292"/>
      <c r="Q20" s="292"/>
      <c r="R20" s="86"/>
      <c r="S20" s="231"/>
      <c r="T20" s="231"/>
      <c r="U20" s="231"/>
      <c r="V20" s="231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252"/>
      <c r="AJ20" s="270"/>
      <c r="AK20" s="270"/>
      <c r="AL20" s="270"/>
      <c r="AM20" s="270"/>
      <c r="AN20" s="270"/>
      <c r="AO20" s="270"/>
    </row>
    <row r="21" ht="15.75" customHeight="1">
      <c r="A21" s="35" t="s">
        <v>315</v>
      </c>
      <c r="B21" s="35" t="s">
        <v>316</v>
      </c>
      <c r="C21" s="35" t="s">
        <v>6</v>
      </c>
      <c r="D21" s="35" t="s">
        <v>567</v>
      </c>
      <c r="E21" s="35" t="s">
        <v>569</v>
      </c>
      <c r="F21" s="325" t="s">
        <v>2050</v>
      </c>
      <c r="G21" s="326" t="s">
        <v>524</v>
      </c>
      <c r="H21" s="154">
        <v>1.0</v>
      </c>
      <c r="I21" s="57">
        <v>12990.0</v>
      </c>
      <c r="J21" s="57">
        <v>8990.0</v>
      </c>
      <c r="K21" s="57"/>
      <c r="L21" s="154">
        <v>3714.0</v>
      </c>
      <c r="M21" s="327">
        <f t="shared" ref="M21:M31" si="3">L21*H21</f>
        <v>3714</v>
      </c>
      <c r="N21" s="57" t="s">
        <v>1814</v>
      </c>
      <c r="O21" s="547"/>
      <c r="P21" s="347"/>
      <c r="Q21" s="347"/>
      <c r="R21" s="421"/>
      <c r="S21" s="323"/>
      <c r="T21" s="323"/>
      <c r="U21" s="323"/>
      <c r="V21" s="323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252"/>
      <c r="AK21" s="270"/>
      <c r="AL21" s="270"/>
      <c r="AM21" s="270"/>
      <c r="AN21" s="270"/>
      <c r="AO21" s="270"/>
    </row>
    <row r="22" ht="15.75" customHeight="1">
      <c r="A22" s="35" t="s">
        <v>315</v>
      </c>
      <c r="B22" s="35" t="s">
        <v>316</v>
      </c>
      <c r="C22" s="35" t="s">
        <v>6</v>
      </c>
      <c r="D22" s="35" t="s">
        <v>474</v>
      </c>
      <c r="E22" s="35" t="s">
        <v>569</v>
      </c>
      <c r="F22" s="325" t="s">
        <v>2052</v>
      </c>
      <c r="G22" s="326" t="s">
        <v>524</v>
      </c>
      <c r="H22" s="154">
        <v>1.0</v>
      </c>
      <c r="I22" s="57">
        <v>12990.0</v>
      </c>
      <c r="J22" s="57">
        <v>8990.0</v>
      </c>
      <c r="K22" s="57"/>
      <c r="L22" s="154">
        <v>3714.0</v>
      </c>
      <c r="M22" s="327">
        <f t="shared" si="3"/>
        <v>3714</v>
      </c>
      <c r="N22" s="57" t="s">
        <v>1814</v>
      </c>
      <c r="O22" s="547"/>
      <c r="P22" s="347"/>
      <c r="Q22" s="347"/>
      <c r="R22" s="421"/>
      <c r="S22" s="323"/>
      <c r="T22" s="323"/>
      <c r="U22" s="323"/>
      <c r="V22" s="323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252"/>
      <c r="AK22" s="270"/>
      <c r="AL22" s="270"/>
      <c r="AM22" s="270"/>
      <c r="AN22" s="270"/>
      <c r="AO22" s="270"/>
    </row>
    <row r="23" ht="15.75" customHeight="1">
      <c r="A23" s="35" t="s">
        <v>315</v>
      </c>
      <c r="B23" s="35" t="s">
        <v>316</v>
      </c>
      <c r="C23" s="35" t="s">
        <v>6</v>
      </c>
      <c r="D23" s="35" t="s">
        <v>474</v>
      </c>
      <c r="E23" s="35" t="s">
        <v>569</v>
      </c>
      <c r="F23" s="325" t="s">
        <v>1813</v>
      </c>
      <c r="G23" s="326" t="s">
        <v>524</v>
      </c>
      <c r="H23" s="154">
        <v>1.0</v>
      </c>
      <c r="I23" s="57">
        <v>12990.0</v>
      </c>
      <c r="J23" s="57">
        <v>10390.0</v>
      </c>
      <c r="K23" s="57"/>
      <c r="L23" s="154">
        <v>3594.0</v>
      </c>
      <c r="M23" s="327">
        <f t="shared" si="3"/>
        <v>3594</v>
      </c>
      <c r="N23" s="57" t="s">
        <v>1814</v>
      </c>
      <c r="O23" s="547"/>
      <c r="P23" s="347"/>
      <c r="Q23" s="347"/>
      <c r="R23" s="421"/>
      <c r="S23" s="323"/>
      <c r="T23" s="323"/>
      <c r="U23" s="323"/>
      <c r="V23" s="323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252"/>
      <c r="AK23" s="270"/>
      <c r="AL23" s="270"/>
      <c r="AM23" s="270"/>
      <c r="AN23" s="270"/>
      <c r="AO23" s="270"/>
    </row>
    <row r="24" ht="15.75" customHeight="1">
      <c r="A24" s="35" t="s">
        <v>315</v>
      </c>
      <c r="B24" s="35" t="s">
        <v>316</v>
      </c>
      <c r="C24" s="35" t="s">
        <v>6</v>
      </c>
      <c r="D24" s="35" t="s">
        <v>328</v>
      </c>
      <c r="E24" s="35" t="s">
        <v>569</v>
      </c>
      <c r="F24" s="325" t="s">
        <v>1815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si="3"/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customHeight="1">
      <c r="A25" s="35" t="s">
        <v>315</v>
      </c>
      <c r="B25" s="80" t="s">
        <v>316</v>
      </c>
      <c r="C25" s="80" t="s">
        <v>6</v>
      </c>
      <c r="D25" s="80" t="s">
        <v>567</v>
      </c>
      <c r="E25" s="80" t="s">
        <v>569</v>
      </c>
      <c r="F25" s="516" t="s">
        <v>1815</v>
      </c>
      <c r="G25" s="517" t="s">
        <v>524</v>
      </c>
      <c r="H25" s="518">
        <v>1.0</v>
      </c>
      <c r="I25" s="519">
        <v>12990.0</v>
      </c>
      <c r="J25" s="519">
        <v>8990.0</v>
      </c>
      <c r="K25" s="64"/>
      <c r="L25" s="518">
        <v>3714.0</v>
      </c>
      <c r="M25" s="520">
        <f t="shared" si="3"/>
        <v>3714</v>
      </c>
      <c r="N25" s="519" t="s">
        <v>1814</v>
      </c>
      <c r="O25" s="547"/>
      <c r="P25" s="420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8" t="s">
        <v>328</v>
      </c>
      <c r="E26" s="307" t="s">
        <v>569</v>
      </c>
      <c r="F26" s="317" t="s">
        <v>2053</v>
      </c>
      <c r="G26" s="318" t="s">
        <v>524</v>
      </c>
      <c r="H26" s="319">
        <v>1.0</v>
      </c>
      <c r="I26" s="257">
        <v>12990.0</v>
      </c>
      <c r="J26" s="257">
        <v>8990.0</v>
      </c>
      <c r="K26" s="64"/>
      <c r="L26" s="319">
        <v>3714.0</v>
      </c>
      <c r="M26" s="320">
        <f t="shared" si="3"/>
        <v>3714</v>
      </c>
      <c r="N26" s="257" t="s">
        <v>1814</v>
      </c>
      <c r="O26" s="328" t="s">
        <v>2054</v>
      </c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customHeight="1">
      <c r="A27" s="306" t="s">
        <v>315</v>
      </c>
      <c r="B27" s="307" t="s">
        <v>316</v>
      </c>
      <c r="C27" s="307" t="s">
        <v>6</v>
      </c>
      <c r="D27" s="307" t="s">
        <v>328</v>
      </c>
      <c r="E27" s="307" t="s">
        <v>569</v>
      </c>
      <c r="F27" s="317" t="s">
        <v>2073</v>
      </c>
      <c r="G27" s="318" t="s">
        <v>524</v>
      </c>
      <c r="H27" s="319">
        <v>0.0</v>
      </c>
      <c r="I27" s="257">
        <v>12990.0</v>
      </c>
      <c r="J27" s="257">
        <v>10390.0</v>
      </c>
      <c r="K27" s="64"/>
      <c r="L27" s="319">
        <v>3594.0</v>
      </c>
      <c r="M27" s="320">
        <f t="shared" si="3"/>
        <v>0</v>
      </c>
      <c r="N27" s="257" t="s">
        <v>1814</v>
      </c>
      <c r="O27" s="328" t="s">
        <v>2074</v>
      </c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customHeight="1">
      <c r="A28" s="306" t="s">
        <v>315</v>
      </c>
      <c r="B28" s="307" t="s">
        <v>316</v>
      </c>
      <c r="C28" s="307" t="s">
        <v>6</v>
      </c>
      <c r="D28" s="308" t="s">
        <v>328</v>
      </c>
      <c r="E28" s="307" t="s">
        <v>569</v>
      </c>
      <c r="F28" s="317" t="s">
        <v>1816</v>
      </c>
      <c r="G28" s="318" t="s">
        <v>524</v>
      </c>
      <c r="H28" s="319">
        <v>1.0</v>
      </c>
      <c r="I28" s="257">
        <v>12990.0</v>
      </c>
      <c r="J28" s="257">
        <v>8990.0</v>
      </c>
      <c r="K28" s="64"/>
      <c r="L28" s="319">
        <v>3714.0</v>
      </c>
      <c r="M28" s="320">
        <f t="shared" si="3"/>
        <v>3714</v>
      </c>
      <c r="N28" s="257" t="s">
        <v>1814</v>
      </c>
      <c r="O28" s="328" t="s">
        <v>1817</v>
      </c>
      <c r="P28" s="322"/>
      <c r="Q28" s="323"/>
      <c r="R28" s="323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  <c r="AM28" s="270"/>
      <c r="AN28" s="270"/>
      <c r="AO28" s="270"/>
    </row>
    <row r="29" ht="15.75" customHeight="1">
      <c r="A29" s="522" t="s">
        <v>315</v>
      </c>
      <c r="B29" s="257" t="s">
        <v>316</v>
      </c>
      <c r="C29" s="257" t="s">
        <v>6</v>
      </c>
      <c r="D29" s="523" t="s">
        <v>474</v>
      </c>
      <c r="E29" s="337" t="s">
        <v>569</v>
      </c>
      <c r="F29" s="524" t="s">
        <v>1818</v>
      </c>
      <c r="G29" s="337"/>
      <c r="H29" s="525">
        <v>1.0</v>
      </c>
      <c r="I29" s="523">
        <v>10990.0</v>
      </c>
      <c r="J29" s="526">
        <v>9790.0</v>
      </c>
      <c r="K29" s="366" t="s">
        <v>1819</v>
      </c>
      <c r="L29" s="527">
        <v>3054.0</v>
      </c>
      <c r="M29" s="528">
        <f t="shared" si="3"/>
        <v>3054</v>
      </c>
      <c r="N29" s="523" t="s">
        <v>1820</v>
      </c>
      <c r="O29" s="335"/>
      <c r="P29" s="529"/>
      <c r="Q29" s="366"/>
      <c r="R29" s="366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  <c r="AF29" s="247"/>
      <c r="AG29" s="247"/>
      <c r="AH29" s="252"/>
      <c r="AI29" s="252"/>
      <c r="AJ29" s="270"/>
      <c r="AK29" s="270"/>
      <c r="AL29" s="270"/>
      <c r="AM29" s="270"/>
      <c r="AN29" s="270"/>
      <c r="AO29" s="270"/>
    </row>
    <row r="30" ht="15.75" customHeight="1">
      <c r="A30" s="522" t="s">
        <v>315</v>
      </c>
      <c r="B30" s="257" t="s">
        <v>316</v>
      </c>
      <c r="C30" s="257" t="s">
        <v>6</v>
      </c>
      <c r="D30" s="523" t="s">
        <v>567</v>
      </c>
      <c r="E30" s="337" t="s">
        <v>569</v>
      </c>
      <c r="F30" s="548" t="s">
        <v>1821</v>
      </c>
      <c r="G30" s="337"/>
      <c r="H30" s="525">
        <v>1.0</v>
      </c>
      <c r="I30" s="523">
        <v>10990.0</v>
      </c>
      <c r="J30" s="526">
        <v>9790.0</v>
      </c>
      <c r="K30" s="366" t="s">
        <v>1819</v>
      </c>
      <c r="L30" s="527">
        <v>3054.0</v>
      </c>
      <c r="M30" s="528">
        <f t="shared" si="3"/>
        <v>3054</v>
      </c>
      <c r="N30" s="523" t="s">
        <v>1820</v>
      </c>
      <c r="O30" s="335"/>
      <c r="P30" s="529"/>
      <c r="Q30" s="366"/>
      <c r="R30" s="366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52"/>
      <c r="AI30" s="252"/>
      <c r="AJ30" s="270"/>
      <c r="AK30" s="270"/>
      <c r="AL30" s="270"/>
      <c r="AM30" s="270"/>
      <c r="AN30" s="270"/>
      <c r="AO30" s="270"/>
    </row>
    <row r="31" ht="15.75" customHeight="1">
      <c r="A31" s="306" t="s">
        <v>315</v>
      </c>
      <c r="B31" s="307" t="s">
        <v>316</v>
      </c>
      <c r="C31" s="307" t="s">
        <v>6</v>
      </c>
      <c r="D31" s="307" t="s">
        <v>328</v>
      </c>
      <c r="E31" s="307" t="s">
        <v>569</v>
      </c>
      <c r="F31" s="317" t="s">
        <v>1822</v>
      </c>
      <c r="G31" s="318" t="s">
        <v>524</v>
      </c>
      <c r="H31" s="319">
        <v>1.0</v>
      </c>
      <c r="I31" s="257">
        <v>13990.0</v>
      </c>
      <c r="J31" s="257">
        <v>9790.0</v>
      </c>
      <c r="K31" s="64"/>
      <c r="L31" s="319">
        <v>4563.0</v>
      </c>
      <c r="M31" s="320">
        <f t="shared" si="3"/>
        <v>4563</v>
      </c>
      <c r="N31" s="257" t="s">
        <v>1814</v>
      </c>
      <c r="O31" s="321"/>
      <c r="P31" s="322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  <c r="AM31" s="270"/>
      <c r="AN31" s="270"/>
      <c r="AO31" s="270"/>
    </row>
    <row r="32" ht="15.75" customHeight="1">
      <c r="A32" s="425" t="s">
        <v>315</v>
      </c>
      <c r="B32" s="337" t="s">
        <v>316</v>
      </c>
      <c r="C32" s="337" t="s">
        <v>6</v>
      </c>
      <c r="D32" s="337" t="s">
        <v>328</v>
      </c>
      <c r="E32" s="337" t="s">
        <v>569</v>
      </c>
      <c r="F32" s="549" t="s">
        <v>1823</v>
      </c>
      <c r="G32" s="550" t="s">
        <v>377</v>
      </c>
      <c r="H32" s="551">
        <v>1.0</v>
      </c>
      <c r="I32" s="337">
        <v>14590.0</v>
      </c>
      <c r="J32" s="552">
        <v>8790.0</v>
      </c>
      <c r="K32" s="553"/>
      <c r="L32" s="554"/>
      <c r="M32" s="528">
        <v>3738.0</v>
      </c>
      <c r="N32" s="337"/>
      <c r="O32" s="336"/>
      <c r="P32" s="555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63"/>
      <c r="AK32" s="270"/>
      <c r="AL32" s="270"/>
      <c r="AM32" s="270"/>
      <c r="AN32" s="270"/>
      <c r="AO32" s="270"/>
    </row>
    <row r="33" ht="15.75" customHeight="1">
      <c r="A33" s="306" t="s">
        <v>315</v>
      </c>
      <c r="B33" s="307" t="s">
        <v>316</v>
      </c>
      <c r="C33" s="307" t="s">
        <v>6</v>
      </c>
      <c r="D33" s="556" t="s">
        <v>1824</v>
      </c>
      <c r="E33" s="307" t="s">
        <v>569</v>
      </c>
      <c r="F33" s="317" t="s">
        <v>1825</v>
      </c>
      <c r="G33" s="318" t="s">
        <v>524</v>
      </c>
      <c r="H33" s="319">
        <v>1.0</v>
      </c>
      <c r="I33" s="257">
        <v>10990.0</v>
      </c>
      <c r="J33" s="257">
        <v>7790.0</v>
      </c>
      <c r="K33" s="64"/>
      <c r="L33" s="319">
        <v>3594.0</v>
      </c>
      <c r="M33" s="320">
        <f t="shared" ref="M33:M35" si="4">L33*H33</f>
        <v>3594</v>
      </c>
      <c r="N33" s="257" t="s">
        <v>1814</v>
      </c>
      <c r="O33" s="328" t="s">
        <v>1826</v>
      </c>
      <c r="P33" s="322"/>
      <c r="Q33" s="323"/>
      <c r="R33" s="323"/>
      <c r="S33" s="323"/>
      <c r="T33" s="323"/>
      <c r="U33" s="323"/>
      <c r="V33" s="323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  <c r="AM33" s="270"/>
      <c r="AN33" s="270"/>
      <c r="AO33" s="270"/>
    </row>
    <row r="34" ht="15.75" customHeight="1">
      <c r="A34" s="282" t="s">
        <v>315</v>
      </c>
      <c r="B34" s="57" t="s">
        <v>316</v>
      </c>
      <c r="C34" s="57" t="s">
        <v>6</v>
      </c>
      <c r="D34" s="331" t="s">
        <v>328</v>
      </c>
      <c r="E34" s="255" t="s">
        <v>569</v>
      </c>
      <c r="F34" s="332" t="s">
        <v>1827</v>
      </c>
      <c r="G34" s="255"/>
      <c r="H34" s="264">
        <v>1.0</v>
      </c>
      <c r="I34" s="331">
        <v>22990.0</v>
      </c>
      <c r="J34" s="333">
        <v>13790.0</v>
      </c>
      <c r="K34" s="331"/>
      <c r="L34" s="343">
        <v>5222.0</v>
      </c>
      <c r="M34" s="251">
        <f t="shared" si="4"/>
        <v>5222</v>
      </c>
      <c r="N34" s="331" t="s">
        <v>1820</v>
      </c>
      <c r="O34" s="335"/>
      <c r="P34" s="335"/>
      <c r="Q34" s="335"/>
      <c r="R34" s="335"/>
      <c r="S34" s="336"/>
      <c r="T34" s="337"/>
      <c r="U34" s="336"/>
      <c r="V34" s="336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52"/>
      <c r="AI34" s="252"/>
      <c r="AJ34" s="270"/>
      <c r="AK34" s="270"/>
      <c r="AL34" s="270"/>
      <c r="AM34" s="270"/>
      <c r="AN34" s="270"/>
      <c r="AO34" s="270"/>
    </row>
    <row r="35" ht="15.75" customHeight="1">
      <c r="A35" s="35" t="s">
        <v>315</v>
      </c>
      <c r="B35" s="35" t="s">
        <v>316</v>
      </c>
      <c r="C35" s="35" t="s">
        <v>6</v>
      </c>
      <c r="D35" s="35" t="s">
        <v>567</v>
      </c>
      <c r="E35" s="35" t="s">
        <v>569</v>
      </c>
      <c r="F35" s="325" t="s">
        <v>1827</v>
      </c>
      <c r="G35" s="326" t="s">
        <v>524</v>
      </c>
      <c r="H35" s="154">
        <v>1.0</v>
      </c>
      <c r="I35" s="57">
        <v>15990.0</v>
      </c>
      <c r="J35" s="57">
        <v>11190.0</v>
      </c>
      <c r="K35" s="57"/>
      <c r="L35" s="154">
        <v>5254.0</v>
      </c>
      <c r="M35" s="327">
        <f t="shared" si="4"/>
        <v>5254</v>
      </c>
      <c r="N35" s="57" t="s">
        <v>1814</v>
      </c>
      <c r="O35" s="321"/>
      <c r="P35" s="329"/>
      <c r="Q35" s="329"/>
      <c r="R35" s="329"/>
      <c r="S35" s="329"/>
      <c r="T35" s="330"/>
      <c r="U35" s="329"/>
      <c r="V35" s="329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  <c r="AM35" s="270"/>
      <c r="AN35" s="270"/>
      <c r="AO35" s="270"/>
    </row>
    <row r="36" ht="15.75" customHeight="1">
      <c r="A36" s="35" t="s">
        <v>315</v>
      </c>
      <c r="B36" s="35" t="s">
        <v>316</v>
      </c>
      <c r="C36" s="35" t="s">
        <v>6</v>
      </c>
      <c r="D36" s="35" t="s">
        <v>328</v>
      </c>
      <c r="E36" s="35" t="s">
        <v>4</v>
      </c>
      <c r="F36" s="348" t="s">
        <v>1828</v>
      </c>
      <c r="G36" s="35" t="s">
        <v>524</v>
      </c>
      <c r="H36" s="39">
        <v>1.0</v>
      </c>
      <c r="I36" s="59">
        <v>14190.0</v>
      </c>
      <c r="J36" s="38"/>
      <c r="K36" s="38"/>
      <c r="L36" s="290"/>
      <c r="M36" s="378">
        <v>6131.0</v>
      </c>
      <c r="N36" s="35" t="s">
        <v>1811</v>
      </c>
      <c r="O36" s="315"/>
      <c r="P36" s="315"/>
      <c r="Q36" s="315"/>
      <c r="R36" s="315"/>
      <c r="S36" s="315"/>
      <c r="T36" s="530"/>
      <c r="U36" s="315"/>
      <c r="V36" s="315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252"/>
      <c r="AJ36" s="270"/>
      <c r="AK36" s="270"/>
      <c r="AL36" s="270"/>
      <c r="AM36" s="270"/>
      <c r="AN36" s="270"/>
      <c r="AO36" s="270"/>
    </row>
    <row r="37" ht="15.75" customHeight="1">
      <c r="A37" s="282" t="s">
        <v>315</v>
      </c>
      <c r="B37" s="255" t="s">
        <v>316</v>
      </c>
      <c r="C37" s="255" t="s">
        <v>6</v>
      </c>
      <c r="D37" s="255" t="s">
        <v>328</v>
      </c>
      <c r="E37" s="255" t="s">
        <v>319</v>
      </c>
      <c r="F37" s="281" t="s">
        <v>1829</v>
      </c>
      <c r="G37" s="282"/>
      <c r="H37" s="250">
        <v>1.0</v>
      </c>
      <c r="I37" s="255">
        <v>13890.0</v>
      </c>
      <c r="J37" s="293">
        <v>12590.0</v>
      </c>
      <c r="K37" s="294"/>
      <c r="L37" s="295">
        <v>5267.0</v>
      </c>
      <c r="M37" s="251">
        <f>L37*H37</f>
        <v>5267</v>
      </c>
      <c r="N37" s="255" t="s">
        <v>1830</v>
      </c>
      <c r="O37" s="336"/>
      <c r="P37" s="336"/>
      <c r="Q37" s="336"/>
      <c r="R37" s="336"/>
      <c r="S37" s="336"/>
      <c r="T37" s="337"/>
      <c r="U37" s="336"/>
      <c r="V37" s="336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7"/>
      <c r="AH37" s="252"/>
      <c r="AI37" s="270"/>
      <c r="AJ37" s="270"/>
      <c r="AK37" s="270"/>
      <c r="AL37" s="270"/>
      <c r="AM37" s="270"/>
      <c r="AN37" s="270"/>
      <c r="AO37" s="270"/>
    </row>
    <row r="38" ht="15.75" customHeight="1">
      <c r="A38" s="261" t="s">
        <v>315</v>
      </c>
      <c r="B38" s="35" t="s">
        <v>316</v>
      </c>
      <c r="C38" s="35" t="s">
        <v>6</v>
      </c>
      <c r="D38" s="35" t="s">
        <v>328</v>
      </c>
      <c r="E38" s="35" t="s">
        <v>319</v>
      </c>
      <c r="F38" s="355" t="s">
        <v>1831</v>
      </c>
      <c r="G38" s="35" t="s">
        <v>524</v>
      </c>
      <c r="H38" s="264">
        <v>1.0</v>
      </c>
      <c r="I38" s="244" t="s">
        <v>1832</v>
      </c>
      <c r="J38" s="265"/>
      <c r="K38" s="266"/>
      <c r="L38" s="264" t="s">
        <v>1833</v>
      </c>
      <c r="M38" s="267" t="s">
        <v>1833</v>
      </c>
      <c r="N38" s="35" t="s">
        <v>1793</v>
      </c>
      <c r="O38" s="543"/>
      <c r="P38" s="543"/>
      <c r="Q38" s="543"/>
      <c r="R38" s="543"/>
      <c r="S38" s="543"/>
      <c r="T38" s="557"/>
      <c r="U38" s="558"/>
      <c r="V38" s="558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  <c r="AM38" s="270"/>
      <c r="AN38" s="270"/>
      <c r="AO38" s="270"/>
    </row>
    <row r="39" ht="15.75" customHeight="1">
      <c r="A39" s="271" t="s">
        <v>315</v>
      </c>
      <c r="B39" s="57" t="s">
        <v>316</v>
      </c>
      <c r="C39" s="57" t="s">
        <v>6</v>
      </c>
      <c r="D39" s="97" t="s">
        <v>567</v>
      </c>
      <c r="E39" s="57" t="s">
        <v>4</v>
      </c>
      <c r="F39" s="358" t="s">
        <v>630</v>
      </c>
      <c r="G39" s="57" t="s">
        <v>524</v>
      </c>
      <c r="H39" s="39">
        <v>1.0</v>
      </c>
      <c r="I39" s="120">
        <v>23990.0</v>
      </c>
      <c r="J39" s="120">
        <v>11990.0</v>
      </c>
      <c r="K39" s="119"/>
      <c r="L39" s="61" t="s">
        <v>631</v>
      </c>
      <c r="M39" s="62">
        <v>5554.0</v>
      </c>
      <c r="N39" s="57" t="s">
        <v>629</v>
      </c>
      <c r="O39" s="304"/>
      <c r="P39" s="304"/>
      <c r="Q39" s="304"/>
      <c r="R39" s="304"/>
      <c r="S39" s="304"/>
      <c r="T39" s="559"/>
      <c r="U39" s="304"/>
      <c r="V39" s="304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70"/>
      <c r="AJ39" s="270"/>
      <c r="AK39" s="270"/>
    </row>
    <row r="40" ht="15.75" customHeight="1">
      <c r="A40" s="255" t="s">
        <v>315</v>
      </c>
      <c r="B40" s="255" t="s">
        <v>316</v>
      </c>
      <c r="C40" s="255" t="s">
        <v>6</v>
      </c>
      <c r="D40" s="255" t="s">
        <v>328</v>
      </c>
      <c r="E40" s="339" t="s">
        <v>4</v>
      </c>
      <c r="F40" s="256" t="s">
        <v>1834</v>
      </c>
      <c r="G40" s="339" t="s">
        <v>377</v>
      </c>
      <c r="H40" s="250">
        <v>1.0</v>
      </c>
      <c r="I40" s="255">
        <v>17190.0</v>
      </c>
      <c r="J40" s="293">
        <v>10390.0</v>
      </c>
      <c r="K40" s="340"/>
      <c r="L40" s="341"/>
      <c r="M40" s="251">
        <v>4365.0</v>
      </c>
      <c r="N40" s="255"/>
      <c r="O40" s="336"/>
      <c r="P40" s="336"/>
      <c r="Q40" s="336"/>
      <c r="R40" s="336"/>
      <c r="S40" s="336"/>
      <c r="T40" s="337"/>
      <c r="U40" s="336"/>
      <c r="V40" s="33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63"/>
      <c r="AK40" s="270"/>
      <c r="AL40" s="270"/>
      <c r="AM40" s="270"/>
      <c r="AN40" s="270"/>
      <c r="AO40" s="270"/>
    </row>
    <row r="41" ht="15.75" customHeight="1">
      <c r="A41" s="271" t="s">
        <v>315</v>
      </c>
      <c r="B41" s="57" t="s">
        <v>316</v>
      </c>
      <c r="C41" s="57" t="s">
        <v>6</v>
      </c>
      <c r="D41" s="362" t="s">
        <v>328</v>
      </c>
      <c r="E41" s="57" t="s">
        <v>4</v>
      </c>
      <c r="F41" s="58" t="s">
        <v>568</v>
      </c>
      <c r="G41" s="57" t="s">
        <v>524</v>
      </c>
      <c r="H41" s="39">
        <v>1.0</v>
      </c>
      <c r="I41" s="59">
        <v>23990.0</v>
      </c>
      <c r="J41" s="59">
        <v>11990.0</v>
      </c>
      <c r="K41" s="181"/>
      <c r="L41" s="137">
        <v>8037.0</v>
      </c>
      <c r="M41" s="359">
        <v>5626.0</v>
      </c>
      <c r="N41" s="192" t="s">
        <v>476</v>
      </c>
      <c r="O41" s="363" t="s">
        <v>1835</v>
      </c>
      <c r="P41" s="288" t="s">
        <v>1836</v>
      </c>
      <c r="Q41" s="276"/>
      <c r="R41" s="276"/>
      <c r="S41" s="276"/>
      <c r="T41" s="276"/>
      <c r="U41" s="276"/>
      <c r="V41" s="276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70"/>
      <c r="AK41" s="270"/>
      <c r="AL41" s="270"/>
      <c r="AM41" s="270"/>
      <c r="AN41" s="270"/>
      <c r="AO41" s="270"/>
    </row>
    <row r="42" ht="15.75" customHeight="1">
      <c r="A42" s="271" t="s">
        <v>315</v>
      </c>
      <c r="B42" s="57" t="s">
        <v>316</v>
      </c>
      <c r="C42" s="57" t="s">
        <v>6</v>
      </c>
      <c r="D42" s="97" t="s">
        <v>328</v>
      </c>
      <c r="E42" s="57" t="s">
        <v>4</v>
      </c>
      <c r="F42" s="57" t="s">
        <v>632</v>
      </c>
      <c r="G42" s="57" t="s">
        <v>524</v>
      </c>
      <c r="H42" s="39">
        <v>1.0</v>
      </c>
      <c r="I42" s="120">
        <v>23990.0</v>
      </c>
      <c r="J42" s="120">
        <v>11990.0</v>
      </c>
      <c r="K42" s="75"/>
      <c r="L42" s="137" t="s">
        <v>633</v>
      </c>
      <c r="M42" s="359">
        <v>5626.0</v>
      </c>
      <c r="N42" s="192" t="s">
        <v>629</v>
      </c>
      <c r="O42" s="252"/>
      <c r="P42" s="276"/>
      <c r="Q42" s="276"/>
      <c r="R42" s="276"/>
      <c r="S42" s="276"/>
      <c r="T42" s="276"/>
      <c r="U42" s="276"/>
      <c r="V42" s="276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70"/>
      <c r="AJ42" s="270"/>
      <c r="AK42" s="270"/>
    </row>
    <row r="43" ht="15.75" customHeight="1">
      <c r="A43" s="35" t="s">
        <v>315</v>
      </c>
      <c r="B43" s="35" t="s">
        <v>316</v>
      </c>
      <c r="C43" s="35" t="s">
        <v>6</v>
      </c>
      <c r="D43" s="35" t="s">
        <v>328</v>
      </c>
      <c r="E43" s="35" t="s">
        <v>319</v>
      </c>
      <c r="F43" s="325" t="s">
        <v>1837</v>
      </c>
      <c r="G43" s="326" t="s">
        <v>524</v>
      </c>
      <c r="H43" s="154">
        <v>1.0</v>
      </c>
      <c r="I43" s="57">
        <v>14970.0</v>
      </c>
      <c r="J43" s="57">
        <v>10590.0</v>
      </c>
      <c r="K43" s="192"/>
      <c r="L43" s="344">
        <v>4148.0</v>
      </c>
      <c r="M43" s="345">
        <f t="shared" ref="M43:M44" si="5">L43*H43</f>
        <v>4148</v>
      </c>
      <c r="N43" s="192" t="s">
        <v>1814</v>
      </c>
      <c r="O43" s="346"/>
      <c r="P43" s="347"/>
      <c r="Q43" s="347"/>
      <c r="R43" s="347"/>
      <c r="S43" s="347"/>
      <c r="T43" s="347"/>
      <c r="U43" s="347"/>
      <c r="V43" s="347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252"/>
      <c r="AK43" s="270"/>
      <c r="AL43" s="270"/>
      <c r="AM43" s="270"/>
      <c r="AN43" s="270"/>
      <c r="AO43" s="270"/>
    </row>
    <row r="44" ht="15.75" customHeight="1">
      <c r="A44" s="282" t="s">
        <v>315</v>
      </c>
      <c r="B44" s="57" t="s">
        <v>316</v>
      </c>
      <c r="C44" s="57" t="s">
        <v>6</v>
      </c>
      <c r="D44" s="331" t="s">
        <v>328</v>
      </c>
      <c r="E44" s="57" t="s">
        <v>319</v>
      </c>
      <c r="F44" s="332" t="s">
        <v>1838</v>
      </c>
      <c r="G44" s="255"/>
      <c r="H44" s="264">
        <v>1.0</v>
      </c>
      <c r="I44" s="331">
        <v>21990.0</v>
      </c>
      <c r="J44" s="333">
        <v>13190.0</v>
      </c>
      <c r="K44" s="364"/>
      <c r="L44" s="365">
        <v>4910.0</v>
      </c>
      <c r="M44" s="354">
        <f t="shared" si="5"/>
        <v>4910</v>
      </c>
      <c r="N44" s="364" t="s">
        <v>1820</v>
      </c>
      <c r="O44" s="366"/>
      <c r="P44" s="364"/>
      <c r="Q44" s="364"/>
      <c r="R44" s="364"/>
      <c r="S44" s="286"/>
      <c r="T44" s="286"/>
      <c r="U44" s="286"/>
      <c r="V44" s="286"/>
      <c r="W44" s="247"/>
      <c r="X44" s="247"/>
      <c r="Y44" s="247"/>
      <c r="Z44" s="247"/>
      <c r="AA44" s="247"/>
      <c r="AB44" s="247"/>
      <c r="AC44" s="247"/>
      <c r="AD44" s="247"/>
      <c r="AE44" s="247"/>
      <c r="AF44" s="247"/>
      <c r="AG44" s="247"/>
      <c r="AH44" s="252"/>
      <c r="AI44" s="252"/>
      <c r="AJ44" s="270"/>
      <c r="AK44" s="270"/>
      <c r="AL44" s="270"/>
      <c r="AM44" s="270"/>
      <c r="AN44" s="270"/>
      <c r="AO44" s="270"/>
    </row>
    <row r="45" ht="15.75" customHeight="1">
      <c r="A45" s="35" t="s">
        <v>315</v>
      </c>
      <c r="B45" s="367" t="s">
        <v>316</v>
      </c>
      <c r="C45" s="367" t="s">
        <v>6</v>
      </c>
      <c r="D45" s="367" t="s">
        <v>328</v>
      </c>
      <c r="E45" s="367" t="s">
        <v>4</v>
      </c>
      <c r="F45" s="368" t="s">
        <v>1839</v>
      </c>
      <c r="G45" s="369" t="s">
        <v>1840</v>
      </c>
      <c r="H45" s="39">
        <v>1.0</v>
      </c>
      <c r="I45" s="367">
        <v>17990.0</v>
      </c>
      <c r="J45" s="367">
        <v>12590.0</v>
      </c>
      <c r="K45" s="181"/>
      <c r="L45" s="370">
        <v>4939.0</v>
      </c>
      <c r="M45" s="371">
        <v>4939.0</v>
      </c>
      <c r="N45" s="192" t="s">
        <v>1841</v>
      </c>
      <c r="O45" s="252"/>
      <c r="P45" s="276"/>
      <c r="Q45" s="276"/>
      <c r="R45" s="276"/>
      <c r="S45" s="276"/>
      <c r="T45" s="276"/>
      <c r="U45" s="276"/>
      <c r="V45" s="276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70"/>
      <c r="AK45" s="270"/>
      <c r="AL45" s="270"/>
      <c r="AM45" s="270"/>
      <c r="AN45" s="270"/>
      <c r="AO45" s="270"/>
    </row>
    <row r="46" ht="15.75" customHeight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1842</v>
      </c>
      <c r="G46" s="255"/>
      <c r="H46" s="264">
        <v>0.0</v>
      </c>
      <c r="I46" s="331">
        <v>24990.0</v>
      </c>
      <c r="J46" s="333">
        <v>14990.0</v>
      </c>
      <c r="K46" s="364"/>
      <c r="L46" s="365">
        <v>5635.0</v>
      </c>
      <c r="M46" s="354">
        <f t="shared" ref="M46:M48" si="6">L46*H46</f>
        <v>0</v>
      </c>
      <c r="N46" s="364" t="s">
        <v>1820</v>
      </c>
      <c r="O46" s="366" t="s">
        <v>2075</v>
      </c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customHeight="1">
      <c r="A47" s="35" t="s">
        <v>315</v>
      </c>
      <c r="B47" s="35" t="s">
        <v>316</v>
      </c>
      <c r="C47" s="35" t="s">
        <v>6</v>
      </c>
      <c r="D47" s="35" t="s">
        <v>474</v>
      </c>
      <c r="E47" s="35" t="s">
        <v>319</v>
      </c>
      <c r="F47" s="325" t="s">
        <v>1842</v>
      </c>
      <c r="G47" s="326" t="s">
        <v>524</v>
      </c>
      <c r="H47" s="154">
        <v>1.0</v>
      </c>
      <c r="I47" s="57">
        <v>17990.0</v>
      </c>
      <c r="J47" s="57">
        <v>12590.0</v>
      </c>
      <c r="K47" s="192"/>
      <c r="L47" s="344">
        <v>5669.0</v>
      </c>
      <c r="M47" s="345">
        <f t="shared" si="6"/>
        <v>5669</v>
      </c>
      <c r="N47" s="192" t="s">
        <v>1814</v>
      </c>
      <c r="O47" s="346"/>
      <c r="P47" s="347"/>
      <c r="Q47" s="347"/>
      <c r="R47" s="347"/>
      <c r="S47" s="347"/>
      <c r="T47" s="347"/>
      <c r="U47" s="347"/>
      <c r="V47" s="347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252"/>
      <c r="AK47" s="270"/>
      <c r="AL47" s="270"/>
      <c r="AM47" s="270"/>
      <c r="AN47" s="270"/>
      <c r="AO47" s="270"/>
    </row>
    <row r="48" ht="15.75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1843</v>
      </c>
      <c r="G48" s="255"/>
      <c r="H48" s="264">
        <v>1.0</v>
      </c>
      <c r="I48" s="331">
        <v>29990.0</v>
      </c>
      <c r="J48" s="333">
        <v>17990.0</v>
      </c>
      <c r="K48" s="364"/>
      <c r="L48" s="365">
        <v>6872.0</v>
      </c>
      <c r="M48" s="354">
        <f t="shared" si="6"/>
        <v>6872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  <c r="AM48" s="270"/>
      <c r="AN48" s="270"/>
      <c r="AO48" s="270"/>
    </row>
    <row r="49">
      <c r="A49" s="261" t="s">
        <v>315</v>
      </c>
      <c r="B49" s="35" t="s">
        <v>316</v>
      </c>
      <c r="C49" s="35" t="s">
        <v>6</v>
      </c>
      <c r="D49" s="35" t="s">
        <v>328</v>
      </c>
      <c r="E49" s="35" t="s">
        <v>319</v>
      </c>
      <c r="F49" s="355" t="s">
        <v>1844</v>
      </c>
      <c r="G49" s="35" t="s">
        <v>524</v>
      </c>
      <c r="H49" s="264">
        <v>1.0</v>
      </c>
      <c r="I49" s="244" t="s">
        <v>1845</v>
      </c>
      <c r="J49" s="265"/>
      <c r="K49" s="296"/>
      <c r="L49" s="356" t="s">
        <v>1846</v>
      </c>
      <c r="M49" s="357" t="s">
        <v>1846</v>
      </c>
      <c r="N49" s="351" t="s">
        <v>1793</v>
      </c>
      <c r="O49" s="268"/>
      <c r="P49" s="269"/>
      <c r="Q49" s="269"/>
      <c r="R49" s="269"/>
      <c r="S49" s="269"/>
      <c r="T49" s="237"/>
      <c r="U49" s="237"/>
      <c r="V49" s="237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252"/>
      <c r="AJ49" s="270"/>
      <c r="AK49" s="270"/>
      <c r="AL49" s="270"/>
      <c r="AM49" s="270"/>
      <c r="AN49" s="270"/>
      <c r="AO49" s="270"/>
    </row>
    <row r="50" ht="15.75" customHeight="1">
      <c r="A50" s="271" t="s">
        <v>315</v>
      </c>
      <c r="B50" s="57" t="s">
        <v>316</v>
      </c>
      <c r="C50" s="57" t="s">
        <v>6</v>
      </c>
      <c r="D50" s="57" t="s">
        <v>328</v>
      </c>
      <c r="E50" s="57" t="s">
        <v>4</v>
      </c>
      <c r="F50" s="57" t="s">
        <v>747</v>
      </c>
      <c r="G50" s="57" t="s">
        <v>524</v>
      </c>
      <c r="H50" s="38">
        <v>1.0</v>
      </c>
      <c r="I50" s="113">
        <v>13590.0</v>
      </c>
      <c r="J50" s="132">
        <v>11390.0</v>
      </c>
      <c r="K50" s="372"/>
      <c r="L50" s="373">
        <v>5843.0</v>
      </c>
      <c r="M50" s="374">
        <v>4967.0</v>
      </c>
      <c r="N50" s="192" t="s">
        <v>748</v>
      </c>
      <c r="P50" s="276"/>
      <c r="Q50" s="276"/>
      <c r="R50" s="276"/>
      <c r="S50" s="276"/>
      <c r="T50" s="276"/>
      <c r="U50" s="276"/>
      <c r="V50" s="276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70"/>
      <c r="AK50" s="270"/>
      <c r="AL50" s="270"/>
      <c r="AM50" s="270"/>
      <c r="AN50" s="270"/>
      <c r="AO50" s="270"/>
    </row>
    <row r="51" ht="15.75" customHeight="1">
      <c r="A51" s="255" t="s">
        <v>315</v>
      </c>
      <c r="B51" s="255" t="s">
        <v>331</v>
      </c>
      <c r="C51" s="255" t="s">
        <v>6</v>
      </c>
      <c r="D51" s="57" t="s">
        <v>567</v>
      </c>
      <c r="E51" s="339" t="s">
        <v>4</v>
      </c>
      <c r="F51" s="256" t="s">
        <v>1847</v>
      </c>
      <c r="G51" s="339" t="s">
        <v>377</v>
      </c>
      <c r="H51" s="250">
        <v>1.0</v>
      </c>
      <c r="I51" s="255">
        <v>16390.0</v>
      </c>
      <c r="J51" s="293">
        <v>13190.0</v>
      </c>
      <c r="K51" s="360">
        <v>8246.0</v>
      </c>
      <c r="L51" s="361"/>
      <c r="M51" s="354">
        <v>4948.0</v>
      </c>
      <c r="N51" s="286"/>
      <c r="O51" s="247"/>
      <c r="P51" s="286"/>
      <c r="Q51" s="286"/>
      <c r="R51" s="286"/>
      <c r="S51" s="286"/>
      <c r="T51" s="286"/>
      <c r="U51" s="286"/>
      <c r="V51" s="286"/>
      <c r="W51" s="247"/>
      <c r="X51" s="247"/>
      <c r="Y51" s="247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63"/>
      <c r="AK51" s="270"/>
      <c r="AL51" s="270"/>
      <c r="AM51" s="270"/>
      <c r="AN51" s="270"/>
      <c r="AO51" s="270"/>
    </row>
    <row r="52" ht="15.75" customHeight="1">
      <c r="A52" s="255" t="s">
        <v>315</v>
      </c>
      <c r="B52" s="255" t="s">
        <v>331</v>
      </c>
      <c r="C52" s="255" t="s">
        <v>6</v>
      </c>
      <c r="D52" s="57" t="s">
        <v>567</v>
      </c>
      <c r="E52" s="339" t="s">
        <v>4</v>
      </c>
      <c r="F52" s="256" t="s">
        <v>1848</v>
      </c>
      <c r="G52" s="339" t="s">
        <v>377</v>
      </c>
      <c r="H52" s="250">
        <v>1.0</v>
      </c>
      <c r="I52" s="255">
        <v>16390.0</v>
      </c>
      <c r="J52" s="293">
        <v>13190.0</v>
      </c>
      <c r="K52" s="360">
        <v>8246.0</v>
      </c>
      <c r="L52" s="361"/>
      <c r="M52" s="354">
        <v>4948.0</v>
      </c>
      <c r="N52" s="286"/>
      <c r="O52" s="247"/>
      <c r="P52" s="286"/>
      <c r="Q52" s="286"/>
      <c r="R52" s="286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63"/>
      <c r="AK52" s="252"/>
      <c r="AL52" s="252"/>
      <c r="AM52" s="252"/>
      <c r="AN52" s="252"/>
      <c r="AO52" s="252"/>
    </row>
    <row r="53" ht="15.75" customHeight="1">
      <c r="A53" s="35" t="s">
        <v>315</v>
      </c>
      <c r="B53" s="367" t="s">
        <v>316</v>
      </c>
      <c r="C53" s="367" t="s">
        <v>6</v>
      </c>
      <c r="D53" s="367" t="s">
        <v>567</v>
      </c>
      <c r="E53" s="367" t="s">
        <v>4</v>
      </c>
      <c r="F53" s="368" t="s">
        <v>1849</v>
      </c>
      <c r="G53" s="369" t="s">
        <v>1840</v>
      </c>
      <c r="H53" s="39">
        <v>1.0</v>
      </c>
      <c r="I53" s="367">
        <v>21990.0</v>
      </c>
      <c r="J53" s="367">
        <v>14590.0</v>
      </c>
      <c r="K53" s="181"/>
      <c r="L53" s="370">
        <v>6930.0</v>
      </c>
      <c r="M53" s="371">
        <v>6930.0</v>
      </c>
      <c r="N53" s="192" t="s">
        <v>1841</v>
      </c>
      <c r="O53" s="252"/>
      <c r="P53" s="276"/>
      <c r="Q53" s="276"/>
      <c r="R53" s="276"/>
      <c r="S53" s="276"/>
      <c r="T53" s="276"/>
      <c r="U53" s="276"/>
      <c r="V53" s="276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70"/>
      <c r="AK53" s="270"/>
      <c r="AL53" s="270"/>
      <c r="AM53" s="270"/>
      <c r="AN53" s="270"/>
      <c r="AO53" s="270"/>
    </row>
    <row r="54" ht="15.75" customHeight="1">
      <c r="A54" s="271" t="s">
        <v>315</v>
      </c>
      <c r="B54" s="57" t="s">
        <v>316</v>
      </c>
      <c r="C54" s="57" t="s">
        <v>6</v>
      </c>
      <c r="D54" s="57" t="s">
        <v>328</v>
      </c>
      <c r="E54" s="57" t="s">
        <v>4</v>
      </c>
      <c r="F54" s="57" t="s">
        <v>749</v>
      </c>
      <c r="G54" s="57" t="s">
        <v>524</v>
      </c>
      <c r="H54" s="38">
        <v>1.0</v>
      </c>
      <c r="I54" s="113">
        <v>15990.0</v>
      </c>
      <c r="J54" s="132">
        <v>13790.0</v>
      </c>
      <c r="K54" s="372"/>
      <c r="L54" s="373">
        <v>7163.0</v>
      </c>
      <c r="M54" s="374">
        <v>6089.0</v>
      </c>
      <c r="N54" s="192" t="s">
        <v>748</v>
      </c>
      <c r="P54" s="276"/>
      <c r="Q54" s="276"/>
      <c r="R54" s="276"/>
      <c r="S54" s="276"/>
      <c r="T54" s="276"/>
      <c r="U54" s="276"/>
      <c r="V54" s="276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70"/>
      <c r="AK54" s="270"/>
      <c r="AL54" s="270"/>
      <c r="AM54" s="270"/>
      <c r="AN54" s="270"/>
      <c r="AO54" s="270"/>
    </row>
    <row r="55" ht="15.75" customHeight="1">
      <c r="A55" s="255" t="s">
        <v>315</v>
      </c>
      <c r="B55" s="255" t="s">
        <v>316</v>
      </c>
      <c r="C55" s="255" t="s">
        <v>6</v>
      </c>
      <c r="D55" s="255" t="s">
        <v>328</v>
      </c>
      <c r="E55" s="339" t="s">
        <v>4</v>
      </c>
      <c r="F55" s="256" t="s">
        <v>1850</v>
      </c>
      <c r="G55" s="339" t="s">
        <v>377</v>
      </c>
      <c r="H55" s="250">
        <v>1.0</v>
      </c>
      <c r="I55" s="255">
        <v>22990.0</v>
      </c>
      <c r="J55" s="293">
        <v>17990.0</v>
      </c>
      <c r="K55" s="360"/>
      <c r="L55" s="361"/>
      <c r="M55" s="354">
        <v>6872.0</v>
      </c>
      <c r="N55" s="286"/>
      <c r="O55" s="247"/>
      <c r="P55" s="286"/>
      <c r="Q55" s="286"/>
      <c r="R55" s="286"/>
      <c r="S55" s="286"/>
      <c r="T55" s="286"/>
      <c r="U55" s="286"/>
      <c r="V55" s="286"/>
      <c r="W55" s="247"/>
      <c r="X55" s="247"/>
      <c r="Y55" s="247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63"/>
      <c r="AK55" s="252"/>
      <c r="AL55" s="252"/>
      <c r="AM55" s="252"/>
      <c r="AN55" s="252"/>
      <c r="AO55" s="252"/>
    </row>
    <row r="56" ht="15.75" customHeight="1">
      <c r="A56" s="35" t="s">
        <v>315</v>
      </c>
      <c r="B56" s="367" t="s">
        <v>316</v>
      </c>
      <c r="C56" s="367" t="s">
        <v>6</v>
      </c>
      <c r="D56" s="367" t="s">
        <v>328</v>
      </c>
      <c r="E56" s="367" t="s">
        <v>4</v>
      </c>
      <c r="F56" s="368" t="s">
        <v>1850</v>
      </c>
      <c r="G56" s="369" t="s">
        <v>1840</v>
      </c>
      <c r="H56" s="39">
        <v>1.0</v>
      </c>
      <c r="I56" s="367">
        <v>20990.0</v>
      </c>
      <c r="J56" s="367">
        <v>13790.0</v>
      </c>
      <c r="K56" s="181"/>
      <c r="L56" s="370">
        <v>6664.0</v>
      </c>
      <c r="M56" s="371">
        <v>6664.0</v>
      </c>
      <c r="N56" s="192" t="s">
        <v>1841</v>
      </c>
      <c r="O56" s="252"/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70"/>
      <c r="AK56" s="270"/>
      <c r="AL56" s="270"/>
      <c r="AM56" s="270"/>
      <c r="AN56" s="270"/>
      <c r="AO56" s="270"/>
    </row>
    <row r="57" ht="15.75" customHeight="1">
      <c r="A57" s="35" t="s">
        <v>315</v>
      </c>
      <c r="B57" s="367" t="s">
        <v>316</v>
      </c>
      <c r="C57" s="367" t="s">
        <v>6</v>
      </c>
      <c r="D57" s="367" t="s">
        <v>567</v>
      </c>
      <c r="E57" s="367" t="s">
        <v>4</v>
      </c>
      <c r="F57" s="368" t="s">
        <v>1850</v>
      </c>
      <c r="G57" s="369" t="s">
        <v>1840</v>
      </c>
      <c r="H57" s="39">
        <v>1.0</v>
      </c>
      <c r="I57" s="367">
        <v>20990.0</v>
      </c>
      <c r="J57" s="367">
        <v>13790.0</v>
      </c>
      <c r="K57" s="181"/>
      <c r="L57" s="370">
        <v>6664.0</v>
      </c>
      <c r="M57" s="371">
        <v>6664.0</v>
      </c>
      <c r="N57" s="192" t="s">
        <v>1841</v>
      </c>
      <c r="O57" s="252"/>
      <c r="P57" s="276"/>
      <c r="Q57" s="276"/>
      <c r="R57" s="276"/>
      <c r="S57" s="276"/>
      <c r="T57" s="276"/>
      <c r="U57" s="276"/>
      <c r="V57" s="276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70"/>
      <c r="AK57" s="270"/>
      <c r="AL57" s="270"/>
      <c r="AM57" s="270"/>
      <c r="AN57" s="270"/>
      <c r="AO57" s="270"/>
    </row>
    <row r="58" ht="15.75" customHeight="1">
      <c r="A58" s="261" t="s">
        <v>315</v>
      </c>
      <c r="B58" s="35" t="s">
        <v>316</v>
      </c>
      <c r="C58" s="35" t="s">
        <v>6</v>
      </c>
      <c r="D58" s="35" t="s">
        <v>328</v>
      </c>
      <c r="E58" s="35" t="s">
        <v>319</v>
      </c>
      <c r="F58" s="355" t="s">
        <v>636</v>
      </c>
      <c r="G58" s="35" t="s">
        <v>524</v>
      </c>
      <c r="H58" s="264">
        <v>1.0</v>
      </c>
      <c r="I58" s="244" t="s">
        <v>1851</v>
      </c>
      <c r="J58" s="265"/>
      <c r="K58" s="296"/>
      <c r="L58" s="356" t="s">
        <v>1852</v>
      </c>
      <c r="M58" s="357" t="s">
        <v>1852</v>
      </c>
      <c r="N58" s="351" t="s">
        <v>1793</v>
      </c>
      <c r="O58" s="268"/>
      <c r="P58" s="269"/>
      <c r="Q58" s="269"/>
      <c r="R58" s="269"/>
      <c r="S58" s="269"/>
      <c r="T58" s="237"/>
      <c r="U58" s="237"/>
      <c r="V58" s="237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252"/>
      <c r="AJ58" s="270"/>
      <c r="AK58" s="252"/>
      <c r="AL58" s="252"/>
      <c r="AM58" s="252"/>
      <c r="AN58" s="252"/>
      <c r="AO58" s="252"/>
    </row>
    <row r="59" ht="15.75" customHeight="1">
      <c r="A59" s="271" t="s">
        <v>315</v>
      </c>
      <c r="B59" s="57" t="s">
        <v>316</v>
      </c>
      <c r="C59" s="57" t="s">
        <v>6</v>
      </c>
      <c r="D59" s="97" t="s">
        <v>567</v>
      </c>
      <c r="E59" s="57" t="s">
        <v>4</v>
      </c>
      <c r="F59" s="358" t="s">
        <v>636</v>
      </c>
      <c r="G59" s="57" t="s">
        <v>524</v>
      </c>
      <c r="H59" s="39">
        <v>1.0</v>
      </c>
      <c r="I59" s="120">
        <v>15490.0</v>
      </c>
      <c r="J59" s="120">
        <v>12390.0</v>
      </c>
      <c r="K59" s="75"/>
      <c r="L59" s="137" t="s">
        <v>637</v>
      </c>
      <c r="M59" s="359">
        <v>4811.0</v>
      </c>
      <c r="N59" s="192" t="s">
        <v>629</v>
      </c>
      <c r="O59" s="252"/>
      <c r="P59" s="276"/>
      <c r="Q59" s="276"/>
      <c r="R59" s="276"/>
      <c r="S59" s="276"/>
      <c r="T59" s="276"/>
      <c r="U59" s="276"/>
      <c r="V59" s="276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70"/>
      <c r="AJ59" s="270"/>
      <c r="AK59" s="270"/>
    </row>
    <row r="60" ht="15.75" customHeight="1">
      <c r="A60" s="261" t="s">
        <v>315</v>
      </c>
      <c r="B60" s="35" t="s">
        <v>316</v>
      </c>
      <c r="C60" s="35" t="s">
        <v>6</v>
      </c>
      <c r="D60" s="35" t="s">
        <v>474</v>
      </c>
      <c r="E60" s="35" t="s">
        <v>319</v>
      </c>
      <c r="F60" s="355" t="s">
        <v>638</v>
      </c>
      <c r="G60" s="35" t="s">
        <v>524</v>
      </c>
      <c r="H60" s="264">
        <v>1.0</v>
      </c>
      <c r="I60" s="244" t="s">
        <v>1851</v>
      </c>
      <c r="J60" s="265"/>
      <c r="K60" s="296"/>
      <c r="L60" s="356" t="s">
        <v>1852</v>
      </c>
      <c r="M60" s="357" t="s">
        <v>1852</v>
      </c>
      <c r="N60" s="351" t="s">
        <v>1793</v>
      </c>
      <c r="O60" s="268"/>
      <c r="P60" s="269"/>
      <c r="Q60" s="269"/>
      <c r="R60" s="269"/>
      <c r="S60" s="269"/>
      <c r="T60" s="237"/>
      <c r="U60" s="237"/>
      <c r="V60" s="237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252"/>
      <c r="AJ60" s="270"/>
      <c r="AK60" s="270"/>
      <c r="AL60" s="270"/>
      <c r="AM60" s="270"/>
      <c r="AN60" s="270"/>
      <c r="AO60" s="270"/>
    </row>
    <row r="61" ht="15.75" customHeight="1">
      <c r="A61" s="271" t="s">
        <v>315</v>
      </c>
      <c r="B61" s="57" t="s">
        <v>316</v>
      </c>
      <c r="C61" s="57" t="s">
        <v>6</v>
      </c>
      <c r="D61" s="97" t="s">
        <v>474</v>
      </c>
      <c r="E61" s="57" t="s">
        <v>4</v>
      </c>
      <c r="F61" s="57" t="s">
        <v>638</v>
      </c>
      <c r="G61" s="57" t="s">
        <v>524</v>
      </c>
      <c r="H61" s="39">
        <v>1.0</v>
      </c>
      <c r="I61" s="120">
        <v>15490.0</v>
      </c>
      <c r="J61" s="120">
        <v>12390.0</v>
      </c>
      <c r="K61" s="75"/>
      <c r="L61" s="137" t="s">
        <v>637</v>
      </c>
      <c r="M61" s="359">
        <v>4811.0</v>
      </c>
      <c r="N61" s="192" t="s">
        <v>629</v>
      </c>
      <c r="O61" s="252"/>
      <c r="P61" s="276"/>
      <c r="Q61" s="276"/>
      <c r="R61" s="276"/>
      <c r="S61" s="276"/>
      <c r="T61" s="276"/>
      <c r="U61" s="276"/>
      <c r="V61" s="276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70"/>
      <c r="AJ61" s="270"/>
      <c r="AK61" s="270"/>
    </row>
    <row r="62" ht="15.75" customHeight="1">
      <c r="A62" s="35" t="s">
        <v>315</v>
      </c>
      <c r="B62" s="35" t="s">
        <v>316</v>
      </c>
      <c r="C62" s="35" t="s">
        <v>6</v>
      </c>
      <c r="D62" s="35" t="s">
        <v>567</v>
      </c>
      <c r="E62" s="35" t="s">
        <v>319</v>
      </c>
      <c r="F62" s="325" t="s">
        <v>1853</v>
      </c>
      <c r="G62" s="326" t="s">
        <v>524</v>
      </c>
      <c r="H62" s="154">
        <v>1.0</v>
      </c>
      <c r="I62" s="57">
        <v>12990.0</v>
      </c>
      <c r="J62" s="57">
        <v>8970.0</v>
      </c>
      <c r="K62" s="192"/>
      <c r="L62" s="344">
        <v>3990.0</v>
      </c>
      <c r="M62" s="345">
        <f>L62*H62</f>
        <v>3990</v>
      </c>
      <c r="N62" s="192" t="s">
        <v>1814</v>
      </c>
      <c r="O62" s="346"/>
      <c r="P62" s="347"/>
      <c r="Q62" s="347"/>
      <c r="R62" s="347"/>
      <c r="S62" s="347"/>
      <c r="T62" s="347"/>
      <c r="U62" s="347"/>
      <c r="V62" s="347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252"/>
      <c r="AK62" s="270"/>
      <c r="AL62" s="270"/>
      <c r="AM62" s="270"/>
      <c r="AN62" s="270"/>
      <c r="AO62" s="270"/>
    </row>
    <row r="63" ht="15.75" customHeight="1">
      <c r="A63" s="35" t="s">
        <v>315</v>
      </c>
      <c r="B63" s="35" t="s">
        <v>316</v>
      </c>
      <c r="C63" s="35" t="s">
        <v>6</v>
      </c>
      <c r="D63" s="35" t="s">
        <v>328</v>
      </c>
      <c r="E63" s="35" t="s">
        <v>4</v>
      </c>
      <c r="F63" s="348" t="s">
        <v>1854</v>
      </c>
      <c r="G63" s="35" t="s">
        <v>524</v>
      </c>
      <c r="H63" s="39">
        <v>1.0</v>
      </c>
      <c r="I63" s="59">
        <v>16390.0</v>
      </c>
      <c r="J63" s="38"/>
      <c r="K63" s="191"/>
      <c r="L63" s="349"/>
      <c r="M63" s="350">
        <v>6830.0</v>
      </c>
      <c r="N63" s="351" t="s">
        <v>1811</v>
      </c>
      <c r="O63" s="231"/>
      <c r="P63" s="292"/>
      <c r="Q63" s="292"/>
      <c r="R63" s="292"/>
      <c r="S63" s="292"/>
      <c r="T63" s="292"/>
      <c r="U63" s="292"/>
      <c r="V63" s="292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70"/>
      <c r="AL63" s="270"/>
      <c r="AM63" s="270"/>
      <c r="AN63" s="270"/>
      <c r="AO63" s="270"/>
    </row>
    <row r="64" ht="15.75" customHeight="1">
      <c r="A64" s="35" t="s">
        <v>315</v>
      </c>
      <c r="B64" s="35" t="s">
        <v>316</v>
      </c>
      <c r="C64" s="35" t="s">
        <v>6</v>
      </c>
      <c r="D64" s="97" t="s">
        <v>328</v>
      </c>
      <c r="E64" s="97" t="s">
        <v>4</v>
      </c>
      <c r="F64" s="289" t="s">
        <v>1854</v>
      </c>
      <c r="G64" s="97" t="s">
        <v>377</v>
      </c>
      <c r="H64" s="39">
        <v>1.0</v>
      </c>
      <c r="I64" s="97">
        <v>24490.0</v>
      </c>
      <c r="J64" s="97">
        <v>16970.0</v>
      </c>
      <c r="K64" s="191"/>
      <c r="L64" s="349"/>
      <c r="M64" s="375">
        <v>6830.0</v>
      </c>
      <c r="N64" s="351"/>
      <c r="O64" s="231"/>
      <c r="P64" s="292"/>
      <c r="Q64" s="292"/>
      <c r="R64" s="292"/>
      <c r="S64" s="292"/>
      <c r="T64" s="292"/>
      <c r="U64" s="292"/>
      <c r="V64" s="292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252"/>
      <c r="AJ64" s="270"/>
      <c r="AK64" s="270"/>
      <c r="AL64" s="270"/>
      <c r="AM64" s="270"/>
      <c r="AN64" s="270"/>
      <c r="AO64" s="270"/>
    </row>
    <row r="65" ht="15.75" customHeight="1">
      <c r="A65" s="35" t="s">
        <v>315</v>
      </c>
      <c r="B65" s="35" t="s">
        <v>316</v>
      </c>
      <c r="C65" s="35" t="s">
        <v>6</v>
      </c>
      <c r="D65" s="97" t="s">
        <v>567</v>
      </c>
      <c r="E65" s="97" t="s">
        <v>4</v>
      </c>
      <c r="F65" s="289" t="s">
        <v>1854</v>
      </c>
      <c r="G65" s="97" t="s">
        <v>377</v>
      </c>
      <c r="H65" s="39">
        <v>1.0</v>
      </c>
      <c r="I65" s="97">
        <v>24490.0</v>
      </c>
      <c r="J65" s="97">
        <v>16970.0</v>
      </c>
      <c r="K65" s="191"/>
      <c r="L65" s="349"/>
      <c r="M65" s="375">
        <v>6830.0</v>
      </c>
      <c r="N65" s="351"/>
      <c r="O65" s="231"/>
      <c r="P65" s="292"/>
      <c r="Q65" s="292"/>
      <c r="R65" s="292"/>
      <c r="S65" s="292"/>
      <c r="T65" s="292"/>
      <c r="U65" s="292"/>
      <c r="V65" s="292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  <c r="AM65" s="270"/>
      <c r="AN65" s="270"/>
      <c r="AO65" s="270"/>
    </row>
    <row r="66" ht="15.75" customHeight="1">
      <c r="A66" s="261" t="s">
        <v>315</v>
      </c>
      <c r="B66" s="35" t="s">
        <v>316</v>
      </c>
      <c r="C66" s="35" t="s">
        <v>6</v>
      </c>
      <c r="D66" s="35" t="s">
        <v>328</v>
      </c>
      <c r="E66" s="35" t="s">
        <v>319</v>
      </c>
      <c r="F66" s="355" t="s">
        <v>1855</v>
      </c>
      <c r="G66" s="35" t="s">
        <v>524</v>
      </c>
      <c r="H66" s="264">
        <v>1.0</v>
      </c>
      <c r="I66" s="244" t="s">
        <v>1856</v>
      </c>
      <c r="J66" s="265"/>
      <c r="K66" s="296"/>
      <c r="L66" s="356" t="s">
        <v>1857</v>
      </c>
      <c r="M66" s="357" t="s">
        <v>1857</v>
      </c>
      <c r="N66" s="351" t="s">
        <v>1793</v>
      </c>
      <c r="O66" s="268"/>
      <c r="P66" s="269"/>
      <c r="Q66" s="269"/>
      <c r="R66" s="269"/>
      <c r="S66" s="269"/>
      <c r="T66" s="237"/>
      <c r="U66" s="237"/>
      <c r="V66" s="237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52"/>
      <c r="AL66" s="252"/>
      <c r="AM66" s="252"/>
      <c r="AN66" s="252"/>
      <c r="AO66" s="252"/>
    </row>
    <row r="67" ht="15.75" customHeight="1">
      <c r="A67" s="271" t="s">
        <v>315</v>
      </c>
      <c r="B67" s="57" t="s">
        <v>316</v>
      </c>
      <c r="C67" s="57" t="s">
        <v>6</v>
      </c>
      <c r="D67" s="57" t="s">
        <v>328</v>
      </c>
      <c r="E67" s="57" t="s">
        <v>4</v>
      </c>
      <c r="F67" s="58" t="s">
        <v>572</v>
      </c>
      <c r="G67" s="57" t="s">
        <v>524</v>
      </c>
      <c r="H67" s="39">
        <v>1.0</v>
      </c>
      <c r="I67" s="59">
        <v>19790.0</v>
      </c>
      <c r="J67" s="59">
        <v>13790.0</v>
      </c>
      <c r="K67" s="181"/>
      <c r="L67" s="137">
        <v>6391.0</v>
      </c>
      <c r="M67" s="359">
        <v>5432.0</v>
      </c>
      <c r="N67" s="192" t="s">
        <v>476</v>
      </c>
      <c r="O67" s="252"/>
      <c r="P67" s="276"/>
      <c r="Q67" s="276"/>
      <c r="R67" s="276"/>
      <c r="S67" s="276"/>
      <c r="T67" s="276"/>
      <c r="U67" s="276"/>
      <c r="V67" s="276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70"/>
      <c r="AK67" s="270"/>
      <c r="AL67" s="270"/>
      <c r="AM67" s="270"/>
      <c r="AN67" s="270"/>
      <c r="AO67" s="270"/>
    </row>
    <row r="68" ht="15.75" customHeight="1">
      <c r="A68" s="261" t="s">
        <v>315</v>
      </c>
      <c r="B68" s="35" t="s">
        <v>316</v>
      </c>
      <c r="C68" s="35" t="s">
        <v>6</v>
      </c>
      <c r="D68" s="35" t="s">
        <v>370</v>
      </c>
      <c r="E68" s="35" t="s">
        <v>319</v>
      </c>
      <c r="F68" s="355" t="s">
        <v>1858</v>
      </c>
      <c r="G68" s="35" t="s">
        <v>524</v>
      </c>
      <c r="H68" s="264">
        <v>1.0</v>
      </c>
      <c r="I68" s="244" t="s">
        <v>1859</v>
      </c>
      <c r="J68" s="265"/>
      <c r="K68" s="296"/>
      <c r="L68" s="356">
        <v>3212.0</v>
      </c>
      <c r="M68" s="357" t="s">
        <v>1860</v>
      </c>
      <c r="N68" s="351" t="s">
        <v>1793</v>
      </c>
      <c r="O68" s="268"/>
      <c r="P68" s="269"/>
      <c r="Q68" s="269"/>
      <c r="R68" s="269"/>
      <c r="S68" s="269"/>
      <c r="T68" s="237"/>
      <c r="U68" s="237"/>
      <c r="V68" s="237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70"/>
      <c r="AL68" s="270"/>
      <c r="AM68" s="270"/>
      <c r="AN68" s="270"/>
      <c r="AO68" s="270"/>
    </row>
    <row r="69" ht="15.75" customHeight="1">
      <c r="A69" s="261" t="s">
        <v>315</v>
      </c>
      <c r="B69" s="35" t="s">
        <v>316</v>
      </c>
      <c r="C69" s="35" t="s">
        <v>6</v>
      </c>
      <c r="D69" s="35" t="s">
        <v>474</v>
      </c>
      <c r="E69" s="35" t="s">
        <v>319</v>
      </c>
      <c r="F69" s="355" t="s">
        <v>1861</v>
      </c>
      <c r="G69" s="35" t="s">
        <v>524</v>
      </c>
      <c r="H69" s="264">
        <v>1.0</v>
      </c>
      <c r="I69" s="244" t="s">
        <v>1859</v>
      </c>
      <c r="J69" s="265"/>
      <c r="K69" s="296"/>
      <c r="L69" s="356">
        <v>3212.0</v>
      </c>
      <c r="M69" s="357" t="s">
        <v>1860</v>
      </c>
      <c r="N69" s="351" t="s">
        <v>1793</v>
      </c>
      <c r="O69" s="268"/>
      <c r="P69" s="269"/>
      <c r="Q69" s="269"/>
      <c r="R69" s="269"/>
      <c r="S69" s="269"/>
      <c r="T69" s="237"/>
      <c r="U69" s="237"/>
      <c r="V69" s="237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52"/>
      <c r="AL69" s="252"/>
      <c r="AM69" s="252"/>
      <c r="AN69" s="252"/>
      <c r="AO69" s="252"/>
    </row>
    <row r="70" ht="15.75" customHeight="1">
      <c r="A70" s="261" t="s">
        <v>315</v>
      </c>
      <c r="B70" s="35" t="s">
        <v>316</v>
      </c>
      <c r="C70" s="35" t="s">
        <v>6</v>
      </c>
      <c r="D70" s="35" t="s">
        <v>370</v>
      </c>
      <c r="E70" s="35" t="s">
        <v>319</v>
      </c>
      <c r="F70" s="355" t="s">
        <v>1861</v>
      </c>
      <c r="G70" s="35" t="s">
        <v>524</v>
      </c>
      <c r="H70" s="264">
        <v>1.0</v>
      </c>
      <c r="I70" s="244" t="s">
        <v>1859</v>
      </c>
      <c r="J70" s="265"/>
      <c r="K70" s="296"/>
      <c r="L70" s="356">
        <v>3212.0</v>
      </c>
      <c r="M70" s="357" t="s">
        <v>1860</v>
      </c>
      <c r="N70" s="351" t="s">
        <v>1793</v>
      </c>
      <c r="O70" s="268"/>
      <c r="P70" s="269"/>
      <c r="Q70" s="269"/>
      <c r="R70" s="269"/>
      <c r="S70" s="269"/>
      <c r="T70" s="237"/>
      <c r="U70" s="237"/>
      <c r="V70" s="237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52"/>
      <c r="AL70" s="252"/>
      <c r="AM70" s="252"/>
      <c r="AN70" s="252"/>
      <c r="AO70" s="252"/>
    </row>
    <row r="71" ht="15.75" customHeight="1">
      <c r="A71" s="261" t="s">
        <v>315</v>
      </c>
      <c r="B71" s="35" t="s">
        <v>316</v>
      </c>
      <c r="C71" s="35" t="s">
        <v>6</v>
      </c>
      <c r="D71" s="35" t="s">
        <v>370</v>
      </c>
      <c r="E71" s="35" t="s">
        <v>319</v>
      </c>
      <c r="F71" s="355" t="s">
        <v>1862</v>
      </c>
      <c r="G71" s="35" t="s">
        <v>524</v>
      </c>
      <c r="H71" s="264">
        <v>1.0</v>
      </c>
      <c r="I71" s="244" t="s">
        <v>1859</v>
      </c>
      <c r="J71" s="265"/>
      <c r="K71" s="296"/>
      <c r="L71" s="356">
        <v>3212.0</v>
      </c>
      <c r="M71" s="357" t="s">
        <v>1860</v>
      </c>
      <c r="N71" s="351" t="s">
        <v>1793</v>
      </c>
      <c r="O71" s="268"/>
      <c r="P71" s="269"/>
      <c r="Q71" s="269"/>
      <c r="R71" s="269"/>
      <c r="S71" s="269"/>
      <c r="T71" s="237"/>
      <c r="U71" s="237"/>
      <c r="V71" s="237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70"/>
      <c r="AL71" s="270"/>
      <c r="AM71" s="270"/>
      <c r="AN71" s="270"/>
      <c r="AO71" s="270"/>
    </row>
    <row r="72" ht="15.75" customHeight="1">
      <c r="A72" s="282" t="s">
        <v>315</v>
      </c>
      <c r="B72" s="57" t="s">
        <v>316</v>
      </c>
      <c r="C72" s="255" t="s">
        <v>6</v>
      </c>
      <c r="D72" s="255" t="s">
        <v>328</v>
      </c>
      <c r="E72" s="255" t="s">
        <v>319</v>
      </c>
      <c r="F72" s="256" t="s">
        <v>1863</v>
      </c>
      <c r="G72" s="255"/>
      <c r="H72" s="250">
        <v>1.0</v>
      </c>
      <c r="I72" s="255"/>
      <c r="J72" s="293">
        <v>5790.0</v>
      </c>
      <c r="K72" s="286"/>
      <c r="L72" s="353">
        <v>1916.0</v>
      </c>
      <c r="M72" s="354">
        <f t="shared" ref="M72:M73" si="7">L72*H72</f>
        <v>1916</v>
      </c>
      <c r="N72" s="286" t="s">
        <v>1804</v>
      </c>
      <c r="O72" s="247"/>
      <c r="P72" s="296"/>
      <c r="Q72" s="286"/>
      <c r="R72" s="286"/>
      <c r="S72" s="286"/>
      <c r="T72" s="286"/>
      <c r="U72" s="286"/>
      <c r="V72" s="286"/>
      <c r="W72" s="247"/>
      <c r="X72" s="247"/>
      <c r="Y72" s="247"/>
      <c r="Z72" s="247"/>
      <c r="AA72" s="247"/>
      <c r="AB72" s="247"/>
      <c r="AC72" s="247"/>
      <c r="AD72" s="247"/>
      <c r="AE72" s="247"/>
      <c r="AF72" s="247"/>
      <c r="AG72" s="247"/>
      <c r="AH72" s="247"/>
      <c r="AI72" s="252"/>
      <c r="AJ72" s="252"/>
      <c r="AK72" s="270"/>
      <c r="AL72" s="270"/>
      <c r="AM72" s="270"/>
      <c r="AN72" s="270"/>
      <c r="AO72" s="270"/>
    </row>
    <row r="73" ht="15.75" customHeight="1">
      <c r="A73" s="282" t="s">
        <v>315</v>
      </c>
      <c r="B73" s="57" t="s">
        <v>316</v>
      </c>
      <c r="C73" s="255" t="s">
        <v>6</v>
      </c>
      <c r="D73" s="255" t="s">
        <v>328</v>
      </c>
      <c r="E73" s="255" t="s">
        <v>319</v>
      </c>
      <c r="F73" s="256" t="s">
        <v>1864</v>
      </c>
      <c r="G73" s="255"/>
      <c r="H73" s="250">
        <v>1.0</v>
      </c>
      <c r="I73" s="255"/>
      <c r="J73" s="293">
        <v>5790.0</v>
      </c>
      <c r="K73" s="255"/>
      <c r="L73" s="295">
        <f>3832/2</f>
        <v>1916</v>
      </c>
      <c r="M73" s="251">
        <f t="shared" si="7"/>
        <v>1916</v>
      </c>
      <c r="N73" s="255" t="s">
        <v>1804</v>
      </c>
      <c r="O73" s="247"/>
      <c r="P73" s="270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  <c r="AF73" s="247"/>
      <c r="AG73" s="247"/>
      <c r="AH73" s="247"/>
      <c r="AI73" s="252"/>
      <c r="AJ73" s="252"/>
      <c r="AK73" s="270"/>
      <c r="AL73" s="270"/>
      <c r="AM73" s="270"/>
      <c r="AN73" s="270"/>
      <c r="AO73" s="270"/>
    </row>
    <row r="74" ht="15.75" customHeight="1">
      <c r="A74" s="35" t="s">
        <v>315</v>
      </c>
      <c r="B74" s="57" t="s">
        <v>54</v>
      </c>
      <c r="C74" s="57" t="s">
        <v>22</v>
      </c>
      <c r="D74" s="35" t="s">
        <v>567</v>
      </c>
      <c r="E74" s="57" t="s">
        <v>4</v>
      </c>
      <c r="F74" s="348" t="s">
        <v>1865</v>
      </c>
      <c r="G74" s="35" t="s">
        <v>320</v>
      </c>
      <c r="H74" s="39">
        <v>1.0</v>
      </c>
      <c r="I74" s="59">
        <v>3590.0</v>
      </c>
      <c r="J74" s="376"/>
      <c r="K74" s="274"/>
      <c r="L74" s="377" t="s">
        <v>55</v>
      </c>
      <c r="M74" s="378">
        <f>4533/3</f>
        <v>1511</v>
      </c>
      <c r="N74" s="35" t="s">
        <v>1866</v>
      </c>
      <c r="O74" s="44"/>
      <c r="P74" s="44">
        <f t="shared" ref="P74:P75" si="8">M74*H74</f>
        <v>1511</v>
      </c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252"/>
      <c r="AJ74" s="270"/>
      <c r="AK74" s="270"/>
      <c r="AL74" s="270"/>
      <c r="AM74" s="270"/>
      <c r="AN74" s="270"/>
      <c r="AO74" s="270"/>
    </row>
    <row r="75" ht="15.75" customHeight="1">
      <c r="A75" s="35" t="s">
        <v>315</v>
      </c>
      <c r="B75" s="57" t="s">
        <v>54</v>
      </c>
      <c r="C75" s="57" t="s">
        <v>22</v>
      </c>
      <c r="D75" s="35" t="s">
        <v>567</v>
      </c>
      <c r="E75" s="57" t="s">
        <v>4</v>
      </c>
      <c r="F75" s="348" t="s">
        <v>1867</v>
      </c>
      <c r="G75" s="35" t="s">
        <v>320</v>
      </c>
      <c r="H75" s="39">
        <v>1.0</v>
      </c>
      <c r="I75" s="59">
        <v>3590.0</v>
      </c>
      <c r="J75" s="376"/>
      <c r="K75" s="274"/>
      <c r="L75" s="377" t="s">
        <v>55</v>
      </c>
      <c r="M75" s="378">
        <f>3022/2</f>
        <v>1511</v>
      </c>
      <c r="N75" s="35" t="s">
        <v>1866</v>
      </c>
      <c r="O75" s="55"/>
      <c r="P75" s="44">
        <f t="shared" si="8"/>
        <v>1511</v>
      </c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252"/>
      <c r="AJ75" s="270"/>
      <c r="AK75" s="270"/>
      <c r="AL75" s="270"/>
      <c r="AM75" s="270"/>
      <c r="AN75" s="270"/>
      <c r="AO75" s="270"/>
    </row>
    <row r="76" ht="15.75" customHeight="1">
      <c r="A76" s="271" t="s">
        <v>315</v>
      </c>
      <c r="B76" s="57" t="s">
        <v>316</v>
      </c>
      <c r="C76" s="57" t="s">
        <v>573</v>
      </c>
      <c r="D76" s="57" t="s">
        <v>328</v>
      </c>
      <c r="E76" s="57" t="s">
        <v>4</v>
      </c>
      <c r="F76" s="58" t="s">
        <v>575</v>
      </c>
      <c r="G76" s="57" t="s">
        <v>335</v>
      </c>
      <c r="H76" s="39">
        <v>1.0</v>
      </c>
      <c r="I76" s="59">
        <v>3990.0</v>
      </c>
      <c r="J76" s="59"/>
      <c r="K76" s="274"/>
      <c r="L76" s="61">
        <v>1693.0</v>
      </c>
      <c r="M76" s="62">
        <v>1354.0</v>
      </c>
      <c r="N76" s="57" t="s">
        <v>476</v>
      </c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70"/>
      <c r="AK76" s="270"/>
      <c r="AL76" s="270"/>
      <c r="AM76" s="270"/>
      <c r="AN76" s="270"/>
      <c r="AO76" s="270"/>
    </row>
    <row r="77" ht="15.75" customHeight="1">
      <c r="A77" s="271" t="s">
        <v>315</v>
      </c>
      <c r="B77" s="57" t="s">
        <v>316</v>
      </c>
      <c r="C77" s="57" t="s">
        <v>573</v>
      </c>
      <c r="D77" s="57" t="s">
        <v>474</v>
      </c>
      <c r="E77" s="57" t="s">
        <v>4</v>
      </c>
      <c r="F77" s="58" t="s">
        <v>575</v>
      </c>
      <c r="G77" s="57" t="s">
        <v>335</v>
      </c>
      <c r="H77" s="39">
        <v>1.0</v>
      </c>
      <c r="I77" s="59">
        <v>3990.0</v>
      </c>
      <c r="J77" s="59"/>
      <c r="K77" s="274"/>
      <c r="L77" s="61">
        <v>1693.0</v>
      </c>
      <c r="M77" s="62">
        <v>1354.0</v>
      </c>
      <c r="N77" s="57" t="s">
        <v>476</v>
      </c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70"/>
      <c r="AK77" s="270"/>
      <c r="AL77" s="270"/>
      <c r="AM77" s="270"/>
      <c r="AN77" s="270"/>
      <c r="AO77" s="270"/>
    </row>
    <row r="78" ht="15.75" customHeight="1">
      <c r="A78" s="282" t="s">
        <v>315</v>
      </c>
      <c r="B78" s="255" t="s">
        <v>316</v>
      </c>
      <c r="C78" s="255" t="s">
        <v>6</v>
      </c>
      <c r="D78" s="57" t="s">
        <v>567</v>
      </c>
      <c r="E78" s="255" t="s">
        <v>361</v>
      </c>
      <c r="F78" s="281" t="s">
        <v>1868</v>
      </c>
      <c r="G78" s="255"/>
      <c r="H78" s="250">
        <v>1.0</v>
      </c>
      <c r="I78" s="255"/>
      <c r="J78" s="293">
        <v>18590.0</v>
      </c>
      <c r="K78" s="294">
        <v>8795.0</v>
      </c>
      <c r="L78" s="295">
        <v>4837.0</v>
      </c>
      <c r="M78" s="251">
        <f t="shared" ref="M78:M79" si="9">L78*H78</f>
        <v>4837</v>
      </c>
      <c r="N78" s="255" t="s">
        <v>1804</v>
      </c>
      <c r="O78" s="247"/>
      <c r="P78" s="270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  <c r="AF78" s="247"/>
      <c r="AG78" s="247"/>
      <c r="AH78" s="247"/>
      <c r="AI78" s="252"/>
      <c r="AJ78" s="252"/>
      <c r="AK78" s="252"/>
      <c r="AL78" s="252"/>
      <c r="AM78" s="252"/>
      <c r="AN78" s="252"/>
      <c r="AO78" s="252"/>
    </row>
    <row r="79" ht="15.75" customHeight="1">
      <c r="A79" s="57" t="s">
        <v>315</v>
      </c>
      <c r="B79" s="57" t="s">
        <v>331</v>
      </c>
      <c r="C79" s="57" t="s">
        <v>22</v>
      </c>
      <c r="D79" s="57" t="s">
        <v>328</v>
      </c>
      <c r="E79" s="57" t="s">
        <v>4</v>
      </c>
      <c r="F79" s="57" t="s">
        <v>1291</v>
      </c>
      <c r="G79" s="57" t="s">
        <v>320</v>
      </c>
      <c r="H79" s="38">
        <v>1.0</v>
      </c>
      <c r="I79" s="113">
        <v>5190.0</v>
      </c>
      <c r="J79" s="125"/>
      <c r="K79" s="210">
        <v>1990.0</v>
      </c>
      <c r="L79" s="57">
        <v>1692.0</v>
      </c>
      <c r="M79" s="189">
        <f t="shared" si="9"/>
        <v>1692</v>
      </c>
      <c r="N79" s="57" t="s">
        <v>1288</v>
      </c>
    </row>
    <row r="80" ht="15.75" customHeight="1">
      <c r="A80" s="271" t="s">
        <v>315</v>
      </c>
      <c r="B80" s="271" t="s">
        <v>331</v>
      </c>
      <c r="C80" s="271" t="s">
        <v>22</v>
      </c>
      <c r="D80" s="271" t="s">
        <v>567</v>
      </c>
      <c r="E80" s="271" t="s">
        <v>319</v>
      </c>
      <c r="F80" s="272" t="s">
        <v>1869</v>
      </c>
      <c r="G80" s="271" t="s">
        <v>320</v>
      </c>
      <c r="H80" s="273">
        <v>1.0</v>
      </c>
      <c r="I80" s="271">
        <v>4190.0</v>
      </c>
      <c r="J80" s="271"/>
      <c r="K80" s="274"/>
      <c r="L80" s="154">
        <v>1725.0</v>
      </c>
      <c r="M80" s="275">
        <v>1604.0</v>
      </c>
      <c r="N80" s="271" t="s">
        <v>321</v>
      </c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70"/>
      <c r="AK80" s="270"/>
      <c r="AL80" s="270"/>
      <c r="AM80" s="270"/>
      <c r="AN80" s="270"/>
      <c r="AO80" s="270"/>
    </row>
    <row r="81" ht="15.75" customHeight="1">
      <c r="A81" s="57" t="s">
        <v>315</v>
      </c>
      <c r="B81" s="57" t="s">
        <v>331</v>
      </c>
      <c r="C81" s="58"/>
      <c r="D81" s="271" t="s">
        <v>474</v>
      </c>
      <c r="E81" s="57" t="s">
        <v>4</v>
      </c>
      <c r="F81" s="57" t="s">
        <v>1293</v>
      </c>
      <c r="G81" s="57" t="s">
        <v>320</v>
      </c>
      <c r="H81" s="38">
        <v>1.0</v>
      </c>
      <c r="I81" s="113">
        <v>4790.0</v>
      </c>
      <c r="J81" s="125"/>
      <c r="K81" s="210">
        <v>1830.0</v>
      </c>
      <c r="L81" s="57">
        <v>1556.0</v>
      </c>
      <c r="M81" s="189">
        <f>L81*H81</f>
        <v>1556</v>
      </c>
      <c r="N81" s="57" t="s">
        <v>1288</v>
      </c>
    </row>
    <row r="82" ht="15.75" customHeight="1">
      <c r="A82" s="271" t="s">
        <v>315</v>
      </c>
      <c r="B82" s="57" t="s">
        <v>331</v>
      </c>
      <c r="C82" s="58"/>
      <c r="D82" s="97" t="s">
        <v>567</v>
      </c>
      <c r="E82" s="57" t="s">
        <v>4</v>
      </c>
      <c r="F82" s="358" t="s">
        <v>639</v>
      </c>
      <c r="G82" s="57" t="s">
        <v>320</v>
      </c>
      <c r="H82" s="39">
        <v>1.0</v>
      </c>
      <c r="I82" s="120">
        <v>5490.0</v>
      </c>
      <c r="J82" s="120">
        <v>4390.0</v>
      </c>
      <c r="K82" s="387"/>
      <c r="L82" s="61" t="s">
        <v>176</v>
      </c>
      <c r="M82" s="62">
        <v>1739.0</v>
      </c>
      <c r="N82" s="57" t="s">
        <v>629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70"/>
      <c r="AJ82" s="270"/>
      <c r="AK82" s="270"/>
    </row>
    <row r="83" ht="15.75" customHeight="1">
      <c r="A83" s="57" t="s">
        <v>315</v>
      </c>
      <c r="B83" s="57" t="s">
        <v>331</v>
      </c>
      <c r="C83" s="58"/>
      <c r="D83" s="271" t="s">
        <v>474</v>
      </c>
      <c r="E83" s="57" t="s">
        <v>4</v>
      </c>
      <c r="F83" s="57" t="s">
        <v>639</v>
      </c>
      <c r="G83" s="57" t="s">
        <v>320</v>
      </c>
      <c r="H83" s="38">
        <v>1.0</v>
      </c>
      <c r="I83" s="113">
        <v>4790.0</v>
      </c>
      <c r="J83" s="125"/>
      <c r="K83" s="384">
        <v>1830.0</v>
      </c>
      <c r="L83" s="57">
        <v>1556.0</v>
      </c>
      <c r="M83" s="189">
        <f t="shared" ref="M83:M85" si="10">L83*H83</f>
        <v>1556</v>
      </c>
      <c r="N83" s="57" t="s">
        <v>1288</v>
      </c>
    </row>
    <row r="84" ht="15.75" customHeight="1">
      <c r="A84" s="57" t="s">
        <v>315</v>
      </c>
      <c r="B84" s="57" t="s">
        <v>331</v>
      </c>
      <c r="C84" s="58"/>
      <c r="D84" s="271" t="s">
        <v>474</v>
      </c>
      <c r="E84" s="57" t="s">
        <v>4</v>
      </c>
      <c r="F84" s="57" t="s">
        <v>1294</v>
      </c>
      <c r="G84" s="57" t="s">
        <v>320</v>
      </c>
      <c r="H84" s="38">
        <v>0.0</v>
      </c>
      <c r="I84" s="113">
        <v>4990.0</v>
      </c>
      <c r="J84" s="125"/>
      <c r="K84" s="210">
        <v>1763.0</v>
      </c>
      <c r="L84" s="57">
        <v>1499.0</v>
      </c>
      <c r="M84" s="189">
        <f t="shared" si="10"/>
        <v>0</v>
      </c>
      <c r="N84" s="57" t="s">
        <v>1288</v>
      </c>
      <c r="O84" s="541" t="s">
        <v>2076</v>
      </c>
      <c r="P84" s="181"/>
      <c r="Q84" s="181"/>
      <c r="R84" s="181"/>
      <c r="S84" s="181"/>
      <c r="T84" s="181"/>
      <c r="U84" s="181"/>
      <c r="V84" s="278"/>
    </row>
    <row r="85" ht="15.75" customHeight="1">
      <c r="A85" s="57" t="s">
        <v>315</v>
      </c>
      <c r="B85" s="57" t="s">
        <v>331</v>
      </c>
      <c r="C85" s="57" t="s">
        <v>6</v>
      </c>
      <c r="D85" s="57" t="s">
        <v>328</v>
      </c>
      <c r="E85" s="57" t="s">
        <v>4</v>
      </c>
      <c r="F85" s="57" t="s">
        <v>1296</v>
      </c>
      <c r="G85" s="57" t="s">
        <v>335</v>
      </c>
      <c r="H85" s="38">
        <v>1.0</v>
      </c>
      <c r="I85" s="113">
        <v>4590.0</v>
      </c>
      <c r="J85" s="125"/>
      <c r="K85" s="210">
        <v>1690.0</v>
      </c>
      <c r="L85" s="57">
        <v>1437.0</v>
      </c>
      <c r="M85" s="189">
        <f t="shared" si="10"/>
        <v>1437</v>
      </c>
      <c r="N85" s="57" t="s">
        <v>1288</v>
      </c>
      <c r="O85" s="274"/>
      <c r="P85" s="181"/>
      <c r="Q85" s="181"/>
      <c r="R85" s="181"/>
      <c r="S85" s="181"/>
      <c r="T85" s="181"/>
      <c r="U85" s="181"/>
      <c r="V85" s="278"/>
    </row>
    <row r="86" ht="15.75" customHeight="1">
      <c r="A86" s="271" t="s">
        <v>315</v>
      </c>
      <c r="B86" s="57" t="s">
        <v>331</v>
      </c>
      <c r="C86" s="58"/>
      <c r="D86" s="97" t="s">
        <v>567</v>
      </c>
      <c r="E86" s="57" t="s">
        <v>4</v>
      </c>
      <c r="F86" s="358" t="s">
        <v>750</v>
      </c>
      <c r="G86" s="57" t="s">
        <v>335</v>
      </c>
      <c r="H86" s="38">
        <v>1.0</v>
      </c>
      <c r="I86" s="113">
        <v>3590.0</v>
      </c>
      <c r="J86" s="125"/>
      <c r="K86" s="104"/>
      <c r="L86" s="133">
        <v>1497.0</v>
      </c>
      <c r="M86" s="381">
        <v>1272.0</v>
      </c>
      <c r="N86" s="57" t="s">
        <v>748</v>
      </c>
      <c r="O86" s="274"/>
      <c r="P86" s="276"/>
      <c r="Q86" s="276"/>
      <c r="R86" s="276"/>
      <c r="S86" s="276"/>
      <c r="T86" s="276"/>
      <c r="U86" s="276"/>
      <c r="V86" s="277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52"/>
      <c r="AJ86" s="270"/>
      <c r="AK86" s="270"/>
      <c r="AL86" s="270"/>
      <c r="AM86" s="270"/>
      <c r="AN86" s="270"/>
      <c r="AO86" s="270"/>
    </row>
    <row r="87" ht="15.75" customHeight="1">
      <c r="A87" s="57" t="s">
        <v>315</v>
      </c>
      <c r="B87" s="57" t="s">
        <v>331</v>
      </c>
      <c r="C87" s="58"/>
      <c r="D87" s="57" t="s">
        <v>567</v>
      </c>
      <c r="E87" s="57" t="s">
        <v>4</v>
      </c>
      <c r="F87" s="358" t="s">
        <v>750</v>
      </c>
      <c r="G87" s="57" t="s">
        <v>335</v>
      </c>
      <c r="H87" s="38">
        <v>1.0</v>
      </c>
      <c r="I87" s="113">
        <v>4590.0</v>
      </c>
      <c r="J87" s="125"/>
      <c r="K87" s="210">
        <v>1690.0</v>
      </c>
      <c r="L87" s="64">
        <v>1437.0</v>
      </c>
      <c r="M87" s="189">
        <f>L87*H87</f>
        <v>1437</v>
      </c>
      <c r="N87" s="57" t="s">
        <v>1288</v>
      </c>
      <c r="O87" s="274"/>
      <c r="P87" s="181"/>
      <c r="Q87" s="181"/>
      <c r="R87" s="181"/>
      <c r="S87" s="181"/>
      <c r="T87" s="181"/>
      <c r="U87" s="181"/>
      <c r="V87" s="278"/>
    </row>
    <row r="88" ht="15.75" customHeight="1">
      <c r="A88" s="271" t="s">
        <v>315</v>
      </c>
      <c r="B88" s="57" t="s">
        <v>331</v>
      </c>
      <c r="C88" s="58"/>
      <c r="D88" s="97" t="s">
        <v>567</v>
      </c>
      <c r="E88" s="57" t="s">
        <v>4</v>
      </c>
      <c r="F88" s="358" t="s">
        <v>641</v>
      </c>
      <c r="G88" s="57" t="s">
        <v>335</v>
      </c>
      <c r="H88" s="38">
        <v>1.0</v>
      </c>
      <c r="I88" s="113">
        <v>4490.0</v>
      </c>
      <c r="J88" s="132">
        <v>3590.0</v>
      </c>
      <c r="K88" s="104"/>
      <c r="L88" s="532">
        <v>1497.0</v>
      </c>
      <c r="M88" s="381">
        <v>1272.0</v>
      </c>
      <c r="N88" s="57" t="s">
        <v>748</v>
      </c>
      <c r="O88" s="274"/>
      <c r="P88" s="276"/>
      <c r="Q88" s="276"/>
      <c r="R88" s="276"/>
      <c r="S88" s="276"/>
      <c r="T88" s="276"/>
      <c r="U88" s="276"/>
      <c r="V88" s="277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70"/>
      <c r="AK88" s="270"/>
      <c r="AL88" s="270"/>
      <c r="AM88" s="270"/>
      <c r="AN88" s="270"/>
      <c r="AO88" s="270"/>
    </row>
    <row r="89" ht="15.75" customHeight="1">
      <c r="A89" s="57" t="s">
        <v>315</v>
      </c>
      <c r="B89" s="57" t="s">
        <v>331</v>
      </c>
      <c r="C89" s="58"/>
      <c r="D89" s="57" t="s">
        <v>328</v>
      </c>
      <c r="E89" s="57" t="s">
        <v>4</v>
      </c>
      <c r="F89" s="57" t="s">
        <v>641</v>
      </c>
      <c r="G89" s="57" t="s">
        <v>335</v>
      </c>
      <c r="H89" s="38">
        <v>1.0</v>
      </c>
      <c r="I89" s="113">
        <v>4590.0</v>
      </c>
      <c r="J89" s="125"/>
      <c r="K89" s="211">
        <v>1497.0</v>
      </c>
      <c r="L89" s="533">
        <v>1272.0</v>
      </c>
      <c r="M89" s="189">
        <f t="shared" ref="M89:M90" si="11">L89*H89</f>
        <v>1272</v>
      </c>
      <c r="N89" s="57" t="s">
        <v>1299</v>
      </c>
      <c r="O89" s="274"/>
      <c r="P89" s="181"/>
      <c r="Q89" s="181"/>
      <c r="R89" s="181"/>
      <c r="S89" s="181"/>
      <c r="T89" s="181"/>
      <c r="U89" s="181"/>
      <c r="V89" s="278"/>
    </row>
    <row r="90" ht="15.75" customHeight="1">
      <c r="A90" s="57" t="s">
        <v>315</v>
      </c>
      <c r="B90" s="57" t="s">
        <v>316</v>
      </c>
      <c r="C90" s="57" t="s">
        <v>573</v>
      </c>
      <c r="D90" s="57" t="s">
        <v>328</v>
      </c>
      <c r="E90" s="57" t="s">
        <v>4</v>
      </c>
      <c r="F90" s="57" t="s">
        <v>1300</v>
      </c>
      <c r="G90" s="57" t="s">
        <v>335</v>
      </c>
      <c r="H90" s="38">
        <v>0.0</v>
      </c>
      <c r="I90" s="113">
        <v>2990.0</v>
      </c>
      <c r="J90" s="125"/>
      <c r="K90" s="210">
        <v>1163.0</v>
      </c>
      <c r="L90" s="64">
        <v>989.0</v>
      </c>
      <c r="M90" s="189">
        <f t="shared" si="11"/>
        <v>0</v>
      </c>
      <c r="N90" s="57" t="s">
        <v>1288</v>
      </c>
      <c r="O90" s="541" t="s">
        <v>2077</v>
      </c>
      <c r="P90" s="181"/>
      <c r="Q90" s="181"/>
      <c r="R90" s="181"/>
      <c r="S90" s="181"/>
      <c r="T90" s="181"/>
      <c r="U90" s="181"/>
      <c r="V90" s="278"/>
    </row>
    <row r="91" ht="15.75" customHeight="1">
      <c r="A91" s="271" t="s">
        <v>315</v>
      </c>
      <c r="B91" s="57" t="s">
        <v>316</v>
      </c>
      <c r="C91" s="58"/>
      <c r="D91" s="57" t="s">
        <v>328</v>
      </c>
      <c r="E91" s="57" t="s">
        <v>4</v>
      </c>
      <c r="F91" s="57" t="s">
        <v>755</v>
      </c>
      <c r="G91" s="57" t="s">
        <v>335</v>
      </c>
      <c r="H91" s="38">
        <v>0.0</v>
      </c>
      <c r="I91" s="113">
        <v>2990.0</v>
      </c>
      <c r="J91" s="125"/>
      <c r="K91" s="104"/>
      <c r="L91" s="532">
        <v>1163.0</v>
      </c>
      <c r="M91" s="381">
        <v>989.0</v>
      </c>
      <c r="N91" s="57" t="s">
        <v>748</v>
      </c>
      <c r="O91" s="541" t="s">
        <v>1784</v>
      </c>
      <c r="P91" s="276"/>
      <c r="Q91" s="276"/>
      <c r="R91" s="276"/>
      <c r="S91" s="276"/>
      <c r="T91" s="276"/>
      <c r="U91" s="276"/>
      <c r="V91" s="277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70"/>
      <c r="AK91" s="270"/>
      <c r="AL91" s="270"/>
      <c r="AM91" s="270"/>
      <c r="AN91" s="270"/>
      <c r="AO91" s="270"/>
    </row>
    <row r="92" ht="15.75" customHeight="1">
      <c r="A92" s="271" t="s">
        <v>315</v>
      </c>
      <c r="B92" s="57" t="s">
        <v>316</v>
      </c>
      <c r="C92" s="58"/>
      <c r="D92" s="97" t="s">
        <v>567</v>
      </c>
      <c r="E92" s="57" t="s">
        <v>4</v>
      </c>
      <c r="F92" s="358" t="s">
        <v>756</v>
      </c>
      <c r="G92" s="57" t="s">
        <v>335</v>
      </c>
      <c r="H92" s="38">
        <v>1.0</v>
      </c>
      <c r="I92" s="113">
        <v>2990.0</v>
      </c>
      <c r="J92" s="125"/>
      <c r="K92" s="104"/>
      <c r="L92" s="532">
        <v>1163.0</v>
      </c>
      <c r="M92" s="381">
        <v>989.0</v>
      </c>
      <c r="N92" s="57" t="s">
        <v>748</v>
      </c>
      <c r="O92" s="274"/>
      <c r="P92" s="276"/>
      <c r="Q92" s="276"/>
      <c r="R92" s="276"/>
      <c r="S92" s="276"/>
      <c r="T92" s="276"/>
      <c r="U92" s="276"/>
      <c r="V92" s="277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  <c r="AM92" s="270"/>
      <c r="AN92" s="270"/>
      <c r="AO92" s="270"/>
    </row>
    <row r="93" ht="15.75" customHeight="1">
      <c r="A93" s="271" t="s">
        <v>315</v>
      </c>
      <c r="B93" s="57" t="s">
        <v>316</v>
      </c>
      <c r="C93" s="58"/>
      <c r="D93" s="271" t="s">
        <v>474</v>
      </c>
      <c r="E93" s="57" t="s">
        <v>4</v>
      </c>
      <c r="F93" s="57" t="s">
        <v>757</v>
      </c>
      <c r="G93" s="57" t="s">
        <v>335</v>
      </c>
      <c r="H93" s="38">
        <v>1.0</v>
      </c>
      <c r="I93" s="113">
        <v>2990.0</v>
      </c>
      <c r="J93" s="125"/>
      <c r="K93" s="104"/>
      <c r="L93" s="532">
        <v>1163.0</v>
      </c>
      <c r="M93" s="381">
        <v>989.0</v>
      </c>
      <c r="N93" s="57" t="s">
        <v>748</v>
      </c>
      <c r="O93" s="274"/>
      <c r="P93" s="276"/>
      <c r="Q93" s="276"/>
      <c r="R93" s="276"/>
      <c r="S93" s="276"/>
      <c r="T93" s="276"/>
      <c r="U93" s="276"/>
      <c r="V93" s="277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70"/>
      <c r="AK93" s="270"/>
      <c r="AL93" s="270"/>
      <c r="AM93" s="270"/>
      <c r="AN93" s="270"/>
      <c r="AO93" s="270"/>
    </row>
    <row r="94" ht="15.75" customHeight="1">
      <c r="A94" s="57" t="s">
        <v>315</v>
      </c>
      <c r="B94" s="57" t="s">
        <v>316</v>
      </c>
      <c r="C94" s="58"/>
      <c r="D94" s="271" t="s">
        <v>474</v>
      </c>
      <c r="E94" s="57" t="s">
        <v>4</v>
      </c>
      <c r="F94" s="57" t="s">
        <v>758</v>
      </c>
      <c r="G94" s="57" t="s">
        <v>335</v>
      </c>
      <c r="H94" s="38">
        <v>0.0</v>
      </c>
      <c r="I94" s="113">
        <v>3190.0</v>
      </c>
      <c r="J94" s="132">
        <v>2790.0</v>
      </c>
      <c r="K94" s="61">
        <v>1330.0</v>
      </c>
      <c r="L94" s="38">
        <v>1131.0</v>
      </c>
      <c r="M94" s="383">
        <f t="shared" ref="M94:M101" si="12">L94*H94</f>
        <v>0</v>
      </c>
      <c r="N94" s="57" t="s">
        <v>1035</v>
      </c>
      <c r="O94" s="435" t="s">
        <v>438</v>
      </c>
      <c r="P94" s="276"/>
      <c r="Q94" s="276"/>
      <c r="R94" s="276"/>
      <c r="S94" s="276"/>
      <c r="T94" s="276"/>
      <c r="U94" s="276"/>
      <c r="V94" s="277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70"/>
      <c r="AJ94" s="270"/>
      <c r="AK94" s="270"/>
    </row>
    <row r="95" ht="15.75" customHeight="1">
      <c r="A95" s="57" t="s">
        <v>315</v>
      </c>
      <c r="B95" s="57" t="s">
        <v>316</v>
      </c>
      <c r="C95" s="58"/>
      <c r="D95" s="57" t="s">
        <v>328</v>
      </c>
      <c r="E95" s="57" t="s">
        <v>4</v>
      </c>
      <c r="F95" s="57" t="s">
        <v>1098</v>
      </c>
      <c r="G95" s="57" t="s">
        <v>335</v>
      </c>
      <c r="H95" s="38">
        <v>0.0</v>
      </c>
      <c r="I95" s="113">
        <v>3390.0</v>
      </c>
      <c r="J95" s="125"/>
      <c r="K95" s="210">
        <v>1330.0</v>
      </c>
      <c r="L95" s="57">
        <v>1131.0</v>
      </c>
      <c r="M95" s="189">
        <f t="shared" si="12"/>
        <v>0</v>
      </c>
      <c r="N95" s="57" t="s">
        <v>1288</v>
      </c>
      <c r="O95" s="541" t="s">
        <v>438</v>
      </c>
      <c r="P95" s="181"/>
      <c r="Q95" s="181"/>
      <c r="R95" s="181"/>
      <c r="S95" s="181"/>
      <c r="T95" s="181"/>
      <c r="U95" s="181"/>
      <c r="V95" s="278"/>
    </row>
    <row r="96" ht="15.75" customHeight="1">
      <c r="A96" s="57" t="s">
        <v>315</v>
      </c>
      <c r="B96" s="57" t="s">
        <v>316</v>
      </c>
      <c r="C96" s="58"/>
      <c r="D96" s="57" t="s">
        <v>328</v>
      </c>
      <c r="E96" s="57" t="s">
        <v>4</v>
      </c>
      <c r="F96" s="57" t="s">
        <v>759</v>
      </c>
      <c r="G96" s="57" t="s">
        <v>335</v>
      </c>
      <c r="H96" s="38">
        <v>1.0</v>
      </c>
      <c r="I96" s="113">
        <v>3390.0</v>
      </c>
      <c r="J96" s="125"/>
      <c r="K96" s="210">
        <v>1330.0</v>
      </c>
      <c r="L96" s="57">
        <v>1131.0</v>
      </c>
      <c r="M96" s="189">
        <f t="shared" si="12"/>
        <v>1131</v>
      </c>
      <c r="N96" s="57" t="s">
        <v>1288</v>
      </c>
    </row>
    <row r="97" ht="15.75" customHeight="1">
      <c r="A97" s="57" t="s">
        <v>315</v>
      </c>
      <c r="B97" s="57" t="s">
        <v>316</v>
      </c>
      <c r="C97" s="57"/>
      <c r="D97" s="271" t="s">
        <v>567</v>
      </c>
      <c r="E97" s="57" t="s">
        <v>4</v>
      </c>
      <c r="F97" s="382" t="s">
        <v>1110</v>
      </c>
      <c r="G97" s="154" t="s">
        <v>335</v>
      </c>
      <c r="H97" s="38">
        <v>1.0</v>
      </c>
      <c r="I97" s="113">
        <v>3190.0</v>
      </c>
      <c r="J97" s="132">
        <v>2790.0</v>
      </c>
      <c r="K97" s="179">
        <v>1330.0</v>
      </c>
      <c r="L97" s="38">
        <v>1130.5</v>
      </c>
      <c r="M97" s="383">
        <f t="shared" si="12"/>
        <v>1130.5</v>
      </c>
      <c r="N97" s="57" t="s">
        <v>1095</v>
      </c>
      <c r="O97" s="63"/>
      <c r="P97" s="63"/>
      <c r="Q97" s="5">
        <v>2.0</v>
      </c>
      <c r="R97" s="5"/>
      <c r="S97" s="5"/>
      <c r="T97" s="5"/>
      <c r="U97" s="5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</row>
    <row r="98" ht="15.75" customHeight="1">
      <c r="A98" s="57" t="s">
        <v>315</v>
      </c>
      <c r="B98" s="57" t="s">
        <v>316</v>
      </c>
      <c r="C98" s="58"/>
      <c r="D98" s="57" t="s">
        <v>328</v>
      </c>
      <c r="E98" s="57" t="s">
        <v>4</v>
      </c>
      <c r="F98" s="57" t="s">
        <v>1110</v>
      </c>
      <c r="G98" s="57" t="s">
        <v>335</v>
      </c>
      <c r="H98" s="38">
        <v>1.0</v>
      </c>
      <c r="I98" s="113">
        <v>3390.0</v>
      </c>
      <c r="J98" s="125"/>
      <c r="K98" s="210">
        <v>1330.0</v>
      </c>
      <c r="L98" s="57">
        <v>1131.0</v>
      </c>
      <c r="M98" s="189">
        <f t="shared" si="12"/>
        <v>1131</v>
      </c>
      <c r="N98" s="57" t="s">
        <v>1288</v>
      </c>
    </row>
    <row r="99" ht="15.75" customHeight="1">
      <c r="A99" s="57" t="s">
        <v>315</v>
      </c>
      <c r="B99" s="57" t="s">
        <v>316</v>
      </c>
      <c r="C99" s="57" t="s">
        <v>573</v>
      </c>
      <c r="D99" s="57" t="s">
        <v>328</v>
      </c>
      <c r="E99" s="57" t="s">
        <v>4</v>
      </c>
      <c r="F99" s="57" t="s">
        <v>1307</v>
      </c>
      <c r="G99" s="57" t="s">
        <v>335</v>
      </c>
      <c r="H99" s="38">
        <v>0.0</v>
      </c>
      <c r="I99" s="113">
        <v>3390.0</v>
      </c>
      <c r="J99" s="125"/>
      <c r="K99" s="210">
        <v>1390.0</v>
      </c>
      <c r="L99" s="57">
        <v>1182.0</v>
      </c>
      <c r="M99" s="189">
        <f t="shared" si="12"/>
        <v>0</v>
      </c>
      <c r="N99" s="57" t="s">
        <v>1288</v>
      </c>
      <c r="O99" s="395" t="s">
        <v>1973</v>
      </c>
    </row>
    <row r="100" ht="15.75" customHeight="1">
      <c r="A100" s="57" t="s">
        <v>315</v>
      </c>
      <c r="B100" s="57" t="s">
        <v>316</v>
      </c>
      <c r="C100" s="57" t="s">
        <v>573</v>
      </c>
      <c r="D100" s="271" t="s">
        <v>474</v>
      </c>
      <c r="E100" s="57" t="s">
        <v>4</v>
      </c>
      <c r="F100" s="57" t="s">
        <v>1307</v>
      </c>
      <c r="G100" s="57" t="s">
        <v>335</v>
      </c>
      <c r="H100" s="38">
        <v>1.0</v>
      </c>
      <c r="I100" s="113">
        <v>3390.0</v>
      </c>
      <c r="J100" s="125"/>
      <c r="K100" s="210">
        <v>1390.0</v>
      </c>
      <c r="L100" s="57">
        <v>1182.0</v>
      </c>
      <c r="M100" s="189">
        <f t="shared" si="12"/>
        <v>1182</v>
      </c>
      <c r="N100" s="57" t="s">
        <v>1288</v>
      </c>
    </row>
    <row r="101" ht="15.75" customHeight="1">
      <c r="A101" s="57" t="s">
        <v>315</v>
      </c>
      <c r="B101" s="57" t="s">
        <v>316</v>
      </c>
      <c r="C101" s="58"/>
      <c r="D101" s="57" t="s">
        <v>567</v>
      </c>
      <c r="E101" s="57" t="s">
        <v>4</v>
      </c>
      <c r="F101" s="358" t="s">
        <v>1309</v>
      </c>
      <c r="G101" s="57" t="s">
        <v>335</v>
      </c>
      <c r="H101" s="38">
        <v>1.0</v>
      </c>
      <c r="I101" s="113">
        <v>2790.0</v>
      </c>
      <c r="J101" s="125"/>
      <c r="K101" s="211">
        <v>1163.0</v>
      </c>
      <c r="L101" s="57">
        <v>989.0</v>
      </c>
      <c r="M101" s="189">
        <f t="shared" si="12"/>
        <v>989</v>
      </c>
      <c r="N101" s="57" t="s">
        <v>1299</v>
      </c>
    </row>
    <row r="102" ht="15.75" customHeight="1">
      <c r="A102" s="271" t="s">
        <v>315</v>
      </c>
      <c r="B102" s="57" t="s">
        <v>316</v>
      </c>
      <c r="C102" s="58"/>
      <c r="D102" s="57" t="s">
        <v>328</v>
      </c>
      <c r="E102" s="57" t="s">
        <v>4</v>
      </c>
      <c r="F102" s="57" t="s">
        <v>760</v>
      </c>
      <c r="G102" s="57" t="s">
        <v>335</v>
      </c>
      <c r="H102" s="38">
        <v>1.0</v>
      </c>
      <c r="I102" s="113">
        <v>3390.0</v>
      </c>
      <c r="J102" s="132">
        <v>2590.0</v>
      </c>
      <c r="K102" s="104"/>
      <c r="L102" s="133">
        <v>1163.0</v>
      </c>
      <c r="M102" s="381">
        <v>989.0</v>
      </c>
      <c r="N102" s="57" t="s">
        <v>748</v>
      </c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70"/>
      <c r="AK102" s="270"/>
      <c r="AL102" s="270"/>
      <c r="AM102" s="270"/>
      <c r="AN102" s="270"/>
      <c r="AO102" s="270"/>
    </row>
    <row r="103" ht="15.75" customHeight="1">
      <c r="A103" s="271" t="s">
        <v>315</v>
      </c>
      <c r="B103" s="57" t="s">
        <v>316</v>
      </c>
      <c r="C103" s="58"/>
      <c r="D103" s="271" t="s">
        <v>474</v>
      </c>
      <c r="E103" s="57" t="s">
        <v>4</v>
      </c>
      <c r="F103" s="57" t="s">
        <v>760</v>
      </c>
      <c r="G103" s="57" t="s">
        <v>335</v>
      </c>
      <c r="H103" s="38">
        <v>1.0</v>
      </c>
      <c r="I103" s="113">
        <v>3390.0</v>
      </c>
      <c r="J103" s="132">
        <v>2590.0</v>
      </c>
      <c r="K103" s="104"/>
      <c r="L103" s="133">
        <v>1163.0</v>
      </c>
      <c r="M103" s="381">
        <v>989.0</v>
      </c>
      <c r="N103" s="57" t="s">
        <v>748</v>
      </c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52"/>
      <c r="AJ103" s="270"/>
      <c r="AK103" s="270"/>
      <c r="AL103" s="270"/>
      <c r="AM103" s="270"/>
      <c r="AN103" s="270"/>
      <c r="AO103" s="270"/>
    </row>
    <row r="104" ht="15.75" customHeight="1">
      <c r="A104" s="271" t="s">
        <v>315</v>
      </c>
      <c r="B104" s="57" t="s">
        <v>316</v>
      </c>
      <c r="C104" s="58"/>
      <c r="D104" s="97" t="s">
        <v>567</v>
      </c>
      <c r="E104" s="57" t="s">
        <v>4</v>
      </c>
      <c r="F104" s="358" t="s">
        <v>763</v>
      </c>
      <c r="G104" s="57" t="s">
        <v>335</v>
      </c>
      <c r="H104" s="38">
        <v>1.0</v>
      </c>
      <c r="I104" s="113">
        <v>2790.0</v>
      </c>
      <c r="J104" s="132">
        <v>1990.0</v>
      </c>
      <c r="K104" s="104"/>
      <c r="L104" s="133">
        <v>997.0</v>
      </c>
      <c r="M104" s="381">
        <v>847.0</v>
      </c>
      <c r="N104" s="57" t="s">
        <v>748</v>
      </c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70"/>
      <c r="AK104" s="270"/>
      <c r="AL104" s="270"/>
      <c r="AM104" s="270"/>
      <c r="AN104" s="270"/>
      <c r="AO104" s="270"/>
    </row>
    <row r="105" ht="15.75" customHeight="1">
      <c r="A105" s="271" t="s">
        <v>315</v>
      </c>
      <c r="B105" s="57" t="s">
        <v>316</v>
      </c>
      <c r="C105" s="58"/>
      <c r="D105" s="57" t="s">
        <v>328</v>
      </c>
      <c r="E105" s="57" t="s">
        <v>4</v>
      </c>
      <c r="F105" s="57" t="s">
        <v>764</v>
      </c>
      <c r="G105" s="57" t="s">
        <v>335</v>
      </c>
      <c r="H105" s="38">
        <v>1.0</v>
      </c>
      <c r="I105" s="113">
        <v>2790.0</v>
      </c>
      <c r="J105" s="132">
        <v>1990.0</v>
      </c>
      <c r="K105" s="104"/>
      <c r="L105" s="133">
        <v>997.0</v>
      </c>
      <c r="M105" s="381">
        <v>847.0</v>
      </c>
      <c r="N105" s="57" t="s">
        <v>748</v>
      </c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52"/>
      <c r="AJ105" s="270"/>
      <c r="AK105" s="270"/>
      <c r="AL105" s="270"/>
      <c r="AM105" s="270"/>
      <c r="AN105" s="270"/>
      <c r="AO105" s="270"/>
    </row>
    <row r="106" ht="15.75" customHeight="1">
      <c r="A106" s="271" t="s">
        <v>315</v>
      </c>
      <c r="B106" s="57" t="s">
        <v>316</v>
      </c>
      <c r="C106" s="58"/>
      <c r="D106" s="57" t="s">
        <v>328</v>
      </c>
      <c r="E106" s="57" t="s">
        <v>4</v>
      </c>
      <c r="F106" s="57" t="s">
        <v>765</v>
      </c>
      <c r="G106" s="57" t="s">
        <v>335</v>
      </c>
      <c r="H106" s="38">
        <v>0.0</v>
      </c>
      <c r="I106" s="113">
        <v>2790.0</v>
      </c>
      <c r="J106" s="132">
        <v>1990.0</v>
      </c>
      <c r="K106" s="104"/>
      <c r="L106" s="133">
        <v>997.0</v>
      </c>
      <c r="M106" s="381">
        <v>847.0</v>
      </c>
      <c r="N106" s="57" t="s">
        <v>748</v>
      </c>
      <c r="O106" s="395" t="s">
        <v>2078</v>
      </c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52"/>
      <c r="AJ106" s="270"/>
      <c r="AK106" s="270"/>
      <c r="AL106" s="270"/>
      <c r="AM106" s="270"/>
      <c r="AN106" s="270"/>
      <c r="AO106" s="270"/>
    </row>
    <row r="107" ht="15.75" customHeight="1">
      <c r="A107" s="271" t="s">
        <v>315</v>
      </c>
      <c r="B107" s="57" t="s">
        <v>644</v>
      </c>
      <c r="C107" s="57" t="s">
        <v>317</v>
      </c>
      <c r="D107" s="97" t="s">
        <v>328</v>
      </c>
      <c r="E107" s="57" t="s">
        <v>4</v>
      </c>
      <c r="F107" s="57" t="s">
        <v>645</v>
      </c>
      <c r="G107" s="57" t="s">
        <v>335</v>
      </c>
      <c r="H107" s="39">
        <v>1.0</v>
      </c>
      <c r="I107" s="120">
        <v>1990.0</v>
      </c>
      <c r="J107" s="120"/>
      <c r="K107" s="119"/>
      <c r="L107" s="61">
        <v>690.0</v>
      </c>
      <c r="M107" s="62">
        <v>656.0</v>
      </c>
      <c r="N107" s="57" t="s">
        <v>629</v>
      </c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70"/>
      <c r="AJ107" s="270"/>
      <c r="AK107" s="270"/>
    </row>
    <row r="108" ht="15.75" customHeight="1">
      <c r="A108" s="271" t="s">
        <v>315</v>
      </c>
      <c r="B108" s="57" t="s">
        <v>316</v>
      </c>
      <c r="C108" s="58"/>
      <c r="D108" s="97" t="s">
        <v>567</v>
      </c>
      <c r="E108" s="57" t="s">
        <v>4</v>
      </c>
      <c r="F108" s="358" t="s">
        <v>647</v>
      </c>
      <c r="G108" s="57" t="s">
        <v>335</v>
      </c>
      <c r="H108" s="39">
        <v>1.0</v>
      </c>
      <c r="I108" s="120">
        <v>2590.0</v>
      </c>
      <c r="J108" s="120"/>
      <c r="K108" s="119"/>
      <c r="L108" s="61">
        <v>660.0</v>
      </c>
      <c r="M108" s="62">
        <v>627.0</v>
      </c>
      <c r="N108" s="57" t="s">
        <v>629</v>
      </c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70"/>
      <c r="AJ108" s="270"/>
      <c r="AK108" s="270"/>
    </row>
    <row r="109" ht="15.75" customHeight="1">
      <c r="A109" s="282" t="s">
        <v>315</v>
      </c>
      <c r="B109" s="255" t="s">
        <v>331</v>
      </c>
      <c r="C109" s="255" t="s">
        <v>6</v>
      </c>
      <c r="D109" s="57" t="s">
        <v>567</v>
      </c>
      <c r="E109" s="255" t="s">
        <v>319</v>
      </c>
      <c r="F109" s="281" t="s">
        <v>1870</v>
      </c>
      <c r="G109" s="255"/>
      <c r="H109" s="250">
        <v>1.0</v>
      </c>
      <c r="I109" s="255"/>
      <c r="J109" s="293">
        <v>14590.0</v>
      </c>
      <c r="K109" s="294">
        <v>6868.0</v>
      </c>
      <c r="L109" s="295">
        <v>4121.0</v>
      </c>
      <c r="M109" s="251">
        <f>L109*H109</f>
        <v>4121</v>
      </c>
      <c r="N109" s="255" t="s">
        <v>1804</v>
      </c>
      <c r="O109" s="247"/>
      <c r="P109" s="270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52"/>
      <c r="AJ109" s="252"/>
      <c r="AK109" s="270"/>
      <c r="AL109" s="270"/>
      <c r="AM109" s="270"/>
      <c r="AN109" s="270"/>
      <c r="AO109" s="270"/>
    </row>
    <row r="110" ht="15.75" customHeight="1">
      <c r="A110" s="271" t="s">
        <v>315</v>
      </c>
      <c r="B110" s="57" t="s">
        <v>316</v>
      </c>
      <c r="C110" s="58"/>
      <c r="D110" s="97" t="s">
        <v>567</v>
      </c>
      <c r="E110" s="57" t="s">
        <v>4</v>
      </c>
      <c r="F110" s="358" t="s">
        <v>652</v>
      </c>
      <c r="G110" s="57" t="s">
        <v>335</v>
      </c>
      <c r="H110" s="39">
        <v>1.0</v>
      </c>
      <c r="I110" s="120">
        <v>2590.0</v>
      </c>
      <c r="J110" s="120"/>
      <c r="K110" s="387"/>
      <c r="L110" s="61">
        <v>860.0</v>
      </c>
      <c r="M110" s="62">
        <v>817.0</v>
      </c>
      <c r="N110" s="57" t="s">
        <v>629</v>
      </c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70"/>
      <c r="AJ110" s="270"/>
      <c r="AK110" s="270"/>
    </row>
    <row r="111" ht="15.75" customHeight="1">
      <c r="A111" s="271" t="s">
        <v>315</v>
      </c>
      <c r="B111" s="57" t="s">
        <v>316</v>
      </c>
      <c r="C111" s="58"/>
      <c r="D111" s="97" t="s">
        <v>328</v>
      </c>
      <c r="E111" s="57" t="s">
        <v>4</v>
      </c>
      <c r="F111" s="57" t="s">
        <v>653</v>
      </c>
      <c r="G111" s="57" t="s">
        <v>335</v>
      </c>
      <c r="H111" s="39">
        <v>1.0</v>
      </c>
      <c r="I111" s="120">
        <v>2590.0</v>
      </c>
      <c r="J111" s="120"/>
      <c r="K111" s="387"/>
      <c r="L111" s="61">
        <v>860.0</v>
      </c>
      <c r="M111" s="62">
        <v>817.0</v>
      </c>
      <c r="N111" s="57" t="s">
        <v>629</v>
      </c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70"/>
      <c r="AJ111" s="270"/>
      <c r="AK111" s="270"/>
    </row>
    <row r="112" ht="15.75" customHeight="1">
      <c r="A112" s="57" t="s">
        <v>315</v>
      </c>
      <c r="B112" s="57" t="s">
        <v>577</v>
      </c>
      <c r="C112" s="57"/>
      <c r="D112" s="57" t="s">
        <v>474</v>
      </c>
      <c r="E112" s="57" t="s">
        <v>4</v>
      </c>
      <c r="F112" s="58" t="s">
        <v>1102</v>
      </c>
      <c r="G112" s="154" t="s">
        <v>1094</v>
      </c>
      <c r="H112" s="38">
        <v>1.0</v>
      </c>
      <c r="I112" s="59">
        <v>13490.0</v>
      </c>
      <c r="J112" s="59">
        <v>10790.0</v>
      </c>
      <c r="K112" s="389">
        <v>5390.0</v>
      </c>
      <c r="L112" s="38">
        <v>3773.0</v>
      </c>
      <c r="M112" s="383">
        <f>L112*H112</f>
        <v>3773</v>
      </c>
      <c r="N112" s="57" t="s">
        <v>1095</v>
      </c>
      <c r="O112" s="63"/>
      <c r="P112" s="63"/>
      <c r="Q112" s="5">
        <v>1.0</v>
      </c>
      <c r="R112" s="5"/>
      <c r="S112" s="5"/>
      <c r="T112" s="5"/>
      <c r="U112" s="5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</row>
    <row r="113" ht="15.75" customHeight="1">
      <c r="A113" s="35" t="s">
        <v>315</v>
      </c>
      <c r="B113" s="367" t="s">
        <v>1872</v>
      </c>
      <c r="C113" s="390"/>
      <c r="D113" s="367" t="s">
        <v>328</v>
      </c>
      <c r="E113" s="367" t="s">
        <v>4</v>
      </c>
      <c r="F113" s="368" t="s">
        <v>1873</v>
      </c>
      <c r="G113" s="369" t="s">
        <v>1874</v>
      </c>
      <c r="H113" s="39">
        <v>1.0</v>
      </c>
      <c r="I113" s="367">
        <v>12490.0</v>
      </c>
      <c r="J113" s="367">
        <v>9970.0</v>
      </c>
      <c r="L113" s="391">
        <v>4646.0</v>
      </c>
      <c r="M113" s="392">
        <v>4646.0</v>
      </c>
      <c r="N113" s="57" t="s">
        <v>1841</v>
      </c>
      <c r="O113" s="363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70"/>
      <c r="AK113" s="270"/>
      <c r="AL113" s="270"/>
      <c r="AM113" s="270"/>
      <c r="AN113" s="270"/>
      <c r="AO113" s="270"/>
    </row>
    <row r="114" ht="15.75" customHeight="1">
      <c r="A114" s="271" t="s">
        <v>315</v>
      </c>
      <c r="B114" s="57" t="s">
        <v>577</v>
      </c>
      <c r="C114" s="58"/>
      <c r="D114" s="57" t="s">
        <v>328</v>
      </c>
      <c r="E114" s="57" t="s">
        <v>4</v>
      </c>
      <c r="F114" s="57" t="s">
        <v>766</v>
      </c>
      <c r="G114" s="57" t="s">
        <v>579</v>
      </c>
      <c r="H114" s="38">
        <v>1.0</v>
      </c>
      <c r="I114" s="142">
        <v>11590.0</v>
      </c>
      <c r="J114" s="132">
        <v>9990.0</v>
      </c>
      <c r="K114" s="114"/>
      <c r="L114" s="133">
        <v>4990.0</v>
      </c>
      <c r="M114" s="381">
        <v>4491.0</v>
      </c>
      <c r="N114" s="57" t="s">
        <v>748</v>
      </c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70"/>
      <c r="AK114" s="270"/>
      <c r="AL114" s="270"/>
      <c r="AM114" s="270"/>
      <c r="AN114" s="270"/>
      <c r="AO114" s="270"/>
    </row>
    <row r="115" ht="15.75" customHeight="1">
      <c r="A115" s="35" t="s">
        <v>315</v>
      </c>
      <c r="B115" s="367" t="s">
        <v>1872</v>
      </c>
      <c r="C115" s="390"/>
      <c r="D115" s="367" t="s">
        <v>328</v>
      </c>
      <c r="E115" s="367" t="s">
        <v>4</v>
      </c>
      <c r="F115" s="368" t="s">
        <v>1875</v>
      </c>
      <c r="G115" s="369" t="s">
        <v>1874</v>
      </c>
      <c r="H115" s="39">
        <v>1.0</v>
      </c>
      <c r="I115" s="367">
        <v>12490.0</v>
      </c>
      <c r="J115" s="367">
        <v>9970.0</v>
      </c>
      <c r="L115" s="391">
        <v>4323.0</v>
      </c>
      <c r="M115" s="392">
        <v>4323.0</v>
      </c>
      <c r="N115" s="57" t="s">
        <v>1841</v>
      </c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  <c r="AM115" s="270"/>
      <c r="AN115" s="270"/>
      <c r="AO115" s="270"/>
    </row>
    <row r="116" ht="15.75" customHeight="1">
      <c r="A116" s="57" t="s">
        <v>315</v>
      </c>
      <c r="B116" s="57" t="s">
        <v>577</v>
      </c>
      <c r="C116" s="57"/>
      <c r="D116" s="57" t="s">
        <v>474</v>
      </c>
      <c r="E116" s="57" t="s">
        <v>4</v>
      </c>
      <c r="F116" s="58" t="s">
        <v>580</v>
      </c>
      <c r="G116" s="154" t="s">
        <v>1094</v>
      </c>
      <c r="H116" s="38">
        <v>1.0</v>
      </c>
      <c r="I116" s="59">
        <v>13490.0</v>
      </c>
      <c r="J116" s="59">
        <v>10790.0</v>
      </c>
      <c r="K116" s="389">
        <v>5390.0</v>
      </c>
      <c r="L116" s="38">
        <v>3773.0</v>
      </c>
      <c r="M116" s="383">
        <f t="shared" ref="M116:M120" si="13">L116*H116</f>
        <v>3773</v>
      </c>
      <c r="N116" s="57" t="s">
        <v>1095</v>
      </c>
      <c r="O116" s="63"/>
      <c r="P116" s="63"/>
      <c r="Q116" s="5">
        <v>1.0</v>
      </c>
      <c r="R116" s="5"/>
      <c r="S116" s="5"/>
      <c r="T116" s="5"/>
      <c r="U116" s="5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</row>
    <row r="117" ht="15.75" customHeight="1">
      <c r="A117" s="57" t="s">
        <v>315</v>
      </c>
      <c r="B117" s="57" t="s">
        <v>577</v>
      </c>
      <c r="C117" s="57"/>
      <c r="D117" s="57" t="s">
        <v>474</v>
      </c>
      <c r="E117" s="57" t="s">
        <v>4</v>
      </c>
      <c r="F117" s="58" t="s">
        <v>1104</v>
      </c>
      <c r="G117" s="154" t="s">
        <v>1097</v>
      </c>
      <c r="H117" s="38">
        <v>1.0</v>
      </c>
      <c r="I117" s="120">
        <v>14490.0</v>
      </c>
      <c r="J117" s="120">
        <v>11990.0</v>
      </c>
      <c r="K117" s="389">
        <v>5790.0</v>
      </c>
      <c r="L117" s="38">
        <v>5211.0</v>
      </c>
      <c r="M117" s="383">
        <f t="shared" si="13"/>
        <v>5211</v>
      </c>
      <c r="N117" s="57" t="s">
        <v>1095</v>
      </c>
      <c r="O117" s="63"/>
      <c r="P117" s="63"/>
      <c r="Q117" s="5">
        <v>1.0</v>
      </c>
      <c r="R117" s="5"/>
      <c r="S117" s="5"/>
      <c r="T117" s="5"/>
      <c r="U117" s="5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</row>
    <row r="118" ht="15.75" customHeight="1">
      <c r="A118" s="57" t="s">
        <v>315</v>
      </c>
      <c r="B118" s="57" t="s">
        <v>577</v>
      </c>
      <c r="C118" s="58"/>
      <c r="D118" s="394" t="s">
        <v>328</v>
      </c>
      <c r="E118" s="57" t="s">
        <v>4</v>
      </c>
      <c r="F118" s="58" t="s">
        <v>1096</v>
      </c>
      <c r="G118" s="57" t="s">
        <v>1097</v>
      </c>
      <c r="H118" s="38">
        <v>1.0</v>
      </c>
      <c r="I118" s="120">
        <v>14490.0</v>
      </c>
      <c r="J118" s="120">
        <v>11590.0</v>
      </c>
      <c r="K118" s="389">
        <v>5790.0</v>
      </c>
      <c r="L118" s="38">
        <v>4921.5</v>
      </c>
      <c r="M118" s="189">
        <f t="shared" si="13"/>
        <v>4921.5</v>
      </c>
      <c r="N118" s="57" t="s">
        <v>1134</v>
      </c>
      <c r="O118" s="64" t="s">
        <v>1877</v>
      </c>
      <c r="P118" s="63"/>
      <c r="Q118" s="63"/>
      <c r="R118" s="64"/>
      <c r="S118" s="54"/>
      <c r="T118" s="54"/>
      <c r="U118" s="54"/>
      <c r="V118" s="54"/>
      <c r="W118" s="5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3"/>
      <c r="AI118" s="63"/>
      <c r="AJ118" s="63"/>
    </row>
    <row r="119" ht="15.75" customHeight="1">
      <c r="A119" s="57" t="s">
        <v>315</v>
      </c>
      <c r="B119" s="57" t="s">
        <v>577</v>
      </c>
      <c r="C119" s="57"/>
      <c r="D119" s="57" t="s">
        <v>474</v>
      </c>
      <c r="E119" s="57" t="s">
        <v>4</v>
      </c>
      <c r="F119" s="58" t="s">
        <v>1101</v>
      </c>
      <c r="G119" s="154" t="s">
        <v>1097</v>
      </c>
      <c r="H119" s="38">
        <v>1.0</v>
      </c>
      <c r="I119" s="120">
        <v>14490.0</v>
      </c>
      <c r="J119" s="120">
        <v>11990.0</v>
      </c>
      <c r="K119" s="389">
        <v>5790.0</v>
      </c>
      <c r="L119" s="38">
        <v>5211.0</v>
      </c>
      <c r="M119" s="383">
        <f t="shared" si="13"/>
        <v>5211</v>
      </c>
      <c r="N119" s="57" t="s">
        <v>1095</v>
      </c>
      <c r="O119" s="63"/>
      <c r="P119" s="63"/>
      <c r="Q119" s="5">
        <v>1.0</v>
      </c>
      <c r="R119" s="5"/>
      <c r="S119" s="5"/>
      <c r="T119" s="5"/>
      <c r="U119" s="5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</row>
    <row r="120" ht="15.75" customHeight="1">
      <c r="A120" s="57" t="s">
        <v>315</v>
      </c>
      <c r="B120" s="57" t="s">
        <v>577</v>
      </c>
      <c r="C120" s="58"/>
      <c r="D120" s="271" t="s">
        <v>474</v>
      </c>
      <c r="E120" s="57" t="s">
        <v>4</v>
      </c>
      <c r="F120" s="58" t="s">
        <v>1135</v>
      </c>
      <c r="G120" s="57" t="s">
        <v>1097</v>
      </c>
      <c r="H120" s="38">
        <v>1.0</v>
      </c>
      <c r="I120" s="120">
        <v>14490.0</v>
      </c>
      <c r="J120" s="120">
        <v>11590.0</v>
      </c>
      <c r="K120" s="389">
        <v>5790.0</v>
      </c>
      <c r="L120" s="38">
        <v>4921.5</v>
      </c>
      <c r="M120" s="189">
        <f t="shared" si="13"/>
        <v>4921.5</v>
      </c>
      <c r="N120" s="57" t="s">
        <v>1134</v>
      </c>
      <c r="O120" s="63"/>
      <c r="P120" s="63"/>
      <c r="Q120" s="63"/>
      <c r="R120" s="64"/>
      <c r="S120" s="54"/>
      <c r="T120" s="54"/>
      <c r="U120" s="54"/>
      <c r="V120" s="54"/>
      <c r="W120" s="5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3"/>
      <c r="AI120" s="63"/>
      <c r="AJ120" s="63"/>
    </row>
    <row r="121" ht="15.75" customHeight="1">
      <c r="A121" s="261" t="s">
        <v>315</v>
      </c>
      <c r="B121" s="35" t="s">
        <v>316</v>
      </c>
      <c r="C121" s="35" t="s">
        <v>6</v>
      </c>
      <c r="D121" s="35" t="s">
        <v>474</v>
      </c>
      <c r="E121" s="35" t="s">
        <v>319</v>
      </c>
      <c r="F121" s="355" t="s">
        <v>1878</v>
      </c>
      <c r="G121" s="35" t="s">
        <v>583</v>
      </c>
      <c r="H121" s="264">
        <v>1.0</v>
      </c>
      <c r="I121" s="244" t="s">
        <v>1879</v>
      </c>
      <c r="J121" s="265"/>
      <c r="K121" s="270"/>
      <c r="L121" s="264">
        <v>1061.0</v>
      </c>
      <c r="M121" s="267" t="s">
        <v>1880</v>
      </c>
      <c r="N121" s="35" t="s">
        <v>1793</v>
      </c>
      <c r="O121" s="268"/>
      <c r="P121" s="268"/>
      <c r="Q121" s="268"/>
      <c r="R121" s="268"/>
      <c r="S121" s="268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252"/>
      <c r="AJ121" s="270"/>
      <c r="AK121" s="270"/>
      <c r="AL121" s="270"/>
      <c r="AM121" s="270"/>
      <c r="AN121" s="270"/>
      <c r="AO121" s="270"/>
    </row>
    <row r="122" ht="15.75" customHeight="1">
      <c r="A122" s="57" t="s">
        <v>315</v>
      </c>
      <c r="B122" s="57" t="s">
        <v>316</v>
      </c>
      <c r="C122" s="57" t="s">
        <v>6</v>
      </c>
      <c r="D122" s="57" t="s">
        <v>328</v>
      </c>
      <c r="E122" s="57" t="s">
        <v>4</v>
      </c>
      <c r="F122" s="57" t="s">
        <v>1310</v>
      </c>
      <c r="G122" s="57" t="s">
        <v>1053</v>
      </c>
      <c r="H122" s="38">
        <v>1.0</v>
      </c>
      <c r="I122" s="113">
        <v>8790.0</v>
      </c>
      <c r="J122" s="125"/>
      <c r="K122" s="384">
        <v>3790.0</v>
      </c>
      <c r="L122" s="57">
        <v>3222.0</v>
      </c>
      <c r="M122" s="189">
        <f t="shared" ref="M122:M134" si="14">L122*H122</f>
        <v>3222</v>
      </c>
      <c r="N122" s="57" t="s">
        <v>1288</v>
      </c>
    </row>
    <row r="123" ht="15.75" customHeight="1">
      <c r="A123" s="57" t="s">
        <v>315</v>
      </c>
      <c r="B123" s="57" t="s">
        <v>316</v>
      </c>
      <c r="C123" s="57" t="s">
        <v>6</v>
      </c>
      <c r="D123" s="57" t="s">
        <v>567</v>
      </c>
      <c r="E123" s="57" t="s">
        <v>4</v>
      </c>
      <c r="F123" s="358" t="s">
        <v>1310</v>
      </c>
      <c r="G123" s="57" t="s">
        <v>1053</v>
      </c>
      <c r="H123" s="38">
        <v>1.0</v>
      </c>
      <c r="I123" s="113">
        <v>8790.0</v>
      </c>
      <c r="J123" s="125"/>
      <c r="K123" s="384">
        <v>3790.0</v>
      </c>
      <c r="L123" s="57">
        <v>3222.0</v>
      </c>
      <c r="M123" s="189">
        <f t="shared" si="14"/>
        <v>3222</v>
      </c>
      <c r="N123" s="57" t="s">
        <v>1288</v>
      </c>
    </row>
    <row r="124" ht="15.75" customHeight="1">
      <c r="A124" s="57" t="s">
        <v>315</v>
      </c>
      <c r="B124" s="57" t="s">
        <v>316</v>
      </c>
      <c r="C124" s="57" t="s">
        <v>6</v>
      </c>
      <c r="D124" s="362" t="s">
        <v>328</v>
      </c>
      <c r="E124" s="57" t="s">
        <v>4</v>
      </c>
      <c r="F124" s="57" t="s">
        <v>1312</v>
      </c>
      <c r="G124" s="57" t="s">
        <v>1053</v>
      </c>
      <c r="H124" s="38">
        <v>1.0</v>
      </c>
      <c r="I124" s="113">
        <v>7590.0</v>
      </c>
      <c r="J124" s="125"/>
      <c r="K124" s="384">
        <v>3300.0</v>
      </c>
      <c r="L124" s="57">
        <v>2805.0</v>
      </c>
      <c r="M124" s="189">
        <f t="shared" si="14"/>
        <v>2805</v>
      </c>
      <c r="N124" s="57" t="s">
        <v>1288</v>
      </c>
      <c r="O124" s="395" t="s">
        <v>1881</v>
      </c>
    </row>
    <row r="125" ht="15.75" customHeight="1">
      <c r="A125" s="57" t="s">
        <v>315</v>
      </c>
      <c r="B125" s="57" t="s">
        <v>316</v>
      </c>
      <c r="C125" s="57" t="s">
        <v>6</v>
      </c>
      <c r="D125" s="57" t="s">
        <v>567</v>
      </c>
      <c r="E125" s="57" t="s">
        <v>4</v>
      </c>
      <c r="F125" s="358" t="s">
        <v>1312</v>
      </c>
      <c r="G125" s="57" t="s">
        <v>1053</v>
      </c>
      <c r="H125" s="38">
        <v>1.0</v>
      </c>
      <c r="I125" s="113">
        <v>7590.0</v>
      </c>
      <c r="J125" s="125"/>
      <c r="K125" s="384">
        <v>3300.0</v>
      </c>
      <c r="L125" s="57">
        <v>2805.0</v>
      </c>
      <c r="M125" s="189">
        <f t="shared" si="14"/>
        <v>2805</v>
      </c>
      <c r="N125" s="57" t="s">
        <v>1288</v>
      </c>
    </row>
    <row r="126" ht="15.75" customHeight="1">
      <c r="A126" s="57" t="s">
        <v>315</v>
      </c>
      <c r="B126" s="57" t="s">
        <v>316</v>
      </c>
      <c r="C126" s="57" t="s">
        <v>6</v>
      </c>
      <c r="D126" s="57" t="s">
        <v>567</v>
      </c>
      <c r="E126" s="57" t="s">
        <v>4</v>
      </c>
      <c r="F126" s="358" t="s">
        <v>1314</v>
      </c>
      <c r="G126" s="57" t="s">
        <v>1053</v>
      </c>
      <c r="H126" s="38">
        <v>1.0</v>
      </c>
      <c r="I126" s="113">
        <v>7590.0</v>
      </c>
      <c r="J126" s="125"/>
      <c r="K126" s="384">
        <v>3300.0</v>
      </c>
      <c r="L126" s="57">
        <v>2805.0</v>
      </c>
      <c r="M126" s="189">
        <f t="shared" si="14"/>
        <v>2805</v>
      </c>
      <c r="N126" s="57" t="s">
        <v>1288</v>
      </c>
    </row>
    <row r="127" ht="15.75" customHeight="1">
      <c r="A127" s="57" t="s">
        <v>315</v>
      </c>
      <c r="B127" s="57" t="s">
        <v>316</v>
      </c>
      <c r="C127" s="57" t="s">
        <v>6</v>
      </c>
      <c r="D127" s="57" t="s">
        <v>328</v>
      </c>
      <c r="E127" s="57" t="s">
        <v>4</v>
      </c>
      <c r="F127" s="57" t="s">
        <v>1316</v>
      </c>
      <c r="G127" s="57" t="s">
        <v>1053</v>
      </c>
      <c r="H127" s="38">
        <v>1.0</v>
      </c>
      <c r="I127" s="113">
        <v>6190.0</v>
      </c>
      <c r="J127" s="125"/>
      <c r="K127" s="384">
        <v>2690.0</v>
      </c>
      <c r="L127" s="57">
        <v>2287.0</v>
      </c>
      <c r="M127" s="189">
        <f t="shared" si="14"/>
        <v>2287</v>
      </c>
      <c r="N127" s="57" t="s">
        <v>1288</v>
      </c>
    </row>
    <row r="128" ht="15.75" customHeight="1">
      <c r="A128" s="57" t="s">
        <v>315</v>
      </c>
      <c r="B128" s="57" t="s">
        <v>316</v>
      </c>
      <c r="C128" s="57" t="s">
        <v>6</v>
      </c>
      <c r="D128" s="271" t="s">
        <v>474</v>
      </c>
      <c r="E128" s="57" t="s">
        <v>4</v>
      </c>
      <c r="F128" s="57" t="s">
        <v>1316</v>
      </c>
      <c r="G128" s="57" t="s">
        <v>1053</v>
      </c>
      <c r="H128" s="38">
        <v>1.0</v>
      </c>
      <c r="I128" s="113">
        <v>6190.0</v>
      </c>
      <c r="J128" s="125"/>
      <c r="K128" s="210">
        <v>2690.0</v>
      </c>
      <c r="L128" s="57">
        <v>2287.0</v>
      </c>
      <c r="M128" s="189">
        <f t="shared" si="14"/>
        <v>2287</v>
      </c>
      <c r="N128" s="57" t="s">
        <v>1288</v>
      </c>
    </row>
    <row r="129" ht="15.75" customHeight="1">
      <c r="A129" s="57" t="s">
        <v>315</v>
      </c>
      <c r="B129" s="57" t="s">
        <v>316</v>
      </c>
      <c r="C129" s="57" t="s">
        <v>6</v>
      </c>
      <c r="D129" s="57" t="s">
        <v>328</v>
      </c>
      <c r="E129" s="57" t="s">
        <v>1202</v>
      </c>
      <c r="F129" s="58" t="s">
        <v>1203</v>
      </c>
      <c r="G129" s="57" t="s">
        <v>1053</v>
      </c>
      <c r="H129" s="97">
        <v>1.0</v>
      </c>
      <c r="I129" s="113">
        <v>7590.0</v>
      </c>
      <c r="J129" s="125"/>
      <c r="K129" s="211">
        <v>3300.0</v>
      </c>
      <c r="L129" s="97">
        <v>2937.0</v>
      </c>
      <c r="M129" s="189">
        <f t="shared" si="14"/>
        <v>2937</v>
      </c>
      <c r="N129" s="57" t="s">
        <v>1204</v>
      </c>
      <c r="O129" s="63"/>
      <c r="P129" s="203"/>
      <c r="Q129" s="203"/>
      <c r="R129" s="396"/>
      <c r="S129" s="396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</row>
    <row r="130" ht="15.75" customHeight="1">
      <c r="A130" s="57" t="s">
        <v>315</v>
      </c>
      <c r="B130" s="57" t="s">
        <v>316</v>
      </c>
      <c r="C130" s="57" t="s">
        <v>6</v>
      </c>
      <c r="D130" s="35" t="s">
        <v>567</v>
      </c>
      <c r="E130" s="57" t="s">
        <v>1202</v>
      </c>
      <c r="F130" s="382" t="s">
        <v>1205</v>
      </c>
      <c r="G130" s="57" t="s">
        <v>1053</v>
      </c>
      <c r="H130" s="97">
        <v>1.0</v>
      </c>
      <c r="I130" s="113">
        <v>7590.0</v>
      </c>
      <c r="J130" s="125"/>
      <c r="K130" s="211">
        <v>3300.0</v>
      </c>
      <c r="L130" s="97">
        <v>2937.0</v>
      </c>
      <c r="M130" s="189">
        <f t="shared" si="14"/>
        <v>2937</v>
      </c>
      <c r="N130" s="57" t="s">
        <v>1204</v>
      </c>
      <c r="O130" s="63"/>
      <c r="P130" s="203"/>
      <c r="Q130" s="203"/>
      <c r="R130" s="396"/>
      <c r="S130" s="396"/>
      <c r="T130" s="396"/>
      <c r="U130" s="396"/>
      <c r="V130" s="396"/>
      <c r="W130" s="396"/>
      <c r="X130" s="396"/>
      <c r="Y130" s="396"/>
      <c r="Z130" s="396"/>
      <c r="AA130" s="396"/>
      <c r="AB130" s="396"/>
      <c r="AC130" s="396"/>
      <c r="AD130" s="396"/>
      <c r="AE130" s="396"/>
      <c r="AF130" s="396"/>
      <c r="AG130" s="396"/>
      <c r="AH130" s="396"/>
      <c r="AI130" s="396"/>
      <c r="AJ130" s="396"/>
      <c r="AK130" s="396"/>
      <c r="AL130" s="396"/>
      <c r="AM130" s="396"/>
      <c r="AN130" s="396"/>
    </row>
    <row r="131" ht="15.75" customHeight="1">
      <c r="A131" s="57" t="s">
        <v>315</v>
      </c>
      <c r="B131" s="57" t="s">
        <v>316</v>
      </c>
      <c r="C131" s="57" t="s">
        <v>6</v>
      </c>
      <c r="D131" s="362" t="s">
        <v>328</v>
      </c>
      <c r="E131" s="57" t="s">
        <v>1202</v>
      </c>
      <c r="F131" s="58" t="s">
        <v>1206</v>
      </c>
      <c r="G131" s="57" t="s">
        <v>1053</v>
      </c>
      <c r="H131" s="97">
        <v>0.0</v>
      </c>
      <c r="I131" s="113">
        <v>6790.0</v>
      </c>
      <c r="J131" s="125"/>
      <c r="K131" s="211">
        <v>2930.0</v>
      </c>
      <c r="L131" s="97">
        <v>2608.0</v>
      </c>
      <c r="M131" s="189">
        <f t="shared" si="14"/>
        <v>0</v>
      </c>
      <c r="N131" s="57" t="s">
        <v>1204</v>
      </c>
      <c r="O131" s="64" t="s">
        <v>2079</v>
      </c>
      <c r="P131" s="203" t="s">
        <v>2080</v>
      </c>
      <c r="Q131" s="203"/>
      <c r="R131" s="396"/>
      <c r="S131" s="396"/>
      <c r="T131" s="396"/>
      <c r="U131" s="396"/>
      <c r="V131" s="396"/>
      <c r="W131" s="396"/>
      <c r="X131" s="396"/>
      <c r="Y131" s="396"/>
      <c r="Z131" s="396"/>
      <c r="AA131" s="396"/>
      <c r="AB131" s="396"/>
      <c r="AC131" s="396"/>
      <c r="AD131" s="396"/>
      <c r="AE131" s="396"/>
      <c r="AF131" s="396"/>
      <c r="AG131" s="396"/>
      <c r="AH131" s="396"/>
      <c r="AI131" s="396"/>
      <c r="AJ131" s="396"/>
      <c r="AK131" s="396"/>
      <c r="AL131" s="396"/>
      <c r="AM131" s="396"/>
      <c r="AN131" s="396"/>
    </row>
    <row r="132" ht="15.75" customHeight="1">
      <c r="A132" s="57" t="s">
        <v>315</v>
      </c>
      <c r="B132" s="57" t="s">
        <v>316</v>
      </c>
      <c r="C132" s="57" t="s">
        <v>6</v>
      </c>
      <c r="D132" s="57" t="s">
        <v>328</v>
      </c>
      <c r="E132" s="57" t="s">
        <v>1202</v>
      </c>
      <c r="F132" s="58" t="s">
        <v>1207</v>
      </c>
      <c r="G132" s="57" t="s">
        <v>1053</v>
      </c>
      <c r="H132" s="97">
        <v>1.0</v>
      </c>
      <c r="I132" s="113">
        <v>7790.0</v>
      </c>
      <c r="J132" s="125"/>
      <c r="K132" s="211">
        <v>3430.0</v>
      </c>
      <c r="L132" s="97">
        <v>3053.0</v>
      </c>
      <c r="M132" s="189">
        <f t="shared" si="14"/>
        <v>3053</v>
      </c>
      <c r="N132" s="57" t="s">
        <v>1204</v>
      </c>
      <c r="O132" s="63"/>
      <c r="P132" s="203"/>
      <c r="Q132" s="203"/>
      <c r="R132" s="396"/>
      <c r="S132" s="396"/>
      <c r="T132" s="396"/>
      <c r="U132" s="396"/>
      <c r="V132" s="396"/>
      <c r="W132" s="396"/>
      <c r="X132" s="396"/>
      <c r="Y132" s="396"/>
      <c r="Z132" s="396"/>
      <c r="AA132" s="396"/>
      <c r="AB132" s="396"/>
      <c r="AC132" s="396"/>
      <c r="AD132" s="396"/>
      <c r="AE132" s="396"/>
      <c r="AF132" s="396"/>
      <c r="AG132" s="396"/>
      <c r="AH132" s="396"/>
      <c r="AI132" s="396"/>
      <c r="AJ132" s="396"/>
      <c r="AK132" s="396"/>
      <c r="AL132" s="396"/>
      <c r="AM132" s="396"/>
      <c r="AN132" s="396"/>
    </row>
    <row r="133" ht="15.75" customHeight="1">
      <c r="A133" s="35" t="s">
        <v>315</v>
      </c>
      <c r="B133" s="35" t="s">
        <v>316</v>
      </c>
      <c r="C133" s="35" t="s">
        <v>6</v>
      </c>
      <c r="D133" s="35" t="s">
        <v>567</v>
      </c>
      <c r="E133" s="35" t="s">
        <v>319</v>
      </c>
      <c r="F133" s="325" t="s">
        <v>1882</v>
      </c>
      <c r="G133" s="326" t="s">
        <v>583</v>
      </c>
      <c r="H133" s="154">
        <v>1.0</v>
      </c>
      <c r="I133" s="57">
        <v>5990.0</v>
      </c>
      <c r="J133" s="57">
        <v>3590.0</v>
      </c>
      <c r="K133" s="57"/>
      <c r="L133" s="154">
        <v>1469.0</v>
      </c>
      <c r="M133" s="327">
        <f t="shared" si="14"/>
        <v>1469</v>
      </c>
      <c r="N133" s="57" t="s">
        <v>1814</v>
      </c>
      <c r="O133" s="346"/>
      <c r="P133" s="323"/>
      <c r="Q133" s="323"/>
      <c r="R133" s="323"/>
      <c r="S133" s="323"/>
      <c r="T133" s="323"/>
      <c r="U133" s="323"/>
      <c r="V133" s="323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252"/>
      <c r="AK133" s="270"/>
      <c r="AL133" s="270"/>
      <c r="AM133" s="270"/>
      <c r="AN133" s="270"/>
      <c r="AO133" s="270"/>
    </row>
    <row r="134" ht="15.75" customHeight="1">
      <c r="A134" s="57" t="s">
        <v>315</v>
      </c>
      <c r="B134" s="57" t="s">
        <v>316</v>
      </c>
      <c r="C134" s="57" t="s">
        <v>6</v>
      </c>
      <c r="D134" s="57" t="s">
        <v>567</v>
      </c>
      <c r="E134" s="57" t="s">
        <v>4</v>
      </c>
      <c r="F134" s="358" t="s">
        <v>1208</v>
      </c>
      <c r="G134" s="57" t="s">
        <v>1053</v>
      </c>
      <c r="H134" s="57">
        <v>1.0</v>
      </c>
      <c r="I134" s="113">
        <v>5190.0</v>
      </c>
      <c r="J134" s="125"/>
      <c r="K134" s="211">
        <v>2230.0</v>
      </c>
      <c r="L134" s="57">
        <v>1895.5</v>
      </c>
      <c r="M134" s="189">
        <f t="shared" si="14"/>
        <v>1895.5</v>
      </c>
      <c r="N134" s="57" t="s">
        <v>1423</v>
      </c>
      <c r="O134" s="63"/>
      <c r="P134" s="64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 ht="15.75" customHeight="1">
      <c r="A135" s="271" t="s">
        <v>315</v>
      </c>
      <c r="B135" s="57" t="s">
        <v>316</v>
      </c>
      <c r="C135" s="57" t="s">
        <v>6</v>
      </c>
      <c r="D135" s="97" t="s">
        <v>567</v>
      </c>
      <c r="E135" s="57" t="s">
        <v>4</v>
      </c>
      <c r="F135" s="358" t="s">
        <v>659</v>
      </c>
      <c r="G135" s="57" t="s">
        <v>583</v>
      </c>
      <c r="H135" s="39">
        <v>1.0</v>
      </c>
      <c r="I135" s="120">
        <v>5290.0</v>
      </c>
      <c r="J135" s="120">
        <v>4290.0</v>
      </c>
      <c r="K135" s="119"/>
      <c r="L135" s="61" t="s">
        <v>660</v>
      </c>
      <c r="M135" s="62">
        <v>1322.0</v>
      </c>
      <c r="N135" s="57" t="s">
        <v>629</v>
      </c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70"/>
      <c r="AJ135" s="270"/>
      <c r="AK135" s="270"/>
    </row>
    <row r="136" ht="15.75" customHeight="1">
      <c r="A136" s="57" t="s">
        <v>315</v>
      </c>
      <c r="B136" s="57" t="s">
        <v>316</v>
      </c>
      <c r="C136" s="57" t="s">
        <v>6</v>
      </c>
      <c r="D136" s="271" t="s">
        <v>567</v>
      </c>
      <c r="E136" s="57" t="s">
        <v>4</v>
      </c>
      <c r="F136" s="358" t="s">
        <v>1052</v>
      </c>
      <c r="G136" s="57" t="s">
        <v>1053</v>
      </c>
      <c r="H136" s="38">
        <v>1.0</v>
      </c>
      <c r="I136" s="113">
        <v>6190.0</v>
      </c>
      <c r="J136" s="125"/>
      <c r="K136" s="179">
        <v>2660.0</v>
      </c>
      <c r="L136" s="38">
        <v>2261.0</v>
      </c>
      <c r="M136" s="383">
        <f t="shared" ref="M136:M137" si="15">L136*H136</f>
        <v>2261</v>
      </c>
      <c r="N136" s="57" t="s">
        <v>1037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customHeight="1">
      <c r="A137" s="57" t="s">
        <v>315</v>
      </c>
      <c r="B137" s="57" t="s">
        <v>316</v>
      </c>
      <c r="C137" s="57" t="s">
        <v>6</v>
      </c>
      <c r="D137" s="57" t="s">
        <v>328</v>
      </c>
      <c r="E137" s="57" t="s">
        <v>4</v>
      </c>
      <c r="F137" s="57" t="s">
        <v>1052</v>
      </c>
      <c r="G137" s="57" t="s">
        <v>1053</v>
      </c>
      <c r="H137" s="38">
        <v>1.0</v>
      </c>
      <c r="I137" s="113">
        <v>6190.0</v>
      </c>
      <c r="J137" s="125"/>
      <c r="K137" s="179">
        <v>2660.0</v>
      </c>
      <c r="L137" s="38">
        <v>2261.0</v>
      </c>
      <c r="M137" s="383">
        <f t="shared" si="15"/>
        <v>2261</v>
      </c>
      <c r="N137" s="57" t="s">
        <v>1037</v>
      </c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70"/>
      <c r="AJ137" s="270"/>
      <c r="AK137" s="270"/>
    </row>
    <row r="138" ht="15.75" customHeight="1">
      <c r="A138" s="271" t="s">
        <v>315</v>
      </c>
      <c r="B138" s="57" t="s">
        <v>316</v>
      </c>
      <c r="C138" s="57" t="s">
        <v>6</v>
      </c>
      <c r="D138" s="57" t="s">
        <v>328</v>
      </c>
      <c r="E138" s="57" t="s">
        <v>4</v>
      </c>
      <c r="F138" s="58" t="s">
        <v>584</v>
      </c>
      <c r="G138" s="57" t="s">
        <v>583</v>
      </c>
      <c r="H138" s="39">
        <v>1.0</v>
      </c>
      <c r="I138" s="59">
        <v>4790.0</v>
      </c>
      <c r="J138" s="59">
        <v>2390.0</v>
      </c>
      <c r="K138" s="274"/>
      <c r="L138" s="61">
        <v>1597.0</v>
      </c>
      <c r="M138" s="62">
        <v>799.0</v>
      </c>
      <c r="N138" s="57" t="s">
        <v>476</v>
      </c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2"/>
      <c r="AJ138" s="270"/>
      <c r="AK138" s="270"/>
      <c r="AL138" s="270"/>
      <c r="AM138" s="270"/>
      <c r="AN138" s="270"/>
      <c r="AO138" s="270"/>
    </row>
    <row r="139" ht="15.75" customHeight="1">
      <c r="A139" s="57" t="s">
        <v>315</v>
      </c>
      <c r="B139" s="57" t="s">
        <v>316</v>
      </c>
      <c r="C139" s="57" t="s">
        <v>6</v>
      </c>
      <c r="D139" s="271" t="s">
        <v>567</v>
      </c>
      <c r="E139" s="57" t="s">
        <v>4</v>
      </c>
      <c r="F139" s="358" t="s">
        <v>1054</v>
      </c>
      <c r="G139" s="57" t="s">
        <v>583</v>
      </c>
      <c r="H139" s="38">
        <v>1.0</v>
      </c>
      <c r="I139" s="113">
        <v>6790.0</v>
      </c>
      <c r="J139" s="125"/>
      <c r="K139" s="179">
        <v>2850.0</v>
      </c>
      <c r="L139" s="38">
        <v>2423.0</v>
      </c>
      <c r="M139" s="383">
        <f t="shared" ref="M139:M156" si="16">L139*H139</f>
        <v>2423</v>
      </c>
      <c r="N139" s="57" t="s">
        <v>1037</v>
      </c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70"/>
      <c r="AJ139" s="270"/>
      <c r="AK139" s="270"/>
    </row>
    <row r="140" ht="15.75" customHeight="1">
      <c r="A140" s="57" t="s">
        <v>315</v>
      </c>
      <c r="B140" s="57" t="s">
        <v>316</v>
      </c>
      <c r="C140" s="57" t="s">
        <v>6</v>
      </c>
      <c r="D140" s="271" t="s">
        <v>567</v>
      </c>
      <c r="E140" s="57" t="s">
        <v>4</v>
      </c>
      <c r="F140" s="358" t="s">
        <v>1055</v>
      </c>
      <c r="G140" s="57" t="s">
        <v>583</v>
      </c>
      <c r="H140" s="38">
        <v>1.0</v>
      </c>
      <c r="I140" s="113">
        <v>6790.0</v>
      </c>
      <c r="J140" s="125"/>
      <c r="K140" s="179">
        <v>2850.0</v>
      </c>
      <c r="L140" s="38">
        <v>2423.0</v>
      </c>
      <c r="M140" s="383">
        <f t="shared" si="16"/>
        <v>2423</v>
      </c>
      <c r="N140" s="57" t="s">
        <v>1037</v>
      </c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70"/>
      <c r="AJ140" s="270"/>
      <c r="AK140" s="270"/>
    </row>
    <row r="141" ht="15.75" customHeight="1">
      <c r="A141" s="57" t="s">
        <v>315</v>
      </c>
      <c r="B141" s="57" t="s">
        <v>316</v>
      </c>
      <c r="C141" s="57" t="s">
        <v>6</v>
      </c>
      <c r="D141" s="57" t="s">
        <v>328</v>
      </c>
      <c r="E141" s="57" t="s">
        <v>4</v>
      </c>
      <c r="F141" s="57" t="s">
        <v>1055</v>
      </c>
      <c r="G141" s="57" t="s">
        <v>583</v>
      </c>
      <c r="H141" s="38">
        <v>1.0</v>
      </c>
      <c r="I141" s="113">
        <v>6790.0</v>
      </c>
      <c r="J141" s="125"/>
      <c r="K141" s="179">
        <v>2850.0</v>
      </c>
      <c r="L141" s="38">
        <v>2423.0</v>
      </c>
      <c r="M141" s="383">
        <f t="shared" si="16"/>
        <v>2423</v>
      </c>
      <c r="N141" s="57" t="s">
        <v>1037</v>
      </c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70"/>
      <c r="AJ141" s="270"/>
      <c r="AK141" s="270"/>
    </row>
    <row r="142" ht="15.75" customHeight="1">
      <c r="A142" s="57" t="s">
        <v>315</v>
      </c>
      <c r="B142" s="57" t="s">
        <v>316</v>
      </c>
      <c r="C142" s="57" t="s">
        <v>6</v>
      </c>
      <c r="D142" s="271" t="s">
        <v>567</v>
      </c>
      <c r="E142" s="57" t="s">
        <v>4</v>
      </c>
      <c r="F142" s="358" t="s">
        <v>1056</v>
      </c>
      <c r="G142" s="57" t="s">
        <v>583</v>
      </c>
      <c r="H142" s="38">
        <v>1.0</v>
      </c>
      <c r="I142" s="113">
        <v>7190.0</v>
      </c>
      <c r="J142" s="125"/>
      <c r="K142" s="179">
        <v>3090.0</v>
      </c>
      <c r="L142" s="38">
        <v>2627.0</v>
      </c>
      <c r="M142" s="383">
        <f t="shared" si="16"/>
        <v>2627</v>
      </c>
      <c r="N142" s="57" t="s">
        <v>1037</v>
      </c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70"/>
      <c r="AJ142" s="270"/>
      <c r="AK142" s="270"/>
    </row>
    <row r="143" ht="15.75" customHeight="1">
      <c r="A143" s="57" t="s">
        <v>315</v>
      </c>
      <c r="B143" s="57" t="s">
        <v>316</v>
      </c>
      <c r="C143" s="57" t="s">
        <v>6</v>
      </c>
      <c r="D143" s="57" t="s">
        <v>328</v>
      </c>
      <c r="E143" s="57" t="s">
        <v>4</v>
      </c>
      <c r="F143" s="57" t="s">
        <v>1056</v>
      </c>
      <c r="G143" s="57" t="s">
        <v>583</v>
      </c>
      <c r="H143" s="38">
        <v>1.0</v>
      </c>
      <c r="I143" s="113">
        <v>7190.0</v>
      </c>
      <c r="J143" s="125"/>
      <c r="K143" s="179">
        <v>3090.0</v>
      </c>
      <c r="L143" s="38">
        <v>2627.0</v>
      </c>
      <c r="M143" s="383">
        <f t="shared" si="16"/>
        <v>2627</v>
      </c>
      <c r="N143" s="57" t="s">
        <v>1037</v>
      </c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70"/>
      <c r="AJ143" s="270"/>
      <c r="AK143" s="270"/>
    </row>
    <row r="144" ht="15.75" customHeight="1">
      <c r="A144" s="57" t="s">
        <v>315</v>
      </c>
      <c r="B144" s="57" t="s">
        <v>316</v>
      </c>
      <c r="C144" s="57" t="s">
        <v>6</v>
      </c>
      <c r="D144" s="271" t="s">
        <v>567</v>
      </c>
      <c r="E144" s="57" t="s">
        <v>4</v>
      </c>
      <c r="F144" s="358" t="s">
        <v>1057</v>
      </c>
      <c r="G144" s="57" t="s">
        <v>583</v>
      </c>
      <c r="H144" s="38">
        <v>1.0</v>
      </c>
      <c r="I144" s="113">
        <v>7190.0</v>
      </c>
      <c r="J144" s="125"/>
      <c r="K144" s="179">
        <v>3090.0</v>
      </c>
      <c r="L144" s="38">
        <v>2627.0</v>
      </c>
      <c r="M144" s="383">
        <f t="shared" si="16"/>
        <v>2627</v>
      </c>
      <c r="N144" s="57" t="s">
        <v>1037</v>
      </c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70"/>
      <c r="AJ144" s="270"/>
      <c r="AK144" s="270"/>
    </row>
    <row r="145" ht="15.75" customHeight="1">
      <c r="A145" s="57" t="s">
        <v>315</v>
      </c>
      <c r="B145" s="57" t="s">
        <v>316</v>
      </c>
      <c r="C145" s="57" t="s">
        <v>6</v>
      </c>
      <c r="D145" s="57" t="s">
        <v>328</v>
      </c>
      <c r="E145" s="57" t="s">
        <v>4</v>
      </c>
      <c r="F145" s="57" t="s">
        <v>1057</v>
      </c>
      <c r="G145" s="57" t="s">
        <v>583</v>
      </c>
      <c r="H145" s="38">
        <v>1.0</v>
      </c>
      <c r="I145" s="113">
        <v>7190.0</v>
      </c>
      <c r="J145" s="125"/>
      <c r="K145" s="179">
        <v>3090.0</v>
      </c>
      <c r="L145" s="38">
        <v>2627.0</v>
      </c>
      <c r="M145" s="383">
        <f t="shared" si="16"/>
        <v>2627</v>
      </c>
      <c r="N145" s="57" t="s">
        <v>1037</v>
      </c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70"/>
      <c r="AJ145" s="270"/>
      <c r="AK145" s="270"/>
    </row>
    <row r="146" ht="15.75" customHeight="1">
      <c r="A146" s="57" t="s">
        <v>315</v>
      </c>
      <c r="B146" s="57" t="s">
        <v>316</v>
      </c>
      <c r="C146" s="57" t="s">
        <v>6</v>
      </c>
      <c r="D146" s="271" t="s">
        <v>567</v>
      </c>
      <c r="E146" s="57" t="s">
        <v>4</v>
      </c>
      <c r="F146" s="358" t="s">
        <v>1058</v>
      </c>
      <c r="G146" s="57" t="s">
        <v>583</v>
      </c>
      <c r="H146" s="38">
        <v>1.0</v>
      </c>
      <c r="I146" s="113">
        <v>7190.0</v>
      </c>
      <c r="J146" s="125"/>
      <c r="K146" s="179">
        <v>3090.0</v>
      </c>
      <c r="L146" s="38">
        <v>2627.0</v>
      </c>
      <c r="M146" s="383">
        <f t="shared" si="16"/>
        <v>2627</v>
      </c>
      <c r="N146" s="57" t="s">
        <v>1037</v>
      </c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  <c r="AA146" s="252"/>
      <c r="AB146" s="252"/>
      <c r="AC146" s="252"/>
      <c r="AD146" s="252"/>
      <c r="AE146" s="252"/>
      <c r="AF146" s="252"/>
      <c r="AG146" s="252"/>
      <c r="AH146" s="252"/>
      <c r="AI146" s="270"/>
      <c r="AJ146" s="270"/>
      <c r="AK146" s="270"/>
    </row>
    <row r="147" ht="15.75" customHeight="1">
      <c r="A147" s="57" t="s">
        <v>315</v>
      </c>
      <c r="B147" s="57" t="s">
        <v>316</v>
      </c>
      <c r="C147" s="57" t="s">
        <v>6</v>
      </c>
      <c r="D147" s="57" t="s">
        <v>328</v>
      </c>
      <c r="E147" s="57" t="s">
        <v>4</v>
      </c>
      <c r="F147" s="57" t="s">
        <v>1318</v>
      </c>
      <c r="G147" s="57" t="s">
        <v>1053</v>
      </c>
      <c r="H147" s="38">
        <v>1.0</v>
      </c>
      <c r="I147" s="113">
        <v>5790.0</v>
      </c>
      <c r="J147" s="125"/>
      <c r="K147" s="210">
        <v>2490.0</v>
      </c>
      <c r="L147" s="57">
        <v>2117.0</v>
      </c>
      <c r="M147" s="189">
        <f t="shared" si="16"/>
        <v>2117</v>
      </c>
      <c r="N147" s="57" t="s">
        <v>1288</v>
      </c>
    </row>
    <row r="148" ht="15.75" customHeight="1">
      <c r="A148" s="57" t="s">
        <v>315</v>
      </c>
      <c r="B148" s="57" t="s">
        <v>316</v>
      </c>
      <c r="C148" s="57" t="s">
        <v>6</v>
      </c>
      <c r="D148" s="57" t="s">
        <v>567</v>
      </c>
      <c r="E148" s="57" t="s">
        <v>4</v>
      </c>
      <c r="F148" s="358" t="s">
        <v>1211</v>
      </c>
      <c r="G148" s="57" t="s">
        <v>1053</v>
      </c>
      <c r="H148" s="38">
        <v>1.0</v>
      </c>
      <c r="I148" s="113">
        <v>6790.0</v>
      </c>
      <c r="J148" s="125"/>
      <c r="K148" s="210">
        <v>2890.0</v>
      </c>
      <c r="L148" s="57">
        <v>2457.0</v>
      </c>
      <c r="M148" s="189">
        <f t="shared" si="16"/>
        <v>2457</v>
      </c>
      <c r="N148" s="57" t="s">
        <v>1288</v>
      </c>
    </row>
    <row r="149" ht="15.75" customHeight="1">
      <c r="A149" s="57" t="s">
        <v>315</v>
      </c>
      <c r="B149" s="57" t="s">
        <v>316</v>
      </c>
      <c r="C149" s="57" t="s">
        <v>6</v>
      </c>
      <c r="D149" s="57" t="s">
        <v>328</v>
      </c>
      <c r="E149" s="57" t="s">
        <v>4</v>
      </c>
      <c r="F149" s="57" t="s">
        <v>1211</v>
      </c>
      <c r="G149" s="57" t="s">
        <v>1053</v>
      </c>
      <c r="H149" s="38">
        <v>1.0</v>
      </c>
      <c r="I149" s="113">
        <v>6790.0</v>
      </c>
      <c r="J149" s="125"/>
      <c r="K149" s="210">
        <v>2890.0</v>
      </c>
      <c r="L149" s="57">
        <v>2457.0</v>
      </c>
      <c r="M149" s="189">
        <f t="shared" si="16"/>
        <v>2457</v>
      </c>
      <c r="N149" s="57" t="s">
        <v>1288</v>
      </c>
    </row>
    <row r="150" ht="15.75" customHeight="1">
      <c r="A150" s="57" t="s">
        <v>315</v>
      </c>
      <c r="B150" s="57" t="s">
        <v>316</v>
      </c>
      <c r="C150" s="58"/>
      <c r="D150" s="271" t="s">
        <v>474</v>
      </c>
      <c r="E150" s="57" t="s">
        <v>1202</v>
      </c>
      <c r="F150" s="58" t="s">
        <v>1212</v>
      </c>
      <c r="G150" s="57" t="s">
        <v>1053</v>
      </c>
      <c r="H150" s="97">
        <v>1.0</v>
      </c>
      <c r="I150" s="113">
        <v>6190.0</v>
      </c>
      <c r="J150" s="125"/>
      <c r="K150" s="211">
        <v>2690.0</v>
      </c>
      <c r="L150" s="97">
        <v>2394.0</v>
      </c>
      <c r="M150" s="189">
        <f t="shared" si="16"/>
        <v>2394</v>
      </c>
      <c r="N150" s="57" t="s">
        <v>1204</v>
      </c>
      <c r="O150" s="63"/>
      <c r="P150" s="203"/>
      <c r="Q150" s="203"/>
      <c r="R150" s="396"/>
      <c r="S150" s="396"/>
      <c r="T150" s="396"/>
      <c r="U150" s="396"/>
      <c r="V150" s="396"/>
      <c r="W150" s="396"/>
      <c r="X150" s="396"/>
      <c r="Y150" s="396"/>
      <c r="Z150" s="396"/>
      <c r="AA150" s="396"/>
      <c r="AB150" s="396"/>
      <c r="AC150" s="396"/>
      <c r="AD150" s="396"/>
      <c r="AE150" s="396"/>
      <c r="AF150" s="396"/>
      <c r="AG150" s="396"/>
      <c r="AH150" s="396"/>
      <c r="AI150" s="396"/>
      <c r="AJ150" s="396"/>
      <c r="AK150" s="396"/>
      <c r="AL150" s="396"/>
      <c r="AM150" s="396"/>
      <c r="AN150" s="396"/>
    </row>
    <row r="151" ht="15.75" customHeight="1">
      <c r="A151" s="57" t="s">
        <v>315</v>
      </c>
      <c r="B151" s="57" t="s">
        <v>316</v>
      </c>
      <c r="C151" s="58"/>
      <c r="D151" s="57" t="s">
        <v>328</v>
      </c>
      <c r="E151" s="57" t="s">
        <v>1202</v>
      </c>
      <c r="F151" s="58" t="s">
        <v>1212</v>
      </c>
      <c r="G151" s="57" t="s">
        <v>1053</v>
      </c>
      <c r="H151" s="97">
        <v>0.0</v>
      </c>
      <c r="I151" s="113">
        <v>6190.0</v>
      </c>
      <c r="J151" s="125"/>
      <c r="K151" s="211">
        <v>2690.0</v>
      </c>
      <c r="L151" s="97">
        <v>2394.0</v>
      </c>
      <c r="M151" s="189">
        <f t="shared" si="16"/>
        <v>0</v>
      </c>
      <c r="N151" s="57" t="s">
        <v>1204</v>
      </c>
      <c r="O151" s="64" t="s">
        <v>2081</v>
      </c>
      <c r="P151" s="203"/>
      <c r="Q151" s="203"/>
      <c r="R151" s="396"/>
      <c r="S151" s="396"/>
      <c r="T151" s="396"/>
      <c r="U151" s="396"/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</row>
    <row r="152" ht="15.75" customHeight="1">
      <c r="A152" s="57" t="s">
        <v>315</v>
      </c>
      <c r="B152" s="57" t="s">
        <v>316</v>
      </c>
      <c r="C152" s="58"/>
      <c r="D152" s="57" t="s">
        <v>328</v>
      </c>
      <c r="E152" s="57" t="s">
        <v>1202</v>
      </c>
      <c r="F152" s="58" t="s">
        <v>1213</v>
      </c>
      <c r="G152" s="57" t="s">
        <v>1053</v>
      </c>
      <c r="H152" s="97">
        <v>1.0</v>
      </c>
      <c r="I152" s="113">
        <v>6190.0</v>
      </c>
      <c r="J152" s="125"/>
      <c r="K152" s="211">
        <v>2690.0</v>
      </c>
      <c r="L152" s="97">
        <v>2394.0</v>
      </c>
      <c r="M152" s="189">
        <f t="shared" si="16"/>
        <v>2394</v>
      </c>
      <c r="N152" s="57" t="s">
        <v>1204</v>
      </c>
      <c r="O152" s="63"/>
      <c r="P152" s="203"/>
      <c r="Q152" s="203"/>
      <c r="R152" s="396"/>
      <c r="S152" s="396"/>
      <c r="T152" s="396"/>
      <c r="U152" s="396"/>
      <c r="V152" s="396"/>
      <c r="W152" s="396"/>
      <c r="X152" s="396"/>
      <c r="Y152" s="396"/>
      <c r="Z152" s="396"/>
      <c r="AA152" s="396"/>
      <c r="AB152" s="396"/>
      <c r="AC152" s="396"/>
      <c r="AD152" s="396"/>
      <c r="AE152" s="396"/>
      <c r="AF152" s="396"/>
      <c r="AG152" s="396"/>
      <c r="AH152" s="396"/>
      <c r="AI152" s="396"/>
      <c r="AJ152" s="396"/>
      <c r="AK152" s="396"/>
      <c r="AL152" s="396"/>
      <c r="AM152" s="396"/>
      <c r="AN152" s="396"/>
    </row>
    <row r="153" ht="15.75" customHeight="1">
      <c r="A153" s="57" t="s">
        <v>315</v>
      </c>
      <c r="B153" s="57" t="s">
        <v>316</v>
      </c>
      <c r="C153" s="58"/>
      <c r="D153" s="35" t="s">
        <v>567</v>
      </c>
      <c r="E153" s="57" t="s">
        <v>1202</v>
      </c>
      <c r="F153" s="382" t="s">
        <v>1214</v>
      </c>
      <c r="G153" s="57" t="s">
        <v>1053</v>
      </c>
      <c r="H153" s="97">
        <v>1.0</v>
      </c>
      <c r="I153" s="113">
        <v>6190.0</v>
      </c>
      <c r="J153" s="125"/>
      <c r="K153" s="211">
        <v>2690.0</v>
      </c>
      <c r="L153" s="97">
        <v>2394.0</v>
      </c>
      <c r="M153" s="189">
        <f t="shared" si="16"/>
        <v>2394</v>
      </c>
      <c r="N153" s="57" t="s">
        <v>1204</v>
      </c>
      <c r="O153" s="63"/>
      <c r="P153" s="203"/>
      <c r="Q153" s="203"/>
      <c r="R153" s="396"/>
      <c r="S153" s="396"/>
      <c r="T153" s="396"/>
      <c r="U153" s="396"/>
      <c r="V153" s="396"/>
      <c r="W153" s="396"/>
      <c r="X153" s="396"/>
      <c r="Y153" s="396"/>
      <c r="Z153" s="396"/>
      <c r="AA153" s="396"/>
      <c r="AB153" s="396"/>
      <c r="AC153" s="396"/>
      <c r="AD153" s="396"/>
      <c r="AE153" s="396"/>
      <c r="AF153" s="396"/>
      <c r="AG153" s="396"/>
      <c r="AH153" s="396"/>
      <c r="AI153" s="396"/>
      <c r="AJ153" s="396"/>
      <c r="AK153" s="396"/>
      <c r="AL153" s="396"/>
      <c r="AM153" s="396"/>
      <c r="AN153" s="396"/>
    </row>
    <row r="154" ht="15.75" customHeight="1">
      <c r="A154" s="122" t="s">
        <v>315</v>
      </c>
      <c r="B154" s="122" t="s">
        <v>316</v>
      </c>
      <c r="C154" s="122" t="s">
        <v>6</v>
      </c>
      <c r="D154" s="122" t="s">
        <v>328</v>
      </c>
      <c r="E154" s="122" t="s">
        <v>1202</v>
      </c>
      <c r="F154" s="122" t="s">
        <v>1283</v>
      </c>
      <c r="G154" s="122" t="s">
        <v>1053</v>
      </c>
      <c r="H154" s="121">
        <v>1.0</v>
      </c>
      <c r="I154" s="142">
        <v>7390.0</v>
      </c>
      <c r="J154" s="232"/>
      <c r="K154" s="233">
        <v>2928.0</v>
      </c>
      <c r="L154" s="122">
        <v>2788.57</v>
      </c>
      <c r="M154" s="234">
        <f t="shared" si="16"/>
        <v>2788.57</v>
      </c>
      <c r="N154" s="122" t="s">
        <v>1204</v>
      </c>
      <c r="O154" s="103"/>
      <c r="P154" s="99" t="s">
        <v>1282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</row>
    <row r="155" ht="15.75" customHeight="1">
      <c r="A155" s="122" t="s">
        <v>315</v>
      </c>
      <c r="B155" s="122" t="s">
        <v>316</v>
      </c>
      <c r="C155" s="122" t="s">
        <v>6</v>
      </c>
      <c r="D155" s="362" t="s">
        <v>328</v>
      </c>
      <c r="E155" s="122" t="s">
        <v>1202</v>
      </c>
      <c r="F155" s="122" t="s">
        <v>1284</v>
      </c>
      <c r="G155" s="122" t="s">
        <v>1053</v>
      </c>
      <c r="H155" s="121">
        <v>0.0</v>
      </c>
      <c r="I155" s="142">
        <v>7390.0</v>
      </c>
      <c r="J155" s="232"/>
      <c r="K155" s="233">
        <v>2928.0</v>
      </c>
      <c r="L155" s="122">
        <v>2788.57</v>
      </c>
      <c r="M155" s="234">
        <f t="shared" si="16"/>
        <v>0</v>
      </c>
      <c r="N155" s="122" t="s">
        <v>1204</v>
      </c>
      <c r="O155" s="99" t="s">
        <v>2079</v>
      </c>
      <c r="P155" s="99" t="s">
        <v>1282</v>
      </c>
      <c r="Q155" s="99" t="s">
        <v>2082</v>
      </c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</row>
    <row r="156" ht="15.75" customHeight="1">
      <c r="A156" s="282" t="s">
        <v>315</v>
      </c>
      <c r="B156" s="57" t="s">
        <v>316</v>
      </c>
      <c r="C156" s="57" t="s">
        <v>6</v>
      </c>
      <c r="D156" s="331" t="s">
        <v>474</v>
      </c>
      <c r="E156" s="57" t="s">
        <v>319</v>
      </c>
      <c r="F156" s="332" t="s">
        <v>1883</v>
      </c>
      <c r="G156" s="255"/>
      <c r="H156" s="264">
        <v>1.0</v>
      </c>
      <c r="I156" s="331">
        <v>4990.0</v>
      </c>
      <c r="J156" s="333">
        <v>2590.0</v>
      </c>
      <c r="K156" s="331" t="s">
        <v>1884</v>
      </c>
      <c r="L156" s="343">
        <v>1144.0</v>
      </c>
      <c r="M156" s="251">
        <f t="shared" si="16"/>
        <v>1144</v>
      </c>
      <c r="N156" s="331" t="s">
        <v>1820</v>
      </c>
      <c r="O156" s="366"/>
      <c r="P156" s="366"/>
      <c r="Q156" s="366"/>
      <c r="R156" s="366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52"/>
      <c r="AI156" s="252"/>
      <c r="AJ156" s="270"/>
      <c r="AK156" s="270"/>
      <c r="AL156" s="270"/>
      <c r="AM156" s="270"/>
      <c r="AN156" s="270"/>
      <c r="AO156" s="270"/>
    </row>
    <row r="157" ht="15.75" customHeight="1">
      <c r="A157" s="35" t="s">
        <v>315</v>
      </c>
      <c r="B157" s="35" t="s">
        <v>316</v>
      </c>
      <c r="C157" s="35" t="s">
        <v>6</v>
      </c>
      <c r="D157" s="35" t="s">
        <v>567</v>
      </c>
      <c r="E157" s="35" t="s">
        <v>4</v>
      </c>
      <c r="F157" s="348" t="s">
        <v>1885</v>
      </c>
      <c r="G157" s="35" t="s">
        <v>583</v>
      </c>
      <c r="H157" s="39">
        <v>1.0</v>
      </c>
      <c r="I157" s="59">
        <v>3190.0</v>
      </c>
      <c r="J157" s="38"/>
      <c r="K157" s="38"/>
      <c r="L157" s="290"/>
      <c r="M157" s="378">
        <f>2656/2</f>
        <v>1328</v>
      </c>
      <c r="N157" s="35" t="s">
        <v>1811</v>
      </c>
      <c r="O157" s="231"/>
      <c r="P157" s="231"/>
      <c r="Q157" s="231"/>
      <c r="R157" s="231"/>
      <c r="S157" s="231"/>
      <c r="T157" s="231"/>
      <c r="U157" s="231"/>
      <c r="V157" s="231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252"/>
      <c r="AJ157" s="270"/>
      <c r="AK157" s="270"/>
      <c r="AL157" s="270"/>
      <c r="AM157" s="270"/>
      <c r="AN157" s="270"/>
      <c r="AO157" s="270"/>
    </row>
    <row r="158" ht="15.75" customHeight="1">
      <c r="A158" s="271" t="s">
        <v>315</v>
      </c>
      <c r="B158" s="57" t="s">
        <v>331</v>
      </c>
      <c r="C158" s="57" t="s">
        <v>6</v>
      </c>
      <c r="D158" s="57" t="s">
        <v>328</v>
      </c>
      <c r="E158" s="57" t="s">
        <v>4</v>
      </c>
      <c r="F158" s="58" t="s">
        <v>586</v>
      </c>
      <c r="G158" s="57" t="s">
        <v>583</v>
      </c>
      <c r="H158" s="39">
        <v>1.0</v>
      </c>
      <c r="I158" s="59">
        <v>6990.0</v>
      </c>
      <c r="J158" s="59">
        <v>3590.0</v>
      </c>
      <c r="K158" s="274"/>
      <c r="L158" s="61">
        <v>2423.0</v>
      </c>
      <c r="M158" s="62">
        <v>1696.0</v>
      </c>
      <c r="N158" s="57" t="s">
        <v>476</v>
      </c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52"/>
      <c r="AJ158" s="270"/>
      <c r="AK158" s="270"/>
      <c r="AL158" s="270"/>
      <c r="AM158" s="270"/>
      <c r="AN158" s="270"/>
      <c r="AO158" s="270"/>
    </row>
    <row r="159" ht="15.75" customHeight="1">
      <c r="A159" s="271" t="s">
        <v>315</v>
      </c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769</v>
      </c>
      <c r="G159" s="57" t="s">
        <v>583</v>
      </c>
      <c r="H159" s="38">
        <v>1.0</v>
      </c>
      <c r="I159" s="113">
        <v>3790.0</v>
      </c>
      <c r="J159" s="125"/>
      <c r="K159" s="104"/>
      <c r="L159" s="133">
        <v>1580.0</v>
      </c>
      <c r="M159" s="381">
        <v>1106.0</v>
      </c>
      <c r="N159" s="57" t="s">
        <v>748</v>
      </c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52"/>
      <c r="AJ159" s="270"/>
      <c r="AK159" s="270"/>
      <c r="AL159" s="270"/>
      <c r="AM159" s="270"/>
      <c r="AN159" s="270"/>
      <c r="AO159" s="270"/>
    </row>
    <row r="160" ht="15.75" customHeight="1">
      <c r="A160" s="35" t="s">
        <v>315</v>
      </c>
      <c r="B160" s="35" t="s">
        <v>316</v>
      </c>
      <c r="C160" s="35" t="s">
        <v>6</v>
      </c>
      <c r="D160" s="35" t="s">
        <v>328</v>
      </c>
      <c r="E160" s="35" t="s">
        <v>319</v>
      </c>
      <c r="F160" s="325" t="s">
        <v>1886</v>
      </c>
      <c r="G160" s="326" t="s">
        <v>583</v>
      </c>
      <c r="H160" s="154">
        <v>1.0</v>
      </c>
      <c r="I160" s="57">
        <v>5990.0</v>
      </c>
      <c r="J160" s="113">
        <v>3590.0</v>
      </c>
      <c r="K160" s="57"/>
      <c r="L160" s="154">
        <v>1598.0</v>
      </c>
      <c r="M160" s="327">
        <f>L160*H160</f>
        <v>1598</v>
      </c>
      <c r="N160" s="57" t="s">
        <v>1814</v>
      </c>
      <c r="O160" s="346"/>
      <c r="P160" s="323"/>
      <c r="Q160" s="323"/>
      <c r="R160" s="323"/>
      <c r="S160" s="323"/>
      <c r="T160" s="323"/>
      <c r="U160" s="323"/>
      <c r="V160" s="323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252"/>
      <c r="AK160" s="270"/>
      <c r="AL160" s="270"/>
      <c r="AM160" s="270"/>
      <c r="AN160" s="270"/>
      <c r="AO160" s="270"/>
    </row>
    <row r="161" ht="15.75" customHeight="1">
      <c r="A161" s="35" t="s">
        <v>315</v>
      </c>
      <c r="B161" s="367" t="s">
        <v>316</v>
      </c>
      <c r="C161" s="367" t="s">
        <v>6</v>
      </c>
      <c r="D161" s="367" t="s">
        <v>474</v>
      </c>
      <c r="E161" s="367" t="s">
        <v>4</v>
      </c>
      <c r="F161" s="368" t="s">
        <v>1886</v>
      </c>
      <c r="G161" s="369" t="s">
        <v>1887</v>
      </c>
      <c r="H161" s="39">
        <v>1.0</v>
      </c>
      <c r="I161" s="367">
        <v>5990.0</v>
      </c>
      <c r="J161" s="367">
        <v>3990.0</v>
      </c>
      <c r="K161" s="274"/>
      <c r="L161" s="391">
        <v>1598.0</v>
      </c>
      <c r="M161" s="392">
        <v>1598.0</v>
      </c>
      <c r="N161" s="57" t="s">
        <v>1841</v>
      </c>
      <c r="O161" s="363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52"/>
      <c r="AJ161" s="270"/>
      <c r="AK161" s="270"/>
      <c r="AL161" s="270"/>
      <c r="AM161" s="270"/>
      <c r="AN161" s="270"/>
      <c r="AO161" s="270"/>
    </row>
    <row r="162" ht="15.75" customHeight="1">
      <c r="A162" s="35" t="s">
        <v>315</v>
      </c>
      <c r="B162" s="35" t="s">
        <v>316</v>
      </c>
      <c r="C162" s="35" t="s">
        <v>6</v>
      </c>
      <c r="D162" s="35" t="s">
        <v>474</v>
      </c>
      <c r="E162" s="35" t="s">
        <v>319</v>
      </c>
      <c r="F162" s="325" t="s">
        <v>1888</v>
      </c>
      <c r="G162" s="326" t="s">
        <v>583</v>
      </c>
      <c r="H162" s="154">
        <v>1.0</v>
      </c>
      <c r="I162" s="57">
        <v>4490.0</v>
      </c>
      <c r="J162" s="113">
        <v>2290.0</v>
      </c>
      <c r="K162" s="57"/>
      <c r="L162" s="154">
        <v>748.0</v>
      </c>
      <c r="M162" s="327">
        <f t="shared" ref="M162:M164" si="17">L162*H162</f>
        <v>748</v>
      </c>
      <c r="N162" s="57" t="s">
        <v>1814</v>
      </c>
      <c r="O162" s="346"/>
      <c r="P162" s="323"/>
      <c r="Q162" s="323"/>
      <c r="R162" s="323"/>
      <c r="S162" s="323"/>
      <c r="T162" s="323"/>
      <c r="U162" s="323"/>
      <c r="V162" s="323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252"/>
      <c r="AK162" s="270"/>
      <c r="AL162" s="270"/>
      <c r="AM162" s="270"/>
      <c r="AN162" s="270"/>
      <c r="AO162" s="270"/>
    </row>
    <row r="163" ht="15.75" customHeight="1">
      <c r="A163" s="35" t="s">
        <v>315</v>
      </c>
      <c r="B163" s="35" t="s">
        <v>316</v>
      </c>
      <c r="C163" s="35" t="s">
        <v>6</v>
      </c>
      <c r="D163" s="35" t="s">
        <v>567</v>
      </c>
      <c r="E163" s="35" t="s">
        <v>319</v>
      </c>
      <c r="F163" s="325" t="s">
        <v>1888</v>
      </c>
      <c r="G163" s="326" t="s">
        <v>583</v>
      </c>
      <c r="H163" s="154">
        <v>1.0</v>
      </c>
      <c r="I163" s="57">
        <v>4490.0</v>
      </c>
      <c r="J163" s="113">
        <v>2290.0</v>
      </c>
      <c r="K163" s="57"/>
      <c r="L163" s="154">
        <v>748.0</v>
      </c>
      <c r="M163" s="327">
        <f t="shared" si="17"/>
        <v>748</v>
      </c>
      <c r="N163" s="57" t="s">
        <v>1814</v>
      </c>
      <c r="O163" s="346"/>
      <c r="P163" s="323"/>
      <c r="Q163" s="323"/>
      <c r="R163" s="323"/>
      <c r="S163" s="323"/>
      <c r="T163" s="323"/>
      <c r="U163" s="323"/>
      <c r="V163" s="323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252"/>
      <c r="AK163" s="270"/>
      <c r="AL163" s="270"/>
      <c r="AM163" s="270"/>
      <c r="AN163" s="270"/>
      <c r="AO163" s="270"/>
    </row>
    <row r="164" ht="15.75" customHeight="1">
      <c r="A164" s="35" t="s">
        <v>315</v>
      </c>
      <c r="B164" s="35" t="s">
        <v>316</v>
      </c>
      <c r="C164" s="35" t="s">
        <v>6</v>
      </c>
      <c r="D164" s="342" t="s">
        <v>1824</v>
      </c>
      <c r="E164" s="35" t="s">
        <v>319</v>
      </c>
      <c r="F164" s="325" t="s">
        <v>1889</v>
      </c>
      <c r="G164" s="326" t="s">
        <v>583</v>
      </c>
      <c r="H164" s="154">
        <v>1.0</v>
      </c>
      <c r="I164" s="57">
        <v>3990.0</v>
      </c>
      <c r="J164" s="113">
        <v>2390.0</v>
      </c>
      <c r="K164" s="57"/>
      <c r="L164" s="154">
        <v>1064.0</v>
      </c>
      <c r="M164" s="327">
        <f t="shared" si="17"/>
        <v>1064</v>
      </c>
      <c r="N164" s="57" t="s">
        <v>1814</v>
      </c>
      <c r="O164" s="533" t="s">
        <v>1890</v>
      </c>
      <c r="P164" s="323" t="s">
        <v>1891</v>
      </c>
      <c r="Q164" s="323"/>
      <c r="R164" s="323"/>
      <c r="S164" s="323"/>
      <c r="T164" s="323"/>
      <c r="U164" s="323"/>
      <c r="V164" s="323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252"/>
      <c r="AK164" s="270"/>
      <c r="AL164" s="270"/>
      <c r="AM164" s="270"/>
      <c r="AN164" s="270"/>
      <c r="AO164" s="270"/>
    </row>
    <row r="165" ht="15.75" customHeight="1">
      <c r="A165" s="35" t="s">
        <v>315</v>
      </c>
      <c r="B165" s="35" t="s">
        <v>407</v>
      </c>
      <c r="C165" s="35"/>
      <c r="D165" s="35" t="s">
        <v>567</v>
      </c>
      <c r="E165" s="35" t="s">
        <v>4</v>
      </c>
      <c r="F165" s="289" t="s">
        <v>1892</v>
      </c>
      <c r="G165" s="35" t="s">
        <v>1053</v>
      </c>
      <c r="H165" s="39">
        <v>1.0</v>
      </c>
      <c r="I165" s="97">
        <v>3990.0</v>
      </c>
      <c r="J165" s="97">
        <v>2990.0</v>
      </c>
      <c r="K165" s="38"/>
      <c r="L165" s="290"/>
      <c r="M165" s="378">
        <v>1416.0</v>
      </c>
      <c r="N165" s="35"/>
      <c r="O165" s="231"/>
      <c r="P165" s="231"/>
      <c r="Q165" s="231"/>
      <c r="R165" s="231"/>
      <c r="S165" s="231"/>
      <c r="T165" s="231"/>
      <c r="U165" s="231"/>
      <c r="V165" s="231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252"/>
      <c r="AJ165" s="270"/>
      <c r="AK165" s="270"/>
      <c r="AL165" s="270"/>
      <c r="AM165" s="270"/>
      <c r="AN165" s="270"/>
      <c r="AO165" s="270"/>
    </row>
    <row r="166" ht="15.75" customHeight="1">
      <c r="A166" s="255" t="s">
        <v>315</v>
      </c>
      <c r="B166" s="255" t="s">
        <v>407</v>
      </c>
      <c r="C166" s="255" t="s">
        <v>573</v>
      </c>
      <c r="D166" s="57" t="s">
        <v>567</v>
      </c>
      <c r="E166" s="255" t="s">
        <v>319</v>
      </c>
      <c r="F166" s="256" t="s">
        <v>1893</v>
      </c>
      <c r="G166" s="255" t="s">
        <v>1894</v>
      </c>
      <c r="H166" s="250">
        <v>1.0</v>
      </c>
      <c r="I166" s="293">
        <v>2790.0</v>
      </c>
      <c r="J166" s="255"/>
      <c r="K166" s="255" t="s">
        <v>524</v>
      </c>
      <c r="L166" s="284">
        <v>1160.0</v>
      </c>
      <c r="M166" s="534">
        <f t="shared" ref="M166:M170" si="18">L166*H166</f>
        <v>1160</v>
      </c>
      <c r="N166" s="294" t="s">
        <v>1895</v>
      </c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52"/>
      <c r="AJ166" s="252"/>
      <c r="AK166" s="63"/>
      <c r="AL166" s="63"/>
      <c r="AM166" s="63"/>
      <c r="AN166" s="63"/>
      <c r="AO166" s="63"/>
    </row>
    <row r="167" ht="15.75" customHeight="1">
      <c r="A167" s="35" t="s">
        <v>315</v>
      </c>
      <c r="B167" s="35" t="s">
        <v>316</v>
      </c>
      <c r="C167" s="35" t="s">
        <v>6</v>
      </c>
      <c r="D167" s="35" t="s">
        <v>328</v>
      </c>
      <c r="E167" s="35" t="s">
        <v>319</v>
      </c>
      <c r="F167" s="325" t="s">
        <v>667</v>
      </c>
      <c r="G167" s="326" t="s">
        <v>583</v>
      </c>
      <c r="H167" s="154">
        <v>1.0</v>
      </c>
      <c r="I167" s="57">
        <v>7990.0</v>
      </c>
      <c r="J167" s="113">
        <v>5590.0</v>
      </c>
      <c r="K167" s="57"/>
      <c r="L167" s="154">
        <v>2130.0</v>
      </c>
      <c r="M167" s="327">
        <f t="shared" si="18"/>
        <v>2130</v>
      </c>
      <c r="N167" s="57" t="s">
        <v>1814</v>
      </c>
      <c r="O167" s="346"/>
      <c r="P167" s="323"/>
      <c r="Q167" s="323"/>
      <c r="R167" s="323"/>
      <c r="S167" s="323"/>
      <c r="T167" s="323"/>
      <c r="U167" s="323"/>
      <c r="V167" s="323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252"/>
      <c r="AK167" s="270"/>
      <c r="AL167" s="270"/>
      <c r="AM167" s="270"/>
      <c r="AN167" s="270"/>
      <c r="AO167" s="270"/>
    </row>
    <row r="168" ht="15.75" customHeight="1">
      <c r="A168" s="35" t="s">
        <v>315</v>
      </c>
      <c r="B168" s="35" t="s">
        <v>316</v>
      </c>
      <c r="C168" s="35" t="s">
        <v>6</v>
      </c>
      <c r="D168" s="35" t="s">
        <v>474</v>
      </c>
      <c r="E168" s="35" t="s">
        <v>319</v>
      </c>
      <c r="F168" s="325" t="s">
        <v>667</v>
      </c>
      <c r="G168" s="326" t="s">
        <v>583</v>
      </c>
      <c r="H168" s="154">
        <v>0.0</v>
      </c>
      <c r="I168" s="57">
        <v>7990.0</v>
      </c>
      <c r="J168" s="113">
        <v>5590.0</v>
      </c>
      <c r="K168" s="57"/>
      <c r="L168" s="154">
        <v>2130.0</v>
      </c>
      <c r="M168" s="327">
        <f t="shared" si="18"/>
        <v>0</v>
      </c>
      <c r="N168" s="57" t="s">
        <v>1814</v>
      </c>
      <c r="O168" s="533" t="s">
        <v>1774</v>
      </c>
      <c r="P168" s="323"/>
      <c r="Q168" s="323"/>
      <c r="R168" s="323"/>
      <c r="S168" s="323"/>
      <c r="T168" s="323"/>
      <c r="U168" s="323"/>
      <c r="V168" s="323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252"/>
      <c r="AK168" s="270"/>
      <c r="AL168" s="270"/>
      <c r="AM168" s="270"/>
      <c r="AN168" s="270"/>
      <c r="AO168" s="270"/>
    </row>
    <row r="169" ht="15.75" customHeight="1">
      <c r="A169" s="35" t="s">
        <v>315</v>
      </c>
      <c r="B169" s="35" t="s">
        <v>316</v>
      </c>
      <c r="C169" s="35" t="s">
        <v>6</v>
      </c>
      <c r="D169" s="35" t="s">
        <v>474</v>
      </c>
      <c r="E169" s="35" t="s">
        <v>319</v>
      </c>
      <c r="F169" s="325" t="s">
        <v>1896</v>
      </c>
      <c r="G169" s="326" t="s">
        <v>583</v>
      </c>
      <c r="H169" s="154">
        <v>1.0</v>
      </c>
      <c r="I169" s="57">
        <v>7990.0</v>
      </c>
      <c r="J169" s="113">
        <v>5590.0</v>
      </c>
      <c r="K169" s="57"/>
      <c r="L169" s="154">
        <v>2130.0</v>
      </c>
      <c r="M169" s="327">
        <f t="shared" si="18"/>
        <v>2130</v>
      </c>
      <c r="N169" s="57" t="s">
        <v>1814</v>
      </c>
      <c r="O169" s="346"/>
      <c r="P169" s="323"/>
      <c r="Q169" s="323"/>
      <c r="R169" s="323"/>
      <c r="S169" s="323"/>
      <c r="T169" s="323"/>
      <c r="U169" s="323"/>
      <c r="V169" s="323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252"/>
      <c r="AK169" s="270"/>
      <c r="AL169" s="270"/>
      <c r="AM169" s="270"/>
      <c r="AN169" s="270"/>
      <c r="AO169" s="270"/>
    </row>
    <row r="170" ht="15.75" customHeight="1">
      <c r="A170" s="35" t="s">
        <v>315</v>
      </c>
      <c r="B170" s="35" t="s">
        <v>316</v>
      </c>
      <c r="C170" s="35" t="s">
        <v>6</v>
      </c>
      <c r="D170" s="35" t="s">
        <v>567</v>
      </c>
      <c r="E170" s="35" t="s">
        <v>319</v>
      </c>
      <c r="F170" s="325" t="s">
        <v>1897</v>
      </c>
      <c r="G170" s="326" t="s">
        <v>583</v>
      </c>
      <c r="H170" s="154">
        <v>1.0</v>
      </c>
      <c r="I170" s="57">
        <v>4490.0</v>
      </c>
      <c r="J170" s="113">
        <v>2290.0</v>
      </c>
      <c r="K170" s="57"/>
      <c r="L170" s="154">
        <v>1048.0</v>
      </c>
      <c r="M170" s="327">
        <f t="shared" si="18"/>
        <v>1048</v>
      </c>
      <c r="N170" s="57" t="s">
        <v>1814</v>
      </c>
      <c r="O170" s="346"/>
      <c r="P170" s="323"/>
      <c r="Q170" s="323"/>
      <c r="R170" s="323"/>
      <c r="S170" s="323"/>
      <c r="T170" s="323"/>
      <c r="U170" s="323"/>
      <c r="V170" s="323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252"/>
      <c r="AK170" s="270"/>
      <c r="AL170" s="270"/>
      <c r="AM170" s="270"/>
      <c r="AN170" s="270"/>
      <c r="AO170" s="270"/>
    </row>
    <row r="171" ht="15.75" customHeight="1">
      <c r="A171" s="35" t="s">
        <v>315</v>
      </c>
      <c r="B171" s="367" t="s">
        <v>316</v>
      </c>
      <c r="C171" s="367" t="s">
        <v>6</v>
      </c>
      <c r="D171" s="367" t="s">
        <v>328</v>
      </c>
      <c r="E171" s="367" t="s">
        <v>4</v>
      </c>
      <c r="F171" s="368" t="s">
        <v>2065</v>
      </c>
      <c r="G171" s="369" t="s">
        <v>1887</v>
      </c>
      <c r="H171" s="39">
        <v>1.0</v>
      </c>
      <c r="I171" s="367">
        <v>4990.0</v>
      </c>
      <c r="J171" s="367">
        <v>2790.0</v>
      </c>
      <c r="K171" s="274"/>
      <c r="L171" s="391">
        <v>1064.0</v>
      </c>
      <c r="M171" s="392">
        <v>1064.0</v>
      </c>
      <c r="N171" s="57" t="s">
        <v>1841</v>
      </c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  <c r="AH171" s="252"/>
      <c r="AI171" s="252"/>
      <c r="AJ171" s="270"/>
      <c r="AK171" s="270"/>
      <c r="AL171" s="270"/>
      <c r="AM171" s="270"/>
      <c r="AN171" s="270"/>
      <c r="AO171" s="270"/>
    </row>
    <row r="172" ht="15.75" customHeight="1">
      <c r="A172" s="280" t="s">
        <v>315</v>
      </c>
      <c r="B172" s="255" t="s">
        <v>316</v>
      </c>
      <c r="C172" s="255" t="s">
        <v>6</v>
      </c>
      <c r="D172" s="57" t="s">
        <v>474</v>
      </c>
      <c r="E172" s="255" t="s">
        <v>319</v>
      </c>
      <c r="F172" s="281" t="s">
        <v>1898</v>
      </c>
      <c r="G172" s="280" t="s">
        <v>1899</v>
      </c>
      <c r="H172" s="250">
        <v>1.0</v>
      </c>
      <c r="I172" s="255"/>
      <c r="J172" s="293">
        <v>3990.0</v>
      </c>
      <c r="K172" s="294">
        <v>1829.0</v>
      </c>
      <c r="L172" s="295">
        <v>1280.0</v>
      </c>
      <c r="M172" s="251">
        <f>L172*H172</f>
        <v>1280</v>
      </c>
      <c r="N172" s="255" t="s">
        <v>1804</v>
      </c>
      <c r="O172" s="247"/>
      <c r="P172" s="537" t="s">
        <v>1900</v>
      </c>
      <c r="Q172" s="64" t="s">
        <v>1901</v>
      </c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52"/>
      <c r="AJ172" s="252"/>
      <c r="AK172" s="63"/>
      <c r="AL172" s="63"/>
      <c r="AM172" s="63"/>
      <c r="AN172" s="63"/>
      <c r="AO172" s="63"/>
    </row>
    <row r="173" ht="15.75" customHeight="1">
      <c r="A173" s="271" t="s">
        <v>315</v>
      </c>
      <c r="B173" s="271" t="s">
        <v>316</v>
      </c>
      <c r="C173" s="280"/>
      <c r="D173" s="271" t="s">
        <v>328</v>
      </c>
      <c r="E173" s="271" t="s">
        <v>319</v>
      </c>
      <c r="F173" s="560" t="s">
        <v>2083</v>
      </c>
      <c r="G173" s="560" t="s">
        <v>1053</v>
      </c>
      <c r="H173" s="560">
        <v>0.0</v>
      </c>
      <c r="I173" s="560">
        <v>2990.0</v>
      </c>
      <c r="J173" s="560">
        <v>1500.0</v>
      </c>
      <c r="K173" s="561"/>
      <c r="L173" s="561"/>
      <c r="M173" s="560">
        <v>533.0</v>
      </c>
      <c r="N173" s="560" t="s">
        <v>2084</v>
      </c>
      <c r="O173" s="562" t="s">
        <v>2081</v>
      </c>
      <c r="P173" s="563"/>
      <c r="Q173" s="563"/>
      <c r="R173" s="563"/>
      <c r="S173" s="563"/>
      <c r="T173" s="563"/>
      <c r="U173" s="563"/>
      <c r="V173" s="563"/>
      <c r="W173" s="563"/>
      <c r="X173" s="563"/>
      <c r="Y173" s="563"/>
      <c r="Z173" s="563"/>
      <c r="AA173" s="563"/>
      <c r="AB173" s="563"/>
      <c r="AC173" s="563"/>
      <c r="AD173" s="563"/>
      <c r="AE173" s="563"/>
      <c r="AF173" s="563"/>
      <c r="AG173" s="563"/>
      <c r="AH173" s="563"/>
      <c r="AI173" s="563"/>
      <c r="AJ173" s="563"/>
      <c r="AK173" s="563"/>
      <c r="AL173" s="563"/>
      <c r="AM173" s="563"/>
      <c r="AN173" s="563"/>
      <c r="AO173" s="563"/>
    </row>
    <row r="174" ht="15.75" customHeight="1">
      <c r="A174" s="282" t="s">
        <v>315</v>
      </c>
      <c r="B174" s="57" t="s">
        <v>316</v>
      </c>
      <c r="C174" s="57" t="s">
        <v>6</v>
      </c>
      <c r="D174" s="331" t="s">
        <v>567</v>
      </c>
      <c r="E174" s="57" t="s">
        <v>319</v>
      </c>
      <c r="F174" s="338" t="s">
        <v>1902</v>
      </c>
      <c r="G174" s="255"/>
      <c r="H174" s="264">
        <v>1.0</v>
      </c>
      <c r="I174" s="331">
        <v>6990.0</v>
      </c>
      <c r="J174" s="333">
        <v>4190.0</v>
      </c>
      <c r="K174" s="331" t="s">
        <v>1903</v>
      </c>
      <c r="L174" s="343">
        <v>1510.0</v>
      </c>
      <c r="M174" s="251">
        <f t="shared" ref="M174:M176" si="19">L174*H174</f>
        <v>1510</v>
      </c>
      <c r="N174" s="331" t="s">
        <v>1820</v>
      </c>
      <c r="O174" s="366"/>
      <c r="P174" s="366"/>
      <c r="Q174" s="366"/>
      <c r="R174" s="366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52"/>
      <c r="AI174" s="252"/>
      <c r="AJ174" s="270"/>
      <c r="AK174" s="63"/>
      <c r="AL174" s="63"/>
      <c r="AM174" s="63"/>
      <c r="AN174" s="63"/>
      <c r="AO174" s="63"/>
    </row>
    <row r="175" ht="15.75" customHeight="1">
      <c r="A175" s="35" t="s">
        <v>315</v>
      </c>
      <c r="B175" s="35" t="s">
        <v>316</v>
      </c>
      <c r="C175" s="35" t="s">
        <v>6</v>
      </c>
      <c r="D175" s="35" t="s">
        <v>328</v>
      </c>
      <c r="E175" s="35" t="s">
        <v>319</v>
      </c>
      <c r="F175" s="325" t="s">
        <v>1904</v>
      </c>
      <c r="G175" s="326" t="s">
        <v>583</v>
      </c>
      <c r="H175" s="154">
        <v>1.0</v>
      </c>
      <c r="I175" s="57">
        <v>3990.0</v>
      </c>
      <c r="J175" s="113">
        <v>2790.0</v>
      </c>
      <c r="K175" s="57"/>
      <c r="L175" s="154">
        <v>1064.0</v>
      </c>
      <c r="M175" s="327">
        <f t="shared" si="19"/>
        <v>1064</v>
      </c>
      <c r="N175" s="57" t="s">
        <v>1814</v>
      </c>
      <c r="O175" s="346"/>
      <c r="P175" s="323"/>
      <c r="Q175" s="323"/>
      <c r="R175" s="323"/>
      <c r="S175" s="323"/>
      <c r="T175" s="323"/>
      <c r="U175" s="323"/>
      <c r="V175" s="323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252"/>
      <c r="AK175" s="270"/>
      <c r="AL175" s="270"/>
      <c r="AM175" s="270"/>
      <c r="AN175" s="270"/>
      <c r="AO175" s="270"/>
    </row>
    <row r="176" ht="15.75" customHeight="1">
      <c r="A176" s="35" t="s">
        <v>315</v>
      </c>
      <c r="B176" s="35" t="s">
        <v>316</v>
      </c>
      <c r="C176" s="35" t="s">
        <v>6</v>
      </c>
      <c r="D176" s="35" t="s">
        <v>474</v>
      </c>
      <c r="E176" s="35" t="s">
        <v>319</v>
      </c>
      <c r="F176" s="325" t="s">
        <v>1905</v>
      </c>
      <c r="G176" s="326" t="s">
        <v>583</v>
      </c>
      <c r="H176" s="154">
        <v>1.0</v>
      </c>
      <c r="I176" s="57">
        <v>3990.0</v>
      </c>
      <c r="J176" s="113">
        <v>2790.0</v>
      </c>
      <c r="K176" s="57"/>
      <c r="L176" s="154">
        <v>1064.0</v>
      </c>
      <c r="M176" s="327">
        <f t="shared" si="19"/>
        <v>1064</v>
      </c>
      <c r="N176" s="57" t="s">
        <v>1814</v>
      </c>
      <c r="O176" s="346"/>
      <c r="P176" s="323"/>
      <c r="Q176" s="323"/>
      <c r="R176" s="323"/>
      <c r="S176" s="323"/>
      <c r="T176" s="323"/>
      <c r="U176" s="323"/>
      <c r="V176" s="323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252"/>
      <c r="AK176" s="270"/>
      <c r="AL176" s="270"/>
      <c r="AM176" s="270"/>
      <c r="AN176" s="270"/>
      <c r="AO176" s="270"/>
    </row>
    <row r="177" ht="15.75" customHeight="1">
      <c r="A177" s="271" t="s">
        <v>315</v>
      </c>
      <c r="B177" s="57" t="s">
        <v>316</v>
      </c>
      <c r="C177" s="57" t="s">
        <v>6</v>
      </c>
      <c r="D177" s="97" t="s">
        <v>567</v>
      </c>
      <c r="E177" s="57" t="s">
        <v>4</v>
      </c>
      <c r="F177" s="358" t="s">
        <v>671</v>
      </c>
      <c r="G177" s="57" t="s">
        <v>583</v>
      </c>
      <c r="H177" s="39">
        <v>0.0</v>
      </c>
      <c r="I177" s="123">
        <v>5990.0</v>
      </c>
      <c r="J177" s="120">
        <v>2390.0</v>
      </c>
      <c r="K177" s="119"/>
      <c r="L177" s="61" t="s">
        <v>672</v>
      </c>
      <c r="M177" s="62">
        <v>999.0</v>
      </c>
      <c r="N177" s="57" t="s">
        <v>629</v>
      </c>
      <c r="O177" s="363" t="s">
        <v>2085</v>
      </c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70"/>
      <c r="AJ177" s="270"/>
      <c r="AK177" s="270"/>
    </row>
    <row r="178" ht="15.75" customHeight="1">
      <c r="A178" s="35" t="s">
        <v>315</v>
      </c>
      <c r="B178" s="35" t="s">
        <v>316</v>
      </c>
      <c r="C178" s="35" t="s">
        <v>6</v>
      </c>
      <c r="D178" s="35" t="s">
        <v>567</v>
      </c>
      <c r="E178" s="35" t="s">
        <v>319</v>
      </c>
      <c r="F178" s="325" t="s">
        <v>1906</v>
      </c>
      <c r="G178" s="326" t="s">
        <v>583</v>
      </c>
      <c r="H178" s="154">
        <v>1.0</v>
      </c>
      <c r="I178" s="57">
        <v>5990.0</v>
      </c>
      <c r="J178" s="113">
        <v>4190.0</v>
      </c>
      <c r="K178" s="57"/>
      <c r="L178" s="154">
        <v>1598.0</v>
      </c>
      <c r="M178" s="327">
        <f>L178*H178</f>
        <v>1598</v>
      </c>
      <c r="N178" s="57" t="s">
        <v>1814</v>
      </c>
      <c r="O178" s="346"/>
      <c r="P178" s="323"/>
      <c r="Q178" s="323"/>
      <c r="R178" s="323"/>
      <c r="S178" s="323"/>
      <c r="T178" s="323"/>
      <c r="U178" s="323"/>
      <c r="V178" s="323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252"/>
      <c r="AK178" s="270"/>
      <c r="AL178" s="270"/>
      <c r="AM178" s="270"/>
      <c r="AN178" s="270"/>
      <c r="AO178" s="270"/>
    </row>
    <row r="179" ht="15.75" customHeight="1">
      <c r="A179" s="35" t="s">
        <v>315</v>
      </c>
      <c r="B179" s="367" t="s">
        <v>316</v>
      </c>
      <c r="C179" s="367" t="s">
        <v>6</v>
      </c>
      <c r="D179" s="367" t="s">
        <v>328</v>
      </c>
      <c r="E179" s="367" t="s">
        <v>4</v>
      </c>
      <c r="F179" s="368" t="s">
        <v>1907</v>
      </c>
      <c r="G179" s="369" t="s">
        <v>1887</v>
      </c>
      <c r="H179" s="39">
        <v>1.0</v>
      </c>
      <c r="I179" s="367">
        <v>4490.0</v>
      </c>
      <c r="J179" s="367">
        <v>3590.0</v>
      </c>
      <c r="K179" s="274"/>
      <c r="L179" s="391">
        <v>1360.0</v>
      </c>
      <c r="M179" s="392">
        <v>1360.0</v>
      </c>
      <c r="N179" s="57" t="s">
        <v>1841</v>
      </c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70"/>
      <c r="AK179" s="270"/>
      <c r="AL179" s="270"/>
      <c r="AM179" s="270"/>
      <c r="AN179" s="270"/>
      <c r="AO179" s="270"/>
    </row>
    <row r="180" ht="15.75" customHeight="1">
      <c r="A180" s="35" t="s">
        <v>315</v>
      </c>
      <c r="B180" s="367" t="s">
        <v>316</v>
      </c>
      <c r="C180" s="367" t="s">
        <v>6</v>
      </c>
      <c r="D180" s="367" t="s">
        <v>567</v>
      </c>
      <c r="E180" s="367" t="s">
        <v>4</v>
      </c>
      <c r="F180" s="368" t="s">
        <v>1908</v>
      </c>
      <c r="G180" s="369" t="s">
        <v>1887</v>
      </c>
      <c r="H180" s="39">
        <v>1.0</v>
      </c>
      <c r="I180" s="367">
        <v>4490.0</v>
      </c>
      <c r="J180" s="367">
        <v>3590.0</v>
      </c>
      <c r="K180" s="274"/>
      <c r="L180" s="391">
        <v>1360.0</v>
      </c>
      <c r="M180" s="392">
        <v>1360.0</v>
      </c>
      <c r="N180" s="57" t="s">
        <v>1841</v>
      </c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70"/>
      <c r="AK180" s="270"/>
      <c r="AL180" s="270"/>
      <c r="AM180" s="270"/>
      <c r="AN180" s="270"/>
      <c r="AO180" s="270"/>
    </row>
    <row r="181" ht="15.75" customHeight="1">
      <c r="A181" s="35" t="s">
        <v>315</v>
      </c>
      <c r="B181" s="57" t="s">
        <v>152</v>
      </c>
      <c r="C181" s="57" t="s">
        <v>6</v>
      </c>
      <c r="D181" s="35" t="s">
        <v>474</v>
      </c>
      <c r="E181" s="57" t="s">
        <v>4</v>
      </c>
      <c r="F181" s="348" t="s">
        <v>1909</v>
      </c>
      <c r="G181" s="35" t="s">
        <v>349</v>
      </c>
      <c r="H181" s="39">
        <v>1.0</v>
      </c>
      <c r="I181" s="59">
        <v>3990.0</v>
      </c>
      <c r="J181" s="376"/>
      <c r="K181" s="274"/>
      <c r="L181" s="377" t="s">
        <v>153</v>
      </c>
      <c r="M181" s="378">
        <f>3114/2</f>
        <v>1557</v>
      </c>
      <c r="N181" s="35" t="s">
        <v>1866</v>
      </c>
      <c r="O181" s="44"/>
      <c r="P181" s="44">
        <f>M181*H181</f>
        <v>1557</v>
      </c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252"/>
      <c r="AJ181" s="270"/>
      <c r="AK181" s="270"/>
      <c r="AL181" s="270"/>
      <c r="AM181" s="270"/>
      <c r="AN181" s="270"/>
      <c r="AO181" s="270"/>
    </row>
    <row r="182" ht="15.75" customHeight="1">
      <c r="A182" s="271" t="s">
        <v>315</v>
      </c>
      <c r="B182" s="57" t="s">
        <v>331</v>
      </c>
      <c r="C182" s="57" t="s">
        <v>6</v>
      </c>
      <c r="D182" s="97" t="s">
        <v>567</v>
      </c>
      <c r="E182" s="57" t="s">
        <v>4</v>
      </c>
      <c r="F182" s="358" t="s">
        <v>674</v>
      </c>
      <c r="G182" s="57" t="s">
        <v>583</v>
      </c>
      <c r="H182" s="39">
        <v>1.0</v>
      </c>
      <c r="I182" s="120">
        <v>8990.0</v>
      </c>
      <c r="J182" s="120">
        <v>6970.0</v>
      </c>
      <c r="K182" s="119"/>
      <c r="L182" s="61" t="s">
        <v>675</v>
      </c>
      <c r="M182" s="62">
        <v>2213.0</v>
      </c>
      <c r="N182" s="57" t="s">
        <v>629</v>
      </c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70"/>
      <c r="AJ182" s="270"/>
      <c r="AK182" s="270"/>
    </row>
    <row r="183" ht="15.75" customHeight="1">
      <c r="A183" s="271" t="s">
        <v>315</v>
      </c>
      <c r="B183" s="57" t="s">
        <v>316</v>
      </c>
      <c r="C183" s="57" t="s">
        <v>6</v>
      </c>
      <c r="D183" s="57" t="s">
        <v>567</v>
      </c>
      <c r="E183" s="57" t="s">
        <v>4</v>
      </c>
      <c r="F183" s="382" t="s">
        <v>588</v>
      </c>
      <c r="G183" s="57" t="s">
        <v>583</v>
      </c>
      <c r="H183" s="39">
        <v>1.0</v>
      </c>
      <c r="I183" s="59">
        <v>8990.0</v>
      </c>
      <c r="J183" s="59">
        <v>6390.0</v>
      </c>
      <c r="K183" s="274"/>
      <c r="L183" s="61">
        <v>2950.0</v>
      </c>
      <c r="M183" s="62">
        <v>2065.0</v>
      </c>
      <c r="N183" s="57" t="s">
        <v>476</v>
      </c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  <c r="AA183" s="252"/>
      <c r="AB183" s="252"/>
      <c r="AC183" s="252"/>
      <c r="AD183" s="252"/>
      <c r="AE183" s="252"/>
      <c r="AF183" s="252"/>
      <c r="AG183" s="252"/>
      <c r="AH183" s="252"/>
      <c r="AI183" s="252"/>
      <c r="AJ183" s="270"/>
      <c r="AK183" s="270"/>
      <c r="AL183" s="270"/>
      <c r="AM183" s="270"/>
      <c r="AN183" s="270"/>
      <c r="AO183" s="270"/>
    </row>
    <row r="184" ht="15.75" customHeight="1">
      <c r="A184" s="271" t="s">
        <v>315</v>
      </c>
      <c r="B184" s="57" t="s">
        <v>316</v>
      </c>
      <c r="C184" s="57" t="s">
        <v>6</v>
      </c>
      <c r="D184" s="57" t="s">
        <v>770</v>
      </c>
      <c r="E184" s="57" t="s">
        <v>4</v>
      </c>
      <c r="F184" s="57" t="s">
        <v>771</v>
      </c>
      <c r="G184" s="57" t="s">
        <v>583</v>
      </c>
      <c r="H184" s="38">
        <v>1.0</v>
      </c>
      <c r="I184" s="113">
        <v>6790.0</v>
      </c>
      <c r="J184" s="132">
        <v>5590.0</v>
      </c>
      <c r="K184" s="104"/>
      <c r="L184" s="133">
        <v>2950.0</v>
      </c>
      <c r="M184" s="381">
        <v>2360.0</v>
      </c>
      <c r="N184" s="57" t="s">
        <v>748</v>
      </c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52"/>
      <c r="AJ184" s="270"/>
      <c r="AK184" s="270"/>
      <c r="AL184" s="270"/>
      <c r="AM184" s="270"/>
      <c r="AN184" s="270"/>
      <c r="AO184" s="270"/>
    </row>
    <row r="185" ht="15.75" customHeight="1">
      <c r="A185" s="57" t="s">
        <v>315</v>
      </c>
      <c r="B185" s="57" t="s">
        <v>316</v>
      </c>
      <c r="C185" s="57" t="s">
        <v>6</v>
      </c>
      <c r="D185" s="271" t="s">
        <v>567</v>
      </c>
      <c r="E185" s="57" t="s">
        <v>4</v>
      </c>
      <c r="F185" s="358" t="s">
        <v>1059</v>
      </c>
      <c r="G185" s="57" t="s">
        <v>583</v>
      </c>
      <c r="H185" s="38">
        <v>1.0</v>
      </c>
      <c r="I185" s="113">
        <v>6990.0</v>
      </c>
      <c r="J185" s="125"/>
      <c r="K185" s="179">
        <v>2950.0</v>
      </c>
      <c r="L185" s="38">
        <v>2508.0</v>
      </c>
      <c r="M185" s="383">
        <f t="shared" ref="M185:M186" si="20">L185*H185</f>
        <v>2508</v>
      </c>
      <c r="N185" s="57" t="s">
        <v>1037</v>
      </c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  <c r="AA185" s="252"/>
      <c r="AB185" s="252"/>
      <c r="AC185" s="252"/>
      <c r="AD185" s="252"/>
      <c r="AE185" s="252"/>
      <c r="AF185" s="252"/>
      <c r="AG185" s="252"/>
      <c r="AH185" s="252"/>
      <c r="AI185" s="270"/>
      <c r="AJ185" s="270"/>
      <c r="AK185" s="270"/>
    </row>
    <row r="186" ht="15.75" customHeight="1">
      <c r="A186" s="57" t="s">
        <v>315</v>
      </c>
      <c r="B186" s="57" t="s">
        <v>316</v>
      </c>
      <c r="C186" s="57" t="s">
        <v>6</v>
      </c>
      <c r="D186" s="57" t="s">
        <v>328</v>
      </c>
      <c r="E186" s="57" t="s">
        <v>4</v>
      </c>
      <c r="F186" s="57" t="s">
        <v>1059</v>
      </c>
      <c r="G186" s="57" t="s">
        <v>583</v>
      </c>
      <c r="H186" s="38">
        <v>1.0</v>
      </c>
      <c r="I186" s="113">
        <v>6990.0</v>
      </c>
      <c r="J186" s="125"/>
      <c r="K186" s="179">
        <v>2950.0</v>
      </c>
      <c r="L186" s="38">
        <v>2508.0</v>
      </c>
      <c r="M186" s="383">
        <f t="shared" si="20"/>
        <v>2508</v>
      </c>
      <c r="N186" s="57" t="s">
        <v>1037</v>
      </c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  <c r="AA186" s="252"/>
      <c r="AB186" s="252"/>
      <c r="AC186" s="252"/>
      <c r="AD186" s="252"/>
      <c r="AE186" s="252"/>
      <c r="AF186" s="252"/>
      <c r="AG186" s="252"/>
      <c r="AH186" s="252"/>
      <c r="AI186" s="270"/>
      <c r="AJ186" s="270"/>
      <c r="AK186" s="270"/>
    </row>
    <row r="187" ht="15.75" customHeight="1">
      <c r="A187" s="261" t="s">
        <v>315</v>
      </c>
      <c r="B187" s="35" t="s">
        <v>316</v>
      </c>
      <c r="C187" s="35" t="s">
        <v>6</v>
      </c>
      <c r="D187" s="35" t="s">
        <v>474</v>
      </c>
      <c r="E187" s="35" t="s">
        <v>319</v>
      </c>
      <c r="F187" s="355" t="s">
        <v>1910</v>
      </c>
      <c r="G187" s="35" t="s">
        <v>583</v>
      </c>
      <c r="H187" s="264">
        <v>1.0</v>
      </c>
      <c r="I187" s="244" t="s">
        <v>1911</v>
      </c>
      <c r="J187" s="265"/>
      <c r="K187" s="266"/>
      <c r="L187" s="264">
        <v>1517.0</v>
      </c>
      <c r="M187" s="267" t="s">
        <v>1912</v>
      </c>
      <c r="N187" s="35" t="s">
        <v>1793</v>
      </c>
      <c r="O187" s="268"/>
      <c r="P187" s="268"/>
      <c r="Q187" s="268"/>
      <c r="R187" s="268"/>
      <c r="S187" s="268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252"/>
      <c r="AJ187" s="270"/>
      <c r="AK187" s="63"/>
      <c r="AL187" s="63"/>
      <c r="AM187" s="63"/>
      <c r="AN187" s="63"/>
      <c r="AO187" s="63"/>
    </row>
    <row r="188" ht="15.75" customHeight="1">
      <c r="A188" s="271" t="s">
        <v>315</v>
      </c>
      <c r="B188" s="57" t="s">
        <v>316</v>
      </c>
      <c r="C188" s="57" t="s">
        <v>6</v>
      </c>
      <c r="D188" s="57" t="s">
        <v>328</v>
      </c>
      <c r="E188" s="57" t="s">
        <v>4</v>
      </c>
      <c r="F188" s="57" t="s">
        <v>772</v>
      </c>
      <c r="G188" s="57" t="s">
        <v>583</v>
      </c>
      <c r="H188" s="38">
        <v>1.0</v>
      </c>
      <c r="I188" s="113">
        <v>3990.0</v>
      </c>
      <c r="J188" s="125"/>
      <c r="K188" s="104"/>
      <c r="L188" s="133">
        <v>1724.0</v>
      </c>
      <c r="M188" s="381">
        <v>862.0</v>
      </c>
      <c r="N188" s="57" t="s">
        <v>748</v>
      </c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  <c r="AA188" s="252"/>
      <c r="AB188" s="252"/>
      <c r="AC188" s="252"/>
      <c r="AD188" s="252"/>
      <c r="AE188" s="252"/>
      <c r="AF188" s="252"/>
      <c r="AG188" s="252"/>
      <c r="AH188" s="252"/>
      <c r="AI188" s="252"/>
      <c r="AJ188" s="270"/>
      <c r="AK188" s="270"/>
      <c r="AL188" s="270"/>
      <c r="AM188" s="270"/>
      <c r="AN188" s="270"/>
      <c r="AO188" s="270"/>
    </row>
    <row r="189" ht="15.75" customHeight="1">
      <c r="A189" s="261" t="s">
        <v>315</v>
      </c>
      <c r="B189" s="35" t="s">
        <v>316</v>
      </c>
      <c r="C189" s="35" t="s">
        <v>6</v>
      </c>
      <c r="D189" s="35" t="s">
        <v>567</v>
      </c>
      <c r="E189" s="35" t="s">
        <v>319</v>
      </c>
      <c r="F189" s="348" t="s">
        <v>1913</v>
      </c>
      <c r="G189" s="35" t="s">
        <v>583</v>
      </c>
      <c r="H189" s="264">
        <v>1.0</v>
      </c>
      <c r="I189" s="244" t="s">
        <v>1509</v>
      </c>
      <c r="J189" s="265"/>
      <c r="K189" s="266"/>
      <c r="L189" s="264">
        <v>1213.0</v>
      </c>
      <c r="M189" s="267" t="s">
        <v>1914</v>
      </c>
      <c r="N189" s="35" t="s">
        <v>1793</v>
      </c>
      <c r="O189" s="268"/>
      <c r="P189" s="268"/>
      <c r="Q189" s="268"/>
      <c r="R189" s="268"/>
      <c r="S189" s="268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252"/>
      <c r="AJ189" s="270"/>
      <c r="AK189" s="63"/>
      <c r="AL189" s="63"/>
      <c r="AM189" s="63"/>
      <c r="AN189" s="63"/>
      <c r="AO189" s="63"/>
    </row>
    <row r="190" ht="15.75" customHeight="1">
      <c r="A190" s="261" t="s">
        <v>315</v>
      </c>
      <c r="B190" s="35" t="s">
        <v>316</v>
      </c>
      <c r="C190" s="35" t="s">
        <v>6</v>
      </c>
      <c r="D190" s="35" t="s">
        <v>567</v>
      </c>
      <c r="E190" s="35" t="s">
        <v>319</v>
      </c>
      <c r="F190" s="348" t="s">
        <v>1915</v>
      </c>
      <c r="G190" s="35" t="s">
        <v>583</v>
      </c>
      <c r="H190" s="264">
        <v>1.0</v>
      </c>
      <c r="I190" s="244" t="s">
        <v>1509</v>
      </c>
      <c r="J190" s="265"/>
      <c r="K190" s="266"/>
      <c r="L190" s="264">
        <v>1213.0</v>
      </c>
      <c r="M190" s="267" t="s">
        <v>1914</v>
      </c>
      <c r="N190" s="35" t="s">
        <v>1793</v>
      </c>
      <c r="O190" s="268"/>
      <c r="P190" s="268"/>
      <c r="Q190" s="268"/>
      <c r="R190" s="268"/>
      <c r="S190" s="268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252"/>
      <c r="AJ190" s="270"/>
      <c r="AK190" s="63"/>
      <c r="AL190" s="63"/>
      <c r="AM190" s="63"/>
      <c r="AN190" s="63"/>
      <c r="AO190" s="63"/>
    </row>
    <row r="191" ht="15.75" customHeight="1">
      <c r="A191" s="35" t="s">
        <v>315</v>
      </c>
      <c r="B191" s="35" t="s">
        <v>316</v>
      </c>
      <c r="C191" s="35" t="s">
        <v>6</v>
      </c>
      <c r="D191" s="97" t="s">
        <v>328</v>
      </c>
      <c r="E191" s="97" t="s">
        <v>4</v>
      </c>
      <c r="F191" s="289" t="s">
        <v>1916</v>
      </c>
      <c r="G191" s="97" t="s">
        <v>1917</v>
      </c>
      <c r="H191" s="39">
        <v>1.0</v>
      </c>
      <c r="I191" s="97">
        <v>4970.0</v>
      </c>
      <c r="J191" s="97">
        <v>3590.0</v>
      </c>
      <c r="K191" s="38"/>
      <c r="L191" s="290"/>
      <c r="M191" s="291">
        <v>1634.0</v>
      </c>
      <c r="N191" s="35"/>
      <c r="O191" s="231"/>
      <c r="P191" s="231"/>
      <c r="Q191" s="231"/>
      <c r="R191" s="231"/>
      <c r="S191" s="231"/>
      <c r="T191" s="231"/>
      <c r="U191" s="231"/>
      <c r="V191" s="231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252"/>
      <c r="AJ191" s="270"/>
      <c r="AK191" s="270"/>
      <c r="AL191" s="270"/>
      <c r="AM191" s="270"/>
      <c r="AN191" s="270"/>
      <c r="AO191" s="270"/>
    </row>
    <row r="192" ht="15.75" customHeight="1">
      <c r="A192" s="35" t="s">
        <v>315</v>
      </c>
      <c r="B192" s="35" t="s">
        <v>331</v>
      </c>
      <c r="C192" s="35" t="s">
        <v>6</v>
      </c>
      <c r="D192" s="97" t="s">
        <v>567</v>
      </c>
      <c r="E192" s="97" t="s">
        <v>4</v>
      </c>
      <c r="F192" s="289" t="s">
        <v>1918</v>
      </c>
      <c r="G192" s="97" t="s">
        <v>1917</v>
      </c>
      <c r="H192" s="39">
        <v>1.0</v>
      </c>
      <c r="I192" s="97">
        <v>7390.0</v>
      </c>
      <c r="J192" s="97">
        <v>5190.0</v>
      </c>
      <c r="K192" s="38"/>
      <c r="L192" s="290"/>
      <c r="M192" s="291">
        <v>2381.0</v>
      </c>
      <c r="N192" s="35"/>
      <c r="O192" s="231"/>
      <c r="P192" s="231"/>
      <c r="Q192" s="231"/>
      <c r="R192" s="231"/>
      <c r="S192" s="231"/>
      <c r="T192" s="231"/>
      <c r="U192" s="231"/>
      <c r="V192" s="231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252"/>
      <c r="AJ192" s="270"/>
      <c r="AK192" s="270"/>
      <c r="AL192" s="270"/>
      <c r="AM192" s="270"/>
      <c r="AN192" s="270"/>
      <c r="AO192" s="270"/>
    </row>
    <row r="193" ht="15.75" customHeight="1">
      <c r="A193" s="35" t="s">
        <v>315</v>
      </c>
      <c r="B193" s="35" t="s">
        <v>316</v>
      </c>
      <c r="C193" s="35" t="s">
        <v>6</v>
      </c>
      <c r="D193" s="97" t="s">
        <v>567</v>
      </c>
      <c r="E193" s="97" t="s">
        <v>4</v>
      </c>
      <c r="F193" s="289" t="s">
        <v>773</v>
      </c>
      <c r="G193" s="97" t="s">
        <v>1917</v>
      </c>
      <c r="H193" s="39">
        <v>1.0</v>
      </c>
      <c r="I193" s="97">
        <v>7290.0</v>
      </c>
      <c r="J193" s="97">
        <v>4990.0</v>
      </c>
      <c r="K193" s="38"/>
      <c r="L193" s="290"/>
      <c r="M193" s="291">
        <v>2213.0</v>
      </c>
      <c r="N193" s="35"/>
      <c r="O193" s="231"/>
      <c r="P193" s="231"/>
      <c r="Q193" s="231"/>
      <c r="R193" s="231"/>
      <c r="S193" s="231"/>
      <c r="T193" s="231"/>
      <c r="U193" s="231"/>
      <c r="V193" s="231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252"/>
      <c r="AJ193" s="270"/>
      <c r="AK193" s="270"/>
      <c r="AL193" s="270"/>
      <c r="AM193" s="270"/>
      <c r="AN193" s="270"/>
      <c r="AO193" s="270"/>
    </row>
    <row r="194" ht="15.75" customHeight="1">
      <c r="A194" s="271" t="s">
        <v>315</v>
      </c>
      <c r="B194" s="57" t="s">
        <v>316</v>
      </c>
      <c r="C194" s="57" t="s">
        <v>6</v>
      </c>
      <c r="D194" s="97" t="s">
        <v>567</v>
      </c>
      <c r="E194" s="57" t="s">
        <v>4</v>
      </c>
      <c r="F194" s="358" t="s">
        <v>773</v>
      </c>
      <c r="G194" s="57" t="s">
        <v>583</v>
      </c>
      <c r="H194" s="38">
        <v>1.0</v>
      </c>
      <c r="I194" s="113">
        <v>5590.0</v>
      </c>
      <c r="J194" s="132">
        <v>3790.0</v>
      </c>
      <c r="K194" s="104"/>
      <c r="L194" s="133">
        <v>2380.0</v>
      </c>
      <c r="M194" s="381">
        <v>1666.0</v>
      </c>
      <c r="N194" s="57" t="s">
        <v>748</v>
      </c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  <c r="AA194" s="252"/>
      <c r="AB194" s="252"/>
      <c r="AC194" s="252"/>
      <c r="AD194" s="252"/>
      <c r="AE194" s="252"/>
      <c r="AF194" s="252"/>
      <c r="AG194" s="252"/>
      <c r="AH194" s="252"/>
      <c r="AI194" s="252"/>
      <c r="AJ194" s="270"/>
      <c r="AK194" s="270"/>
      <c r="AL194" s="270"/>
      <c r="AM194" s="270"/>
      <c r="AN194" s="270"/>
      <c r="AO194" s="270"/>
    </row>
    <row r="195" ht="15.75" customHeight="1">
      <c r="A195" s="271" t="s">
        <v>315</v>
      </c>
      <c r="B195" s="57" t="s">
        <v>316</v>
      </c>
      <c r="C195" s="57" t="s">
        <v>6</v>
      </c>
      <c r="D195" s="97" t="s">
        <v>328</v>
      </c>
      <c r="E195" s="57" t="s">
        <v>4</v>
      </c>
      <c r="F195" s="57" t="s">
        <v>678</v>
      </c>
      <c r="G195" s="57" t="s">
        <v>583</v>
      </c>
      <c r="H195" s="39">
        <v>1.0</v>
      </c>
      <c r="I195" s="120">
        <v>7290.0</v>
      </c>
      <c r="J195" s="120">
        <v>5890.0</v>
      </c>
      <c r="K195" s="119"/>
      <c r="L195" s="61" t="s">
        <v>679</v>
      </c>
      <c r="M195" s="62">
        <v>1785.0</v>
      </c>
      <c r="N195" s="57" t="s">
        <v>629</v>
      </c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  <c r="AA195" s="252"/>
      <c r="AB195" s="252"/>
      <c r="AC195" s="252"/>
      <c r="AD195" s="252"/>
      <c r="AE195" s="252"/>
      <c r="AF195" s="252"/>
      <c r="AG195" s="252"/>
      <c r="AH195" s="252"/>
      <c r="AI195" s="270"/>
      <c r="AJ195" s="270"/>
      <c r="AK195" s="270"/>
    </row>
    <row r="196" ht="15.75" customHeight="1">
      <c r="A196" s="271" t="s">
        <v>315</v>
      </c>
      <c r="B196" s="57" t="s">
        <v>316</v>
      </c>
      <c r="C196" s="57" t="s">
        <v>6</v>
      </c>
      <c r="D196" s="57" t="s">
        <v>328</v>
      </c>
      <c r="E196" s="57" t="s">
        <v>4</v>
      </c>
      <c r="F196" s="58" t="s">
        <v>589</v>
      </c>
      <c r="G196" s="57" t="s">
        <v>583</v>
      </c>
      <c r="H196" s="405">
        <v>1.0</v>
      </c>
      <c r="I196" s="59">
        <v>5290.0</v>
      </c>
      <c r="J196" s="59">
        <v>3990.0</v>
      </c>
      <c r="K196" s="408"/>
      <c r="L196" s="176">
        <v>1749.0</v>
      </c>
      <c r="M196" s="409">
        <v>1224.0</v>
      </c>
      <c r="N196" s="57" t="s">
        <v>476</v>
      </c>
      <c r="O196" s="363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  <c r="AH196" s="252"/>
      <c r="AI196" s="252"/>
      <c r="AJ196" s="270"/>
      <c r="AK196" s="270"/>
      <c r="AL196" s="270"/>
      <c r="AM196" s="270"/>
      <c r="AN196" s="270"/>
      <c r="AO196" s="270"/>
    </row>
    <row r="197" ht="15.75" customHeight="1">
      <c r="A197" s="35" t="s">
        <v>315</v>
      </c>
      <c r="B197" s="35" t="s">
        <v>316</v>
      </c>
      <c r="C197" s="35" t="s">
        <v>6</v>
      </c>
      <c r="D197" s="97" t="s">
        <v>328</v>
      </c>
      <c r="E197" s="97" t="s">
        <v>4</v>
      </c>
      <c r="F197" s="289" t="s">
        <v>1919</v>
      </c>
      <c r="G197" s="97" t="s">
        <v>1920</v>
      </c>
      <c r="H197" s="405">
        <v>1.0</v>
      </c>
      <c r="I197" s="97">
        <v>3990.0</v>
      </c>
      <c r="J197" s="97">
        <v>2590.0</v>
      </c>
      <c r="K197" s="151"/>
      <c r="L197" s="406"/>
      <c r="M197" s="540">
        <v>1107.0</v>
      </c>
      <c r="N197" s="35"/>
      <c r="O197" s="231"/>
      <c r="P197" s="231"/>
      <c r="Q197" s="231"/>
      <c r="R197" s="231"/>
      <c r="S197" s="231"/>
      <c r="T197" s="231"/>
      <c r="U197" s="231"/>
      <c r="V197" s="231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252"/>
      <c r="AJ197" s="270"/>
      <c r="AK197" s="270"/>
      <c r="AL197" s="270"/>
      <c r="AM197" s="270"/>
      <c r="AN197" s="270"/>
      <c r="AO197" s="270"/>
    </row>
    <row r="198" ht="15.75" customHeight="1">
      <c r="A198" s="271" t="s">
        <v>315</v>
      </c>
      <c r="B198" s="57" t="s">
        <v>316</v>
      </c>
      <c r="C198" s="57" t="s">
        <v>6</v>
      </c>
      <c r="D198" s="97" t="s">
        <v>328</v>
      </c>
      <c r="E198" s="57" t="s">
        <v>4</v>
      </c>
      <c r="F198" s="57" t="s">
        <v>680</v>
      </c>
      <c r="G198" s="57" t="s">
        <v>583</v>
      </c>
      <c r="H198" s="405">
        <v>1.0</v>
      </c>
      <c r="I198" s="120">
        <v>5790.0</v>
      </c>
      <c r="J198" s="120">
        <v>4590.0</v>
      </c>
      <c r="K198" s="449"/>
      <c r="L198" s="176" t="s">
        <v>662</v>
      </c>
      <c r="M198" s="116">
        <f t="shared" ref="M198:M200" si="21">2896/2</f>
        <v>1448</v>
      </c>
      <c r="N198" s="57" t="s">
        <v>629</v>
      </c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70"/>
      <c r="AJ198" s="270"/>
      <c r="AK198" s="270"/>
    </row>
    <row r="199" ht="15.75" customHeight="1">
      <c r="A199" s="271" t="s">
        <v>315</v>
      </c>
      <c r="B199" s="57" t="s">
        <v>316</v>
      </c>
      <c r="C199" s="57" t="s">
        <v>6</v>
      </c>
      <c r="D199" s="97" t="s">
        <v>567</v>
      </c>
      <c r="E199" s="57" t="s">
        <v>4</v>
      </c>
      <c r="F199" s="358" t="s">
        <v>680</v>
      </c>
      <c r="G199" s="57" t="s">
        <v>583</v>
      </c>
      <c r="H199" s="405">
        <v>1.0</v>
      </c>
      <c r="I199" s="120">
        <v>5790.0</v>
      </c>
      <c r="J199" s="120">
        <v>4590.0</v>
      </c>
      <c r="K199" s="449"/>
      <c r="L199" s="176" t="s">
        <v>662</v>
      </c>
      <c r="M199" s="116">
        <f t="shared" si="21"/>
        <v>1448</v>
      </c>
      <c r="N199" s="57" t="s">
        <v>629</v>
      </c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  <c r="AA199" s="252"/>
      <c r="AB199" s="252"/>
      <c r="AC199" s="252"/>
      <c r="AD199" s="252"/>
      <c r="AE199" s="252"/>
      <c r="AF199" s="252"/>
      <c r="AG199" s="252"/>
      <c r="AH199" s="252"/>
      <c r="AI199" s="270"/>
      <c r="AJ199" s="270"/>
      <c r="AK199" s="270"/>
    </row>
    <row r="200" ht="15.75" customHeight="1">
      <c r="A200" s="271" t="s">
        <v>315</v>
      </c>
      <c r="B200" s="57" t="s">
        <v>316</v>
      </c>
      <c r="C200" s="57" t="s">
        <v>6</v>
      </c>
      <c r="D200" s="97" t="s">
        <v>567</v>
      </c>
      <c r="E200" s="57" t="s">
        <v>4</v>
      </c>
      <c r="F200" s="358" t="s">
        <v>681</v>
      </c>
      <c r="G200" s="57" t="s">
        <v>583</v>
      </c>
      <c r="H200" s="405">
        <v>0.0</v>
      </c>
      <c r="I200" s="120">
        <v>5790.0</v>
      </c>
      <c r="J200" s="120">
        <v>4590.0</v>
      </c>
      <c r="K200" s="449"/>
      <c r="L200" s="176" t="s">
        <v>662</v>
      </c>
      <c r="M200" s="116">
        <f t="shared" si="21"/>
        <v>1448</v>
      </c>
      <c r="N200" s="57" t="s">
        <v>629</v>
      </c>
      <c r="O200" s="363" t="s">
        <v>1784</v>
      </c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  <c r="AH200" s="252"/>
      <c r="AI200" s="270"/>
      <c r="AJ200" s="270"/>
      <c r="AK200" s="270"/>
    </row>
    <row r="201" ht="15.75" customHeight="1">
      <c r="A201" s="35" t="s">
        <v>315</v>
      </c>
      <c r="B201" s="367" t="s">
        <v>316</v>
      </c>
      <c r="C201" s="367" t="s">
        <v>6</v>
      </c>
      <c r="D201" s="367" t="s">
        <v>474</v>
      </c>
      <c r="E201" s="367" t="s">
        <v>4</v>
      </c>
      <c r="F201" s="368" t="s">
        <v>1921</v>
      </c>
      <c r="G201" s="369" t="s">
        <v>1887</v>
      </c>
      <c r="H201" s="405">
        <v>1.0</v>
      </c>
      <c r="I201" s="367">
        <v>7990.0</v>
      </c>
      <c r="J201" s="367">
        <v>4790.0</v>
      </c>
      <c r="K201" s="408"/>
      <c r="L201" s="416">
        <v>1993.0</v>
      </c>
      <c r="M201" s="417">
        <v>1993.0</v>
      </c>
      <c r="N201" s="57" t="s">
        <v>1841</v>
      </c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  <c r="AA201" s="252"/>
      <c r="AB201" s="252"/>
      <c r="AC201" s="252"/>
      <c r="AD201" s="252"/>
      <c r="AE201" s="252"/>
      <c r="AF201" s="252"/>
      <c r="AG201" s="252"/>
      <c r="AH201" s="252"/>
      <c r="AI201" s="252"/>
      <c r="AJ201" s="270"/>
      <c r="AK201" s="270"/>
      <c r="AL201" s="270"/>
      <c r="AM201" s="270"/>
      <c r="AN201" s="270"/>
      <c r="AO201" s="270"/>
    </row>
    <row r="202" ht="15.75" customHeight="1">
      <c r="A202" s="271" t="s">
        <v>315</v>
      </c>
      <c r="B202" s="57" t="s">
        <v>316</v>
      </c>
      <c r="C202" s="57" t="s">
        <v>6</v>
      </c>
      <c r="D202" s="97" t="s">
        <v>567</v>
      </c>
      <c r="E202" s="57" t="s">
        <v>4</v>
      </c>
      <c r="F202" s="358" t="s">
        <v>774</v>
      </c>
      <c r="G202" s="57" t="s">
        <v>583</v>
      </c>
      <c r="H202" s="151">
        <v>1.0</v>
      </c>
      <c r="I202" s="113">
        <v>3990.0</v>
      </c>
      <c r="J202" s="125"/>
      <c r="K202" s="410"/>
      <c r="L202" s="411">
        <v>1691.0</v>
      </c>
      <c r="M202" s="412">
        <v>1184.0</v>
      </c>
      <c r="N202" s="57" t="s">
        <v>748</v>
      </c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  <c r="AA202" s="252"/>
      <c r="AB202" s="252"/>
      <c r="AC202" s="252"/>
      <c r="AD202" s="252"/>
      <c r="AE202" s="252"/>
      <c r="AF202" s="252"/>
      <c r="AG202" s="252"/>
      <c r="AH202" s="252"/>
      <c r="AI202" s="252"/>
      <c r="AJ202" s="270"/>
      <c r="AK202" s="270"/>
      <c r="AL202" s="270"/>
      <c r="AM202" s="270"/>
      <c r="AN202" s="270"/>
      <c r="AO202" s="270"/>
    </row>
    <row r="203" ht="15.75" customHeight="1">
      <c r="A203" s="35" t="s">
        <v>315</v>
      </c>
      <c r="B203" s="35" t="s">
        <v>316</v>
      </c>
      <c r="C203" s="35" t="s">
        <v>6</v>
      </c>
      <c r="D203" s="35" t="s">
        <v>328</v>
      </c>
      <c r="E203" s="35" t="s">
        <v>319</v>
      </c>
      <c r="F203" s="325" t="s">
        <v>1922</v>
      </c>
      <c r="G203" s="326" t="s">
        <v>583</v>
      </c>
      <c r="H203" s="413">
        <v>1.0</v>
      </c>
      <c r="I203" s="57">
        <v>4690.0</v>
      </c>
      <c r="J203" s="57">
        <v>3790.0</v>
      </c>
      <c r="K203" s="414"/>
      <c r="L203" s="413">
        <v>1352.0</v>
      </c>
      <c r="M203" s="415">
        <f t="shared" ref="M203:M204" si="22">L203*H203</f>
        <v>1352</v>
      </c>
      <c r="N203" s="57" t="s">
        <v>1814</v>
      </c>
      <c r="O203" s="346"/>
      <c r="P203" s="323"/>
      <c r="Q203" s="323"/>
      <c r="R203" s="323"/>
      <c r="S203" s="323"/>
      <c r="T203" s="323"/>
      <c r="U203" s="323"/>
      <c r="V203" s="323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252"/>
      <c r="AK203" s="270"/>
      <c r="AL203" s="270"/>
      <c r="AM203" s="270"/>
      <c r="AN203" s="270"/>
      <c r="AO203" s="270"/>
    </row>
    <row r="204" ht="15.75" customHeight="1">
      <c r="A204" s="57" t="s">
        <v>315</v>
      </c>
      <c r="B204" s="57" t="s">
        <v>316</v>
      </c>
      <c r="C204" s="57" t="s">
        <v>6</v>
      </c>
      <c r="D204" s="57" t="s">
        <v>328</v>
      </c>
      <c r="E204" s="57" t="s">
        <v>1202</v>
      </c>
      <c r="F204" s="58" t="s">
        <v>1215</v>
      </c>
      <c r="G204" s="57" t="s">
        <v>1053</v>
      </c>
      <c r="H204" s="200">
        <v>1.0</v>
      </c>
      <c r="I204" s="113">
        <v>4190.0</v>
      </c>
      <c r="J204" s="125"/>
      <c r="K204" s="397">
        <v>1790.0</v>
      </c>
      <c r="L204" s="200">
        <v>1593.0</v>
      </c>
      <c r="M204" s="188">
        <f t="shared" si="22"/>
        <v>1593</v>
      </c>
      <c r="N204" s="57" t="s">
        <v>1204</v>
      </c>
      <c r="O204" s="63"/>
      <c r="P204" s="203"/>
      <c r="Q204" s="203"/>
      <c r="R204" s="396"/>
      <c r="S204" s="396"/>
      <c r="T204" s="396"/>
      <c r="U204" s="396"/>
      <c r="V204" s="396"/>
      <c r="W204" s="396"/>
      <c r="X204" s="396"/>
      <c r="Y204" s="396"/>
      <c r="Z204" s="396"/>
      <c r="AA204" s="396"/>
      <c r="AB204" s="396"/>
      <c r="AC204" s="396"/>
      <c r="AD204" s="396"/>
      <c r="AE204" s="396"/>
      <c r="AF204" s="396"/>
      <c r="AG204" s="396"/>
      <c r="AH204" s="396"/>
      <c r="AI204" s="396"/>
      <c r="AJ204" s="396"/>
      <c r="AK204" s="396"/>
      <c r="AL204" s="396"/>
      <c r="AM204" s="396"/>
      <c r="AN204" s="396"/>
    </row>
    <row r="205" ht="15.75" customHeight="1">
      <c r="A205" s="35" t="s">
        <v>315</v>
      </c>
      <c r="B205" s="35" t="s">
        <v>316</v>
      </c>
      <c r="C205" s="35" t="s">
        <v>6</v>
      </c>
      <c r="D205" s="97" t="s">
        <v>567</v>
      </c>
      <c r="E205" s="97" t="s">
        <v>4</v>
      </c>
      <c r="F205" s="289" t="s">
        <v>1923</v>
      </c>
      <c r="G205" s="97" t="s">
        <v>1917</v>
      </c>
      <c r="H205" s="405">
        <v>1.0</v>
      </c>
      <c r="I205" s="97">
        <v>5990.0</v>
      </c>
      <c r="J205" s="97">
        <v>4190.0</v>
      </c>
      <c r="K205" s="151"/>
      <c r="L205" s="406"/>
      <c r="M205" s="540">
        <v>1851.0</v>
      </c>
      <c r="N205" s="35"/>
      <c r="O205" s="231"/>
      <c r="P205" s="231"/>
      <c r="Q205" s="231"/>
      <c r="R205" s="231"/>
      <c r="S205" s="231"/>
      <c r="T205" s="231"/>
      <c r="U205" s="231"/>
      <c r="V205" s="231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252"/>
      <c r="AJ205" s="270"/>
      <c r="AK205" s="270"/>
      <c r="AL205" s="270"/>
      <c r="AM205" s="270"/>
      <c r="AN205" s="270"/>
      <c r="AO205" s="270"/>
    </row>
    <row r="206" ht="15.75" customHeight="1">
      <c r="A206" s="271" t="s">
        <v>315</v>
      </c>
      <c r="B206" s="57" t="s">
        <v>316</v>
      </c>
      <c r="C206" s="57" t="s">
        <v>6</v>
      </c>
      <c r="D206" s="97" t="s">
        <v>567</v>
      </c>
      <c r="E206" s="57" t="s">
        <v>4</v>
      </c>
      <c r="F206" s="358" t="s">
        <v>682</v>
      </c>
      <c r="G206" s="57" t="s">
        <v>583</v>
      </c>
      <c r="H206" s="405">
        <v>1.0</v>
      </c>
      <c r="I206" s="120">
        <v>5790.0</v>
      </c>
      <c r="J206" s="120">
        <v>4590.0</v>
      </c>
      <c r="K206" s="449"/>
      <c r="L206" s="176" t="s">
        <v>662</v>
      </c>
      <c r="M206" s="409">
        <v>1448.0</v>
      </c>
      <c r="N206" s="57" t="s">
        <v>629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 ht="15.75" customHeight="1">
      <c r="A207" s="271" t="s">
        <v>315</v>
      </c>
      <c r="B207" s="57" t="s">
        <v>316</v>
      </c>
      <c r="C207" s="57" t="s">
        <v>6</v>
      </c>
      <c r="D207" s="97" t="s">
        <v>328</v>
      </c>
      <c r="E207" s="57" t="s">
        <v>4</v>
      </c>
      <c r="F207" s="57" t="s">
        <v>683</v>
      </c>
      <c r="G207" s="57" t="s">
        <v>583</v>
      </c>
      <c r="H207" s="39">
        <v>1.0</v>
      </c>
      <c r="I207" s="120">
        <v>5790.0</v>
      </c>
      <c r="J207" s="120">
        <v>4590.0</v>
      </c>
      <c r="K207" s="119"/>
      <c r="L207" s="61" t="s">
        <v>662</v>
      </c>
      <c r="M207" s="409">
        <v>1448.0</v>
      </c>
      <c r="N207" s="57" t="s">
        <v>629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70"/>
      <c r="AJ207" s="270"/>
      <c r="AK207" s="270"/>
    </row>
    <row r="208">
      <c r="A208" s="57" t="s">
        <v>315</v>
      </c>
      <c r="B208" s="57" t="s">
        <v>316</v>
      </c>
      <c r="C208" s="57" t="s">
        <v>6</v>
      </c>
      <c r="D208" s="271" t="s">
        <v>567</v>
      </c>
      <c r="E208" s="57" t="s">
        <v>4</v>
      </c>
      <c r="F208" s="358" t="s">
        <v>1061</v>
      </c>
      <c r="G208" s="57" t="s">
        <v>583</v>
      </c>
      <c r="H208" s="77">
        <v>1.0</v>
      </c>
      <c r="I208" s="113">
        <v>6790.0</v>
      </c>
      <c r="J208" s="125"/>
      <c r="K208" s="179">
        <v>2850.0</v>
      </c>
      <c r="L208" s="151">
        <v>2423.0</v>
      </c>
      <c r="M208" s="175">
        <f>L208*H208</f>
        <v>2423</v>
      </c>
      <c r="N208" s="57" t="s">
        <v>1037</v>
      </c>
      <c r="O208" s="380"/>
      <c r="P208" s="380"/>
      <c r="Q208" s="433"/>
      <c r="R208" s="276"/>
      <c r="S208" s="276"/>
      <c r="T208" s="276"/>
      <c r="U208" s="277"/>
      <c r="V208" s="276"/>
      <c r="W208" s="276"/>
      <c r="X208" s="276"/>
      <c r="Y208" s="276"/>
      <c r="Z208" s="276"/>
      <c r="AA208" s="276"/>
      <c r="AB208" s="276"/>
      <c r="AC208" s="276"/>
      <c r="AD208" s="276"/>
      <c r="AE208" s="276"/>
      <c r="AF208" s="276"/>
      <c r="AG208" s="276"/>
      <c r="AH208" s="276"/>
      <c r="AI208" s="296"/>
      <c r="AJ208" s="270"/>
      <c r="AK208" s="270"/>
    </row>
    <row r="209">
      <c r="A209" s="271" t="s">
        <v>315</v>
      </c>
      <c r="B209" s="271" t="s">
        <v>316</v>
      </c>
      <c r="C209" s="271" t="s">
        <v>6</v>
      </c>
      <c r="D209" s="271" t="s">
        <v>328</v>
      </c>
      <c r="E209" s="271" t="s">
        <v>319</v>
      </c>
      <c r="F209" s="272" t="s">
        <v>1924</v>
      </c>
      <c r="G209" s="271" t="s">
        <v>349</v>
      </c>
      <c r="H209" s="452">
        <v>1.0</v>
      </c>
      <c r="I209" s="271">
        <v>5590.0</v>
      </c>
      <c r="J209" s="271"/>
      <c r="K209" s="408"/>
      <c r="L209" s="413">
        <v>2330.0</v>
      </c>
      <c r="M209" s="564">
        <v>2214.0</v>
      </c>
      <c r="N209" s="271" t="s">
        <v>321</v>
      </c>
      <c r="O209" s="380"/>
      <c r="P209" s="380"/>
      <c r="Q209" s="433"/>
      <c r="R209" s="276"/>
      <c r="S209" s="276"/>
      <c r="T209" s="276"/>
      <c r="U209" s="277"/>
      <c r="V209" s="276"/>
      <c r="W209" s="276"/>
      <c r="X209" s="276"/>
      <c r="Y209" s="276"/>
      <c r="Z209" s="276"/>
      <c r="AA209" s="276"/>
      <c r="AB209" s="276"/>
      <c r="AC209" s="276"/>
      <c r="AD209" s="276"/>
      <c r="AE209" s="276"/>
      <c r="AF209" s="276"/>
      <c r="AG209" s="276"/>
      <c r="AH209" s="276"/>
      <c r="AI209" s="276"/>
      <c r="AJ209" s="270"/>
      <c r="AK209" s="270"/>
      <c r="AL209" s="270"/>
      <c r="AM209" s="270"/>
      <c r="AN209" s="270"/>
      <c r="AO209" s="270"/>
    </row>
    <row r="210">
      <c r="A210" s="271" t="s">
        <v>315</v>
      </c>
      <c r="B210" s="271" t="s">
        <v>316</v>
      </c>
      <c r="C210" s="271" t="s">
        <v>6</v>
      </c>
      <c r="D210" s="271" t="s">
        <v>567</v>
      </c>
      <c r="E210" s="271" t="s">
        <v>319</v>
      </c>
      <c r="F210" s="272" t="s">
        <v>1925</v>
      </c>
      <c r="G210" s="271" t="s">
        <v>349</v>
      </c>
      <c r="H210" s="452">
        <v>1.0</v>
      </c>
      <c r="I210" s="271">
        <v>4790.0</v>
      </c>
      <c r="J210" s="271"/>
      <c r="K210" s="408"/>
      <c r="L210" s="413">
        <v>1990.0</v>
      </c>
      <c r="M210" s="564">
        <v>1891.0</v>
      </c>
      <c r="N210" s="271" t="s">
        <v>321</v>
      </c>
      <c r="O210" s="252"/>
      <c r="P210" s="252"/>
      <c r="Q210" s="433"/>
      <c r="R210" s="276"/>
      <c r="S210" s="276"/>
      <c r="T210" s="276"/>
      <c r="U210" s="277"/>
      <c r="V210" s="276"/>
      <c r="W210" s="276"/>
      <c r="X210" s="276"/>
      <c r="Y210" s="276"/>
      <c r="Z210" s="276"/>
      <c r="AA210" s="276"/>
      <c r="AB210" s="276"/>
      <c r="AC210" s="276"/>
      <c r="AD210" s="276"/>
      <c r="AE210" s="276"/>
      <c r="AF210" s="276"/>
      <c r="AG210" s="276"/>
      <c r="AH210" s="276"/>
      <c r="AI210" s="276"/>
      <c r="AJ210" s="270"/>
      <c r="AK210" s="270"/>
      <c r="AL210" s="270"/>
      <c r="AM210" s="270"/>
      <c r="AN210" s="270"/>
      <c r="AO210" s="270"/>
    </row>
    <row r="211">
      <c r="A211" s="271" t="s">
        <v>315</v>
      </c>
      <c r="B211" s="271" t="s">
        <v>316</v>
      </c>
      <c r="C211" s="271" t="s">
        <v>6</v>
      </c>
      <c r="D211" s="271" t="s">
        <v>328</v>
      </c>
      <c r="E211" s="271" t="s">
        <v>319</v>
      </c>
      <c r="F211" s="272" t="s">
        <v>1926</v>
      </c>
      <c r="G211" s="271" t="s">
        <v>349</v>
      </c>
      <c r="H211" s="452">
        <v>1.0</v>
      </c>
      <c r="I211" s="271">
        <v>4790.0</v>
      </c>
      <c r="J211" s="271"/>
      <c r="K211" s="408"/>
      <c r="L211" s="413">
        <v>1990.0</v>
      </c>
      <c r="M211" s="564">
        <v>1891.0</v>
      </c>
      <c r="N211" s="271" t="s">
        <v>321</v>
      </c>
      <c r="O211" s="252"/>
      <c r="P211" s="252"/>
      <c r="Q211" s="433"/>
      <c r="R211" s="276"/>
      <c r="S211" s="276"/>
      <c r="T211" s="276"/>
      <c r="U211" s="277"/>
      <c r="V211" s="276"/>
      <c r="W211" s="276"/>
      <c r="X211" s="276"/>
      <c r="Y211" s="276"/>
      <c r="Z211" s="276"/>
      <c r="AA211" s="276"/>
      <c r="AB211" s="276"/>
      <c r="AC211" s="276"/>
      <c r="AD211" s="276"/>
      <c r="AE211" s="276"/>
      <c r="AF211" s="276"/>
      <c r="AG211" s="276"/>
      <c r="AH211" s="276"/>
      <c r="AI211" s="276"/>
      <c r="AJ211" s="270"/>
      <c r="AK211" s="270"/>
      <c r="AL211" s="270"/>
      <c r="AM211" s="270"/>
      <c r="AN211" s="270"/>
      <c r="AO211" s="270"/>
    </row>
    <row r="212">
      <c r="A212" s="271" t="s">
        <v>315</v>
      </c>
      <c r="B212" s="271" t="s">
        <v>316</v>
      </c>
      <c r="C212" s="271" t="s">
        <v>6</v>
      </c>
      <c r="D212" s="271" t="s">
        <v>567</v>
      </c>
      <c r="E212" s="271" t="s">
        <v>319</v>
      </c>
      <c r="F212" s="272" t="s">
        <v>1926</v>
      </c>
      <c r="G212" s="271" t="s">
        <v>349</v>
      </c>
      <c r="H212" s="452">
        <v>1.0</v>
      </c>
      <c r="I212" s="271">
        <v>4790.0</v>
      </c>
      <c r="J212" s="271"/>
      <c r="K212" s="408"/>
      <c r="L212" s="154">
        <v>1990.0</v>
      </c>
      <c r="M212" s="564">
        <v>1891.0</v>
      </c>
      <c r="N212" s="271" t="s">
        <v>321</v>
      </c>
      <c r="O212" s="380"/>
      <c r="P212" s="380"/>
      <c r="Q212" s="433"/>
      <c r="R212" s="276"/>
      <c r="S212" s="276"/>
      <c r="T212" s="276"/>
      <c r="U212" s="277"/>
      <c r="V212" s="276"/>
      <c r="W212" s="276"/>
      <c r="X212" s="276"/>
      <c r="Y212" s="276"/>
      <c r="Z212" s="276"/>
      <c r="AA212" s="276"/>
      <c r="AB212" s="276"/>
      <c r="AC212" s="276"/>
      <c r="AD212" s="276"/>
      <c r="AE212" s="276"/>
      <c r="AF212" s="276"/>
      <c r="AG212" s="276"/>
      <c r="AH212" s="276"/>
      <c r="AI212" s="276"/>
      <c r="AJ212" s="270"/>
      <c r="AK212" s="270"/>
      <c r="AL212" s="270"/>
      <c r="AM212" s="270"/>
      <c r="AN212" s="270"/>
      <c r="AO212" s="270"/>
    </row>
    <row r="213">
      <c r="A213" s="57" t="s">
        <v>315</v>
      </c>
      <c r="B213" s="57" t="s">
        <v>316</v>
      </c>
      <c r="C213" s="57" t="s">
        <v>6</v>
      </c>
      <c r="D213" s="57" t="s">
        <v>567</v>
      </c>
      <c r="E213" s="57" t="s">
        <v>4</v>
      </c>
      <c r="F213" s="358" t="s">
        <v>1322</v>
      </c>
      <c r="G213" s="57" t="s">
        <v>1053</v>
      </c>
      <c r="H213" s="77">
        <v>0.0</v>
      </c>
      <c r="I213" s="113">
        <v>7590.0</v>
      </c>
      <c r="J213" s="125"/>
      <c r="K213" s="451">
        <v>3290.0</v>
      </c>
      <c r="L213" s="57">
        <v>2797.0</v>
      </c>
      <c r="M213" s="188">
        <f t="shared" ref="M213:M219" si="23">L213*H213</f>
        <v>0</v>
      </c>
      <c r="N213" s="57" t="s">
        <v>1288</v>
      </c>
      <c r="O213" s="541" t="s">
        <v>2086</v>
      </c>
      <c r="P213" s="274"/>
      <c r="Q213" s="565"/>
      <c r="R213" s="181"/>
      <c r="S213" s="181"/>
      <c r="T213" s="181"/>
      <c r="U213" s="278"/>
      <c r="V213" s="181"/>
      <c r="W213" s="181"/>
      <c r="X213" s="181"/>
      <c r="Y213" s="181"/>
      <c r="Z213" s="181"/>
      <c r="AA213" s="181"/>
      <c r="AB213" s="181"/>
      <c r="AC213" s="181"/>
      <c r="AD213" s="181"/>
      <c r="AE213" s="181"/>
      <c r="AF213" s="181"/>
      <c r="AG213" s="181"/>
      <c r="AH213" s="181"/>
      <c r="AI213" s="181"/>
    </row>
    <row r="214">
      <c r="A214" s="57" t="s">
        <v>315</v>
      </c>
      <c r="B214" s="57" t="s">
        <v>316</v>
      </c>
      <c r="C214" s="57" t="s">
        <v>6</v>
      </c>
      <c r="D214" s="57" t="s">
        <v>328</v>
      </c>
      <c r="E214" s="57" t="s">
        <v>1202</v>
      </c>
      <c r="F214" s="58" t="s">
        <v>1216</v>
      </c>
      <c r="G214" s="57" t="s">
        <v>1053</v>
      </c>
      <c r="H214" s="71">
        <v>1.0</v>
      </c>
      <c r="I214" s="113">
        <v>5190.0</v>
      </c>
      <c r="J214" s="125"/>
      <c r="K214" s="397">
        <v>2250.0</v>
      </c>
      <c r="L214" s="97">
        <v>2003.0</v>
      </c>
      <c r="M214" s="188">
        <f t="shared" si="23"/>
        <v>2003</v>
      </c>
      <c r="N214" s="57" t="s">
        <v>1204</v>
      </c>
      <c r="O214" s="58"/>
      <c r="P214" s="97"/>
      <c r="Q214" s="71"/>
      <c r="R214" s="199"/>
      <c r="S214" s="199"/>
      <c r="T214" s="199"/>
      <c r="U214" s="566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396"/>
      <c r="AK214" s="396"/>
      <c r="AL214" s="396"/>
      <c r="AM214" s="396"/>
      <c r="AN214" s="396"/>
    </row>
    <row r="215">
      <c r="A215" s="57" t="s">
        <v>315</v>
      </c>
      <c r="B215" s="57" t="s">
        <v>316</v>
      </c>
      <c r="C215" s="57" t="s">
        <v>6</v>
      </c>
      <c r="D215" s="35" t="s">
        <v>567</v>
      </c>
      <c r="E215" s="57" t="s">
        <v>1202</v>
      </c>
      <c r="F215" s="382" t="s">
        <v>1216</v>
      </c>
      <c r="G215" s="57" t="s">
        <v>1053</v>
      </c>
      <c r="H215" s="71">
        <v>1.0</v>
      </c>
      <c r="I215" s="113">
        <v>5190.0</v>
      </c>
      <c r="J215" s="125"/>
      <c r="K215" s="397">
        <v>2250.0</v>
      </c>
      <c r="L215" s="97">
        <v>2003.0</v>
      </c>
      <c r="M215" s="188">
        <f t="shared" si="23"/>
        <v>2003</v>
      </c>
      <c r="N215" s="57" t="s">
        <v>1204</v>
      </c>
      <c r="O215" s="58"/>
      <c r="P215" s="97"/>
      <c r="Q215" s="71"/>
      <c r="R215" s="199"/>
      <c r="S215" s="199"/>
      <c r="T215" s="199"/>
      <c r="U215" s="566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396"/>
      <c r="AK215" s="396"/>
      <c r="AL215" s="396"/>
      <c r="AM215" s="396"/>
      <c r="AN215" s="396"/>
    </row>
    <row r="216">
      <c r="A216" s="57" t="s">
        <v>315</v>
      </c>
      <c r="B216" s="57" t="s">
        <v>316</v>
      </c>
      <c r="C216" s="57" t="s">
        <v>6</v>
      </c>
      <c r="D216" s="57" t="s">
        <v>328</v>
      </c>
      <c r="E216" s="57" t="s">
        <v>4</v>
      </c>
      <c r="F216" s="57" t="s">
        <v>1216</v>
      </c>
      <c r="G216" s="57" t="s">
        <v>1053</v>
      </c>
      <c r="H216" s="77">
        <v>0.0</v>
      </c>
      <c r="I216" s="113">
        <v>5190.0</v>
      </c>
      <c r="J216" s="125"/>
      <c r="K216" s="451">
        <v>2250.0</v>
      </c>
      <c r="L216" s="57">
        <v>1913.0</v>
      </c>
      <c r="M216" s="188">
        <f t="shared" si="23"/>
        <v>0</v>
      </c>
      <c r="N216" s="57" t="s">
        <v>1288</v>
      </c>
      <c r="O216" s="541" t="s">
        <v>2087</v>
      </c>
      <c r="P216" s="274"/>
      <c r="Q216" s="565"/>
      <c r="R216" s="181"/>
      <c r="S216" s="181"/>
      <c r="T216" s="181"/>
      <c r="U216" s="278"/>
      <c r="V216" s="181"/>
      <c r="W216" s="181"/>
      <c r="X216" s="181"/>
      <c r="Y216" s="181"/>
      <c r="Z216" s="181"/>
      <c r="AA216" s="181"/>
      <c r="AB216" s="181"/>
      <c r="AC216" s="181"/>
      <c r="AD216" s="181"/>
      <c r="AE216" s="181"/>
      <c r="AF216" s="181"/>
      <c r="AG216" s="181"/>
      <c r="AH216" s="181"/>
      <c r="AI216" s="181"/>
    </row>
    <row r="217">
      <c r="A217" s="57" t="s">
        <v>315</v>
      </c>
      <c r="B217" s="57" t="s">
        <v>316</v>
      </c>
      <c r="C217" s="57" t="s">
        <v>6</v>
      </c>
      <c r="D217" s="35" t="s">
        <v>567</v>
      </c>
      <c r="E217" s="57" t="s">
        <v>1202</v>
      </c>
      <c r="F217" s="382" t="s">
        <v>1218</v>
      </c>
      <c r="G217" s="57" t="s">
        <v>1053</v>
      </c>
      <c r="H217" s="71">
        <v>1.0</v>
      </c>
      <c r="I217" s="113">
        <v>5190.0</v>
      </c>
      <c r="J217" s="125"/>
      <c r="K217" s="397">
        <v>2250.0</v>
      </c>
      <c r="L217" s="200">
        <v>2003.0</v>
      </c>
      <c r="M217" s="188">
        <f t="shared" si="23"/>
        <v>2003</v>
      </c>
      <c r="N217" s="57" t="s">
        <v>1204</v>
      </c>
      <c r="O217" s="58"/>
      <c r="P217" s="97"/>
      <c r="Q217" s="71"/>
      <c r="R217" s="199"/>
      <c r="S217" s="199"/>
      <c r="T217" s="199"/>
      <c r="U217" s="566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396"/>
      <c r="AK217" s="396"/>
      <c r="AL217" s="396"/>
      <c r="AM217" s="396"/>
      <c r="AN217" s="396"/>
    </row>
    <row r="218">
      <c r="A218" s="57" t="s">
        <v>315</v>
      </c>
      <c r="B218" s="57" t="s">
        <v>316</v>
      </c>
      <c r="C218" s="57" t="s">
        <v>6</v>
      </c>
      <c r="D218" s="57" t="s">
        <v>328</v>
      </c>
      <c r="E218" s="57" t="s">
        <v>4</v>
      </c>
      <c r="F218" s="57" t="s">
        <v>1218</v>
      </c>
      <c r="G218" s="57" t="s">
        <v>1053</v>
      </c>
      <c r="H218" s="77">
        <v>1.0</v>
      </c>
      <c r="I218" s="113">
        <v>5190.0</v>
      </c>
      <c r="J218" s="125"/>
      <c r="K218" s="451">
        <v>2250.0</v>
      </c>
      <c r="L218" s="414">
        <v>1913.0</v>
      </c>
      <c r="M218" s="188">
        <f t="shared" si="23"/>
        <v>1913</v>
      </c>
      <c r="N218" s="57" t="s">
        <v>1288</v>
      </c>
      <c r="O218" s="274"/>
      <c r="P218" s="274"/>
      <c r="Q218" s="565"/>
      <c r="R218" s="181"/>
      <c r="S218" s="181"/>
      <c r="T218" s="181"/>
      <c r="U218" s="278"/>
      <c r="V218" s="181"/>
      <c r="W218" s="181"/>
      <c r="X218" s="181"/>
      <c r="Y218" s="181"/>
      <c r="Z218" s="181"/>
      <c r="AA218" s="181"/>
      <c r="AB218" s="181"/>
      <c r="AC218" s="181"/>
      <c r="AD218" s="181"/>
      <c r="AE218" s="181"/>
      <c r="AF218" s="181"/>
      <c r="AG218" s="181"/>
      <c r="AH218" s="181"/>
      <c r="AI218" s="181"/>
    </row>
    <row r="219">
      <c r="A219" s="35" t="s">
        <v>315</v>
      </c>
      <c r="B219" s="35" t="s">
        <v>316</v>
      </c>
      <c r="C219" s="35" t="s">
        <v>6</v>
      </c>
      <c r="D219" s="35" t="s">
        <v>567</v>
      </c>
      <c r="E219" s="35" t="s">
        <v>319</v>
      </c>
      <c r="F219" s="325" t="s">
        <v>1927</v>
      </c>
      <c r="G219" s="326" t="s">
        <v>583</v>
      </c>
      <c r="H219" s="418">
        <v>1.0</v>
      </c>
      <c r="I219" s="57">
        <v>4490.0</v>
      </c>
      <c r="J219" s="113">
        <v>2790.0</v>
      </c>
      <c r="K219" s="414"/>
      <c r="L219" s="413">
        <v>1198.0</v>
      </c>
      <c r="M219" s="415">
        <f t="shared" si="23"/>
        <v>1198</v>
      </c>
      <c r="N219" s="57" t="s">
        <v>1814</v>
      </c>
      <c r="O219" s="376"/>
      <c r="P219" s="419"/>
      <c r="Q219" s="420"/>
      <c r="R219" s="347"/>
      <c r="S219" s="347"/>
      <c r="T219" s="347"/>
      <c r="U219" s="421"/>
      <c r="V219" s="347"/>
      <c r="W219" s="237"/>
      <c r="X219" s="237"/>
      <c r="Y219" s="237"/>
      <c r="Z219" s="237"/>
      <c r="AA219" s="237"/>
      <c r="AB219" s="237"/>
      <c r="AC219" s="237"/>
      <c r="AD219" s="237"/>
      <c r="AE219" s="237"/>
      <c r="AF219" s="237"/>
      <c r="AG219" s="237"/>
      <c r="AH219" s="237"/>
      <c r="AI219" s="237"/>
      <c r="AJ219" s="252"/>
      <c r="AK219" s="270"/>
      <c r="AL219" s="270"/>
      <c r="AM219" s="270"/>
      <c r="AN219" s="270"/>
      <c r="AO219" s="270"/>
    </row>
    <row r="220">
      <c r="A220" s="35" t="s">
        <v>315</v>
      </c>
      <c r="B220" s="367" t="s">
        <v>316</v>
      </c>
      <c r="C220" s="367" t="s">
        <v>6</v>
      </c>
      <c r="D220" s="367" t="s">
        <v>328</v>
      </c>
      <c r="E220" s="367" t="s">
        <v>4</v>
      </c>
      <c r="F220" s="368" t="s">
        <v>1928</v>
      </c>
      <c r="G220" s="369" t="s">
        <v>1887</v>
      </c>
      <c r="H220" s="422">
        <v>1.0</v>
      </c>
      <c r="I220" s="367">
        <v>4990.0</v>
      </c>
      <c r="J220" s="367">
        <v>2790.0</v>
      </c>
      <c r="K220" s="408"/>
      <c r="L220" s="416">
        <v>1330.0</v>
      </c>
      <c r="M220" s="417">
        <v>1330.0</v>
      </c>
      <c r="N220" s="57" t="s">
        <v>1841</v>
      </c>
      <c r="O220" s="380"/>
      <c r="P220" s="380"/>
      <c r="Q220" s="433"/>
      <c r="R220" s="276"/>
      <c r="S220" s="276"/>
      <c r="T220" s="276"/>
      <c r="U220" s="277"/>
      <c r="V220" s="276"/>
      <c r="W220" s="276"/>
      <c r="X220" s="276"/>
      <c r="Y220" s="276"/>
      <c r="Z220" s="276"/>
      <c r="AA220" s="276"/>
      <c r="AB220" s="276"/>
      <c r="AC220" s="276"/>
      <c r="AD220" s="276"/>
      <c r="AE220" s="276"/>
      <c r="AF220" s="276"/>
      <c r="AG220" s="276"/>
      <c r="AH220" s="276"/>
      <c r="AI220" s="276"/>
      <c r="AJ220" s="270"/>
      <c r="AK220" s="270"/>
      <c r="AL220" s="270"/>
      <c r="AM220" s="270"/>
      <c r="AN220" s="270"/>
      <c r="AO220" s="270"/>
    </row>
    <row r="221">
      <c r="A221" s="57" t="s">
        <v>315</v>
      </c>
      <c r="B221" s="57" t="s">
        <v>316</v>
      </c>
      <c r="C221" s="57" t="s">
        <v>6</v>
      </c>
      <c r="D221" s="57" t="s">
        <v>567</v>
      </c>
      <c r="E221" s="57" t="s">
        <v>4</v>
      </c>
      <c r="F221" s="358" t="s">
        <v>1326</v>
      </c>
      <c r="G221" s="57" t="s">
        <v>1053</v>
      </c>
      <c r="H221" s="38">
        <v>1.0</v>
      </c>
      <c r="I221" s="113">
        <v>6590.0</v>
      </c>
      <c r="J221" s="125"/>
      <c r="K221" s="210">
        <v>2690.0</v>
      </c>
      <c r="L221" s="57">
        <v>2287.0</v>
      </c>
      <c r="M221" s="189">
        <f>L221*H221</f>
        <v>2287</v>
      </c>
      <c r="N221" s="57" t="s">
        <v>1288</v>
      </c>
      <c r="O221" s="274"/>
      <c r="R221" s="565"/>
      <c r="S221" s="565"/>
      <c r="T221" s="181"/>
      <c r="U221" s="181"/>
      <c r="V221" s="181"/>
      <c r="W221" s="278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</row>
    <row r="222">
      <c r="A222" s="271" t="s">
        <v>315</v>
      </c>
      <c r="B222" s="57" t="s">
        <v>331</v>
      </c>
      <c r="C222" s="57" t="s">
        <v>6</v>
      </c>
      <c r="D222" s="97" t="s">
        <v>567</v>
      </c>
      <c r="E222" s="57" t="s">
        <v>4</v>
      </c>
      <c r="F222" s="358" t="s">
        <v>689</v>
      </c>
      <c r="G222" s="57" t="s">
        <v>583</v>
      </c>
      <c r="H222" s="39">
        <v>1.0</v>
      </c>
      <c r="I222" s="120">
        <v>7990.0</v>
      </c>
      <c r="J222" s="120">
        <v>6390.0</v>
      </c>
      <c r="K222" s="119"/>
      <c r="L222" s="61" t="s">
        <v>668</v>
      </c>
      <c r="M222" s="62">
        <v>1997.0</v>
      </c>
      <c r="N222" s="57" t="s">
        <v>629</v>
      </c>
      <c r="O222" s="380"/>
      <c r="P222" s="252"/>
      <c r="Q222" s="252"/>
      <c r="R222" s="433"/>
      <c r="S222" s="433"/>
      <c r="T222" s="276"/>
      <c r="U222" s="276"/>
      <c r="V222" s="276"/>
      <c r="W222" s="277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52"/>
      <c r="AI222" s="270"/>
      <c r="AJ222" s="270"/>
      <c r="AK222" s="270"/>
    </row>
    <row r="223">
      <c r="A223" s="271" t="s">
        <v>315</v>
      </c>
      <c r="B223" s="57" t="s">
        <v>331</v>
      </c>
      <c r="C223" s="57" t="s">
        <v>6</v>
      </c>
      <c r="D223" s="97" t="s">
        <v>328</v>
      </c>
      <c r="E223" s="57" t="s">
        <v>4</v>
      </c>
      <c r="F223" s="57" t="s">
        <v>690</v>
      </c>
      <c r="G223" s="57" t="s">
        <v>583</v>
      </c>
      <c r="H223" s="39">
        <v>1.0</v>
      </c>
      <c r="I223" s="120">
        <v>7990.0</v>
      </c>
      <c r="J223" s="120">
        <v>6390.0</v>
      </c>
      <c r="K223" s="119"/>
      <c r="L223" s="61" t="s">
        <v>668</v>
      </c>
      <c r="M223" s="62">
        <v>1997.0</v>
      </c>
      <c r="N223" s="57" t="s">
        <v>629</v>
      </c>
      <c r="O223" s="380"/>
      <c r="P223" s="252"/>
      <c r="Q223" s="252"/>
      <c r="R223" s="433"/>
      <c r="S223" s="433"/>
      <c r="T223" s="276"/>
      <c r="U223" s="276"/>
      <c r="V223" s="276"/>
      <c r="W223" s="277"/>
      <c r="X223" s="276"/>
      <c r="Y223" s="276"/>
      <c r="Z223" s="276"/>
      <c r="AA223" s="276"/>
      <c r="AB223" s="276"/>
      <c r="AC223" s="276"/>
      <c r="AD223" s="276"/>
      <c r="AE223" s="276"/>
      <c r="AF223" s="276"/>
      <c r="AG223" s="276"/>
      <c r="AH223" s="252"/>
      <c r="AI223" s="270"/>
      <c r="AJ223" s="270"/>
      <c r="AK223" s="270"/>
    </row>
    <row r="224">
      <c r="A224" s="57" t="s">
        <v>315</v>
      </c>
      <c r="B224" s="57" t="s">
        <v>316</v>
      </c>
      <c r="C224" s="57" t="s">
        <v>22</v>
      </c>
      <c r="D224" s="271" t="s">
        <v>567</v>
      </c>
      <c r="E224" s="57" t="s">
        <v>4</v>
      </c>
      <c r="F224" s="382" t="s">
        <v>1111</v>
      </c>
      <c r="G224" s="154" t="s">
        <v>524</v>
      </c>
      <c r="H224" s="38">
        <v>1.0</v>
      </c>
      <c r="I224" s="113">
        <v>23590.0</v>
      </c>
      <c r="J224" s="125"/>
      <c r="K224" s="179">
        <v>10163.0</v>
      </c>
      <c r="L224" s="38">
        <v>9655.0</v>
      </c>
      <c r="M224" s="383">
        <f>L224*H224</f>
        <v>9655</v>
      </c>
      <c r="N224" s="57" t="s">
        <v>1095</v>
      </c>
      <c r="O224" s="58"/>
      <c r="P224" s="63"/>
      <c r="Q224" s="5">
        <v>1.0</v>
      </c>
      <c r="R224" s="184"/>
      <c r="S224" s="184"/>
      <c r="T224" s="14"/>
      <c r="U224" s="14"/>
      <c r="V224" s="23"/>
      <c r="W224" s="567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177"/>
      <c r="AI224" s="177"/>
      <c r="AJ224" s="63"/>
    </row>
    <row r="225">
      <c r="A225" s="35" t="s">
        <v>315</v>
      </c>
      <c r="B225" s="35" t="s">
        <v>316</v>
      </c>
      <c r="C225" s="35" t="s">
        <v>6</v>
      </c>
      <c r="D225" s="97" t="s">
        <v>328</v>
      </c>
      <c r="E225" s="97" t="s">
        <v>569</v>
      </c>
      <c r="F225" s="289" t="s">
        <v>1929</v>
      </c>
      <c r="G225" s="97" t="s">
        <v>377</v>
      </c>
      <c r="H225" s="39">
        <v>1.0</v>
      </c>
      <c r="I225" s="97">
        <v>26790.0</v>
      </c>
      <c r="J225" s="97">
        <v>18390.0</v>
      </c>
      <c r="K225" s="38"/>
      <c r="L225" s="290"/>
      <c r="M225" s="291">
        <v>8361.0</v>
      </c>
      <c r="N225" s="35"/>
      <c r="O225" s="73"/>
      <c r="P225" s="231"/>
      <c r="Q225" s="231"/>
      <c r="R225" s="423"/>
      <c r="S225" s="423"/>
      <c r="T225" s="292"/>
      <c r="U225" s="292"/>
      <c r="V225" s="292"/>
      <c r="W225" s="246"/>
      <c r="X225" s="237"/>
      <c r="Y225" s="237"/>
      <c r="Z225" s="237"/>
      <c r="AA225" s="237"/>
      <c r="AB225" s="237"/>
      <c r="AC225" s="237"/>
      <c r="AD225" s="237"/>
      <c r="AE225" s="237"/>
      <c r="AF225" s="237"/>
      <c r="AG225" s="237"/>
      <c r="AH225" s="44"/>
      <c r="AI225" s="252"/>
      <c r="AJ225" s="270"/>
      <c r="AK225" s="270"/>
      <c r="AL225" s="270"/>
      <c r="AM225" s="270"/>
      <c r="AN225" s="270"/>
      <c r="AO225" s="270"/>
    </row>
    <row r="226">
      <c r="A226" s="35" t="s">
        <v>315</v>
      </c>
      <c r="B226" s="35" t="s">
        <v>316</v>
      </c>
      <c r="C226" s="35" t="s">
        <v>6</v>
      </c>
      <c r="D226" s="97" t="s">
        <v>567</v>
      </c>
      <c r="E226" s="97" t="s">
        <v>569</v>
      </c>
      <c r="F226" s="289" t="s">
        <v>1929</v>
      </c>
      <c r="G226" s="97" t="s">
        <v>377</v>
      </c>
      <c r="H226" s="39">
        <v>1.0</v>
      </c>
      <c r="I226" s="97">
        <v>26790.0</v>
      </c>
      <c r="J226" s="97">
        <v>18390.0</v>
      </c>
      <c r="K226" s="38"/>
      <c r="L226" s="290"/>
      <c r="M226" s="291">
        <v>8361.0</v>
      </c>
      <c r="N226" s="35"/>
      <c r="O226" s="73"/>
      <c r="P226" s="231"/>
      <c r="Q226" s="231"/>
      <c r="R226" s="423"/>
      <c r="S226" s="423"/>
      <c r="T226" s="292"/>
      <c r="U226" s="292"/>
      <c r="V226" s="292"/>
      <c r="W226" s="246"/>
      <c r="X226" s="237"/>
      <c r="Y226" s="237"/>
      <c r="Z226" s="237"/>
      <c r="AA226" s="237"/>
      <c r="AB226" s="237"/>
      <c r="AC226" s="237"/>
      <c r="AD226" s="237"/>
      <c r="AE226" s="237"/>
      <c r="AF226" s="237"/>
      <c r="AG226" s="237"/>
      <c r="AH226" s="44"/>
      <c r="AI226" s="252"/>
      <c r="AJ226" s="270"/>
      <c r="AK226" s="270"/>
      <c r="AL226" s="270"/>
      <c r="AM226" s="270"/>
      <c r="AN226" s="270"/>
      <c r="AO226" s="270"/>
    </row>
    <row r="227">
      <c r="A227" s="57" t="s">
        <v>315</v>
      </c>
      <c r="B227" s="57" t="s">
        <v>316</v>
      </c>
      <c r="C227" s="57" t="s">
        <v>22</v>
      </c>
      <c r="D227" s="57" t="s">
        <v>328</v>
      </c>
      <c r="E227" s="57" t="s">
        <v>4</v>
      </c>
      <c r="F227" s="58" t="s">
        <v>1118</v>
      </c>
      <c r="G227" s="154" t="s">
        <v>524</v>
      </c>
      <c r="H227" s="38">
        <v>1.0</v>
      </c>
      <c r="I227" s="113">
        <v>24990.0</v>
      </c>
      <c r="J227" s="125"/>
      <c r="K227" s="179">
        <v>10430.0</v>
      </c>
      <c r="L227" s="38">
        <v>9909.0</v>
      </c>
      <c r="M227" s="383">
        <f t="shared" ref="M227:M232" si="24">L227*H227</f>
        <v>9909</v>
      </c>
      <c r="N227" s="57" t="s">
        <v>1095</v>
      </c>
      <c r="O227" s="58"/>
      <c r="P227" s="213"/>
      <c r="Q227" s="14">
        <v>1.0</v>
      </c>
      <c r="R227" s="14"/>
      <c r="S227" s="14"/>
      <c r="T227" s="5"/>
      <c r="U227" s="5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</row>
    <row r="228">
      <c r="A228" s="57" t="s">
        <v>315</v>
      </c>
      <c r="B228" s="57" t="s">
        <v>316</v>
      </c>
      <c r="C228" s="57" t="s">
        <v>22</v>
      </c>
      <c r="D228" s="271" t="s">
        <v>567</v>
      </c>
      <c r="E228" s="57" t="s">
        <v>4</v>
      </c>
      <c r="F228" s="382" t="s">
        <v>1117</v>
      </c>
      <c r="G228" s="154" t="s">
        <v>524</v>
      </c>
      <c r="H228" s="38">
        <v>1.0</v>
      </c>
      <c r="I228" s="113">
        <v>29790.0</v>
      </c>
      <c r="J228" s="125"/>
      <c r="K228" s="179">
        <v>12663.0</v>
      </c>
      <c r="L228" s="38">
        <v>12030.0</v>
      </c>
      <c r="M228" s="383">
        <f t="shared" si="24"/>
        <v>12030</v>
      </c>
      <c r="N228" s="57" t="s">
        <v>1095</v>
      </c>
      <c r="O228" s="58"/>
      <c r="P228" s="213"/>
      <c r="Q228" s="14">
        <v>1.0</v>
      </c>
      <c r="R228" s="14"/>
      <c r="S228" s="14"/>
      <c r="T228" s="14"/>
      <c r="U228" s="14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181"/>
      <c r="AK228" s="181"/>
      <c r="AL228" s="181"/>
      <c r="AM228" s="181"/>
      <c r="AN228" s="181"/>
    </row>
    <row r="229">
      <c r="A229" s="157" t="s">
        <v>315</v>
      </c>
      <c r="B229" s="157" t="s">
        <v>316</v>
      </c>
      <c r="C229" s="157" t="s">
        <v>22</v>
      </c>
      <c r="D229" s="157" t="s">
        <v>567</v>
      </c>
      <c r="E229" s="157" t="s">
        <v>4</v>
      </c>
      <c r="F229" s="437" t="s">
        <v>1105</v>
      </c>
      <c r="G229" s="438" t="s">
        <v>524</v>
      </c>
      <c r="H229" s="439">
        <v>1.0</v>
      </c>
      <c r="I229" s="160">
        <v>13990.0</v>
      </c>
      <c r="J229" s="161"/>
      <c r="K229" s="440">
        <v>6330.0</v>
      </c>
      <c r="L229" s="439">
        <v>6014.0</v>
      </c>
      <c r="M229" s="441">
        <f t="shared" si="24"/>
        <v>6014</v>
      </c>
      <c r="N229" s="157" t="s">
        <v>1095</v>
      </c>
      <c r="O229" s="157" t="s">
        <v>1930</v>
      </c>
      <c r="P229" s="568"/>
      <c r="Q229" s="569">
        <v>1.0</v>
      </c>
      <c r="R229" s="569"/>
      <c r="S229" s="569"/>
      <c r="T229" s="569"/>
      <c r="U229" s="569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70"/>
      <c r="AH229" s="570"/>
      <c r="AI229" s="570"/>
      <c r="AJ229" s="571"/>
      <c r="AK229" s="571"/>
      <c r="AL229" s="571"/>
      <c r="AM229" s="571"/>
      <c r="AN229" s="571"/>
      <c r="AO229" s="445"/>
    </row>
    <row r="230">
      <c r="A230" s="57" t="s">
        <v>315</v>
      </c>
      <c r="B230" s="57" t="s">
        <v>316</v>
      </c>
      <c r="C230" s="57" t="s">
        <v>22</v>
      </c>
      <c r="D230" s="57" t="s">
        <v>328</v>
      </c>
      <c r="E230" s="57" t="s">
        <v>4</v>
      </c>
      <c r="F230" s="58" t="s">
        <v>1113</v>
      </c>
      <c r="G230" s="154" t="s">
        <v>524</v>
      </c>
      <c r="H230" s="38">
        <v>1.0</v>
      </c>
      <c r="I230" s="113">
        <v>13390.0</v>
      </c>
      <c r="J230" s="125"/>
      <c r="K230" s="179">
        <v>5330.0</v>
      </c>
      <c r="L230" s="38">
        <v>5064.0</v>
      </c>
      <c r="M230" s="383">
        <f t="shared" si="24"/>
        <v>5064</v>
      </c>
      <c r="N230" s="57" t="s">
        <v>1095</v>
      </c>
      <c r="O230" s="58"/>
      <c r="P230" s="213"/>
      <c r="Q230" s="14">
        <v>1.0</v>
      </c>
      <c r="R230" s="14"/>
      <c r="S230" s="14"/>
      <c r="T230" s="14"/>
      <c r="U230" s="14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180"/>
      <c r="AK230" s="181"/>
      <c r="AL230" s="181"/>
      <c r="AM230" s="181"/>
      <c r="AN230" s="181"/>
    </row>
    <row r="231">
      <c r="A231" s="57" t="s">
        <v>315</v>
      </c>
      <c r="B231" s="57" t="s">
        <v>316</v>
      </c>
      <c r="C231" s="57" t="s">
        <v>22</v>
      </c>
      <c r="D231" s="57" t="s">
        <v>328</v>
      </c>
      <c r="E231" s="57" t="s">
        <v>4</v>
      </c>
      <c r="F231" s="58" t="s">
        <v>1114</v>
      </c>
      <c r="G231" s="154" t="s">
        <v>524</v>
      </c>
      <c r="H231" s="38">
        <v>1.0</v>
      </c>
      <c r="I231" s="113">
        <v>26790.0</v>
      </c>
      <c r="J231" s="125"/>
      <c r="K231" s="179">
        <v>11663.0</v>
      </c>
      <c r="L231" s="38">
        <v>11080.0</v>
      </c>
      <c r="M231" s="383">
        <f t="shared" si="24"/>
        <v>11080</v>
      </c>
      <c r="N231" s="57" t="s">
        <v>1095</v>
      </c>
      <c r="O231" s="58"/>
      <c r="P231" s="213"/>
      <c r="Q231" s="14">
        <v>1.0</v>
      </c>
      <c r="R231" s="14"/>
      <c r="S231" s="14"/>
      <c r="T231" s="14"/>
      <c r="U231" s="14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180"/>
      <c r="AK231" s="181"/>
      <c r="AL231" s="181"/>
      <c r="AM231" s="181"/>
      <c r="AN231" s="181"/>
    </row>
    <row r="232">
      <c r="A232" s="57" t="s">
        <v>315</v>
      </c>
      <c r="B232" s="57" t="s">
        <v>316</v>
      </c>
      <c r="C232" s="57" t="s">
        <v>22</v>
      </c>
      <c r="D232" s="271" t="s">
        <v>567</v>
      </c>
      <c r="E232" s="57" t="s">
        <v>4</v>
      </c>
      <c r="F232" s="382" t="s">
        <v>1112</v>
      </c>
      <c r="G232" s="154" t="s">
        <v>524</v>
      </c>
      <c r="H232" s="38">
        <v>1.0</v>
      </c>
      <c r="I232" s="113">
        <v>25390.0</v>
      </c>
      <c r="J232" s="125"/>
      <c r="K232" s="179">
        <v>10663.0</v>
      </c>
      <c r="L232" s="38">
        <v>10130.0</v>
      </c>
      <c r="M232" s="383">
        <f t="shared" si="24"/>
        <v>10130</v>
      </c>
      <c r="N232" s="57" t="s">
        <v>1095</v>
      </c>
      <c r="O232" s="58"/>
      <c r="P232" s="213"/>
      <c r="Q232" s="14">
        <v>1.0</v>
      </c>
      <c r="R232" s="14"/>
      <c r="S232" s="14"/>
      <c r="T232" s="14"/>
      <c r="U232" s="14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180"/>
      <c r="AK232" s="181"/>
      <c r="AL232" s="181"/>
      <c r="AM232" s="181"/>
      <c r="AN232" s="181"/>
    </row>
    <row r="233">
      <c r="A233" s="271" t="s">
        <v>315</v>
      </c>
      <c r="B233" s="57" t="s">
        <v>316</v>
      </c>
      <c r="C233" s="57" t="s">
        <v>6</v>
      </c>
      <c r="D233" s="97" t="s">
        <v>328</v>
      </c>
      <c r="E233" s="57" t="s">
        <v>4</v>
      </c>
      <c r="F233" s="57" t="s">
        <v>692</v>
      </c>
      <c r="G233" s="57" t="s">
        <v>524</v>
      </c>
      <c r="H233" s="39">
        <v>1.0</v>
      </c>
      <c r="I233" s="120">
        <v>12990.0</v>
      </c>
      <c r="J233" s="120">
        <v>10390.0</v>
      </c>
      <c r="K233" s="119"/>
      <c r="L233" s="61" t="s">
        <v>693</v>
      </c>
      <c r="M233" s="62">
        <v>4028.0</v>
      </c>
      <c r="N233" s="57" t="s">
        <v>629</v>
      </c>
      <c r="O233" s="380"/>
      <c r="P233" s="433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  <c r="AB233" s="276"/>
      <c r="AC233" s="276"/>
      <c r="AD233" s="276"/>
      <c r="AE233" s="276"/>
      <c r="AF233" s="276"/>
      <c r="AG233" s="276"/>
      <c r="AH233" s="276"/>
      <c r="AI233" s="296"/>
      <c r="AJ233" s="296"/>
      <c r="AK233" s="296"/>
      <c r="AL233" s="181"/>
      <c r="AM233" s="181"/>
      <c r="AN233" s="181"/>
    </row>
    <row r="234">
      <c r="A234" s="35" t="s">
        <v>315</v>
      </c>
      <c r="B234" s="35" t="s">
        <v>316</v>
      </c>
      <c r="C234" s="35" t="s">
        <v>6</v>
      </c>
      <c r="D234" s="38" t="s">
        <v>328</v>
      </c>
      <c r="E234" s="35" t="s">
        <v>4</v>
      </c>
      <c r="F234" s="446" t="s">
        <v>694</v>
      </c>
      <c r="G234" s="38" t="s">
        <v>377</v>
      </c>
      <c r="H234" s="39">
        <v>1.0</v>
      </c>
      <c r="I234" s="38">
        <v>10590.0</v>
      </c>
      <c r="J234" s="38"/>
      <c r="K234" s="38"/>
      <c r="L234" s="39">
        <v>4251.0</v>
      </c>
      <c r="M234" s="447"/>
      <c r="N234" s="35"/>
      <c r="O234" s="38"/>
      <c r="P234" s="77"/>
      <c r="Q234" s="191"/>
      <c r="R234" s="191"/>
      <c r="S234" s="191"/>
      <c r="T234" s="191"/>
      <c r="U234" s="191"/>
      <c r="V234" s="191"/>
      <c r="W234" s="237"/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37"/>
      <c r="AI234" s="276"/>
      <c r="AJ234" s="296"/>
      <c r="AK234" s="296"/>
      <c r="AL234" s="296"/>
      <c r="AM234" s="296"/>
      <c r="AN234" s="296"/>
      <c r="AO234" s="270"/>
    </row>
    <row r="235">
      <c r="A235" s="271" t="s">
        <v>315</v>
      </c>
      <c r="B235" s="57" t="s">
        <v>316</v>
      </c>
      <c r="C235" s="57" t="s">
        <v>6</v>
      </c>
      <c r="D235" s="97" t="s">
        <v>567</v>
      </c>
      <c r="E235" s="57" t="s">
        <v>4</v>
      </c>
      <c r="F235" s="358" t="s">
        <v>694</v>
      </c>
      <c r="G235" s="57" t="s">
        <v>524</v>
      </c>
      <c r="H235" s="39">
        <v>1.0</v>
      </c>
      <c r="I235" s="120">
        <v>12990.0</v>
      </c>
      <c r="J235" s="120">
        <v>10390.0</v>
      </c>
      <c r="K235" s="119"/>
      <c r="L235" s="61" t="s">
        <v>693</v>
      </c>
      <c r="M235" s="62">
        <v>4028.0</v>
      </c>
      <c r="N235" s="57" t="s">
        <v>629</v>
      </c>
      <c r="O235" s="380"/>
      <c r="P235" s="433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  <c r="AB235" s="276"/>
      <c r="AC235" s="276"/>
      <c r="AD235" s="276"/>
      <c r="AE235" s="276"/>
      <c r="AF235" s="276"/>
      <c r="AG235" s="276"/>
      <c r="AH235" s="276"/>
      <c r="AI235" s="296"/>
      <c r="AJ235" s="296"/>
      <c r="AK235" s="296"/>
      <c r="AL235" s="181"/>
      <c r="AM235" s="181"/>
      <c r="AN235" s="181"/>
    </row>
    <row r="236">
      <c r="A236" s="35" t="s">
        <v>315</v>
      </c>
      <c r="B236" s="35" t="s">
        <v>316</v>
      </c>
      <c r="C236" s="35" t="s">
        <v>6</v>
      </c>
      <c r="D236" s="38" t="s">
        <v>328</v>
      </c>
      <c r="E236" s="35" t="s">
        <v>4</v>
      </c>
      <c r="F236" s="448" t="s">
        <v>1931</v>
      </c>
      <c r="G236" s="38" t="s">
        <v>377</v>
      </c>
      <c r="H236" s="39">
        <v>1.0</v>
      </c>
      <c r="I236" s="38">
        <v>10590.0</v>
      </c>
      <c r="J236" s="38"/>
      <c r="K236" s="38"/>
      <c r="L236" s="39">
        <v>4251.0</v>
      </c>
      <c r="M236" s="447"/>
      <c r="N236" s="35"/>
      <c r="O236" s="38"/>
      <c r="P236" s="77"/>
      <c r="Q236" s="191"/>
      <c r="R236" s="191"/>
      <c r="S236" s="191"/>
      <c r="T236" s="191"/>
      <c r="U236" s="191"/>
      <c r="V236" s="191"/>
      <c r="W236" s="237"/>
      <c r="X236" s="237"/>
      <c r="Y236" s="237"/>
      <c r="Z236" s="237"/>
      <c r="AA236" s="237"/>
      <c r="AB236" s="237"/>
      <c r="AC236" s="237"/>
      <c r="AD236" s="237"/>
      <c r="AE236" s="237"/>
      <c r="AF236" s="237"/>
      <c r="AG236" s="237"/>
      <c r="AH236" s="237"/>
      <c r="AI236" s="276"/>
      <c r="AJ236" s="296"/>
      <c r="AK236" s="296"/>
      <c r="AL236" s="296"/>
      <c r="AM236" s="296"/>
      <c r="AN236" s="296"/>
      <c r="AO236" s="270"/>
    </row>
    <row r="237">
      <c r="A237" s="35" t="s">
        <v>315</v>
      </c>
      <c r="B237" s="35" t="s">
        <v>331</v>
      </c>
      <c r="C237" s="35" t="s">
        <v>6</v>
      </c>
      <c r="D237" s="97" t="s">
        <v>328</v>
      </c>
      <c r="E237" s="97" t="s">
        <v>569</v>
      </c>
      <c r="F237" s="289" t="s">
        <v>2040</v>
      </c>
      <c r="G237" s="97" t="s">
        <v>377</v>
      </c>
      <c r="H237" s="39">
        <v>1.0</v>
      </c>
      <c r="I237" s="97">
        <v>22990.0</v>
      </c>
      <c r="J237" s="97">
        <v>16970.0</v>
      </c>
      <c r="K237" s="38"/>
      <c r="L237" s="290"/>
      <c r="M237" s="291">
        <v>7394.0</v>
      </c>
      <c r="N237" s="35"/>
      <c r="O237" s="73"/>
      <c r="P237" s="423"/>
      <c r="Q237" s="292"/>
      <c r="R237" s="292"/>
      <c r="S237" s="292"/>
      <c r="T237" s="292"/>
      <c r="U237" s="292"/>
      <c r="V237" s="292"/>
      <c r="W237" s="237"/>
      <c r="X237" s="237"/>
      <c r="Y237" s="237"/>
      <c r="Z237" s="237"/>
      <c r="AA237" s="237"/>
      <c r="AB237" s="237"/>
      <c r="AC237" s="237"/>
      <c r="AD237" s="237"/>
      <c r="AE237" s="237"/>
      <c r="AF237" s="237"/>
      <c r="AG237" s="237"/>
      <c r="AH237" s="237"/>
      <c r="AI237" s="276"/>
      <c r="AJ237" s="296"/>
      <c r="AK237" s="296"/>
      <c r="AL237" s="296"/>
      <c r="AM237" s="296"/>
      <c r="AN237" s="296"/>
      <c r="AO237" s="270"/>
    </row>
    <row r="238">
      <c r="A238" s="271" t="s">
        <v>315</v>
      </c>
      <c r="B238" s="57" t="s">
        <v>316</v>
      </c>
      <c r="C238" s="57" t="s">
        <v>6</v>
      </c>
      <c r="D238" s="57" t="s">
        <v>567</v>
      </c>
      <c r="E238" s="57" t="s">
        <v>4</v>
      </c>
      <c r="F238" s="382" t="s">
        <v>595</v>
      </c>
      <c r="G238" s="57" t="s">
        <v>524</v>
      </c>
      <c r="H238" s="39">
        <v>1.0</v>
      </c>
      <c r="I238" s="59">
        <v>12970.0</v>
      </c>
      <c r="J238" s="59">
        <v>10390.0</v>
      </c>
      <c r="K238" s="274"/>
      <c r="L238" s="61">
        <v>5163.0</v>
      </c>
      <c r="M238" s="62">
        <v>4130.0</v>
      </c>
      <c r="N238" s="57" t="s">
        <v>476</v>
      </c>
      <c r="O238" s="380"/>
      <c r="P238" s="433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  <c r="AE238" s="276"/>
      <c r="AF238" s="276"/>
      <c r="AG238" s="276"/>
      <c r="AH238" s="276"/>
      <c r="AI238" s="276"/>
      <c r="AJ238" s="296"/>
      <c r="AK238" s="296"/>
      <c r="AL238" s="296"/>
      <c r="AM238" s="296"/>
      <c r="AN238" s="296"/>
      <c r="AO238" s="270"/>
    </row>
    <row r="239">
      <c r="A239" s="271" t="s">
        <v>315</v>
      </c>
      <c r="B239" s="57" t="s">
        <v>316</v>
      </c>
      <c r="C239" s="57" t="s">
        <v>6</v>
      </c>
      <c r="D239" s="97" t="s">
        <v>328</v>
      </c>
      <c r="E239" s="57" t="s">
        <v>4</v>
      </c>
      <c r="F239" s="57" t="s">
        <v>695</v>
      </c>
      <c r="G239" s="57" t="s">
        <v>524</v>
      </c>
      <c r="H239" s="39">
        <v>1.0</v>
      </c>
      <c r="I239" s="120">
        <v>15490.0</v>
      </c>
      <c r="J239" s="120">
        <v>12390.0</v>
      </c>
      <c r="K239" s="119"/>
      <c r="L239" s="61" t="s">
        <v>696</v>
      </c>
      <c r="M239" s="62">
        <v>4647.0</v>
      </c>
      <c r="N239" s="57" t="s">
        <v>629</v>
      </c>
      <c r="O239" s="380"/>
      <c r="P239" s="433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  <c r="AB239" s="276"/>
      <c r="AC239" s="276"/>
      <c r="AD239" s="276"/>
      <c r="AE239" s="276"/>
      <c r="AF239" s="276"/>
      <c r="AG239" s="276"/>
      <c r="AH239" s="276"/>
      <c r="AI239" s="296"/>
      <c r="AJ239" s="296"/>
      <c r="AK239" s="296"/>
      <c r="AL239" s="181"/>
      <c r="AM239" s="181"/>
      <c r="AN239" s="181"/>
    </row>
    <row r="240">
      <c r="A240" s="271" t="s">
        <v>315</v>
      </c>
      <c r="B240" s="57" t="s">
        <v>316</v>
      </c>
      <c r="C240" s="57" t="s">
        <v>6</v>
      </c>
      <c r="D240" s="57" t="s">
        <v>328</v>
      </c>
      <c r="E240" s="57" t="s">
        <v>4</v>
      </c>
      <c r="F240" s="57" t="s">
        <v>780</v>
      </c>
      <c r="G240" s="57" t="s">
        <v>524</v>
      </c>
      <c r="H240" s="38">
        <v>1.0</v>
      </c>
      <c r="I240" s="113">
        <v>10790.0</v>
      </c>
      <c r="J240" s="125"/>
      <c r="K240" s="104"/>
      <c r="L240" s="133">
        <v>4663.0</v>
      </c>
      <c r="M240" s="381">
        <v>3964.0</v>
      </c>
      <c r="N240" s="57" t="s">
        <v>748</v>
      </c>
      <c r="O240" s="274"/>
      <c r="P240" s="433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  <c r="AE240" s="276"/>
      <c r="AF240" s="276"/>
      <c r="AG240" s="276"/>
      <c r="AH240" s="276"/>
      <c r="AI240" s="276"/>
      <c r="AJ240" s="296"/>
      <c r="AK240" s="296"/>
      <c r="AL240" s="296"/>
      <c r="AM240" s="296"/>
      <c r="AN240" s="296"/>
      <c r="AO240" s="270"/>
    </row>
    <row r="241">
      <c r="A241" s="271" t="s">
        <v>315</v>
      </c>
      <c r="B241" s="57" t="s">
        <v>316</v>
      </c>
      <c r="C241" s="57" t="s">
        <v>6</v>
      </c>
      <c r="D241" s="57" t="s">
        <v>328</v>
      </c>
      <c r="E241" s="57" t="s">
        <v>569</v>
      </c>
      <c r="F241" s="58" t="s">
        <v>596</v>
      </c>
      <c r="G241" s="57" t="s">
        <v>524</v>
      </c>
      <c r="H241" s="39">
        <v>1.0</v>
      </c>
      <c r="I241" s="59">
        <v>19970.0</v>
      </c>
      <c r="J241" s="59">
        <v>15970.0</v>
      </c>
      <c r="K241" s="274"/>
      <c r="L241" s="61">
        <v>7990.0</v>
      </c>
      <c r="M241" s="62">
        <v>6792.0</v>
      </c>
      <c r="N241" s="57" t="s">
        <v>476</v>
      </c>
      <c r="O241" s="380"/>
      <c r="P241" s="433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  <c r="AB241" s="276"/>
      <c r="AC241" s="276"/>
      <c r="AD241" s="276"/>
      <c r="AE241" s="276"/>
      <c r="AF241" s="276"/>
      <c r="AG241" s="276"/>
      <c r="AH241" s="276"/>
      <c r="AI241" s="276"/>
      <c r="AJ241" s="296"/>
      <c r="AK241" s="296"/>
      <c r="AL241" s="296"/>
      <c r="AM241" s="296"/>
      <c r="AN241" s="296"/>
      <c r="AO241" s="270"/>
    </row>
    <row r="242">
      <c r="A242" s="35" t="s">
        <v>315</v>
      </c>
      <c r="B242" s="35" t="s">
        <v>331</v>
      </c>
      <c r="C242" s="35" t="s">
        <v>6</v>
      </c>
      <c r="D242" s="97" t="s">
        <v>328</v>
      </c>
      <c r="E242" s="97" t="s">
        <v>4</v>
      </c>
      <c r="F242" s="289" t="s">
        <v>1932</v>
      </c>
      <c r="G242" s="97" t="s">
        <v>377</v>
      </c>
      <c r="H242" s="39">
        <v>1.0</v>
      </c>
      <c r="I242" s="97">
        <v>22790.0</v>
      </c>
      <c r="J242" s="97">
        <v>15590.0</v>
      </c>
      <c r="K242" s="38"/>
      <c r="L242" s="290"/>
      <c r="M242" s="291">
        <v>6916.0</v>
      </c>
      <c r="N242" s="35"/>
      <c r="O242" s="73"/>
      <c r="P242" s="423"/>
      <c r="Q242" s="292"/>
      <c r="R242" s="292"/>
      <c r="S242" s="292"/>
      <c r="T242" s="292"/>
      <c r="U242" s="292"/>
      <c r="V242" s="292"/>
      <c r="W242" s="237"/>
      <c r="X242" s="237"/>
      <c r="Y242" s="237"/>
      <c r="Z242" s="237"/>
      <c r="AA242" s="237"/>
      <c r="AB242" s="237"/>
      <c r="AC242" s="237"/>
      <c r="AD242" s="237"/>
      <c r="AE242" s="237"/>
      <c r="AF242" s="237"/>
      <c r="AG242" s="237"/>
      <c r="AH242" s="237"/>
      <c r="AI242" s="276"/>
      <c r="AJ242" s="296"/>
      <c r="AK242" s="296"/>
      <c r="AL242" s="296"/>
      <c r="AM242" s="296"/>
      <c r="AN242" s="296"/>
      <c r="AO242" s="270"/>
    </row>
    <row r="243">
      <c r="A243" s="35" t="s">
        <v>315</v>
      </c>
      <c r="B243" s="35" t="s">
        <v>316</v>
      </c>
      <c r="C243" s="35" t="s">
        <v>6</v>
      </c>
      <c r="D243" s="35" t="s">
        <v>567</v>
      </c>
      <c r="E243" s="35" t="s">
        <v>569</v>
      </c>
      <c r="F243" s="325" t="s">
        <v>1933</v>
      </c>
      <c r="G243" s="326" t="s">
        <v>524</v>
      </c>
      <c r="H243" s="154">
        <v>1.0</v>
      </c>
      <c r="I243" s="57">
        <v>11990.0</v>
      </c>
      <c r="J243" s="57">
        <v>9590.0</v>
      </c>
      <c r="K243" s="57"/>
      <c r="L243" s="154">
        <v>3771.0</v>
      </c>
      <c r="M243" s="327">
        <f>L243*H243</f>
        <v>3771</v>
      </c>
      <c r="N243" s="57" t="s">
        <v>1814</v>
      </c>
      <c r="O243" s="376"/>
      <c r="P243" s="420"/>
      <c r="Q243" s="347"/>
      <c r="R243" s="347"/>
      <c r="S243" s="347"/>
      <c r="T243" s="347"/>
      <c r="U243" s="347"/>
      <c r="V243" s="347"/>
      <c r="W243" s="237"/>
      <c r="X243" s="237"/>
      <c r="Y243" s="237"/>
      <c r="Z243" s="237"/>
      <c r="AA243" s="237"/>
      <c r="AB243" s="237"/>
      <c r="AC243" s="237"/>
      <c r="AD243" s="237"/>
      <c r="AE243" s="237"/>
      <c r="AF243" s="237"/>
      <c r="AG243" s="237"/>
      <c r="AH243" s="237"/>
      <c r="AI243" s="237"/>
      <c r="AJ243" s="276"/>
      <c r="AK243" s="296"/>
      <c r="AL243" s="296"/>
      <c r="AM243" s="296"/>
      <c r="AN243" s="296"/>
      <c r="AO243" s="270"/>
    </row>
    <row r="244">
      <c r="A244" s="35" t="s">
        <v>315</v>
      </c>
      <c r="B244" s="367" t="s">
        <v>316</v>
      </c>
      <c r="C244" s="367" t="s">
        <v>6</v>
      </c>
      <c r="D244" s="367" t="s">
        <v>328</v>
      </c>
      <c r="E244" s="367" t="s">
        <v>569</v>
      </c>
      <c r="F244" s="368" t="s">
        <v>1934</v>
      </c>
      <c r="G244" s="369" t="s">
        <v>1840</v>
      </c>
      <c r="H244" s="39">
        <v>1.0</v>
      </c>
      <c r="I244" s="367">
        <v>13990.0</v>
      </c>
      <c r="J244" s="367">
        <v>9790.0</v>
      </c>
      <c r="K244" s="274"/>
      <c r="L244" s="391">
        <v>4636.0</v>
      </c>
      <c r="M244" s="392">
        <v>4636.0</v>
      </c>
      <c r="N244" s="57" t="s">
        <v>1841</v>
      </c>
      <c r="O244" s="380"/>
      <c r="P244" s="433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  <c r="AB244" s="276"/>
      <c r="AC244" s="276"/>
      <c r="AD244" s="276"/>
      <c r="AE244" s="276"/>
      <c r="AF244" s="276"/>
      <c r="AG244" s="276"/>
      <c r="AH244" s="276"/>
      <c r="AI244" s="276"/>
      <c r="AJ244" s="296"/>
      <c r="AK244" s="296"/>
      <c r="AL244" s="296"/>
      <c r="AM244" s="296"/>
      <c r="AN244" s="296"/>
      <c r="AO244" s="270"/>
    </row>
    <row r="245">
      <c r="A245" s="271" t="s">
        <v>315</v>
      </c>
      <c r="B245" s="57" t="s">
        <v>316</v>
      </c>
      <c r="C245" s="57" t="s">
        <v>6</v>
      </c>
      <c r="D245" s="57" t="s">
        <v>567</v>
      </c>
      <c r="E245" s="57" t="s">
        <v>4</v>
      </c>
      <c r="F245" s="382" t="s">
        <v>597</v>
      </c>
      <c r="G245" s="57" t="s">
        <v>524</v>
      </c>
      <c r="H245" s="39">
        <v>1.0</v>
      </c>
      <c r="I245" s="59">
        <v>12790.0</v>
      </c>
      <c r="J245" s="59">
        <v>10390.0</v>
      </c>
      <c r="K245" s="274"/>
      <c r="L245" s="61">
        <v>4990.0</v>
      </c>
      <c r="M245" s="62">
        <v>3493.0</v>
      </c>
      <c r="N245" s="57" t="s">
        <v>476</v>
      </c>
      <c r="O245" s="380"/>
      <c r="P245" s="433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  <c r="AB245" s="276"/>
      <c r="AC245" s="276"/>
      <c r="AD245" s="276"/>
      <c r="AE245" s="276"/>
      <c r="AF245" s="276"/>
      <c r="AG245" s="276"/>
      <c r="AH245" s="276"/>
      <c r="AI245" s="276"/>
      <c r="AJ245" s="296"/>
      <c r="AK245" s="296"/>
      <c r="AL245" s="296"/>
      <c r="AM245" s="296"/>
      <c r="AN245" s="296"/>
      <c r="AO245" s="270"/>
    </row>
    <row r="246">
      <c r="A246" s="271" t="s">
        <v>315</v>
      </c>
      <c r="B246" s="57" t="s">
        <v>316</v>
      </c>
      <c r="C246" s="57" t="s">
        <v>6</v>
      </c>
      <c r="D246" s="57" t="s">
        <v>567</v>
      </c>
      <c r="E246" s="57" t="s">
        <v>4</v>
      </c>
      <c r="F246" s="382" t="s">
        <v>598</v>
      </c>
      <c r="G246" s="57" t="s">
        <v>524</v>
      </c>
      <c r="H246" s="39">
        <v>1.0</v>
      </c>
      <c r="I246" s="59">
        <v>14890.0</v>
      </c>
      <c r="J246" s="59">
        <v>11970.0</v>
      </c>
      <c r="K246" s="274"/>
      <c r="L246" s="61">
        <v>5950.0</v>
      </c>
      <c r="M246" s="62">
        <v>4165.0</v>
      </c>
      <c r="N246" s="57" t="s">
        <v>476</v>
      </c>
      <c r="O246" s="380"/>
      <c r="P246" s="252"/>
      <c r="Q246" s="252"/>
      <c r="R246" s="252"/>
      <c r="S246" s="252"/>
      <c r="T246" s="276"/>
      <c r="U246" s="276"/>
      <c r="V246" s="276"/>
      <c r="W246" s="276"/>
      <c r="X246" s="276"/>
      <c r="Y246" s="276"/>
      <c r="Z246" s="276"/>
      <c r="AA246" s="276"/>
      <c r="AB246" s="276"/>
      <c r="AC246" s="276"/>
      <c r="AD246" s="276"/>
      <c r="AE246" s="276"/>
      <c r="AF246" s="276"/>
      <c r="AG246" s="276"/>
      <c r="AH246" s="276"/>
      <c r="AI246" s="276"/>
      <c r="AJ246" s="296"/>
      <c r="AK246" s="296"/>
      <c r="AL246" s="296"/>
      <c r="AM246" s="296"/>
      <c r="AN246" s="296"/>
      <c r="AO246" s="270"/>
    </row>
    <row r="247">
      <c r="A247" s="271" t="s">
        <v>315</v>
      </c>
      <c r="B247" s="57" t="s">
        <v>316</v>
      </c>
      <c r="C247" s="57" t="s">
        <v>6</v>
      </c>
      <c r="D247" s="57" t="s">
        <v>567</v>
      </c>
      <c r="E247" s="57" t="s">
        <v>4</v>
      </c>
      <c r="F247" s="382" t="s">
        <v>599</v>
      </c>
      <c r="G247" s="57" t="s">
        <v>524</v>
      </c>
      <c r="H247" s="39">
        <v>1.0</v>
      </c>
      <c r="I247" s="59">
        <v>23990.0</v>
      </c>
      <c r="J247" s="59">
        <v>16790.0</v>
      </c>
      <c r="K247" s="274"/>
      <c r="L247" s="61">
        <v>7900.0</v>
      </c>
      <c r="M247" s="62">
        <v>6715.0</v>
      </c>
      <c r="N247" s="57" t="s">
        <v>476</v>
      </c>
      <c r="O247" s="380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  <c r="AH247" s="252"/>
      <c r="AI247" s="252"/>
      <c r="AJ247" s="270"/>
      <c r="AK247" s="270"/>
      <c r="AL247" s="270"/>
      <c r="AM247" s="270"/>
      <c r="AN247" s="270"/>
      <c r="AO247" s="270"/>
    </row>
    <row r="248">
      <c r="A248" s="35" t="s">
        <v>315</v>
      </c>
      <c r="B248" s="35" t="s">
        <v>316</v>
      </c>
      <c r="C248" s="35" t="s">
        <v>6</v>
      </c>
      <c r="D248" s="97" t="s">
        <v>567</v>
      </c>
      <c r="E248" s="97" t="s">
        <v>4</v>
      </c>
      <c r="F248" s="289" t="s">
        <v>1935</v>
      </c>
      <c r="G248" s="97" t="s">
        <v>377</v>
      </c>
      <c r="H248" s="39">
        <v>1.0</v>
      </c>
      <c r="I248" s="97">
        <v>26970.0</v>
      </c>
      <c r="J248" s="97">
        <v>18390.0</v>
      </c>
      <c r="K248" s="38"/>
      <c r="L248" s="290"/>
      <c r="M248" s="291">
        <v>8324.0</v>
      </c>
      <c r="N248" s="35"/>
      <c r="O248" s="73"/>
      <c r="P248" s="231"/>
      <c r="Q248" s="231"/>
      <c r="R248" s="231"/>
      <c r="S248" s="231"/>
      <c r="T248" s="231"/>
      <c r="U248" s="231"/>
      <c r="V248" s="231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252"/>
      <c r="AJ248" s="270"/>
      <c r="AK248" s="270"/>
      <c r="AL248" s="270"/>
      <c r="AM248" s="270"/>
      <c r="AN248" s="270"/>
      <c r="AO248" s="270"/>
    </row>
    <row r="249">
      <c r="A249" s="35" t="s">
        <v>315</v>
      </c>
      <c r="B249" s="35" t="s">
        <v>331</v>
      </c>
      <c r="C249" s="35" t="s">
        <v>6</v>
      </c>
      <c r="D249" s="38" t="s">
        <v>328</v>
      </c>
      <c r="E249" s="35" t="s">
        <v>569</v>
      </c>
      <c r="F249" s="279" t="s">
        <v>1936</v>
      </c>
      <c r="G249" s="38" t="s">
        <v>377</v>
      </c>
      <c r="H249" s="39">
        <v>1.0</v>
      </c>
      <c r="I249" s="38">
        <v>20390.0</v>
      </c>
      <c r="J249" s="38"/>
      <c r="K249" s="38"/>
      <c r="L249" s="39">
        <v>8389.0</v>
      </c>
      <c r="M249" s="447"/>
      <c r="N249" s="35"/>
      <c r="O249" s="38"/>
      <c r="P249" s="54"/>
      <c r="Q249" s="54"/>
      <c r="R249" s="54"/>
      <c r="S249" s="54"/>
      <c r="T249" s="54"/>
      <c r="U249" s="54"/>
      <c r="V249" s="5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252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57" t="s">
        <v>328</v>
      </c>
      <c r="E250" s="57" t="s">
        <v>569</v>
      </c>
      <c r="F250" s="58" t="s">
        <v>600</v>
      </c>
      <c r="G250" s="57" t="s">
        <v>524</v>
      </c>
      <c r="H250" s="39">
        <v>0.0</v>
      </c>
      <c r="I250" s="59">
        <v>15790.0</v>
      </c>
      <c r="J250" s="59">
        <v>12390.0</v>
      </c>
      <c r="K250" s="274"/>
      <c r="L250" s="61">
        <v>6163.0</v>
      </c>
      <c r="M250" s="62">
        <v>4314.0</v>
      </c>
      <c r="N250" s="57" t="s">
        <v>476</v>
      </c>
      <c r="O250" s="363" t="s">
        <v>2088</v>
      </c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52"/>
      <c r="AJ250" s="270"/>
      <c r="AK250" s="270"/>
      <c r="AL250" s="270"/>
      <c r="AM250" s="270"/>
      <c r="AN250" s="270"/>
      <c r="AO250" s="270"/>
    </row>
    <row r="251">
      <c r="A251" s="271" t="s">
        <v>315</v>
      </c>
      <c r="B251" s="57" t="s">
        <v>316</v>
      </c>
      <c r="C251" s="57" t="s">
        <v>6</v>
      </c>
      <c r="D251" s="57" t="s">
        <v>567</v>
      </c>
      <c r="E251" s="57" t="s">
        <v>569</v>
      </c>
      <c r="F251" s="382" t="s">
        <v>600</v>
      </c>
      <c r="G251" s="57" t="s">
        <v>524</v>
      </c>
      <c r="H251" s="39">
        <v>0.0</v>
      </c>
      <c r="I251" s="59">
        <v>15790.0</v>
      </c>
      <c r="J251" s="59">
        <v>12390.0</v>
      </c>
      <c r="K251" s="274"/>
      <c r="L251" s="61">
        <v>6163.0</v>
      </c>
      <c r="M251" s="62">
        <v>4314.0</v>
      </c>
      <c r="N251" s="57" t="s">
        <v>476</v>
      </c>
      <c r="O251" s="363" t="s">
        <v>2089</v>
      </c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70"/>
      <c r="AK251" s="270"/>
      <c r="AL251" s="270"/>
      <c r="AM251" s="270"/>
      <c r="AN251" s="270"/>
      <c r="AO251" s="270"/>
    </row>
    <row r="252">
      <c r="A252" s="271" t="s">
        <v>315</v>
      </c>
      <c r="B252" s="57" t="s">
        <v>316</v>
      </c>
      <c r="C252" s="57" t="s">
        <v>6</v>
      </c>
      <c r="D252" s="57" t="s">
        <v>567</v>
      </c>
      <c r="E252" s="57" t="s">
        <v>4</v>
      </c>
      <c r="F252" s="382" t="s">
        <v>601</v>
      </c>
      <c r="G252" s="57" t="s">
        <v>524</v>
      </c>
      <c r="H252" s="39">
        <v>1.0</v>
      </c>
      <c r="I252" s="59">
        <v>19390.0</v>
      </c>
      <c r="J252" s="59">
        <v>15390.0</v>
      </c>
      <c r="K252" s="274"/>
      <c r="L252" s="61">
        <v>7663.0</v>
      </c>
      <c r="M252" s="62">
        <v>6130.0</v>
      </c>
      <c r="N252" s="57" t="s">
        <v>476</v>
      </c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  <c r="AH252" s="252"/>
      <c r="AI252" s="252"/>
      <c r="AJ252" s="270"/>
      <c r="AK252" s="270"/>
      <c r="AL252" s="270"/>
      <c r="AM252" s="270"/>
      <c r="AN252" s="270"/>
      <c r="AO252" s="270"/>
    </row>
    <row r="253">
      <c r="A253" s="35" t="s">
        <v>315</v>
      </c>
      <c r="B253" s="35" t="s">
        <v>316</v>
      </c>
      <c r="C253" s="35" t="s">
        <v>6</v>
      </c>
      <c r="D253" s="97" t="s">
        <v>567</v>
      </c>
      <c r="E253" s="35" t="s">
        <v>4</v>
      </c>
      <c r="F253" s="446" t="s">
        <v>1937</v>
      </c>
      <c r="G253" s="38" t="s">
        <v>377</v>
      </c>
      <c r="H253" s="39">
        <v>1.0</v>
      </c>
      <c r="I253" s="97">
        <v>10190.0</v>
      </c>
      <c r="J253" s="97"/>
      <c r="K253" s="38"/>
      <c r="L253" s="39">
        <v>4114.0</v>
      </c>
      <c r="M253" s="447"/>
      <c r="N253" s="35"/>
      <c r="O253" s="231"/>
      <c r="P253" s="231"/>
      <c r="Q253" s="231"/>
      <c r="R253" s="231"/>
      <c r="S253" s="231"/>
      <c r="T253" s="231"/>
      <c r="U253" s="231"/>
      <c r="V253" s="231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252"/>
      <c r="AJ253" s="270"/>
      <c r="AK253" s="270"/>
      <c r="AL253" s="270"/>
      <c r="AM253" s="270"/>
      <c r="AN253" s="270"/>
      <c r="AO253" s="270"/>
    </row>
    <row r="254">
      <c r="A254" s="35" t="s">
        <v>315</v>
      </c>
      <c r="B254" s="35" t="s">
        <v>316</v>
      </c>
      <c r="C254" s="35" t="s">
        <v>6</v>
      </c>
      <c r="D254" s="35" t="s">
        <v>328</v>
      </c>
      <c r="E254" s="35" t="s">
        <v>4</v>
      </c>
      <c r="F254" s="448" t="s">
        <v>1938</v>
      </c>
      <c r="G254" s="38" t="s">
        <v>377</v>
      </c>
      <c r="H254" s="39">
        <v>1.0</v>
      </c>
      <c r="I254" s="97">
        <v>10190.0</v>
      </c>
      <c r="J254" s="97"/>
      <c r="K254" s="38"/>
      <c r="L254" s="39">
        <v>4114.0</v>
      </c>
      <c r="M254" s="447"/>
      <c r="N254" s="35"/>
      <c r="O254" s="231"/>
      <c r="P254" s="231"/>
      <c r="Q254" s="231"/>
      <c r="R254" s="231"/>
      <c r="S254" s="231"/>
      <c r="T254" s="231"/>
      <c r="U254" s="231"/>
      <c r="V254" s="231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252"/>
      <c r="AJ254" s="270"/>
      <c r="AK254" s="270"/>
      <c r="AL254" s="270"/>
      <c r="AM254" s="270"/>
      <c r="AN254" s="270"/>
      <c r="AO254" s="270"/>
    </row>
    <row r="255">
      <c r="A255" s="271" t="s">
        <v>315</v>
      </c>
      <c r="B255" s="57" t="s">
        <v>316</v>
      </c>
      <c r="C255" s="57" t="s">
        <v>6</v>
      </c>
      <c r="D255" s="57" t="s">
        <v>567</v>
      </c>
      <c r="E255" s="57" t="s">
        <v>4</v>
      </c>
      <c r="F255" s="382" t="s">
        <v>603</v>
      </c>
      <c r="G255" s="57" t="s">
        <v>524</v>
      </c>
      <c r="H255" s="39">
        <v>1.0</v>
      </c>
      <c r="I255" s="59">
        <v>16490.0</v>
      </c>
      <c r="J255" s="59">
        <v>12970.0</v>
      </c>
      <c r="K255" s="274"/>
      <c r="L255" s="61">
        <v>5500.0</v>
      </c>
      <c r="M255" s="62">
        <v>4400.0</v>
      </c>
      <c r="N255" s="57" t="s">
        <v>476</v>
      </c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70"/>
      <c r="AK255" s="270"/>
      <c r="AL255" s="270"/>
      <c r="AM255" s="270"/>
      <c r="AN255" s="270"/>
      <c r="AO255" s="270"/>
    </row>
    <row r="256">
      <c r="A256" s="271" t="s">
        <v>315</v>
      </c>
      <c r="B256" s="57" t="s">
        <v>316</v>
      </c>
      <c r="C256" s="57" t="s">
        <v>6</v>
      </c>
      <c r="D256" s="57" t="s">
        <v>567</v>
      </c>
      <c r="E256" s="57" t="s">
        <v>4</v>
      </c>
      <c r="F256" s="382" t="s">
        <v>604</v>
      </c>
      <c r="G256" s="57" t="s">
        <v>524</v>
      </c>
      <c r="H256" s="39">
        <v>1.0</v>
      </c>
      <c r="I256" s="59">
        <v>16490.0</v>
      </c>
      <c r="J256" s="59">
        <v>12970.0</v>
      </c>
      <c r="K256" s="274"/>
      <c r="L256" s="61">
        <v>5500.0</v>
      </c>
      <c r="M256" s="62">
        <v>4400.0</v>
      </c>
      <c r="N256" s="57" t="s">
        <v>476</v>
      </c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52"/>
      <c r="AJ256" s="270"/>
      <c r="AK256" s="270"/>
      <c r="AL256" s="270"/>
      <c r="AM256" s="270"/>
      <c r="AN256" s="270"/>
      <c r="AO256" s="270"/>
    </row>
    <row r="257">
      <c r="A257" s="271" t="s">
        <v>315</v>
      </c>
      <c r="B257" s="57" t="s">
        <v>316</v>
      </c>
      <c r="C257" s="57" t="s">
        <v>6</v>
      </c>
      <c r="D257" s="57" t="s">
        <v>328</v>
      </c>
      <c r="E257" s="57" t="s">
        <v>569</v>
      </c>
      <c r="F257" s="58" t="s">
        <v>605</v>
      </c>
      <c r="G257" s="57" t="s">
        <v>524</v>
      </c>
      <c r="H257" s="39">
        <v>1.0</v>
      </c>
      <c r="I257" s="59">
        <v>21590.0</v>
      </c>
      <c r="J257" s="59">
        <v>14890.0</v>
      </c>
      <c r="K257" s="274"/>
      <c r="L257" s="61">
        <v>8497.0</v>
      </c>
      <c r="M257" s="62">
        <v>5948.0</v>
      </c>
      <c r="N257" s="57" t="s">
        <v>476</v>
      </c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70"/>
      <c r="AK257" s="270"/>
      <c r="AL257" s="270"/>
      <c r="AM257" s="270"/>
      <c r="AN257" s="270"/>
      <c r="AO257" s="270"/>
    </row>
    <row r="258">
      <c r="A258" s="271" t="s">
        <v>315</v>
      </c>
      <c r="B258" s="57" t="s">
        <v>316</v>
      </c>
      <c r="C258" s="57" t="s">
        <v>6</v>
      </c>
      <c r="D258" s="57" t="s">
        <v>328</v>
      </c>
      <c r="E258" s="57" t="s">
        <v>569</v>
      </c>
      <c r="F258" s="57" t="s">
        <v>782</v>
      </c>
      <c r="G258" s="57" t="s">
        <v>524</v>
      </c>
      <c r="H258" s="38">
        <v>1.0</v>
      </c>
      <c r="I258" s="113">
        <v>21590.0</v>
      </c>
      <c r="J258" s="132">
        <v>15790.0</v>
      </c>
      <c r="K258" s="104"/>
      <c r="L258" s="133">
        <v>8497.0</v>
      </c>
      <c r="M258" s="381">
        <v>7222.0</v>
      </c>
      <c r="N258" s="57" t="s">
        <v>748</v>
      </c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  <c r="AH258" s="252"/>
      <c r="AI258" s="252"/>
      <c r="AJ258" s="270"/>
      <c r="AK258" s="270"/>
      <c r="AL258" s="270"/>
      <c r="AM258" s="270"/>
      <c r="AN258" s="270"/>
      <c r="AO258" s="270"/>
    </row>
    <row r="259">
      <c r="A259" s="271" t="s">
        <v>315</v>
      </c>
      <c r="B259" s="57" t="s">
        <v>331</v>
      </c>
      <c r="C259" s="57" t="s">
        <v>6</v>
      </c>
      <c r="D259" s="97" t="s">
        <v>567</v>
      </c>
      <c r="E259" s="57" t="s">
        <v>569</v>
      </c>
      <c r="F259" s="358" t="s">
        <v>699</v>
      </c>
      <c r="G259" s="57" t="s">
        <v>524</v>
      </c>
      <c r="H259" s="39">
        <v>1.0</v>
      </c>
      <c r="I259" s="120">
        <v>23990.0</v>
      </c>
      <c r="J259" s="120">
        <v>18970.0</v>
      </c>
      <c r="K259" s="119"/>
      <c r="L259" s="61" t="s">
        <v>700</v>
      </c>
      <c r="M259" s="62">
        <v>7506.0</v>
      </c>
      <c r="N259" s="57" t="s">
        <v>629</v>
      </c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  <c r="AA259" s="252"/>
      <c r="AB259" s="252"/>
      <c r="AC259" s="252"/>
      <c r="AD259" s="252"/>
      <c r="AE259" s="252"/>
      <c r="AF259" s="252"/>
      <c r="AG259" s="252"/>
      <c r="AH259" s="252"/>
      <c r="AI259" s="270"/>
      <c r="AJ259" s="270"/>
      <c r="AK259" s="270"/>
    </row>
    <row r="260">
      <c r="A260" s="271" t="s">
        <v>315</v>
      </c>
      <c r="B260" s="57" t="s">
        <v>316</v>
      </c>
      <c r="C260" s="57" t="s">
        <v>6</v>
      </c>
      <c r="D260" s="509" t="s">
        <v>328</v>
      </c>
      <c r="E260" s="57" t="s">
        <v>569</v>
      </c>
      <c r="F260" s="57" t="s">
        <v>701</v>
      </c>
      <c r="G260" s="57" t="s">
        <v>524</v>
      </c>
      <c r="H260" s="39">
        <v>0.0</v>
      </c>
      <c r="I260" s="120">
        <v>23990.0</v>
      </c>
      <c r="J260" s="120">
        <v>19190.0</v>
      </c>
      <c r="K260" s="119"/>
      <c r="L260" s="61" t="s">
        <v>702</v>
      </c>
      <c r="M260" s="62">
        <v>7789.0</v>
      </c>
      <c r="N260" s="57" t="s">
        <v>629</v>
      </c>
      <c r="O260" s="363" t="s">
        <v>2090</v>
      </c>
      <c r="P260" s="363" t="s">
        <v>2091</v>
      </c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  <c r="AA260" s="252"/>
      <c r="AB260" s="252"/>
      <c r="AC260" s="252"/>
      <c r="AD260" s="252"/>
      <c r="AE260" s="252"/>
      <c r="AF260" s="252"/>
      <c r="AG260" s="252"/>
      <c r="AH260" s="252"/>
      <c r="AI260" s="270"/>
      <c r="AJ260" s="270"/>
      <c r="AK260" s="270"/>
    </row>
    <row r="261">
      <c r="A261" s="35" t="s">
        <v>315</v>
      </c>
      <c r="B261" s="35" t="s">
        <v>316</v>
      </c>
      <c r="C261" s="35" t="s">
        <v>6</v>
      </c>
      <c r="D261" s="35" t="s">
        <v>328</v>
      </c>
      <c r="E261" s="35" t="s">
        <v>4</v>
      </c>
      <c r="F261" s="448" t="s">
        <v>1939</v>
      </c>
      <c r="G261" s="38" t="s">
        <v>377</v>
      </c>
      <c r="H261" s="39">
        <v>1.0</v>
      </c>
      <c r="I261" s="97">
        <v>11390.0</v>
      </c>
      <c r="J261" s="97"/>
      <c r="K261" s="38"/>
      <c r="L261" s="39">
        <v>4589.0</v>
      </c>
      <c r="M261" s="447"/>
      <c r="N261" s="35"/>
      <c r="O261" s="231"/>
      <c r="P261" s="231"/>
      <c r="Q261" s="231"/>
      <c r="R261" s="231"/>
      <c r="S261" s="231"/>
      <c r="T261" s="231"/>
      <c r="U261" s="231"/>
      <c r="V261" s="231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252"/>
      <c r="AJ261" s="270"/>
      <c r="AK261" s="270"/>
      <c r="AL261" s="270"/>
      <c r="AM261" s="270"/>
      <c r="AN261" s="270"/>
      <c r="AO261" s="270"/>
    </row>
    <row r="262">
      <c r="A262" s="57" t="s">
        <v>315</v>
      </c>
      <c r="B262" s="57" t="s">
        <v>316</v>
      </c>
      <c r="C262" s="57" t="s">
        <v>6</v>
      </c>
      <c r="D262" s="271" t="s">
        <v>567</v>
      </c>
      <c r="E262" s="57" t="s">
        <v>4</v>
      </c>
      <c r="F262" s="382" t="s">
        <v>1115</v>
      </c>
      <c r="G262" s="154" t="s">
        <v>524</v>
      </c>
      <c r="H262" s="38">
        <v>1.0</v>
      </c>
      <c r="I262" s="113">
        <v>15590.0</v>
      </c>
      <c r="J262" s="125"/>
      <c r="K262" s="179">
        <v>5500.0</v>
      </c>
      <c r="L262" s="38">
        <v>5225.0</v>
      </c>
      <c r="M262" s="383">
        <f t="shared" ref="M262:M266" si="25">L262*H262</f>
        <v>5225</v>
      </c>
      <c r="N262" s="57" t="s">
        <v>1095</v>
      </c>
      <c r="O262" s="63"/>
      <c r="P262" s="63"/>
      <c r="Q262" s="5">
        <v>2.0</v>
      </c>
      <c r="R262" s="5"/>
      <c r="S262" s="5"/>
      <c r="T262" s="5"/>
      <c r="U262" s="5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</row>
    <row r="263">
      <c r="A263" s="57" t="s">
        <v>315</v>
      </c>
      <c r="B263" s="57" t="s">
        <v>316</v>
      </c>
      <c r="C263" s="57" t="s">
        <v>6</v>
      </c>
      <c r="D263" s="57" t="s">
        <v>328</v>
      </c>
      <c r="E263" s="57" t="s">
        <v>4</v>
      </c>
      <c r="F263" s="58" t="s">
        <v>1115</v>
      </c>
      <c r="G263" s="154" t="s">
        <v>524</v>
      </c>
      <c r="H263" s="38">
        <v>1.0</v>
      </c>
      <c r="I263" s="113">
        <v>15590.0</v>
      </c>
      <c r="J263" s="125"/>
      <c r="K263" s="179">
        <v>5500.0</v>
      </c>
      <c r="L263" s="38">
        <v>5225.0</v>
      </c>
      <c r="M263" s="383">
        <f t="shared" si="25"/>
        <v>5225</v>
      </c>
      <c r="N263" s="57" t="s">
        <v>1095</v>
      </c>
      <c r="O263" s="63"/>
      <c r="P263" s="63"/>
      <c r="Q263" s="5">
        <v>2.0</v>
      </c>
      <c r="R263" s="5"/>
      <c r="S263" s="5"/>
      <c r="T263" s="5"/>
      <c r="U263" s="5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</row>
    <row r="264">
      <c r="A264" s="57" t="s">
        <v>315</v>
      </c>
      <c r="B264" s="57" t="s">
        <v>316</v>
      </c>
      <c r="C264" s="57" t="s">
        <v>6</v>
      </c>
      <c r="D264" s="57" t="s">
        <v>328</v>
      </c>
      <c r="E264" s="57" t="s">
        <v>4</v>
      </c>
      <c r="F264" s="58" t="s">
        <v>1190</v>
      </c>
      <c r="G264" s="57" t="s">
        <v>524</v>
      </c>
      <c r="H264" s="38">
        <v>1.0</v>
      </c>
      <c r="I264" s="113">
        <v>25990.0</v>
      </c>
      <c r="J264" s="132">
        <v>23590.0</v>
      </c>
      <c r="K264" s="179">
        <v>11450.0</v>
      </c>
      <c r="L264" s="38">
        <v>10191.0</v>
      </c>
      <c r="M264" s="189">
        <f t="shared" si="25"/>
        <v>10191</v>
      </c>
      <c r="N264" s="57" t="s">
        <v>1134</v>
      </c>
      <c r="O264" s="63"/>
      <c r="P264" s="63"/>
      <c r="Q264" s="63"/>
      <c r="R264" s="64"/>
      <c r="S264" s="54"/>
      <c r="T264" s="54"/>
      <c r="U264" s="54"/>
      <c r="V264" s="54"/>
      <c r="W264" s="5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3"/>
      <c r="AI264" s="63"/>
      <c r="AJ264" s="63"/>
    </row>
    <row r="265">
      <c r="A265" s="57" t="s">
        <v>315</v>
      </c>
      <c r="B265" s="57" t="s">
        <v>316</v>
      </c>
      <c r="C265" s="57" t="s">
        <v>6</v>
      </c>
      <c r="D265" s="57" t="s">
        <v>328</v>
      </c>
      <c r="E265" s="57" t="s">
        <v>4</v>
      </c>
      <c r="F265" s="58" t="s">
        <v>1191</v>
      </c>
      <c r="G265" s="57" t="s">
        <v>524</v>
      </c>
      <c r="H265" s="38">
        <v>1.0</v>
      </c>
      <c r="I265" s="113">
        <v>25990.0</v>
      </c>
      <c r="J265" s="132">
        <v>23590.0</v>
      </c>
      <c r="K265" s="179">
        <v>11450.0</v>
      </c>
      <c r="L265" s="38">
        <v>10191.0</v>
      </c>
      <c r="M265" s="189">
        <f t="shared" si="25"/>
        <v>10191</v>
      </c>
      <c r="N265" s="57" t="s">
        <v>1134</v>
      </c>
      <c r="O265" s="63"/>
      <c r="P265" s="63"/>
      <c r="Q265" s="63"/>
      <c r="R265" s="64"/>
      <c r="S265" s="54"/>
      <c r="T265" s="54"/>
      <c r="U265" s="54"/>
      <c r="V265" s="54"/>
      <c r="W265" s="5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3"/>
      <c r="AI265" s="63"/>
      <c r="AJ265" s="63"/>
    </row>
    <row r="266">
      <c r="A266" s="57" t="s">
        <v>315</v>
      </c>
      <c r="B266" s="57" t="s">
        <v>316</v>
      </c>
      <c r="C266" s="57" t="s">
        <v>6</v>
      </c>
      <c r="D266" s="57" t="s">
        <v>328</v>
      </c>
      <c r="E266" s="57" t="s">
        <v>4</v>
      </c>
      <c r="F266" s="57" t="s">
        <v>1328</v>
      </c>
      <c r="G266" s="57" t="s">
        <v>524</v>
      </c>
      <c r="H266" s="38">
        <v>1.0</v>
      </c>
      <c r="I266" s="113">
        <v>18390.0</v>
      </c>
      <c r="J266" s="125"/>
      <c r="K266" s="210">
        <v>7900.0</v>
      </c>
      <c r="L266" s="57">
        <v>6715.0</v>
      </c>
      <c r="M266" s="189">
        <f t="shared" si="25"/>
        <v>6715</v>
      </c>
      <c r="N266" s="57" t="s">
        <v>1288</v>
      </c>
    </row>
    <row r="267">
      <c r="A267" s="271" t="s">
        <v>315</v>
      </c>
      <c r="B267" s="271" t="s">
        <v>316</v>
      </c>
      <c r="C267" s="271" t="s">
        <v>317</v>
      </c>
      <c r="D267" s="271" t="s">
        <v>567</v>
      </c>
      <c r="E267" s="271" t="s">
        <v>319</v>
      </c>
      <c r="F267" s="272" t="s">
        <v>1940</v>
      </c>
      <c r="G267" s="271" t="s">
        <v>320</v>
      </c>
      <c r="H267" s="273">
        <v>1.0</v>
      </c>
      <c r="I267" s="271">
        <v>2390.0</v>
      </c>
      <c r="J267" s="271"/>
      <c r="K267" s="274"/>
      <c r="L267" s="154">
        <v>997.0</v>
      </c>
      <c r="M267" s="275">
        <v>927.0</v>
      </c>
      <c r="N267" s="271" t="s">
        <v>321</v>
      </c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52"/>
      <c r="AJ267" s="270"/>
      <c r="AK267" s="270"/>
      <c r="AL267" s="270"/>
      <c r="AM267" s="270"/>
      <c r="AN267" s="270"/>
      <c r="AO267" s="270"/>
    </row>
    <row r="268">
      <c r="A268" s="271" t="s">
        <v>315</v>
      </c>
      <c r="B268" s="57" t="s">
        <v>316</v>
      </c>
      <c r="C268" s="57" t="s">
        <v>317</v>
      </c>
      <c r="D268" s="97" t="s">
        <v>567</v>
      </c>
      <c r="E268" s="57" t="s">
        <v>4</v>
      </c>
      <c r="F268" s="358" t="s">
        <v>728</v>
      </c>
      <c r="G268" s="57" t="s">
        <v>335</v>
      </c>
      <c r="H268" s="39">
        <v>1.0</v>
      </c>
      <c r="I268" s="120">
        <v>2490.0</v>
      </c>
      <c r="J268" s="120">
        <v>1990.0</v>
      </c>
      <c r="K268" s="119"/>
      <c r="L268" s="61">
        <v>830.0</v>
      </c>
      <c r="M268" s="62">
        <v>789.0</v>
      </c>
      <c r="N268" s="57" t="s">
        <v>629</v>
      </c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  <c r="AA268" s="252"/>
      <c r="AB268" s="252"/>
      <c r="AC268" s="252"/>
      <c r="AD268" s="252"/>
      <c r="AE268" s="252"/>
      <c r="AF268" s="252"/>
      <c r="AG268" s="252"/>
      <c r="AH268" s="252"/>
      <c r="AI268" s="270"/>
      <c r="AJ268" s="270"/>
      <c r="AK268" s="270"/>
    </row>
    <row r="269">
      <c r="A269" s="57" t="s">
        <v>315</v>
      </c>
      <c r="B269" s="57" t="s">
        <v>316</v>
      </c>
      <c r="C269" s="58"/>
      <c r="D269" s="271" t="s">
        <v>474</v>
      </c>
      <c r="E269" s="57" t="s">
        <v>4</v>
      </c>
      <c r="F269" s="57" t="s">
        <v>1394</v>
      </c>
      <c r="G269" s="57" t="s">
        <v>335</v>
      </c>
      <c r="H269" s="38">
        <v>1.0</v>
      </c>
      <c r="I269" s="113">
        <v>5190.0</v>
      </c>
      <c r="J269" s="125"/>
      <c r="K269" s="210">
        <v>2300.0</v>
      </c>
      <c r="L269" s="57">
        <v>1955.0</v>
      </c>
      <c r="M269" s="189">
        <f t="shared" ref="M269:M275" si="26">L269*H269</f>
        <v>1955</v>
      </c>
      <c r="N269" s="57" t="s">
        <v>1288</v>
      </c>
    </row>
    <row r="270">
      <c r="A270" s="57" t="s">
        <v>315</v>
      </c>
      <c r="B270" s="57" t="s">
        <v>316</v>
      </c>
      <c r="C270" s="58"/>
      <c r="D270" s="57" t="s">
        <v>567</v>
      </c>
      <c r="E270" s="57" t="s">
        <v>4</v>
      </c>
      <c r="F270" s="358" t="s">
        <v>1394</v>
      </c>
      <c r="G270" s="57" t="s">
        <v>335</v>
      </c>
      <c r="H270" s="38">
        <v>1.0</v>
      </c>
      <c r="I270" s="113">
        <v>5190.0</v>
      </c>
      <c r="J270" s="125"/>
      <c r="K270" s="210">
        <v>2300.0</v>
      </c>
      <c r="L270" s="57">
        <v>1955.0</v>
      </c>
      <c r="M270" s="189">
        <f t="shared" si="26"/>
        <v>1955</v>
      </c>
      <c r="N270" s="57" t="s">
        <v>1288</v>
      </c>
    </row>
    <row r="271">
      <c r="A271" s="35" t="s">
        <v>315</v>
      </c>
      <c r="B271" s="35" t="s">
        <v>316</v>
      </c>
      <c r="C271" s="35" t="s">
        <v>1941</v>
      </c>
      <c r="D271" s="35" t="s">
        <v>328</v>
      </c>
      <c r="E271" s="35" t="s">
        <v>319</v>
      </c>
      <c r="F271" s="325" t="s">
        <v>1942</v>
      </c>
      <c r="G271" s="326" t="s">
        <v>1547</v>
      </c>
      <c r="H271" s="154">
        <v>1.0</v>
      </c>
      <c r="I271" s="57">
        <v>1790.0</v>
      </c>
      <c r="J271" s="57">
        <v>1490.0</v>
      </c>
      <c r="K271" s="57"/>
      <c r="L271" s="154">
        <v>570.0</v>
      </c>
      <c r="M271" s="327">
        <f t="shared" si="26"/>
        <v>570</v>
      </c>
      <c r="N271" s="57" t="s">
        <v>1814</v>
      </c>
      <c r="O271" s="346"/>
      <c r="P271" s="323"/>
      <c r="Q271" s="323"/>
      <c r="R271" s="323"/>
      <c r="S271" s="323"/>
      <c r="T271" s="323"/>
      <c r="U271" s="323"/>
      <c r="V271" s="323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252"/>
      <c r="AK271" s="270"/>
      <c r="AL271" s="270"/>
      <c r="AM271" s="270"/>
      <c r="AN271" s="270"/>
      <c r="AO271" s="270"/>
    </row>
    <row r="272">
      <c r="A272" s="35" t="s">
        <v>315</v>
      </c>
      <c r="B272" s="35" t="s">
        <v>316</v>
      </c>
      <c r="C272" s="35" t="s">
        <v>1941</v>
      </c>
      <c r="D272" s="35" t="s">
        <v>328</v>
      </c>
      <c r="E272" s="35" t="s">
        <v>319</v>
      </c>
      <c r="F272" s="325" t="s">
        <v>1943</v>
      </c>
      <c r="G272" s="326" t="s">
        <v>1547</v>
      </c>
      <c r="H272" s="154">
        <v>1.0</v>
      </c>
      <c r="I272" s="57">
        <v>1790.0</v>
      </c>
      <c r="J272" s="57">
        <v>1490.0</v>
      </c>
      <c r="K272" s="57"/>
      <c r="L272" s="154">
        <v>570.0</v>
      </c>
      <c r="M272" s="327">
        <f t="shared" si="26"/>
        <v>570</v>
      </c>
      <c r="N272" s="57" t="s">
        <v>1814</v>
      </c>
      <c r="O272" s="346"/>
      <c r="P272" s="323"/>
      <c r="Q272" s="323"/>
      <c r="R272" s="323"/>
      <c r="S272" s="323"/>
      <c r="T272" s="323"/>
      <c r="U272" s="323"/>
      <c r="V272" s="323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252"/>
      <c r="AK272" s="270"/>
      <c r="AL272" s="270"/>
      <c r="AM272" s="270"/>
      <c r="AN272" s="270"/>
      <c r="AO272" s="270"/>
    </row>
    <row r="273">
      <c r="A273" s="35" t="s">
        <v>315</v>
      </c>
      <c r="B273" s="35" t="s">
        <v>316</v>
      </c>
      <c r="C273" s="35" t="s">
        <v>1941</v>
      </c>
      <c r="D273" s="35" t="s">
        <v>474</v>
      </c>
      <c r="E273" s="35" t="s">
        <v>319</v>
      </c>
      <c r="F273" s="325" t="s">
        <v>1944</v>
      </c>
      <c r="G273" s="326" t="s">
        <v>1547</v>
      </c>
      <c r="H273" s="154">
        <v>1.0</v>
      </c>
      <c r="I273" s="57">
        <v>1790.0</v>
      </c>
      <c r="J273" s="57">
        <v>1490.0</v>
      </c>
      <c r="K273" s="57"/>
      <c r="L273" s="154">
        <v>570.0</v>
      </c>
      <c r="M273" s="327">
        <f t="shared" si="26"/>
        <v>570</v>
      </c>
      <c r="N273" s="57" t="s">
        <v>1814</v>
      </c>
      <c r="O273" s="346"/>
      <c r="P273" s="323"/>
      <c r="Q273" s="323"/>
      <c r="R273" s="323"/>
      <c r="S273" s="323"/>
      <c r="T273" s="323"/>
      <c r="U273" s="323"/>
      <c r="V273" s="323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252"/>
      <c r="AK273" s="270"/>
      <c r="AL273" s="270"/>
      <c r="AM273" s="270"/>
      <c r="AN273" s="270"/>
      <c r="AO273" s="270"/>
    </row>
    <row r="274">
      <c r="A274" s="57" t="s">
        <v>315</v>
      </c>
      <c r="B274" s="57" t="s">
        <v>316</v>
      </c>
      <c r="C274" s="58"/>
      <c r="D274" s="57" t="s">
        <v>567</v>
      </c>
      <c r="E274" s="57" t="s">
        <v>4</v>
      </c>
      <c r="F274" s="358" t="s">
        <v>1398</v>
      </c>
      <c r="G274" s="57" t="s">
        <v>335</v>
      </c>
      <c r="H274" s="38">
        <v>0.0</v>
      </c>
      <c r="I274" s="113">
        <v>3390.0</v>
      </c>
      <c r="J274" s="125"/>
      <c r="K274" s="210">
        <v>1390.0</v>
      </c>
      <c r="L274" s="57">
        <v>1182.0</v>
      </c>
      <c r="M274" s="189">
        <f t="shared" si="26"/>
        <v>0</v>
      </c>
      <c r="N274" s="57" t="s">
        <v>1288</v>
      </c>
      <c r="O274" s="395" t="s">
        <v>2080</v>
      </c>
    </row>
    <row r="275">
      <c r="A275" s="57" t="s">
        <v>315</v>
      </c>
      <c r="B275" s="57" t="s">
        <v>316</v>
      </c>
      <c r="C275" s="57" t="s">
        <v>573</v>
      </c>
      <c r="D275" s="271" t="s">
        <v>474</v>
      </c>
      <c r="E275" s="57" t="s">
        <v>4</v>
      </c>
      <c r="F275" s="57" t="s">
        <v>1400</v>
      </c>
      <c r="G275" s="57" t="s">
        <v>335</v>
      </c>
      <c r="H275" s="38">
        <v>0.0</v>
      </c>
      <c r="I275" s="113">
        <v>3590.0</v>
      </c>
      <c r="J275" s="125"/>
      <c r="K275" s="210">
        <v>1490.0</v>
      </c>
      <c r="L275" s="57">
        <v>1267.0</v>
      </c>
      <c r="M275" s="189">
        <f t="shared" si="26"/>
        <v>0</v>
      </c>
      <c r="N275" s="57" t="s">
        <v>1288</v>
      </c>
      <c r="O275" s="395" t="s">
        <v>2092</v>
      </c>
    </row>
    <row r="276">
      <c r="A276" s="271" t="s">
        <v>315</v>
      </c>
      <c r="B276" s="57" t="s">
        <v>316</v>
      </c>
      <c r="C276" s="58"/>
      <c r="D276" s="97" t="s">
        <v>567</v>
      </c>
      <c r="E276" s="57" t="s">
        <v>4</v>
      </c>
      <c r="F276" s="358" t="s">
        <v>730</v>
      </c>
      <c r="G276" s="57" t="s">
        <v>335</v>
      </c>
      <c r="H276" s="39">
        <v>1.0</v>
      </c>
      <c r="I276" s="120">
        <v>3490.0</v>
      </c>
      <c r="J276" s="120">
        <v>2190.0</v>
      </c>
      <c r="K276" s="119"/>
      <c r="L276" s="61" t="s">
        <v>731</v>
      </c>
      <c r="M276" s="62">
        <v>814.0</v>
      </c>
      <c r="N276" s="57" t="s">
        <v>629</v>
      </c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70"/>
      <c r="AJ276" s="270"/>
      <c r="AK276" s="270"/>
    </row>
    <row r="277">
      <c r="A277" s="271" t="s">
        <v>315</v>
      </c>
      <c r="B277" s="57" t="s">
        <v>316</v>
      </c>
      <c r="C277" s="58"/>
      <c r="D277" s="97" t="s">
        <v>567</v>
      </c>
      <c r="E277" s="57" t="s">
        <v>4</v>
      </c>
      <c r="F277" s="358" t="s">
        <v>732</v>
      </c>
      <c r="G277" s="57" t="s">
        <v>335</v>
      </c>
      <c r="H277" s="38">
        <v>1.0</v>
      </c>
      <c r="I277" s="113">
        <v>2990.0</v>
      </c>
      <c r="J277" s="132">
        <v>2190.0</v>
      </c>
      <c r="K277" s="104"/>
      <c r="L277" s="133">
        <v>1097.0</v>
      </c>
      <c r="M277" s="381">
        <v>932.0</v>
      </c>
      <c r="N277" s="57" t="s">
        <v>748</v>
      </c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  <c r="AH277" s="252"/>
      <c r="AI277" s="252"/>
      <c r="AJ277" s="270"/>
      <c r="AK277" s="270"/>
      <c r="AL277" s="270"/>
      <c r="AM277" s="270"/>
      <c r="AN277" s="270"/>
      <c r="AO277" s="270"/>
    </row>
    <row r="278">
      <c r="A278" s="271" t="s">
        <v>315</v>
      </c>
      <c r="B278" s="57" t="s">
        <v>331</v>
      </c>
      <c r="C278" s="58"/>
      <c r="D278" s="97" t="s">
        <v>567</v>
      </c>
      <c r="E278" s="57" t="s">
        <v>4</v>
      </c>
      <c r="F278" s="358" t="s">
        <v>808</v>
      </c>
      <c r="G278" s="57" t="s">
        <v>335</v>
      </c>
      <c r="H278" s="38">
        <v>1.0</v>
      </c>
      <c r="I278" s="113">
        <v>5990.0</v>
      </c>
      <c r="J278" s="132">
        <v>4790.0</v>
      </c>
      <c r="K278" s="104"/>
      <c r="L278" s="133">
        <v>1497.0</v>
      </c>
      <c r="M278" s="381">
        <v>1272.0</v>
      </c>
      <c r="N278" s="57" t="s">
        <v>748</v>
      </c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  <c r="AA278" s="252"/>
      <c r="AB278" s="252"/>
      <c r="AC278" s="252"/>
      <c r="AD278" s="252"/>
      <c r="AE278" s="252"/>
      <c r="AF278" s="252"/>
      <c r="AG278" s="252"/>
      <c r="AH278" s="252"/>
      <c r="AI278" s="252"/>
      <c r="AJ278" s="270"/>
      <c r="AK278" s="270"/>
      <c r="AL278" s="270"/>
      <c r="AM278" s="270"/>
      <c r="AN278" s="270"/>
      <c r="AO278" s="270"/>
    </row>
    <row r="279">
      <c r="A279" s="271" t="s">
        <v>315</v>
      </c>
      <c r="B279" s="57" t="s">
        <v>316</v>
      </c>
      <c r="C279" s="58"/>
      <c r="D279" s="57" t="s">
        <v>328</v>
      </c>
      <c r="E279" s="57" t="s">
        <v>4</v>
      </c>
      <c r="F279" s="57" t="s">
        <v>736</v>
      </c>
      <c r="G279" s="57" t="s">
        <v>335</v>
      </c>
      <c r="H279" s="38">
        <v>0.0</v>
      </c>
      <c r="I279" s="113">
        <v>2390.0</v>
      </c>
      <c r="J279" s="113">
        <v>1990.0</v>
      </c>
      <c r="K279" s="104"/>
      <c r="L279" s="133">
        <v>830.0</v>
      </c>
      <c r="M279" s="381">
        <v>706.0</v>
      </c>
      <c r="N279" s="57" t="s">
        <v>748</v>
      </c>
      <c r="O279" s="395" t="s">
        <v>2093</v>
      </c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  <c r="AA279" s="252"/>
      <c r="AB279" s="252"/>
      <c r="AC279" s="252"/>
      <c r="AD279" s="252"/>
      <c r="AE279" s="252"/>
      <c r="AF279" s="252"/>
      <c r="AG279" s="252"/>
      <c r="AH279" s="252"/>
      <c r="AI279" s="252"/>
      <c r="AJ279" s="270"/>
      <c r="AK279" s="270"/>
      <c r="AL279" s="270"/>
      <c r="AM279" s="270"/>
      <c r="AN279" s="270"/>
      <c r="AO279" s="270"/>
    </row>
    <row r="280">
      <c r="A280" s="271" t="s">
        <v>315</v>
      </c>
      <c r="B280" s="57" t="s">
        <v>316</v>
      </c>
      <c r="C280" s="58"/>
      <c r="D280" s="97" t="s">
        <v>567</v>
      </c>
      <c r="E280" s="57" t="s">
        <v>4</v>
      </c>
      <c r="F280" s="358" t="s">
        <v>736</v>
      </c>
      <c r="G280" s="57" t="s">
        <v>335</v>
      </c>
      <c r="H280" s="38">
        <v>1.0</v>
      </c>
      <c r="I280" s="113">
        <v>2390.0</v>
      </c>
      <c r="J280" s="113">
        <v>1990.0</v>
      </c>
      <c r="K280" s="104"/>
      <c r="L280" s="133">
        <v>830.0</v>
      </c>
      <c r="M280" s="381">
        <v>706.0</v>
      </c>
      <c r="N280" s="57" t="s">
        <v>748</v>
      </c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  <c r="AA280" s="252"/>
      <c r="AB280" s="252"/>
      <c r="AC280" s="252"/>
      <c r="AD280" s="252"/>
      <c r="AE280" s="252"/>
      <c r="AF280" s="252"/>
      <c r="AG280" s="252"/>
      <c r="AH280" s="252"/>
      <c r="AI280" s="252"/>
      <c r="AJ280" s="270"/>
      <c r="AK280" s="270"/>
      <c r="AL280" s="270"/>
      <c r="AM280" s="270"/>
      <c r="AN280" s="270"/>
      <c r="AO280" s="270"/>
    </row>
    <row r="281">
      <c r="A281" s="57" t="s">
        <v>315</v>
      </c>
      <c r="B281" s="57" t="s">
        <v>316</v>
      </c>
      <c r="C281" s="58"/>
      <c r="D281" s="57" t="s">
        <v>328</v>
      </c>
      <c r="E281" s="57" t="s">
        <v>4</v>
      </c>
      <c r="F281" s="57" t="s">
        <v>738</v>
      </c>
      <c r="G281" s="57" t="s">
        <v>335</v>
      </c>
      <c r="H281" s="38">
        <v>1.0</v>
      </c>
      <c r="I281" s="113">
        <v>2390.0</v>
      </c>
      <c r="J281" s="125"/>
      <c r="K281" s="211">
        <v>830.0</v>
      </c>
      <c r="L281" s="212">
        <v>706.0</v>
      </c>
      <c r="M281" s="189">
        <f>L281*H281</f>
        <v>706</v>
      </c>
      <c r="N281" s="57" t="s">
        <v>1299</v>
      </c>
    </row>
    <row r="282">
      <c r="A282" s="271" t="s">
        <v>315</v>
      </c>
      <c r="B282" s="57" t="s">
        <v>316</v>
      </c>
      <c r="C282" s="58"/>
      <c r="D282" s="394" t="s">
        <v>328</v>
      </c>
      <c r="E282" s="57" t="s">
        <v>4</v>
      </c>
      <c r="F282" s="57" t="s">
        <v>739</v>
      </c>
      <c r="G282" s="57" t="s">
        <v>335</v>
      </c>
      <c r="H282" s="38">
        <v>0.0</v>
      </c>
      <c r="I282" s="113">
        <v>2390.0</v>
      </c>
      <c r="J282" s="113">
        <v>1990.0</v>
      </c>
      <c r="K282" s="104"/>
      <c r="L282" s="133">
        <v>830.0</v>
      </c>
      <c r="M282" s="381">
        <v>706.0</v>
      </c>
      <c r="N282" s="57" t="s">
        <v>748</v>
      </c>
      <c r="O282" s="395" t="s">
        <v>2094</v>
      </c>
      <c r="P282" s="363" t="s">
        <v>2095</v>
      </c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  <c r="AA282" s="252"/>
      <c r="AB282" s="252"/>
      <c r="AC282" s="252"/>
      <c r="AD282" s="252"/>
      <c r="AE282" s="252"/>
      <c r="AF282" s="252"/>
      <c r="AG282" s="252"/>
      <c r="AH282" s="252"/>
      <c r="AI282" s="252"/>
      <c r="AJ282" s="270"/>
      <c r="AK282" s="270"/>
      <c r="AL282" s="270"/>
      <c r="AM282" s="270"/>
      <c r="AN282" s="270"/>
      <c r="AO282" s="270"/>
    </row>
    <row r="283">
      <c r="A283" s="271" t="s">
        <v>315</v>
      </c>
      <c r="B283" s="57" t="s">
        <v>316</v>
      </c>
      <c r="C283" s="58"/>
      <c r="D283" s="97" t="s">
        <v>567</v>
      </c>
      <c r="E283" s="57" t="s">
        <v>4</v>
      </c>
      <c r="F283" s="358" t="s">
        <v>740</v>
      </c>
      <c r="G283" s="57" t="s">
        <v>335</v>
      </c>
      <c r="H283" s="39">
        <v>1.0</v>
      </c>
      <c r="I283" s="120">
        <v>2790.0</v>
      </c>
      <c r="J283" s="120"/>
      <c r="K283" s="119"/>
      <c r="L283" s="61">
        <v>930.0</v>
      </c>
      <c r="M283" s="62">
        <v>884.0</v>
      </c>
      <c r="N283" s="57" t="s">
        <v>629</v>
      </c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70"/>
      <c r="AJ283" s="270"/>
      <c r="AK283" s="270"/>
    </row>
    <row r="284">
      <c r="A284" s="271" t="s">
        <v>315</v>
      </c>
      <c r="B284" s="57" t="s">
        <v>316</v>
      </c>
      <c r="C284" s="58"/>
      <c r="D284" s="57" t="s">
        <v>328</v>
      </c>
      <c r="E284" s="57" t="s">
        <v>4</v>
      </c>
      <c r="F284" s="57" t="s">
        <v>809</v>
      </c>
      <c r="G284" s="57" t="s">
        <v>335</v>
      </c>
      <c r="H284" s="38">
        <v>0.0</v>
      </c>
      <c r="I284" s="113">
        <v>2790.0</v>
      </c>
      <c r="J284" s="113">
        <v>2190.0</v>
      </c>
      <c r="K284" s="104"/>
      <c r="L284" s="133">
        <v>930.0</v>
      </c>
      <c r="M284" s="381">
        <v>791.0</v>
      </c>
      <c r="N284" s="57" t="s">
        <v>748</v>
      </c>
      <c r="O284" s="395" t="s">
        <v>2078</v>
      </c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  <c r="AA284" s="252"/>
      <c r="AB284" s="252"/>
      <c r="AC284" s="252"/>
      <c r="AD284" s="252"/>
      <c r="AE284" s="252"/>
      <c r="AF284" s="252"/>
      <c r="AG284" s="252"/>
      <c r="AH284" s="252"/>
      <c r="AI284" s="252"/>
      <c r="AJ284" s="270"/>
      <c r="AK284" s="270"/>
      <c r="AL284" s="270"/>
      <c r="AM284" s="270"/>
      <c r="AN284" s="270"/>
      <c r="AO284" s="270"/>
    </row>
    <row r="285">
      <c r="A285" s="271" t="s">
        <v>315</v>
      </c>
      <c r="B285" s="57" t="s">
        <v>316</v>
      </c>
      <c r="C285" s="58"/>
      <c r="D285" s="97" t="s">
        <v>567</v>
      </c>
      <c r="E285" s="57" t="s">
        <v>4</v>
      </c>
      <c r="F285" s="358" t="s">
        <v>809</v>
      </c>
      <c r="G285" s="57" t="s">
        <v>335</v>
      </c>
      <c r="H285" s="38">
        <v>1.0</v>
      </c>
      <c r="I285" s="113">
        <v>2790.0</v>
      </c>
      <c r="J285" s="113">
        <v>2190.0</v>
      </c>
      <c r="K285" s="104"/>
      <c r="L285" s="133">
        <v>930.0</v>
      </c>
      <c r="M285" s="381">
        <v>791.0</v>
      </c>
      <c r="N285" s="57" t="s">
        <v>748</v>
      </c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  <c r="AA285" s="252"/>
      <c r="AB285" s="252"/>
      <c r="AC285" s="252"/>
      <c r="AD285" s="252"/>
      <c r="AE285" s="252"/>
      <c r="AF285" s="252"/>
      <c r="AG285" s="252"/>
      <c r="AH285" s="252"/>
      <c r="AI285" s="252"/>
      <c r="AJ285" s="270"/>
      <c r="AK285" s="270"/>
      <c r="AL285" s="270"/>
      <c r="AM285" s="270"/>
      <c r="AN285" s="270"/>
      <c r="AO285" s="270"/>
    </row>
    <row r="286">
      <c r="A286" s="271" t="s">
        <v>315</v>
      </c>
      <c r="B286" s="57" t="s">
        <v>316</v>
      </c>
      <c r="C286" s="58"/>
      <c r="D286" s="97" t="s">
        <v>567</v>
      </c>
      <c r="E286" s="57" t="s">
        <v>4</v>
      </c>
      <c r="F286" s="358" t="s">
        <v>810</v>
      </c>
      <c r="G286" s="57" t="s">
        <v>335</v>
      </c>
      <c r="H286" s="38">
        <v>1.0</v>
      </c>
      <c r="I286" s="113">
        <v>2790.0</v>
      </c>
      <c r="J286" s="113">
        <v>2190.0</v>
      </c>
      <c r="K286" s="104"/>
      <c r="L286" s="133">
        <v>930.0</v>
      </c>
      <c r="M286" s="381">
        <v>791.0</v>
      </c>
      <c r="N286" s="57" t="s">
        <v>748</v>
      </c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  <c r="AA286" s="252"/>
      <c r="AB286" s="252"/>
      <c r="AC286" s="252"/>
      <c r="AD286" s="252"/>
      <c r="AE286" s="252"/>
      <c r="AF286" s="252"/>
      <c r="AG286" s="252"/>
      <c r="AH286" s="252"/>
      <c r="AI286" s="252"/>
      <c r="AJ286" s="270"/>
      <c r="AK286" s="270"/>
      <c r="AL286" s="270"/>
      <c r="AM286" s="270"/>
      <c r="AN286" s="270"/>
      <c r="AO286" s="270"/>
    </row>
    <row r="287">
      <c r="A287" s="57" t="s">
        <v>315</v>
      </c>
      <c r="B287" s="57" t="s">
        <v>316</v>
      </c>
      <c r="C287" s="58"/>
      <c r="D287" s="57" t="s">
        <v>328</v>
      </c>
      <c r="E287" s="57" t="s">
        <v>4</v>
      </c>
      <c r="F287" s="57" t="s">
        <v>811</v>
      </c>
      <c r="G287" s="57" t="s">
        <v>335</v>
      </c>
      <c r="H287" s="38">
        <v>0.0</v>
      </c>
      <c r="I287" s="113">
        <v>2590.0</v>
      </c>
      <c r="J287" s="125"/>
      <c r="K287" s="211">
        <v>930.0</v>
      </c>
      <c r="L287" s="57">
        <v>791.0</v>
      </c>
      <c r="M287" s="189">
        <f>L287*H287</f>
        <v>0</v>
      </c>
      <c r="N287" s="57" t="s">
        <v>1299</v>
      </c>
      <c r="O287" s="395" t="s">
        <v>2096</v>
      </c>
    </row>
    <row r="288">
      <c r="A288" s="271" t="s">
        <v>315</v>
      </c>
      <c r="B288" s="57" t="s">
        <v>316</v>
      </c>
      <c r="C288" s="58"/>
      <c r="D288" s="97" t="s">
        <v>567</v>
      </c>
      <c r="E288" s="57" t="s">
        <v>4</v>
      </c>
      <c r="F288" s="358" t="s">
        <v>812</v>
      </c>
      <c r="G288" s="57" t="s">
        <v>335</v>
      </c>
      <c r="H288" s="38">
        <v>1.0</v>
      </c>
      <c r="I288" s="113">
        <v>2390.0</v>
      </c>
      <c r="J288" s="125"/>
      <c r="K288" s="104"/>
      <c r="L288" s="133">
        <v>930.0</v>
      </c>
      <c r="M288" s="381">
        <v>791.0</v>
      </c>
      <c r="N288" s="57" t="s">
        <v>748</v>
      </c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  <c r="AA288" s="252"/>
      <c r="AB288" s="252"/>
      <c r="AC288" s="252"/>
      <c r="AD288" s="252"/>
      <c r="AE288" s="252"/>
      <c r="AF288" s="252"/>
      <c r="AG288" s="252"/>
      <c r="AH288" s="252"/>
      <c r="AI288" s="252"/>
      <c r="AJ288" s="270"/>
      <c r="AK288" s="270"/>
      <c r="AL288" s="270"/>
      <c r="AM288" s="270"/>
      <c r="AN288" s="270"/>
      <c r="AO288" s="270"/>
    </row>
    <row r="289">
      <c r="A289" s="271" t="s">
        <v>315</v>
      </c>
      <c r="B289" s="57" t="s">
        <v>316</v>
      </c>
      <c r="C289" s="58"/>
      <c r="D289" s="271" t="s">
        <v>474</v>
      </c>
      <c r="E289" s="57" t="s">
        <v>4</v>
      </c>
      <c r="F289" s="57" t="s">
        <v>813</v>
      </c>
      <c r="G289" s="57" t="s">
        <v>335</v>
      </c>
      <c r="H289" s="38">
        <v>0.0</v>
      </c>
      <c r="I289" s="113">
        <v>2390.0</v>
      </c>
      <c r="J289" s="125"/>
      <c r="K289" s="104"/>
      <c r="L289" s="133">
        <v>930.0</v>
      </c>
      <c r="M289" s="381">
        <v>791.0</v>
      </c>
      <c r="N289" s="57" t="s">
        <v>748</v>
      </c>
      <c r="O289" s="395" t="s">
        <v>2092</v>
      </c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  <c r="AA289" s="252"/>
      <c r="AB289" s="252"/>
      <c r="AC289" s="252"/>
      <c r="AD289" s="252"/>
      <c r="AE289" s="252"/>
      <c r="AF289" s="252"/>
      <c r="AG289" s="252"/>
      <c r="AH289" s="252"/>
      <c r="AI289" s="252"/>
      <c r="AJ289" s="270"/>
      <c r="AK289" s="270"/>
      <c r="AL289" s="270"/>
      <c r="AM289" s="270"/>
      <c r="AN289" s="270"/>
      <c r="AO289" s="270"/>
    </row>
    <row r="290">
      <c r="A290" s="57" t="s">
        <v>315</v>
      </c>
      <c r="B290" s="57" t="s">
        <v>316</v>
      </c>
      <c r="C290" s="57"/>
      <c r="D290" s="271" t="s">
        <v>567</v>
      </c>
      <c r="E290" s="57" t="s">
        <v>4</v>
      </c>
      <c r="F290" s="382" t="s">
        <v>1108</v>
      </c>
      <c r="G290" s="154" t="s">
        <v>335</v>
      </c>
      <c r="H290" s="38">
        <v>1.0</v>
      </c>
      <c r="I290" s="113">
        <v>3590.0</v>
      </c>
      <c r="J290" s="125"/>
      <c r="K290" s="179">
        <v>1330.0</v>
      </c>
      <c r="L290" s="38">
        <v>1130.5</v>
      </c>
      <c r="M290" s="383">
        <f t="shared" ref="M290:M301" si="27">L290*H290</f>
        <v>1130.5</v>
      </c>
      <c r="N290" s="57" t="s">
        <v>1095</v>
      </c>
      <c r="O290" s="63"/>
      <c r="P290" s="63"/>
      <c r="Q290" s="5">
        <v>1.0</v>
      </c>
      <c r="R290" s="5"/>
      <c r="S290" s="5"/>
      <c r="T290" s="5"/>
      <c r="U290" s="5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</row>
    <row r="291">
      <c r="A291" s="57" t="s">
        <v>315</v>
      </c>
      <c r="B291" s="57" t="s">
        <v>316</v>
      </c>
      <c r="C291" s="58"/>
      <c r="D291" s="57" t="s">
        <v>328</v>
      </c>
      <c r="E291" s="57" t="s">
        <v>4</v>
      </c>
      <c r="F291" s="57" t="s">
        <v>1108</v>
      </c>
      <c r="G291" s="57" t="s">
        <v>335</v>
      </c>
      <c r="H291" s="38">
        <v>0.0</v>
      </c>
      <c r="I291" s="113">
        <v>3190.0</v>
      </c>
      <c r="J291" s="125"/>
      <c r="K291" s="210">
        <v>1330.0</v>
      </c>
      <c r="L291" s="57">
        <v>1064.0</v>
      </c>
      <c r="M291" s="189">
        <f t="shared" si="27"/>
        <v>0</v>
      </c>
      <c r="N291" s="57" t="s">
        <v>1288</v>
      </c>
      <c r="O291" s="395" t="s">
        <v>1763</v>
      </c>
    </row>
    <row r="292">
      <c r="A292" s="57" t="s">
        <v>315</v>
      </c>
      <c r="B292" s="57" t="s">
        <v>316</v>
      </c>
      <c r="C292" s="58"/>
      <c r="D292" s="271" t="s">
        <v>474</v>
      </c>
      <c r="E292" s="57" t="s">
        <v>4</v>
      </c>
      <c r="F292" s="57" t="s">
        <v>1403</v>
      </c>
      <c r="G292" s="57" t="s">
        <v>335</v>
      </c>
      <c r="H292" s="38">
        <v>0.0</v>
      </c>
      <c r="I292" s="113">
        <v>4590.0</v>
      </c>
      <c r="J292" s="125"/>
      <c r="K292" s="210">
        <v>1996.0</v>
      </c>
      <c r="L292" s="57">
        <v>1597.0</v>
      </c>
      <c r="M292" s="189">
        <f t="shared" si="27"/>
        <v>0</v>
      </c>
      <c r="N292" s="57" t="s">
        <v>1288</v>
      </c>
      <c r="O292" s="395" t="s">
        <v>2097</v>
      </c>
    </row>
    <row r="293">
      <c r="A293" s="57" t="s">
        <v>315</v>
      </c>
      <c r="B293" s="57" t="s">
        <v>331</v>
      </c>
      <c r="C293" s="58"/>
      <c r="D293" s="57" t="s">
        <v>328</v>
      </c>
      <c r="E293" s="57" t="s">
        <v>4</v>
      </c>
      <c r="F293" s="57" t="s">
        <v>817</v>
      </c>
      <c r="G293" s="57" t="s">
        <v>335</v>
      </c>
      <c r="H293" s="38">
        <v>0.0</v>
      </c>
      <c r="I293" s="113">
        <v>4590.0</v>
      </c>
      <c r="J293" s="125"/>
      <c r="K293" s="210">
        <v>1790.0</v>
      </c>
      <c r="L293" s="57">
        <v>1522.0</v>
      </c>
      <c r="M293" s="189">
        <f t="shared" si="27"/>
        <v>0</v>
      </c>
      <c r="N293" s="57" t="s">
        <v>1288</v>
      </c>
      <c r="O293" s="395" t="s">
        <v>2098</v>
      </c>
    </row>
    <row r="294">
      <c r="A294" s="57" t="s">
        <v>315</v>
      </c>
      <c r="B294" s="57" t="s">
        <v>331</v>
      </c>
      <c r="C294" s="58"/>
      <c r="D294" s="57" t="s">
        <v>567</v>
      </c>
      <c r="E294" s="57" t="s">
        <v>4</v>
      </c>
      <c r="F294" s="358" t="s">
        <v>817</v>
      </c>
      <c r="G294" s="57" t="s">
        <v>335</v>
      </c>
      <c r="H294" s="38">
        <v>1.0</v>
      </c>
      <c r="I294" s="113">
        <v>4590.0</v>
      </c>
      <c r="J294" s="125"/>
      <c r="K294" s="210">
        <v>1790.0</v>
      </c>
      <c r="L294" s="57">
        <v>1522.0</v>
      </c>
      <c r="M294" s="189">
        <f t="shared" si="27"/>
        <v>1522</v>
      </c>
      <c r="N294" s="57" t="s">
        <v>1288</v>
      </c>
    </row>
    <row r="295">
      <c r="A295" s="57" t="s">
        <v>315</v>
      </c>
      <c r="B295" s="57" t="s">
        <v>331</v>
      </c>
      <c r="C295" s="58"/>
      <c r="D295" s="57" t="s">
        <v>328</v>
      </c>
      <c r="E295" s="57" t="s">
        <v>4</v>
      </c>
      <c r="F295" s="57" t="s">
        <v>1406</v>
      </c>
      <c r="G295" s="57" t="s">
        <v>335</v>
      </c>
      <c r="H295" s="38">
        <v>0.0</v>
      </c>
      <c r="I295" s="113">
        <v>4590.0</v>
      </c>
      <c r="J295" s="125"/>
      <c r="K295" s="210">
        <v>1790.0</v>
      </c>
      <c r="L295" s="57">
        <v>1522.0</v>
      </c>
      <c r="M295" s="189">
        <f t="shared" si="27"/>
        <v>0</v>
      </c>
      <c r="N295" s="57" t="s">
        <v>1288</v>
      </c>
      <c r="O295" s="395" t="s">
        <v>1768</v>
      </c>
    </row>
    <row r="296">
      <c r="A296" s="57" t="s">
        <v>315</v>
      </c>
      <c r="B296" s="57" t="s">
        <v>331</v>
      </c>
      <c r="C296" s="58"/>
      <c r="D296" s="57" t="s">
        <v>567</v>
      </c>
      <c r="E296" s="57" t="s">
        <v>4</v>
      </c>
      <c r="F296" s="358" t="s">
        <v>1406</v>
      </c>
      <c r="G296" s="57" t="s">
        <v>335</v>
      </c>
      <c r="H296" s="38">
        <v>1.0</v>
      </c>
      <c r="I296" s="113">
        <v>4590.0</v>
      </c>
      <c r="J296" s="125"/>
      <c r="K296" s="210">
        <v>1790.0</v>
      </c>
      <c r="L296" s="57">
        <v>1522.0</v>
      </c>
      <c r="M296" s="189">
        <f t="shared" si="27"/>
        <v>1522</v>
      </c>
      <c r="N296" s="57" t="s">
        <v>1288</v>
      </c>
    </row>
    <row r="297">
      <c r="A297" s="57" t="s">
        <v>315</v>
      </c>
      <c r="B297" s="57" t="s">
        <v>331</v>
      </c>
      <c r="C297" s="58"/>
      <c r="D297" s="57" t="s">
        <v>567</v>
      </c>
      <c r="E297" s="57" t="s">
        <v>4</v>
      </c>
      <c r="F297" s="358" t="s">
        <v>1408</v>
      </c>
      <c r="G297" s="57" t="s">
        <v>335</v>
      </c>
      <c r="H297" s="38">
        <v>1.0</v>
      </c>
      <c r="I297" s="113">
        <v>6190.0</v>
      </c>
      <c r="J297" s="125"/>
      <c r="K297" s="210">
        <v>2690.0</v>
      </c>
      <c r="L297" s="57">
        <v>2152.0</v>
      </c>
      <c r="M297" s="189">
        <f t="shared" si="27"/>
        <v>2152</v>
      </c>
      <c r="N297" s="57" t="s">
        <v>1288</v>
      </c>
    </row>
    <row r="298">
      <c r="A298" s="57" t="s">
        <v>315</v>
      </c>
      <c r="B298" s="57" t="s">
        <v>331</v>
      </c>
      <c r="C298" s="58"/>
      <c r="D298" s="57" t="s">
        <v>328</v>
      </c>
      <c r="E298" s="57" t="s">
        <v>4</v>
      </c>
      <c r="F298" s="57" t="s">
        <v>1410</v>
      </c>
      <c r="G298" s="57" t="s">
        <v>335</v>
      </c>
      <c r="H298" s="38">
        <v>1.0</v>
      </c>
      <c r="I298" s="113">
        <v>4190.0</v>
      </c>
      <c r="J298" s="125"/>
      <c r="K298" s="210">
        <v>1663.0</v>
      </c>
      <c r="L298" s="57">
        <v>1330.0</v>
      </c>
      <c r="M298" s="189">
        <f t="shared" si="27"/>
        <v>1330</v>
      </c>
      <c r="N298" s="57" t="s">
        <v>1288</v>
      </c>
    </row>
    <row r="299">
      <c r="A299" s="57" t="s">
        <v>315</v>
      </c>
      <c r="B299" s="57" t="s">
        <v>331</v>
      </c>
      <c r="C299" s="58"/>
      <c r="D299" s="57" t="s">
        <v>328</v>
      </c>
      <c r="E299" s="57" t="s">
        <v>4</v>
      </c>
      <c r="F299" s="57" t="s">
        <v>1412</v>
      </c>
      <c r="G299" s="57" t="s">
        <v>335</v>
      </c>
      <c r="H299" s="38">
        <v>0.0</v>
      </c>
      <c r="I299" s="113">
        <v>5590.0</v>
      </c>
      <c r="J299" s="125"/>
      <c r="K299" s="210">
        <v>2330.0</v>
      </c>
      <c r="L299" s="57">
        <v>1864.0</v>
      </c>
      <c r="M299" s="189">
        <f t="shared" si="27"/>
        <v>0</v>
      </c>
      <c r="N299" s="57" t="s">
        <v>1288</v>
      </c>
      <c r="O299" s="395" t="s">
        <v>438</v>
      </c>
    </row>
    <row r="300">
      <c r="A300" s="57" t="s">
        <v>315</v>
      </c>
      <c r="B300" s="57" t="s">
        <v>316</v>
      </c>
      <c r="C300" s="58"/>
      <c r="D300" s="394" t="s">
        <v>328</v>
      </c>
      <c r="E300" s="57" t="s">
        <v>4</v>
      </c>
      <c r="F300" s="57" t="s">
        <v>1413</v>
      </c>
      <c r="G300" s="57" t="s">
        <v>335</v>
      </c>
      <c r="H300" s="38">
        <v>0.0</v>
      </c>
      <c r="I300" s="113">
        <v>3390.0</v>
      </c>
      <c r="J300" s="125"/>
      <c r="K300" s="210">
        <v>1390.0</v>
      </c>
      <c r="L300" s="57">
        <v>1112.0</v>
      </c>
      <c r="M300" s="189">
        <f t="shared" si="27"/>
        <v>0</v>
      </c>
      <c r="N300" s="57" t="s">
        <v>1288</v>
      </c>
      <c r="O300" s="395" t="s">
        <v>2099</v>
      </c>
      <c r="P300" s="395" t="s">
        <v>1973</v>
      </c>
    </row>
    <row r="301">
      <c r="A301" s="57" t="s">
        <v>315</v>
      </c>
      <c r="B301" s="57" t="s">
        <v>316</v>
      </c>
      <c r="C301" s="58"/>
      <c r="D301" s="57" t="s">
        <v>567</v>
      </c>
      <c r="E301" s="57" t="s">
        <v>4</v>
      </c>
      <c r="F301" s="358" t="s">
        <v>1413</v>
      </c>
      <c r="G301" s="57" t="s">
        <v>335</v>
      </c>
      <c r="H301" s="38">
        <v>1.0</v>
      </c>
      <c r="I301" s="113">
        <v>3390.0</v>
      </c>
      <c r="J301" s="125"/>
      <c r="K301" s="210">
        <v>1390.0</v>
      </c>
      <c r="L301" s="57">
        <v>1112.0</v>
      </c>
      <c r="M301" s="189">
        <f t="shared" si="27"/>
        <v>1112</v>
      </c>
      <c r="N301" s="57" t="s">
        <v>1288</v>
      </c>
    </row>
    <row r="302">
      <c r="A302" s="271" t="s">
        <v>315</v>
      </c>
      <c r="B302" s="271" t="s">
        <v>316</v>
      </c>
      <c r="C302" s="280"/>
      <c r="D302" s="271" t="s">
        <v>567</v>
      </c>
      <c r="E302" s="271" t="s">
        <v>319</v>
      </c>
      <c r="F302" s="272" t="s">
        <v>1945</v>
      </c>
      <c r="G302" s="271" t="s">
        <v>335</v>
      </c>
      <c r="H302" s="273">
        <v>1.0</v>
      </c>
      <c r="I302" s="271">
        <v>5590.0</v>
      </c>
      <c r="J302" s="271"/>
      <c r="K302" s="274"/>
      <c r="L302" s="154">
        <v>2330.0</v>
      </c>
      <c r="M302" s="275">
        <v>2214.0</v>
      </c>
      <c r="N302" s="271" t="s">
        <v>321</v>
      </c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  <c r="AA302" s="252"/>
      <c r="AB302" s="252"/>
      <c r="AC302" s="252"/>
      <c r="AD302" s="252"/>
      <c r="AE302" s="252"/>
      <c r="AF302" s="252"/>
      <c r="AG302" s="252"/>
      <c r="AH302" s="252"/>
      <c r="AI302" s="252"/>
      <c r="AJ302" s="270"/>
      <c r="AK302" s="270"/>
      <c r="AL302" s="270"/>
      <c r="AM302" s="270"/>
      <c r="AN302" s="270"/>
      <c r="AO302" s="270"/>
    </row>
    <row r="303">
      <c r="A303" s="57" t="s">
        <v>315</v>
      </c>
      <c r="B303" s="57" t="s">
        <v>331</v>
      </c>
      <c r="C303" s="58"/>
      <c r="D303" s="57" t="s">
        <v>567</v>
      </c>
      <c r="E303" s="57" t="s">
        <v>4</v>
      </c>
      <c r="F303" s="358" t="s">
        <v>1415</v>
      </c>
      <c r="G303" s="57" t="s">
        <v>335</v>
      </c>
      <c r="H303" s="38">
        <v>1.0</v>
      </c>
      <c r="I303" s="113">
        <v>5590.0</v>
      </c>
      <c r="J303" s="125"/>
      <c r="K303" s="210">
        <v>2497.0</v>
      </c>
      <c r="L303" s="57">
        <v>2122.0</v>
      </c>
      <c r="M303" s="189">
        <f>L303*H303</f>
        <v>2122</v>
      </c>
      <c r="N303" s="57" t="s">
        <v>1288</v>
      </c>
    </row>
    <row r="304">
      <c r="A304" s="271" t="s">
        <v>315</v>
      </c>
      <c r="B304" s="271" t="s">
        <v>331</v>
      </c>
      <c r="C304" s="280"/>
      <c r="D304" s="271" t="s">
        <v>474</v>
      </c>
      <c r="E304" s="271" t="s">
        <v>319</v>
      </c>
      <c r="F304" s="272" t="s">
        <v>2100</v>
      </c>
      <c r="G304" s="271" t="s">
        <v>335</v>
      </c>
      <c r="H304" s="273">
        <v>0.0</v>
      </c>
      <c r="I304" s="271">
        <v>5990.0</v>
      </c>
      <c r="J304" s="271"/>
      <c r="K304" s="274"/>
      <c r="L304" s="154">
        <v>2497.0</v>
      </c>
      <c r="M304" s="275">
        <v>2372.0</v>
      </c>
      <c r="N304" s="271" t="s">
        <v>321</v>
      </c>
      <c r="O304" s="363" t="s">
        <v>2101</v>
      </c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  <c r="AA304" s="252"/>
      <c r="AB304" s="252"/>
      <c r="AC304" s="252"/>
      <c r="AD304" s="252"/>
      <c r="AE304" s="252"/>
      <c r="AF304" s="252"/>
      <c r="AG304" s="252"/>
      <c r="AH304" s="252"/>
      <c r="AI304" s="252"/>
      <c r="AJ304" s="270"/>
      <c r="AK304" s="270"/>
      <c r="AL304" s="270"/>
      <c r="AM304" s="270"/>
      <c r="AN304" s="270"/>
      <c r="AO304" s="270"/>
    </row>
    <row r="305">
      <c r="A305" s="271" t="s">
        <v>315</v>
      </c>
      <c r="B305" s="271" t="s">
        <v>331</v>
      </c>
      <c r="C305" s="280"/>
      <c r="D305" s="271" t="s">
        <v>328</v>
      </c>
      <c r="E305" s="271" t="s">
        <v>319</v>
      </c>
      <c r="F305" s="272" t="s">
        <v>1946</v>
      </c>
      <c r="G305" s="271" t="s">
        <v>335</v>
      </c>
      <c r="H305" s="273">
        <v>1.0</v>
      </c>
      <c r="I305" s="271">
        <v>5990.0</v>
      </c>
      <c r="J305" s="271"/>
      <c r="K305" s="274"/>
      <c r="L305" s="154">
        <v>2497.0</v>
      </c>
      <c r="M305" s="275">
        <v>2372.0</v>
      </c>
      <c r="N305" s="271" t="s">
        <v>321</v>
      </c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  <c r="AA305" s="252"/>
      <c r="AB305" s="252"/>
      <c r="AC305" s="252"/>
      <c r="AD305" s="252"/>
      <c r="AE305" s="252"/>
      <c r="AF305" s="252"/>
      <c r="AG305" s="252"/>
      <c r="AH305" s="252"/>
      <c r="AI305" s="252"/>
      <c r="AJ305" s="270"/>
      <c r="AK305" s="270"/>
      <c r="AL305" s="270"/>
      <c r="AM305" s="270"/>
      <c r="AN305" s="270"/>
      <c r="AO305" s="270"/>
    </row>
    <row r="306">
      <c r="A306" s="57" t="s">
        <v>315</v>
      </c>
      <c r="B306" s="57" t="s">
        <v>331</v>
      </c>
      <c r="C306" s="58"/>
      <c r="D306" s="57" t="s">
        <v>567</v>
      </c>
      <c r="E306" s="57" t="s">
        <v>4</v>
      </c>
      <c r="F306" s="358" t="s">
        <v>1417</v>
      </c>
      <c r="G306" s="57" t="s">
        <v>335</v>
      </c>
      <c r="H306" s="38">
        <v>1.0</v>
      </c>
      <c r="I306" s="113">
        <v>5590.0</v>
      </c>
      <c r="J306" s="125"/>
      <c r="K306" s="210">
        <v>2330.0</v>
      </c>
      <c r="L306" s="57">
        <v>1864.0</v>
      </c>
      <c r="M306" s="189">
        <f>L306*H306</f>
        <v>1864</v>
      </c>
      <c r="N306" s="57" t="s">
        <v>1288</v>
      </c>
    </row>
    <row r="307">
      <c r="A307" s="271" t="s">
        <v>315</v>
      </c>
      <c r="B307" s="271" t="s">
        <v>316</v>
      </c>
      <c r="C307" s="280"/>
      <c r="D307" s="271" t="s">
        <v>328</v>
      </c>
      <c r="E307" s="271" t="s">
        <v>319</v>
      </c>
      <c r="F307" s="272" t="s">
        <v>1418</v>
      </c>
      <c r="G307" s="271" t="s">
        <v>335</v>
      </c>
      <c r="H307" s="273">
        <v>1.0</v>
      </c>
      <c r="I307" s="271">
        <v>3190.0</v>
      </c>
      <c r="J307" s="271"/>
      <c r="K307" s="274"/>
      <c r="L307" s="154">
        <v>1290.0</v>
      </c>
      <c r="M307" s="275">
        <v>1226.0</v>
      </c>
      <c r="N307" s="271" t="s">
        <v>321</v>
      </c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  <c r="AA307" s="252"/>
      <c r="AB307" s="252"/>
      <c r="AC307" s="252"/>
      <c r="AD307" s="252"/>
      <c r="AE307" s="252"/>
      <c r="AF307" s="252"/>
      <c r="AG307" s="252"/>
      <c r="AH307" s="252"/>
      <c r="AI307" s="252"/>
      <c r="AJ307" s="270"/>
      <c r="AK307" s="270"/>
      <c r="AL307" s="270"/>
      <c r="AM307" s="270"/>
      <c r="AN307" s="270"/>
      <c r="AO307" s="270"/>
    </row>
    <row r="308">
      <c r="A308" s="57" t="s">
        <v>315</v>
      </c>
      <c r="B308" s="57" t="s">
        <v>316</v>
      </c>
      <c r="C308" s="58"/>
      <c r="D308" s="57" t="s">
        <v>567</v>
      </c>
      <c r="E308" s="57" t="s">
        <v>4</v>
      </c>
      <c r="F308" s="358" t="s">
        <v>1418</v>
      </c>
      <c r="G308" s="57" t="s">
        <v>335</v>
      </c>
      <c r="H308" s="38">
        <v>1.0</v>
      </c>
      <c r="I308" s="113">
        <v>3190.0</v>
      </c>
      <c r="J308" s="125"/>
      <c r="K308" s="210">
        <v>1290.0</v>
      </c>
      <c r="L308" s="57">
        <v>1032.0</v>
      </c>
      <c r="M308" s="189">
        <f t="shared" ref="M308:M312" si="28">L308*H308</f>
        <v>1032</v>
      </c>
      <c r="N308" s="57" t="s">
        <v>1288</v>
      </c>
    </row>
    <row r="309">
      <c r="A309" s="57" t="s">
        <v>315</v>
      </c>
      <c r="B309" s="57" t="s">
        <v>316</v>
      </c>
      <c r="C309" s="58"/>
      <c r="D309" s="271" t="s">
        <v>474</v>
      </c>
      <c r="E309" s="57" t="s">
        <v>4</v>
      </c>
      <c r="F309" s="57" t="s">
        <v>1419</v>
      </c>
      <c r="G309" s="57" t="s">
        <v>335</v>
      </c>
      <c r="H309" s="38">
        <v>1.0</v>
      </c>
      <c r="I309" s="113">
        <v>3190.0</v>
      </c>
      <c r="J309" s="125"/>
      <c r="K309" s="210">
        <v>1290.0</v>
      </c>
      <c r="L309" s="57">
        <v>1032.0</v>
      </c>
      <c r="M309" s="189">
        <f t="shared" si="28"/>
        <v>1032</v>
      </c>
      <c r="N309" s="57" t="s">
        <v>1288</v>
      </c>
    </row>
    <row r="310">
      <c r="A310" s="57" t="s">
        <v>315</v>
      </c>
      <c r="B310" s="57" t="s">
        <v>331</v>
      </c>
      <c r="C310" s="58"/>
      <c r="D310" s="271" t="s">
        <v>474</v>
      </c>
      <c r="E310" s="57" t="s">
        <v>4</v>
      </c>
      <c r="F310" s="57" t="s">
        <v>1420</v>
      </c>
      <c r="G310" s="57" t="s">
        <v>335</v>
      </c>
      <c r="H310" s="38">
        <v>1.0</v>
      </c>
      <c r="I310" s="113">
        <v>5590.0</v>
      </c>
      <c r="J310" s="125"/>
      <c r="K310" s="210">
        <v>2330.0</v>
      </c>
      <c r="L310" s="57">
        <v>1864.0</v>
      </c>
      <c r="M310" s="189">
        <f t="shared" si="28"/>
        <v>1864</v>
      </c>
      <c r="N310" s="57" t="s">
        <v>1288</v>
      </c>
    </row>
    <row r="311">
      <c r="A311" s="57" t="s">
        <v>315</v>
      </c>
      <c r="B311" s="57" t="s">
        <v>331</v>
      </c>
      <c r="C311" s="58"/>
      <c r="D311" s="57" t="s">
        <v>328</v>
      </c>
      <c r="E311" s="57" t="s">
        <v>4</v>
      </c>
      <c r="F311" s="57" t="s">
        <v>1421</v>
      </c>
      <c r="G311" s="57" t="s">
        <v>335</v>
      </c>
      <c r="H311" s="38">
        <v>1.0</v>
      </c>
      <c r="I311" s="113">
        <v>5590.0</v>
      </c>
      <c r="J311" s="125"/>
      <c r="K311" s="210">
        <v>2330.0</v>
      </c>
      <c r="L311" s="57">
        <v>1864.0</v>
      </c>
      <c r="M311" s="189">
        <f t="shared" si="28"/>
        <v>1864</v>
      </c>
      <c r="N311" s="57" t="s">
        <v>1288</v>
      </c>
    </row>
    <row r="312">
      <c r="A312" s="57" t="s">
        <v>315</v>
      </c>
      <c r="B312" s="57" t="s">
        <v>331</v>
      </c>
      <c r="C312" s="58"/>
      <c r="D312" s="271" t="s">
        <v>474</v>
      </c>
      <c r="E312" s="57" t="s">
        <v>4</v>
      </c>
      <c r="F312" s="57" t="s">
        <v>1421</v>
      </c>
      <c r="G312" s="57" t="s">
        <v>335</v>
      </c>
      <c r="H312" s="38">
        <v>1.0</v>
      </c>
      <c r="I312" s="113">
        <v>5590.0</v>
      </c>
      <c r="J312" s="125"/>
      <c r="K312" s="210">
        <v>2330.0</v>
      </c>
      <c r="L312" s="57">
        <v>1864.0</v>
      </c>
      <c r="M312" s="189">
        <f t="shared" si="28"/>
        <v>1864</v>
      </c>
      <c r="N312" s="57" t="s">
        <v>1288</v>
      </c>
    </row>
    <row r="313">
      <c r="F313" s="453"/>
    </row>
    <row r="314">
      <c r="F314" s="453"/>
    </row>
    <row r="315" ht="15.75" customHeight="1">
      <c r="F315" s="453"/>
    </row>
    <row r="316" ht="15.75" customHeight="1">
      <c r="A316" s="301"/>
      <c r="B316" s="252"/>
      <c r="C316" s="252"/>
      <c r="D316" s="252"/>
      <c r="E316" s="252"/>
      <c r="F316" s="454"/>
      <c r="G316" s="252"/>
      <c r="H316" s="455"/>
      <c r="I316" s="252"/>
      <c r="J316" s="252"/>
      <c r="K316" s="252"/>
      <c r="L316" s="456"/>
      <c r="M316" s="457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52"/>
      <c r="AK316" s="252"/>
      <c r="AL316" s="252"/>
      <c r="AM316" s="252"/>
      <c r="AN316" s="252"/>
      <c r="AO316" s="252"/>
    </row>
    <row r="317" ht="15.75" customHeight="1">
      <c r="A317" s="282" t="s">
        <v>315</v>
      </c>
      <c r="B317" s="458" t="s">
        <v>236</v>
      </c>
      <c r="C317" s="458" t="s">
        <v>6</v>
      </c>
      <c r="D317" s="458" t="s">
        <v>567</v>
      </c>
      <c r="E317" s="458" t="s">
        <v>4</v>
      </c>
      <c r="F317" s="368" t="s">
        <v>1947</v>
      </c>
      <c r="G317" s="459" t="s">
        <v>1840</v>
      </c>
      <c r="H317" s="39">
        <v>1.0</v>
      </c>
      <c r="I317" s="274"/>
      <c r="J317" s="458">
        <v>2990.0</v>
      </c>
      <c r="K317" s="458">
        <v>2390.0</v>
      </c>
      <c r="L317" s="460">
        <v>947.0</v>
      </c>
      <c r="M317" s="461">
        <v>947.0</v>
      </c>
      <c r="N317" s="271" t="s">
        <v>1841</v>
      </c>
      <c r="O317" s="252"/>
      <c r="P317" s="252"/>
      <c r="Q317" s="252"/>
      <c r="R317" s="276"/>
      <c r="S317" s="276"/>
      <c r="T317" s="276"/>
      <c r="U317" s="276"/>
      <c r="V317" s="276"/>
      <c r="W317" s="276"/>
      <c r="X317" s="277"/>
      <c r="Y317" s="276"/>
      <c r="Z317" s="276"/>
      <c r="AA317" s="276"/>
      <c r="AB317" s="276"/>
      <c r="AC317" s="276"/>
      <c r="AD317" s="276"/>
      <c r="AE317" s="276"/>
      <c r="AF317" s="252"/>
      <c r="AG317" s="252"/>
      <c r="AH317" s="252"/>
      <c r="AI317" s="252"/>
      <c r="AJ317" s="252"/>
      <c r="AK317" s="252"/>
      <c r="AL317" s="252"/>
      <c r="AM317" s="252"/>
      <c r="AN317" s="252"/>
      <c r="AO317" s="252"/>
    </row>
    <row r="318" ht="15.75" customHeight="1">
      <c r="A318" s="282" t="s">
        <v>315</v>
      </c>
      <c r="B318" s="255" t="s">
        <v>231</v>
      </c>
      <c r="C318" s="255" t="s">
        <v>6</v>
      </c>
      <c r="D318" s="57" t="s">
        <v>474</v>
      </c>
      <c r="E318" s="255" t="s">
        <v>319</v>
      </c>
      <c r="F318" s="281" t="s">
        <v>1948</v>
      </c>
      <c r="G318" s="255"/>
      <c r="H318" s="250">
        <v>1.0</v>
      </c>
      <c r="I318" s="255"/>
      <c r="J318" s="293">
        <v>3890.0</v>
      </c>
      <c r="K318" s="294"/>
      <c r="L318" s="295">
        <f>3840/3</f>
        <v>1280</v>
      </c>
      <c r="M318" s="251">
        <f t="shared" ref="M318:M320" si="29">L318*H318</f>
        <v>1280</v>
      </c>
      <c r="N318" s="255" t="s">
        <v>1804</v>
      </c>
      <c r="O318" s="270"/>
      <c r="P318" s="247"/>
      <c r="Q318" s="247"/>
      <c r="R318" s="286"/>
      <c r="S318" s="286"/>
      <c r="T318" s="286"/>
      <c r="U318" s="286"/>
      <c r="V318" s="286"/>
      <c r="W318" s="286"/>
      <c r="X318" s="287"/>
      <c r="Y318" s="286"/>
      <c r="Z318" s="286"/>
      <c r="AA318" s="286"/>
      <c r="AB318" s="286"/>
      <c r="AC318" s="286"/>
      <c r="AD318" s="286"/>
      <c r="AE318" s="286"/>
      <c r="AF318" s="247"/>
      <c r="AG318" s="247"/>
      <c r="AH318" s="247"/>
      <c r="AI318" s="270"/>
      <c r="AJ318" s="270"/>
      <c r="AK318" s="270"/>
      <c r="AL318" s="270"/>
      <c r="AM318" s="270"/>
      <c r="AN318" s="270"/>
      <c r="AO318" s="270"/>
    </row>
    <row r="319" ht="15.75" customHeight="1">
      <c r="A319" s="282" t="s">
        <v>315</v>
      </c>
      <c r="B319" s="255" t="s">
        <v>231</v>
      </c>
      <c r="C319" s="255" t="s">
        <v>6</v>
      </c>
      <c r="D319" s="57" t="s">
        <v>567</v>
      </c>
      <c r="E319" s="255" t="s">
        <v>319</v>
      </c>
      <c r="F319" s="281" t="s">
        <v>1949</v>
      </c>
      <c r="G319" s="255"/>
      <c r="H319" s="250">
        <v>1.0</v>
      </c>
      <c r="I319" s="255"/>
      <c r="J319" s="293">
        <v>3990.0</v>
      </c>
      <c r="K319" s="294"/>
      <c r="L319" s="295">
        <f>2560/2</f>
        <v>1280</v>
      </c>
      <c r="M319" s="251">
        <f t="shared" si="29"/>
        <v>1280</v>
      </c>
      <c r="N319" s="255" t="s">
        <v>1804</v>
      </c>
      <c r="O319" s="270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52"/>
      <c r="AJ319" s="252"/>
      <c r="AK319" s="252"/>
      <c r="AL319" s="252"/>
      <c r="AM319" s="252"/>
      <c r="AN319" s="252"/>
      <c r="AO319" s="252"/>
    </row>
    <row r="320" ht="15.75" customHeight="1">
      <c r="A320" s="282" t="s">
        <v>315</v>
      </c>
      <c r="B320" s="57" t="s">
        <v>231</v>
      </c>
      <c r="C320" s="255" t="s">
        <v>6</v>
      </c>
      <c r="D320" s="57" t="s">
        <v>474</v>
      </c>
      <c r="E320" s="255" t="s">
        <v>319</v>
      </c>
      <c r="F320" s="281" t="s">
        <v>1950</v>
      </c>
      <c r="G320" s="255"/>
      <c r="H320" s="250">
        <v>1.0</v>
      </c>
      <c r="I320" s="255"/>
      <c r="J320" s="293">
        <v>3990.0</v>
      </c>
      <c r="K320" s="294"/>
      <c r="L320" s="295">
        <v>1463.0</v>
      </c>
      <c r="M320" s="251">
        <f t="shared" si="29"/>
        <v>1463</v>
      </c>
      <c r="N320" s="255" t="s">
        <v>1830</v>
      </c>
      <c r="O320" s="247"/>
      <c r="P320" s="64" t="s">
        <v>1951</v>
      </c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52"/>
      <c r="AI320" s="270"/>
      <c r="AJ320" s="270"/>
      <c r="AK320" s="270"/>
      <c r="AL320" s="270"/>
      <c r="AM320" s="270"/>
      <c r="AN320" s="270"/>
      <c r="AO320" s="270"/>
    </row>
    <row r="321" ht="15.75" customHeight="1">
      <c r="A321" s="282" t="s">
        <v>315</v>
      </c>
      <c r="B321" s="458" t="s">
        <v>231</v>
      </c>
      <c r="C321" s="458" t="s">
        <v>6</v>
      </c>
      <c r="D321" s="458" t="s">
        <v>567</v>
      </c>
      <c r="E321" s="458" t="s">
        <v>4</v>
      </c>
      <c r="F321" s="368" t="s">
        <v>1952</v>
      </c>
      <c r="G321" s="459" t="s">
        <v>1840</v>
      </c>
      <c r="H321" s="39">
        <v>1.0</v>
      </c>
      <c r="I321" s="274"/>
      <c r="J321" s="458">
        <v>3990.0</v>
      </c>
      <c r="K321" s="458">
        <v>2990.0</v>
      </c>
      <c r="L321" s="460">
        <v>1105.0</v>
      </c>
      <c r="M321" s="461">
        <v>1105.0</v>
      </c>
      <c r="N321" s="271" t="s">
        <v>1841</v>
      </c>
      <c r="O321" s="252"/>
      <c r="P321" s="252"/>
      <c r="Q321" s="252"/>
      <c r="R321" s="276"/>
      <c r="S321" s="276"/>
      <c r="T321" s="276"/>
      <c r="U321" s="276"/>
      <c r="V321" s="276"/>
      <c r="W321" s="276"/>
      <c r="X321" s="277"/>
      <c r="Y321" s="276"/>
      <c r="Z321" s="276"/>
      <c r="AA321" s="276"/>
      <c r="AB321" s="276"/>
      <c r="AC321" s="276"/>
      <c r="AD321" s="276"/>
      <c r="AE321" s="276"/>
      <c r="AF321" s="252"/>
      <c r="AG321" s="252"/>
      <c r="AH321" s="252"/>
      <c r="AI321" s="252"/>
      <c r="AJ321" s="252"/>
      <c r="AK321" s="252"/>
      <c r="AL321" s="252"/>
      <c r="AM321" s="252"/>
      <c r="AN321" s="252"/>
      <c r="AO321" s="252"/>
    </row>
    <row r="322" ht="15.75" customHeight="1">
      <c r="A322" s="280" t="s">
        <v>315</v>
      </c>
      <c r="B322" s="255" t="s">
        <v>231</v>
      </c>
      <c r="C322" s="255" t="s">
        <v>6</v>
      </c>
      <c r="D322" s="255" t="s">
        <v>328</v>
      </c>
      <c r="E322" s="255" t="s">
        <v>319</v>
      </c>
      <c r="F322" s="281" t="s">
        <v>1953</v>
      </c>
      <c r="G322" s="255"/>
      <c r="H322" s="250">
        <v>1.0</v>
      </c>
      <c r="I322" s="255"/>
      <c r="J322" s="293">
        <v>2990.0</v>
      </c>
      <c r="K322" s="294"/>
      <c r="L322" s="295">
        <f t="shared" ref="L322:L324" si="30">2192/4</f>
        <v>548</v>
      </c>
      <c r="M322" s="251">
        <f t="shared" ref="M322:M325" si="31">L322*H322</f>
        <v>548</v>
      </c>
      <c r="N322" s="255" t="s">
        <v>1804</v>
      </c>
      <c r="O322" s="270"/>
      <c r="P322" s="247"/>
      <c r="Q322" s="247"/>
      <c r="R322" s="286"/>
      <c r="S322" s="286"/>
      <c r="T322" s="286"/>
      <c r="U322" s="286"/>
      <c r="V322" s="286"/>
      <c r="W322" s="286"/>
      <c r="X322" s="287"/>
      <c r="Y322" s="286"/>
      <c r="Z322" s="286"/>
      <c r="AA322" s="286"/>
      <c r="AB322" s="286"/>
      <c r="AC322" s="286"/>
      <c r="AD322" s="286"/>
      <c r="AE322" s="286"/>
      <c r="AF322" s="247"/>
      <c r="AG322" s="247"/>
      <c r="AH322" s="247"/>
      <c r="AI322" s="252"/>
      <c r="AJ322" s="252"/>
      <c r="AK322" s="252"/>
      <c r="AL322" s="252"/>
      <c r="AM322" s="252"/>
      <c r="AN322" s="252"/>
      <c r="AO322" s="252"/>
    </row>
    <row r="323" ht="15.75" customHeight="1">
      <c r="A323" s="280" t="s">
        <v>315</v>
      </c>
      <c r="B323" s="255" t="s">
        <v>231</v>
      </c>
      <c r="C323" s="255" t="s">
        <v>6</v>
      </c>
      <c r="D323" s="57" t="s">
        <v>474</v>
      </c>
      <c r="E323" s="255" t="s">
        <v>319</v>
      </c>
      <c r="F323" s="281" t="s">
        <v>1953</v>
      </c>
      <c r="G323" s="462"/>
      <c r="H323" s="463">
        <v>1.0</v>
      </c>
      <c r="I323" s="462"/>
      <c r="J323" s="293">
        <v>2990.0</v>
      </c>
      <c r="K323" s="464"/>
      <c r="L323" s="465">
        <f t="shared" si="30"/>
        <v>548</v>
      </c>
      <c r="M323" s="251">
        <f t="shared" si="31"/>
        <v>548</v>
      </c>
      <c r="N323" s="462" t="s">
        <v>1804</v>
      </c>
      <c r="O323" s="270"/>
      <c r="P323" s="252"/>
      <c r="Q323" s="252"/>
      <c r="R323" s="276"/>
      <c r="S323" s="276"/>
      <c r="T323" s="276"/>
      <c r="U323" s="276"/>
      <c r="V323" s="276"/>
      <c r="W323" s="276"/>
      <c r="X323" s="277"/>
      <c r="Y323" s="276"/>
      <c r="Z323" s="276"/>
      <c r="AA323" s="276"/>
      <c r="AB323" s="276"/>
      <c r="AC323" s="276"/>
      <c r="AD323" s="276"/>
      <c r="AE323" s="276"/>
      <c r="AF323" s="252"/>
      <c r="AG323" s="252"/>
      <c r="AH323" s="252"/>
      <c r="AI323" s="252"/>
      <c r="AJ323" s="252"/>
      <c r="AK323" s="252"/>
      <c r="AL323" s="252"/>
      <c r="AM323" s="252"/>
      <c r="AN323" s="252"/>
      <c r="AO323" s="252"/>
    </row>
    <row r="324" ht="15.75" customHeight="1">
      <c r="A324" s="280" t="s">
        <v>315</v>
      </c>
      <c r="B324" s="255" t="s">
        <v>231</v>
      </c>
      <c r="C324" s="255" t="s">
        <v>6</v>
      </c>
      <c r="D324" s="57" t="s">
        <v>567</v>
      </c>
      <c r="E324" s="255" t="s">
        <v>319</v>
      </c>
      <c r="F324" s="281" t="s">
        <v>1953</v>
      </c>
      <c r="G324" s="255"/>
      <c r="H324" s="250">
        <v>1.0</v>
      </c>
      <c r="I324" s="255"/>
      <c r="J324" s="293">
        <v>2990.0</v>
      </c>
      <c r="K324" s="294"/>
      <c r="L324" s="295">
        <f t="shared" si="30"/>
        <v>548</v>
      </c>
      <c r="M324" s="251">
        <f t="shared" si="31"/>
        <v>548</v>
      </c>
      <c r="N324" s="255" t="s">
        <v>1804</v>
      </c>
      <c r="O324" s="270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  <c r="AH324" s="255"/>
      <c r="AI324" s="252"/>
      <c r="AJ324" s="252"/>
      <c r="AK324" s="252"/>
      <c r="AL324" s="252"/>
      <c r="AM324" s="252"/>
      <c r="AN324" s="252"/>
      <c r="AO324" s="252"/>
    </row>
    <row r="325" ht="15.75" customHeight="1">
      <c r="A325" s="280" t="s">
        <v>315</v>
      </c>
      <c r="B325" s="255" t="s">
        <v>236</v>
      </c>
      <c r="C325" s="255" t="s">
        <v>6</v>
      </c>
      <c r="D325" s="57" t="s">
        <v>567</v>
      </c>
      <c r="E325" s="255" t="s">
        <v>319</v>
      </c>
      <c r="F325" s="256" t="s">
        <v>1954</v>
      </c>
      <c r="G325" s="282"/>
      <c r="H325" s="250">
        <v>1.0</v>
      </c>
      <c r="I325" s="255"/>
      <c r="J325" s="293">
        <v>2990.0</v>
      </c>
      <c r="K325" s="294"/>
      <c r="L325" s="295">
        <f>1920/2</f>
        <v>960</v>
      </c>
      <c r="M325" s="251">
        <f t="shared" si="31"/>
        <v>960</v>
      </c>
      <c r="N325" s="255" t="s">
        <v>1804</v>
      </c>
      <c r="O325" s="270"/>
      <c r="P325" s="247"/>
      <c r="Q325" s="247"/>
      <c r="R325" s="286"/>
      <c r="S325" s="286"/>
      <c r="T325" s="286"/>
      <c r="U325" s="286"/>
      <c r="V325" s="286"/>
      <c r="W325" s="286"/>
      <c r="X325" s="287"/>
      <c r="Y325" s="286"/>
      <c r="Z325" s="286"/>
      <c r="AA325" s="286"/>
      <c r="AB325" s="286"/>
      <c r="AC325" s="286"/>
      <c r="AD325" s="286"/>
      <c r="AE325" s="286"/>
      <c r="AF325" s="247"/>
      <c r="AG325" s="247"/>
      <c r="AH325" s="247"/>
      <c r="AI325" s="252"/>
      <c r="AJ325" s="252"/>
      <c r="AK325" s="252"/>
      <c r="AL325" s="252"/>
      <c r="AM325" s="252"/>
      <c r="AN325" s="252"/>
      <c r="AO325" s="252"/>
    </row>
    <row r="326" ht="15.75" customHeight="1">
      <c r="A326" s="280" t="s">
        <v>315</v>
      </c>
      <c r="B326" s="458" t="s">
        <v>231</v>
      </c>
      <c r="C326" s="458" t="s">
        <v>6</v>
      </c>
      <c r="D326" s="458" t="s">
        <v>567</v>
      </c>
      <c r="E326" s="458" t="s">
        <v>4</v>
      </c>
      <c r="F326" s="368" t="s">
        <v>1955</v>
      </c>
      <c r="G326" s="459" t="s">
        <v>1840</v>
      </c>
      <c r="H326" s="39">
        <v>1.0</v>
      </c>
      <c r="I326" s="274"/>
      <c r="J326" s="458">
        <v>4990.0</v>
      </c>
      <c r="K326" s="458">
        <v>3990.0</v>
      </c>
      <c r="L326" s="460">
        <v>1511.0</v>
      </c>
      <c r="M326" s="461">
        <v>1511.0</v>
      </c>
      <c r="N326" s="271" t="s">
        <v>1841</v>
      </c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  <c r="AA326" s="252"/>
      <c r="AB326" s="252"/>
      <c r="AC326" s="252"/>
      <c r="AD326" s="252"/>
      <c r="AE326" s="252"/>
      <c r="AF326" s="252"/>
      <c r="AG326" s="252"/>
      <c r="AH326" s="252"/>
      <c r="AI326" s="252"/>
      <c r="AJ326" s="252"/>
      <c r="AK326" s="252"/>
      <c r="AL326" s="252"/>
      <c r="AM326" s="252"/>
      <c r="AN326" s="252"/>
      <c r="AO326" s="252"/>
    </row>
    <row r="327" ht="15.75" customHeight="1">
      <c r="A327" s="280" t="s">
        <v>315</v>
      </c>
      <c r="B327" s="255" t="s">
        <v>236</v>
      </c>
      <c r="C327" s="255" t="s">
        <v>6</v>
      </c>
      <c r="D327" s="57" t="s">
        <v>474</v>
      </c>
      <c r="E327" s="255" t="s">
        <v>319</v>
      </c>
      <c r="F327" s="256" t="s">
        <v>1956</v>
      </c>
      <c r="G327" s="462"/>
      <c r="H327" s="463">
        <v>1.0</v>
      </c>
      <c r="I327" s="462"/>
      <c r="J327" s="142">
        <v>2590.0</v>
      </c>
      <c r="K327" s="462"/>
      <c r="L327" s="465">
        <f t="shared" ref="L327:L328" si="32">1371/3</f>
        <v>457</v>
      </c>
      <c r="M327" s="251">
        <f t="shared" ref="M327:M328" si="33">L327*H327</f>
        <v>457</v>
      </c>
      <c r="N327" s="462" t="s">
        <v>1804</v>
      </c>
      <c r="O327" s="270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  <c r="AA327" s="252"/>
      <c r="AB327" s="252"/>
      <c r="AC327" s="252"/>
      <c r="AD327" s="252"/>
      <c r="AE327" s="252"/>
      <c r="AF327" s="252"/>
      <c r="AG327" s="252"/>
      <c r="AH327" s="252"/>
      <c r="AI327" s="252"/>
      <c r="AJ327" s="252"/>
      <c r="AK327" s="252"/>
      <c r="AL327" s="252"/>
      <c r="AM327" s="252"/>
      <c r="AN327" s="252"/>
      <c r="AO327" s="252"/>
    </row>
    <row r="328" ht="15.75" customHeight="1">
      <c r="A328" s="280" t="s">
        <v>315</v>
      </c>
      <c r="B328" s="255" t="s">
        <v>236</v>
      </c>
      <c r="C328" s="255" t="s">
        <v>6</v>
      </c>
      <c r="D328" s="57" t="s">
        <v>567</v>
      </c>
      <c r="E328" s="255" t="s">
        <v>319</v>
      </c>
      <c r="F328" s="256" t="s">
        <v>1956</v>
      </c>
      <c r="G328" s="255"/>
      <c r="H328" s="154">
        <v>1.0</v>
      </c>
      <c r="I328" s="255"/>
      <c r="J328" s="293">
        <v>2590.0</v>
      </c>
      <c r="K328" s="255"/>
      <c r="L328" s="295">
        <f t="shared" si="32"/>
        <v>457</v>
      </c>
      <c r="M328" s="251">
        <f t="shared" si="33"/>
        <v>457</v>
      </c>
      <c r="N328" s="255" t="s">
        <v>1804</v>
      </c>
      <c r="O328" s="270"/>
      <c r="P328" s="64"/>
      <c r="Q328" s="64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52"/>
      <c r="AJ328" s="252"/>
      <c r="AK328" s="252"/>
      <c r="AL328" s="252"/>
      <c r="AM328" s="252"/>
      <c r="AN328" s="252"/>
      <c r="AO328" s="252"/>
    </row>
    <row r="329" ht="15.75" customHeight="1">
      <c r="A329" s="35" t="s">
        <v>315</v>
      </c>
      <c r="B329" s="35" t="s">
        <v>231</v>
      </c>
      <c r="C329" s="35" t="s">
        <v>22</v>
      </c>
      <c r="D329" s="35" t="s">
        <v>328</v>
      </c>
      <c r="E329" s="35" t="s">
        <v>4</v>
      </c>
      <c r="F329" s="348" t="s">
        <v>1957</v>
      </c>
      <c r="G329" s="35" t="s">
        <v>524</v>
      </c>
      <c r="H329" s="39">
        <v>1.0</v>
      </c>
      <c r="I329" s="59">
        <v>3590.0</v>
      </c>
      <c r="J329" s="38"/>
      <c r="K329" s="38"/>
      <c r="L329" s="290"/>
      <c r="M329" s="378">
        <f t="shared" ref="M329:M330" si="34">2848/2</f>
        <v>1424</v>
      </c>
      <c r="N329" s="35" t="s">
        <v>1811</v>
      </c>
      <c r="O329" s="231"/>
      <c r="P329" s="231"/>
      <c r="Q329" s="231"/>
      <c r="R329" s="231"/>
      <c r="S329" s="231"/>
      <c r="T329" s="231"/>
      <c r="U329" s="231"/>
      <c r="V329" s="231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252"/>
      <c r="AJ329" s="252"/>
      <c r="AK329" s="252"/>
      <c r="AL329" s="252"/>
      <c r="AM329" s="252"/>
      <c r="AN329" s="252"/>
      <c r="AO329" s="252"/>
    </row>
    <row r="330" ht="15.75" customHeight="1">
      <c r="A330" s="35" t="s">
        <v>315</v>
      </c>
      <c r="B330" s="35" t="s">
        <v>231</v>
      </c>
      <c r="C330" s="35" t="s">
        <v>22</v>
      </c>
      <c r="D330" s="35" t="s">
        <v>567</v>
      </c>
      <c r="E330" s="35" t="s">
        <v>4</v>
      </c>
      <c r="F330" s="348" t="s">
        <v>1957</v>
      </c>
      <c r="G330" s="35" t="s">
        <v>524</v>
      </c>
      <c r="H330" s="39">
        <v>1.0</v>
      </c>
      <c r="I330" s="59">
        <v>3590.0</v>
      </c>
      <c r="J330" s="38"/>
      <c r="K330" s="38"/>
      <c r="L330" s="290"/>
      <c r="M330" s="378">
        <f t="shared" si="34"/>
        <v>1424</v>
      </c>
      <c r="N330" s="35" t="s">
        <v>1811</v>
      </c>
      <c r="O330" s="231"/>
      <c r="P330" s="231"/>
      <c r="Q330" s="231"/>
      <c r="R330" s="231"/>
      <c r="S330" s="231"/>
      <c r="T330" s="231"/>
      <c r="U330" s="231"/>
      <c r="V330" s="231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252"/>
      <c r="AJ330" s="252"/>
      <c r="AK330" s="252"/>
      <c r="AL330" s="252"/>
      <c r="AM330" s="252"/>
      <c r="AN330" s="252"/>
      <c r="AO330" s="252"/>
    </row>
    <row r="331" ht="15.75" customHeight="1">
      <c r="A331" s="280" t="s">
        <v>315</v>
      </c>
      <c r="B331" s="255" t="s">
        <v>236</v>
      </c>
      <c r="C331" s="255" t="s">
        <v>6</v>
      </c>
      <c r="D331" s="57" t="s">
        <v>567</v>
      </c>
      <c r="E331" s="255" t="s">
        <v>319</v>
      </c>
      <c r="F331" s="256" t="s">
        <v>2070</v>
      </c>
      <c r="G331" s="255"/>
      <c r="H331" s="250">
        <v>1.0</v>
      </c>
      <c r="I331" s="255"/>
      <c r="J331" s="293">
        <v>3790.0</v>
      </c>
      <c r="K331" s="255"/>
      <c r="L331" s="295">
        <v>1146.0</v>
      </c>
      <c r="M331" s="251">
        <f>L331*H331</f>
        <v>1146</v>
      </c>
      <c r="N331" s="255" t="s">
        <v>1804</v>
      </c>
      <c r="O331" s="270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52"/>
      <c r="AJ331" s="252"/>
      <c r="AK331" s="252"/>
      <c r="AL331" s="252"/>
      <c r="AM331" s="252"/>
      <c r="AN331" s="252"/>
      <c r="AO331" s="252"/>
    </row>
    <row r="332" ht="15.75" customHeight="1">
      <c r="A332" s="280" t="s">
        <v>315</v>
      </c>
      <c r="B332" s="458" t="s">
        <v>236</v>
      </c>
      <c r="C332" s="458" t="s">
        <v>6</v>
      </c>
      <c r="D332" s="458" t="s">
        <v>567</v>
      </c>
      <c r="E332" s="458" t="s">
        <v>4</v>
      </c>
      <c r="F332" s="368" t="s">
        <v>1958</v>
      </c>
      <c r="G332" s="459" t="s">
        <v>1840</v>
      </c>
      <c r="H332" s="39">
        <v>1.0</v>
      </c>
      <c r="I332" s="274"/>
      <c r="J332" s="458">
        <v>2990.0</v>
      </c>
      <c r="K332" s="458">
        <v>2390.0</v>
      </c>
      <c r="L332" s="460">
        <v>947.0</v>
      </c>
      <c r="M332" s="461">
        <v>947.0</v>
      </c>
      <c r="N332" s="271" t="s">
        <v>1841</v>
      </c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  <c r="AH332" s="252"/>
      <c r="AI332" s="252"/>
      <c r="AJ332" s="252"/>
      <c r="AK332" s="252"/>
      <c r="AL332" s="252"/>
      <c r="AM332" s="252"/>
      <c r="AN332" s="252"/>
      <c r="AO332" s="252"/>
    </row>
    <row r="333" ht="15.75" customHeight="1">
      <c r="A333" s="280" t="s">
        <v>315</v>
      </c>
      <c r="B333" s="458" t="s">
        <v>236</v>
      </c>
      <c r="C333" s="458" t="s">
        <v>6</v>
      </c>
      <c r="D333" s="458" t="s">
        <v>567</v>
      </c>
      <c r="E333" s="458" t="s">
        <v>4</v>
      </c>
      <c r="F333" s="368" t="s">
        <v>1959</v>
      </c>
      <c r="G333" s="459" t="s">
        <v>1840</v>
      </c>
      <c r="H333" s="39">
        <v>1.0</v>
      </c>
      <c r="I333" s="274"/>
      <c r="J333" s="458">
        <v>2990.0</v>
      </c>
      <c r="K333" s="458">
        <v>2390.0</v>
      </c>
      <c r="L333" s="460">
        <v>947.0</v>
      </c>
      <c r="M333" s="461">
        <v>947.0</v>
      </c>
      <c r="N333" s="271" t="s">
        <v>1841</v>
      </c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  <c r="AA333" s="252"/>
      <c r="AB333" s="252"/>
      <c r="AC333" s="252"/>
      <c r="AD333" s="252"/>
      <c r="AE333" s="252"/>
      <c r="AF333" s="252"/>
      <c r="AG333" s="252"/>
      <c r="AH333" s="252"/>
      <c r="AI333" s="252"/>
      <c r="AJ333" s="252"/>
      <c r="AK333" s="252"/>
      <c r="AL333" s="252"/>
      <c r="AM333" s="252"/>
      <c r="AN333" s="252"/>
      <c r="AO333" s="252"/>
    </row>
    <row r="334" ht="15.75" customHeight="1">
      <c r="A334" s="282" t="s">
        <v>315</v>
      </c>
      <c r="B334" s="458" t="s">
        <v>236</v>
      </c>
      <c r="C334" s="458" t="s">
        <v>6</v>
      </c>
      <c r="D334" s="458" t="s">
        <v>567</v>
      </c>
      <c r="E334" s="458" t="s">
        <v>4</v>
      </c>
      <c r="F334" s="368" t="s">
        <v>1960</v>
      </c>
      <c r="G334" s="459" t="s">
        <v>1840</v>
      </c>
      <c r="H334" s="39">
        <v>1.0</v>
      </c>
      <c r="I334" s="274"/>
      <c r="J334" s="458">
        <v>2990.0</v>
      </c>
      <c r="K334" s="458">
        <v>2390.0</v>
      </c>
      <c r="L334" s="460">
        <v>947.0</v>
      </c>
      <c r="M334" s="461">
        <v>947.0</v>
      </c>
      <c r="N334" s="271" t="s">
        <v>1841</v>
      </c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  <c r="AH334" s="252"/>
      <c r="AI334" s="252"/>
      <c r="AJ334" s="252"/>
      <c r="AK334" s="252"/>
      <c r="AL334" s="252"/>
      <c r="AM334" s="252"/>
      <c r="AN334" s="252"/>
      <c r="AO334" s="252"/>
    </row>
    <row r="335" ht="15.75" customHeight="1">
      <c r="A335" s="282" t="s">
        <v>315</v>
      </c>
      <c r="B335" s="458" t="s">
        <v>236</v>
      </c>
      <c r="C335" s="458" t="s">
        <v>6</v>
      </c>
      <c r="D335" s="458" t="s">
        <v>567</v>
      </c>
      <c r="E335" s="458" t="s">
        <v>4</v>
      </c>
      <c r="F335" s="368" t="s">
        <v>1961</v>
      </c>
      <c r="G335" s="459" t="s">
        <v>1840</v>
      </c>
      <c r="H335" s="39">
        <v>1.0</v>
      </c>
      <c r="I335" s="274"/>
      <c r="J335" s="458">
        <v>2990.0</v>
      </c>
      <c r="K335" s="458">
        <v>2390.0</v>
      </c>
      <c r="L335" s="460">
        <v>947.0</v>
      </c>
      <c r="M335" s="461">
        <v>947.0</v>
      </c>
      <c r="N335" s="271" t="s">
        <v>1841</v>
      </c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</row>
    <row r="336" ht="15.75" customHeight="1">
      <c r="A336" s="282" t="s">
        <v>315</v>
      </c>
      <c r="B336" s="458" t="s">
        <v>236</v>
      </c>
      <c r="C336" s="458" t="s">
        <v>6</v>
      </c>
      <c r="D336" s="458" t="s">
        <v>567</v>
      </c>
      <c r="E336" s="458" t="s">
        <v>4</v>
      </c>
      <c r="F336" s="368" t="s">
        <v>1962</v>
      </c>
      <c r="G336" s="459" t="s">
        <v>1840</v>
      </c>
      <c r="H336" s="39">
        <v>1.0</v>
      </c>
      <c r="I336" s="274"/>
      <c r="J336" s="458">
        <v>2990.0</v>
      </c>
      <c r="K336" s="458">
        <v>2390.0</v>
      </c>
      <c r="L336" s="460">
        <v>897.0</v>
      </c>
      <c r="M336" s="461">
        <v>897.0</v>
      </c>
      <c r="N336" s="271" t="s">
        <v>1841</v>
      </c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  <c r="AH336" s="252"/>
      <c r="AI336" s="252"/>
      <c r="AJ336" s="252"/>
      <c r="AK336" s="252"/>
      <c r="AL336" s="252"/>
      <c r="AM336" s="252"/>
      <c r="AN336" s="252"/>
      <c r="AO336" s="252"/>
    </row>
    <row r="337" ht="15.75" customHeight="1">
      <c r="A337" s="282" t="s">
        <v>315</v>
      </c>
      <c r="B337" s="458" t="s">
        <v>231</v>
      </c>
      <c r="C337" s="458" t="s">
        <v>6</v>
      </c>
      <c r="D337" s="458" t="s">
        <v>567</v>
      </c>
      <c r="E337" s="458" t="s">
        <v>4</v>
      </c>
      <c r="F337" s="368" t="s">
        <v>1963</v>
      </c>
      <c r="G337" s="459" t="s">
        <v>1840</v>
      </c>
      <c r="H337" s="39">
        <v>1.0</v>
      </c>
      <c r="I337" s="274"/>
      <c r="J337" s="458">
        <v>3990.0</v>
      </c>
      <c r="K337" s="466"/>
      <c r="L337" s="460">
        <v>1226.0</v>
      </c>
      <c r="M337" s="461">
        <v>1226.0</v>
      </c>
      <c r="N337" s="271" t="s">
        <v>1841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52"/>
      <c r="AK337" s="252"/>
      <c r="AL337" s="252"/>
      <c r="AM337" s="252"/>
      <c r="AN337" s="252"/>
      <c r="AO337" s="252"/>
    </row>
    <row r="338" ht="15.75" customHeight="1">
      <c r="A338" s="57" t="s">
        <v>315</v>
      </c>
      <c r="B338" s="57" t="s">
        <v>236</v>
      </c>
      <c r="C338" s="57" t="s">
        <v>22</v>
      </c>
      <c r="D338" s="57" t="s">
        <v>328</v>
      </c>
      <c r="E338" s="57" t="s">
        <v>4</v>
      </c>
      <c r="F338" s="358" t="s">
        <v>822</v>
      </c>
      <c r="G338" s="57" t="s">
        <v>524</v>
      </c>
      <c r="H338" s="38">
        <v>0.0</v>
      </c>
      <c r="I338" s="113">
        <v>2790.0</v>
      </c>
      <c r="J338" s="125"/>
      <c r="K338" s="104"/>
      <c r="L338" s="149">
        <v>1190.0</v>
      </c>
      <c r="M338" s="467">
        <v>1012.0</v>
      </c>
      <c r="N338" s="57" t="s">
        <v>819</v>
      </c>
      <c r="O338" s="395" t="s">
        <v>438</v>
      </c>
      <c r="P338" s="63"/>
      <c r="Q338" s="63"/>
      <c r="T338" s="63"/>
      <c r="U338" s="63">
        <f t="shared" ref="U338:U339" si="35">M338*H338</f>
        <v>0</v>
      </c>
      <c r="V338" s="63"/>
      <c r="W338" s="63"/>
      <c r="X338" s="63"/>
      <c r="Y338" s="63"/>
      <c r="Z338" s="63"/>
      <c r="AA338" s="63"/>
      <c r="AB338" s="63"/>
      <c r="AC338" s="63"/>
      <c r="AD338" s="63"/>
      <c r="AE338" s="252"/>
      <c r="AF338" s="252"/>
      <c r="AG338" s="252"/>
      <c r="AH338" s="252"/>
      <c r="AI338" s="270"/>
      <c r="AJ338" s="270"/>
      <c r="AK338" s="270"/>
    </row>
    <row r="339" ht="15.75" customHeight="1">
      <c r="A339" s="57" t="s">
        <v>315</v>
      </c>
      <c r="B339" s="57" t="s">
        <v>236</v>
      </c>
      <c r="C339" s="57" t="s">
        <v>22</v>
      </c>
      <c r="D339" s="271" t="s">
        <v>567</v>
      </c>
      <c r="E339" s="57" t="s">
        <v>4</v>
      </c>
      <c r="F339" s="358" t="s">
        <v>822</v>
      </c>
      <c r="G339" s="57" t="s">
        <v>524</v>
      </c>
      <c r="H339" s="38">
        <v>2.0</v>
      </c>
      <c r="I339" s="113">
        <v>2790.0</v>
      </c>
      <c r="J339" s="125"/>
      <c r="K339" s="104"/>
      <c r="L339" s="149">
        <v>1190.0</v>
      </c>
      <c r="M339" s="467">
        <v>1012.0</v>
      </c>
      <c r="N339" s="57" t="s">
        <v>819</v>
      </c>
      <c r="P339" s="63"/>
      <c r="Q339" s="63"/>
      <c r="T339" s="63"/>
      <c r="U339" s="63">
        <f t="shared" si="35"/>
        <v>2024</v>
      </c>
      <c r="V339" s="63"/>
      <c r="W339" s="63"/>
      <c r="X339" s="63"/>
      <c r="Y339" s="63"/>
      <c r="Z339" s="63"/>
      <c r="AA339" s="63"/>
      <c r="AB339" s="63"/>
      <c r="AC339" s="63"/>
      <c r="AD339" s="63"/>
      <c r="AE339" s="252"/>
      <c r="AF339" s="252"/>
      <c r="AG339" s="252"/>
      <c r="AH339" s="252"/>
      <c r="AI339" s="270"/>
      <c r="AJ339" s="270"/>
      <c r="AK339" s="270"/>
    </row>
    <row r="340" ht="15.75" customHeight="1">
      <c r="A340" s="35" t="s">
        <v>315</v>
      </c>
      <c r="B340" s="35" t="s">
        <v>236</v>
      </c>
      <c r="C340" s="35" t="s">
        <v>22</v>
      </c>
      <c r="D340" s="35" t="s">
        <v>328</v>
      </c>
      <c r="E340" s="35" t="s">
        <v>4</v>
      </c>
      <c r="F340" s="348" t="s">
        <v>1964</v>
      </c>
      <c r="G340" s="35" t="s">
        <v>524</v>
      </c>
      <c r="H340" s="39">
        <v>1.0</v>
      </c>
      <c r="I340" s="244">
        <v>2590.0</v>
      </c>
      <c r="J340" s="38"/>
      <c r="K340" s="38"/>
      <c r="L340" s="290"/>
      <c r="M340" s="378">
        <f>2118/2</f>
        <v>1059</v>
      </c>
      <c r="N340" s="35" t="s">
        <v>1811</v>
      </c>
      <c r="O340" s="231"/>
      <c r="P340" s="231"/>
      <c r="Q340" s="231"/>
      <c r="R340" s="231"/>
      <c r="S340" s="231"/>
      <c r="T340" s="231"/>
      <c r="U340" s="231"/>
      <c r="V340" s="231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252"/>
      <c r="AJ340" s="252"/>
      <c r="AK340" s="252"/>
      <c r="AL340" s="252"/>
      <c r="AM340" s="252"/>
      <c r="AN340" s="252"/>
      <c r="AO340" s="252"/>
    </row>
    <row r="341" ht="15.75" customHeight="1">
      <c r="A341" s="35" t="s">
        <v>315</v>
      </c>
      <c r="B341" s="35" t="s">
        <v>231</v>
      </c>
      <c r="C341" s="35" t="s">
        <v>22</v>
      </c>
      <c r="D341" s="35" t="s">
        <v>567</v>
      </c>
      <c r="E341" s="35" t="s">
        <v>4</v>
      </c>
      <c r="F341" s="348" t="s">
        <v>1965</v>
      </c>
      <c r="G341" s="35" t="s">
        <v>524</v>
      </c>
      <c r="H341" s="39">
        <v>1.0</v>
      </c>
      <c r="I341" s="59">
        <v>3990.0</v>
      </c>
      <c r="J341" s="38"/>
      <c r="K341" s="38"/>
      <c r="L341" s="290"/>
      <c r="M341" s="378">
        <f t="shared" ref="M341:M342" si="36">2236/2</f>
        <v>1118</v>
      </c>
      <c r="N341" s="35" t="s">
        <v>1811</v>
      </c>
      <c r="O341" s="231"/>
      <c r="P341" s="231"/>
      <c r="Q341" s="231"/>
      <c r="R341" s="231"/>
      <c r="S341" s="231"/>
      <c r="T341" s="231"/>
      <c r="U341" s="231"/>
      <c r="V341" s="231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252"/>
      <c r="AJ341" s="252"/>
      <c r="AK341" s="252"/>
      <c r="AL341" s="252"/>
      <c r="AM341" s="252"/>
      <c r="AN341" s="252"/>
      <c r="AO341" s="252"/>
    </row>
    <row r="342" ht="15.75" customHeight="1">
      <c r="A342" s="35" t="s">
        <v>315</v>
      </c>
      <c r="B342" s="35" t="s">
        <v>231</v>
      </c>
      <c r="C342" s="35" t="s">
        <v>22</v>
      </c>
      <c r="D342" s="35" t="s">
        <v>328</v>
      </c>
      <c r="E342" s="35" t="s">
        <v>4</v>
      </c>
      <c r="F342" s="348" t="s">
        <v>1965</v>
      </c>
      <c r="G342" s="35" t="s">
        <v>524</v>
      </c>
      <c r="H342" s="39">
        <v>1.0</v>
      </c>
      <c r="I342" s="59">
        <v>3990.0</v>
      </c>
      <c r="J342" s="38"/>
      <c r="K342" s="38"/>
      <c r="L342" s="290"/>
      <c r="M342" s="378">
        <f t="shared" si="36"/>
        <v>1118</v>
      </c>
      <c r="N342" s="35" t="s">
        <v>1811</v>
      </c>
      <c r="O342" s="231"/>
      <c r="P342" s="231"/>
      <c r="Q342" s="231"/>
      <c r="R342" s="231"/>
      <c r="S342" s="231"/>
      <c r="T342" s="231"/>
      <c r="U342" s="231"/>
      <c r="V342" s="231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252"/>
      <c r="AJ342" s="252"/>
      <c r="AK342" s="252"/>
      <c r="AL342" s="252"/>
      <c r="AM342" s="252"/>
      <c r="AN342" s="252"/>
      <c r="AO342" s="252"/>
    </row>
    <row r="343" ht="15.75" customHeight="1">
      <c r="A343" s="282" t="s">
        <v>315</v>
      </c>
      <c r="B343" s="458" t="s">
        <v>1966</v>
      </c>
      <c r="C343" s="458" t="s">
        <v>6</v>
      </c>
      <c r="D343" s="468" t="s">
        <v>328</v>
      </c>
      <c r="E343" s="458" t="s">
        <v>4</v>
      </c>
      <c r="F343" s="368" t="s">
        <v>1967</v>
      </c>
      <c r="G343" s="459" t="s">
        <v>1840</v>
      </c>
      <c r="H343" s="39">
        <v>1.0</v>
      </c>
      <c r="I343" s="274"/>
      <c r="J343" s="458">
        <v>2990.0</v>
      </c>
      <c r="K343" s="458">
        <v>2390.0</v>
      </c>
      <c r="L343" s="460">
        <v>947.0</v>
      </c>
      <c r="M343" s="461">
        <v>947.0</v>
      </c>
      <c r="N343" s="271" t="s">
        <v>1841</v>
      </c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  <c r="AH343" s="252"/>
      <c r="AI343" s="252"/>
      <c r="AJ343" s="252"/>
      <c r="AK343" s="252"/>
      <c r="AL343" s="252"/>
      <c r="AM343" s="252"/>
      <c r="AN343" s="252"/>
      <c r="AO343" s="252"/>
    </row>
    <row r="344" ht="15.75" customHeight="1">
      <c r="A344" s="282" t="s">
        <v>315</v>
      </c>
      <c r="B344" s="458" t="s">
        <v>1966</v>
      </c>
      <c r="C344" s="458" t="s">
        <v>6</v>
      </c>
      <c r="D344" s="458" t="s">
        <v>567</v>
      </c>
      <c r="E344" s="458" t="s">
        <v>4</v>
      </c>
      <c r="F344" s="368" t="s">
        <v>1968</v>
      </c>
      <c r="G344" s="459" t="s">
        <v>1840</v>
      </c>
      <c r="H344" s="39">
        <v>1.0</v>
      </c>
      <c r="I344" s="274"/>
      <c r="J344" s="458">
        <v>2990.0</v>
      </c>
      <c r="K344" s="458">
        <v>2390.0</v>
      </c>
      <c r="L344" s="460">
        <v>947.0</v>
      </c>
      <c r="M344" s="461">
        <v>947.0</v>
      </c>
      <c r="N344" s="271" t="s">
        <v>1841</v>
      </c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52"/>
      <c r="AK344" s="252"/>
      <c r="AL344" s="252"/>
      <c r="AM344" s="252"/>
      <c r="AN344" s="252"/>
      <c r="AO344" s="252"/>
    </row>
    <row r="345" ht="15.75" customHeight="1">
      <c r="A345" s="35" t="s">
        <v>315</v>
      </c>
      <c r="B345" s="35" t="s">
        <v>231</v>
      </c>
      <c r="C345" s="35" t="s">
        <v>22</v>
      </c>
      <c r="D345" s="35" t="s">
        <v>567</v>
      </c>
      <c r="E345" s="35" t="s">
        <v>4</v>
      </c>
      <c r="F345" s="348" t="s">
        <v>1969</v>
      </c>
      <c r="G345" s="35" t="s">
        <v>524</v>
      </c>
      <c r="H345" s="39">
        <v>1.0</v>
      </c>
      <c r="I345" s="59">
        <v>4390.0</v>
      </c>
      <c r="J345" s="38"/>
      <c r="K345" s="38"/>
      <c r="L345" s="290"/>
      <c r="M345" s="378">
        <f t="shared" ref="M345:M346" si="37">3542/2</f>
        <v>1771</v>
      </c>
      <c r="N345" s="35" t="s">
        <v>1811</v>
      </c>
      <c r="O345" s="231"/>
      <c r="P345" s="231"/>
      <c r="Q345" s="231"/>
      <c r="R345" s="231"/>
      <c r="S345" s="231"/>
      <c r="T345" s="231"/>
      <c r="U345" s="231"/>
      <c r="V345" s="231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252"/>
      <c r="AJ345" s="252"/>
      <c r="AK345" s="252"/>
      <c r="AL345" s="252"/>
      <c r="AM345" s="252"/>
      <c r="AN345" s="252"/>
      <c r="AO345" s="252"/>
    </row>
    <row r="346" ht="15.75" customHeight="1">
      <c r="A346" s="35" t="s">
        <v>315</v>
      </c>
      <c r="B346" s="35" t="s">
        <v>231</v>
      </c>
      <c r="C346" s="35" t="s">
        <v>22</v>
      </c>
      <c r="D346" s="35" t="s">
        <v>328</v>
      </c>
      <c r="E346" s="35" t="s">
        <v>4</v>
      </c>
      <c r="F346" s="348" t="s">
        <v>1969</v>
      </c>
      <c r="G346" s="35" t="s">
        <v>524</v>
      </c>
      <c r="H346" s="39">
        <v>1.0</v>
      </c>
      <c r="I346" s="59">
        <v>4390.0</v>
      </c>
      <c r="J346" s="38"/>
      <c r="K346" s="38"/>
      <c r="L346" s="290"/>
      <c r="M346" s="378">
        <f t="shared" si="37"/>
        <v>1771</v>
      </c>
      <c r="N346" s="35" t="s">
        <v>1811</v>
      </c>
      <c r="O346" s="231"/>
      <c r="P346" s="231"/>
      <c r="Q346" s="231"/>
      <c r="R346" s="231"/>
      <c r="S346" s="231"/>
      <c r="T346" s="231"/>
      <c r="U346" s="231"/>
      <c r="V346" s="231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252"/>
      <c r="AJ346" s="252"/>
      <c r="AK346" s="252"/>
      <c r="AL346" s="252"/>
      <c r="AM346" s="252"/>
      <c r="AN346" s="252"/>
      <c r="AO346" s="252"/>
    </row>
    <row r="347" ht="15.75" customHeight="1">
      <c r="A347" s="35" t="s">
        <v>315</v>
      </c>
      <c r="B347" s="35" t="s">
        <v>956</v>
      </c>
      <c r="C347" s="35" t="s">
        <v>22</v>
      </c>
      <c r="D347" s="35" t="s">
        <v>567</v>
      </c>
      <c r="E347" s="35" t="s">
        <v>4</v>
      </c>
      <c r="F347" s="348" t="s">
        <v>1970</v>
      </c>
      <c r="G347" s="35" t="s">
        <v>524</v>
      </c>
      <c r="H347" s="39">
        <v>1.0</v>
      </c>
      <c r="I347" s="59">
        <v>2290.0</v>
      </c>
      <c r="J347" s="38"/>
      <c r="K347" s="38"/>
      <c r="L347" s="290"/>
      <c r="M347" s="378">
        <f>1774/2</f>
        <v>887</v>
      </c>
      <c r="N347" s="35" t="s">
        <v>1811</v>
      </c>
      <c r="O347" s="231"/>
      <c r="P347" s="231"/>
      <c r="Q347" s="231"/>
      <c r="R347" s="231"/>
      <c r="S347" s="231"/>
      <c r="T347" s="231"/>
      <c r="U347" s="231"/>
      <c r="V347" s="231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252"/>
      <c r="AJ347" s="252"/>
      <c r="AK347" s="252"/>
      <c r="AL347" s="252"/>
      <c r="AM347" s="252"/>
      <c r="AN347" s="252"/>
      <c r="AO347" s="252"/>
    </row>
    <row r="348" ht="15.75" customHeight="1">
      <c r="A348" s="35" t="s">
        <v>315</v>
      </c>
      <c r="B348" s="35" t="s">
        <v>956</v>
      </c>
      <c r="C348" s="35" t="s">
        <v>22</v>
      </c>
      <c r="D348" s="35" t="s">
        <v>567</v>
      </c>
      <c r="E348" s="35" t="s">
        <v>4</v>
      </c>
      <c r="F348" s="348" t="s">
        <v>1971</v>
      </c>
      <c r="G348" s="35" t="s">
        <v>524</v>
      </c>
      <c r="H348" s="39">
        <v>1.0</v>
      </c>
      <c r="I348" s="59">
        <v>2290.0</v>
      </c>
      <c r="J348" s="38"/>
      <c r="K348" s="38"/>
      <c r="L348" s="290"/>
      <c r="M348" s="378">
        <f t="shared" ref="M348:M351" si="38">2661/3</f>
        <v>887</v>
      </c>
      <c r="N348" s="35" t="s">
        <v>1811</v>
      </c>
      <c r="O348" s="231"/>
      <c r="P348" s="231"/>
      <c r="Q348" s="231"/>
      <c r="R348" s="231"/>
      <c r="S348" s="231"/>
      <c r="T348" s="231"/>
      <c r="U348" s="231"/>
      <c r="V348" s="231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252"/>
      <c r="AJ348" s="252"/>
      <c r="AK348" s="252"/>
      <c r="AL348" s="252"/>
      <c r="AM348" s="252"/>
      <c r="AN348" s="252"/>
      <c r="AO348" s="252"/>
    </row>
    <row r="349" ht="15.75" customHeight="1">
      <c r="A349" s="35" t="s">
        <v>315</v>
      </c>
      <c r="B349" s="35" t="s">
        <v>956</v>
      </c>
      <c r="C349" s="35" t="s">
        <v>22</v>
      </c>
      <c r="D349" s="35" t="s">
        <v>328</v>
      </c>
      <c r="E349" s="35" t="s">
        <v>4</v>
      </c>
      <c r="F349" s="348" t="s">
        <v>1971</v>
      </c>
      <c r="G349" s="35" t="s">
        <v>524</v>
      </c>
      <c r="H349" s="39">
        <v>1.0</v>
      </c>
      <c r="I349" s="59">
        <v>2290.0</v>
      </c>
      <c r="J349" s="38"/>
      <c r="K349" s="38"/>
      <c r="L349" s="290"/>
      <c r="M349" s="378">
        <f t="shared" si="38"/>
        <v>887</v>
      </c>
      <c r="N349" s="35" t="s">
        <v>1811</v>
      </c>
      <c r="O349" s="231"/>
      <c r="P349" s="231"/>
      <c r="Q349" s="231"/>
      <c r="R349" s="231"/>
      <c r="S349" s="231"/>
      <c r="T349" s="231"/>
      <c r="U349" s="231"/>
      <c r="V349" s="231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252"/>
      <c r="AJ349" s="252"/>
      <c r="AK349" s="252"/>
      <c r="AL349" s="252"/>
      <c r="AM349" s="252"/>
      <c r="AN349" s="252"/>
      <c r="AO349" s="252"/>
    </row>
    <row r="350" ht="15.75" customHeight="1">
      <c r="A350" s="35" t="s">
        <v>315</v>
      </c>
      <c r="B350" s="35" t="s">
        <v>956</v>
      </c>
      <c r="C350" s="35" t="s">
        <v>22</v>
      </c>
      <c r="D350" s="35" t="s">
        <v>567</v>
      </c>
      <c r="E350" s="35" t="s">
        <v>4</v>
      </c>
      <c r="F350" s="348" t="s">
        <v>1972</v>
      </c>
      <c r="G350" s="35" t="s">
        <v>524</v>
      </c>
      <c r="H350" s="39">
        <v>1.0</v>
      </c>
      <c r="I350" s="59">
        <v>2290.0</v>
      </c>
      <c r="J350" s="38"/>
      <c r="K350" s="38"/>
      <c r="L350" s="290"/>
      <c r="M350" s="378">
        <f t="shared" si="38"/>
        <v>887</v>
      </c>
      <c r="N350" s="35" t="s">
        <v>1811</v>
      </c>
      <c r="O350" s="231"/>
      <c r="P350" s="231"/>
      <c r="Q350" s="231"/>
      <c r="R350" s="231"/>
      <c r="S350" s="231"/>
      <c r="T350" s="231"/>
      <c r="U350" s="231"/>
      <c r="V350" s="231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252"/>
      <c r="AJ350" s="252"/>
      <c r="AK350" s="252"/>
      <c r="AL350" s="252"/>
      <c r="AM350" s="252"/>
      <c r="AN350" s="252"/>
      <c r="AO350" s="252"/>
    </row>
    <row r="351" ht="15.75" customHeight="1">
      <c r="A351" s="35" t="s">
        <v>315</v>
      </c>
      <c r="B351" s="35" t="s">
        <v>956</v>
      </c>
      <c r="C351" s="35" t="s">
        <v>22</v>
      </c>
      <c r="D351" s="35" t="s">
        <v>328</v>
      </c>
      <c r="E351" s="35" t="s">
        <v>4</v>
      </c>
      <c r="F351" s="348" t="s">
        <v>1972</v>
      </c>
      <c r="G351" s="35" t="s">
        <v>524</v>
      </c>
      <c r="H351" s="39">
        <v>1.0</v>
      </c>
      <c r="I351" s="59">
        <v>2290.0</v>
      </c>
      <c r="J351" s="38"/>
      <c r="K351" s="38"/>
      <c r="L351" s="290"/>
      <c r="M351" s="378">
        <f t="shared" si="38"/>
        <v>887</v>
      </c>
      <c r="N351" s="35" t="s">
        <v>1811</v>
      </c>
      <c r="O351" s="231" t="s">
        <v>1973</v>
      </c>
      <c r="P351" s="231"/>
      <c r="Q351" s="231"/>
      <c r="R351" s="231"/>
      <c r="S351" s="231"/>
      <c r="T351" s="231"/>
      <c r="U351" s="231"/>
      <c r="V351" s="231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252"/>
      <c r="AJ351" s="252"/>
      <c r="AK351" s="252"/>
      <c r="AL351" s="252"/>
      <c r="AM351" s="252"/>
      <c r="AN351" s="252"/>
      <c r="AO351" s="252"/>
    </row>
    <row r="352" ht="15.75" customHeight="1">
      <c r="A352" s="282" t="s">
        <v>315</v>
      </c>
      <c r="B352" s="255" t="s">
        <v>231</v>
      </c>
      <c r="C352" s="255" t="s">
        <v>6</v>
      </c>
      <c r="D352" s="57" t="s">
        <v>567</v>
      </c>
      <c r="E352" s="255" t="s">
        <v>319</v>
      </c>
      <c r="F352" s="281" t="s">
        <v>1974</v>
      </c>
      <c r="G352" s="255"/>
      <c r="H352" s="250">
        <v>1.0</v>
      </c>
      <c r="I352" s="255"/>
      <c r="J352" s="293">
        <v>3990.0</v>
      </c>
      <c r="K352" s="294"/>
      <c r="L352" s="295">
        <f>3900/3</f>
        <v>1300</v>
      </c>
      <c r="M352" s="251">
        <f>L352*H352</f>
        <v>1300</v>
      </c>
      <c r="N352" s="255" t="s">
        <v>1804</v>
      </c>
      <c r="O352" s="270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52"/>
      <c r="AJ352" s="252"/>
      <c r="AK352" s="252"/>
      <c r="AL352" s="252"/>
      <c r="AM352" s="252"/>
      <c r="AN352" s="252"/>
      <c r="AO352" s="252"/>
    </row>
    <row r="353" ht="15.75" customHeight="1">
      <c r="A353" s="282" t="s">
        <v>315</v>
      </c>
      <c r="B353" s="458" t="s">
        <v>231</v>
      </c>
      <c r="C353" s="458" t="s">
        <v>6</v>
      </c>
      <c r="D353" s="458" t="s">
        <v>567</v>
      </c>
      <c r="E353" s="458" t="s">
        <v>4</v>
      </c>
      <c r="F353" s="368" t="s">
        <v>1975</v>
      </c>
      <c r="G353" s="459" t="s">
        <v>1840</v>
      </c>
      <c r="H353" s="39">
        <v>1.0</v>
      </c>
      <c r="I353" s="274"/>
      <c r="J353" s="458">
        <v>4490.0</v>
      </c>
      <c r="K353" s="458">
        <v>3590.0</v>
      </c>
      <c r="L353" s="460">
        <v>1283.0</v>
      </c>
      <c r="M353" s="461">
        <v>1283.0</v>
      </c>
      <c r="N353" s="271" t="s">
        <v>1841</v>
      </c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  <c r="AM353" s="252"/>
      <c r="AN353" s="252"/>
      <c r="AO353" s="252"/>
    </row>
    <row r="354" ht="15.75" customHeight="1">
      <c r="A354" s="282" t="s">
        <v>315</v>
      </c>
      <c r="B354" s="458" t="s">
        <v>231</v>
      </c>
      <c r="C354" s="458" t="s">
        <v>6</v>
      </c>
      <c r="D354" s="458" t="s">
        <v>328</v>
      </c>
      <c r="E354" s="458" t="s">
        <v>4</v>
      </c>
      <c r="F354" s="368" t="s">
        <v>1975</v>
      </c>
      <c r="G354" s="459" t="s">
        <v>1840</v>
      </c>
      <c r="H354" s="39">
        <v>1.0</v>
      </c>
      <c r="I354" s="274"/>
      <c r="J354" s="458">
        <v>4490.0</v>
      </c>
      <c r="K354" s="458">
        <v>3590.0</v>
      </c>
      <c r="L354" s="460">
        <v>1283.0</v>
      </c>
      <c r="M354" s="461">
        <v>1283.0</v>
      </c>
      <c r="N354" s="271" t="s">
        <v>1841</v>
      </c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52"/>
      <c r="AK354" s="252"/>
      <c r="AL354" s="252"/>
      <c r="AM354" s="252"/>
      <c r="AN354" s="252"/>
      <c r="AO354" s="252"/>
    </row>
    <row r="355" ht="15.75" customHeight="1">
      <c r="A355" s="282" t="s">
        <v>315</v>
      </c>
      <c r="B355" s="458" t="s">
        <v>231</v>
      </c>
      <c r="C355" s="458" t="s">
        <v>6</v>
      </c>
      <c r="D355" s="458" t="s">
        <v>567</v>
      </c>
      <c r="E355" s="458" t="s">
        <v>4</v>
      </c>
      <c r="F355" s="368" t="s">
        <v>1976</v>
      </c>
      <c r="G355" s="459" t="s">
        <v>1840</v>
      </c>
      <c r="H355" s="39">
        <v>1.0</v>
      </c>
      <c r="I355" s="274"/>
      <c r="J355" s="458">
        <v>4490.0</v>
      </c>
      <c r="K355" s="458">
        <v>3590.0</v>
      </c>
      <c r="L355" s="460">
        <v>1283.0</v>
      </c>
      <c r="M355" s="461">
        <v>1283.0</v>
      </c>
      <c r="N355" s="271" t="s">
        <v>1841</v>
      </c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  <c r="AM355" s="252"/>
      <c r="AN355" s="252"/>
      <c r="AO355" s="252"/>
    </row>
    <row r="356" ht="15.75" customHeight="1">
      <c r="A356" s="282" t="s">
        <v>315</v>
      </c>
      <c r="B356" s="458" t="s">
        <v>231</v>
      </c>
      <c r="C356" s="458" t="s">
        <v>6</v>
      </c>
      <c r="D356" s="458" t="s">
        <v>328</v>
      </c>
      <c r="E356" s="458" t="s">
        <v>4</v>
      </c>
      <c r="F356" s="368" t="s">
        <v>1976</v>
      </c>
      <c r="G356" s="459" t="s">
        <v>1840</v>
      </c>
      <c r="H356" s="39">
        <v>1.0</v>
      </c>
      <c r="I356" s="274"/>
      <c r="J356" s="458">
        <v>4490.0</v>
      </c>
      <c r="K356" s="458">
        <v>3590.0</v>
      </c>
      <c r="L356" s="460">
        <v>1283.0</v>
      </c>
      <c r="M356" s="461">
        <v>1283.0</v>
      </c>
      <c r="N356" s="271" t="s">
        <v>1841</v>
      </c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  <c r="AM356" s="252"/>
      <c r="AN356" s="252"/>
      <c r="AO356" s="252"/>
    </row>
    <row r="357" ht="15.75" customHeight="1">
      <c r="A357" s="282" t="s">
        <v>315</v>
      </c>
      <c r="B357" s="458" t="s">
        <v>231</v>
      </c>
      <c r="C357" s="458" t="s">
        <v>6</v>
      </c>
      <c r="D357" s="458" t="s">
        <v>567</v>
      </c>
      <c r="E357" s="458" t="s">
        <v>4</v>
      </c>
      <c r="F357" s="368" t="s">
        <v>1977</v>
      </c>
      <c r="G357" s="459" t="s">
        <v>1840</v>
      </c>
      <c r="H357" s="39">
        <v>1.0</v>
      </c>
      <c r="I357" s="274"/>
      <c r="J357" s="458">
        <v>4490.0</v>
      </c>
      <c r="K357" s="458">
        <v>3590.0</v>
      </c>
      <c r="L357" s="460">
        <v>1283.0</v>
      </c>
      <c r="M357" s="461">
        <v>1283.0</v>
      </c>
      <c r="N357" s="271" t="s">
        <v>1841</v>
      </c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  <c r="AM357" s="252"/>
      <c r="AN357" s="252"/>
      <c r="AO357" s="252"/>
    </row>
    <row r="358" ht="15.75" customHeight="1">
      <c r="A358" s="282" t="s">
        <v>315</v>
      </c>
      <c r="B358" s="458" t="s">
        <v>231</v>
      </c>
      <c r="C358" s="458" t="s">
        <v>6</v>
      </c>
      <c r="D358" s="458" t="s">
        <v>567</v>
      </c>
      <c r="E358" s="458" t="s">
        <v>4</v>
      </c>
      <c r="F358" s="368" t="s">
        <v>1978</v>
      </c>
      <c r="G358" s="459" t="s">
        <v>1840</v>
      </c>
      <c r="H358" s="39">
        <v>1.0</v>
      </c>
      <c r="I358" s="274"/>
      <c r="J358" s="458">
        <v>4490.0</v>
      </c>
      <c r="K358" s="458">
        <v>3590.0</v>
      </c>
      <c r="L358" s="460">
        <v>1283.0</v>
      </c>
      <c r="M358" s="461">
        <v>1283.0</v>
      </c>
      <c r="N358" s="271" t="s">
        <v>1841</v>
      </c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  <c r="AH358" s="252"/>
      <c r="AI358" s="252"/>
      <c r="AJ358" s="252"/>
      <c r="AK358" s="252"/>
      <c r="AL358" s="252"/>
      <c r="AM358" s="252"/>
      <c r="AN358" s="252"/>
      <c r="AO358" s="252"/>
    </row>
    <row r="359" ht="15.75" customHeight="1">
      <c r="A359" s="282" t="s">
        <v>315</v>
      </c>
      <c r="B359" s="458" t="s">
        <v>231</v>
      </c>
      <c r="C359" s="458" t="s">
        <v>6</v>
      </c>
      <c r="D359" s="458" t="s">
        <v>567</v>
      </c>
      <c r="E359" s="458" t="s">
        <v>4</v>
      </c>
      <c r="F359" s="368" t="s">
        <v>1979</v>
      </c>
      <c r="G359" s="459" t="s">
        <v>1840</v>
      </c>
      <c r="H359" s="39">
        <v>1.0</v>
      </c>
      <c r="I359" s="274"/>
      <c r="J359" s="458">
        <v>4490.0</v>
      </c>
      <c r="K359" s="458">
        <v>3590.0</v>
      </c>
      <c r="L359" s="460">
        <v>1283.0</v>
      </c>
      <c r="M359" s="461">
        <v>1283.0</v>
      </c>
      <c r="N359" s="271" t="s">
        <v>1841</v>
      </c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282" t="s">
        <v>315</v>
      </c>
      <c r="B360" s="458" t="s">
        <v>231</v>
      </c>
      <c r="C360" s="458" t="s">
        <v>6</v>
      </c>
      <c r="D360" s="458" t="s">
        <v>567</v>
      </c>
      <c r="E360" s="458" t="s">
        <v>4</v>
      </c>
      <c r="F360" s="368" t="s">
        <v>1980</v>
      </c>
      <c r="G360" s="459" t="s">
        <v>1840</v>
      </c>
      <c r="H360" s="39">
        <v>1.0</v>
      </c>
      <c r="I360" s="274"/>
      <c r="J360" s="458">
        <v>4490.0</v>
      </c>
      <c r="K360" s="458">
        <v>3590.0</v>
      </c>
      <c r="L360" s="460">
        <v>1283.0</v>
      </c>
      <c r="M360" s="461">
        <v>1283.0</v>
      </c>
      <c r="N360" s="271" t="s">
        <v>1841</v>
      </c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282" t="s">
        <v>315</v>
      </c>
      <c r="B361" s="458" t="s">
        <v>246</v>
      </c>
      <c r="C361" s="458" t="s">
        <v>6</v>
      </c>
      <c r="D361" s="458" t="s">
        <v>567</v>
      </c>
      <c r="E361" s="458" t="s">
        <v>4</v>
      </c>
      <c r="F361" s="368" t="s">
        <v>1981</v>
      </c>
      <c r="G361" s="459" t="s">
        <v>1840</v>
      </c>
      <c r="H361" s="39">
        <v>1.0</v>
      </c>
      <c r="I361" s="274"/>
      <c r="J361" s="458">
        <v>2990.0</v>
      </c>
      <c r="K361" s="458">
        <v>2390.0</v>
      </c>
      <c r="L361" s="460">
        <v>947.0</v>
      </c>
      <c r="M361" s="461">
        <v>947.0</v>
      </c>
      <c r="N361" s="271" t="s">
        <v>1841</v>
      </c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282" t="s">
        <v>315</v>
      </c>
      <c r="B362" s="458" t="s">
        <v>246</v>
      </c>
      <c r="C362" s="458" t="s">
        <v>6</v>
      </c>
      <c r="D362" s="458" t="s">
        <v>567</v>
      </c>
      <c r="E362" s="458" t="s">
        <v>4</v>
      </c>
      <c r="F362" s="368" t="s">
        <v>1982</v>
      </c>
      <c r="G362" s="459" t="s">
        <v>1840</v>
      </c>
      <c r="H362" s="39">
        <v>1.0</v>
      </c>
      <c r="I362" s="274"/>
      <c r="J362" s="458">
        <v>2990.0</v>
      </c>
      <c r="K362" s="458">
        <v>2390.0</v>
      </c>
      <c r="L362" s="460">
        <v>947.0</v>
      </c>
      <c r="M362" s="461">
        <v>947.0</v>
      </c>
      <c r="N362" s="271" t="s">
        <v>1841</v>
      </c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57" t="s">
        <v>315</v>
      </c>
      <c r="B363" s="57" t="s">
        <v>231</v>
      </c>
      <c r="C363" s="57" t="s">
        <v>6</v>
      </c>
      <c r="D363" s="57" t="s">
        <v>328</v>
      </c>
      <c r="E363" s="57" t="s">
        <v>4</v>
      </c>
      <c r="F363" s="358" t="s">
        <v>949</v>
      </c>
      <c r="G363" s="57" t="s">
        <v>524</v>
      </c>
      <c r="H363" s="38">
        <v>1.0</v>
      </c>
      <c r="I363" s="113">
        <v>4790.0</v>
      </c>
      <c r="J363" s="125"/>
      <c r="K363" s="104"/>
      <c r="L363" s="149">
        <v>1750.0</v>
      </c>
      <c r="M363" s="469">
        <v>1663.0</v>
      </c>
      <c r="N363" s="57" t="s">
        <v>819</v>
      </c>
      <c r="P363" s="63"/>
      <c r="Q363" s="63"/>
      <c r="T363" s="63"/>
      <c r="U363" s="63">
        <f t="shared" ref="U363:U365" si="39">M363*H363</f>
        <v>1663</v>
      </c>
      <c r="V363" s="63"/>
      <c r="W363" s="63"/>
      <c r="X363" s="63"/>
      <c r="Y363" s="63"/>
      <c r="Z363" s="63"/>
      <c r="AA363" s="63"/>
      <c r="AB363" s="63"/>
      <c r="AC363" s="63"/>
      <c r="AD363" s="63"/>
      <c r="AE363" s="252"/>
      <c r="AF363" s="252"/>
      <c r="AG363" s="252"/>
      <c r="AH363" s="252"/>
      <c r="AI363" s="270"/>
      <c r="AJ363" s="270"/>
      <c r="AK363" s="270"/>
    </row>
    <row r="364" ht="15.75" customHeight="1">
      <c r="A364" s="57" t="s">
        <v>315</v>
      </c>
      <c r="B364" s="57" t="s">
        <v>231</v>
      </c>
      <c r="C364" s="57" t="s">
        <v>6</v>
      </c>
      <c r="D364" s="271" t="s">
        <v>567</v>
      </c>
      <c r="E364" s="57" t="s">
        <v>4</v>
      </c>
      <c r="F364" s="358" t="s">
        <v>950</v>
      </c>
      <c r="G364" s="57" t="s">
        <v>524</v>
      </c>
      <c r="H364" s="38">
        <v>1.0</v>
      </c>
      <c r="I364" s="113">
        <v>4790.0</v>
      </c>
      <c r="J364" s="125"/>
      <c r="K364" s="104"/>
      <c r="L364" s="149">
        <v>1750.0</v>
      </c>
      <c r="M364" s="469">
        <v>1663.0</v>
      </c>
      <c r="N364" s="57" t="s">
        <v>819</v>
      </c>
      <c r="P364" s="63"/>
      <c r="Q364" s="63"/>
      <c r="T364" s="63"/>
      <c r="U364" s="63">
        <f t="shared" si="39"/>
        <v>1663</v>
      </c>
      <c r="V364" s="63"/>
      <c r="W364" s="63"/>
      <c r="X364" s="63"/>
      <c r="Y364" s="63"/>
      <c r="Z364" s="63"/>
      <c r="AA364" s="63"/>
      <c r="AB364" s="63"/>
      <c r="AC364" s="63"/>
      <c r="AD364" s="63"/>
      <c r="AE364" s="252"/>
      <c r="AF364" s="252"/>
      <c r="AG364" s="252"/>
      <c r="AH364" s="252"/>
      <c r="AI364" s="270"/>
      <c r="AJ364" s="270"/>
      <c r="AK364" s="270"/>
    </row>
    <row r="365" ht="15.75" customHeight="1">
      <c r="A365" s="57" t="s">
        <v>315</v>
      </c>
      <c r="B365" s="57" t="s">
        <v>231</v>
      </c>
      <c r="C365" s="57" t="s">
        <v>6</v>
      </c>
      <c r="D365" s="35" t="s">
        <v>474</v>
      </c>
      <c r="E365" s="57" t="s">
        <v>4</v>
      </c>
      <c r="F365" s="358" t="s">
        <v>950</v>
      </c>
      <c r="G365" s="57" t="s">
        <v>524</v>
      </c>
      <c r="H365" s="38">
        <v>1.0</v>
      </c>
      <c r="I365" s="113">
        <v>4790.0</v>
      </c>
      <c r="J365" s="125"/>
      <c r="K365" s="104"/>
      <c r="L365" s="149">
        <v>1750.0</v>
      </c>
      <c r="M365" s="469">
        <v>1663.0</v>
      </c>
      <c r="N365" s="57" t="s">
        <v>819</v>
      </c>
      <c r="P365" s="63"/>
      <c r="Q365" s="63"/>
      <c r="T365" s="63"/>
      <c r="U365" s="63">
        <f t="shared" si="39"/>
        <v>1663</v>
      </c>
      <c r="V365" s="63"/>
      <c r="W365" s="63"/>
      <c r="X365" s="63"/>
      <c r="Y365" s="63"/>
      <c r="Z365" s="63"/>
      <c r="AA365" s="63"/>
      <c r="AB365" s="63"/>
      <c r="AC365" s="63"/>
      <c r="AD365" s="63"/>
      <c r="AE365" s="252"/>
      <c r="AF365" s="252"/>
      <c r="AG365" s="252"/>
      <c r="AH365" s="252"/>
      <c r="AI365" s="270"/>
      <c r="AJ365" s="270"/>
      <c r="AK365" s="270"/>
    </row>
    <row r="366" ht="15.75" customHeight="1">
      <c r="A366" s="271" t="s">
        <v>315</v>
      </c>
      <c r="B366" s="57" t="s">
        <v>231</v>
      </c>
      <c r="C366" s="57" t="s">
        <v>6</v>
      </c>
      <c r="D366" s="57" t="s">
        <v>328</v>
      </c>
      <c r="E366" s="57" t="s">
        <v>4</v>
      </c>
      <c r="F366" s="358" t="s">
        <v>787</v>
      </c>
      <c r="G366" s="57" t="s">
        <v>524</v>
      </c>
      <c r="H366" s="38">
        <v>1.0</v>
      </c>
      <c r="I366" s="113">
        <v>4990.0</v>
      </c>
      <c r="J366" s="132">
        <v>3990.0</v>
      </c>
      <c r="K366" s="104"/>
      <c r="L366" s="133">
        <v>1663.0</v>
      </c>
      <c r="M366" s="381">
        <v>1497.0</v>
      </c>
      <c r="N366" s="57" t="s">
        <v>748</v>
      </c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  <c r="AH366" s="252"/>
      <c r="AI366" s="252"/>
      <c r="AJ366" s="270"/>
      <c r="AK366" s="270"/>
      <c r="AL366" s="270"/>
      <c r="AM366" s="270"/>
      <c r="AN366" s="270"/>
      <c r="AO366" s="270"/>
    </row>
    <row r="367" ht="15.75" customHeight="1">
      <c r="A367" s="271" t="s">
        <v>315</v>
      </c>
      <c r="B367" s="57" t="s">
        <v>231</v>
      </c>
      <c r="C367" s="57" t="s">
        <v>6</v>
      </c>
      <c r="D367" s="57" t="s">
        <v>328</v>
      </c>
      <c r="E367" s="57" t="s">
        <v>4</v>
      </c>
      <c r="F367" s="358" t="s">
        <v>788</v>
      </c>
      <c r="G367" s="57" t="s">
        <v>524</v>
      </c>
      <c r="H367" s="38">
        <v>1.0</v>
      </c>
      <c r="I367" s="113">
        <v>4990.0</v>
      </c>
      <c r="J367" s="132">
        <v>3990.0</v>
      </c>
      <c r="K367" s="104"/>
      <c r="L367" s="133">
        <v>1663.0</v>
      </c>
      <c r="M367" s="381">
        <v>1497.0</v>
      </c>
      <c r="N367" s="57" t="s">
        <v>748</v>
      </c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70"/>
      <c r="AK367" s="270"/>
      <c r="AL367" s="270"/>
      <c r="AM367" s="270"/>
      <c r="AN367" s="270"/>
      <c r="AO367" s="270"/>
    </row>
    <row r="368" ht="15.75" customHeight="1">
      <c r="A368" s="35" t="s">
        <v>315</v>
      </c>
      <c r="B368" s="35" t="s">
        <v>231</v>
      </c>
      <c r="C368" s="35" t="s">
        <v>6</v>
      </c>
      <c r="D368" s="35" t="s">
        <v>567</v>
      </c>
      <c r="E368" s="35" t="s">
        <v>4</v>
      </c>
      <c r="F368" s="348" t="s">
        <v>543</v>
      </c>
      <c r="G368" s="35" t="s">
        <v>524</v>
      </c>
      <c r="H368" s="39">
        <v>1.0</v>
      </c>
      <c r="I368" s="274"/>
      <c r="J368" s="59">
        <v>5390.0</v>
      </c>
      <c r="K368" s="38"/>
      <c r="L368" s="274"/>
      <c r="M368" s="107">
        <v>2055.0</v>
      </c>
      <c r="N368" s="35" t="s">
        <v>522</v>
      </c>
      <c r="O368" s="231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  <c r="AA368" s="252"/>
      <c r="AB368" s="252"/>
      <c r="AC368" s="252"/>
      <c r="AD368" s="252"/>
      <c r="AE368" s="252"/>
      <c r="AF368" s="252"/>
      <c r="AG368" s="252"/>
      <c r="AH368" s="252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35" t="s">
        <v>315</v>
      </c>
      <c r="B369" s="35" t="s">
        <v>231</v>
      </c>
      <c r="C369" s="35" t="s">
        <v>6</v>
      </c>
      <c r="D369" s="35" t="s">
        <v>328</v>
      </c>
      <c r="E369" s="35" t="s">
        <v>4</v>
      </c>
      <c r="F369" s="348" t="s">
        <v>543</v>
      </c>
      <c r="G369" s="35" t="s">
        <v>524</v>
      </c>
      <c r="H369" s="39">
        <v>1.0</v>
      </c>
      <c r="I369" s="274"/>
      <c r="J369" s="59">
        <v>5390.0</v>
      </c>
      <c r="K369" s="38"/>
      <c r="L369" s="274"/>
      <c r="M369" s="107">
        <v>2055.0</v>
      </c>
      <c r="N369" s="35" t="s">
        <v>522</v>
      </c>
      <c r="O369" s="231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35" t="s">
        <v>315</v>
      </c>
      <c r="B370" s="35" t="s">
        <v>231</v>
      </c>
      <c r="C370" s="35" t="s">
        <v>6</v>
      </c>
      <c r="D370" s="35" t="s">
        <v>567</v>
      </c>
      <c r="E370" s="35" t="s">
        <v>4</v>
      </c>
      <c r="F370" s="348" t="s">
        <v>544</v>
      </c>
      <c r="G370" s="35" t="s">
        <v>524</v>
      </c>
      <c r="H370" s="39">
        <v>1.0</v>
      </c>
      <c r="I370" s="274"/>
      <c r="J370" s="59">
        <v>5390.0</v>
      </c>
      <c r="K370" s="38"/>
      <c r="L370" s="274"/>
      <c r="M370" s="107">
        <v>2055.0</v>
      </c>
      <c r="N370" s="35" t="s">
        <v>522</v>
      </c>
      <c r="O370" s="231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35" t="s">
        <v>315</v>
      </c>
      <c r="B371" s="35" t="s">
        <v>231</v>
      </c>
      <c r="C371" s="35" t="s">
        <v>6</v>
      </c>
      <c r="D371" s="35" t="s">
        <v>328</v>
      </c>
      <c r="E371" s="35" t="s">
        <v>4</v>
      </c>
      <c r="F371" s="348" t="s">
        <v>544</v>
      </c>
      <c r="G371" s="35" t="s">
        <v>524</v>
      </c>
      <c r="H371" s="39">
        <v>1.0</v>
      </c>
      <c r="I371" s="274"/>
      <c r="J371" s="59">
        <v>5390.0</v>
      </c>
      <c r="K371" s="38"/>
      <c r="L371" s="274"/>
      <c r="M371" s="107">
        <v>2055.0</v>
      </c>
      <c r="N371" s="35" t="s">
        <v>522</v>
      </c>
      <c r="O371" s="73"/>
      <c r="P371" s="276"/>
      <c r="Q371" s="276"/>
      <c r="R371" s="276"/>
      <c r="S371" s="276"/>
      <c r="T371" s="276"/>
      <c r="U371" s="276"/>
      <c r="V371" s="277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470" t="s">
        <v>315</v>
      </c>
      <c r="B372" s="471" t="s">
        <v>231</v>
      </c>
      <c r="C372" s="471" t="s">
        <v>6</v>
      </c>
      <c r="D372" s="471" t="s">
        <v>328</v>
      </c>
      <c r="E372" s="471" t="s">
        <v>4</v>
      </c>
      <c r="F372" s="472" t="s">
        <v>545</v>
      </c>
      <c r="G372" s="471" t="s">
        <v>524</v>
      </c>
      <c r="H372" s="47">
        <v>1.0</v>
      </c>
      <c r="I372" s="473">
        <v>6590.0</v>
      </c>
      <c r="J372" s="474"/>
      <c r="K372" s="179">
        <v>2830.0</v>
      </c>
      <c r="L372" s="38">
        <v>2519.0</v>
      </c>
      <c r="M372" s="189">
        <f>L372*H372</f>
        <v>2519</v>
      </c>
      <c r="N372" s="57" t="s">
        <v>1134</v>
      </c>
      <c r="O372" s="274"/>
      <c r="P372" s="276"/>
      <c r="Q372" s="276"/>
      <c r="R372" s="276"/>
      <c r="S372" s="276"/>
      <c r="T372" s="276"/>
      <c r="U372" s="276"/>
      <c r="V372" s="277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70"/>
      <c r="AK372" s="270"/>
      <c r="AL372" s="270"/>
      <c r="AM372" s="270"/>
      <c r="AN372" s="270"/>
      <c r="AO372" s="270"/>
    </row>
    <row r="373" ht="15.75" customHeight="1">
      <c r="A373" s="282" t="s">
        <v>315</v>
      </c>
      <c r="B373" s="458" t="s">
        <v>231</v>
      </c>
      <c r="C373" s="458" t="s">
        <v>6</v>
      </c>
      <c r="D373" s="458" t="s">
        <v>567</v>
      </c>
      <c r="E373" s="458" t="s">
        <v>4</v>
      </c>
      <c r="F373" s="368" t="s">
        <v>1983</v>
      </c>
      <c r="G373" s="459" t="s">
        <v>1840</v>
      </c>
      <c r="H373" s="39">
        <v>1.0</v>
      </c>
      <c r="I373" s="274"/>
      <c r="J373" s="458">
        <v>4990.0</v>
      </c>
      <c r="K373" s="466"/>
      <c r="L373" s="460">
        <v>1580.0</v>
      </c>
      <c r="M373" s="461">
        <v>1580.0</v>
      </c>
      <c r="N373" s="271" t="s">
        <v>1841</v>
      </c>
      <c r="O373" s="380"/>
      <c r="P373" s="276"/>
      <c r="Q373" s="276"/>
      <c r="R373" s="276"/>
      <c r="S373" s="276"/>
      <c r="T373" s="276"/>
      <c r="U373" s="276"/>
      <c r="V373" s="277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282" t="s">
        <v>315</v>
      </c>
      <c r="B374" s="458" t="s">
        <v>231</v>
      </c>
      <c r="C374" s="458" t="s">
        <v>6</v>
      </c>
      <c r="D374" s="458" t="s">
        <v>567</v>
      </c>
      <c r="E374" s="458" t="s">
        <v>4</v>
      </c>
      <c r="F374" s="368" t="s">
        <v>1984</v>
      </c>
      <c r="G374" s="459" t="s">
        <v>1840</v>
      </c>
      <c r="H374" s="39">
        <v>1.0</v>
      </c>
      <c r="I374" s="274"/>
      <c r="J374" s="458">
        <v>4990.0</v>
      </c>
      <c r="K374" s="466"/>
      <c r="L374" s="460">
        <v>1580.0</v>
      </c>
      <c r="M374" s="461">
        <v>1580.0</v>
      </c>
      <c r="N374" s="271" t="s">
        <v>1841</v>
      </c>
      <c r="O374" s="380"/>
      <c r="P374" s="276"/>
      <c r="Q374" s="276"/>
      <c r="R374" s="276"/>
      <c r="S374" s="276"/>
      <c r="T374" s="276"/>
      <c r="U374" s="276"/>
      <c r="V374" s="277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271" t="s">
        <v>315</v>
      </c>
      <c r="B375" s="475" t="s">
        <v>231</v>
      </c>
      <c r="C375" s="475" t="s">
        <v>6</v>
      </c>
      <c r="D375" s="475" t="s">
        <v>328</v>
      </c>
      <c r="E375" s="476" t="s">
        <v>319</v>
      </c>
      <c r="F375" s="477" t="s">
        <v>1985</v>
      </c>
      <c r="G375" s="475" t="s">
        <v>524</v>
      </c>
      <c r="H375" s="264">
        <v>1.0</v>
      </c>
      <c r="I375" s="274"/>
      <c r="J375" s="475">
        <v>3590.0</v>
      </c>
      <c r="K375" s="478"/>
      <c r="L375" s="475">
        <v>1422.0</v>
      </c>
      <c r="M375" s="479">
        <f>L375*H375</f>
        <v>1422</v>
      </c>
      <c r="N375" s="380"/>
      <c r="O375" s="380"/>
      <c r="P375" s="276"/>
      <c r="Q375" s="276"/>
      <c r="R375" s="276"/>
      <c r="S375" s="276"/>
      <c r="T375" s="276"/>
      <c r="U375" s="276"/>
      <c r="V375" s="277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71" t="s">
        <v>315</v>
      </c>
      <c r="B376" s="271" t="s">
        <v>231</v>
      </c>
      <c r="C376" s="271" t="s">
        <v>6</v>
      </c>
      <c r="D376" s="271" t="s">
        <v>567</v>
      </c>
      <c r="E376" s="271" t="s">
        <v>319</v>
      </c>
      <c r="F376" s="272" t="s">
        <v>1986</v>
      </c>
      <c r="G376" s="271" t="s">
        <v>377</v>
      </c>
      <c r="H376" s="273">
        <v>1.0</v>
      </c>
      <c r="I376" s="480"/>
      <c r="J376" s="271">
        <v>6190.0</v>
      </c>
      <c r="K376" s="280"/>
      <c r="L376" s="481">
        <v>2497.0</v>
      </c>
      <c r="M376" s="482">
        <v>2372.15</v>
      </c>
      <c r="N376" s="271" t="s">
        <v>378</v>
      </c>
      <c r="O376" s="380"/>
      <c r="P376" s="276"/>
      <c r="Q376" s="276"/>
      <c r="R376" s="276"/>
      <c r="S376" s="276"/>
      <c r="T376" s="276"/>
      <c r="U376" s="276"/>
      <c r="V376" s="277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271" t="s">
        <v>315</v>
      </c>
      <c r="B377" s="271" t="s">
        <v>231</v>
      </c>
      <c r="C377" s="271" t="s">
        <v>6</v>
      </c>
      <c r="D377" s="271" t="s">
        <v>567</v>
      </c>
      <c r="E377" s="271" t="s">
        <v>319</v>
      </c>
      <c r="F377" s="272" t="s">
        <v>1987</v>
      </c>
      <c r="G377" s="271" t="s">
        <v>377</v>
      </c>
      <c r="H377" s="273">
        <v>1.0</v>
      </c>
      <c r="I377" s="480"/>
      <c r="J377" s="271">
        <v>6190.0</v>
      </c>
      <c r="K377" s="280"/>
      <c r="L377" s="481">
        <v>2497.0</v>
      </c>
      <c r="M377" s="482">
        <v>2372.15</v>
      </c>
      <c r="N377" s="271" t="s">
        <v>378</v>
      </c>
      <c r="O377" s="380"/>
      <c r="P377" s="276"/>
      <c r="Q377" s="276"/>
      <c r="R377" s="276"/>
      <c r="S377" s="276"/>
      <c r="T377" s="276"/>
      <c r="U377" s="276"/>
      <c r="V377" s="277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271" t="s">
        <v>315</v>
      </c>
      <c r="B378" s="271" t="s">
        <v>231</v>
      </c>
      <c r="C378" s="271" t="s">
        <v>6</v>
      </c>
      <c r="D378" s="271" t="s">
        <v>328</v>
      </c>
      <c r="E378" s="271" t="s">
        <v>319</v>
      </c>
      <c r="F378" s="272" t="s">
        <v>1987</v>
      </c>
      <c r="G378" s="271" t="s">
        <v>377</v>
      </c>
      <c r="H378" s="273">
        <v>1.0</v>
      </c>
      <c r="I378" s="480"/>
      <c r="J378" s="271">
        <v>6190.0</v>
      </c>
      <c r="K378" s="280"/>
      <c r="L378" s="481">
        <v>2497.0</v>
      </c>
      <c r="M378" s="482">
        <v>2372.15</v>
      </c>
      <c r="N378" s="271" t="s">
        <v>378</v>
      </c>
      <c r="O378" s="380"/>
      <c r="P378" s="276"/>
      <c r="Q378" s="276"/>
      <c r="R378" s="276"/>
      <c r="S378" s="276"/>
      <c r="T378" s="276"/>
      <c r="U378" s="276"/>
      <c r="V378" s="277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71" t="s">
        <v>315</v>
      </c>
      <c r="B379" s="475" t="s">
        <v>231</v>
      </c>
      <c r="C379" s="475" t="s">
        <v>6</v>
      </c>
      <c r="D379" s="475" t="s">
        <v>567</v>
      </c>
      <c r="E379" s="476" t="s">
        <v>319</v>
      </c>
      <c r="F379" s="477" t="s">
        <v>1988</v>
      </c>
      <c r="G379" s="475" t="s">
        <v>524</v>
      </c>
      <c r="H379" s="264">
        <v>1.0</v>
      </c>
      <c r="I379" s="274"/>
      <c r="J379" s="475">
        <v>6190.0</v>
      </c>
      <c r="K379" s="478"/>
      <c r="L379" s="475">
        <v>2372.0</v>
      </c>
      <c r="M379" s="479">
        <f t="shared" ref="M379:M383" si="40">L379*H379</f>
        <v>2372</v>
      </c>
      <c r="N379" s="380"/>
      <c r="O379" s="380"/>
      <c r="P379" s="276"/>
      <c r="Q379" s="276"/>
      <c r="R379" s="276"/>
      <c r="S379" s="276"/>
      <c r="T379" s="276"/>
      <c r="U379" s="276"/>
      <c r="V379" s="277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271" t="s">
        <v>315</v>
      </c>
      <c r="B380" s="475" t="s">
        <v>231</v>
      </c>
      <c r="C380" s="475" t="s">
        <v>6</v>
      </c>
      <c r="D380" s="475" t="s">
        <v>328</v>
      </c>
      <c r="E380" s="476" t="s">
        <v>319</v>
      </c>
      <c r="F380" s="477" t="s">
        <v>1988</v>
      </c>
      <c r="G380" s="475" t="s">
        <v>524</v>
      </c>
      <c r="H380" s="264">
        <v>1.0</v>
      </c>
      <c r="I380" s="274"/>
      <c r="J380" s="475">
        <v>6190.0</v>
      </c>
      <c r="K380" s="478"/>
      <c r="L380" s="475">
        <v>2372.0</v>
      </c>
      <c r="M380" s="479">
        <f t="shared" si="40"/>
        <v>2372</v>
      </c>
      <c r="N380" s="380"/>
      <c r="O380" s="435"/>
      <c r="P380" s="276"/>
      <c r="Q380" s="276"/>
      <c r="R380" s="276"/>
      <c r="S380" s="276"/>
      <c r="T380" s="276"/>
      <c r="U380" s="276"/>
      <c r="V380" s="277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  <c r="AH380" s="252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271" t="s">
        <v>315</v>
      </c>
      <c r="B381" s="475" t="s">
        <v>231</v>
      </c>
      <c r="C381" s="475" t="s">
        <v>6</v>
      </c>
      <c r="D381" s="475" t="s">
        <v>567</v>
      </c>
      <c r="E381" s="476" t="s">
        <v>319</v>
      </c>
      <c r="F381" s="477" t="s">
        <v>1989</v>
      </c>
      <c r="G381" s="475" t="s">
        <v>524</v>
      </c>
      <c r="H381" s="264">
        <v>2.0</v>
      </c>
      <c r="I381" s="274"/>
      <c r="J381" s="475">
        <v>6790.0</v>
      </c>
      <c r="K381" s="478"/>
      <c r="L381" s="475">
        <v>2530.0</v>
      </c>
      <c r="M381" s="479">
        <f t="shared" si="40"/>
        <v>5060</v>
      </c>
      <c r="N381" s="380"/>
      <c r="O381" s="380"/>
      <c r="P381" s="276"/>
      <c r="Q381" s="276"/>
      <c r="R381" s="276"/>
      <c r="S381" s="276"/>
      <c r="T381" s="276"/>
      <c r="U381" s="276"/>
      <c r="V381" s="277"/>
      <c r="W381" s="252"/>
      <c r="X381" s="252"/>
      <c r="Y381" s="252"/>
      <c r="Z381" s="252"/>
      <c r="AA381" s="252"/>
      <c r="AB381" s="252"/>
      <c r="AC381" s="252"/>
      <c r="AD381" s="252"/>
      <c r="AE381" s="252"/>
      <c r="AF381" s="252"/>
      <c r="AG381" s="252"/>
      <c r="AH381" s="252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271" t="s">
        <v>315</v>
      </c>
      <c r="B382" s="475" t="s">
        <v>231</v>
      </c>
      <c r="C382" s="475" t="s">
        <v>6</v>
      </c>
      <c r="D382" s="475" t="s">
        <v>567</v>
      </c>
      <c r="E382" s="476" t="s">
        <v>319</v>
      </c>
      <c r="F382" s="477" t="s">
        <v>1990</v>
      </c>
      <c r="G382" s="475" t="s">
        <v>524</v>
      </c>
      <c r="H382" s="264">
        <v>1.0</v>
      </c>
      <c r="I382" s="274"/>
      <c r="J382" s="475">
        <v>6790.0</v>
      </c>
      <c r="K382" s="478"/>
      <c r="L382" s="475">
        <v>2530.0</v>
      </c>
      <c r="M382" s="479">
        <f t="shared" si="40"/>
        <v>2530</v>
      </c>
      <c r="N382" s="380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271" t="s">
        <v>315</v>
      </c>
      <c r="B383" s="475" t="s">
        <v>231</v>
      </c>
      <c r="C383" s="475" t="s">
        <v>6</v>
      </c>
      <c r="D383" s="475" t="s">
        <v>328</v>
      </c>
      <c r="E383" s="476" t="s">
        <v>319</v>
      </c>
      <c r="F383" s="477" t="s">
        <v>1990</v>
      </c>
      <c r="G383" s="475" t="s">
        <v>524</v>
      </c>
      <c r="H383" s="264">
        <v>1.0</v>
      </c>
      <c r="I383" s="274"/>
      <c r="J383" s="475">
        <v>6790.0</v>
      </c>
      <c r="K383" s="478"/>
      <c r="L383" s="475">
        <v>2530.0</v>
      </c>
      <c r="M383" s="479">
        <f t="shared" si="40"/>
        <v>2530</v>
      </c>
      <c r="N383" s="380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  <c r="AH383" s="252"/>
      <c r="AI383" s="252"/>
      <c r="AJ383" s="252"/>
      <c r="AK383" s="252"/>
      <c r="AL383" s="252"/>
      <c r="AM383" s="252"/>
      <c r="AN383" s="252"/>
      <c r="AO383" s="252"/>
    </row>
    <row r="384" ht="15.75" customHeight="1">
      <c r="A384" s="57" t="s">
        <v>315</v>
      </c>
      <c r="B384" s="57" t="s">
        <v>231</v>
      </c>
      <c r="C384" s="57" t="s">
        <v>6</v>
      </c>
      <c r="D384" s="57" t="s">
        <v>328</v>
      </c>
      <c r="E384" s="57" t="s">
        <v>4</v>
      </c>
      <c r="F384" s="358" t="s">
        <v>951</v>
      </c>
      <c r="G384" s="57" t="s">
        <v>524</v>
      </c>
      <c r="H384" s="38">
        <v>1.0</v>
      </c>
      <c r="I384" s="113">
        <v>5190.0</v>
      </c>
      <c r="J384" s="125"/>
      <c r="K384" s="104"/>
      <c r="L384" s="149">
        <v>1990.0</v>
      </c>
      <c r="M384" s="469">
        <v>1891.0</v>
      </c>
      <c r="N384" s="57" t="s">
        <v>819</v>
      </c>
      <c r="P384" s="63"/>
      <c r="Q384" s="63"/>
      <c r="T384" s="63"/>
      <c r="U384" s="63">
        <f t="shared" ref="U384:U388" si="41">M384*H384</f>
        <v>1891</v>
      </c>
      <c r="V384" s="63"/>
      <c r="W384" s="63"/>
      <c r="X384" s="63"/>
      <c r="Y384" s="63"/>
      <c r="Z384" s="63"/>
      <c r="AA384" s="63"/>
      <c r="AB384" s="63"/>
      <c r="AC384" s="63"/>
      <c r="AD384" s="63"/>
      <c r="AE384" s="252"/>
      <c r="AF384" s="252"/>
      <c r="AG384" s="252"/>
      <c r="AH384" s="252"/>
      <c r="AI384" s="270"/>
      <c r="AJ384" s="270"/>
      <c r="AK384" s="270"/>
    </row>
    <row r="385" ht="15.75" customHeight="1">
      <c r="A385" s="57" t="s">
        <v>315</v>
      </c>
      <c r="B385" s="57" t="s">
        <v>231</v>
      </c>
      <c r="C385" s="57" t="s">
        <v>6</v>
      </c>
      <c r="D385" s="271" t="s">
        <v>567</v>
      </c>
      <c r="E385" s="57" t="s">
        <v>4</v>
      </c>
      <c r="F385" s="358" t="s">
        <v>951</v>
      </c>
      <c r="G385" s="57" t="s">
        <v>524</v>
      </c>
      <c r="H385" s="38">
        <v>1.0</v>
      </c>
      <c r="I385" s="113">
        <v>5190.0</v>
      </c>
      <c r="J385" s="125"/>
      <c r="K385" s="104"/>
      <c r="L385" s="149">
        <v>1990.0</v>
      </c>
      <c r="M385" s="469">
        <v>1891.0</v>
      </c>
      <c r="N385" s="57" t="s">
        <v>819</v>
      </c>
      <c r="P385" s="63"/>
      <c r="Q385" s="63"/>
      <c r="T385" s="63"/>
      <c r="U385" s="63">
        <f t="shared" si="41"/>
        <v>1891</v>
      </c>
      <c r="V385" s="63"/>
      <c r="W385" s="63"/>
      <c r="X385" s="63"/>
      <c r="Y385" s="63"/>
      <c r="Z385" s="63"/>
      <c r="AA385" s="63"/>
      <c r="AB385" s="63"/>
      <c r="AC385" s="63"/>
      <c r="AD385" s="63"/>
      <c r="AE385" s="252"/>
      <c r="AF385" s="252"/>
      <c r="AG385" s="252"/>
      <c r="AH385" s="252"/>
      <c r="AI385" s="270"/>
      <c r="AJ385" s="270"/>
      <c r="AK385" s="270"/>
    </row>
    <row r="386" ht="15.75" customHeight="1">
      <c r="A386" s="57" t="s">
        <v>315</v>
      </c>
      <c r="B386" s="57" t="s">
        <v>231</v>
      </c>
      <c r="C386" s="57" t="s">
        <v>6</v>
      </c>
      <c r="D386" s="271" t="s">
        <v>567</v>
      </c>
      <c r="E386" s="57" t="s">
        <v>4</v>
      </c>
      <c r="F386" s="358" t="s">
        <v>952</v>
      </c>
      <c r="G386" s="57" t="s">
        <v>524</v>
      </c>
      <c r="H386" s="38">
        <v>1.0</v>
      </c>
      <c r="I386" s="113">
        <v>5190.0</v>
      </c>
      <c r="J386" s="125"/>
      <c r="K386" s="104"/>
      <c r="L386" s="149">
        <v>1990.0</v>
      </c>
      <c r="M386" s="469">
        <v>1891.0</v>
      </c>
      <c r="N386" s="57" t="s">
        <v>819</v>
      </c>
      <c r="P386" s="63"/>
      <c r="Q386" s="63"/>
      <c r="T386" s="63"/>
      <c r="U386" s="63">
        <f t="shared" si="41"/>
        <v>1891</v>
      </c>
      <c r="V386" s="63"/>
      <c r="W386" s="63"/>
      <c r="X386" s="63"/>
      <c r="Y386" s="63"/>
      <c r="Z386" s="63"/>
      <c r="AA386" s="63"/>
      <c r="AB386" s="63"/>
      <c r="AC386" s="63"/>
      <c r="AD386" s="63"/>
      <c r="AE386" s="252"/>
      <c r="AF386" s="252"/>
      <c r="AG386" s="252"/>
      <c r="AH386" s="252"/>
      <c r="AI386" s="270"/>
      <c r="AJ386" s="270"/>
      <c r="AK386" s="270"/>
    </row>
    <row r="387" ht="15.75" customHeight="1">
      <c r="A387" s="57" t="s">
        <v>315</v>
      </c>
      <c r="B387" s="57" t="s">
        <v>231</v>
      </c>
      <c r="C387" s="57" t="s">
        <v>6</v>
      </c>
      <c r="D387" s="271" t="s">
        <v>567</v>
      </c>
      <c r="E387" s="57" t="s">
        <v>4</v>
      </c>
      <c r="F387" s="358" t="s">
        <v>953</v>
      </c>
      <c r="G387" s="57" t="s">
        <v>524</v>
      </c>
      <c r="H387" s="38">
        <v>1.0</v>
      </c>
      <c r="I387" s="113">
        <v>5190.0</v>
      </c>
      <c r="J387" s="125"/>
      <c r="K387" s="104"/>
      <c r="L387" s="149">
        <v>1990.0</v>
      </c>
      <c r="M387" s="469">
        <v>1891.0</v>
      </c>
      <c r="N387" s="57" t="s">
        <v>819</v>
      </c>
      <c r="P387" s="63"/>
      <c r="Q387" s="63"/>
      <c r="T387" s="63"/>
      <c r="U387" s="63">
        <f t="shared" si="41"/>
        <v>1891</v>
      </c>
      <c r="V387" s="63"/>
      <c r="W387" s="63"/>
      <c r="X387" s="63"/>
      <c r="Y387" s="63"/>
      <c r="Z387" s="63"/>
      <c r="AA387" s="63"/>
      <c r="AB387" s="63"/>
      <c r="AC387" s="63"/>
      <c r="AD387" s="63"/>
      <c r="AE387" s="252"/>
      <c r="AF387" s="252"/>
      <c r="AG387" s="252"/>
      <c r="AH387" s="252"/>
      <c r="AI387" s="270"/>
      <c r="AJ387" s="270"/>
      <c r="AK387" s="270"/>
    </row>
    <row r="388" ht="15.75" customHeight="1">
      <c r="A388" s="57" t="s">
        <v>315</v>
      </c>
      <c r="B388" s="57" t="s">
        <v>231</v>
      </c>
      <c r="C388" s="57" t="s">
        <v>6</v>
      </c>
      <c r="D388" s="35" t="s">
        <v>474</v>
      </c>
      <c r="E388" s="57" t="s">
        <v>4</v>
      </c>
      <c r="F388" s="358" t="s">
        <v>953</v>
      </c>
      <c r="G388" s="57" t="s">
        <v>524</v>
      </c>
      <c r="H388" s="38">
        <v>0.0</v>
      </c>
      <c r="I388" s="113">
        <v>5190.0</v>
      </c>
      <c r="J388" s="125"/>
      <c r="K388" s="104"/>
      <c r="L388" s="149">
        <v>1990.0</v>
      </c>
      <c r="M388" s="469">
        <v>1891.0</v>
      </c>
      <c r="N388" s="57" t="s">
        <v>819</v>
      </c>
      <c r="O388" s="395" t="s">
        <v>438</v>
      </c>
      <c r="P388" s="63"/>
      <c r="Q388" s="63"/>
      <c r="T388" s="63"/>
      <c r="U388" s="63">
        <f t="shared" si="41"/>
        <v>0</v>
      </c>
      <c r="V388" s="63"/>
      <c r="W388" s="63"/>
      <c r="X388" s="63"/>
      <c r="Y388" s="63"/>
      <c r="Z388" s="63"/>
      <c r="AA388" s="63"/>
      <c r="AB388" s="63"/>
      <c r="AC388" s="63"/>
      <c r="AD388" s="63"/>
      <c r="AE388" s="252"/>
      <c r="AF388" s="252"/>
      <c r="AG388" s="252"/>
      <c r="AH388" s="252"/>
      <c r="AI388" s="270"/>
      <c r="AJ388" s="270"/>
      <c r="AK388" s="270"/>
    </row>
    <row r="389" ht="15.75" customHeight="1">
      <c r="A389" s="271" t="s">
        <v>315</v>
      </c>
      <c r="B389" s="271" t="s">
        <v>231</v>
      </c>
      <c r="C389" s="271" t="s">
        <v>6</v>
      </c>
      <c r="D389" s="271" t="s">
        <v>474</v>
      </c>
      <c r="E389" s="271" t="s">
        <v>319</v>
      </c>
      <c r="F389" s="272" t="s">
        <v>546</v>
      </c>
      <c r="G389" s="271" t="s">
        <v>377</v>
      </c>
      <c r="H389" s="273">
        <v>1.0</v>
      </c>
      <c r="I389" s="480"/>
      <c r="J389" s="271">
        <v>5190.0</v>
      </c>
      <c r="K389" s="280"/>
      <c r="L389" s="481">
        <v>1990.0</v>
      </c>
      <c r="M389" s="482">
        <v>1890.5</v>
      </c>
      <c r="N389" s="271" t="s">
        <v>378</v>
      </c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35" t="s">
        <v>315</v>
      </c>
      <c r="B390" s="35" t="s">
        <v>231</v>
      </c>
      <c r="C390" s="35" t="s">
        <v>6</v>
      </c>
      <c r="D390" s="35" t="s">
        <v>567</v>
      </c>
      <c r="E390" s="35" t="s">
        <v>4</v>
      </c>
      <c r="F390" s="348" t="s">
        <v>546</v>
      </c>
      <c r="G390" s="35" t="s">
        <v>524</v>
      </c>
      <c r="H390" s="39">
        <v>1.0</v>
      </c>
      <c r="I390" s="274"/>
      <c r="J390" s="59">
        <v>5190.0</v>
      </c>
      <c r="K390" s="38"/>
      <c r="L390" s="274"/>
      <c r="M390" s="107">
        <v>1891.0</v>
      </c>
      <c r="N390" s="35" t="s">
        <v>522</v>
      </c>
      <c r="O390" s="231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35" t="s">
        <v>315</v>
      </c>
      <c r="B391" s="35" t="s">
        <v>231</v>
      </c>
      <c r="C391" s="35" t="s">
        <v>6</v>
      </c>
      <c r="D391" s="35" t="s">
        <v>328</v>
      </c>
      <c r="E391" s="35" t="s">
        <v>4</v>
      </c>
      <c r="F391" s="348" t="s">
        <v>546</v>
      </c>
      <c r="G391" s="35" t="s">
        <v>524</v>
      </c>
      <c r="H391" s="39">
        <v>1.0</v>
      </c>
      <c r="I391" s="274"/>
      <c r="J391" s="59">
        <v>5190.0</v>
      </c>
      <c r="K391" s="38"/>
      <c r="L391" s="274"/>
      <c r="M391" s="107">
        <v>1891.0</v>
      </c>
      <c r="N391" s="35" t="s">
        <v>522</v>
      </c>
      <c r="O391" s="231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271" t="s">
        <v>315</v>
      </c>
      <c r="B392" s="271" t="s">
        <v>231</v>
      </c>
      <c r="C392" s="271" t="s">
        <v>6</v>
      </c>
      <c r="D392" s="271" t="s">
        <v>567</v>
      </c>
      <c r="E392" s="271" t="s">
        <v>319</v>
      </c>
      <c r="F392" s="272" t="s">
        <v>1991</v>
      </c>
      <c r="G392" s="271" t="s">
        <v>377</v>
      </c>
      <c r="H392" s="273">
        <v>1.0</v>
      </c>
      <c r="I392" s="480"/>
      <c r="J392" s="271">
        <v>5190.0</v>
      </c>
      <c r="K392" s="280"/>
      <c r="L392" s="481">
        <v>1990.0</v>
      </c>
      <c r="M392" s="482">
        <v>1890.5</v>
      </c>
      <c r="N392" s="271" t="s">
        <v>378</v>
      </c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  <c r="AH392" s="252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271" t="s">
        <v>315</v>
      </c>
      <c r="B393" s="271" t="s">
        <v>231</v>
      </c>
      <c r="C393" s="271" t="s">
        <v>6</v>
      </c>
      <c r="D393" s="271" t="s">
        <v>567</v>
      </c>
      <c r="E393" s="271" t="s">
        <v>319</v>
      </c>
      <c r="F393" s="272" t="s">
        <v>1992</v>
      </c>
      <c r="G393" s="271" t="s">
        <v>377</v>
      </c>
      <c r="H393" s="273">
        <v>1.0</v>
      </c>
      <c r="I393" s="480"/>
      <c r="J393" s="271">
        <v>5190.0</v>
      </c>
      <c r="K393" s="280"/>
      <c r="L393" s="481">
        <v>1990.0</v>
      </c>
      <c r="M393" s="482">
        <v>1890.5</v>
      </c>
      <c r="N393" s="271" t="s">
        <v>378</v>
      </c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  <c r="AH393" s="252"/>
      <c r="AI393" s="252"/>
      <c r="AJ393" s="252"/>
      <c r="AK393" s="252"/>
      <c r="AL393" s="252"/>
      <c r="AM393" s="252"/>
      <c r="AN393" s="252"/>
      <c r="AO393" s="252"/>
    </row>
    <row r="394" ht="15.75" customHeight="1">
      <c r="A394" s="35" t="s">
        <v>315</v>
      </c>
      <c r="B394" s="35" t="s">
        <v>231</v>
      </c>
      <c r="C394" s="35" t="s">
        <v>6</v>
      </c>
      <c r="D394" s="35" t="s">
        <v>567</v>
      </c>
      <c r="E394" s="35" t="s">
        <v>4</v>
      </c>
      <c r="F394" s="348" t="s">
        <v>547</v>
      </c>
      <c r="G394" s="35" t="s">
        <v>524</v>
      </c>
      <c r="H394" s="39">
        <v>1.0</v>
      </c>
      <c r="I394" s="274"/>
      <c r="J394" s="59">
        <v>5190.0</v>
      </c>
      <c r="K394" s="38"/>
      <c r="L394" s="274"/>
      <c r="M394" s="107">
        <v>1891.0</v>
      </c>
      <c r="N394" s="35" t="s">
        <v>522</v>
      </c>
      <c r="O394" s="231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  <c r="AH394" s="252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57" t="s">
        <v>315</v>
      </c>
      <c r="B395" s="57" t="s">
        <v>231</v>
      </c>
      <c r="C395" s="57" t="s">
        <v>6</v>
      </c>
      <c r="D395" s="57" t="s">
        <v>328</v>
      </c>
      <c r="E395" s="57" t="s">
        <v>4</v>
      </c>
      <c r="F395" s="358" t="s">
        <v>954</v>
      </c>
      <c r="G395" s="57" t="s">
        <v>524</v>
      </c>
      <c r="H395" s="38">
        <v>1.0</v>
      </c>
      <c r="I395" s="113">
        <v>6390.0</v>
      </c>
      <c r="J395" s="125"/>
      <c r="K395" s="104"/>
      <c r="L395" s="149">
        <v>2690.0</v>
      </c>
      <c r="M395" s="469">
        <v>2556.0</v>
      </c>
      <c r="N395" s="57" t="s">
        <v>819</v>
      </c>
      <c r="P395" s="63"/>
      <c r="Q395" s="63"/>
      <c r="T395" s="63"/>
      <c r="U395" s="63">
        <f t="shared" ref="U395:U398" si="42">M395*H395</f>
        <v>2556</v>
      </c>
      <c r="V395" s="63"/>
      <c r="W395" s="63"/>
      <c r="X395" s="63"/>
      <c r="Y395" s="63"/>
      <c r="Z395" s="63"/>
      <c r="AA395" s="63"/>
      <c r="AB395" s="63"/>
      <c r="AC395" s="63"/>
      <c r="AD395" s="63"/>
      <c r="AE395" s="252"/>
      <c r="AF395" s="252"/>
      <c r="AG395" s="252"/>
      <c r="AH395" s="252"/>
      <c r="AI395" s="270"/>
      <c r="AJ395" s="270"/>
      <c r="AK395" s="270"/>
    </row>
    <row r="396" ht="15.75" customHeight="1">
      <c r="A396" s="57" t="s">
        <v>315</v>
      </c>
      <c r="B396" s="57" t="s">
        <v>231</v>
      </c>
      <c r="C396" s="57" t="s">
        <v>6</v>
      </c>
      <c r="D396" s="271" t="s">
        <v>567</v>
      </c>
      <c r="E396" s="57" t="s">
        <v>4</v>
      </c>
      <c r="F396" s="358" t="s">
        <v>954</v>
      </c>
      <c r="G396" s="57" t="s">
        <v>524</v>
      </c>
      <c r="H396" s="38">
        <v>1.0</v>
      </c>
      <c r="I396" s="113">
        <v>6390.0</v>
      </c>
      <c r="J396" s="125"/>
      <c r="K396" s="104"/>
      <c r="L396" s="149">
        <v>2690.0</v>
      </c>
      <c r="M396" s="469">
        <v>2556.0</v>
      </c>
      <c r="N396" s="57" t="s">
        <v>819</v>
      </c>
      <c r="P396" s="63"/>
      <c r="Q396" s="63"/>
      <c r="T396" s="63"/>
      <c r="U396" s="63">
        <f t="shared" si="42"/>
        <v>2556</v>
      </c>
      <c r="V396" s="63"/>
      <c r="W396" s="63"/>
      <c r="X396" s="63"/>
      <c r="Y396" s="63"/>
      <c r="Z396" s="63"/>
      <c r="AA396" s="63"/>
      <c r="AB396" s="63"/>
      <c r="AC396" s="63"/>
      <c r="AD396" s="63"/>
      <c r="AE396" s="252"/>
      <c r="AF396" s="252"/>
      <c r="AG396" s="252"/>
      <c r="AH396" s="252"/>
      <c r="AI396" s="270"/>
      <c r="AJ396" s="270"/>
      <c r="AK396" s="270"/>
    </row>
    <row r="397" ht="15.75" customHeight="1">
      <c r="A397" s="57" t="s">
        <v>315</v>
      </c>
      <c r="B397" s="57" t="s">
        <v>231</v>
      </c>
      <c r="C397" s="57" t="s">
        <v>6</v>
      </c>
      <c r="D397" s="57" t="s">
        <v>328</v>
      </c>
      <c r="E397" s="57" t="s">
        <v>4</v>
      </c>
      <c r="F397" s="358" t="s">
        <v>955</v>
      </c>
      <c r="G397" s="57" t="s">
        <v>524</v>
      </c>
      <c r="H397" s="38">
        <v>1.0</v>
      </c>
      <c r="I397" s="113">
        <v>6390.0</v>
      </c>
      <c r="J397" s="125"/>
      <c r="K397" s="104"/>
      <c r="L397" s="149">
        <v>2690.0</v>
      </c>
      <c r="M397" s="469">
        <v>2556.0</v>
      </c>
      <c r="N397" s="57" t="s">
        <v>819</v>
      </c>
      <c r="P397" s="63"/>
      <c r="Q397" s="63"/>
      <c r="T397" s="63"/>
      <c r="U397" s="63">
        <f t="shared" si="42"/>
        <v>2556</v>
      </c>
      <c r="V397" s="63"/>
      <c r="W397" s="63"/>
      <c r="X397" s="63"/>
      <c r="Y397" s="63"/>
      <c r="Z397" s="63"/>
      <c r="AA397" s="63"/>
      <c r="AB397" s="63"/>
      <c r="AC397" s="63"/>
      <c r="AD397" s="63"/>
      <c r="AE397" s="252"/>
      <c r="AF397" s="252"/>
      <c r="AG397" s="252"/>
      <c r="AH397" s="252"/>
      <c r="AI397" s="270"/>
      <c r="AJ397" s="270"/>
      <c r="AK397" s="270"/>
    </row>
    <row r="398" ht="15.75" customHeight="1">
      <c r="A398" s="57" t="s">
        <v>315</v>
      </c>
      <c r="B398" s="57" t="s">
        <v>231</v>
      </c>
      <c r="C398" s="57" t="s">
        <v>6</v>
      </c>
      <c r="D398" s="271" t="s">
        <v>567</v>
      </c>
      <c r="E398" s="57" t="s">
        <v>4</v>
      </c>
      <c r="F398" s="358" t="s">
        <v>955</v>
      </c>
      <c r="G398" s="57" t="s">
        <v>524</v>
      </c>
      <c r="H398" s="38">
        <v>1.0</v>
      </c>
      <c r="I398" s="113">
        <v>6390.0</v>
      </c>
      <c r="J398" s="125"/>
      <c r="K398" s="104"/>
      <c r="L398" s="149">
        <v>2690.0</v>
      </c>
      <c r="M398" s="469">
        <v>2556.0</v>
      </c>
      <c r="N398" s="57" t="s">
        <v>819</v>
      </c>
      <c r="P398" s="63"/>
      <c r="Q398" s="63"/>
      <c r="T398" s="63"/>
      <c r="U398" s="63">
        <f t="shared" si="42"/>
        <v>2556</v>
      </c>
      <c r="V398" s="63"/>
      <c r="W398" s="63"/>
      <c r="X398" s="63"/>
      <c r="Y398" s="63"/>
      <c r="Z398" s="63"/>
      <c r="AA398" s="63"/>
      <c r="AB398" s="63"/>
      <c r="AC398" s="63"/>
      <c r="AD398" s="63"/>
      <c r="AE398" s="252"/>
      <c r="AF398" s="252"/>
      <c r="AG398" s="252"/>
      <c r="AH398" s="252"/>
      <c r="AI398" s="270"/>
      <c r="AJ398" s="270"/>
      <c r="AK398" s="270"/>
    </row>
    <row r="399" ht="15.75" customHeight="1">
      <c r="A399" s="57" t="s">
        <v>315</v>
      </c>
      <c r="B399" s="57" t="s">
        <v>231</v>
      </c>
      <c r="C399" s="57" t="s">
        <v>6</v>
      </c>
      <c r="D399" s="57" t="s">
        <v>328</v>
      </c>
      <c r="E399" s="57" t="s">
        <v>4</v>
      </c>
      <c r="F399" s="382" t="s">
        <v>1165</v>
      </c>
      <c r="G399" s="57" t="s">
        <v>524</v>
      </c>
      <c r="H399" s="38">
        <v>1.0</v>
      </c>
      <c r="I399" s="113">
        <v>5990.0</v>
      </c>
      <c r="J399" s="125"/>
      <c r="K399" s="179">
        <v>2550.0</v>
      </c>
      <c r="L399" s="38">
        <v>2270.0</v>
      </c>
      <c r="M399" s="189">
        <f t="shared" ref="M399:M414" si="43">L399*H399</f>
        <v>2270</v>
      </c>
      <c r="N399" s="57" t="s">
        <v>1134</v>
      </c>
      <c r="O399" s="63"/>
      <c r="P399" s="63"/>
      <c r="Q399" s="63"/>
      <c r="R399" s="64"/>
      <c r="S399" s="54"/>
      <c r="T399" s="54"/>
      <c r="U399" s="54"/>
      <c r="V399" s="54"/>
      <c r="W399" s="5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3"/>
      <c r="AI399" s="63"/>
      <c r="AJ399" s="63"/>
      <c r="AK399" s="270"/>
      <c r="AL399" s="270"/>
      <c r="AM399" s="270"/>
      <c r="AN399" s="270"/>
    </row>
    <row r="400" ht="15.75" customHeight="1">
      <c r="A400" s="57" t="s">
        <v>315</v>
      </c>
      <c r="B400" s="57" t="s">
        <v>231</v>
      </c>
      <c r="C400" s="57" t="s">
        <v>6</v>
      </c>
      <c r="D400" s="35" t="s">
        <v>474</v>
      </c>
      <c r="E400" s="57" t="s">
        <v>4</v>
      </c>
      <c r="F400" s="382" t="s">
        <v>1166</v>
      </c>
      <c r="G400" s="57" t="s">
        <v>524</v>
      </c>
      <c r="H400" s="38">
        <v>1.0</v>
      </c>
      <c r="I400" s="113">
        <v>6590.0</v>
      </c>
      <c r="J400" s="125"/>
      <c r="K400" s="179">
        <v>2830.0</v>
      </c>
      <c r="L400" s="38">
        <v>2519.0</v>
      </c>
      <c r="M400" s="189">
        <f t="shared" si="43"/>
        <v>2519</v>
      </c>
      <c r="N400" s="57" t="s">
        <v>1134</v>
      </c>
      <c r="O400" s="63"/>
      <c r="P400" s="63"/>
      <c r="Q400" s="63"/>
      <c r="R400" s="64"/>
      <c r="S400" s="54"/>
      <c r="T400" s="54"/>
      <c r="U400" s="54"/>
      <c r="V400" s="54"/>
      <c r="W400" s="5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3"/>
      <c r="AI400" s="63"/>
      <c r="AJ400" s="63"/>
      <c r="AK400" s="270"/>
      <c r="AL400" s="270"/>
      <c r="AM400" s="270"/>
      <c r="AN400" s="270"/>
    </row>
    <row r="401" ht="15.75" customHeight="1">
      <c r="A401" s="57" t="s">
        <v>315</v>
      </c>
      <c r="B401" s="57" t="s">
        <v>236</v>
      </c>
      <c r="C401" s="57" t="s">
        <v>6</v>
      </c>
      <c r="D401" s="271" t="s">
        <v>567</v>
      </c>
      <c r="E401" s="57" t="s">
        <v>4</v>
      </c>
      <c r="F401" s="382" t="s">
        <v>1173</v>
      </c>
      <c r="G401" s="57" t="s">
        <v>524</v>
      </c>
      <c r="H401" s="38">
        <v>1.0</v>
      </c>
      <c r="I401" s="113">
        <v>2290.0</v>
      </c>
      <c r="J401" s="125"/>
      <c r="K401" s="179">
        <v>999.0</v>
      </c>
      <c r="L401" s="38">
        <v>889.0</v>
      </c>
      <c r="M401" s="189">
        <f t="shared" si="43"/>
        <v>889</v>
      </c>
      <c r="N401" s="57" t="s">
        <v>1134</v>
      </c>
      <c r="O401" s="63"/>
      <c r="P401" s="63"/>
      <c r="Q401" s="63"/>
      <c r="R401" s="64"/>
      <c r="S401" s="54"/>
      <c r="T401" s="54"/>
      <c r="U401" s="54"/>
      <c r="V401" s="54"/>
      <c r="W401" s="5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3"/>
      <c r="AI401" s="63"/>
      <c r="AJ401" s="63"/>
      <c r="AK401" s="270"/>
      <c r="AL401" s="270"/>
      <c r="AM401" s="270"/>
      <c r="AN401" s="270"/>
    </row>
    <row r="402" ht="15.75" customHeight="1">
      <c r="A402" s="57" t="s">
        <v>315</v>
      </c>
      <c r="B402" s="57" t="s">
        <v>236</v>
      </c>
      <c r="C402" s="57" t="s">
        <v>6</v>
      </c>
      <c r="D402" s="35" t="s">
        <v>474</v>
      </c>
      <c r="E402" s="57" t="s">
        <v>4</v>
      </c>
      <c r="F402" s="382" t="s">
        <v>1174</v>
      </c>
      <c r="G402" s="57" t="s">
        <v>524</v>
      </c>
      <c r="H402" s="38">
        <v>1.0</v>
      </c>
      <c r="I402" s="113">
        <v>2290.0</v>
      </c>
      <c r="J402" s="125"/>
      <c r="K402" s="179">
        <v>999.0</v>
      </c>
      <c r="L402" s="38">
        <v>889.0</v>
      </c>
      <c r="M402" s="189">
        <f t="shared" si="43"/>
        <v>889</v>
      </c>
      <c r="N402" s="57" t="s">
        <v>1134</v>
      </c>
      <c r="O402" s="63"/>
      <c r="P402" s="63"/>
      <c r="Q402" s="63"/>
      <c r="R402" s="64"/>
      <c r="S402" s="54"/>
      <c r="T402" s="54"/>
      <c r="U402" s="54"/>
      <c r="V402" s="54"/>
      <c r="W402" s="5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3"/>
      <c r="AI402" s="63"/>
      <c r="AJ402" s="63"/>
      <c r="AK402" s="270"/>
      <c r="AL402" s="270"/>
      <c r="AM402" s="270"/>
      <c r="AN402" s="270"/>
    </row>
    <row r="403" ht="15.75" customHeight="1">
      <c r="A403" s="57" t="s">
        <v>315</v>
      </c>
      <c r="B403" s="57" t="s">
        <v>231</v>
      </c>
      <c r="C403" s="57" t="s">
        <v>6</v>
      </c>
      <c r="D403" s="271" t="s">
        <v>567</v>
      </c>
      <c r="E403" s="57" t="s">
        <v>4</v>
      </c>
      <c r="F403" s="382" t="s">
        <v>1171</v>
      </c>
      <c r="G403" s="57" t="s">
        <v>524</v>
      </c>
      <c r="H403" s="38">
        <v>1.0</v>
      </c>
      <c r="I403" s="113">
        <v>4790.0</v>
      </c>
      <c r="J403" s="125"/>
      <c r="K403" s="179">
        <v>1990.0</v>
      </c>
      <c r="L403" s="38">
        <v>1771.0</v>
      </c>
      <c r="M403" s="189">
        <f t="shared" si="43"/>
        <v>1771</v>
      </c>
      <c r="N403" s="57" t="s">
        <v>1134</v>
      </c>
      <c r="O403" s="63"/>
      <c r="P403" s="63"/>
      <c r="Q403" s="63"/>
      <c r="R403" s="64"/>
      <c r="S403" s="54"/>
      <c r="T403" s="54"/>
      <c r="U403" s="54"/>
      <c r="V403" s="54"/>
      <c r="W403" s="5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3"/>
      <c r="AI403" s="63"/>
      <c r="AJ403" s="63"/>
      <c r="AK403" s="270"/>
      <c r="AL403" s="270"/>
      <c r="AM403" s="270"/>
      <c r="AN403" s="270"/>
    </row>
    <row r="404" ht="15.75" customHeight="1">
      <c r="A404" s="57" t="s">
        <v>315</v>
      </c>
      <c r="B404" s="57" t="s">
        <v>231</v>
      </c>
      <c r="C404" s="57" t="s">
        <v>6</v>
      </c>
      <c r="D404" s="35" t="s">
        <v>474</v>
      </c>
      <c r="E404" s="57" t="s">
        <v>4</v>
      </c>
      <c r="F404" s="382" t="s">
        <v>1171</v>
      </c>
      <c r="G404" s="57" t="s">
        <v>524</v>
      </c>
      <c r="H404" s="38">
        <v>1.0</v>
      </c>
      <c r="I404" s="113">
        <v>4790.0</v>
      </c>
      <c r="J404" s="125"/>
      <c r="K404" s="179">
        <v>1990.0</v>
      </c>
      <c r="L404" s="38">
        <v>1771.0</v>
      </c>
      <c r="M404" s="189">
        <f t="shared" si="43"/>
        <v>1771</v>
      </c>
      <c r="N404" s="57" t="s">
        <v>1134</v>
      </c>
      <c r="O404" s="63"/>
      <c r="P404" s="63"/>
      <c r="Q404" s="63"/>
      <c r="R404" s="64"/>
      <c r="S404" s="54"/>
      <c r="T404" s="54"/>
      <c r="U404" s="54"/>
      <c r="V404" s="54"/>
      <c r="W404" s="5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3"/>
      <c r="AI404" s="63"/>
      <c r="AJ404" s="63"/>
      <c r="AK404" s="270"/>
      <c r="AL404" s="270"/>
      <c r="AM404" s="270"/>
      <c r="AN404" s="270"/>
    </row>
    <row r="405" ht="15.75" customHeight="1">
      <c r="A405" s="57" t="s">
        <v>315</v>
      </c>
      <c r="B405" s="57" t="s">
        <v>231</v>
      </c>
      <c r="C405" s="57" t="s">
        <v>6</v>
      </c>
      <c r="D405" s="57" t="s">
        <v>328</v>
      </c>
      <c r="E405" s="57" t="s">
        <v>4</v>
      </c>
      <c r="F405" s="382" t="s">
        <v>1170</v>
      </c>
      <c r="G405" s="57" t="s">
        <v>524</v>
      </c>
      <c r="H405" s="38">
        <v>1.0</v>
      </c>
      <c r="I405" s="113">
        <v>6990.0</v>
      </c>
      <c r="J405" s="125"/>
      <c r="K405" s="179">
        <v>2990.0</v>
      </c>
      <c r="L405" s="38">
        <v>2661.0</v>
      </c>
      <c r="M405" s="189">
        <f t="shared" si="43"/>
        <v>2661</v>
      </c>
      <c r="N405" s="57" t="s">
        <v>1134</v>
      </c>
      <c r="O405" s="63"/>
      <c r="P405" s="63"/>
      <c r="Q405" s="63"/>
      <c r="R405" s="64"/>
      <c r="S405" s="54"/>
      <c r="T405" s="54"/>
      <c r="U405" s="54"/>
      <c r="V405" s="54"/>
      <c r="W405" s="5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3"/>
      <c r="AI405" s="63"/>
      <c r="AJ405" s="63"/>
      <c r="AK405" s="270"/>
      <c r="AL405" s="270"/>
      <c r="AM405" s="270"/>
      <c r="AN405" s="270"/>
    </row>
    <row r="406" ht="15.75" customHeight="1">
      <c r="A406" s="57" t="s">
        <v>315</v>
      </c>
      <c r="B406" s="57" t="s">
        <v>231</v>
      </c>
      <c r="C406" s="57" t="s">
        <v>6</v>
      </c>
      <c r="D406" s="271" t="s">
        <v>567</v>
      </c>
      <c r="E406" s="57" t="s">
        <v>4</v>
      </c>
      <c r="F406" s="382" t="s">
        <v>1170</v>
      </c>
      <c r="G406" s="57" t="s">
        <v>524</v>
      </c>
      <c r="H406" s="38">
        <v>1.0</v>
      </c>
      <c r="I406" s="113">
        <v>6990.0</v>
      </c>
      <c r="J406" s="125"/>
      <c r="K406" s="179">
        <v>2990.0</v>
      </c>
      <c r="L406" s="38">
        <v>2661.0</v>
      </c>
      <c r="M406" s="189">
        <f t="shared" si="43"/>
        <v>2661</v>
      </c>
      <c r="N406" s="57" t="s">
        <v>1134</v>
      </c>
      <c r="O406" s="63"/>
      <c r="P406" s="63"/>
      <c r="Q406" s="63"/>
      <c r="R406" s="64"/>
      <c r="S406" s="54"/>
      <c r="T406" s="54"/>
      <c r="U406" s="54"/>
      <c r="V406" s="54"/>
      <c r="W406" s="5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3"/>
      <c r="AI406" s="63"/>
      <c r="AJ406" s="63"/>
      <c r="AK406" s="270"/>
      <c r="AL406" s="270"/>
      <c r="AM406" s="270"/>
      <c r="AN406" s="270"/>
    </row>
    <row r="407" ht="15.75" customHeight="1">
      <c r="A407" s="57" t="s">
        <v>315</v>
      </c>
      <c r="B407" s="57" t="s">
        <v>246</v>
      </c>
      <c r="C407" s="57" t="s">
        <v>6</v>
      </c>
      <c r="D407" s="271" t="s">
        <v>567</v>
      </c>
      <c r="E407" s="57" t="s">
        <v>4</v>
      </c>
      <c r="F407" s="382" t="s">
        <v>1172</v>
      </c>
      <c r="G407" s="57" t="s">
        <v>524</v>
      </c>
      <c r="H407" s="38">
        <v>1.0</v>
      </c>
      <c r="I407" s="113">
        <v>2790.0</v>
      </c>
      <c r="J407" s="125"/>
      <c r="K407" s="179">
        <v>1190.0</v>
      </c>
      <c r="L407" s="38">
        <v>1059.0</v>
      </c>
      <c r="M407" s="189">
        <f t="shared" si="43"/>
        <v>1059</v>
      </c>
      <c r="N407" s="57" t="s">
        <v>1134</v>
      </c>
      <c r="O407" s="63"/>
      <c r="P407" s="63"/>
      <c r="Q407" s="63"/>
      <c r="R407" s="64"/>
      <c r="S407" s="54"/>
      <c r="T407" s="54"/>
      <c r="U407" s="54"/>
      <c r="V407" s="54"/>
      <c r="W407" s="5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3"/>
      <c r="AI407" s="63"/>
      <c r="AJ407" s="63"/>
      <c r="AK407" s="270"/>
      <c r="AL407" s="270"/>
      <c r="AM407" s="270"/>
      <c r="AN407" s="270"/>
    </row>
    <row r="408" ht="15.75" customHeight="1">
      <c r="A408" s="57" t="s">
        <v>315</v>
      </c>
      <c r="B408" s="57" t="s">
        <v>246</v>
      </c>
      <c r="C408" s="57" t="s">
        <v>6</v>
      </c>
      <c r="D408" s="35" t="s">
        <v>474</v>
      </c>
      <c r="E408" s="57" t="s">
        <v>4</v>
      </c>
      <c r="F408" s="382" t="s">
        <v>1172</v>
      </c>
      <c r="G408" s="57" t="s">
        <v>524</v>
      </c>
      <c r="H408" s="38">
        <v>1.0</v>
      </c>
      <c r="I408" s="113">
        <v>2790.0</v>
      </c>
      <c r="J408" s="125"/>
      <c r="K408" s="179">
        <v>1190.0</v>
      </c>
      <c r="L408" s="38">
        <v>1059.0</v>
      </c>
      <c r="M408" s="189">
        <f t="shared" si="43"/>
        <v>1059</v>
      </c>
      <c r="N408" s="57" t="s">
        <v>1134</v>
      </c>
      <c r="O408" s="63"/>
      <c r="P408" s="63"/>
      <c r="Q408" s="63"/>
      <c r="R408" s="64"/>
      <c r="S408" s="54"/>
      <c r="T408" s="54"/>
      <c r="U408" s="54"/>
      <c r="V408" s="54"/>
      <c r="W408" s="5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3"/>
      <c r="AI408" s="63"/>
      <c r="AJ408" s="63"/>
      <c r="AK408" s="270"/>
      <c r="AL408" s="270"/>
      <c r="AM408" s="270"/>
      <c r="AN408" s="270"/>
    </row>
    <row r="409" ht="15.75" customHeight="1">
      <c r="A409" s="57" t="s">
        <v>315</v>
      </c>
      <c r="B409" s="57" t="s">
        <v>231</v>
      </c>
      <c r="C409" s="57" t="s">
        <v>6</v>
      </c>
      <c r="D409" s="35" t="s">
        <v>474</v>
      </c>
      <c r="E409" s="57" t="s">
        <v>4</v>
      </c>
      <c r="F409" s="382" t="s">
        <v>1167</v>
      </c>
      <c r="G409" s="57" t="s">
        <v>524</v>
      </c>
      <c r="H409" s="38">
        <v>1.0</v>
      </c>
      <c r="I409" s="113">
        <v>4590.0</v>
      </c>
      <c r="J409" s="125"/>
      <c r="K409" s="179">
        <v>1790.0</v>
      </c>
      <c r="L409" s="38">
        <v>1593.0</v>
      </c>
      <c r="M409" s="189">
        <f t="shared" si="43"/>
        <v>1593</v>
      </c>
      <c r="N409" s="57" t="s">
        <v>1134</v>
      </c>
      <c r="O409" s="63"/>
      <c r="P409" s="63"/>
      <c r="Q409" s="63"/>
      <c r="R409" s="64"/>
      <c r="S409" s="54"/>
      <c r="T409" s="54"/>
      <c r="U409" s="54"/>
      <c r="V409" s="54"/>
      <c r="W409" s="5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3"/>
      <c r="AI409" s="63"/>
      <c r="AJ409" s="63"/>
      <c r="AK409" s="270"/>
      <c r="AL409" s="270"/>
      <c r="AM409" s="270"/>
      <c r="AN409" s="270"/>
    </row>
    <row r="410" ht="15.75" customHeight="1">
      <c r="A410" s="57" t="s">
        <v>315</v>
      </c>
      <c r="B410" s="57" t="s">
        <v>231</v>
      </c>
      <c r="C410" s="57" t="s">
        <v>6</v>
      </c>
      <c r="D410" s="271" t="s">
        <v>567</v>
      </c>
      <c r="E410" s="57" t="s">
        <v>4</v>
      </c>
      <c r="F410" s="382" t="s">
        <v>1167</v>
      </c>
      <c r="G410" s="57" t="s">
        <v>524</v>
      </c>
      <c r="H410" s="38">
        <v>1.0</v>
      </c>
      <c r="I410" s="113">
        <v>4590.0</v>
      </c>
      <c r="J410" s="125"/>
      <c r="K410" s="179">
        <v>1790.0</v>
      </c>
      <c r="L410" s="38">
        <v>1593.0</v>
      </c>
      <c r="M410" s="189">
        <f t="shared" si="43"/>
        <v>1593</v>
      </c>
      <c r="N410" s="57" t="s">
        <v>1134</v>
      </c>
      <c r="O410" s="63"/>
      <c r="P410" s="63"/>
      <c r="Q410" s="63"/>
      <c r="R410" s="64"/>
      <c r="S410" s="54"/>
      <c r="T410" s="54"/>
      <c r="U410" s="54"/>
      <c r="V410" s="54"/>
      <c r="W410" s="5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3"/>
      <c r="AI410" s="63"/>
      <c r="AJ410" s="63"/>
      <c r="AK410" s="270"/>
      <c r="AL410" s="270"/>
      <c r="AM410" s="270"/>
      <c r="AN410" s="270"/>
    </row>
    <row r="411" ht="15.75" customHeight="1">
      <c r="A411" s="57" t="s">
        <v>315</v>
      </c>
      <c r="B411" s="57" t="s">
        <v>231</v>
      </c>
      <c r="C411" s="57" t="s">
        <v>6</v>
      </c>
      <c r="D411" s="57" t="s">
        <v>328</v>
      </c>
      <c r="E411" s="57" t="s">
        <v>4</v>
      </c>
      <c r="F411" s="382" t="s">
        <v>1168</v>
      </c>
      <c r="G411" s="57" t="s">
        <v>524</v>
      </c>
      <c r="H411" s="38">
        <v>1.0</v>
      </c>
      <c r="I411" s="113">
        <v>4590.0</v>
      </c>
      <c r="J411" s="125"/>
      <c r="K411" s="179">
        <v>1790.0</v>
      </c>
      <c r="L411" s="38">
        <v>1593.0</v>
      </c>
      <c r="M411" s="189">
        <f t="shared" si="43"/>
        <v>1593</v>
      </c>
      <c r="N411" s="57" t="s">
        <v>1134</v>
      </c>
      <c r="O411" s="63"/>
      <c r="P411" s="63"/>
      <c r="Q411" s="63"/>
      <c r="R411" s="64"/>
      <c r="S411" s="54"/>
      <c r="T411" s="54"/>
      <c r="U411" s="54"/>
      <c r="V411" s="54"/>
      <c r="W411" s="5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3"/>
      <c r="AI411" s="63"/>
      <c r="AJ411" s="63"/>
      <c r="AK411" s="270"/>
      <c r="AL411" s="270"/>
      <c r="AM411" s="270"/>
      <c r="AN411" s="270"/>
    </row>
    <row r="412" ht="15.75" customHeight="1">
      <c r="A412" s="57" t="s">
        <v>315</v>
      </c>
      <c r="B412" s="57" t="s">
        <v>231</v>
      </c>
      <c r="C412" s="57" t="s">
        <v>6</v>
      </c>
      <c r="D412" s="271" t="s">
        <v>567</v>
      </c>
      <c r="E412" s="57" t="s">
        <v>4</v>
      </c>
      <c r="F412" s="382" t="s">
        <v>1168</v>
      </c>
      <c r="G412" s="57" t="s">
        <v>524</v>
      </c>
      <c r="H412" s="38">
        <v>1.0</v>
      </c>
      <c r="I412" s="113">
        <v>4590.0</v>
      </c>
      <c r="J412" s="125"/>
      <c r="K412" s="179">
        <v>1790.0</v>
      </c>
      <c r="L412" s="38">
        <v>1593.0</v>
      </c>
      <c r="M412" s="189">
        <f t="shared" si="43"/>
        <v>1593</v>
      </c>
      <c r="N412" s="57" t="s">
        <v>1134</v>
      </c>
      <c r="O412" s="63"/>
      <c r="P412" s="63"/>
      <c r="Q412" s="63"/>
      <c r="R412" s="64"/>
      <c r="S412" s="54"/>
      <c r="T412" s="54"/>
      <c r="U412" s="54"/>
      <c r="V412" s="54"/>
      <c r="W412" s="5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3"/>
      <c r="AI412" s="63"/>
      <c r="AJ412" s="63"/>
      <c r="AK412" s="270"/>
      <c r="AL412" s="270"/>
      <c r="AM412" s="270"/>
      <c r="AN412" s="270"/>
    </row>
    <row r="413" ht="15.75" customHeight="1">
      <c r="A413" s="57" t="s">
        <v>315</v>
      </c>
      <c r="B413" s="57" t="s">
        <v>231</v>
      </c>
      <c r="C413" s="57" t="s">
        <v>6</v>
      </c>
      <c r="D413" s="57" t="s">
        <v>328</v>
      </c>
      <c r="E413" s="57" t="s">
        <v>4</v>
      </c>
      <c r="F413" s="382" t="s">
        <v>1169</v>
      </c>
      <c r="G413" s="57" t="s">
        <v>524</v>
      </c>
      <c r="H413" s="38">
        <v>1.0</v>
      </c>
      <c r="I413" s="113">
        <v>6990.0</v>
      </c>
      <c r="J413" s="125"/>
      <c r="K413" s="179">
        <v>2990.0</v>
      </c>
      <c r="L413" s="38">
        <v>2661.0</v>
      </c>
      <c r="M413" s="189">
        <f t="shared" si="43"/>
        <v>2661</v>
      </c>
      <c r="N413" s="57" t="s">
        <v>1134</v>
      </c>
      <c r="O413" s="63"/>
      <c r="P413" s="63"/>
      <c r="Q413" s="63"/>
      <c r="R413" s="64"/>
      <c r="S413" s="54"/>
      <c r="T413" s="54"/>
      <c r="U413" s="54"/>
      <c r="V413" s="54"/>
      <c r="W413" s="5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3"/>
      <c r="AI413" s="63"/>
      <c r="AJ413" s="63"/>
      <c r="AK413" s="270"/>
      <c r="AL413" s="270"/>
      <c r="AM413" s="270"/>
      <c r="AN413" s="270"/>
    </row>
    <row r="414" ht="15.75" customHeight="1">
      <c r="A414" s="57" t="s">
        <v>315</v>
      </c>
      <c r="B414" s="57" t="s">
        <v>231</v>
      </c>
      <c r="C414" s="57" t="s">
        <v>6</v>
      </c>
      <c r="D414" s="271" t="s">
        <v>567</v>
      </c>
      <c r="E414" s="57" t="s">
        <v>4</v>
      </c>
      <c r="F414" s="382" t="s">
        <v>1169</v>
      </c>
      <c r="G414" s="57" t="s">
        <v>524</v>
      </c>
      <c r="H414" s="38">
        <v>1.0</v>
      </c>
      <c r="I414" s="113">
        <v>6990.0</v>
      </c>
      <c r="J414" s="125"/>
      <c r="K414" s="179">
        <v>2990.0</v>
      </c>
      <c r="L414" s="38">
        <v>2661.0</v>
      </c>
      <c r="M414" s="189">
        <f t="shared" si="43"/>
        <v>2661</v>
      </c>
      <c r="N414" s="57" t="s">
        <v>1134</v>
      </c>
      <c r="O414" s="63"/>
      <c r="P414" s="63"/>
      <c r="Q414" s="63"/>
      <c r="R414" s="64"/>
      <c r="S414" s="54"/>
      <c r="T414" s="54"/>
      <c r="U414" s="54"/>
      <c r="V414" s="54"/>
      <c r="W414" s="5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3"/>
      <c r="AI414" s="63"/>
      <c r="AJ414" s="63"/>
      <c r="AK414" s="270"/>
      <c r="AL414" s="270"/>
      <c r="AM414" s="270"/>
      <c r="AN414" s="270"/>
    </row>
    <row r="415" ht="15.75" customHeight="1">
      <c r="A415" s="271" t="s">
        <v>315</v>
      </c>
      <c r="B415" s="271" t="s">
        <v>246</v>
      </c>
      <c r="C415" s="271" t="s">
        <v>6</v>
      </c>
      <c r="D415" s="271" t="s">
        <v>567</v>
      </c>
      <c r="E415" s="271" t="s">
        <v>319</v>
      </c>
      <c r="F415" s="272" t="s">
        <v>1993</v>
      </c>
      <c r="G415" s="271" t="s">
        <v>377</v>
      </c>
      <c r="H415" s="273">
        <v>1.0</v>
      </c>
      <c r="I415" s="480"/>
      <c r="J415" s="271">
        <v>3190.0</v>
      </c>
      <c r="K415" s="280"/>
      <c r="L415" s="481">
        <v>1163.0</v>
      </c>
      <c r="M415" s="482">
        <v>1104.85</v>
      </c>
      <c r="N415" s="271" t="s">
        <v>378</v>
      </c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271" t="s">
        <v>315</v>
      </c>
      <c r="B416" s="271" t="s">
        <v>246</v>
      </c>
      <c r="C416" s="271" t="s">
        <v>6</v>
      </c>
      <c r="D416" s="271" t="s">
        <v>474</v>
      </c>
      <c r="E416" s="271" t="s">
        <v>319</v>
      </c>
      <c r="F416" s="272" t="s">
        <v>1994</v>
      </c>
      <c r="G416" s="271" t="s">
        <v>377</v>
      </c>
      <c r="H416" s="273">
        <v>1.0</v>
      </c>
      <c r="I416" s="480"/>
      <c r="J416" s="271">
        <v>3190.0</v>
      </c>
      <c r="K416" s="280"/>
      <c r="L416" s="481">
        <v>1163.0</v>
      </c>
      <c r="M416" s="482">
        <v>1104.85</v>
      </c>
      <c r="N416" s="271" t="s">
        <v>378</v>
      </c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  <c r="AH416" s="252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271" t="s">
        <v>315</v>
      </c>
      <c r="B417" s="271" t="s">
        <v>246</v>
      </c>
      <c r="C417" s="271" t="s">
        <v>6</v>
      </c>
      <c r="D417" s="271" t="s">
        <v>567</v>
      </c>
      <c r="E417" s="271" t="s">
        <v>319</v>
      </c>
      <c r="F417" s="272" t="s">
        <v>1995</v>
      </c>
      <c r="G417" s="271" t="s">
        <v>377</v>
      </c>
      <c r="H417" s="273">
        <v>1.0</v>
      </c>
      <c r="I417" s="480"/>
      <c r="J417" s="271">
        <v>3190.0</v>
      </c>
      <c r="K417" s="280"/>
      <c r="L417" s="481">
        <v>1163.0</v>
      </c>
      <c r="M417" s="482">
        <v>1104.85</v>
      </c>
      <c r="N417" s="271" t="s">
        <v>378</v>
      </c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282" t="s">
        <v>315</v>
      </c>
      <c r="B418" s="367" t="s">
        <v>231</v>
      </c>
      <c r="C418" s="367" t="s">
        <v>6</v>
      </c>
      <c r="D418" s="367" t="s">
        <v>567</v>
      </c>
      <c r="E418" s="367" t="s">
        <v>4</v>
      </c>
      <c r="F418" s="368" t="s">
        <v>1996</v>
      </c>
      <c r="G418" s="369" t="s">
        <v>1840</v>
      </c>
      <c r="H418" s="39">
        <v>1.0</v>
      </c>
      <c r="I418" s="483"/>
      <c r="J418" s="367">
        <v>3990.0</v>
      </c>
      <c r="K418" s="484"/>
      <c r="L418" s="391">
        <v>1321.0</v>
      </c>
      <c r="M418" s="392">
        <v>1321.0</v>
      </c>
      <c r="N418" s="271" t="s">
        <v>1841</v>
      </c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  <c r="AM418" s="252"/>
      <c r="AN418" s="252"/>
      <c r="AO418" s="252"/>
    </row>
    <row r="419" ht="15.75" customHeight="1">
      <c r="A419" s="271" t="s">
        <v>315</v>
      </c>
      <c r="B419" s="271" t="s">
        <v>231</v>
      </c>
      <c r="C419" s="271" t="s">
        <v>6</v>
      </c>
      <c r="D419" s="271" t="s">
        <v>567</v>
      </c>
      <c r="E419" s="271" t="s">
        <v>319</v>
      </c>
      <c r="F419" s="272" t="s">
        <v>1997</v>
      </c>
      <c r="G419" s="271" t="s">
        <v>377</v>
      </c>
      <c r="H419" s="273">
        <v>1.0</v>
      </c>
      <c r="I419" s="480"/>
      <c r="J419" s="271">
        <v>3590.0</v>
      </c>
      <c r="K419" s="271"/>
      <c r="L419" s="273">
        <v>1497.0</v>
      </c>
      <c r="M419" s="479">
        <v>1422.0</v>
      </c>
      <c r="N419" s="271" t="s">
        <v>321</v>
      </c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271" t="s">
        <v>315</v>
      </c>
      <c r="B420" s="271" t="s">
        <v>231</v>
      </c>
      <c r="C420" s="271" t="s">
        <v>6</v>
      </c>
      <c r="D420" s="271" t="s">
        <v>328</v>
      </c>
      <c r="E420" s="271" t="s">
        <v>319</v>
      </c>
      <c r="F420" s="272" t="s">
        <v>1998</v>
      </c>
      <c r="G420" s="271" t="s">
        <v>377</v>
      </c>
      <c r="H420" s="273">
        <v>1.0</v>
      </c>
      <c r="I420" s="480"/>
      <c r="J420" s="271">
        <v>3590.0</v>
      </c>
      <c r="K420" s="271"/>
      <c r="L420" s="273">
        <v>1497.0</v>
      </c>
      <c r="M420" s="479">
        <v>1422.0</v>
      </c>
      <c r="N420" s="271" t="s">
        <v>321</v>
      </c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  <c r="AH420" s="252"/>
      <c r="AI420" s="252"/>
      <c r="AJ420" s="252"/>
      <c r="AK420" s="252"/>
      <c r="AL420" s="252"/>
      <c r="AM420" s="252"/>
      <c r="AN420" s="252"/>
      <c r="AO420" s="252"/>
    </row>
    <row r="421" ht="15.75" customHeight="1">
      <c r="A421" s="271" t="s">
        <v>315</v>
      </c>
      <c r="B421" s="271" t="s">
        <v>231</v>
      </c>
      <c r="C421" s="271" t="s">
        <v>6</v>
      </c>
      <c r="D421" s="394" t="s">
        <v>328</v>
      </c>
      <c r="E421" s="271" t="s">
        <v>319</v>
      </c>
      <c r="F421" s="272" t="s">
        <v>2102</v>
      </c>
      <c r="G421" s="271" t="s">
        <v>377</v>
      </c>
      <c r="H421" s="273">
        <v>0.0</v>
      </c>
      <c r="I421" s="480"/>
      <c r="J421" s="271">
        <v>3590.0</v>
      </c>
      <c r="K421" s="271"/>
      <c r="L421" s="273">
        <v>1497.0</v>
      </c>
      <c r="M421" s="479">
        <v>1422.0</v>
      </c>
      <c r="N421" s="271" t="s">
        <v>321</v>
      </c>
      <c r="O421" s="363" t="s">
        <v>2103</v>
      </c>
      <c r="P421" s="363" t="s">
        <v>2091</v>
      </c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  <c r="AH421" s="252"/>
      <c r="AI421" s="252"/>
      <c r="AJ421" s="252"/>
      <c r="AK421" s="252"/>
      <c r="AL421" s="252"/>
      <c r="AM421" s="252"/>
      <c r="AN421" s="252"/>
      <c r="AO421" s="252"/>
    </row>
    <row r="422" ht="15.75" customHeight="1">
      <c r="A422" s="271" t="s">
        <v>315</v>
      </c>
      <c r="B422" s="271" t="s">
        <v>231</v>
      </c>
      <c r="C422" s="271" t="s">
        <v>6</v>
      </c>
      <c r="D422" s="271" t="s">
        <v>328</v>
      </c>
      <c r="E422" s="271" t="s">
        <v>319</v>
      </c>
      <c r="F422" s="272" t="s">
        <v>1999</v>
      </c>
      <c r="G422" s="271" t="s">
        <v>377</v>
      </c>
      <c r="H422" s="273">
        <v>1.0</v>
      </c>
      <c r="I422" s="480"/>
      <c r="J422" s="271">
        <v>3590.0</v>
      </c>
      <c r="K422" s="271"/>
      <c r="L422" s="273">
        <v>1497.0</v>
      </c>
      <c r="M422" s="479">
        <v>1422.0</v>
      </c>
      <c r="N422" s="271" t="s">
        <v>321</v>
      </c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  <c r="AA422" s="252"/>
      <c r="AB422" s="252"/>
      <c r="AC422" s="252"/>
      <c r="AD422" s="252"/>
      <c r="AE422" s="252"/>
      <c r="AF422" s="252"/>
      <c r="AG422" s="252"/>
      <c r="AH422" s="252"/>
      <c r="AI422" s="252"/>
      <c r="AJ422" s="252"/>
      <c r="AK422" s="252"/>
      <c r="AL422" s="252"/>
      <c r="AM422" s="252"/>
      <c r="AN422" s="252"/>
      <c r="AO422" s="252"/>
    </row>
    <row r="423" ht="15.75" customHeight="1">
      <c r="A423" s="271" t="s">
        <v>315</v>
      </c>
      <c r="B423" s="271" t="s">
        <v>243</v>
      </c>
      <c r="C423" s="271" t="s">
        <v>6</v>
      </c>
      <c r="D423" s="271" t="s">
        <v>567</v>
      </c>
      <c r="E423" s="271" t="s">
        <v>319</v>
      </c>
      <c r="F423" s="272" t="s">
        <v>2000</v>
      </c>
      <c r="G423" s="271" t="s">
        <v>377</v>
      </c>
      <c r="H423" s="273">
        <v>1.0</v>
      </c>
      <c r="I423" s="480"/>
      <c r="J423" s="271">
        <v>2590.0</v>
      </c>
      <c r="K423" s="280"/>
      <c r="L423" s="481">
        <v>997.0</v>
      </c>
      <c r="M423" s="482">
        <v>947.15</v>
      </c>
      <c r="N423" s="271" t="s">
        <v>378</v>
      </c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  <c r="AH423" s="252"/>
      <c r="AI423" s="252"/>
      <c r="AJ423" s="252"/>
      <c r="AK423" s="252"/>
      <c r="AL423" s="252"/>
      <c r="AM423" s="252"/>
      <c r="AN423" s="252"/>
      <c r="AO423" s="252"/>
    </row>
    <row r="424" ht="15.75" customHeight="1">
      <c r="A424" s="271" t="s">
        <v>315</v>
      </c>
      <c r="B424" s="271" t="s">
        <v>243</v>
      </c>
      <c r="C424" s="271" t="s">
        <v>6</v>
      </c>
      <c r="D424" s="271" t="s">
        <v>474</v>
      </c>
      <c r="E424" s="271" t="s">
        <v>319</v>
      </c>
      <c r="F424" s="272" t="s">
        <v>2000</v>
      </c>
      <c r="G424" s="271" t="s">
        <v>377</v>
      </c>
      <c r="H424" s="273">
        <v>1.0</v>
      </c>
      <c r="I424" s="480"/>
      <c r="J424" s="271">
        <v>2590.0</v>
      </c>
      <c r="K424" s="280"/>
      <c r="L424" s="481">
        <v>997.0</v>
      </c>
      <c r="M424" s="482">
        <v>947.15</v>
      </c>
      <c r="N424" s="271" t="s">
        <v>378</v>
      </c>
      <c r="O424" s="380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  <c r="AM424" s="252"/>
      <c r="AN424" s="252"/>
      <c r="AO424" s="252"/>
    </row>
    <row r="425" ht="15.75" customHeight="1">
      <c r="A425" s="57" t="s">
        <v>315</v>
      </c>
      <c r="B425" s="57" t="s">
        <v>956</v>
      </c>
      <c r="C425" s="57" t="s">
        <v>6</v>
      </c>
      <c r="D425" s="57" t="s">
        <v>328</v>
      </c>
      <c r="E425" s="57" t="s">
        <v>4</v>
      </c>
      <c r="F425" s="358" t="s">
        <v>957</v>
      </c>
      <c r="G425" s="57" t="s">
        <v>524</v>
      </c>
      <c r="H425" s="38">
        <v>1.0</v>
      </c>
      <c r="I425" s="113">
        <v>3190.0</v>
      </c>
      <c r="J425" s="125"/>
      <c r="K425" s="104"/>
      <c r="L425" s="149">
        <v>1300.0</v>
      </c>
      <c r="M425" s="469">
        <v>1235.0</v>
      </c>
      <c r="N425" s="57" t="s">
        <v>819</v>
      </c>
      <c r="O425" s="274"/>
      <c r="P425" s="63"/>
      <c r="Q425" s="63"/>
      <c r="T425" s="63"/>
      <c r="U425" s="63">
        <f t="shared" ref="U425:U428" si="44">M425*H425</f>
        <v>1235</v>
      </c>
      <c r="V425" s="63"/>
      <c r="W425" s="63"/>
      <c r="X425" s="63"/>
      <c r="Y425" s="63"/>
      <c r="Z425" s="63"/>
      <c r="AA425" s="63"/>
      <c r="AB425" s="63"/>
      <c r="AC425" s="63"/>
      <c r="AD425" s="63"/>
      <c r="AE425" s="252"/>
      <c r="AF425" s="252"/>
      <c r="AG425" s="252"/>
      <c r="AH425" s="252"/>
      <c r="AI425" s="270"/>
      <c r="AJ425" s="270"/>
      <c r="AK425" s="270"/>
    </row>
    <row r="426" ht="15.75" customHeight="1">
      <c r="A426" s="57" t="s">
        <v>315</v>
      </c>
      <c r="B426" s="57" t="s">
        <v>956</v>
      </c>
      <c r="C426" s="57" t="s">
        <v>6</v>
      </c>
      <c r="D426" s="271" t="s">
        <v>567</v>
      </c>
      <c r="E426" s="57" t="s">
        <v>4</v>
      </c>
      <c r="F426" s="358" t="s">
        <v>957</v>
      </c>
      <c r="G426" s="57" t="s">
        <v>524</v>
      </c>
      <c r="H426" s="38">
        <v>1.0</v>
      </c>
      <c r="I426" s="113">
        <v>3190.0</v>
      </c>
      <c r="J426" s="125"/>
      <c r="K426" s="104"/>
      <c r="L426" s="149">
        <v>1300.0</v>
      </c>
      <c r="M426" s="469">
        <v>1235.0</v>
      </c>
      <c r="N426" s="57" t="s">
        <v>819</v>
      </c>
      <c r="O426" s="274"/>
      <c r="P426" s="63"/>
      <c r="Q426" s="63"/>
      <c r="T426" s="63"/>
      <c r="U426" s="63">
        <f t="shared" si="44"/>
        <v>1235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57" t="s">
        <v>315</v>
      </c>
      <c r="B427" s="57" t="s">
        <v>956</v>
      </c>
      <c r="C427" s="57" t="s">
        <v>6</v>
      </c>
      <c r="D427" s="57" t="s">
        <v>328</v>
      </c>
      <c r="E427" s="57" t="s">
        <v>4</v>
      </c>
      <c r="F427" s="358" t="s">
        <v>958</v>
      </c>
      <c r="G427" s="57" t="s">
        <v>524</v>
      </c>
      <c r="H427" s="38">
        <v>1.0</v>
      </c>
      <c r="I427" s="113">
        <v>3190.0</v>
      </c>
      <c r="J427" s="125"/>
      <c r="K427" s="104"/>
      <c r="L427" s="149">
        <v>1300.0</v>
      </c>
      <c r="M427" s="469">
        <v>1235.0</v>
      </c>
      <c r="N427" s="57" t="s">
        <v>819</v>
      </c>
      <c r="O427" s="274"/>
      <c r="P427" s="63"/>
      <c r="Q427" s="63"/>
      <c r="T427" s="63"/>
      <c r="U427" s="63">
        <f t="shared" si="44"/>
        <v>1235</v>
      </c>
      <c r="V427" s="63"/>
      <c r="W427" s="63"/>
      <c r="X427" s="63"/>
      <c r="Y427" s="63"/>
      <c r="Z427" s="63"/>
      <c r="AA427" s="63"/>
      <c r="AB427" s="63"/>
      <c r="AC427" s="63"/>
      <c r="AD427" s="63"/>
      <c r="AE427" s="252"/>
      <c r="AF427" s="252"/>
      <c r="AG427" s="252"/>
      <c r="AH427" s="252"/>
      <c r="AI427" s="270"/>
      <c r="AJ427" s="270"/>
      <c r="AK427" s="270"/>
    </row>
    <row r="428" ht="15.75" customHeight="1">
      <c r="A428" s="57" t="s">
        <v>315</v>
      </c>
      <c r="B428" s="57" t="s">
        <v>956</v>
      </c>
      <c r="C428" s="57" t="s">
        <v>6</v>
      </c>
      <c r="D428" s="271" t="s">
        <v>567</v>
      </c>
      <c r="E428" s="57" t="s">
        <v>4</v>
      </c>
      <c r="F428" s="358" t="s">
        <v>958</v>
      </c>
      <c r="G428" s="57" t="s">
        <v>524</v>
      </c>
      <c r="H428" s="38">
        <v>0.0</v>
      </c>
      <c r="I428" s="113">
        <v>3190.0</v>
      </c>
      <c r="J428" s="125"/>
      <c r="K428" s="104"/>
      <c r="L428" s="149">
        <v>1300.0</v>
      </c>
      <c r="M428" s="469">
        <v>1235.0</v>
      </c>
      <c r="N428" s="57" t="s">
        <v>819</v>
      </c>
      <c r="O428" s="541" t="s">
        <v>2087</v>
      </c>
      <c r="P428" s="63"/>
      <c r="Q428" s="63"/>
      <c r="T428" s="63"/>
      <c r="U428" s="63">
        <f t="shared" si="44"/>
        <v>0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271" t="s">
        <v>315</v>
      </c>
      <c r="B429" s="271" t="s">
        <v>243</v>
      </c>
      <c r="C429" s="271" t="s">
        <v>6</v>
      </c>
      <c r="D429" s="271" t="s">
        <v>567</v>
      </c>
      <c r="E429" s="271" t="s">
        <v>319</v>
      </c>
      <c r="F429" s="272" t="s">
        <v>2001</v>
      </c>
      <c r="G429" s="271" t="s">
        <v>377</v>
      </c>
      <c r="H429" s="273">
        <v>1.0</v>
      </c>
      <c r="I429" s="480"/>
      <c r="J429" s="271">
        <v>2590.0</v>
      </c>
      <c r="K429" s="280"/>
      <c r="L429" s="481">
        <v>997.0</v>
      </c>
      <c r="M429" s="482">
        <v>947.15</v>
      </c>
      <c r="N429" s="271" t="s">
        <v>378</v>
      </c>
      <c r="O429" s="380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271" t="s">
        <v>315</v>
      </c>
      <c r="B430" s="271" t="s">
        <v>243</v>
      </c>
      <c r="C430" s="271" t="s">
        <v>6</v>
      </c>
      <c r="D430" s="271" t="s">
        <v>328</v>
      </c>
      <c r="E430" s="271" t="s">
        <v>319</v>
      </c>
      <c r="F430" s="272" t="s">
        <v>2001</v>
      </c>
      <c r="G430" s="271" t="s">
        <v>377</v>
      </c>
      <c r="H430" s="273">
        <v>1.0</v>
      </c>
      <c r="I430" s="480"/>
      <c r="J430" s="271">
        <v>2590.0</v>
      </c>
      <c r="K430" s="280"/>
      <c r="L430" s="481">
        <v>997.0</v>
      </c>
      <c r="M430" s="482">
        <v>947.15</v>
      </c>
      <c r="N430" s="271" t="s">
        <v>378</v>
      </c>
      <c r="O430" s="380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252"/>
      <c r="AO430" s="252"/>
    </row>
    <row r="431" ht="15.75" customHeight="1">
      <c r="A431" s="57" t="s">
        <v>315</v>
      </c>
      <c r="B431" s="57" t="s">
        <v>956</v>
      </c>
      <c r="C431" s="57" t="s">
        <v>6</v>
      </c>
      <c r="D431" s="271" t="s">
        <v>567</v>
      </c>
      <c r="E431" s="57" t="s">
        <v>4</v>
      </c>
      <c r="F431" s="358" t="s">
        <v>959</v>
      </c>
      <c r="G431" s="57" t="s">
        <v>524</v>
      </c>
      <c r="H431" s="38">
        <v>1.0</v>
      </c>
      <c r="I431" s="196">
        <v>3190.0</v>
      </c>
      <c r="J431" s="125"/>
      <c r="K431" s="104"/>
      <c r="L431" s="149">
        <v>1300.0</v>
      </c>
      <c r="M431" s="469">
        <v>1235.0</v>
      </c>
      <c r="N431" s="57" t="s">
        <v>819</v>
      </c>
      <c r="O431" s="274"/>
      <c r="P431" s="63"/>
      <c r="Q431" s="63"/>
      <c r="T431" s="63"/>
      <c r="U431" s="63">
        <f t="shared" ref="U431:U432" si="45">M431*H431</f>
        <v>1235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956</v>
      </c>
      <c r="C432" s="57" t="s">
        <v>6</v>
      </c>
      <c r="D432" s="35" t="s">
        <v>474</v>
      </c>
      <c r="E432" s="57" t="s">
        <v>4</v>
      </c>
      <c r="F432" s="358" t="s">
        <v>959</v>
      </c>
      <c r="G432" s="57" t="s">
        <v>524</v>
      </c>
      <c r="H432" s="38">
        <v>1.0</v>
      </c>
      <c r="I432" s="196">
        <v>3190.0</v>
      </c>
      <c r="J432" s="125"/>
      <c r="K432" s="104"/>
      <c r="L432" s="149">
        <v>1300.0</v>
      </c>
      <c r="M432" s="469">
        <v>1235.0</v>
      </c>
      <c r="N432" s="57" t="s">
        <v>819</v>
      </c>
      <c r="O432" s="274"/>
      <c r="P432" s="63"/>
      <c r="Q432" s="63"/>
      <c r="T432" s="63"/>
      <c r="U432" s="63">
        <f t="shared" si="45"/>
        <v>1235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35" t="s">
        <v>315</v>
      </c>
      <c r="B433" s="57" t="s">
        <v>243</v>
      </c>
      <c r="C433" s="57" t="s">
        <v>6</v>
      </c>
      <c r="D433" s="35" t="s">
        <v>474</v>
      </c>
      <c r="E433" s="57" t="s">
        <v>4</v>
      </c>
      <c r="F433" s="348" t="s">
        <v>2002</v>
      </c>
      <c r="G433" s="35" t="s">
        <v>1840</v>
      </c>
      <c r="H433" s="39">
        <v>1.0</v>
      </c>
      <c r="I433" s="572"/>
      <c r="J433" s="59">
        <v>2390.0</v>
      </c>
      <c r="K433" s="485"/>
      <c r="L433" s="377">
        <v>997.0</v>
      </c>
      <c r="M433" s="378">
        <f t="shared" ref="M433:M434" si="46">1894/2</f>
        <v>947</v>
      </c>
      <c r="N433" s="35" t="s">
        <v>1866</v>
      </c>
      <c r="O433" s="48"/>
      <c r="P433" s="44">
        <f t="shared" ref="P433:P434" si="47">M433*H433</f>
        <v>947</v>
      </c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252"/>
      <c r="AJ433" s="252"/>
      <c r="AK433" s="252"/>
      <c r="AL433" s="252"/>
      <c r="AM433" s="252"/>
      <c r="AN433" s="252"/>
      <c r="AO433" s="252"/>
    </row>
    <row r="434" ht="15.75" customHeight="1">
      <c r="A434" s="35" t="s">
        <v>315</v>
      </c>
      <c r="B434" s="57" t="s">
        <v>243</v>
      </c>
      <c r="C434" s="57" t="s">
        <v>6</v>
      </c>
      <c r="D434" s="35" t="s">
        <v>567</v>
      </c>
      <c r="E434" s="57" t="s">
        <v>4</v>
      </c>
      <c r="F434" s="348" t="s">
        <v>2002</v>
      </c>
      <c r="G434" s="35" t="s">
        <v>1840</v>
      </c>
      <c r="H434" s="39">
        <v>1.0</v>
      </c>
      <c r="I434" s="483"/>
      <c r="J434" s="59">
        <v>2390.0</v>
      </c>
      <c r="K434" s="485"/>
      <c r="L434" s="377">
        <v>997.0</v>
      </c>
      <c r="M434" s="378">
        <f t="shared" si="46"/>
        <v>947</v>
      </c>
      <c r="N434" s="35" t="s">
        <v>1866</v>
      </c>
      <c r="O434" s="44"/>
      <c r="P434" s="44">
        <f t="shared" si="47"/>
        <v>947</v>
      </c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252"/>
      <c r="AJ434" s="252"/>
      <c r="AK434" s="252"/>
      <c r="AL434" s="252"/>
      <c r="AM434" s="252"/>
      <c r="AN434" s="252"/>
      <c r="AO434" s="252"/>
    </row>
    <row r="435" ht="15.75" customHeight="1">
      <c r="A435" s="271" t="s">
        <v>315</v>
      </c>
      <c r="B435" s="271" t="s">
        <v>243</v>
      </c>
      <c r="C435" s="271" t="s">
        <v>6</v>
      </c>
      <c r="D435" s="271" t="s">
        <v>567</v>
      </c>
      <c r="E435" s="271" t="s">
        <v>319</v>
      </c>
      <c r="F435" s="272" t="s">
        <v>2003</v>
      </c>
      <c r="G435" s="271" t="s">
        <v>377</v>
      </c>
      <c r="H435" s="488">
        <v>1.0</v>
      </c>
      <c r="I435" s="480"/>
      <c r="J435" s="271">
        <v>2590.0</v>
      </c>
      <c r="K435" s="280"/>
      <c r="L435" s="489">
        <v>997.0</v>
      </c>
      <c r="M435" s="490">
        <v>947.15</v>
      </c>
      <c r="N435" s="271" t="s">
        <v>378</v>
      </c>
      <c r="O435" s="252"/>
      <c r="P435" s="380"/>
      <c r="Q435" s="380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52"/>
      <c r="AJ435" s="252"/>
      <c r="AK435" s="252"/>
      <c r="AL435" s="252"/>
      <c r="AM435" s="252"/>
      <c r="AN435" s="252"/>
      <c r="AO435" s="252"/>
    </row>
    <row r="436" ht="15.75" customHeight="1">
      <c r="A436" s="35" t="s">
        <v>315</v>
      </c>
      <c r="B436" s="57" t="s">
        <v>243</v>
      </c>
      <c r="C436" s="57" t="s">
        <v>6</v>
      </c>
      <c r="D436" s="35" t="s">
        <v>474</v>
      </c>
      <c r="E436" s="57" t="s">
        <v>4</v>
      </c>
      <c r="F436" s="348" t="s">
        <v>2004</v>
      </c>
      <c r="G436" s="35" t="s">
        <v>1840</v>
      </c>
      <c r="H436" s="405">
        <v>1.0</v>
      </c>
      <c r="I436" s="483"/>
      <c r="J436" s="59">
        <v>2390.0</v>
      </c>
      <c r="K436" s="485"/>
      <c r="L436" s="486">
        <v>997.0</v>
      </c>
      <c r="M436" s="487">
        <f t="shared" ref="M436:M437" si="48">1894/2</f>
        <v>947</v>
      </c>
      <c r="N436" s="35" t="s">
        <v>1866</v>
      </c>
      <c r="O436" s="44"/>
      <c r="P436" s="48">
        <f t="shared" ref="P436:P437" si="49">M436*H436</f>
        <v>947</v>
      </c>
      <c r="Q436" s="48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252"/>
      <c r="AJ436" s="252"/>
      <c r="AK436" s="252"/>
      <c r="AL436" s="252"/>
      <c r="AM436" s="252"/>
      <c r="AN436" s="252"/>
      <c r="AO436" s="252"/>
    </row>
    <row r="437" ht="15.75" customHeight="1">
      <c r="A437" s="35" t="s">
        <v>315</v>
      </c>
      <c r="B437" s="57" t="s">
        <v>243</v>
      </c>
      <c r="C437" s="57" t="s">
        <v>6</v>
      </c>
      <c r="D437" s="35" t="s">
        <v>567</v>
      </c>
      <c r="E437" s="57" t="s">
        <v>4</v>
      </c>
      <c r="F437" s="348" t="s">
        <v>2004</v>
      </c>
      <c r="G437" s="35" t="s">
        <v>1840</v>
      </c>
      <c r="H437" s="405">
        <v>1.0</v>
      </c>
      <c r="I437" s="483"/>
      <c r="J437" s="59">
        <v>2390.0</v>
      </c>
      <c r="K437" s="485"/>
      <c r="L437" s="486">
        <v>997.0</v>
      </c>
      <c r="M437" s="487">
        <f t="shared" si="48"/>
        <v>947</v>
      </c>
      <c r="N437" s="35" t="s">
        <v>1866</v>
      </c>
      <c r="O437" s="44"/>
      <c r="P437" s="44">
        <f t="shared" si="49"/>
        <v>947</v>
      </c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252"/>
      <c r="AJ437" s="252"/>
      <c r="AK437" s="252"/>
      <c r="AL437" s="252"/>
      <c r="AM437" s="252"/>
      <c r="AN437" s="252"/>
      <c r="AO437" s="252"/>
    </row>
    <row r="438" ht="15.75" customHeight="1">
      <c r="A438" s="271" t="s">
        <v>315</v>
      </c>
      <c r="B438" s="271" t="s">
        <v>243</v>
      </c>
      <c r="C438" s="271" t="s">
        <v>6</v>
      </c>
      <c r="D438" s="271" t="s">
        <v>567</v>
      </c>
      <c r="E438" s="271" t="s">
        <v>319</v>
      </c>
      <c r="F438" s="272" t="s">
        <v>2005</v>
      </c>
      <c r="G438" s="271" t="s">
        <v>377</v>
      </c>
      <c r="H438" s="488">
        <v>1.0</v>
      </c>
      <c r="I438" s="480"/>
      <c r="J438" s="271">
        <v>2590.0</v>
      </c>
      <c r="K438" s="280"/>
      <c r="L438" s="489">
        <v>997.0</v>
      </c>
      <c r="M438" s="490">
        <v>947.15</v>
      </c>
      <c r="N438" s="271" t="s">
        <v>378</v>
      </c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  <c r="AA438" s="252"/>
      <c r="AB438" s="252"/>
      <c r="AC438" s="252"/>
      <c r="AD438" s="252"/>
      <c r="AE438" s="252"/>
      <c r="AF438" s="252"/>
      <c r="AG438" s="252"/>
      <c r="AH438" s="252"/>
      <c r="AI438" s="252"/>
      <c r="AJ438" s="252"/>
      <c r="AK438" s="252"/>
      <c r="AL438" s="252"/>
      <c r="AM438" s="252"/>
      <c r="AN438" s="252"/>
      <c r="AO438" s="252"/>
    </row>
    <row r="439" ht="15.75" customHeight="1">
      <c r="A439" s="282" t="s">
        <v>315</v>
      </c>
      <c r="B439" s="367" t="s">
        <v>1966</v>
      </c>
      <c r="C439" s="367" t="s">
        <v>6</v>
      </c>
      <c r="D439" s="367" t="s">
        <v>567</v>
      </c>
      <c r="E439" s="367" t="s">
        <v>4</v>
      </c>
      <c r="F439" s="368" t="s">
        <v>2006</v>
      </c>
      <c r="G439" s="369" t="s">
        <v>1840</v>
      </c>
      <c r="H439" s="405">
        <v>1.0</v>
      </c>
      <c r="I439" s="483"/>
      <c r="J439" s="367">
        <v>2990.0</v>
      </c>
      <c r="K439" s="484"/>
      <c r="L439" s="416">
        <v>947.0</v>
      </c>
      <c r="M439" s="573">
        <v>947.0</v>
      </c>
      <c r="N439" s="271" t="s">
        <v>1841</v>
      </c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  <c r="AA439" s="252"/>
      <c r="AB439" s="252"/>
      <c r="AC439" s="252"/>
      <c r="AD439" s="252"/>
      <c r="AE439" s="252"/>
      <c r="AF439" s="252"/>
      <c r="AG439" s="252"/>
      <c r="AH439" s="252"/>
      <c r="AI439" s="252"/>
      <c r="AJ439" s="252"/>
      <c r="AK439" s="252"/>
      <c r="AL439" s="252"/>
      <c r="AM439" s="252"/>
      <c r="AN439" s="252"/>
      <c r="AO439" s="252"/>
    </row>
    <row r="440" ht="15.75" customHeight="1">
      <c r="A440" s="282" t="s">
        <v>315</v>
      </c>
      <c r="B440" s="367" t="s">
        <v>1966</v>
      </c>
      <c r="C440" s="367" t="s">
        <v>6</v>
      </c>
      <c r="D440" s="367" t="s">
        <v>328</v>
      </c>
      <c r="E440" s="367" t="s">
        <v>4</v>
      </c>
      <c r="F440" s="368" t="s">
        <v>2006</v>
      </c>
      <c r="G440" s="369" t="s">
        <v>1840</v>
      </c>
      <c r="H440" s="405">
        <v>1.0</v>
      </c>
      <c r="I440" s="483"/>
      <c r="J440" s="367">
        <v>2990.0</v>
      </c>
      <c r="K440" s="484"/>
      <c r="L440" s="416">
        <v>947.0</v>
      </c>
      <c r="M440" s="573">
        <v>947.0</v>
      </c>
      <c r="N440" s="271" t="s">
        <v>1841</v>
      </c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  <c r="AA440" s="252"/>
      <c r="AB440" s="252"/>
      <c r="AC440" s="252"/>
      <c r="AD440" s="252"/>
      <c r="AE440" s="252"/>
      <c r="AF440" s="252"/>
      <c r="AG440" s="252"/>
      <c r="AH440" s="252"/>
      <c r="AI440" s="252"/>
      <c r="AJ440" s="252"/>
      <c r="AK440" s="252"/>
      <c r="AL440" s="252"/>
      <c r="AM440" s="252"/>
      <c r="AN440" s="252"/>
      <c r="AO440" s="252"/>
    </row>
    <row r="441" ht="15.75" customHeight="1">
      <c r="A441" s="35" t="s">
        <v>315</v>
      </c>
      <c r="B441" s="57" t="s">
        <v>231</v>
      </c>
      <c r="C441" s="57" t="s">
        <v>6</v>
      </c>
      <c r="D441" s="35" t="s">
        <v>567</v>
      </c>
      <c r="E441" s="57" t="s">
        <v>4</v>
      </c>
      <c r="F441" s="348" t="s">
        <v>2007</v>
      </c>
      <c r="G441" s="35" t="s">
        <v>1840</v>
      </c>
      <c r="H441" s="39">
        <v>1.0</v>
      </c>
      <c r="I441" s="483"/>
      <c r="J441" s="59">
        <v>4390.0</v>
      </c>
      <c r="K441" s="485"/>
      <c r="L441" s="377" t="s">
        <v>176</v>
      </c>
      <c r="M441" s="378">
        <f t="shared" ref="M441:M442" si="50">3478/2</f>
        <v>1739</v>
      </c>
      <c r="N441" s="35" t="s">
        <v>1866</v>
      </c>
      <c r="O441" s="44"/>
      <c r="P441" s="44">
        <f t="shared" ref="P441:P443" si="51">M441*H441</f>
        <v>1739</v>
      </c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252"/>
      <c r="AJ441" s="252"/>
      <c r="AK441" s="252"/>
      <c r="AL441" s="252"/>
      <c r="AM441" s="252"/>
      <c r="AN441" s="252"/>
      <c r="AO441" s="252"/>
    </row>
    <row r="442" ht="15.75" customHeight="1">
      <c r="A442" s="35" t="s">
        <v>315</v>
      </c>
      <c r="B442" s="57" t="s">
        <v>231</v>
      </c>
      <c r="C442" s="57" t="s">
        <v>6</v>
      </c>
      <c r="D442" s="35" t="s">
        <v>328</v>
      </c>
      <c r="E442" s="57" t="s">
        <v>4</v>
      </c>
      <c r="F442" s="348" t="s">
        <v>2007</v>
      </c>
      <c r="G442" s="35" t="s">
        <v>1840</v>
      </c>
      <c r="H442" s="39">
        <v>1.0</v>
      </c>
      <c r="I442" s="483"/>
      <c r="J442" s="59">
        <v>4390.0</v>
      </c>
      <c r="K442" s="485"/>
      <c r="L442" s="377" t="s">
        <v>176</v>
      </c>
      <c r="M442" s="378">
        <f t="shared" si="50"/>
        <v>1739</v>
      </c>
      <c r="N442" s="35" t="s">
        <v>1866</v>
      </c>
      <c r="O442" s="44"/>
      <c r="P442" s="44">
        <f t="shared" si="51"/>
        <v>1739</v>
      </c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252"/>
      <c r="AJ442" s="252"/>
      <c r="AK442" s="252"/>
      <c r="AL442" s="252"/>
      <c r="AM442" s="252"/>
      <c r="AN442" s="252"/>
      <c r="AO442" s="252"/>
    </row>
    <row r="443" ht="15.75" customHeight="1">
      <c r="A443" s="35" t="s">
        <v>315</v>
      </c>
      <c r="B443" s="57" t="s">
        <v>231</v>
      </c>
      <c r="C443" s="57" t="s">
        <v>6</v>
      </c>
      <c r="D443" s="35" t="s">
        <v>328</v>
      </c>
      <c r="E443" s="57" t="s">
        <v>4</v>
      </c>
      <c r="F443" s="348" t="s">
        <v>2008</v>
      </c>
      <c r="G443" s="35" t="s">
        <v>1840</v>
      </c>
      <c r="H443" s="491">
        <v>1.0</v>
      </c>
      <c r="I443" s="483"/>
      <c r="J443" s="59">
        <v>4390.0</v>
      </c>
      <c r="K443" s="485"/>
      <c r="L443" s="486" t="s">
        <v>176</v>
      </c>
      <c r="M443" s="487">
        <f>5217/3</f>
        <v>1739</v>
      </c>
      <c r="N443" s="35" t="s">
        <v>1866</v>
      </c>
      <c r="O443" s="44"/>
      <c r="P443" s="44">
        <f t="shared" si="51"/>
        <v>1739</v>
      </c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252"/>
      <c r="AJ443" s="252"/>
      <c r="AK443" s="252"/>
      <c r="AL443" s="252"/>
      <c r="AM443" s="252"/>
      <c r="AN443" s="252"/>
      <c r="AO443" s="252"/>
    </row>
    <row r="444" ht="15.75" customHeight="1">
      <c r="A444" s="57" t="s">
        <v>315</v>
      </c>
      <c r="B444" s="57" t="s">
        <v>231</v>
      </c>
      <c r="C444" s="57" t="s">
        <v>6</v>
      </c>
      <c r="D444" s="271" t="s">
        <v>567</v>
      </c>
      <c r="E444" s="57" t="s">
        <v>4</v>
      </c>
      <c r="F444" s="382" t="s">
        <v>1119</v>
      </c>
      <c r="G444" s="57" t="s">
        <v>524</v>
      </c>
      <c r="H444" s="151">
        <v>1.0</v>
      </c>
      <c r="I444" s="113">
        <v>6590.0</v>
      </c>
      <c r="J444" s="125"/>
      <c r="K444" s="179">
        <v>2750.0</v>
      </c>
      <c r="L444" s="151">
        <v>2613.0</v>
      </c>
      <c r="M444" s="492">
        <f>L444*H444</f>
        <v>2613</v>
      </c>
      <c r="N444" s="57" t="s">
        <v>1095</v>
      </c>
      <c r="O444" s="63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  <c r="AA444" s="252"/>
      <c r="AB444" s="252"/>
      <c r="AC444" s="252"/>
      <c r="AD444" s="252"/>
      <c r="AE444" s="252"/>
      <c r="AF444" s="252"/>
      <c r="AG444" s="252"/>
      <c r="AH444" s="252"/>
      <c r="AI444" s="270"/>
      <c r="AJ444" s="270"/>
      <c r="AK444" s="270"/>
    </row>
    <row r="445" ht="15.75" customHeight="1">
      <c r="A445" s="35" t="s">
        <v>315</v>
      </c>
      <c r="B445" s="57" t="s">
        <v>231</v>
      </c>
      <c r="C445" s="57" t="s">
        <v>6</v>
      </c>
      <c r="D445" s="35" t="s">
        <v>328</v>
      </c>
      <c r="E445" s="57" t="s">
        <v>4</v>
      </c>
      <c r="F445" s="348" t="s">
        <v>2009</v>
      </c>
      <c r="G445" s="35" t="s">
        <v>1840</v>
      </c>
      <c r="H445" s="491">
        <v>1.0</v>
      </c>
      <c r="I445" s="483"/>
      <c r="J445" s="59">
        <v>5390.0</v>
      </c>
      <c r="K445" s="485"/>
      <c r="L445" s="486" t="s">
        <v>60</v>
      </c>
      <c r="M445" s="487">
        <f t="shared" ref="M445:M446" si="52">4428/2</f>
        <v>2214</v>
      </c>
      <c r="N445" s="35" t="s">
        <v>1866</v>
      </c>
      <c r="O445" s="44"/>
      <c r="P445" s="44">
        <f t="shared" ref="P445:P446" si="53">M445*H445</f>
        <v>2214</v>
      </c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252"/>
      <c r="AJ445" s="252"/>
      <c r="AK445" s="252"/>
      <c r="AL445" s="252"/>
      <c r="AM445" s="252"/>
      <c r="AN445" s="252"/>
      <c r="AO445" s="252"/>
    </row>
    <row r="446" ht="15.75" customHeight="1">
      <c r="A446" s="35" t="s">
        <v>315</v>
      </c>
      <c r="B446" s="57" t="s">
        <v>231</v>
      </c>
      <c r="C446" s="57" t="s">
        <v>6</v>
      </c>
      <c r="D446" s="35" t="s">
        <v>328</v>
      </c>
      <c r="E446" s="57" t="s">
        <v>4</v>
      </c>
      <c r="F446" s="348" t="s">
        <v>2010</v>
      </c>
      <c r="G446" s="35" t="s">
        <v>1840</v>
      </c>
      <c r="H446" s="491">
        <v>1.0</v>
      </c>
      <c r="I446" s="483"/>
      <c r="J446" s="59">
        <v>5390.0</v>
      </c>
      <c r="K446" s="485"/>
      <c r="L446" s="486" t="s">
        <v>60</v>
      </c>
      <c r="M446" s="487">
        <f t="shared" si="52"/>
        <v>2214</v>
      </c>
      <c r="N446" s="35" t="s">
        <v>1866</v>
      </c>
      <c r="O446" s="44"/>
      <c r="P446" s="44">
        <f t="shared" si="53"/>
        <v>2214</v>
      </c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252"/>
      <c r="AJ446" s="252"/>
      <c r="AK446" s="252"/>
      <c r="AL446" s="252"/>
      <c r="AM446" s="252"/>
      <c r="AN446" s="252"/>
      <c r="AO446" s="252"/>
    </row>
    <row r="447" ht="15.75" customHeight="1">
      <c r="A447" s="271" t="s">
        <v>315</v>
      </c>
      <c r="B447" s="271" t="s">
        <v>236</v>
      </c>
      <c r="C447" s="271" t="s">
        <v>6</v>
      </c>
      <c r="D447" s="271" t="s">
        <v>567</v>
      </c>
      <c r="E447" s="271" t="s">
        <v>319</v>
      </c>
      <c r="F447" s="272" t="s">
        <v>2011</v>
      </c>
      <c r="G447" s="271" t="s">
        <v>377</v>
      </c>
      <c r="H447" s="488">
        <v>1.0</v>
      </c>
      <c r="I447" s="480"/>
      <c r="J447" s="271">
        <v>3190.0</v>
      </c>
      <c r="K447" s="280"/>
      <c r="L447" s="493" t="s">
        <v>398</v>
      </c>
      <c r="M447" s="490">
        <v>1104.85</v>
      </c>
      <c r="N447" s="271" t="s">
        <v>378</v>
      </c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  <c r="AA447" s="252"/>
      <c r="AB447" s="252"/>
      <c r="AC447" s="252"/>
      <c r="AD447" s="252"/>
      <c r="AE447" s="252"/>
      <c r="AF447" s="252"/>
      <c r="AG447" s="252"/>
      <c r="AH447" s="252"/>
      <c r="AI447" s="252"/>
      <c r="AJ447" s="252"/>
      <c r="AK447" s="252"/>
      <c r="AL447" s="252"/>
      <c r="AM447" s="252"/>
      <c r="AN447" s="252"/>
      <c r="AO447" s="252"/>
    </row>
    <row r="448" ht="15.75" customHeight="1">
      <c r="A448" s="271" t="s">
        <v>315</v>
      </c>
      <c r="B448" s="271" t="s">
        <v>236</v>
      </c>
      <c r="C448" s="271" t="s">
        <v>6</v>
      </c>
      <c r="D448" s="271" t="s">
        <v>567</v>
      </c>
      <c r="E448" s="271" t="s">
        <v>319</v>
      </c>
      <c r="F448" s="272" t="s">
        <v>2012</v>
      </c>
      <c r="G448" s="271" t="s">
        <v>377</v>
      </c>
      <c r="H448" s="488">
        <v>1.0</v>
      </c>
      <c r="I448" s="480"/>
      <c r="J448" s="271">
        <v>3190.0</v>
      </c>
      <c r="K448" s="280"/>
      <c r="L448" s="489">
        <v>1163.0</v>
      </c>
      <c r="M448" s="490">
        <v>1104.85</v>
      </c>
      <c r="N448" s="271" t="s">
        <v>378</v>
      </c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  <c r="AH448" s="252"/>
      <c r="AI448" s="252"/>
      <c r="AJ448" s="252"/>
      <c r="AK448" s="252"/>
      <c r="AL448" s="252"/>
      <c r="AM448" s="252"/>
      <c r="AN448" s="252"/>
      <c r="AO448" s="252"/>
    </row>
    <row r="449" ht="15.75" customHeight="1">
      <c r="A449" s="35" t="s">
        <v>315</v>
      </c>
      <c r="B449" s="57" t="s">
        <v>236</v>
      </c>
      <c r="C449" s="57" t="s">
        <v>6</v>
      </c>
      <c r="D449" s="57" t="s">
        <v>567</v>
      </c>
      <c r="E449" s="57" t="s">
        <v>4</v>
      </c>
      <c r="F449" s="382" t="s">
        <v>606</v>
      </c>
      <c r="G449" s="57" t="s">
        <v>524</v>
      </c>
      <c r="H449" s="151">
        <v>1.0</v>
      </c>
      <c r="I449" s="274"/>
      <c r="J449" s="59">
        <v>2590.0</v>
      </c>
      <c r="K449" s="104"/>
      <c r="L449" s="176">
        <v>997.0</v>
      </c>
      <c r="M449" s="494">
        <v>897.0</v>
      </c>
      <c r="N449" s="57" t="s">
        <v>476</v>
      </c>
      <c r="O449" s="64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252"/>
      <c r="AF449" s="252"/>
      <c r="AG449" s="252"/>
      <c r="AH449" s="252"/>
      <c r="AI449" s="252"/>
      <c r="AJ449" s="252"/>
      <c r="AK449" s="252"/>
      <c r="AL449" s="252"/>
      <c r="AM449" s="252"/>
      <c r="AN449" s="252"/>
      <c r="AO449" s="252"/>
    </row>
    <row r="450" ht="15.75" customHeight="1">
      <c r="A450" s="35" t="s">
        <v>315</v>
      </c>
      <c r="B450" s="57" t="s">
        <v>236</v>
      </c>
      <c r="C450" s="57" t="s">
        <v>6</v>
      </c>
      <c r="D450" s="57" t="s">
        <v>328</v>
      </c>
      <c r="E450" s="57" t="s">
        <v>4</v>
      </c>
      <c r="F450" s="382" t="s">
        <v>606</v>
      </c>
      <c r="G450" s="57" t="s">
        <v>524</v>
      </c>
      <c r="H450" s="151">
        <v>1.0</v>
      </c>
      <c r="I450" s="274"/>
      <c r="J450" s="59">
        <v>2590.0</v>
      </c>
      <c r="K450" s="104"/>
      <c r="L450" s="176">
        <v>997.0</v>
      </c>
      <c r="M450" s="494">
        <v>897.0</v>
      </c>
      <c r="N450" s="57" t="s">
        <v>476</v>
      </c>
      <c r="O450" s="64" t="s">
        <v>476</v>
      </c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252"/>
      <c r="AF450" s="252"/>
      <c r="AG450" s="252"/>
      <c r="AH450" s="252"/>
      <c r="AI450" s="252"/>
      <c r="AJ450" s="252"/>
      <c r="AK450" s="252"/>
      <c r="AL450" s="252"/>
      <c r="AM450" s="252"/>
      <c r="AN450" s="252"/>
      <c r="AO450" s="252"/>
    </row>
    <row r="451" ht="15.75" customHeight="1">
      <c r="A451" s="35" t="s">
        <v>315</v>
      </c>
      <c r="B451" s="57" t="s">
        <v>236</v>
      </c>
      <c r="C451" s="57" t="s">
        <v>6</v>
      </c>
      <c r="D451" s="35" t="s">
        <v>474</v>
      </c>
      <c r="E451" s="57" t="s">
        <v>4</v>
      </c>
      <c r="F451" s="348" t="s">
        <v>2013</v>
      </c>
      <c r="G451" s="35" t="s">
        <v>1840</v>
      </c>
      <c r="H451" s="405">
        <v>1.0</v>
      </c>
      <c r="I451" s="480"/>
      <c r="J451" s="59">
        <v>1790.0</v>
      </c>
      <c r="K451" s="58"/>
      <c r="L451" s="486">
        <v>760.0</v>
      </c>
      <c r="M451" s="487">
        <f t="shared" ref="M451:M452" si="54">1444/2</f>
        <v>722</v>
      </c>
      <c r="N451" s="35" t="s">
        <v>1866</v>
      </c>
      <c r="O451" s="44"/>
      <c r="P451" s="44">
        <f t="shared" ref="P451:P452" si="55">M451*H451</f>
        <v>722</v>
      </c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252"/>
      <c r="AJ451" s="252"/>
      <c r="AK451" s="252"/>
      <c r="AL451" s="252"/>
      <c r="AM451" s="252"/>
      <c r="AN451" s="252"/>
      <c r="AO451" s="252"/>
    </row>
    <row r="452" ht="15.75" customHeight="1">
      <c r="A452" s="35" t="s">
        <v>315</v>
      </c>
      <c r="B452" s="57" t="s">
        <v>236</v>
      </c>
      <c r="C452" s="57" t="s">
        <v>6</v>
      </c>
      <c r="D452" s="35" t="s">
        <v>328</v>
      </c>
      <c r="E452" s="57" t="s">
        <v>4</v>
      </c>
      <c r="F452" s="348" t="s">
        <v>2014</v>
      </c>
      <c r="G452" s="35" t="s">
        <v>1840</v>
      </c>
      <c r="H452" s="491">
        <v>1.0</v>
      </c>
      <c r="I452" s="480"/>
      <c r="J452" s="59">
        <v>1790.0</v>
      </c>
      <c r="K452" s="58"/>
      <c r="L452" s="486">
        <v>760.0</v>
      </c>
      <c r="M452" s="487">
        <f t="shared" si="54"/>
        <v>722</v>
      </c>
      <c r="N452" s="35" t="s">
        <v>1866</v>
      </c>
      <c r="O452" s="44"/>
      <c r="P452" s="44">
        <f t="shared" si="55"/>
        <v>722</v>
      </c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252"/>
      <c r="AJ452" s="252"/>
      <c r="AK452" s="252"/>
      <c r="AL452" s="252"/>
      <c r="AM452" s="252"/>
      <c r="AN452" s="252"/>
      <c r="AO452" s="252"/>
    </row>
    <row r="453" ht="15.75" customHeight="1">
      <c r="A453" s="57" t="s">
        <v>315</v>
      </c>
      <c r="B453" s="57" t="s">
        <v>236</v>
      </c>
      <c r="C453" s="57" t="s">
        <v>6</v>
      </c>
      <c r="D453" s="57" t="s">
        <v>328</v>
      </c>
      <c r="E453" s="57" t="s">
        <v>4</v>
      </c>
      <c r="F453" s="358" t="s">
        <v>960</v>
      </c>
      <c r="G453" s="57" t="s">
        <v>524</v>
      </c>
      <c r="H453" s="151">
        <v>1.0</v>
      </c>
      <c r="I453" s="113">
        <v>2590.0</v>
      </c>
      <c r="J453" s="125"/>
      <c r="K453" s="104"/>
      <c r="L453" s="152">
        <v>997.0</v>
      </c>
      <c r="M453" s="495">
        <v>947.0</v>
      </c>
      <c r="N453" s="57" t="s">
        <v>819</v>
      </c>
      <c r="P453" s="63"/>
      <c r="Q453" s="63"/>
      <c r="T453" s="63"/>
      <c r="U453" s="63">
        <f t="shared" ref="U453:U454" si="56">M453*H453</f>
        <v>947</v>
      </c>
      <c r="V453" s="63"/>
      <c r="W453" s="63"/>
      <c r="X453" s="63"/>
      <c r="Y453" s="63"/>
      <c r="Z453" s="63"/>
      <c r="AA453" s="63"/>
      <c r="AB453" s="63"/>
      <c r="AC453" s="63"/>
      <c r="AD453" s="63"/>
      <c r="AE453" s="252"/>
      <c r="AF453" s="252"/>
      <c r="AG453" s="252"/>
      <c r="AH453" s="252"/>
      <c r="AI453" s="270"/>
      <c r="AJ453" s="270"/>
      <c r="AK453" s="270"/>
    </row>
    <row r="454" ht="15.75" customHeight="1">
      <c r="A454" s="57" t="s">
        <v>315</v>
      </c>
      <c r="B454" s="57" t="s">
        <v>236</v>
      </c>
      <c r="C454" s="57" t="s">
        <v>6</v>
      </c>
      <c r="D454" s="271" t="s">
        <v>567</v>
      </c>
      <c r="E454" s="57" t="s">
        <v>4</v>
      </c>
      <c r="F454" s="358" t="s">
        <v>960</v>
      </c>
      <c r="G454" s="57" t="s">
        <v>524</v>
      </c>
      <c r="H454" s="151">
        <v>1.0</v>
      </c>
      <c r="I454" s="113">
        <v>2590.0</v>
      </c>
      <c r="J454" s="125"/>
      <c r="K454" s="104"/>
      <c r="L454" s="152">
        <v>997.0</v>
      </c>
      <c r="M454" s="495">
        <v>947.0</v>
      </c>
      <c r="N454" s="57" t="s">
        <v>819</v>
      </c>
      <c r="P454" s="63"/>
      <c r="Q454" s="63"/>
      <c r="T454" s="63"/>
      <c r="U454" s="63">
        <f t="shared" si="56"/>
        <v>947</v>
      </c>
      <c r="V454" s="63"/>
      <c r="W454" s="63"/>
      <c r="X454" s="63"/>
      <c r="Y454" s="63"/>
      <c r="Z454" s="63"/>
      <c r="AA454" s="63"/>
      <c r="AB454" s="63"/>
      <c r="AC454" s="63"/>
      <c r="AD454" s="63"/>
      <c r="AE454" s="252"/>
      <c r="AF454" s="252"/>
      <c r="AG454" s="252"/>
      <c r="AH454" s="252"/>
      <c r="AI454" s="270"/>
      <c r="AJ454" s="270"/>
      <c r="AK454" s="270"/>
    </row>
    <row r="455" ht="15.75" customHeight="1">
      <c r="A455" s="35" t="s">
        <v>315</v>
      </c>
      <c r="B455" s="57" t="s">
        <v>236</v>
      </c>
      <c r="C455" s="57" t="s">
        <v>6</v>
      </c>
      <c r="D455" s="57" t="s">
        <v>567</v>
      </c>
      <c r="E455" s="57" t="s">
        <v>4</v>
      </c>
      <c r="F455" s="382" t="s">
        <v>607</v>
      </c>
      <c r="G455" s="57" t="s">
        <v>524</v>
      </c>
      <c r="H455" s="151">
        <v>1.0</v>
      </c>
      <c r="I455" s="274"/>
      <c r="J455" s="59">
        <v>2590.0</v>
      </c>
      <c r="K455" s="104"/>
      <c r="L455" s="176">
        <v>997.0</v>
      </c>
      <c r="M455" s="494">
        <v>897.0</v>
      </c>
      <c r="N455" s="57" t="s">
        <v>476</v>
      </c>
      <c r="O455" s="64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252"/>
      <c r="AF455" s="252"/>
      <c r="AG455" s="252"/>
      <c r="AH455" s="252"/>
      <c r="AI455" s="252"/>
      <c r="AJ455" s="252"/>
      <c r="AK455" s="252"/>
      <c r="AL455" s="252"/>
      <c r="AM455" s="252"/>
      <c r="AN455" s="252"/>
      <c r="AO455" s="252"/>
    </row>
    <row r="456" ht="15.75" customHeight="1">
      <c r="A456" s="57" t="s">
        <v>315</v>
      </c>
      <c r="B456" s="57" t="s">
        <v>236</v>
      </c>
      <c r="C456" s="57" t="s">
        <v>22</v>
      </c>
      <c r="D456" s="271" t="s">
        <v>567</v>
      </c>
      <c r="E456" s="57" t="s">
        <v>4</v>
      </c>
      <c r="F456" s="358" t="s">
        <v>608</v>
      </c>
      <c r="G456" s="57" t="s">
        <v>524</v>
      </c>
      <c r="H456" s="151">
        <v>1.0</v>
      </c>
      <c r="I456" s="113">
        <v>2790.0</v>
      </c>
      <c r="J456" s="125"/>
      <c r="K456" s="104"/>
      <c r="L456" s="152">
        <v>1190.0</v>
      </c>
      <c r="M456" s="496">
        <v>1131.0</v>
      </c>
      <c r="N456" s="57" t="s">
        <v>819</v>
      </c>
      <c r="P456" s="63"/>
      <c r="Q456" s="63"/>
      <c r="T456" s="63"/>
      <c r="U456" s="63">
        <f t="shared" ref="U456:U458" si="57">M456*H456</f>
        <v>1131</v>
      </c>
      <c r="V456" s="63"/>
      <c r="W456" s="63"/>
      <c r="X456" s="63"/>
      <c r="Y456" s="63"/>
      <c r="Z456" s="63"/>
      <c r="AA456" s="63"/>
      <c r="AB456" s="63"/>
      <c r="AC456" s="63"/>
      <c r="AD456" s="63"/>
      <c r="AE456" s="252"/>
      <c r="AF456" s="252"/>
      <c r="AG456" s="252"/>
      <c r="AH456" s="252"/>
      <c r="AI456" s="270"/>
      <c r="AJ456" s="270"/>
      <c r="AK456" s="270"/>
    </row>
    <row r="457" ht="15.75" customHeight="1">
      <c r="A457" s="57" t="s">
        <v>315</v>
      </c>
      <c r="B457" s="57" t="s">
        <v>236</v>
      </c>
      <c r="C457" s="57" t="s">
        <v>22</v>
      </c>
      <c r="D457" s="57" t="s">
        <v>328</v>
      </c>
      <c r="E457" s="57" t="s">
        <v>4</v>
      </c>
      <c r="F457" s="358" t="s">
        <v>961</v>
      </c>
      <c r="G457" s="57" t="s">
        <v>524</v>
      </c>
      <c r="H457" s="151">
        <v>1.0</v>
      </c>
      <c r="I457" s="113">
        <v>2790.0</v>
      </c>
      <c r="J457" s="125"/>
      <c r="K457" s="104"/>
      <c r="L457" s="152">
        <v>1190.0</v>
      </c>
      <c r="M457" s="495">
        <v>1131.0</v>
      </c>
      <c r="N457" s="57" t="s">
        <v>819</v>
      </c>
      <c r="P457" s="63"/>
      <c r="Q457" s="63"/>
      <c r="T457" s="63"/>
      <c r="U457" s="63">
        <f t="shared" si="57"/>
        <v>1131</v>
      </c>
      <c r="V457" s="63"/>
      <c r="W457" s="63"/>
      <c r="X457" s="63"/>
      <c r="Y457" s="63"/>
      <c r="Z457" s="63"/>
      <c r="AA457" s="63"/>
      <c r="AB457" s="63"/>
      <c r="AC457" s="63"/>
      <c r="AD457" s="63"/>
      <c r="AE457" s="252"/>
      <c r="AF457" s="252"/>
      <c r="AG457" s="252"/>
      <c r="AH457" s="252"/>
      <c r="AI457" s="270"/>
      <c r="AJ457" s="270"/>
      <c r="AK457" s="270"/>
    </row>
    <row r="458" ht="15.75" customHeight="1">
      <c r="A458" s="57" t="s">
        <v>315</v>
      </c>
      <c r="B458" s="57" t="s">
        <v>236</v>
      </c>
      <c r="C458" s="57" t="s">
        <v>22</v>
      </c>
      <c r="D458" s="271" t="s">
        <v>567</v>
      </c>
      <c r="E458" s="57" t="s">
        <v>4</v>
      </c>
      <c r="F458" s="358" t="s">
        <v>961</v>
      </c>
      <c r="G458" s="57" t="s">
        <v>524</v>
      </c>
      <c r="H458" s="151">
        <v>2.0</v>
      </c>
      <c r="I458" s="113">
        <v>2790.0</v>
      </c>
      <c r="J458" s="125"/>
      <c r="K458" s="104"/>
      <c r="L458" s="152">
        <v>1190.0</v>
      </c>
      <c r="M458" s="495">
        <v>1131.0</v>
      </c>
      <c r="N458" s="57" t="s">
        <v>819</v>
      </c>
      <c r="P458" s="63"/>
      <c r="Q458" s="63"/>
      <c r="T458" s="63"/>
      <c r="U458" s="63">
        <f t="shared" si="57"/>
        <v>2262</v>
      </c>
      <c r="V458" s="63"/>
      <c r="W458" s="63"/>
      <c r="X458" s="63"/>
      <c r="Y458" s="63"/>
      <c r="Z458" s="63"/>
      <c r="AA458" s="63"/>
      <c r="AB458" s="63"/>
      <c r="AC458" s="63"/>
      <c r="AD458" s="63"/>
      <c r="AE458" s="252"/>
      <c r="AF458" s="252"/>
      <c r="AG458" s="252"/>
      <c r="AH458" s="252"/>
      <c r="AI458" s="270"/>
      <c r="AJ458" s="270"/>
      <c r="AK458" s="270"/>
    </row>
    <row r="459" ht="15.75" customHeight="1">
      <c r="A459" s="282" t="s">
        <v>315</v>
      </c>
      <c r="B459" s="367" t="s">
        <v>231</v>
      </c>
      <c r="C459" s="367" t="s">
        <v>6</v>
      </c>
      <c r="D459" s="367" t="s">
        <v>567</v>
      </c>
      <c r="E459" s="367" t="s">
        <v>4</v>
      </c>
      <c r="F459" s="368" t="s">
        <v>2015</v>
      </c>
      <c r="G459" s="369" t="s">
        <v>1840</v>
      </c>
      <c r="H459" s="405">
        <v>1.0</v>
      </c>
      <c r="I459" s="480"/>
      <c r="J459" s="367">
        <v>3990.0</v>
      </c>
      <c r="K459" s="484"/>
      <c r="L459" s="416">
        <v>1321.0</v>
      </c>
      <c r="M459" s="573">
        <v>1321.0</v>
      </c>
      <c r="N459" s="271" t="s">
        <v>1841</v>
      </c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52"/>
      <c r="AJ459" s="252"/>
      <c r="AK459" s="252"/>
      <c r="AL459" s="252"/>
      <c r="AM459" s="252"/>
      <c r="AN459" s="252"/>
      <c r="AO459" s="252"/>
    </row>
    <row r="460" ht="15.75" customHeight="1">
      <c r="A460" s="282" t="s">
        <v>315</v>
      </c>
      <c r="B460" s="367" t="s">
        <v>231</v>
      </c>
      <c r="C460" s="367" t="s">
        <v>6</v>
      </c>
      <c r="D460" s="367" t="s">
        <v>328</v>
      </c>
      <c r="E460" s="367" t="s">
        <v>4</v>
      </c>
      <c r="F460" s="368" t="s">
        <v>2015</v>
      </c>
      <c r="G460" s="369" t="s">
        <v>1840</v>
      </c>
      <c r="H460" s="422">
        <v>1.0</v>
      </c>
      <c r="I460" s="480"/>
      <c r="J460" s="367">
        <v>3990.0</v>
      </c>
      <c r="K460" s="498"/>
      <c r="L460" s="416">
        <v>1321.0</v>
      </c>
      <c r="M460" s="417">
        <v>1321.0</v>
      </c>
      <c r="N460" s="271" t="s">
        <v>1841</v>
      </c>
      <c r="O460" s="380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52"/>
      <c r="AJ460" s="252"/>
      <c r="AK460" s="252"/>
      <c r="AL460" s="252"/>
      <c r="AM460" s="252"/>
      <c r="AN460" s="252"/>
      <c r="AO460" s="252"/>
    </row>
    <row r="461" ht="15.75" customHeight="1">
      <c r="A461" s="35" t="s">
        <v>315</v>
      </c>
      <c r="B461" s="57" t="s">
        <v>231</v>
      </c>
      <c r="C461" s="57" t="s">
        <v>6</v>
      </c>
      <c r="D461" s="35" t="s">
        <v>567</v>
      </c>
      <c r="E461" s="57" t="s">
        <v>4</v>
      </c>
      <c r="F461" s="348" t="s">
        <v>2016</v>
      </c>
      <c r="G461" s="35" t="s">
        <v>1840</v>
      </c>
      <c r="H461" s="422">
        <v>1.0</v>
      </c>
      <c r="I461" s="480"/>
      <c r="J461" s="59">
        <v>3590.0</v>
      </c>
      <c r="K461" s="499"/>
      <c r="L461" s="486" t="s">
        <v>17</v>
      </c>
      <c r="M461" s="407">
        <f>2642/2</f>
        <v>1321</v>
      </c>
      <c r="N461" s="35" t="s">
        <v>1866</v>
      </c>
      <c r="O461" s="48"/>
      <c r="P461" s="44">
        <f>M461*H461</f>
        <v>1321</v>
      </c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282" t="s">
        <v>315</v>
      </c>
      <c r="B462" s="367" t="s">
        <v>231</v>
      </c>
      <c r="C462" s="367" t="s">
        <v>6</v>
      </c>
      <c r="D462" s="367" t="s">
        <v>567</v>
      </c>
      <c r="E462" s="367" t="s">
        <v>4</v>
      </c>
      <c r="F462" s="368" t="s">
        <v>2017</v>
      </c>
      <c r="G462" s="369" t="s">
        <v>1840</v>
      </c>
      <c r="H462" s="422">
        <v>1.0</v>
      </c>
      <c r="I462" s="480"/>
      <c r="J462" s="367">
        <v>3990.0</v>
      </c>
      <c r="K462" s="498"/>
      <c r="L462" s="416">
        <v>1321.0</v>
      </c>
      <c r="M462" s="417">
        <v>1321.0</v>
      </c>
      <c r="N462" s="271" t="s">
        <v>1841</v>
      </c>
      <c r="O462" s="380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282" t="s">
        <v>315</v>
      </c>
      <c r="B463" s="367" t="s">
        <v>231</v>
      </c>
      <c r="C463" s="367" t="s">
        <v>6</v>
      </c>
      <c r="D463" s="367" t="s">
        <v>328</v>
      </c>
      <c r="E463" s="367" t="s">
        <v>4</v>
      </c>
      <c r="F463" s="368" t="s">
        <v>2017</v>
      </c>
      <c r="G463" s="369" t="s">
        <v>1840</v>
      </c>
      <c r="H463" s="422">
        <v>1.0</v>
      </c>
      <c r="I463" s="480"/>
      <c r="J463" s="367">
        <v>3990.0</v>
      </c>
      <c r="K463" s="498"/>
      <c r="L463" s="416">
        <v>1321.0</v>
      </c>
      <c r="M463" s="417">
        <v>1321.0</v>
      </c>
      <c r="N463" s="271" t="s">
        <v>1841</v>
      </c>
      <c r="O463" s="380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282" t="s">
        <v>315</v>
      </c>
      <c r="B464" s="367" t="s">
        <v>231</v>
      </c>
      <c r="C464" s="367" t="s">
        <v>6</v>
      </c>
      <c r="D464" s="367" t="s">
        <v>567</v>
      </c>
      <c r="E464" s="367" t="s">
        <v>4</v>
      </c>
      <c r="F464" s="368" t="s">
        <v>2018</v>
      </c>
      <c r="G464" s="369" t="s">
        <v>1840</v>
      </c>
      <c r="H464" s="422">
        <v>1.0</v>
      </c>
      <c r="I464" s="480"/>
      <c r="J464" s="367">
        <v>3990.0</v>
      </c>
      <c r="K464" s="498"/>
      <c r="L464" s="416">
        <v>1321.0</v>
      </c>
      <c r="M464" s="417">
        <v>1321.0</v>
      </c>
      <c r="N464" s="271" t="s">
        <v>1841</v>
      </c>
      <c r="O464" s="380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  <c r="AH464" s="252"/>
      <c r="AI464" s="252"/>
      <c r="AJ464" s="252"/>
      <c r="AK464" s="252"/>
      <c r="AL464" s="252"/>
      <c r="AM464" s="252"/>
      <c r="AN464" s="252"/>
      <c r="AO464" s="252"/>
    </row>
    <row r="465" ht="15.75" customHeight="1">
      <c r="A465" s="282" t="s">
        <v>315</v>
      </c>
      <c r="B465" s="367" t="s">
        <v>231</v>
      </c>
      <c r="C465" s="367" t="s">
        <v>6</v>
      </c>
      <c r="D465" s="367" t="s">
        <v>328</v>
      </c>
      <c r="E465" s="367" t="s">
        <v>4</v>
      </c>
      <c r="F465" s="368" t="s">
        <v>2018</v>
      </c>
      <c r="G465" s="369" t="s">
        <v>1840</v>
      </c>
      <c r="H465" s="422">
        <v>1.0</v>
      </c>
      <c r="I465" s="480"/>
      <c r="J465" s="367">
        <v>3990.0</v>
      </c>
      <c r="K465" s="498"/>
      <c r="L465" s="416">
        <v>1321.0</v>
      </c>
      <c r="M465" s="417">
        <v>1321.0</v>
      </c>
      <c r="N465" s="271" t="s">
        <v>1841</v>
      </c>
      <c r="O465" s="380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52"/>
      <c r="AJ465" s="252"/>
      <c r="AK465" s="252"/>
      <c r="AL465" s="252"/>
      <c r="AM465" s="252"/>
      <c r="AN465" s="252"/>
      <c r="AO465" s="252"/>
    </row>
    <row r="466" ht="15.75" customHeight="1">
      <c r="A466" s="271" t="s">
        <v>315</v>
      </c>
      <c r="B466" s="271" t="s">
        <v>246</v>
      </c>
      <c r="C466" s="271" t="s">
        <v>6</v>
      </c>
      <c r="D466" s="271" t="s">
        <v>474</v>
      </c>
      <c r="E466" s="271" t="s">
        <v>319</v>
      </c>
      <c r="F466" s="272" t="s">
        <v>2019</v>
      </c>
      <c r="G466" s="271" t="s">
        <v>377</v>
      </c>
      <c r="H466" s="452">
        <v>1.0</v>
      </c>
      <c r="I466" s="480"/>
      <c r="J466" s="271">
        <v>2590.0</v>
      </c>
      <c r="K466" s="297"/>
      <c r="L466" s="489">
        <v>997.0</v>
      </c>
      <c r="M466" s="500">
        <v>947.15</v>
      </c>
      <c r="N466" s="271" t="s">
        <v>378</v>
      </c>
      <c r="O466" s="380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52"/>
      <c r="AK466" s="252"/>
      <c r="AL466" s="252"/>
      <c r="AM466" s="252"/>
      <c r="AN466" s="252"/>
      <c r="AO466" s="252"/>
    </row>
    <row r="467" ht="15.75" customHeight="1">
      <c r="A467" s="57" t="s">
        <v>315</v>
      </c>
      <c r="B467" s="57" t="s">
        <v>246</v>
      </c>
      <c r="C467" s="57" t="s">
        <v>6</v>
      </c>
      <c r="D467" s="271" t="s">
        <v>567</v>
      </c>
      <c r="E467" s="57" t="s">
        <v>4</v>
      </c>
      <c r="F467" s="382" t="s">
        <v>1122</v>
      </c>
      <c r="G467" s="57" t="s">
        <v>524</v>
      </c>
      <c r="H467" s="77">
        <v>2.0</v>
      </c>
      <c r="I467" s="113">
        <v>2790.0</v>
      </c>
      <c r="J467" s="125"/>
      <c r="K467" s="178">
        <v>1190.0</v>
      </c>
      <c r="L467" s="151">
        <v>1131.0</v>
      </c>
      <c r="M467" s="175">
        <f>L467*H467</f>
        <v>2262</v>
      </c>
      <c r="N467" s="57" t="s">
        <v>1095</v>
      </c>
      <c r="O467" s="58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70"/>
      <c r="AJ467" s="270"/>
      <c r="AK467" s="270"/>
    </row>
    <row r="468" ht="15.75" customHeight="1">
      <c r="A468" s="282" t="s">
        <v>315</v>
      </c>
      <c r="B468" s="367" t="s">
        <v>246</v>
      </c>
      <c r="C468" s="367" t="s">
        <v>6</v>
      </c>
      <c r="D468" s="367" t="s">
        <v>567</v>
      </c>
      <c r="E468" s="367" t="s">
        <v>4</v>
      </c>
      <c r="F468" s="368" t="s">
        <v>2021</v>
      </c>
      <c r="G468" s="369" t="s">
        <v>1840</v>
      </c>
      <c r="H468" s="422">
        <v>1.0</v>
      </c>
      <c r="I468" s="480"/>
      <c r="J468" s="367">
        <v>2990.0</v>
      </c>
      <c r="K468" s="498"/>
      <c r="L468" s="416">
        <v>947.0</v>
      </c>
      <c r="M468" s="417">
        <v>947.0</v>
      </c>
      <c r="N468" s="271" t="s">
        <v>1841</v>
      </c>
      <c r="O468" s="380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52"/>
      <c r="AK468" s="252"/>
      <c r="AL468" s="252"/>
      <c r="AM468" s="252"/>
      <c r="AN468" s="252"/>
      <c r="AO468" s="252"/>
    </row>
    <row r="469" ht="15.75" customHeight="1">
      <c r="A469" s="271" t="s">
        <v>315</v>
      </c>
      <c r="B469" s="271" t="s">
        <v>246</v>
      </c>
      <c r="C469" s="271" t="s">
        <v>6</v>
      </c>
      <c r="D469" s="271" t="s">
        <v>567</v>
      </c>
      <c r="E469" s="271" t="s">
        <v>319</v>
      </c>
      <c r="F469" s="272" t="s">
        <v>2022</v>
      </c>
      <c r="G469" s="271" t="s">
        <v>377</v>
      </c>
      <c r="H469" s="273">
        <v>1.0</v>
      </c>
      <c r="I469" s="480"/>
      <c r="J469" s="271">
        <v>2590.0</v>
      </c>
      <c r="K469" s="280"/>
      <c r="L469" s="481">
        <v>997.0</v>
      </c>
      <c r="M469" s="482">
        <v>947.15</v>
      </c>
      <c r="N469" s="271" t="s">
        <v>378</v>
      </c>
      <c r="O469" s="380"/>
      <c r="P469" s="252"/>
      <c r="Q469" s="252"/>
      <c r="R469" s="433"/>
      <c r="S469" s="433"/>
      <c r="T469" s="276"/>
      <c r="U469" s="276"/>
      <c r="V469" s="276"/>
      <c r="W469" s="277"/>
      <c r="X469" s="276"/>
      <c r="Y469" s="276"/>
      <c r="Z469" s="276"/>
      <c r="AA469" s="276"/>
      <c r="AB469" s="276"/>
      <c r="AC469" s="276"/>
      <c r="AD469" s="276"/>
      <c r="AE469" s="276"/>
      <c r="AF469" s="276"/>
      <c r="AG469" s="276"/>
      <c r="AH469" s="252"/>
      <c r="AI469" s="252"/>
      <c r="AJ469" s="252"/>
      <c r="AK469" s="252"/>
      <c r="AL469" s="252"/>
      <c r="AM469" s="252"/>
      <c r="AN469" s="252"/>
      <c r="AO469" s="252"/>
    </row>
    <row r="470" ht="15.75" customHeight="1">
      <c r="A470" s="35" t="s">
        <v>315</v>
      </c>
      <c r="B470" s="57" t="s">
        <v>246</v>
      </c>
      <c r="C470" s="57" t="s">
        <v>6</v>
      </c>
      <c r="D470" s="35" t="s">
        <v>567</v>
      </c>
      <c r="E470" s="57" t="s">
        <v>4</v>
      </c>
      <c r="F470" s="348" t="s">
        <v>2023</v>
      </c>
      <c r="G470" s="35" t="s">
        <v>1840</v>
      </c>
      <c r="H470" s="39">
        <v>1.0</v>
      </c>
      <c r="I470" s="480"/>
      <c r="J470" s="59">
        <v>2390.0</v>
      </c>
      <c r="K470" s="58"/>
      <c r="L470" s="377">
        <v>997.0</v>
      </c>
      <c r="M470" s="378">
        <f t="shared" ref="M470:M471" si="58">1894/2</f>
        <v>947</v>
      </c>
      <c r="N470" s="35" t="s">
        <v>1866</v>
      </c>
      <c r="O470" s="48"/>
      <c r="P470" s="44">
        <f t="shared" ref="P470:P471" si="59">M470*H470</f>
        <v>947</v>
      </c>
      <c r="Q470" s="44"/>
      <c r="R470" s="245"/>
      <c r="S470" s="245"/>
      <c r="T470" s="237"/>
      <c r="U470" s="237"/>
      <c r="V470" s="237"/>
      <c r="W470" s="246"/>
      <c r="X470" s="237"/>
      <c r="Y470" s="237"/>
      <c r="Z470" s="237"/>
      <c r="AA470" s="237"/>
      <c r="AB470" s="237"/>
      <c r="AC470" s="237"/>
      <c r="AD470" s="237"/>
      <c r="AE470" s="237"/>
      <c r="AF470" s="237"/>
      <c r="AG470" s="237"/>
      <c r="AH470" s="44"/>
      <c r="AI470" s="252"/>
      <c r="AJ470" s="252"/>
      <c r="AK470" s="252"/>
      <c r="AL470" s="252"/>
      <c r="AM470" s="252"/>
      <c r="AN470" s="252"/>
      <c r="AO470" s="252"/>
    </row>
    <row r="471" ht="15.75" customHeight="1">
      <c r="A471" s="35" t="s">
        <v>315</v>
      </c>
      <c r="B471" s="57" t="s">
        <v>246</v>
      </c>
      <c r="C471" s="57" t="s">
        <v>6</v>
      </c>
      <c r="D471" s="35" t="s">
        <v>328</v>
      </c>
      <c r="E471" s="57" t="s">
        <v>4</v>
      </c>
      <c r="F471" s="348" t="s">
        <v>2023</v>
      </c>
      <c r="G471" s="35" t="s">
        <v>1840</v>
      </c>
      <c r="H471" s="501">
        <v>1.0</v>
      </c>
      <c r="I471" s="480"/>
      <c r="J471" s="59">
        <v>2390.0</v>
      </c>
      <c r="K471" s="58"/>
      <c r="L471" s="377">
        <v>997.0</v>
      </c>
      <c r="M471" s="378">
        <f t="shared" si="58"/>
        <v>947</v>
      </c>
      <c r="N471" s="35" t="s">
        <v>1866</v>
      </c>
      <c r="O471" s="48"/>
      <c r="P471" s="44">
        <f t="shared" si="59"/>
        <v>947</v>
      </c>
      <c r="Q471" s="44"/>
      <c r="R471" s="245"/>
      <c r="S471" s="245"/>
      <c r="T471" s="237"/>
      <c r="U471" s="237"/>
      <c r="V471" s="237"/>
      <c r="W471" s="246"/>
      <c r="X471" s="237"/>
      <c r="Y471" s="237"/>
      <c r="Z471" s="237"/>
      <c r="AA471" s="237"/>
      <c r="AB471" s="237"/>
      <c r="AC471" s="237"/>
      <c r="AD471" s="237"/>
      <c r="AE471" s="237"/>
      <c r="AF471" s="237"/>
      <c r="AG471" s="237"/>
      <c r="AH471" s="44"/>
      <c r="AI471" s="252"/>
      <c r="AJ471" s="252"/>
      <c r="AK471" s="252"/>
      <c r="AL471" s="252"/>
      <c r="AM471" s="252"/>
      <c r="AN471" s="252"/>
      <c r="AO471" s="252"/>
    </row>
    <row r="472" ht="15.75" customHeight="1">
      <c r="A472" s="282" t="s">
        <v>315</v>
      </c>
      <c r="B472" s="367" t="s">
        <v>246</v>
      </c>
      <c r="C472" s="367" t="s">
        <v>6</v>
      </c>
      <c r="D472" s="367" t="s">
        <v>567</v>
      </c>
      <c r="E472" s="367" t="s">
        <v>4</v>
      </c>
      <c r="F472" s="368" t="s">
        <v>2024</v>
      </c>
      <c r="G472" s="369" t="s">
        <v>1840</v>
      </c>
      <c r="H472" s="39">
        <v>1.0</v>
      </c>
      <c r="I472" s="480"/>
      <c r="J472" s="367">
        <v>2990.0</v>
      </c>
      <c r="K472" s="484"/>
      <c r="L472" s="391">
        <v>947.0</v>
      </c>
      <c r="M472" s="392">
        <v>947.0</v>
      </c>
      <c r="N472" s="271" t="s">
        <v>1841</v>
      </c>
      <c r="O472" s="380"/>
      <c r="P472" s="252"/>
      <c r="Q472" s="252"/>
      <c r="R472" s="433"/>
      <c r="S472" s="433"/>
      <c r="T472" s="276"/>
      <c r="U472" s="276"/>
      <c r="V472" s="276"/>
      <c r="W472" s="277"/>
      <c r="X472" s="276"/>
      <c r="Y472" s="276"/>
      <c r="Z472" s="276"/>
      <c r="AA472" s="276"/>
      <c r="AB472" s="276"/>
      <c r="AC472" s="276"/>
      <c r="AD472" s="276"/>
      <c r="AE472" s="276"/>
      <c r="AF472" s="276"/>
      <c r="AG472" s="276"/>
      <c r="AH472" s="252"/>
      <c r="AI472" s="252"/>
      <c r="AJ472" s="252"/>
      <c r="AK472" s="252"/>
      <c r="AL472" s="252"/>
      <c r="AM472" s="252"/>
      <c r="AN472" s="252"/>
      <c r="AO472" s="252"/>
    </row>
    <row r="473" ht="15.75" customHeight="1">
      <c r="A473" s="57" t="s">
        <v>315</v>
      </c>
      <c r="B473" s="57" t="s">
        <v>231</v>
      </c>
      <c r="C473" s="57" t="s">
        <v>6</v>
      </c>
      <c r="D473" s="57" t="s">
        <v>328</v>
      </c>
      <c r="E473" s="57" t="s">
        <v>4</v>
      </c>
      <c r="F473" s="382" t="s">
        <v>1124</v>
      </c>
      <c r="G473" s="57" t="s">
        <v>524</v>
      </c>
      <c r="H473" s="38">
        <v>1.0</v>
      </c>
      <c r="I473" s="113">
        <v>6590.0</v>
      </c>
      <c r="J473" s="125"/>
      <c r="K473" s="179">
        <v>2730.0</v>
      </c>
      <c r="L473" s="38">
        <v>2594.0</v>
      </c>
      <c r="M473" s="383">
        <f t="shared" ref="M473:M475" si="60">L473*H473</f>
        <v>2594</v>
      </c>
      <c r="N473" s="57" t="s">
        <v>1095</v>
      </c>
      <c r="O473" s="58"/>
      <c r="P473" s="252"/>
      <c r="Q473" s="252"/>
      <c r="R473" s="433"/>
      <c r="S473" s="433"/>
      <c r="T473" s="276"/>
      <c r="U473" s="276"/>
      <c r="V473" s="276"/>
      <c r="W473" s="277"/>
      <c r="X473" s="276"/>
      <c r="Y473" s="276"/>
      <c r="Z473" s="276"/>
      <c r="AA473" s="276"/>
      <c r="AB473" s="276"/>
      <c r="AC473" s="276"/>
      <c r="AD473" s="276"/>
      <c r="AE473" s="276"/>
      <c r="AF473" s="276"/>
      <c r="AG473" s="276"/>
      <c r="AH473" s="252"/>
      <c r="AI473" s="270"/>
      <c r="AJ473" s="270"/>
      <c r="AK473" s="270"/>
    </row>
    <row r="474" ht="15.75" customHeight="1">
      <c r="A474" s="57" t="s">
        <v>315</v>
      </c>
      <c r="B474" s="57" t="s">
        <v>231</v>
      </c>
      <c r="C474" s="57" t="s">
        <v>6</v>
      </c>
      <c r="D474" s="271" t="s">
        <v>567</v>
      </c>
      <c r="E474" s="57" t="s">
        <v>4</v>
      </c>
      <c r="F474" s="382" t="s">
        <v>1125</v>
      </c>
      <c r="G474" s="57" t="s">
        <v>524</v>
      </c>
      <c r="H474" s="38">
        <v>1.0</v>
      </c>
      <c r="I474" s="113">
        <v>6590.0</v>
      </c>
      <c r="J474" s="125"/>
      <c r="K474" s="179">
        <v>2730.0</v>
      </c>
      <c r="L474" s="38">
        <v>2594.0</v>
      </c>
      <c r="M474" s="383">
        <f t="shared" si="60"/>
        <v>2594</v>
      </c>
      <c r="N474" s="57" t="s">
        <v>1095</v>
      </c>
      <c r="O474" s="58"/>
      <c r="P474" s="252"/>
      <c r="Q474" s="252"/>
      <c r="R474" s="433"/>
      <c r="S474" s="433"/>
      <c r="T474" s="276"/>
      <c r="U474" s="276"/>
      <c r="V474" s="276"/>
      <c r="W474" s="277"/>
      <c r="X474" s="276"/>
      <c r="Y474" s="276"/>
      <c r="Z474" s="276"/>
      <c r="AA474" s="276"/>
      <c r="AB474" s="276"/>
      <c r="AC474" s="276"/>
      <c r="AD474" s="276"/>
      <c r="AE474" s="276"/>
      <c r="AF474" s="276"/>
      <c r="AG474" s="276"/>
      <c r="AH474" s="252"/>
      <c r="AI474" s="270"/>
      <c r="AJ474" s="270"/>
      <c r="AK474" s="270"/>
    </row>
    <row r="475" ht="15.75" customHeight="1">
      <c r="A475" s="57" t="s">
        <v>315</v>
      </c>
      <c r="B475" s="57" t="s">
        <v>231</v>
      </c>
      <c r="C475" s="57" t="s">
        <v>6</v>
      </c>
      <c r="D475" s="57" t="s">
        <v>328</v>
      </c>
      <c r="E475" s="57" t="s">
        <v>4</v>
      </c>
      <c r="F475" s="382" t="s">
        <v>1125</v>
      </c>
      <c r="G475" s="57" t="s">
        <v>524</v>
      </c>
      <c r="H475" s="38">
        <v>1.0</v>
      </c>
      <c r="I475" s="113">
        <v>6590.0</v>
      </c>
      <c r="J475" s="125"/>
      <c r="K475" s="179">
        <v>2730.0</v>
      </c>
      <c r="L475" s="38">
        <v>2594.0</v>
      </c>
      <c r="M475" s="383">
        <f t="shared" si="60"/>
        <v>2594</v>
      </c>
      <c r="N475" s="57" t="s">
        <v>1095</v>
      </c>
      <c r="O475" s="58"/>
      <c r="P475" s="252"/>
      <c r="Q475" s="252"/>
      <c r="R475" s="433"/>
      <c r="S475" s="433"/>
      <c r="T475" s="276"/>
      <c r="U475" s="276"/>
      <c r="V475" s="276"/>
      <c r="W475" s="277"/>
      <c r="X475" s="276"/>
      <c r="Y475" s="276"/>
      <c r="Z475" s="276"/>
      <c r="AA475" s="276"/>
      <c r="AB475" s="276"/>
      <c r="AC475" s="276"/>
      <c r="AD475" s="276"/>
      <c r="AE475" s="276"/>
      <c r="AF475" s="276"/>
      <c r="AG475" s="276"/>
      <c r="AH475" s="252"/>
      <c r="AI475" s="270"/>
      <c r="AJ475" s="270"/>
      <c r="AK475" s="270"/>
    </row>
    <row r="476" ht="15.75" customHeight="1">
      <c r="A476" s="35" t="s">
        <v>315</v>
      </c>
      <c r="B476" s="57" t="s">
        <v>231</v>
      </c>
      <c r="C476" s="57" t="s">
        <v>6</v>
      </c>
      <c r="D476" s="35" t="s">
        <v>474</v>
      </c>
      <c r="E476" s="57" t="s">
        <v>4</v>
      </c>
      <c r="F476" s="348" t="s">
        <v>2025</v>
      </c>
      <c r="G476" s="35" t="s">
        <v>1840</v>
      </c>
      <c r="H476" s="39">
        <v>1.0</v>
      </c>
      <c r="I476" s="480"/>
      <c r="J476" s="59">
        <v>5390.0</v>
      </c>
      <c r="K476" s="58"/>
      <c r="L476" s="377" t="s">
        <v>60</v>
      </c>
      <c r="M476" s="378">
        <f t="shared" ref="M476:M477" si="61">4428/2</f>
        <v>2214</v>
      </c>
      <c r="N476" s="35" t="s">
        <v>1866</v>
      </c>
      <c r="O476" s="48"/>
      <c r="P476" s="44">
        <f t="shared" ref="P476:P479" si="62">M476*H476</f>
        <v>2214</v>
      </c>
      <c r="Q476" s="44"/>
      <c r="R476" s="245"/>
      <c r="S476" s="245"/>
      <c r="T476" s="237"/>
      <c r="U476" s="237"/>
      <c r="V476" s="237"/>
      <c r="W476" s="246"/>
      <c r="X476" s="237"/>
      <c r="Y476" s="237"/>
      <c r="Z476" s="237"/>
      <c r="AA476" s="237"/>
      <c r="AB476" s="237"/>
      <c r="AC476" s="237"/>
      <c r="AD476" s="237"/>
      <c r="AE476" s="237"/>
      <c r="AF476" s="237"/>
      <c r="AG476" s="237"/>
      <c r="AH476" s="44"/>
      <c r="AI476" s="252"/>
      <c r="AJ476" s="252"/>
      <c r="AK476" s="252"/>
      <c r="AL476" s="252"/>
      <c r="AM476" s="252"/>
      <c r="AN476" s="252"/>
      <c r="AO476" s="252"/>
    </row>
    <row r="477" ht="15.75" customHeight="1">
      <c r="A477" s="35" t="s">
        <v>315</v>
      </c>
      <c r="B477" s="57" t="s">
        <v>231</v>
      </c>
      <c r="C477" s="57" t="s">
        <v>6</v>
      </c>
      <c r="D477" s="35" t="s">
        <v>328</v>
      </c>
      <c r="E477" s="57" t="s">
        <v>4</v>
      </c>
      <c r="F477" s="348" t="s">
        <v>2025</v>
      </c>
      <c r="G477" s="35" t="s">
        <v>1840</v>
      </c>
      <c r="H477" s="501">
        <v>1.0</v>
      </c>
      <c r="I477" s="480"/>
      <c r="J477" s="59">
        <v>5390.0</v>
      </c>
      <c r="K477" s="58"/>
      <c r="L477" s="377" t="s">
        <v>60</v>
      </c>
      <c r="M477" s="378">
        <f t="shared" si="61"/>
        <v>2214</v>
      </c>
      <c r="N477" s="35" t="s">
        <v>1866</v>
      </c>
      <c r="O477" s="48"/>
      <c r="P477" s="44">
        <f t="shared" si="62"/>
        <v>2214</v>
      </c>
      <c r="Q477" s="44"/>
      <c r="R477" s="245"/>
      <c r="S477" s="245"/>
      <c r="T477" s="237"/>
      <c r="U477" s="237"/>
      <c r="V477" s="237"/>
      <c r="W477" s="246"/>
      <c r="X477" s="237"/>
      <c r="Y477" s="237"/>
      <c r="Z477" s="237"/>
      <c r="AA477" s="237"/>
      <c r="AB477" s="237"/>
      <c r="AC477" s="237"/>
      <c r="AD477" s="237"/>
      <c r="AE477" s="237"/>
      <c r="AF477" s="237"/>
      <c r="AG477" s="237"/>
      <c r="AH477" s="44"/>
      <c r="AI477" s="252"/>
      <c r="AJ477" s="252"/>
      <c r="AK477" s="252"/>
      <c r="AL477" s="252"/>
      <c r="AM477" s="252"/>
      <c r="AN477" s="252"/>
      <c r="AO477" s="252"/>
    </row>
    <row r="478" ht="15.75" customHeight="1">
      <c r="A478" s="35" t="s">
        <v>315</v>
      </c>
      <c r="B478" s="57" t="s">
        <v>231</v>
      </c>
      <c r="C478" s="57" t="s">
        <v>6</v>
      </c>
      <c r="D478" s="35" t="s">
        <v>474</v>
      </c>
      <c r="E478" s="57" t="s">
        <v>4</v>
      </c>
      <c r="F478" s="348" t="s">
        <v>2026</v>
      </c>
      <c r="G478" s="35" t="s">
        <v>1840</v>
      </c>
      <c r="H478" s="39">
        <v>1.0</v>
      </c>
      <c r="I478" s="480"/>
      <c r="J478" s="59">
        <v>5390.0</v>
      </c>
      <c r="K478" s="58"/>
      <c r="L478" s="377" t="s">
        <v>60</v>
      </c>
      <c r="M478" s="378">
        <f t="shared" ref="M478:M479" si="63">6642/3</f>
        <v>2214</v>
      </c>
      <c r="N478" s="35" t="s">
        <v>1866</v>
      </c>
      <c r="O478" s="48"/>
      <c r="P478" s="44">
        <f t="shared" si="62"/>
        <v>2214</v>
      </c>
      <c r="Q478" s="44"/>
      <c r="R478" s="245"/>
      <c r="S478" s="245"/>
      <c r="T478" s="237"/>
      <c r="U478" s="237"/>
      <c r="V478" s="237"/>
      <c r="W478" s="246"/>
      <c r="X478" s="237"/>
      <c r="Y478" s="237"/>
      <c r="Z478" s="237"/>
      <c r="AA478" s="237"/>
      <c r="AB478" s="237"/>
      <c r="AC478" s="237"/>
      <c r="AD478" s="237"/>
      <c r="AE478" s="237"/>
      <c r="AF478" s="237"/>
      <c r="AG478" s="237"/>
      <c r="AH478" s="44"/>
      <c r="AI478" s="252"/>
      <c r="AJ478" s="252"/>
      <c r="AK478" s="252"/>
      <c r="AL478" s="252"/>
      <c r="AM478" s="252"/>
      <c r="AN478" s="252"/>
      <c r="AO478" s="252"/>
    </row>
    <row r="479" ht="15.75" customHeight="1">
      <c r="A479" s="35" t="s">
        <v>315</v>
      </c>
      <c r="B479" s="57" t="s">
        <v>231</v>
      </c>
      <c r="C479" s="57" t="s">
        <v>6</v>
      </c>
      <c r="D479" s="35" t="s">
        <v>328</v>
      </c>
      <c r="E479" s="57" t="s">
        <v>4</v>
      </c>
      <c r="F479" s="348" t="s">
        <v>2026</v>
      </c>
      <c r="G479" s="35" t="s">
        <v>1840</v>
      </c>
      <c r="H479" s="501">
        <v>1.0</v>
      </c>
      <c r="I479" s="480"/>
      <c r="J479" s="59">
        <v>5390.0</v>
      </c>
      <c r="K479" s="58"/>
      <c r="L479" s="377" t="s">
        <v>60</v>
      </c>
      <c r="M479" s="378">
        <f t="shared" si="63"/>
        <v>2214</v>
      </c>
      <c r="N479" s="35" t="s">
        <v>1866</v>
      </c>
      <c r="O479" s="48"/>
      <c r="P479" s="44">
        <f t="shared" si="62"/>
        <v>2214</v>
      </c>
      <c r="Q479" s="44"/>
      <c r="R479" s="245"/>
      <c r="S479" s="245"/>
      <c r="T479" s="237"/>
      <c r="U479" s="237"/>
      <c r="V479" s="237"/>
      <c r="W479" s="246"/>
      <c r="X479" s="237"/>
      <c r="Y479" s="237"/>
      <c r="Z479" s="237"/>
      <c r="AA479" s="237"/>
      <c r="AB479" s="237"/>
      <c r="AC479" s="237"/>
      <c r="AD479" s="237"/>
      <c r="AE479" s="237"/>
      <c r="AF479" s="237"/>
      <c r="AG479" s="237"/>
      <c r="AH479" s="44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57" t="s">
        <v>315</v>
      </c>
      <c r="B480" s="57" t="s">
        <v>246</v>
      </c>
      <c r="C480" s="57" t="s">
        <v>6</v>
      </c>
      <c r="D480" s="271" t="s">
        <v>567</v>
      </c>
      <c r="E480" s="57" t="s">
        <v>4</v>
      </c>
      <c r="F480" s="382" t="s">
        <v>1121</v>
      </c>
      <c r="G480" s="57" t="s">
        <v>524</v>
      </c>
      <c r="H480" s="38">
        <v>1.0</v>
      </c>
      <c r="I480" s="113">
        <v>2390.0</v>
      </c>
      <c r="J480" s="125"/>
      <c r="K480" s="179">
        <v>997.0</v>
      </c>
      <c r="L480" s="38">
        <v>947.0</v>
      </c>
      <c r="M480" s="383">
        <f t="shared" ref="M480:M483" si="64">L480*H480</f>
        <v>947</v>
      </c>
      <c r="N480" s="57" t="s">
        <v>1095</v>
      </c>
      <c r="O480" s="58"/>
      <c r="P480" s="252"/>
      <c r="Q480" s="252"/>
      <c r="R480" s="433"/>
      <c r="S480" s="433"/>
      <c r="T480" s="276"/>
      <c r="U480" s="276"/>
      <c r="V480" s="276"/>
      <c r="W480" s="277"/>
      <c r="X480" s="276"/>
      <c r="Y480" s="276"/>
      <c r="Z480" s="276"/>
      <c r="AA480" s="276"/>
      <c r="AB480" s="276"/>
      <c r="AC480" s="276"/>
      <c r="AD480" s="276"/>
      <c r="AE480" s="276"/>
      <c r="AF480" s="276"/>
      <c r="AG480" s="276"/>
      <c r="AH480" s="252"/>
      <c r="AI480" s="270"/>
      <c r="AJ480" s="270"/>
      <c r="AK480" s="270"/>
    </row>
    <row r="481" ht="15.75" customHeight="1">
      <c r="A481" s="57" t="s">
        <v>315</v>
      </c>
      <c r="B481" s="57" t="s">
        <v>246</v>
      </c>
      <c r="C481" s="57" t="s">
        <v>6</v>
      </c>
      <c r="D481" s="57" t="s">
        <v>328</v>
      </c>
      <c r="E481" s="57" t="s">
        <v>4</v>
      </c>
      <c r="F481" s="382" t="s">
        <v>1121</v>
      </c>
      <c r="G481" s="57" t="s">
        <v>524</v>
      </c>
      <c r="H481" s="38">
        <v>1.0</v>
      </c>
      <c r="I481" s="113">
        <v>2390.0</v>
      </c>
      <c r="J481" s="125"/>
      <c r="K481" s="179">
        <v>997.0</v>
      </c>
      <c r="L481" s="38">
        <v>947.0</v>
      </c>
      <c r="M481" s="383">
        <f t="shared" si="64"/>
        <v>947</v>
      </c>
      <c r="N481" s="57" t="s">
        <v>1095</v>
      </c>
      <c r="O481" s="58"/>
      <c r="P481" s="252"/>
      <c r="Q481" s="252"/>
      <c r="R481" s="433"/>
      <c r="S481" s="433"/>
      <c r="T481" s="276"/>
      <c r="U481" s="276"/>
      <c r="V481" s="276"/>
      <c r="W481" s="277"/>
      <c r="X481" s="276"/>
      <c r="Y481" s="276"/>
      <c r="Z481" s="276"/>
      <c r="AA481" s="276"/>
      <c r="AB481" s="276"/>
      <c r="AC481" s="276"/>
      <c r="AD481" s="276"/>
      <c r="AE481" s="276"/>
      <c r="AF481" s="276"/>
      <c r="AG481" s="276"/>
      <c r="AH481" s="252"/>
      <c r="AI481" s="270"/>
      <c r="AJ481" s="270"/>
      <c r="AK481" s="270"/>
    </row>
    <row r="482" ht="15.75" customHeight="1">
      <c r="A482" s="57" t="s">
        <v>315</v>
      </c>
      <c r="B482" s="57" t="s">
        <v>246</v>
      </c>
      <c r="C482" s="57" t="s">
        <v>6</v>
      </c>
      <c r="D482" s="271" t="s">
        <v>567</v>
      </c>
      <c r="E482" s="57" t="s">
        <v>4</v>
      </c>
      <c r="F482" s="382" t="s">
        <v>1120</v>
      </c>
      <c r="G482" s="57" t="s">
        <v>524</v>
      </c>
      <c r="H482" s="38">
        <v>1.0</v>
      </c>
      <c r="I482" s="113">
        <v>2390.0</v>
      </c>
      <c r="J482" s="125"/>
      <c r="K482" s="179">
        <v>997.0</v>
      </c>
      <c r="L482" s="38">
        <v>947.0</v>
      </c>
      <c r="M482" s="383">
        <f t="shared" si="64"/>
        <v>947</v>
      </c>
      <c r="N482" s="57" t="s">
        <v>1095</v>
      </c>
      <c r="O482" s="58"/>
      <c r="P482" s="252"/>
      <c r="Q482" s="252"/>
      <c r="R482" s="433"/>
      <c r="S482" s="433"/>
      <c r="T482" s="276"/>
      <c r="U482" s="276"/>
      <c r="V482" s="276"/>
      <c r="W482" s="277"/>
      <c r="X482" s="276"/>
      <c r="Y482" s="276"/>
      <c r="Z482" s="276"/>
      <c r="AA482" s="276"/>
      <c r="AB482" s="276"/>
      <c r="AC482" s="276"/>
      <c r="AD482" s="276"/>
      <c r="AE482" s="276"/>
      <c r="AF482" s="276"/>
      <c r="AG482" s="276"/>
      <c r="AH482" s="252"/>
      <c r="AI482" s="270"/>
      <c r="AJ482" s="270"/>
      <c r="AK482" s="270"/>
    </row>
    <row r="483" ht="15.75" customHeight="1">
      <c r="A483" s="57" t="s">
        <v>315</v>
      </c>
      <c r="B483" s="57" t="s">
        <v>246</v>
      </c>
      <c r="C483" s="57" t="s">
        <v>6</v>
      </c>
      <c r="D483" s="57" t="s">
        <v>328</v>
      </c>
      <c r="E483" s="57" t="s">
        <v>4</v>
      </c>
      <c r="F483" s="382" t="s">
        <v>1120</v>
      </c>
      <c r="G483" s="57" t="s">
        <v>524</v>
      </c>
      <c r="H483" s="38">
        <v>1.0</v>
      </c>
      <c r="I483" s="113">
        <v>2390.0</v>
      </c>
      <c r="J483" s="125"/>
      <c r="K483" s="179">
        <v>997.0</v>
      </c>
      <c r="L483" s="38">
        <v>947.0</v>
      </c>
      <c r="M483" s="383">
        <f t="shared" si="64"/>
        <v>947</v>
      </c>
      <c r="N483" s="57" t="s">
        <v>1095</v>
      </c>
      <c r="O483" s="58"/>
      <c r="P483" s="252"/>
      <c r="Q483" s="252"/>
      <c r="R483" s="433"/>
      <c r="S483" s="433"/>
      <c r="T483" s="276"/>
      <c r="U483" s="276"/>
      <c r="V483" s="276"/>
      <c r="W483" s="277"/>
      <c r="X483" s="276"/>
      <c r="Y483" s="276"/>
      <c r="Z483" s="276"/>
      <c r="AA483" s="276"/>
      <c r="AB483" s="276"/>
      <c r="AC483" s="276"/>
      <c r="AD483" s="276"/>
      <c r="AE483" s="276"/>
      <c r="AF483" s="276"/>
      <c r="AG483" s="276"/>
      <c r="AH483" s="252"/>
      <c r="AI483" s="270"/>
      <c r="AJ483" s="270"/>
      <c r="AK483" s="270"/>
    </row>
    <row r="484" ht="15.75" customHeight="1">
      <c r="A484" s="271" t="s">
        <v>315</v>
      </c>
      <c r="B484" s="271" t="s">
        <v>407</v>
      </c>
      <c r="C484" s="280"/>
      <c r="D484" s="271" t="s">
        <v>567</v>
      </c>
      <c r="E484" s="271" t="s">
        <v>319</v>
      </c>
      <c r="F484" s="272" t="s">
        <v>2027</v>
      </c>
      <c r="G484" s="271" t="s">
        <v>335</v>
      </c>
      <c r="H484" s="273">
        <v>1.0</v>
      </c>
      <c r="I484" s="480"/>
      <c r="J484" s="271">
        <v>790.0</v>
      </c>
      <c r="K484" s="271"/>
      <c r="L484" s="273">
        <v>263.0</v>
      </c>
      <c r="M484" s="479">
        <v>250.0</v>
      </c>
      <c r="N484" s="271" t="s">
        <v>321</v>
      </c>
      <c r="O484" s="380"/>
      <c r="P484" s="252"/>
      <c r="Q484" s="252"/>
      <c r="R484" s="433"/>
      <c r="S484" s="433"/>
      <c r="T484" s="276"/>
      <c r="U484" s="276"/>
      <c r="V484" s="276"/>
      <c r="W484" s="277"/>
      <c r="X484" s="276"/>
      <c r="Y484" s="276"/>
      <c r="Z484" s="276"/>
      <c r="AA484" s="276"/>
      <c r="AB484" s="276"/>
      <c r="AC484" s="276"/>
      <c r="AD484" s="276"/>
      <c r="AE484" s="276"/>
      <c r="AF484" s="276"/>
      <c r="AG484" s="276"/>
      <c r="AH484" s="252"/>
      <c r="AI484" s="252"/>
      <c r="AJ484" s="252"/>
      <c r="AK484" s="252"/>
      <c r="AL484" s="252"/>
      <c r="AM484" s="252"/>
      <c r="AN484" s="252"/>
      <c r="AO484" s="252"/>
    </row>
    <row r="485" ht="15.75" customHeight="1">
      <c r="A485" s="57" t="s">
        <v>315</v>
      </c>
      <c r="B485" s="57" t="s">
        <v>407</v>
      </c>
      <c r="C485" s="58"/>
      <c r="D485" s="57" t="s">
        <v>328</v>
      </c>
      <c r="E485" s="57" t="s">
        <v>4</v>
      </c>
      <c r="F485" s="358" t="s">
        <v>1429</v>
      </c>
      <c r="G485" s="57" t="s">
        <v>1430</v>
      </c>
      <c r="H485" s="57">
        <v>1.0</v>
      </c>
      <c r="I485" s="113">
        <v>1790.0</v>
      </c>
      <c r="J485" s="125"/>
      <c r="K485" s="211">
        <v>720.0</v>
      </c>
      <c r="L485" s="57">
        <v>684.0</v>
      </c>
      <c r="M485" s="189">
        <f t="shared" ref="M485:M490" si="65">L485*H485</f>
        <v>684</v>
      </c>
      <c r="N485" s="57" t="s">
        <v>1423</v>
      </c>
      <c r="O485" s="58"/>
      <c r="P485" s="64"/>
      <c r="Q485" s="63"/>
      <c r="R485" s="213"/>
      <c r="S485" s="213"/>
      <c r="T485" s="180"/>
      <c r="U485" s="180"/>
      <c r="V485" s="180"/>
      <c r="W485" s="236"/>
      <c r="X485" s="180"/>
      <c r="Y485" s="180"/>
      <c r="Z485" s="180"/>
      <c r="AA485" s="180"/>
      <c r="AB485" s="180"/>
      <c r="AC485" s="180"/>
      <c r="AD485" s="180"/>
      <c r="AE485" s="180"/>
      <c r="AF485" s="180"/>
      <c r="AG485" s="180"/>
      <c r="AH485" s="63"/>
      <c r="AI485" s="63"/>
      <c r="AJ485" s="63"/>
      <c r="AK485" s="63"/>
      <c r="AL485" s="270"/>
      <c r="AM485" s="270"/>
      <c r="AN485" s="270"/>
    </row>
    <row r="486" ht="15.75" customHeight="1">
      <c r="A486" s="57" t="s">
        <v>315</v>
      </c>
      <c r="B486" s="57" t="s">
        <v>407</v>
      </c>
      <c r="C486" s="58"/>
      <c r="D486" s="57" t="s">
        <v>567</v>
      </c>
      <c r="E486" s="57" t="s">
        <v>4</v>
      </c>
      <c r="F486" s="358" t="s">
        <v>1431</v>
      </c>
      <c r="G486" s="57" t="s">
        <v>1430</v>
      </c>
      <c r="H486" s="57">
        <v>1.0</v>
      </c>
      <c r="I486" s="113">
        <v>1790.0</v>
      </c>
      <c r="J486" s="125"/>
      <c r="K486" s="211">
        <v>720.0</v>
      </c>
      <c r="L486" s="57">
        <v>684.0</v>
      </c>
      <c r="M486" s="189">
        <f t="shared" si="65"/>
        <v>684</v>
      </c>
      <c r="N486" s="57" t="s">
        <v>1423</v>
      </c>
      <c r="O486" s="63"/>
      <c r="P486" s="64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270"/>
      <c r="AM486" s="270"/>
      <c r="AN486" s="270"/>
    </row>
    <row r="487" ht="15.75" customHeight="1">
      <c r="A487" s="57" t="s">
        <v>315</v>
      </c>
      <c r="B487" s="57" t="s">
        <v>407</v>
      </c>
      <c r="C487" s="58"/>
      <c r="D487" s="57" t="s">
        <v>567</v>
      </c>
      <c r="E487" s="57" t="s">
        <v>4</v>
      </c>
      <c r="F487" s="358" t="s">
        <v>1422</v>
      </c>
      <c r="G487" s="57" t="s">
        <v>335</v>
      </c>
      <c r="H487" s="57">
        <v>1.0</v>
      </c>
      <c r="I487" s="113">
        <v>1190.0</v>
      </c>
      <c r="J487" s="125"/>
      <c r="K487" s="211">
        <v>430.0</v>
      </c>
      <c r="L487" s="57">
        <v>365.5</v>
      </c>
      <c r="M487" s="189">
        <f t="shared" si="65"/>
        <v>365.5</v>
      </c>
      <c r="N487" s="57" t="s">
        <v>1423</v>
      </c>
      <c r="O487" s="63"/>
      <c r="P487" s="64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270"/>
      <c r="AM487" s="270"/>
      <c r="AN487" s="270"/>
    </row>
    <row r="488" ht="15.75" customHeight="1">
      <c r="A488" s="57" t="s">
        <v>315</v>
      </c>
      <c r="B488" s="57" t="s">
        <v>407</v>
      </c>
      <c r="C488" s="58"/>
      <c r="D488" s="57" t="s">
        <v>328</v>
      </c>
      <c r="E488" s="57" t="s">
        <v>4</v>
      </c>
      <c r="F488" s="358" t="s">
        <v>1422</v>
      </c>
      <c r="G488" s="57" t="s">
        <v>335</v>
      </c>
      <c r="H488" s="57">
        <v>1.0</v>
      </c>
      <c r="I488" s="113">
        <v>1190.0</v>
      </c>
      <c r="J488" s="125"/>
      <c r="K488" s="211">
        <v>430.0</v>
      </c>
      <c r="L488" s="57">
        <v>365.5</v>
      </c>
      <c r="M488" s="189">
        <f t="shared" si="65"/>
        <v>365.5</v>
      </c>
      <c r="N488" s="57" t="s">
        <v>1423</v>
      </c>
      <c r="O488" s="63"/>
      <c r="P488" s="64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270"/>
      <c r="AM488" s="270"/>
      <c r="AN488" s="270"/>
    </row>
    <row r="489" ht="15.75" customHeight="1">
      <c r="A489" s="57" t="s">
        <v>315</v>
      </c>
      <c r="B489" s="57" t="s">
        <v>407</v>
      </c>
      <c r="C489" s="58"/>
      <c r="D489" s="57" t="s">
        <v>567</v>
      </c>
      <c r="E489" s="57" t="s">
        <v>4</v>
      </c>
      <c r="F489" s="358" t="s">
        <v>1428</v>
      </c>
      <c r="G489" s="57" t="s">
        <v>335</v>
      </c>
      <c r="H489" s="57">
        <v>1.0</v>
      </c>
      <c r="I489" s="113">
        <v>1890.0</v>
      </c>
      <c r="J489" s="125"/>
      <c r="K489" s="211">
        <v>845.0</v>
      </c>
      <c r="L489" s="57">
        <v>718.25</v>
      </c>
      <c r="M489" s="189">
        <f t="shared" si="65"/>
        <v>718.25</v>
      </c>
      <c r="N489" s="57" t="s">
        <v>1423</v>
      </c>
      <c r="O489" s="63"/>
      <c r="P489" s="64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270"/>
      <c r="AM489" s="270"/>
      <c r="AN489" s="270"/>
    </row>
    <row r="490" ht="15.75" customHeight="1">
      <c r="A490" s="57" t="s">
        <v>315</v>
      </c>
      <c r="B490" s="57" t="s">
        <v>407</v>
      </c>
      <c r="C490" s="58"/>
      <c r="D490" s="57" t="s">
        <v>328</v>
      </c>
      <c r="E490" s="57" t="s">
        <v>4</v>
      </c>
      <c r="F490" s="358" t="s">
        <v>1428</v>
      </c>
      <c r="G490" s="57" t="s">
        <v>335</v>
      </c>
      <c r="H490" s="57">
        <v>1.0</v>
      </c>
      <c r="I490" s="113">
        <v>1890.0</v>
      </c>
      <c r="J490" s="125"/>
      <c r="K490" s="211">
        <v>845.0</v>
      </c>
      <c r="L490" s="57">
        <v>718.25</v>
      </c>
      <c r="M490" s="189">
        <f t="shared" si="65"/>
        <v>718.25</v>
      </c>
      <c r="N490" s="57" t="s">
        <v>1423</v>
      </c>
      <c r="O490" s="63"/>
      <c r="P490" s="64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270"/>
      <c r="AM490" s="270"/>
      <c r="AN490" s="270"/>
    </row>
    <row r="491" ht="15.75" customHeight="1">
      <c r="A491" s="271" t="s">
        <v>315</v>
      </c>
      <c r="B491" s="271" t="s">
        <v>407</v>
      </c>
      <c r="C491" s="271" t="s">
        <v>6</v>
      </c>
      <c r="D491" s="271" t="s">
        <v>567</v>
      </c>
      <c r="E491" s="271" t="s">
        <v>319</v>
      </c>
      <c r="F491" s="272" t="s">
        <v>2028</v>
      </c>
      <c r="G491" s="271" t="s">
        <v>335</v>
      </c>
      <c r="H491" s="273">
        <v>1.0</v>
      </c>
      <c r="I491" s="480"/>
      <c r="J491" s="271">
        <v>2190.0</v>
      </c>
      <c r="K491" s="271"/>
      <c r="L491" s="273">
        <v>845.0</v>
      </c>
      <c r="M491" s="479">
        <v>803.0</v>
      </c>
      <c r="N491" s="271" t="s">
        <v>321</v>
      </c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52"/>
      <c r="AK491" s="252"/>
      <c r="AL491" s="252"/>
      <c r="AM491" s="252"/>
      <c r="AN491" s="252"/>
      <c r="AO491" s="252"/>
    </row>
    <row r="492" ht="15.75" customHeight="1">
      <c r="A492" s="301"/>
      <c r="B492" s="252"/>
      <c r="C492" s="252"/>
      <c r="D492" s="252"/>
      <c r="E492" s="252"/>
      <c r="F492" s="503"/>
      <c r="G492" s="252"/>
      <c r="H492" s="455"/>
      <c r="I492" s="252"/>
      <c r="J492" s="252"/>
      <c r="K492" s="504"/>
      <c r="L492" s="505"/>
      <c r="M492" s="506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70"/>
      <c r="AK492" s="270"/>
      <c r="AL492" s="270"/>
      <c r="AM492" s="270"/>
      <c r="AN492" s="270"/>
      <c r="AO492" s="270"/>
    </row>
    <row r="493" ht="15.75" customHeight="1">
      <c r="A493" s="301"/>
      <c r="B493" s="252"/>
      <c r="C493" s="252"/>
      <c r="D493" s="252"/>
      <c r="E493" s="252"/>
      <c r="F493" s="503"/>
      <c r="G493" s="252"/>
      <c r="H493" s="455"/>
      <c r="I493" s="252"/>
      <c r="J493" s="252"/>
      <c r="K493" s="504"/>
      <c r="L493" s="505"/>
      <c r="M493" s="506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52"/>
      <c r="AJ493" s="270"/>
      <c r="AK493" s="270"/>
      <c r="AL493" s="270"/>
      <c r="AM493" s="270"/>
      <c r="AN493" s="270"/>
      <c r="AO493" s="270"/>
    </row>
    <row r="494" ht="15.75" customHeight="1">
      <c r="A494" s="301"/>
      <c r="B494" s="252"/>
      <c r="C494" s="252"/>
      <c r="D494" s="252"/>
      <c r="E494" s="252"/>
      <c r="F494" s="503"/>
      <c r="G494" s="252"/>
      <c r="H494" s="455"/>
      <c r="I494" s="252"/>
      <c r="J494" s="252"/>
      <c r="K494" s="504"/>
      <c r="L494" s="505"/>
      <c r="M494" s="506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70"/>
      <c r="AK494" s="270"/>
      <c r="AL494" s="270"/>
      <c r="AM494" s="270"/>
      <c r="AN494" s="270"/>
      <c r="AO494" s="270"/>
    </row>
    <row r="495" ht="15.75" customHeight="1">
      <c r="A495" s="301"/>
      <c r="B495" s="252"/>
      <c r="C495" s="252"/>
      <c r="D495" s="252"/>
      <c r="E495" s="252"/>
      <c r="F495" s="503"/>
      <c r="G495" s="252"/>
      <c r="H495" s="455"/>
      <c r="I495" s="252"/>
      <c r="J495" s="252"/>
      <c r="K495" s="504"/>
      <c r="L495" s="505"/>
      <c r="M495" s="506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70"/>
      <c r="AK495" s="270"/>
      <c r="AL495" s="270"/>
      <c r="AM495" s="270"/>
      <c r="AN495" s="270"/>
      <c r="AO495" s="270"/>
    </row>
    <row r="496" ht="15.75" customHeight="1">
      <c r="A496" s="301"/>
      <c r="B496" s="252"/>
      <c r="C496" s="252"/>
      <c r="D496" s="252"/>
      <c r="E496" s="252"/>
      <c r="F496" s="503"/>
      <c r="G496" s="252"/>
      <c r="H496" s="455"/>
      <c r="I496" s="252"/>
      <c r="J496" s="252"/>
      <c r="K496" s="504"/>
      <c r="L496" s="505"/>
      <c r="M496" s="506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  <c r="AM496" s="270"/>
      <c r="AN496" s="270"/>
      <c r="AO496" s="270"/>
    </row>
    <row r="497" ht="15.75" customHeight="1">
      <c r="A497" s="301"/>
      <c r="B497" s="252"/>
      <c r="C497" s="252"/>
      <c r="D497" s="252"/>
      <c r="E497" s="252"/>
      <c r="F497" s="503"/>
      <c r="G497" s="252"/>
      <c r="H497" s="455"/>
      <c r="I497" s="252"/>
      <c r="J497" s="252"/>
      <c r="K497" s="504"/>
      <c r="L497" s="505"/>
      <c r="M497" s="506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  <c r="AM497" s="270"/>
      <c r="AN497" s="270"/>
      <c r="AO497" s="270"/>
    </row>
    <row r="498" ht="15.75" customHeight="1">
      <c r="A498" s="301"/>
      <c r="B498" s="252"/>
      <c r="C498" s="252"/>
      <c r="D498" s="252"/>
      <c r="E498" s="252"/>
      <c r="F498" s="503"/>
      <c r="G498" s="252"/>
      <c r="H498" s="455"/>
      <c r="I498" s="252"/>
      <c r="J498" s="252"/>
      <c r="K498" s="504"/>
      <c r="L498" s="505"/>
      <c r="M498" s="506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  <c r="AM498" s="270"/>
      <c r="AN498" s="270"/>
      <c r="AO498" s="270"/>
    </row>
    <row r="499" ht="15.75" customHeight="1">
      <c r="A499" s="301"/>
      <c r="B499" s="252"/>
      <c r="C499" s="252"/>
      <c r="D499" s="252"/>
      <c r="E499" s="252"/>
      <c r="F499" s="503"/>
      <c r="G499" s="252"/>
      <c r="H499" s="455"/>
      <c r="I499" s="252"/>
      <c r="J499" s="252"/>
      <c r="K499" s="504"/>
      <c r="L499" s="505"/>
      <c r="M499" s="506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  <c r="AM499" s="270"/>
      <c r="AN499" s="270"/>
      <c r="AO499" s="270"/>
    </row>
    <row r="500" ht="15.75" customHeight="1">
      <c r="A500" s="301"/>
      <c r="B500" s="252"/>
      <c r="C500" s="252"/>
      <c r="D500" s="252"/>
      <c r="E500" s="252"/>
      <c r="F500" s="503"/>
      <c r="G500" s="252"/>
      <c r="H500" s="455"/>
      <c r="I500" s="252"/>
      <c r="J500" s="252"/>
      <c r="K500" s="504"/>
      <c r="L500" s="505"/>
      <c r="M500" s="506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70"/>
      <c r="AK500" s="270"/>
      <c r="AL500" s="270"/>
      <c r="AM500" s="270"/>
      <c r="AN500" s="270"/>
      <c r="AO500" s="270"/>
    </row>
    <row r="501" ht="15.75" customHeight="1">
      <c r="A501" s="301"/>
      <c r="B501" s="252"/>
      <c r="C501" s="252"/>
      <c r="D501" s="252"/>
      <c r="E501" s="252"/>
      <c r="F501" s="503"/>
      <c r="G501" s="252"/>
      <c r="H501" s="455"/>
      <c r="I501" s="252"/>
      <c r="J501" s="252"/>
      <c r="K501" s="504"/>
      <c r="L501" s="505"/>
      <c r="M501" s="506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70"/>
      <c r="AK501" s="270"/>
      <c r="AL501" s="270"/>
      <c r="AM501" s="270"/>
      <c r="AN501" s="270"/>
      <c r="AO501" s="270"/>
    </row>
    <row r="502" ht="15.75" customHeight="1">
      <c r="A502" s="301"/>
      <c r="B502" s="252"/>
      <c r="C502" s="252"/>
      <c r="D502" s="252"/>
      <c r="E502" s="252"/>
      <c r="F502" s="503"/>
      <c r="G502" s="252"/>
      <c r="H502" s="455"/>
      <c r="I502" s="252"/>
      <c r="J502" s="252"/>
      <c r="K502" s="504"/>
      <c r="L502" s="505"/>
      <c r="M502" s="506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70"/>
      <c r="AK502" s="270"/>
      <c r="AL502" s="270"/>
      <c r="AM502" s="270"/>
      <c r="AN502" s="270"/>
      <c r="AO502" s="270"/>
    </row>
    <row r="503" ht="15.75" customHeight="1">
      <c r="A503" s="301"/>
      <c r="B503" s="252"/>
      <c r="C503" s="252"/>
      <c r="D503" s="252"/>
      <c r="E503" s="252"/>
      <c r="F503" s="503"/>
      <c r="G503" s="252"/>
      <c r="H503" s="455"/>
      <c r="I503" s="252"/>
      <c r="J503" s="252"/>
      <c r="K503" s="504"/>
      <c r="L503" s="505"/>
      <c r="M503" s="506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70"/>
      <c r="AK503" s="270"/>
      <c r="AL503" s="270"/>
      <c r="AM503" s="270"/>
      <c r="AN503" s="270"/>
      <c r="AO503" s="270"/>
    </row>
    <row r="504" ht="15.75" customHeight="1">
      <c r="A504" s="301"/>
      <c r="B504" s="252"/>
      <c r="C504" s="252"/>
      <c r="D504" s="252"/>
      <c r="E504" s="252"/>
      <c r="F504" s="503"/>
      <c r="G504" s="252"/>
      <c r="H504" s="455"/>
      <c r="I504" s="252"/>
      <c r="J504" s="252"/>
      <c r="K504" s="504"/>
      <c r="L504" s="505"/>
      <c r="M504" s="506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  <c r="AM504" s="270"/>
      <c r="AN504" s="270"/>
      <c r="AO504" s="270"/>
    </row>
    <row r="505" ht="15.75" customHeight="1">
      <c r="A505" s="301"/>
      <c r="B505" s="252"/>
      <c r="C505" s="252"/>
      <c r="D505" s="252"/>
      <c r="E505" s="252"/>
      <c r="F505" s="503"/>
      <c r="G505" s="252"/>
      <c r="H505" s="455"/>
      <c r="I505" s="252"/>
      <c r="J505" s="252"/>
      <c r="K505" s="504"/>
      <c r="L505" s="505"/>
      <c r="M505" s="506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  <c r="AM505" s="270"/>
      <c r="AN505" s="270"/>
      <c r="AO505" s="270"/>
    </row>
    <row r="506" ht="15.75" customHeight="1">
      <c r="A506" s="301"/>
      <c r="B506" s="252"/>
      <c r="C506" s="252"/>
      <c r="D506" s="252"/>
      <c r="E506" s="252"/>
      <c r="F506" s="503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  <c r="AM506" s="270"/>
      <c r="AN506" s="270"/>
      <c r="AO506" s="270"/>
    </row>
    <row r="507" ht="15.75" customHeight="1">
      <c r="A507" s="301"/>
      <c r="B507" s="252"/>
      <c r="C507" s="252"/>
      <c r="D507" s="252"/>
      <c r="E507" s="252"/>
      <c r="F507" s="503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  <c r="AM507" s="270"/>
      <c r="AN507" s="270"/>
      <c r="AO507" s="270"/>
    </row>
    <row r="508" ht="15.75" customHeight="1">
      <c r="A508" s="301"/>
      <c r="B508" s="252"/>
      <c r="C508" s="252"/>
      <c r="D508" s="252"/>
      <c r="E508" s="252"/>
      <c r="F508" s="503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  <c r="AM508" s="270"/>
      <c r="AN508" s="270"/>
      <c r="AO508" s="270"/>
    </row>
    <row r="509" ht="15.75" customHeight="1">
      <c r="A509" s="301"/>
      <c r="B509" s="252"/>
      <c r="C509" s="252"/>
      <c r="D509" s="252"/>
      <c r="E509" s="252"/>
      <c r="F509" s="503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  <c r="AM509" s="270"/>
      <c r="AN509" s="270"/>
      <c r="AO509" s="270"/>
    </row>
    <row r="510" ht="15.75" customHeight="1">
      <c r="A510" s="301"/>
      <c r="B510" s="252"/>
      <c r="C510" s="252"/>
      <c r="D510" s="252"/>
      <c r="E510" s="252"/>
      <c r="F510" s="503"/>
      <c r="G510" s="252"/>
      <c r="H510" s="455"/>
      <c r="I510" s="252"/>
      <c r="J510" s="252"/>
      <c r="K510" s="504"/>
      <c r="L510" s="505"/>
      <c r="M510" s="506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70"/>
      <c r="AK510" s="270"/>
      <c r="AL510" s="270"/>
      <c r="AM510" s="270"/>
      <c r="AN510" s="270"/>
      <c r="AO510" s="270"/>
    </row>
    <row r="511" ht="15.75" customHeight="1">
      <c r="A511" s="301"/>
      <c r="B511" s="252"/>
      <c r="C511" s="252"/>
      <c r="D511" s="252"/>
      <c r="E511" s="252"/>
      <c r="F511" s="503"/>
      <c r="G511" s="252"/>
      <c r="H511" s="455"/>
      <c r="I511" s="252"/>
      <c r="J511" s="252"/>
      <c r="K511" s="504"/>
      <c r="L511" s="505"/>
      <c r="M511" s="506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70"/>
      <c r="AK511" s="270"/>
      <c r="AL511" s="270"/>
      <c r="AM511" s="270"/>
      <c r="AN511" s="270"/>
      <c r="AO511" s="270"/>
    </row>
    <row r="512" ht="15.75" customHeight="1">
      <c r="A512" s="301"/>
      <c r="B512" s="252"/>
      <c r="C512" s="252"/>
      <c r="D512" s="252"/>
      <c r="E512" s="252"/>
      <c r="F512" s="503"/>
      <c r="G512" s="252"/>
      <c r="H512" s="455"/>
      <c r="I512" s="252"/>
      <c r="J512" s="252"/>
      <c r="K512" s="504"/>
      <c r="L512" s="505"/>
      <c r="M512" s="506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70"/>
      <c r="AK512" s="270"/>
      <c r="AL512" s="270"/>
      <c r="AM512" s="270"/>
      <c r="AN512" s="270"/>
      <c r="AO512" s="270"/>
    </row>
    <row r="513" ht="15.75" customHeight="1">
      <c r="A513" s="301"/>
      <c r="B513" s="252"/>
      <c r="C513" s="252"/>
      <c r="D513" s="252"/>
      <c r="E513" s="252"/>
      <c r="F513" s="503"/>
      <c r="G513" s="252"/>
      <c r="H513" s="455"/>
      <c r="I513" s="252"/>
      <c r="J513" s="252"/>
      <c r="K513" s="504"/>
      <c r="L513" s="505"/>
      <c r="M513" s="506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70"/>
      <c r="AK513" s="270"/>
      <c r="AL513" s="270"/>
      <c r="AM513" s="270"/>
      <c r="AN513" s="270"/>
      <c r="AO513" s="270"/>
    </row>
    <row r="514" ht="15.75" customHeight="1">
      <c r="A514" s="301"/>
      <c r="B514" s="252"/>
      <c r="C514" s="252"/>
      <c r="D514" s="252"/>
      <c r="E514" s="252"/>
      <c r="F514" s="503"/>
      <c r="G514" s="252"/>
      <c r="H514" s="455"/>
      <c r="I514" s="252"/>
      <c r="J514" s="252"/>
      <c r="K514" s="504"/>
      <c r="L514" s="505"/>
      <c r="M514" s="506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70"/>
      <c r="AK514" s="270"/>
      <c r="AL514" s="270"/>
      <c r="AM514" s="270"/>
      <c r="AN514" s="270"/>
      <c r="AO514" s="270"/>
    </row>
    <row r="515" ht="15.75" customHeight="1">
      <c r="A515" s="301"/>
      <c r="B515" s="252"/>
      <c r="C515" s="252"/>
      <c r="D515" s="252"/>
      <c r="E515" s="252"/>
      <c r="F515" s="503"/>
      <c r="G515" s="252"/>
      <c r="H515" s="455"/>
      <c r="I515" s="252"/>
      <c r="J515" s="252"/>
      <c r="K515" s="504"/>
      <c r="L515" s="505"/>
      <c r="M515" s="506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70"/>
      <c r="AK515" s="270"/>
      <c r="AL515" s="270"/>
      <c r="AM515" s="270"/>
      <c r="AN515" s="270"/>
      <c r="AO515" s="270"/>
    </row>
    <row r="516" ht="15.75" customHeight="1">
      <c r="A516" s="301"/>
      <c r="B516" s="252"/>
      <c r="C516" s="252"/>
      <c r="D516" s="252"/>
      <c r="E516" s="252"/>
      <c r="F516" s="503"/>
      <c r="G516" s="252"/>
      <c r="H516" s="455"/>
      <c r="I516" s="252"/>
      <c r="J516" s="252"/>
      <c r="K516" s="504"/>
      <c r="L516" s="505"/>
      <c r="M516" s="506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70"/>
      <c r="AK516" s="270"/>
      <c r="AL516" s="270"/>
      <c r="AM516" s="270"/>
      <c r="AN516" s="270"/>
      <c r="AO516" s="270"/>
    </row>
    <row r="517" ht="15.75" customHeight="1">
      <c r="A517" s="301"/>
      <c r="B517" s="252"/>
      <c r="C517" s="252"/>
      <c r="D517" s="252"/>
      <c r="E517" s="252"/>
      <c r="F517" s="503"/>
      <c r="G517" s="252"/>
      <c r="H517" s="455"/>
      <c r="I517" s="252"/>
      <c r="J517" s="252"/>
      <c r="K517" s="504"/>
      <c r="L517" s="505"/>
      <c r="M517" s="506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70"/>
      <c r="AK517" s="270"/>
      <c r="AL517" s="270"/>
      <c r="AM517" s="270"/>
      <c r="AN517" s="270"/>
      <c r="AO517" s="270"/>
    </row>
    <row r="518" ht="15.75" customHeight="1">
      <c r="A518" s="301"/>
      <c r="B518" s="252"/>
      <c r="C518" s="252"/>
      <c r="D518" s="252"/>
      <c r="E518" s="252"/>
      <c r="F518" s="503"/>
      <c r="G518" s="252"/>
      <c r="H518" s="455"/>
      <c r="I518" s="252"/>
      <c r="J518" s="252"/>
      <c r="K518" s="504"/>
      <c r="L518" s="505"/>
      <c r="M518" s="506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70"/>
      <c r="AK518" s="270"/>
      <c r="AL518" s="270"/>
      <c r="AM518" s="270"/>
      <c r="AN518" s="270"/>
      <c r="AO518" s="270"/>
    </row>
    <row r="519" ht="15.75" customHeight="1">
      <c r="A519" s="301"/>
      <c r="B519" s="252"/>
      <c r="C519" s="252"/>
      <c r="D519" s="252"/>
      <c r="E519" s="252"/>
      <c r="F519" s="503"/>
      <c r="G519" s="252"/>
      <c r="H519" s="455"/>
      <c r="I519" s="252"/>
      <c r="J519" s="252"/>
      <c r="K519" s="504"/>
      <c r="L519" s="505"/>
      <c r="M519" s="506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70"/>
      <c r="AK519" s="270"/>
      <c r="AL519" s="270"/>
      <c r="AM519" s="270"/>
      <c r="AN519" s="270"/>
      <c r="AO519" s="270"/>
    </row>
    <row r="520" ht="15.75" customHeight="1">
      <c r="A520" s="301"/>
      <c r="B520" s="252"/>
      <c r="C520" s="252"/>
      <c r="D520" s="252"/>
      <c r="E520" s="252"/>
      <c r="F520" s="503"/>
      <c r="G520" s="252"/>
      <c r="H520" s="455"/>
      <c r="I520" s="252"/>
      <c r="J520" s="252"/>
      <c r="K520" s="504"/>
      <c r="L520" s="505"/>
      <c r="M520" s="506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70"/>
      <c r="AK520" s="270"/>
      <c r="AL520" s="270"/>
      <c r="AM520" s="270"/>
      <c r="AN520" s="270"/>
      <c r="AO520" s="270"/>
    </row>
    <row r="521" ht="15.75" customHeight="1">
      <c r="A521" s="301"/>
      <c r="B521" s="252"/>
      <c r="C521" s="252"/>
      <c r="D521" s="252"/>
      <c r="E521" s="252"/>
      <c r="F521" s="503"/>
      <c r="G521" s="252"/>
      <c r="H521" s="455"/>
      <c r="I521" s="252"/>
      <c r="J521" s="252"/>
      <c r="K521" s="504"/>
      <c r="L521" s="505"/>
      <c r="M521" s="506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70"/>
      <c r="AK521" s="270"/>
      <c r="AL521" s="270"/>
      <c r="AM521" s="270"/>
      <c r="AN521" s="270"/>
      <c r="AO521" s="270"/>
    </row>
    <row r="522" ht="15.75" customHeight="1">
      <c r="A522" s="301"/>
      <c r="B522" s="252"/>
      <c r="C522" s="252"/>
      <c r="D522" s="252"/>
      <c r="E522" s="252"/>
      <c r="F522" s="503"/>
      <c r="G522" s="252"/>
      <c r="H522" s="455"/>
      <c r="I522" s="252"/>
      <c r="J522" s="252"/>
      <c r="K522" s="504"/>
      <c r="L522" s="505"/>
      <c r="M522" s="506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70"/>
      <c r="AK522" s="270"/>
      <c r="AL522" s="270"/>
      <c r="AM522" s="270"/>
      <c r="AN522" s="270"/>
      <c r="AO522" s="270"/>
    </row>
    <row r="523" ht="15.75" customHeight="1">
      <c r="A523" s="301"/>
      <c r="B523" s="252"/>
      <c r="C523" s="252"/>
      <c r="D523" s="252"/>
      <c r="E523" s="252"/>
      <c r="F523" s="503"/>
      <c r="G523" s="252"/>
      <c r="H523" s="455"/>
      <c r="I523" s="252"/>
      <c r="J523" s="252"/>
      <c r="K523" s="504"/>
      <c r="L523" s="505"/>
      <c r="M523" s="506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70"/>
      <c r="AK523" s="270"/>
      <c r="AL523" s="270"/>
      <c r="AM523" s="270"/>
      <c r="AN523" s="270"/>
      <c r="AO523" s="270"/>
    </row>
    <row r="524" ht="15.75" customHeight="1">
      <c r="A524" s="301"/>
      <c r="B524" s="252"/>
      <c r="C524" s="252"/>
      <c r="D524" s="252"/>
      <c r="E524" s="252"/>
      <c r="F524" s="503"/>
      <c r="G524" s="252"/>
      <c r="H524" s="455"/>
      <c r="I524" s="252"/>
      <c r="J524" s="252"/>
      <c r="K524" s="504"/>
      <c r="L524" s="505"/>
      <c r="M524" s="506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70"/>
      <c r="AK524" s="270"/>
      <c r="AL524" s="270"/>
      <c r="AM524" s="270"/>
      <c r="AN524" s="270"/>
      <c r="AO524" s="270"/>
    </row>
    <row r="525" ht="15.75" customHeight="1">
      <c r="A525" s="301"/>
      <c r="B525" s="252"/>
      <c r="C525" s="252"/>
      <c r="D525" s="252"/>
      <c r="E525" s="252"/>
      <c r="F525" s="503"/>
      <c r="G525" s="252"/>
      <c r="H525" s="455"/>
      <c r="I525" s="252"/>
      <c r="J525" s="252"/>
      <c r="K525" s="504"/>
      <c r="L525" s="505"/>
      <c r="M525" s="506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70"/>
      <c r="AK525" s="270"/>
      <c r="AL525" s="270"/>
      <c r="AM525" s="270"/>
      <c r="AN525" s="270"/>
      <c r="AO525" s="270"/>
    </row>
    <row r="526" ht="15.75" customHeight="1">
      <c r="A526" s="301"/>
      <c r="B526" s="252"/>
      <c r="C526" s="252"/>
      <c r="D526" s="252"/>
      <c r="E526" s="252"/>
      <c r="F526" s="503"/>
      <c r="G526" s="252"/>
      <c r="H526" s="455"/>
      <c r="I526" s="252"/>
      <c r="J526" s="252"/>
      <c r="K526" s="504"/>
      <c r="L526" s="505"/>
      <c r="M526" s="506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  <c r="AM526" s="270"/>
      <c r="AN526" s="270"/>
      <c r="AO526" s="270"/>
    </row>
    <row r="527" ht="15.75" customHeight="1">
      <c r="A527" s="301"/>
      <c r="B527" s="252"/>
      <c r="C527" s="252"/>
      <c r="D527" s="252"/>
      <c r="E527" s="252"/>
      <c r="F527" s="503"/>
      <c r="G527" s="252"/>
      <c r="H527" s="455"/>
      <c r="I527" s="252"/>
      <c r="J527" s="252"/>
      <c r="K527" s="504"/>
      <c r="L527" s="505"/>
      <c r="M527" s="506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70"/>
      <c r="AK527" s="270"/>
      <c r="AL527" s="270"/>
      <c r="AM527" s="270"/>
      <c r="AN527" s="270"/>
      <c r="AO527" s="270"/>
    </row>
    <row r="528" ht="15.75" customHeight="1">
      <c r="A528" s="301"/>
      <c r="B528" s="252"/>
      <c r="C528" s="252"/>
      <c r="D528" s="252"/>
      <c r="E528" s="252"/>
      <c r="F528" s="503"/>
      <c r="G528" s="252"/>
      <c r="H528" s="455"/>
      <c r="I528" s="252"/>
      <c r="J528" s="252"/>
      <c r="K528" s="504"/>
      <c r="L528" s="505"/>
      <c r="M528" s="506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  <c r="AM528" s="270"/>
      <c r="AN528" s="270"/>
      <c r="AO528" s="270"/>
    </row>
    <row r="529" ht="15.75" customHeight="1">
      <c r="A529" s="301"/>
      <c r="B529" s="252"/>
      <c r="C529" s="252"/>
      <c r="D529" s="252"/>
      <c r="E529" s="252"/>
      <c r="F529" s="503"/>
      <c r="G529" s="252"/>
      <c r="H529" s="455"/>
      <c r="I529" s="252"/>
      <c r="J529" s="252"/>
      <c r="K529" s="504"/>
      <c r="L529" s="505"/>
      <c r="M529" s="506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  <c r="AM529" s="270"/>
      <c r="AN529" s="270"/>
      <c r="AO529" s="270"/>
    </row>
    <row r="530" ht="15.75" customHeight="1">
      <c r="A530" s="301"/>
      <c r="B530" s="252"/>
      <c r="C530" s="252"/>
      <c r="D530" s="252"/>
      <c r="E530" s="252"/>
      <c r="F530" s="503"/>
      <c r="G530" s="252"/>
      <c r="H530" s="455"/>
      <c r="I530" s="252"/>
      <c r="J530" s="252"/>
      <c r="K530" s="504"/>
      <c r="L530" s="505"/>
      <c r="M530" s="506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  <c r="AM530" s="270"/>
      <c r="AN530" s="270"/>
      <c r="AO530" s="270"/>
    </row>
    <row r="531" ht="15.75" customHeight="1">
      <c r="A531" s="301"/>
      <c r="B531" s="252"/>
      <c r="C531" s="252"/>
      <c r="D531" s="252"/>
      <c r="E531" s="252"/>
      <c r="F531" s="503"/>
      <c r="G531" s="252"/>
      <c r="H531" s="455"/>
      <c r="I531" s="252"/>
      <c r="J531" s="252"/>
      <c r="K531" s="504"/>
      <c r="L531" s="505"/>
      <c r="M531" s="506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  <c r="AM531" s="270"/>
      <c r="AN531" s="270"/>
      <c r="AO531" s="270"/>
    </row>
    <row r="532" ht="15.75" customHeight="1">
      <c r="A532" s="301"/>
      <c r="B532" s="252"/>
      <c r="C532" s="252"/>
      <c r="D532" s="252"/>
      <c r="E532" s="252"/>
      <c r="F532" s="503"/>
      <c r="G532" s="252"/>
      <c r="H532" s="455"/>
      <c r="I532" s="252"/>
      <c r="J532" s="252"/>
      <c r="K532" s="252"/>
      <c r="L532" s="507"/>
      <c r="M532" s="508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  <c r="AM532" s="252"/>
      <c r="AN532" s="252"/>
      <c r="AO532" s="252"/>
    </row>
    <row r="533" ht="15.75" customHeight="1">
      <c r="A533" s="301"/>
      <c r="B533" s="252"/>
      <c r="C533" s="252"/>
      <c r="D533" s="252"/>
      <c r="E533" s="252"/>
      <c r="F533" s="503"/>
      <c r="G533" s="252"/>
      <c r="H533" s="455"/>
      <c r="I533" s="252"/>
      <c r="J533" s="252"/>
      <c r="K533" s="252"/>
      <c r="L533" s="507"/>
      <c r="M533" s="508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52"/>
      <c r="AK533" s="252"/>
      <c r="AL533" s="252"/>
      <c r="AM533" s="252"/>
      <c r="AN533" s="252"/>
      <c r="AO533" s="252"/>
    </row>
    <row r="534" ht="15.75" customHeight="1">
      <c r="A534" s="301"/>
      <c r="B534" s="252"/>
      <c r="C534" s="252"/>
      <c r="D534" s="252"/>
      <c r="E534" s="252"/>
      <c r="F534" s="503"/>
      <c r="G534" s="252"/>
      <c r="H534" s="455"/>
      <c r="I534" s="252"/>
      <c r="J534" s="252"/>
      <c r="K534" s="252"/>
      <c r="L534" s="507"/>
      <c r="M534" s="508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52"/>
      <c r="AK534" s="252"/>
      <c r="AL534" s="252"/>
      <c r="AM534" s="252"/>
      <c r="AN534" s="252"/>
      <c r="AO534" s="252"/>
    </row>
    <row r="535" ht="15.75" customHeight="1">
      <c r="A535" s="301"/>
      <c r="B535" s="252"/>
      <c r="C535" s="252"/>
      <c r="D535" s="252"/>
      <c r="E535" s="252"/>
      <c r="F535" s="503"/>
      <c r="G535" s="252"/>
      <c r="H535" s="455"/>
      <c r="I535" s="252"/>
      <c r="J535" s="252"/>
      <c r="K535" s="252"/>
      <c r="L535" s="507"/>
      <c r="M535" s="508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52"/>
      <c r="AK535" s="252"/>
      <c r="AL535" s="252"/>
      <c r="AM535" s="252"/>
      <c r="AN535" s="252"/>
      <c r="AO535" s="252"/>
    </row>
    <row r="536" ht="15.75" customHeight="1">
      <c r="A536" s="301"/>
      <c r="B536" s="252"/>
      <c r="C536" s="252"/>
      <c r="D536" s="252"/>
      <c r="E536" s="252"/>
      <c r="F536" s="503"/>
      <c r="G536" s="252"/>
      <c r="H536" s="455"/>
      <c r="I536" s="252"/>
      <c r="J536" s="252"/>
      <c r="K536" s="252"/>
      <c r="L536" s="507"/>
      <c r="M536" s="508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52"/>
      <c r="AK536" s="252"/>
      <c r="AL536" s="252"/>
      <c r="AM536" s="252"/>
      <c r="AN536" s="252"/>
      <c r="AO536" s="252"/>
    </row>
    <row r="537" ht="15.75" customHeight="1">
      <c r="A537" s="301"/>
      <c r="B537" s="252"/>
      <c r="C537" s="252"/>
      <c r="D537" s="252"/>
      <c r="E537" s="252"/>
      <c r="F537" s="503"/>
      <c r="G537" s="252"/>
      <c r="H537" s="455"/>
      <c r="I537" s="252"/>
      <c r="J537" s="252"/>
      <c r="K537" s="252"/>
      <c r="L537" s="507"/>
      <c r="M537" s="508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52"/>
      <c r="AK537" s="252"/>
      <c r="AL537" s="252"/>
      <c r="AM537" s="252"/>
      <c r="AN537" s="252"/>
      <c r="AO537" s="252"/>
    </row>
    <row r="538" ht="15.75" customHeight="1">
      <c r="A538" s="301"/>
      <c r="B538" s="252"/>
      <c r="C538" s="252"/>
      <c r="D538" s="252"/>
      <c r="E538" s="252"/>
      <c r="F538" s="503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  <c r="AM538" s="252"/>
      <c r="AN538" s="252"/>
      <c r="AO538" s="252"/>
    </row>
    <row r="539" ht="15.75" customHeight="1">
      <c r="A539" s="301"/>
      <c r="B539" s="252"/>
      <c r="C539" s="252"/>
      <c r="D539" s="252"/>
      <c r="E539" s="252"/>
      <c r="F539" s="503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  <c r="AM539" s="252"/>
      <c r="AN539" s="252"/>
      <c r="AO539" s="252"/>
    </row>
    <row r="540" ht="15.75" customHeight="1">
      <c r="A540" s="301"/>
      <c r="B540" s="252"/>
      <c r="C540" s="252"/>
      <c r="D540" s="252"/>
      <c r="E540" s="252"/>
      <c r="F540" s="503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  <c r="AM540" s="252"/>
      <c r="AN540" s="252"/>
      <c r="AO540" s="252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  <c r="AM541" s="252"/>
      <c r="AN541" s="252"/>
      <c r="AO541" s="252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  <c r="AM542" s="252"/>
      <c r="AN542" s="252"/>
      <c r="AO542" s="252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  <c r="AM543" s="252"/>
      <c r="AN543" s="252"/>
      <c r="AO543" s="252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  <c r="AM544" s="252"/>
      <c r="AN544" s="252"/>
      <c r="AO544" s="252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  <c r="AM545" s="252"/>
      <c r="AN545" s="252"/>
      <c r="AO545" s="252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  <c r="AM546" s="252"/>
      <c r="AN546" s="252"/>
      <c r="AO546" s="252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  <c r="AM547" s="252"/>
      <c r="AN547" s="252"/>
      <c r="AO547" s="252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  <c r="AM548" s="252"/>
      <c r="AN548" s="252"/>
      <c r="AO548" s="252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  <c r="AM549" s="252"/>
      <c r="AN549" s="252"/>
      <c r="AO549" s="252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  <c r="AM550" s="252"/>
      <c r="AN550" s="252"/>
      <c r="AO550" s="252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  <c r="AM551" s="252"/>
      <c r="AN551" s="252"/>
      <c r="AO551" s="252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  <c r="AM552" s="252"/>
      <c r="AN552" s="252"/>
      <c r="AO552" s="252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  <c r="AM553" s="252"/>
      <c r="AN553" s="252"/>
      <c r="AO553" s="252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  <c r="AM554" s="252"/>
      <c r="AN554" s="252"/>
      <c r="AO554" s="252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  <c r="AM555" s="252"/>
      <c r="AN555" s="252"/>
      <c r="AO555" s="252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  <c r="AM556" s="252"/>
      <c r="AN556" s="252"/>
      <c r="AO556" s="252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  <c r="AM557" s="252"/>
      <c r="AN557" s="252"/>
      <c r="AO557" s="252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  <c r="AM558" s="252"/>
      <c r="AN558" s="252"/>
      <c r="AO558" s="252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  <c r="AM559" s="252"/>
      <c r="AN559" s="252"/>
      <c r="AO559" s="252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  <c r="AM560" s="252"/>
      <c r="AN560" s="252"/>
      <c r="AO560" s="252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  <c r="AM561" s="252"/>
      <c r="AN561" s="252"/>
      <c r="AO561" s="252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  <c r="AM562" s="252"/>
      <c r="AN562" s="252"/>
      <c r="AO562" s="252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  <c r="AM563" s="252"/>
      <c r="AN563" s="252"/>
      <c r="AO563" s="252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  <c r="AM564" s="252"/>
      <c r="AN564" s="252"/>
      <c r="AO564" s="252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  <c r="AM565" s="252"/>
      <c r="AN565" s="252"/>
      <c r="AO565" s="252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  <c r="AM566" s="252"/>
      <c r="AN566" s="252"/>
      <c r="AO566" s="252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</sheetData>
  <autoFilter ref="$A$4:$AO$312"/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45778.0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474</v>
      </c>
      <c r="E5" s="35" t="s">
        <v>319</v>
      </c>
      <c r="F5" s="262">
        <v>1198028.0</v>
      </c>
      <c r="G5" s="263" t="s">
        <v>335</v>
      </c>
      <c r="H5" s="264">
        <v>1.0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268"/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  <c r="AM5" s="270"/>
      <c r="AN5" s="270"/>
      <c r="AO5" s="270"/>
    </row>
    <row r="6" ht="15.75" customHeight="1">
      <c r="A6" s="271" t="s">
        <v>315</v>
      </c>
      <c r="B6" s="271" t="s">
        <v>316</v>
      </c>
      <c r="C6" s="271" t="s">
        <v>317</v>
      </c>
      <c r="D6" s="271" t="s">
        <v>567</v>
      </c>
      <c r="E6" s="271" t="s">
        <v>319</v>
      </c>
      <c r="F6" s="272" t="s">
        <v>1794</v>
      </c>
      <c r="G6" s="271" t="s">
        <v>320</v>
      </c>
      <c r="H6" s="273">
        <v>1.0</v>
      </c>
      <c r="I6" s="271">
        <v>2390.0</v>
      </c>
      <c r="J6" s="271"/>
      <c r="K6" s="274"/>
      <c r="L6" s="154">
        <v>997.0</v>
      </c>
      <c r="M6" s="275">
        <v>947.0</v>
      </c>
      <c r="N6" s="271" t="s">
        <v>321</v>
      </c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70"/>
      <c r="AK6" s="270"/>
      <c r="AL6" s="270"/>
      <c r="AM6" s="270"/>
      <c r="AN6" s="270"/>
      <c r="AO6" s="270"/>
    </row>
    <row r="7" ht="15.75" customHeight="1">
      <c r="A7" s="271" t="s">
        <v>315</v>
      </c>
      <c r="B7" s="271" t="s">
        <v>316</v>
      </c>
      <c r="C7" s="271" t="s">
        <v>317</v>
      </c>
      <c r="D7" s="271" t="s">
        <v>474</v>
      </c>
      <c r="E7" s="271" t="s">
        <v>319</v>
      </c>
      <c r="F7" s="272" t="s">
        <v>1795</v>
      </c>
      <c r="G7" s="271" t="s">
        <v>320</v>
      </c>
      <c r="H7" s="273">
        <v>1.0</v>
      </c>
      <c r="I7" s="271">
        <v>3590.0</v>
      </c>
      <c r="J7" s="271"/>
      <c r="K7" s="274"/>
      <c r="L7" s="154">
        <v>1497.0</v>
      </c>
      <c r="M7" s="546">
        <v>1422.0</v>
      </c>
      <c r="N7" s="271" t="s">
        <v>321</v>
      </c>
      <c r="O7" s="252"/>
      <c r="P7" s="252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52"/>
      <c r="AG7" s="252"/>
      <c r="AH7" s="252"/>
      <c r="AI7" s="252"/>
      <c r="AJ7" s="270"/>
      <c r="AK7" s="270"/>
      <c r="AL7" s="270"/>
      <c r="AM7" s="270"/>
      <c r="AN7" s="270"/>
      <c r="AO7" s="270"/>
    </row>
    <row r="8" ht="15.75" customHeight="1">
      <c r="A8" s="271" t="s">
        <v>315</v>
      </c>
      <c r="B8" s="271" t="s">
        <v>316</v>
      </c>
      <c r="C8" s="271" t="s">
        <v>317</v>
      </c>
      <c r="D8" s="271" t="s">
        <v>328</v>
      </c>
      <c r="E8" s="271" t="s">
        <v>319</v>
      </c>
      <c r="F8" s="272" t="s">
        <v>1287</v>
      </c>
      <c r="G8" s="271" t="s">
        <v>320</v>
      </c>
      <c r="H8" s="273">
        <v>1.0</v>
      </c>
      <c r="I8" s="271">
        <v>2990.0</v>
      </c>
      <c r="J8" s="271"/>
      <c r="K8" s="274"/>
      <c r="L8" s="154">
        <v>1197.0</v>
      </c>
      <c r="M8" s="275">
        <v>1137.0</v>
      </c>
      <c r="N8" s="271" t="s">
        <v>321</v>
      </c>
      <c r="O8" s="252"/>
      <c r="P8" s="252"/>
      <c r="Q8" s="276"/>
      <c r="R8" s="276"/>
      <c r="S8" s="276"/>
      <c r="T8" s="276"/>
      <c r="U8" s="276"/>
      <c r="V8" s="276"/>
      <c r="W8" s="277"/>
      <c r="X8" s="276"/>
      <c r="Y8" s="276"/>
      <c r="Z8" s="276"/>
      <c r="AA8" s="276"/>
      <c r="AB8" s="276"/>
      <c r="AC8" s="276"/>
      <c r="AD8" s="276"/>
      <c r="AE8" s="252"/>
      <c r="AF8" s="252"/>
      <c r="AG8" s="252"/>
      <c r="AH8" s="252"/>
      <c r="AI8" s="252"/>
      <c r="AJ8" s="270"/>
      <c r="AK8" s="270"/>
      <c r="AL8" s="270"/>
      <c r="AM8" s="270"/>
      <c r="AN8" s="270"/>
      <c r="AO8" s="270"/>
    </row>
    <row r="9" ht="15.75" customHeight="1">
      <c r="A9" s="57" t="s">
        <v>315</v>
      </c>
      <c r="B9" s="57" t="s">
        <v>316</v>
      </c>
      <c r="C9" s="57" t="s">
        <v>573</v>
      </c>
      <c r="D9" s="271" t="s">
        <v>474</v>
      </c>
      <c r="E9" s="57" t="s">
        <v>4</v>
      </c>
      <c r="F9" s="57" t="s">
        <v>1287</v>
      </c>
      <c r="G9" s="57" t="s">
        <v>320</v>
      </c>
      <c r="H9" s="38">
        <v>1.0</v>
      </c>
      <c r="I9" s="113">
        <v>2990.0</v>
      </c>
      <c r="J9" s="125"/>
      <c r="K9" s="210">
        <v>1197.0</v>
      </c>
      <c r="L9" s="57">
        <v>1017.0</v>
      </c>
      <c r="M9" s="189">
        <f t="shared" ref="M9:M13" si="1">L9*H9</f>
        <v>1017</v>
      </c>
      <c r="N9" s="57" t="s">
        <v>1288</v>
      </c>
      <c r="Q9" s="181"/>
      <c r="R9" s="181"/>
      <c r="S9" s="181"/>
      <c r="T9" s="181"/>
      <c r="U9" s="181"/>
      <c r="V9" s="181"/>
      <c r="W9" s="278"/>
      <c r="X9" s="181"/>
      <c r="Y9" s="181"/>
      <c r="Z9" s="181"/>
      <c r="AA9" s="181"/>
      <c r="AB9" s="181"/>
      <c r="AC9" s="181"/>
      <c r="AD9" s="181"/>
    </row>
    <row r="10" ht="15.75" customHeight="1">
      <c r="A10" s="57" t="s">
        <v>315</v>
      </c>
      <c r="B10" s="57" t="s">
        <v>316</v>
      </c>
      <c r="C10" s="57" t="s">
        <v>573</v>
      </c>
      <c r="D10" s="271" t="s">
        <v>474</v>
      </c>
      <c r="E10" s="57" t="s">
        <v>4</v>
      </c>
      <c r="F10" s="57" t="s">
        <v>1289</v>
      </c>
      <c r="G10" s="57" t="s">
        <v>320</v>
      </c>
      <c r="H10" s="38">
        <v>1.0</v>
      </c>
      <c r="I10" s="113">
        <v>2990.0</v>
      </c>
      <c r="J10" s="125"/>
      <c r="K10" s="210">
        <v>1190.0</v>
      </c>
      <c r="L10" s="57">
        <v>1012.0</v>
      </c>
      <c r="M10" s="189">
        <f t="shared" si="1"/>
        <v>1012</v>
      </c>
      <c r="N10" s="57" t="s">
        <v>1288</v>
      </c>
      <c r="Q10" s="181"/>
      <c r="R10" s="181"/>
      <c r="S10" s="181"/>
      <c r="T10" s="181"/>
      <c r="U10" s="181"/>
      <c r="V10" s="181"/>
      <c r="W10" s="278"/>
      <c r="X10" s="181"/>
      <c r="Y10" s="181"/>
      <c r="Z10" s="181"/>
      <c r="AA10" s="181"/>
      <c r="AB10" s="181"/>
      <c r="AC10" s="181"/>
      <c r="AD10" s="181"/>
    </row>
    <row r="11" ht="15.75" customHeight="1">
      <c r="A11" s="280" t="s">
        <v>315</v>
      </c>
      <c r="B11" s="255" t="s">
        <v>316</v>
      </c>
      <c r="C11" s="255" t="s">
        <v>6</v>
      </c>
      <c r="D11" s="255" t="s">
        <v>328</v>
      </c>
      <c r="E11" s="255" t="s">
        <v>569</v>
      </c>
      <c r="F11" s="281" t="s">
        <v>1796</v>
      </c>
      <c r="G11" s="282" t="s">
        <v>1797</v>
      </c>
      <c r="H11" s="250">
        <v>1.0</v>
      </c>
      <c r="I11" s="255">
        <v>11490.0</v>
      </c>
      <c r="J11" s="283"/>
      <c r="K11" s="283"/>
      <c r="L11" s="284">
        <v>4283.0</v>
      </c>
      <c r="M11" s="285">
        <f t="shared" si="1"/>
        <v>4283</v>
      </c>
      <c r="N11" s="255" t="s">
        <v>1798</v>
      </c>
      <c r="O11" s="252"/>
      <c r="P11" s="247"/>
      <c r="Q11" s="247"/>
      <c r="R11" s="286"/>
      <c r="S11" s="286"/>
      <c r="T11" s="286"/>
      <c r="U11" s="286"/>
      <c r="V11" s="286"/>
      <c r="W11" s="286"/>
      <c r="X11" s="287"/>
      <c r="Y11" s="286"/>
      <c r="Z11" s="286"/>
      <c r="AA11" s="286"/>
      <c r="AB11" s="286"/>
      <c r="AC11" s="286"/>
      <c r="AD11" s="286"/>
      <c r="AE11" s="286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</row>
    <row r="12" ht="15.75" customHeight="1">
      <c r="A12" s="282" t="s">
        <v>315</v>
      </c>
      <c r="B12" s="255" t="s">
        <v>316</v>
      </c>
      <c r="C12" s="255" t="s">
        <v>6</v>
      </c>
      <c r="D12" s="57" t="s">
        <v>567</v>
      </c>
      <c r="E12" s="255" t="s">
        <v>569</v>
      </c>
      <c r="F12" s="281" t="s">
        <v>2072</v>
      </c>
      <c r="G12" s="255"/>
      <c r="H12" s="154">
        <v>0.0</v>
      </c>
      <c r="I12" s="255"/>
      <c r="J12" s="293">
        <v>7590.0</v>
      </c>
      <c r="K12" s="294">
        <v>3581.0</v>
      </c>
      <c r="L12" s="295">
        <v>1970.0</v>
      </c>
      <c r="M12" s="251">
        <f t="shared" si="1"/>
        <v>0</v>
      </c>
      <c r="N12" s="255" t="s">
        <v>1804</v>
      </c>
      <c r="O12" s="64" t="s">
        <v>1774</v>
      </c>
      <c r="P12" s="270"/>
      <c r="Q12" s="247"/>
      <c r="R12" s="286"/>
      <c r="S12" s="286"/>
      <c r="T12" s="286"/>
      <c r="U12" s="286"/>
      <c r="V12" s="286"/>
      <c r="W12" s="286"/>
      <c r="X12" s="287"/>
      <c r="Y12" s="286"/>
      <c r="Z12" s="286"/>
      <c r="AA12" s="286"/>
      <c r="AB12" s="286"/>
      <c r="AC12" s="286"/>
      <c r="AD12" s="286"/>
      <c r="AE12" s="286"/>
      <c r="AF12" s="247"/>
      <c r="AG12" s="247"/>
      <c r="AH12" s="247"/>
      <c r="AI12" s="252"/>
      <c r="AJ12" s="252"/>
      <c r="AK12" s="270"/>
      <c r="AL12" s="270"/>
      <c r="AM12" s="270"/>
      <c r="AN12" s="270"/>
      <c r="AO12" s="270"/>
    </row>
    <row r="13" ht="15.75" customHeight="1">
      <c r="A13" s="280" t="s">
        <v>315</v>
      </c>
      <c r="B13" s="255" t="s">
        <v>316</v>
      </c>
      <c r="C13" s="255" t="s">
        <v>6</v>
      </c>
      <c r="D13" s="57" t="s">
        <v>567</v>
      </c>
      <c r="E13" s="255" t="s">
        <v>569</v>
      </c>
      <c r="F13" s="256" t="s">
        <v>1799</v>
      </c>
      <c r="G13" s="255" t="s">
        <v>1800</v>
      </c>
      <c r="H13" s="250">
        <v>1.0</v>
      </c>
      <c r="I13" s="255">
        <v>10590.0</v>
      </c>
      <c r="J13" s="283"/>
      <c r="K13" s="283" t="s">
        <v>1801</v>
      </c>
      <c r="L13" s="284">
        <v>3910.0</v>
      </c>
      <c r="M13" s="285">
        <f t="shared" si="1"/>
        <v>3910</v>
      </c>
      <c r="N13" s="255" t="s">
        <v>1798</v>
      </c>
      <c r="O13" s="363"/>
      <c r="P13" s="247"/>
      <c r="Q13" s="247"/>
      <c r="R13" s="286"/>
      <c r="S13" s="286"/>
      <c r="T13" s="286"/>
      <c r="U13" s="286"/>
      <c r="V13" s="286"/>
      <c r="W13" s="286"/>
      <c r="X13" s="287"/>
      <c r="Y13" s="286"/>
      <c r="Z13" s="286"/>
      <c r="AA13" s="286"/>
      <c r="AB13" s="286"/>
      <c r="AC13" s="286"/>
      <c r="AD13" s="286"/>
      <c r="AE13" s="286"/>
      <c r="AF13" s="247"/>
      <c r="AG13" s="247"/>
      <c r="AH13" s="247"/>
      <c r="AI13" s="247"/>
      <c r="AJ13" s="247"/>
      <c r="AK13" s="270"/>
      <c r="AL13" s="270"/>
      <c r="AM13" s="270"/>
      <c r="AN13" s="270"/>
      <c r="AO13" s="270"/>
    </row>
    <row r="14" ht="15.75" customHeight="1">
      <c r="A14" s="35" t="s">
        <v>315</v>
      </c>
      <c r="B14" s="35" t="s">
        <v>316</v>
      </c>
      <c r="C14" s="35" t="s">
        <v>6</v>
      </c>
      <c r="D14" s="97" t="s">
        <v>328</v>
      </c>
      <c r="E14" s="97" t="s">
        <v>4</v>
      </c>
      <c r="F14" s="289" t="s">
        <v>1802</v>
      </c>
      <c r="G14" s="97" t="s">
        <v>377</v>
      </c>
      <c r="H14" s="39">
        <v>1.0</v>
      </c>
      <c r="I14" s="97">
        <v>15390.0</v>
      </c>
      <c r="J14" s="97">
        <v>9390.0</v>
      </c>
      <c r="K14" s="38"/>
      <c r="L14" s="290"/>
      <c r="M14" s="291">
        <v>4236.0</v>
      </c>
      <c r="N14" s="35"/>
      <c r="O14" s="292"/>
      <c r="P14" s="292"/>
      <c r="Q14" s="292"/>
      <c r="R14" s="86"/>
      <c r="S14" s="231"/>
      <c r="T14" s="231"/>
      <c r="U14" s="231"/>
      <c r="V14" s="231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252"/>
      <c r="AJ14" s="270"/>
      <c r="AK14" s="270"/>
      <c r="AL14" s="270"/>
      <c r="AM14" s="270"/>
      <c r="AN14" s="270"/>
      <c r="AO14" s="270"/>
    </row>
    <row r="15" ht="15.75" customHeight="1">
      <c r="A15" s="282" t="s">
        <v>315</v>
      </c>
      <c r="B15" s="255" t="s">
        <v>316</v>
      </c>
      <c r="C15" s="255" t="s">
        <v>6</v>
      </c>
      <c r="D15" s="255" t="s">
        <v>328</v>
      </c>
      <c r="E15" s="255" t="s">
        <v>319</v>
      </c>
      <c r="F15" s="281" t="s">
        <v>1803</v>
      </c>
      <c r="G15" s="255"/>
      <c r="H15" s="250">
        <v>1.0</v>
      </c>
      <c r="I15" s="255"/>
      <c r="J15" s="293">
        <v>12390.0</v>
      </c>
      <c r="K15" s="294"/>
      <c r="L15" s="295">
        <v>3154.0</v>
      </c>
      <c r="M15" s="251">
        <f t="shared" ref="M15:M17" si="2">L15*H15</f>
        <v>3154</v>
      </c>
      <c r="N15" s="255" t="s">
        <v>1804</v>
      </c>
      <c r="O15" s="286"/>
      <c r="P15" s="29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52"/>
      <c r="AJ15" s="252"/>
      <c r="AK15" s="252"/>
      <c r="AL15" s="252"/>
      <c r="AM15" s="252"/>
      <c r="AN15" s="252"/>
      <c r="AO15" s="252"/>
    </row>
    <row r="16" ht="15.75" customHeight="1">
      <c r="A16" s="282" t="s">
        <v>315</v>
      </c>
      <c r="B16" s="255" t="s">
        <v>316</v>
      </c>
      <c r="C16" s="255" t="s">
        <v>6</v>
      </c>
      <c r="D16" s="255" t="s">
        <v>328</v>
      </c>
      <c r="E16" s="255" t="s">
        <v>319</v>
      </c>
      <c r="F16" s="281" t="s">
        <v>1805</v>
      </c>
      <c r="G16" s="255"/>
      <c r="H16" s="250">
        <v>1.0</v>
      </c>
      <c r="I16" s="255"/>
      <c r="J16" s="293">
        <v>8970.0</v>
      </c>
      <c r="K16" s="294"/>
      <c r="L16" s="295">
        <f>4760/2</f>
        <v>2380</v>
      </c>
      <c r="M16" s="251">
        <f t="shared" si="2"/>
        <v>2380</v>
      </c>
      <c r="N16" s="255" t="s">
        <v>1804</v>
      </c>
      <c r="O16" s="286"/>
      <c r="P16" s="29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52"/>
      <c r="AJ16" s="252"/>
      <c r="AK16" s="252"/>
      <c r="AL16" s="252"/>
      <c r="AM16" s="252"/>
      <c r="AN16" s="252"/>
      <c r="AO16" s="252"/>
    </row>
    <row r="17" ht="15.75" customHeight="1">
      <c r="A17" s="282" t="s">
        <v>315</v>
      </c>
      <c r="B17" s="255" t="s">
        <v>316</v>
      </c>
      <c r="C17" s="255" t="s">
        <v>6</v>
      </c>
      <c r="D17" s="255" t="s">
        <v>328</v>
      </c>
      <c r="E17" s="255" t="s">
        <v>319</v>
      </c>
      <c r="F17" s="281" t="s">
        <v>1806</v>
      </c>
      <c r="G17" s="282"/>
      <c r="H17" s="250">
        <v>1.0</v>
      </c>
      <c r="I17" s="255"/>
      <c r="J17" s="293">
        <v>14970.0</v>
      </c>
      <c r="K17" s="294"/>
      <c r="L17" s="295">
        <v>3930.0</v>
      </c>
      <c r="M17" s="251">
        <f t="shared" si="2"/>
        <v>3930</v>
      </c>
      <c r="N17" s="255" t="s">
        <v>1804</v>
      </c>
      <c r="O17" s="286"/>
      <c r="P17" s="29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52"/>
      <c r="AJ17" s="252"/>
      <c r="AK17" s="252"/>
      <c r="AL17" s="252"/>
      <c r="AM17" s="252"/>
      <c r="AN17" s="252"/>
      <c r="AO17" s="252"/>
    </row>
    <row r="18" ht="15.75" customHeight="1">
      <c r="A18" s="255" t="s">
        <v>315</v>
      </c>
      <c r="B18" s="255" t="s">
        <v>316</v>
      </c>
      <c r="C18" s="255" t="s">
        <v>6</v>
      </c>
      <c r="D18" s="255" t="s">
        <v>328</v>
      </c>
      <c r="E18" s="255" t="s">
        <v>569</v>
      </c>
      <c r="F18" s="256" t="s">
        <v>2031</v>
      </c>
      <c r="G18" s="339" t="s">
        <v>377</v>
      </c>
      <c r="H18" s="250">
        <v>1.0</v>
      </c>
      <c r="I18" s="255">
        <v>18390.0</v>
      </c>
      <c r="J18" s="293">
        <v>10990.0</v>
      </c>
      <c r="K18" s="340"/>
      <c r="L18" s="341"/>
      <c r="M18" s="251">
        <v>4673.0</v>
      </c>
      <c r="N18" s="255"/>
      <c r="O18" s="286"/>
      <c r="P18" s="28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63"/>
      <c r="AK18" s="252"/>
      <c r="AL18" s="252"/>
      <c r="AM18" s="252"/>
      <c r="AN18" s="252"/>
      <c r="AO18" s="252"/>
    </row>
    <row r="19" ht="15.75" customHeight="1">
      <c r="A19" s="280" t="s">
        <v>315</v>
      </c>
      <c r="B19" s="280" t="s">
        <v>316</v>
      </c>
      <c r="C19" s="280" t="s">
        <v>6</v>
      </c>
      <c r="D19" s="280" t="s">
        <v>370</v>
      </c>
      <c r="E19" s="280" t="s">
        <v>319</v>
      </c>
      <c r="F19" s="281" t="s">
        <v>1807</v>
      </c>
      <c r="G19" s="280" t="s">
        <v>1808</v>
      </c>
      <c r="H19" s="512">
        <v>1.0</v>
      </c>
      <c r="I19" s="280">
        <v>8390.0</v>
      </c>
      <c r="J19" s="280"/>
      <c r="K19" s="280"/>
      <c r="L19" s="513">
        <v>2558.0</v>
      </c>
      <c r="M19" s="285">
        <f>L19*H19</f>
        <v>2558</v>
      </c>
      <c r="N19" s="280" t="s">
        <v>1809</v>
      </c>
      <c r="O19" s="276"/>
      <c r="P19" s="514"/>
      <c r="Q19" s="514"/>
      <c r="R19" s="515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252"/>
      <c r="AK19" s="252"/>
      <c r="AL19" s="252"/>
      <c r="AM19" s="252"/>
      <c r="AN19" s="252"/>
      <c r="AO19" s="252"/>
    </row>
    <row r="20" ht="15.75" customHeight="1">
      <c r="A20" s="35" t="s">
        <v>315</v>
      </c>
      <c r="B20" s="35" t="s">
        <v>316</v>
      </c>
      <c r="C20" s="35" t="s">
        <v>6</v>
      </c>
      <c r="D20" s="35" t="s">
        <v>567</v>
      </c>
      <c r="E20" s="35" t="s">
        <v>569</v>
      </c>
      <c r="F20" s="348" t="s">
        <v>1810</v>
      </c>
      <c r="G20" s="35" t="s">
        <v>524</v>
      </c>
      <c r="H20" s="39">
        <v>1.0</v>
      </c>
      <c r="I20" s="59">
        <v>8990.0</v>
      </c>
      <c r="J20" s="38"/>
      <c r="K20" s="38"/>
      <c r="L20" s="290"/>
      <c r="M20" s="378">
        <v>3714.0</v>
      </c>
      <c r="N20" s="35" t="s">
        <v>1811</v>
      </c>
      <c r="O20" s="292"/>
      <c r="P20" s="292"/>
      <c r="Q20" s="292"/>
      <c r="R20" s="86"/>
      <c r="S20" s="231"/>
      <c r="T20" s="231"/>
      <c r="U20" s="231"/>
      <c r="V20" s="231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252"/>
      <c r="AJ20" s="270"/>
      <c r="AK20" s="270"/>
      <c r="AL20" s="270"/>
      <c r="AM20" s="270"/>
      <c r="AN20" s="270"/>
      <c r="AO20" s="270"/>
    </row>
    <row r="21" ht="15.75" customHeight="1">
      <c r="A21" s="35" t="s">
        <v>315</v>
      </c>
      <c r="B21" s="35" t="s">
        <v>316</v>
      </c>
      <c r="C21" s="35" t="s">
        <v>6</v>
      </c>
      <c r="D21" s="35" t="s">
        <v>567</v>
      </c>
      <c r="E21" s="35" t="s">
        <v>569</v>
      </c>
      <c r="F21" s="325" t="s">
        <v>2050</v>
      </c>
      <c r="G21" s="326" t="s">
        <v>524</v>
      </c>
      <c r="H21" s="154">
        <v>1.0</v>
      </c>
      <c r="I21" s="57">
        <v>12990.0</v>
      </c>
      <c r="J21" s="57">
        <v>8990.0</v>
      </c>
      <c r="K21" s="57"/>
      <c r="L21" s="154">
        <v>3714.0</v>
      </c>
      <c r="M21" s="327">
        <f t="shared" ref="M21:M31" si="3">L21*H21</f>
        <v>3714</v>
      </c>
      <c r="N21" s="57" t="s">
        <v>1814</v>
      </c>
      <c r="O21" s="547"/>
      <c r="P21" s="347"/>
      <c r="Q21" s="347"/>
      <c r="R21" s="421"/>
      <c r="S21" s="323"/>
      <c r="T21" s="323"/>
      <c r="U21" s="323"/>
      <c r="V21" s="323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252"/>
      <c r="AK21" s="270"/>
      <c r="AL21" s="270"/>
      <c r="AM21" s="270"/>
      <c r="AN21" s="270"/>
      <c r="AO21" s="270"/>
    </row>
    <row r="22" ht="15.75" customHeight="1">
      <c r="A22" s="35" t="s">
        <v>315</v>
      </c>
      <c r="B22" s="35" t="s">
        <v>316</v>
      </c>
      <c r="C22" s="35" t="s">
        <v>6</v>
      </c>
      <c r="D22" s="35" t="s">
        <v>474</v>
      </c>
      <c r="E22" s="35" t="s">
        <v>569</v>
      </c>
      <c r="F22" s="325" t="s">
        <v>2052</v>
      </c>
      <c r="G22" s="326" t="s">
        <v>524</v>
      </c>
      <c r="H22" s="154">
        <v>1.0</v>
      </c>
      <c r="I22" s="57">
        <v>12990.0</v>
      </c>
      <c r="J22" s="57">
        <v>8990.0</v>
      </c>
      <c r="K22" s="57"/>
      <c r="L22" s="154">
        <v>3714.0</v>
      </c>
      <c r="M22" s="327">
        <f t="shared" si="3"/>
        <v>3714</v>
      </c>
      <c r="N22" s="57" t="s">
        <v>1814</v>
      </c>
      <c r="O22" s="547"/>
      <c r="P22" s="347"/>
      <c r="Q22" s="347"/>
      <c r="R22" s="421"/>
      <c r="S22" s="323"/>
      <c r="T22" s="323"/>
      <c r="U22" s="323"/>
      <c r="V22" s="323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252"/>
      <c r="AK22" s="270"/>
      <c r="AL22" s="270"/>
      <c r="AM22" s="270"/>
      <c r="AN22" s="270"/>
      <c r="AO22" s="270"/>
    </row>
    <row r="23" ht="15.75" customHeight="1">
      <c r="A23" s="35" t="s">
        <v>315</v>
      </c>
      <c r="B23" s="35" t="s">
        <v>316</v>
      </c>
      <c r="C23" s="35" t="s">
        <v>6</v>
      </c>
      <c r="D23" s="35" t="s">
        <v>474</v>
      </c>
      <c r="E23" s="35" t="s">
        <v>569</v>
      </c>
      <c r="F23" s="325" t="s">
        <v>1813</v>
      </c>
      <c r="G23" s="326" t="s">
        <v>524</v>
      </c>
      <c r="H23" s="154">
        <v>1.0</v>
      </c>
      <c r="I23" s="57">
        <v>12990.0</v>
      </c>
      <c r="J23" s="57">
        <v>10390.0</v>
      </c>
      <c r="K23" s="57"/>
      <c r="L23" s="154">
        <v>3594.0</v>
      </c>
      <c r="M23" s="327">
        <f t="shared" si="3"/>
        <v>3594</v>
      </c>
      <c r="N23" s="57" t="s">
        <v>1814</v>
      </c>
      <c r="O23" s="547"/>
      <c r="P23" s="347"/>
      <c r="Q23" s="347"/>
      <c r="R23" s="421"/>
      <c r="S23" s="323"/>
      <c r="T23" s="323"/>
      <c r="U23" s="323"/>
      <c r="V23" s="323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252"/>
      <c r="AK23" s="270"/>
      <c r="AL23" s="270"/>
      <c r="AM23" s="270"/>
      <c r="AN23" s="270"/>
      <c r="AO23" s="270"/>
    </row>
    <row r="24" ht="15.75" customHeight="1">
      <c r="A24" s="35" t="s">
        <v>315</v>
      </c>
      <c r="B24" s="35" t="s">
        <v>316</v>
      </c>
      <c r="C24" s="35" t="s">
        <v>6</v>
      </c>
      <c r="D24" s="35" t="s">
        <v>328</v>
      </c>
      <c r="E24" s="35" t="s">
        <v>569</v>
      </c>
      <c r="F24" s="325" t="s">
        <v>1815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si="3"/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customHeight="1">
      <c r="A25" s="35" t="s">
        <v>315</v>
      </c>
      <c r="B25" s="80" t="s">
        <v>316</v>
      </c>
      <c r="C25" s="80" t="s">
        <v>6</v>
      </c>
      <c r="D25" s="80" t="s">
        <v>567</v>
      </c>
      <c r="E25" s="80" t="s">
        <v>569</v>
      </c>
      <c r="F25" s="516" t="s">
        <v>1815</v>
      </c>
      <c r="G25" s="517" t="s">
        <v>524</v>
      </c>
      <c r="H25" s="518">
        <v>1.0</v>
      </c>
      <c r="I25" s="519">
        <v>12990.0</v>
      </c>
      <c r="J25" s="519">
        <v>8990.0</v>
      </c>
      <c r="K25" s="64"/>
      <c r="L25" s="518">
        <v>3714.0</v>
      </c>
      <c r="M25" s="520">
        <f t="shared" si="3"/>
        <v>3714</v>
      </c>
      <c r="N25" s="519" t="s">
        <v>1814</v>
      </c>
      <c r="O25" s="547"/>
      <c r="P25" s="420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7" t="s">
        <v>474</v>
      </c>
      <c r="E26" s="307" t="s">
        <v>569</v>
      </c>
      <c r="F26" s="317" t="s">
        <v>2053</v>
      </c>
      <c r="G26" s="318" t="s">
        <v>524</v>
      </c>
      <c r="H26" s="319">
        <v>1.0</v>
      </c>
      <c r="I26" s="257">
        <v>12990.0</v>
      </c>
      <c r="J26" s="257">
        <v>8990.0</v>
      </c>
      <c r="K26" s="64"/>
      <c r="L26" s="319">
        <v>3714.0</v>
      </c>
      <c r="M26" s="320">
        <f t="shared" si="3"/>
        <v>3714</v>
      </c>
      <c r="N26" s="257" t="s">
        <v>1814</v>
      </c>
      <c r="O26" s="321"/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customHeight="1">
      <c r="A27" s="306" t="s">
        <v>315</v>
      </c>
      <c r="B27" s="307" t="s">
        <v>316</v>
      </c>
      <c r="C27" s="307" t="s">
        <v>6</v>
      </c>
      <c r="D27" s="307" t="s">
        <v>328</v>
      </c>
      <c r="E27" s="307" t="s">
        <v>569</v>
      </c>
      <c r="F27" s="317" t="s">
        <v>2073</v>
      </c>
      <c r="G27" s="318" t="s">
        <v>524</v>
      </c>
      <c r="H27" s="319">
        <v>1.0</v>
      </c>
      <c r="I27" s="257">
        <v>12990.0</v>
      </c>
      <c r="J27" s="257">
        <v>10390.0</v>
      </c>
      <c r="K27" s="64"/>
      <c r="L27" s="319">
        <v>3594.0</v>
      </c>
      <c r="M27" s="320">
        <f t="shared" si="3"/>
        <v>3594</v>
      </c>
      <c r="N27" s="257" t="s">
        <v>1814</v>
      </c>
      <c r="O27" s="321"/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customHeight="1">
      <c r="A28" s="306" t="s">
        <v>315</v>
      </c>
      <c r="B28" s="307" t="s">
        <v>316</v>
      </c>
      <c r="C28" s="307" t="s">
        <v>6</v>
      </c>
      <c r="D28" s="308" t="s">
        <v>328</v>
      </c>
      <c r="E28" s="307" t="s">
        <v>569</v>
      </c>
      <c r="F28" s="317" t="s">
        <v>1816</v>
      </c>
      <c r="G28" s="318" t="s">
        <v>524</v>
      </c>
      <c r="H28" s="319">
        <v>1.0</v>
      </c>
      <c r="I28" s="257">
        <v>12990.0</v>
      </c>
      <c r="J28" s="257">
        <v>8990.0</v>
      </c>
      <c r="K28" s="64"/>
      <c r="L28" s="319">
        <v>3714.0</v>
      </c>
      <c r="M28" s="320">
        <f t="shared" si="3"/>
        <v>3714</v>
      </c>
      <c r="N28" s="257" t="s">
        <v>1814</v>
      </c>
      <c r="O28" s="328" t="s">
        <v>1817</v>
      </c>
      <c r="P28" s="322"/>
      <c r="Q28" s="323"/>
      <c r="R28" s="323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  <c r="AM28" s="270"/>
      <c r="AN28" s="270"/>
      <c r="AO28" s="270"/>
    </row>
    <row r="29" ht="15.75" customHeight="1">
      <c r="A29" s="522" t="s">
        <v>315</v>
      </c>
      <c r="B29" s="257" t="s">
        <v>316</v>
      </c>
      <c r="C29" s="257" t="s">
        <v>6</v>
      </c>
      <c r="D29" s="523" t="s">
        <v>474</v>
      </c>
      <c r="E29" s="337" t="s">
        <v>569</v>
      </c>
      <c r="F29" s="524" t="s">
        <v>1818</v>
      </c>
      <c r="G29" s="337"/>
      <c r="H29" s="525">
        <v>1.0</v>
      </c>
      <c r="I29" s="523">
        <v>10990.0</v>
      </c>
      <c r="J29" s="526">
        <v>9790.0</v>
      </c>
      <c r="K29" s="366" t="s">
        <v>1819</v>
      </c>
      <c r="L29" s="527">
        <v>3054.0</v>
      </c>
      <c r="M29" s="528">
        <f t="shared" si="3"/>
        <v>3054</v>
      </c>
      <c r="N29" s="523" t="s">
        <v>1820</v>
      </c>
      <c r="O29" s="335"/>
      <c r="P29" s="529"/>
      <c r="Q29" s="366"/>
      <c r="R29" s="366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  <c r="AF29" s="247"/>
      <c r="AG29" s="247"/>
      <c r="AH29" s="252"/>
      <c r="AI29" s="252"/>
      <c r="AJ29" s="270"/>
      <c r="AK29" s="270"/>
      <c r="AL29" s="270"/>
      <c r="AM29" s="270"/>
      <c r="AN29" s="270"/>
      <c r="AO29" s="270"/>
    </row>
    <row r="30" ht="15.75" customHeight="1">
      <c r="A30" s="522" t="s">
        <v>315</v>
      </c>
      <c r="B30" s="257" t="s">
        <v>316</v>
      </c>
      <c r="C30" s="257" t="s">
        <v>6</v>
      </c>
      <c r="D30" s="523" t="s">
        <v>567</v>
      </c>
      <c r="E30" s="337" t="s">
        <v>569</v>
      </c>
      <c r="F30" s="548" t="s">
        <v>1821</v>
      </c>
      <c r="G30" s="337"/>
      <c r="H30" s="525">
        <v>1.0</v>
      </c>
      <c r="I30" s="523">
        <v>10990.0</v>
      </c>
      <c r="J30" s="526">
        <v>9790.0</v>
      </c>
      <c r="K30" s="366" t="s">
        <v>1819</v>
      </c>
      <c r="L30" s="527">
        <v>3054.0</v>
      </c>
      <c r="M30" s="528">
        <f t="shared" si="3"/>
        <v>3054</v>
      </c>
      <c r="N30" s="523" t="s">
        <v>1820</v>
      </c>
      <c r="O30" s="335"/>
      <c r="P30" s="529"/>
      <c r="Q30" s="366"/>
      <c r="R30" s="366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52"/>
      <c r="AI30" s="252"/>
      <c r="AJ30" s="270"/>
      <c r="AK30" s="270"/>
      <c r="AL30" s="270"/>
      <c r="AM30" s="270"/>
      <c r="AN30" s="270"/>
      <c r="AO30" s="270"/>
    </row>
    <row r="31" ht="15.75" customHeight="1">
      <c r="A31" s="306" t="s">
        <v>315</v>
      </c>
      <c r="B31" s="307" t="s">
        <v>316</v>
      </c>
      <c r="C31" s="307" t="s">
        <v>6</v>
      </c>
      <c r="D31" s="307" t="s">
        <v>328</v>
      </c>
      <c r="E31" s="307" t="s">
        <v>569</v>
      </c>
      <c r="F31" s="317" t="s">
        <v>1822</v>
      </c>
      <c r="G31" s="318" t="s">
        <v>524</v>
      </c>
      <c r="H31" s="319">
        <v>1.0</v>
      </c>
      <c r="I31" s="257">
        <v>13990.0</v>
      </c>
      <c r="J31" s="257">
        <v>9790.0</v>
      </c>
      <c r="K31" s="64"/>
      <c r="L31" s="319">
        <v>4563.0</v>
      </c>
      <c r="M31" s="320">
        <f t="shared" si="3"/>
        <v>4563</v>
      </c>
      <c r="N31" s="257" t="s">
        <v>1814</v>
      </c>
      <c r="O31" s="321"/>
      <c r="P31" s="322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  <c r="AM31" s="270"/>
      <c r="AN31" s="270"/>
      <c r="AO31" s="270"/>
    </row>
    <row r="32" ht="15.75" customHeight="1">
      <c r="A32" s="425" t="s">
        <v>315</v>
      </c>
      <c r="B32" s="337" t="s">
        <v>316</v>
      </c>
      <c r="C32" s="337" t="s">
        <v>6</v>
      </c>
      <c r="D32" s="337" t="s">
        <v>328</v>
      </c>
      <c r="E32" s="337" t="s">
        <v>569</v>
      </c>
      <c r="F32" s="549" t="s">
        <v>1823</v>
      </c>
      <c r="G32" s="550" t="s">
        <v>377</v>
      </c>
      <c r="H32" s="551">
        <v>1.0</v>
      </c>
      <c r="I32" s="337">
        <v>14590.0</v>
      </c>
      <c r="J32" s="552">
        <v>8790.0</v>
      </c>
      <c r="K32" s="553"/>
      <c r="L32" s="554"/>
      <c r="M32" s="528">
        <v>3738.0</v>
      </c>
      <c r="N32" s="337"/>
      <c r="O32" s="336"/>
      <c r="P32" s="555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63"/>
      <c r="AK32" s="270"/>
      <c r="AL32" s="270"/>
      <c r="AM32" s="270"/>
      <c r="AN32" s="270"/>
      <c r="AO32" s="270"/>
    </row>
    <row r="33" ht="15.75" customHeight="1">
      <c r="A33" s="306" t="s">
        <v>315</v>
      </c>
      <c r="B33" s="307" t="s">
        <v>316</v>
      </c>
      <c r="C33" s="307" t="s">
        <v>6</v>
      </c>
      <c r="D33" s="556" t="s">
        <v>1824</v>
      </c>
      <c r="E33" s="307" t="s">
        <v>569</v>
      </c>
      <c r="F33" s="317" t="s">
        <v>1825</v>
      </c>
      <c r="G33" s="318" t="s">
        <v>524</v>
      </c>
      <c r="H33" s="319">
        <v>1.0</v>
      </c>
      <c r="I33" s="257">
        <v>10990.0</v>
      </c>
      <c r="J33" s="257">
        <v>7790.0</v>
      </c>
      <c r="K33" s="64"/>
      <c r="L33" s="319">
        <v>3594.0</v>
      </c>
      <c r="M33" s="320">
        <f t="shared" ref="M33:M35" si="4">L33*H33</f>
        <v>3594</v>
      </c>
      <c r="N33" s="257" t="s">
        <v>1814</v>
      </c>
      <c r="O33" s="328" t="s">
        <v>1826</v>
      </c>
      <c r="P33" s="322"/>
      <c r="Q33" s="323"/>
      <c r="R33" s="323"/>
      <c r="S33" s="323"/>
      <c r="T33" s="323"/>
      <c r="U33" s="323"/>
      <c r="V33" s="323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  <c r="AM33" s="270"/>
      <c r="AN33" s="270"/>
      <c r="AO33" s="270"/>
    </row>
    <row r="34" ht="15.75" customHeight="1">
      <c r="A34" s="282" t="s">
        <v>315</v>
      </c>
      <c r="B34" s="57" t="s">
        <v>316</v>
      </c>
      <c r="C34" s="57" t="s">
        <v>6</v>
      </c>
      <c r="D34" s="331" t="s">
        <v>328</v>
      </c>
      <c r="E34" s="255" t="s">
        <v>569</v>
      </c>
      <c r="F34" s="332" t="s">
        <v>1827</v>
      </c>
      <c r="G34" s="255"/>
      <c r="H34" s="264">
        <v>1.0</v>
      </c>
      <c r="I34" s="331">
        <v>22990.0</v>
      </c>
      <c r="J34" s="333">
        <v>13790.0</v>
      </c>
      <c r="K34" s="331"/>
      <c r="L34" s="343">
        <v>5222.0</v>
      </c>
      <c r="M34" s="251">
        <f t="shared" si="4"/>
        <v>5222</v>
      </c>
      <c r="N34" s="331" t="s">
        <v>1820</v>
      </c>
      <c r="O34" s="335"/>
      <c r="P34" s="335"/>
      <c r="Q34" s="335"/>
      <c r="R34" s="335"/>
      <c r="S34" s="336"/>
      <c r="T34" s="337"/>
      <c r="U34" s="336"/>
      <c r="V34" s="336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52"/>
      <c r="AI34" s="252"/>
      <c r="AJ34" s="270"/>
      <c r="AK34" s="270"/>
      <c r="AL34" s="270"/>
      <c r="AM34" s="270"/>
      <c r="AN34" s="270"/>
      <c r="AO34" s="270"/>
    </row>
    <row r="35" ht="15.75" customHeight="1">
      <c r="A35" s="35" t="s">
        <v>315</v>
      </c>
      <c r="B35" s="35" t="s">
        <v>316</v>
      </c>
      <c r="C35" s="35" t="s">
        <v>6</v>
      </c>
      <c r="D35" s="35" t="s">
        <v>567</v>
      </c>
      <c r="E35" s="35" t="s">
        <v>569</v>
      </c>
      <c r="F35" s="325" t="s">
        <v>1827</v>
      </c>
      <c r="G35" s="326" t="s">
        <v>524</v>
      </c>
      <c r="H35" s="154">
        <v>1.0</v>
      </c>
      <c r="I35" s="57">
        <v>15990.0</v>
      </c>
      <c r="J35" s="57">
        <v>11190.0</v>
      </c>
      <c r="K35" s="57"/>
      <c r="L35" s="154">
        <v>5254.0</v>
      </c>
      <c r="M35" s="327">
        <f t="shared" si="4"/>
        <v>5254</v>
      </c>
      <c r="N35" s="57" t="s">
        <v>1814</v>
      </c>
      <c r="O35" s="321"/>
      <c r="P35" s="329"/>
      <c r="Q35" s="329"/>
      <c r="R35" s="329"/>
      <c r="S35" s="329"/>
      <c r="T35" s="330"/>
      <c r="U35" s="329"/>
      <c r="V35" s="329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  <c r="AM35" s="270"/>
      <c r="AN35" s="270"/>
      <c r="AO35" s="270"/>
    </row>
    <row r="36" ht="15.75" customHeight="1">
      <c r="A36" s="35" t="s">
        <v>315</v>
      </c>
      <c r="B36" s="35" t="s">
        <v>316</v>
      </c>
      <c r="C36" s="35" t="s">
        <v>6</v>
      </c>
      <c r="D36" s="35" t="s">
        <v>328</v>
      </c>
      <c r="E36" s="35" t="s">
        <v>4</v>
      </c>
      <c r="F36" s="348" t="s">
        <v>1828</v>
      </c>
      <c r="G36" s="35" t="s">
        <v>524</v>
      </c>
      <c r="H36" s="39">
        <v>1.0</v>
      </c>
      <c r="I36" s="59">
        <v>14190.0</v>
      </c>
      <c r="J36" s="38"/>
      <c r="K36" s="38"/>
      <c r="L36" s="290"/>
      <c r="M36" s="378">
        <v>6131.0</v>
      </c>
      <c r="N36" s="35" t="s">
        <v>1811</v>
      </c>
      <c r="O36" s="315"/>
      <c r="P36" s="315"/>
      <c r="Q36" s="315"/>
      <c r="R36" s="315"/>
      <c r="S36" s="315"/>
      <c r="T36" s="530"/>
      <c r="U36" s="315"/>
      <c r="V36" s="315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252"/>
      <c r="AJ36" s="270"/>
      <c r="AK36" s="270"/>
      <c r="AL36" s="270"/>
      <c r="AM36" s="270"/>
      <c r="AN36" s="270"/>
      <c r="AO36" s="270"/>
    </row>
    <row r="37" ht="15.75" customHeight="1">
      <c r="A37" s="282" t="s">
        <v>315</v>
      </c>
      <c r="B37" s="255" t="s">
        <v>316</v>
      </c>
      <c r="C37" s="255" t="s">
        <v>6</v>
      </c>
      <c r="D37" s="255" t="s">
        <v>328</v>
      </c>
      <c r="E37" s="255" t="s">
        <v>319</v>
      </c>
      <c r="F37" s="281" t="s">
        <v>1829</v>
      </c>
      <c r="G37" s="282"/>
      <c r="H37" s="250">
        <v>1.0</v>
      </c>
      <c r="I37" s="255">
        <v>13890.0</v>
      </c>
      <c r="J37" s="293">
        <v>12590.0</v>
      </c>
      <c r="K37" s="294"/>
      <c r="L37" s="295">
        <v>5267.0</v>
      </c>
      <c r="M37" s="251">
        <f>L37*H37</f>
        <v>5267</v>
      </c>
      <c r="N37" s="255" t="s">
        <v>1830</v>
      </c>
      <c r="O37" s="336"/>
      <c r="P37" s="336"/>
      <c r="Q37" s="336"/>
      <c r="R37" s="336"/>
      <c r="S37" s="336"/>
      <c r="T37" s="337"/>
      <c r="U37" s="336"/>
      <c r="V37" s="336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7"/>
      <c r="AH37" s="252"/>
      <c r="AI37" s="270"/>
      <c r="AJ37" s="270"/>
      <c r="AK37" s="270"/>
      <c r="AL37" s="270"/>
      <c r="AM37" s="270"/>
      <c r="AN37" s="270"/>
      <c r="AO37" s="270"/>
    </row>
    <row r="38" ht="15.75" customHeight="1">
      <c r="A38" s="261" t="s">
        <v>315</v>
      </c>
      <c r="B38" s="35" t="s">
        <v>316</v>
      </c>
      <c r="C38" s="35" t="s">
        <v>6</v>
      </c>
      <c r="D38" s="35" t="s">
        <v>328</v>
      </c>
      <c r="E38" s="35" t="s">
        <v>319</v>
      </c>
      <c r="F38" s="355" t="s">
        <v>1831</v>
      </c>
      <c r="G38" s="35" t="s">
        <v>524</v>
      </c>
      <c r="H38" s="264">
        <v>1.0</v>
      </c>
      <c r="I38" s="244" t="s">
        <v>1832</v>
      </c>
      <c r="J38" s="265"/>
      <c r="K38" s="266"/>
      <c r="L38" s="264" t="s">
        <v>1833</v>
      </c>
      <c r="M38" s="267" t="s">
        <v>1833</v>
      </c>
      <c r="N38" s="35" t="s">
        <v>1793</v>
      </c>
      <c r="O38" s="543"/>
      <c r="P38" s="543"/>
      <c r="Q38" s="543"/>
      <c r="R38" s="543"/>
      <c r="S38" s="543"/>
      <c r="T38" s="557"/>
      <c r="U38" s="558"/>
      <c r="V38" s="558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  <c r="AM38" s="270"/>
      <c r="AN38" s="270"/>
      <c r="AO38" s="270"/>
    </row>
    <row r="39" ht="15.75" customHeight="1">
      <c r="A39" s="271" t="s">
        <v>315</v>
      </c>
      <c r="B39" s="57" t="s">
        <v>316</v>
      </c>
      <c r="C39" s="57" t="s">
        <v>6</v>
      </c>
      <c r="D39" s="97" t="s">
        <v>567</v>
      </c>
      <c r="E39" s="57" t="s">
        <v>4</v>
      </c>
      <c r="F39" s="358" t="s">
        <v>630</v>
      </c>
      <c r="G39" s="57" t="s">
        <v>524</v>
      </c>
      <c r="H39" s="39">
        <v>1.0</v>
      </c>
      <c r="I39" s="120">
        <v>23990.0</v>
      </c>
      <c r="J39" s="120">
        <v>11990.0</v>
      </c>
      <c r="K39" s="119"/>
      <c r="L39" s="61" t="s">
        <v>631</v>
      </c>
      <c r="M39" s="62">
        <v>5554.0</v>
      </c>
      <c r="N39" s="57" t="s">
        <v>629</v>
      </c>
      <c r="O39" s="304"/>
      <c r="P39" s="304"/>
      <c r="Q39" s="304"/>
      <c r="R39" s="304"/>
      <c r="S39" s="304"/>
      <c r="T39" s="559"/>
      <c r="U39" s="304"/>
      <c r="V39" s="304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70"/>
      <c r="AJ39" s="270"/>
      <c r="AK39" s="270"/>
    </row>
    <row r="40" ht="15.75" customHeight="1">
      <c r="A40" s="255" t="s">
        <v>315</v>
      </c>
      <c r="B40" s="255" t="s">
        <v>316</v>
      </c>
      <c r="C40" s="255" t="s">
        <v>6</v>
      </c>
      <c r="D40" s="255" t="s">
        <v>328</v>
      </c>
      <c r="E40" s="339" t="s">
        <v>4</v>
      </c>
      <c r="F40" s="256" t="s">
        <v>1834</v>
      </c>
      <c r="G40" s="339" t="s">
        <v>377</v>
      </c>
      <c r="H40" s="250">
        <v>1.0</v>
      </c>
      <c r="I40" s="255">
        <v>17190.0</v>
      </c>
      <c r="J40" s="293">
        <v>10390.0</v>
      </c>
      <c r="K40" s="340"/>
      <c r="L40" s="341"/>
      <c r="M40" s="251">
        <v>4365.0</v>
      </c>
      <c r="N40" s="255"/>
      <c r="O40" s="336"/>
      <c r="P40" s="336"/>
      <c r="Q40" s="336"/>
      <c r="R40" s="336"/>
      <c r="S40" s="336"/>
      <c r="T40" s="337"/>
      <c r="U40" s="336"/>
      <c r="V40" s="33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63"/>
      <c r="AK40" s="270"/>
      <c r="AL40" s="270"/>
      <c r="AM40" s="270"/>
      <c r="AN40" s="270"/>
      <c r="AO40" s="270"/>
    </row>
    <row r="41" ht="15.75" customHeight="1">
      <c r="A41" s="271" t="s">
        <v>315</v>
      </c>
      <c r="B41" s="57" t="s">
        <v>316</v>
      </c>
      <c r="C41" s="57" t="s">
        <v>6</v>
      </c>
      <c r="D41" s="362" t="s">
        <v>328</v>
      </c>
      <c r="E41" s="57" t="s">
        <v>4</v>
      </c>
      <c r="F41" s="58" t="s">
        <v>568</v>
      </c>
      <c r="G41" s="57" t="s">
        <v>524</v>
      </c>
      <c r="H41" s="39">
        <v>1.0</v>
      </c>
      <c r="I41" s="59">
        <v>23990.0</v>
      </c>
      <c r="J41" s="59">
        <v>11990.0</v>
      </c>
      <c r="K41" s="181"/>
      <c r="L41" s="137">
        <v>8037.0</v>
      </c>
      <c r="M41" s="359">
        <v>5626.0</v>
      </c>
      <c r="N41" s="192" t="s">
        <v>476</v>
      </c>
      <c r="O41" s="363" t="s">
        <v>1835</v>
      </c>
      <c r="P41" s="288" t="s">
        <v>1836</v>
      </c>
      <c r="Q41" s="276"/>
      <c r="R41" s="276"/>
      <c r="S41" s="276"/>
      <c r="T41" s="276"/>
      <c r="U41" s="276"/>
      <c r="V41" s="276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70"/>
      <c r="AK41" s="270"/>
      <c r="AL41" s="270"/>
      <c r="AM41" s="270"/>
      <c r="AN41" s="270"/>
      <c r="AO41" s="270"/>
    </row>
    <row r="42" ht="15.75" customHeight="1">
      <c r="A42" s="271" t="s">
        <v>315</v>
      </c>
      <c r="B42" s="57" t="s">
        <v>316</v>
      </c>
      <c r="C42" s="57" t="s">
        <v>6</v>
      </c>
      <c r="D42" s="97" t="s">
        <v>328</v>
      </c>
      <c r="E42" s="57" t="s">
        <v>4</v>
      </c>
      <c r="F42" s="57" t="s">
        <v>632</v>
      </c>
      <c r="G42" s="57" t="s">
        <v>524</v>
      </c>
      <c r="H42" s="39">
        <v>1.0</v>
      </c>
      <c r="I42" s="120">
        <v>23990.0</v>
      </c>
      <c r="J42" s="120">
        <v>11990.0</v>
      </c>
      <c r="K42" s="75"/>
      <c r="L42" s="137" t="s">
        <v>633</v>
      </c>
      <c r="M42" s="359">
        <v>5626.0</v>
      </c>
      <c r="N42" s="192" t="s">
        <v>629</v>
      </c>
      <c r="O42" s="252"/>
      <c r="P42" s="276"/>
      <c r="Q42" s="276"/>
      <c r="R42" s="276"/>
      <c r="S42" s="276"/>
      <c r="T42" s="276"/>
      <c r="U42" s="276"/>
      <c r="V42" s="276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70"/>
      <c r="AJ42" s="270"/>
      <c r="AK42" s="270"/>
    </row>
    <row r="43" ht="15.75" customHeight="1">
      <c r="A43" s="35" t="s">
        <v>315</v>
      </c>
      <c r="B43" s="35" t="s">
        <v>316</v>
      </c>
      <c r="C43" s="35" t="s">
        <v>6</v>
      </c>
      <c r="D43" s="35" t="s">
        <v>328</v>
      </c>
      <c r="E43" s="35" t="s">
        <v>319</v>
      </c>
      <c r="F43" s="325" t="s">
        <v>1837</v>
      </c>
      <c r="G43" s="326" t="s">
        <v>524</v>
      </c>
      <c r="H43" s="154">
        <v>1.0</v>
      </c>
      <c r="I43" s="57">
        <v>14970.0</v>
      </c>
      <c r="J43" s="57">
        <v>10590.0</v>
      </c>
      <c r="K43" s="192"/>
      <c r="L43" s="344">
        <v>4148.0</v>
      </c>
      <c r="M43" s="345">
        <f t="shared" ref="M43:M44" si="5">L43*H43</f>
        <v>4148</v>
      </c>
      <c r="N43" s="192" t="s">
        <v>1814</v>
      </c>
      <c r="O43" s="346"/>
      <c r="P43" s="347"/>
      <c r="Q43" s="347"/>
      <c r="R43" s="347"/>
      <c r="S43" s="347"/>
      <c r="T43" s="347"/>
      <c r="U43" s="347"/>
      <c r="V43" s="347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252"/>
      <c r="AK43" s="270"/>
      <c r="AL43" s="270"/>
      <c r="AM43" s="270"/>
      <c r="AN43" s="270"/>
      <c r="AO43" s="270"/>
    </row>
    <row r="44" ht="15.75" customHeight="1">
      <c r="A44" s="282" t="s">
        <v>315</v>
      </c>
      <c r="B44" s="57" t="s">
        <v>316</v>
      </c>
      <c r="C44" s="57" t="s">
        <v>6</v>
      </c>
      <c r="D44" s="331" t="s">
        <v>328</v>
      </c>
      <c r="E44" s="57" t="s">
        <v>319</v>
      </c>
      <c r="F44" s="332" t="s">
        <v>1838</v>
      </c>
      <c r="G44" s="255"/>
      <c r="H44" s="264">
        <v>1.0</v>
      </c>
      <c r="I44" s="331">
        <v>21990.0</v>
      </c>
      <c r="J44" s="333">
        <v>13190.0</v>
      </c>
      <c r="K44" s="364"/>
      <c r="L44" s="365">
        <v>4910.0</v>
      </c>
      <c r="M44" s="354">
        <f t="shared" si="5"/>
        <v>4910</v>
      </c>
      <c r="N44" s="364" t="s">
        <v>1820</v>
      </c>
      <c r="O44" s="366"/>
      <c r="P44" s="364"/>
      <c r="Q44" s="364"/>
      <c r="R44" s="364"/>
      <c r="S44" s="286"/>
      <c r="T44" s="286"/>
      <c r="U44" s="286"/>
      <c r="V44" s="286"/>
      <c r="W44" s="247"/>
      <c r="X44" s="247"/>
      <c r="Y44" s="247"/>
      <c r="Z44" s="247"/>
      <c r="AA44" s="247"/>
      <c r="AB44" s="247"/>
      <c r="AC44" s="247"/>
      <c r="AD44" s="247"/>
      <c r="AE44" s="247"/>
      <c r="AF44" s="247"/>
      <c r="AG44" s="247"/>
      <c r="AH44" s="252"/>
      <c r="AI44" s="252"/>
      <c r="AJ44" s="270"/>
      <c r="AK44" s="270"/>
      <c r="AL44" s="270"/>
      <c r="AM44" s="270"/>
      <c r="AN44" s="270"/>
      <c r="AO44" s="270"/>
    </row>
    <row r="45" ht="15.75" customHeight="1">
      <c r="A45" s="35" t="s">
        <v>315</v>
      </c>
      <c r="B45" s="367" t="s">
        <v>316</v>
      </c>
      <c r="C45" s="367" t="s">
        <v>6</v>
      </c>
      <c r="D45" s="367" t="s">
        <v>328</v>
      </c>
      <c r="E45" s="367" t="s">
        <v>4</v>
      </c>
      <c r="F45" s="368" t="s">
        <v>1839</v>
      </c>
      <c r="G45" s="369" t="s">
        <v>1840</v>
      </c>
      <c r="H45" s="39">
        <v>1.0</v>
      </c>
      <c r="I45" s="367">
        <v>17990.0</v>
      </c>
      <c r="J45" s="367">
        <v>12590.0</v>
      </c>
      <c r="K45" s="181"/>
      <c r="L45" s="370">
        <v>4939.0</v>
      </c>
      <c r="M45" s="371">
        <v>4939.0</v>
      </c>
      <c r="N45" s="192" t="s">
        <v>1841</v>
      </c>
      <c r="O45" s="252"/>
      <c r="P45" s="276"/>
      <c r="Q45" s="276"/>
      <c r="R45" s="276"/>
      <c r="S45" s="276"/>
      <c r="T45" s="276"/>
      <c r="U45" s="276"/>
      <c r="V45" s="276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70"/>
      <c r="AK45" s="270"/>
      <c r="AL45" s="270"/>
      <c r="AM45" s="270"/>
      <c r="AN45" s="270"/>
      <c r="AO45" s="270"/>
    </row>
    <row r="46" ht="15.75" customHeight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1842</v>
      </c>
      <c r="G46" s="255"/>
      <c r="H46" s="264">
        <v>0.0</v>
      </c>
      <c r="I46" s="331">
        <v>24990.0</v>
      </c>
      <c r="J46" s="333">
        <v>14990.0</v>
      </c>
      <c r="K46" s="364"/>
      <c r="L46" s="365">
        <v>5635.0</v>
      </c>
      <c r="M46" s="354">
        <f t="shared" ref="M46:M48" si="6">L46*H46</f>
        <v>0</v>
      </c>
      <c r="N46" s="364" t="s">
        <v>1820</v>
      </c>
      <c r="O46" s="366" t="s">
        <v>2075</v>
      </c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customHeight="1">
      <c r="A47" s="35" t="s">
        <v>315</v>
      </c>
      <c r="B47" s="35" t="s">
        <v>316</v>
      </c>
      <c r="C47" s="35" t="s">
        <v>6</v>
      </c>
      <c r="D47" s="35" t="s">
        <v>474</v>
      </c>
      <c r="E47" s="35" t="s">
        <v>319</v>
      </c>
      <c r="F47" s="325" t="s">
        <v>1842</v>
      </c>
      <c r="G47" s="326" t="s">
        <v>524</v>
      </c>
      <c r="H47" s="154">
        <v>1.0</v>
      </c>
      <c r="I47" s="57">
        <v>17990.0</v>
      </c>
      <c r="J47" s="57">
        <v>12590.0</v>
      </c>
      <c r="K47" s="192"/>
      <c r="L47" s="344">
        <v>5669.0</v>
      </c>
      <c r="M47" s="345">
        <f t="shared" si="6"/>
        <v>5669</v>
      </c>
      <c r="N47" s="192" t="s">
        <v>1814</v>
      </c>
      <c r="O47" s="346"/>
      <c r="P47" s="347"/>
      <c r="Q47" s="347"/>
      <c r="R47" s="347"/>
      <c r="S47" s="347"/>
      <c r="T47" s="347"/>
      <c r="U47" s="347"/>
      <c r="V47" s="347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252"/>
      <c r="AK47" s="270"/>
      <c r="AL47" s="270"/>
      <c r="AM47" s="270"/>
      <c r="AN47" s="270"/>
      <c r="AO47" s="270"/>
    </row>
    <row r="48" ht="15.75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1843</v>
      </c>
      <c r="G48" s="255"/>
      <c r="H48" s="264">
        <v>1.0</v>
      </c>
      <c r="I48" s="331">
        <v>29990.0</v>
      </c>
      <c r="J48" s="333">
        <v>17990.0</v>
      </c>
      <c r="K48" s="364"/>
      <c r="L48" s="365">
        <v>6872.0</v>
      </c>
      <c r="M48" s="354">
        <f t="shared" si="6"/>
        <v>6872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  <c r="AM48" s="270"/>
      <c r="AN48" s="270"/>
      <c r="AO48" s="270"/>
    </row>
    <row r="49">
      <c r="A49" s="261" t="s">
        <v>315</v>
      </c>
      <c r="B49" s="35" t="s">
        <v>316</v>
      </c>
      <c r="C49" s="35" t="s">
        <v>6</v>
      </c>
      <c r="D49" s="35" t="s">
        <v>328</v>
      </c>
      <c r="E49" s="35" t="s">
        <v>319</v>
      </c>
      <c r="F49" s="355" t="s">
        <v>1844</v>
      </c>
      <c r="G49" s="35" t="s">
        <v>524</v>
      </c>
      <c r="H49" s="264">
        <v>1.0</v>
      </c>
      <c r="I49" s="244" t="s">
        <v>1845</v>
      </c>
      <c r="J49" s="265"/>
      <c r="K49" s="296"/>
      <c r="L49" s="356" t="s">
        <v>1846</v>
      </c>
      <c r="M49" s="357" t="s">
        <v>1846</v>
      </c>
      <c r="N49" s="351" t="s">
        <v>1793</v>
      </c>
      <c r="O49" s="268"/>
      <c r="P49" s="269"/>
      <c r="Q49" s="269"/>
      <c r="R49" s="269"/>
      <c r="S49" s="269"/>
      <c r="T49" s="237"/>
      <c r="U49" s="237"/>
      <c r="V49" s="237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252"/>
      <c r="AJ49" s="270"/>
      <c r="AK49" s="270"/>
      <c r="AL49" s="270"/>
      <c r="AM49" s="270"/>
      <c r="AN49" s="270"/>
      <c r="AO49" s="270"/>
    </row>
    <row r="50" ht="15.75" customHeight="1">
      <c r="A50" s="271" t="s">
        <v>315</v>
      </c>
      <c r="B50" s="57" t="s">
        <v>316</v>
      </c>
      <c r="C50" s="57" t="s">
        <v>6</v>
      </c>
      <c r="D50" s="57" t="s">
        <v>328</v>
      </c>
      <c r="E50" s="57" t="s">
        <v>4</v>
      </c>
      <c r="F50" s="57" t="s">
        <v>747</v>
      </c>
      <c r="G50" s="57" t="s">
        <v>524</v>
      </c>
      <c r="H50" s="38">
        <v>1.0</v>
      </c>
      <c r="I50" s="113">
        <v>13590.0</v>
      </c>
      <c r="J50" s="132">
        <v>11390.0</v>
      </c>
      <c r="K50" s="372"/>
      <c r="L50" s="373">
        <v>5843.0</v>
      </c>
      <c r="M50" s="374">
        <v>4967.0</v>
      </c>
      <c r="N50" s="192" t="s">
        <v>748</v>
      </c>
      <c r="P50" s="276"/>
      <c r="Q50" s="276"/>
      <c r="R50" s="276"/>
      <c r="S50" s="276"/>
      <c r="T50" s="276"/>
      <c r="U50" s="276"/>
      <c r="V50" s="276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70"/>
      <c r="AK50" s="270"/>
      <c r="AL50" s="270"/>
      <c r="AM50" s="270"/>
      <c r="AN50" s="270"/>
      <c r="AO50" s="270"/>
    </row>
    <row r="51" ht="15.75" customHeight="1">
      <c r="A51" s="255" t="s">
        <v>315</v>
      </c>
      <c r="B51" s="255" t="s">
        <v>331</v>
      </c>
      <c r="C51" s="255" t="s">
        <v>6</v>
      </c>
      <c r="D51" s="57" t="s">
        <v>567</v>
      </c>
      <c r="E51" s="339" t="s">
        <v>4</v>
      </c>
      <c r="F51" s="256" t="s">
        <v>1847</v>
      </c>
      <c r="G51" s="339" t="s">
        <v>377</v>
      </c>
      <c r="H51" s="250">
        <v>1.0</v>
      </c>
      <c r="I51" s="255">
        <v>16390.0</v>
      </c>
      <c r="J51" s="293">
        <v>13190.0</v>
      </c>
      <c r="K51" s="360">
        <v>8246.0</v>
      </c>
      <c r="L51" s="361"/>
      <c r="M51" s="354">
        <v>4948.0</v>
      </c>
      <c r="N51" s="286"/>
      <c r="O51" s="247"/>
      <c r="P51" s="286"/>
      <c r="Q51" s="286"/>
      <c r="R51" s="286"/>
      <c r="S51" s="286"/>
      <c r="T51" s="286"/>
      <c r="U51" s="286"/>
      <c r="V51" s="286"/>
      <c r="W51" s="247"/>
      <c r="X51" s="247"/>
      <c r="Y51" s="247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63"/>
      <c r="AK51" s="270"/>
      <c r="AL51" s="270"/>
      <c r="AM51" s="270"/>
      <c r="AN51" s="270"/>
      <c r="AO51" s="270"/>
    </row>
    <row r="52" ht="15.75" customHeight="1">
      <c r="A52" s="255" t="s">
        <v>315</v>
      </c>
      <c r="B52" s="255" t="s">
        <v>331</v>
      </c>
      <c r="C52" s="255" t="s">
        <v>6</v>
      </c>
      <c r="D52" s="57" t="s">
        <v>567</v>
      </c>
      <c r="E52" s="339" t="s">
        <v>4</v>
      </c>
      <c r="F52" s="256" t="s">
        <v>1848</v>
      </c>
      <c r="G52" s="339" t="s">
        <v>377</v>
      </c>
      <c r="H52" s="250">
        <v>1.0</v>
      </c>
      <c r="I52" s="255">
        <v>16390.0</v>
      </c>
      <c r="J52" s="293">
        <v>13190.0</v>
      </c>
      <c r="K52" s="360">
        <v>8246.0</v>
      </c>
      <c r="L52" s="361"/>
      <c r="M52" s="354">
        <v>4948.0</v>
      </c>
      <c r="N52" s="286"/>
      <c r="O52" s="247"/>
      <c r="P52" s="286"/>
      <c r="Q52" s="286"/>
      <c r="R52" s="286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63"/>
      <c r="AK52" s="252"/>
      <c r="AL52" s="252"/>
      <c r="AM52" s="252"/>
      <c r="AN52" s="252"/>
      <c r="AO52" s="252"/>
    </row>
    <row r="53" ht="15.75" customHeight="1">
      <c r="A53" s="35" t="s">
        <v>315</v>
      </c>
      <c r="B53" s="367" t="s">
        <v>316</v>
      </c>
      <c r="C53" s="367" t="s">
        <v>6</v>
      </c>
      <c r="D53" s="367" t="s">
        <v>567</v>
      </c>
      <c r="E53" s="367" t="s">
        <v>4</v>
      </c>
      <c r="F53" s="368" t="s">
        <v>1849</v>
      </c>
      <c r="G53" s="369" t="s">
        <v>1840</v>
      </c>
      <c r="H53" s="39">
        <v>1.0</v>
      </c>
      <c r="I53" s="367">
        <v>21990.0</v>
      </c>
      <c r="J53" s="367">
        <v>14590.0</v>
      </c>
      <c r="K53" s="181"/>
      <c r="L53" s="370">
        <v>6930.0</v>
      </c>
      <c r="M53" s="371">
        <v>6930.0</v>
      </c>
      <c r="N53" s="192" t="s">
        <v>1841</v>
      </c>
      <c r="O53" s="252"/>
      <c r="P53" s="276"/>
      <c r="Q53" s="276"/>
      <c r="R53" s="276"/>
      <c r="S53" s="276"/>
      <c r="T53" s="276"/>
      <c r="U53" s="276"/>
      <c r="V53" s="276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70"/>
      <c r="AK53" s="270"/>
      <c r="AL53" s="270"/>
      <c r="AM53" s="270"/>
      <c r="AN53" s="270"/>
      <c r="AO53" s="270"/>
    </row>
    <row r="54" ht="15.75" customHeight="1">
      <c r="A54" s="271" t="s">
        <v>315</v>
      </c>
      <c r="B54" s="57" t="s">
        <v>316</v>
      </c>
      <c r="C54" s="57" t="s">
        <v>6</v>
      </c>
      <c r="D54" s="57" t="s">
        <v>328</v>
      </c>
      <c r="E54" s="57" t="s">
        <v>4</v>
      </c>
      <c r="F54" s="57" t="s">
        <v>749</v>
      </c>
      <c r="G54" s="57" t="s">
        <v>524</v>
      </c>
      <c r="H54" s="38">
        <v>1.0</v>
      </c>
      <c r="I54" s="113">
        <v>15990.0</v>
      </c>
      <c r="J54" s="132">
        <v>13790.0</v>
      </c>
      <c r="K54" s="372"/>
      <c r="L54" s="373">
        <v>7163.0</v>
      </c>
      <c r="M54" s="374">
        <v>6089.0</v>
      </c>
      <c r="N54" s="192" t="s">
        <v>748</v>
      </c>
      <c r="P54" s="276"/>
      <c r="Q54" s="276"/>
      <c r="R54" s="276"/>
      <c r="S54" s="276"/>
      <c r="T54" s="276"/>
      <c r="U54" s="276"/>
      <c r="V54" s="276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70"/>
      <c r="AK54" s="270"/>
      <c r="AL54" s="270"/>
      <c r="AM54" s="270"/>
      <c r="AN54" s="270"/>
      <c r="AO54" s="270"/>
    </row>
    <row r="55" ht="15.75" customHeight="1">
      <c r="A55" s="255" t="s">
        <v>315</v>
      </c>
      <c r="B55" s="255" t="s">
        <v>316</v>
      </c>
      <c r="C55" s="255" t="s">
        <v>6</v>
      </c>
      <c r="D55" s="255" t="s">
        <v>328</v>
      </c>
      <c r="E55" s="339" t="s">
        <v>4</v>
      </c>
      <c r="F55" s="256" t="s">
        <v>1850</v>
      </c>
      <c r="G55" s="339" t="s">
        <v>377</v>
      </c>
      <c r="H55" s="250">
        <v>1.0</v>
      </c>
      <c r="I55" s="255">
        <v>22990.0</v>
      </c>
      <c r="J55" s="293">
        <v>17990.0</v>
      </c>
      <c r="K55" s="360"/>
      <c r="L55" s="361"/>
      <c r="M55" s="354">
        <v>6872.0</v>
      </c>
      <c r="N55" s="286"/>
      <c r="O55" s="247"/>
      <c r="P55" s="286"/>
      <c r="Q55" s="286"/>
      <c r="R55" s="286"/>
      <c r="S55" s="286"/>
      <c r="T55" s="286"/>
      <c r="U55" s="286"/>
      <c r="V55" s="286"/>
      <c r="W55" s="247"/>
      <c r="X55" s="247"/>
      <c r="Y55" s="247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63"/>
      <c r="AK55" s="252"/>
      <c r="AL55" s="252"/>
      <c r="AM55" s="252"/>
      <c r="AN55" s="252"/>
      <c r="AO55" s="252"/>
    </row>
    <row r="56" ht="15.75" customHeight="1">
      <c r="A56" s="35" t="s">
        <v>315</v>
      </c>
      <c r="B56" s="367" t="s">
        <v>316</v>
      </c>
      <c r="C56" s="367" t="s">
        <v>6</v>
      </c>
      <c r="D56" s="367" t="s">
        <v>328</v>
      </c>
      <c r="E56" s="367" t="s">
        <v>4</v>
      </c>
      <c r="F56" s="368" t="s">
        <v>1850</v>
      </c>
      <c r="G56" s="369" t="s">
        <v>1840</v>
      </c>
      <c r="H56" s="39">
        <v>1.0</v>
      </c>
      <c r="I56" s="367">
        <v>20990.0</v>
      </c>
      <c r="J56" s="367">
        <v>13790.0</v>
      </c>
      <c r="K56" s="181"/>
      <c r="L56" s="370">
        <v>6664.0</v>
      </c>
      <c r="M56" s="371">
        <v>6664.0</v>
      </c>
      <c r="N56" s="192" t="s">
        <v>1841</v>
      </c>
      <c r="O56" s="252"/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70"/>
      <c r="AK56" s="270"/>
      <c r="AL56" s="270"/>
      <c r="AM56" s="270"/>
      <c r="AN56" s="270"/>
      <c r="AO56" s="270"/>
    </row>
    <row r="57" ht="15.75" customHeight="1">
      <c r="A57" s="35" t="s">
        <v>315</v>
      </c>
      <c r="B57" s="367" t="s">
        <v>316</v>
      </c>
      <c r="C57" s="367" t="s">
        <v>6</v>
      </c>
      <c r="D57" s="367" t="s">
        <v>567</v>
      </c>
      <c r="E57" s="367" t="s">
        <v>4</v>
      </c>
      <c r="F57" s="368" t="s">
        <v>1850</v>
      </c>
      <c r="G57" s="369" t="s">
        <v>1840</v>
      </c>
      <c r="H57" s="39">
        <v>1.0</v>
      </c>
      <c r="I57" s="367">
        <v>20990.0</v>
      </c>
      <c r="J57" s="367">
        <v>13790.0</v>
      </c>
      <c r="K57" s="181"/>
      <c r="L57" s="370">
        <v>6664.0</v>
      </c>
      <c r="M57" s="371">
        <v>6664.0</v>
      </c>
      <c r="N57" s="192" t="s">
        <v>1841</v>
      </c>
      <c r="O57" s="252"/>
      <c r="P57" s="276"/>
      <c r="Q57" s="276"/>
      <c r="R57" s="276"/>
      <c r="S57" s="276"/>
      <c r="T57" s="276"/>
      <c r="U57" s="276"/>
      <c r="V57" s="276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70"/>
      <c r="AK57" s="270"/>
      <c r="AL57" s="270"/>
      <c r="AM57" s="270"/>
      <c r="AN57" s="270"/>
      <c r="AO57" s="270"/>
    </row>
    <row r="58" ht="15.75" customHeight="1">
      <c r="A58" s="261" t="s">
        <v>315</v>
      </c>
      <c r="B58" s="35" t="s">
        <v>316</v>
      </c>
      <c r="C58" s="35" t="s">
        <v>6</v>
      </c>
      <c r="D58" s="35" t="s">
        <v>328</v>
      </c>
      <c r="E58" s="35" t="s">
        <v>319</v>
      </c>
      <c r="F58" s="355" t="s">
        <v>636</v>
      </c>
      <c r="G58" s="35" t="s">
        <v>524</v>
      </c>
      <c r="H58" s="264">
        <v>1.0</v>
      </c>
      <c r="I58" s="244" t="s">
        <v>1851</v>
      </c>
      <c r="J58" s="265"/>
      <c r="K58" s="296"/>
      <c r="L58" s="356" t="s">
        <v>1852</v>
      </c>
      <c r="M58" s="357" t="s">
        <v>1852</v>
      </c>
      <c r="N58" s="351" t="s">
        <v>1793</v>
      </c>
      <c r="O58" s="268"/>
      <c r="P58" s="269"/>
      <c r="Q58" s="269"/>
      <c r="R58" s="269"/>
      <c r="S58" s="269"/>
      <c r="T58" s="237"/>
      <c r="U58" s="237"/>
      <c r="V58" s="237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252"/>
      <c r="AJ58" s="270"/>
      <c r="AK58" s="252"/>
      <c r="AL58" s="252"/>
      <c r="AM58" s="252"/>
      <c r="AN58" s="252"/>
      <c r="AO58" s="252"/>
    </row>
    <row r="59" ht="15.75" customHeight="1">
      <c r="A59" s="271" t="s">
        <v>315</v>
      </c>
      <c r="B59" s="57" t="s">
        <v>316</v>
      </c>
      <c r="C59" s="57" t="s">
        <v>6</v>
      </c>
      <c r="D59" s="97" t="s">
        <v>567</v>
      </c>
      <c r="E59" s="57" t="s">
        <v>4</v>
      </c>
      <c r="F59" s="358" t="s">
        <v>636</v>
      </c>
      <c r="G59" s="57" t="s">
        <v>524</v>
      </c>
      <c r="H59" s="39">
        <v>1.0</v>
      </c>
      <c r="I59" s="120">
        <v>15490.0</v>
      </c>
      <c r="J59" s="120">
        <v>12390.0</v>
      </c>
      <c r="K59" s="75"/>
      <c r="L59" s="137" t="s">
        <v>637</v>
      </c>
      <c r="M59" s="359">
        <v>4811.0</v>
      </c>
      <c r="N59" s="192" t="s">
        <v>629</v>
      </c>
      <c r="O59" s="252"/>
      <c r="P59" s="276"/>
      <c r="Q59" s="276"/>
      <c r="R59" s="276"/>
      <c r="S59" s="276"/>
      <c r="T59" s="276"/>
      <c r="U59" s="276"/>
      <c r="V59" s="276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70"/>
      <c r="AJ59" s="270"/>
      <c r="AK59" s="270"/>
    </row>
    <row r="60" ht="15.75" customHeight="1">
      <c r="A60" s="261" t="s">
        <v>315</v>
      </c>
      <c r="B60" s="35" t="s">
        <v>316</v>
      </c>
      <c r="C60" s="35" t="s">
        <v>6</v>
      </c>
      <c r="D60" s="35" t="s">
        <v>474</v>
      </c>
      <c r="E60" s="35" t="s">
        <v>319</v>
      </c>
      <c r="F60" s="355" t="s">
        <v>638</v>
      </c>
      <c r="G60" s="35" t="s">
        <v>524</v>
      </c>
      <c r="H60" s="264">
        <v>1.0</v>
      </c>
      <c r="I60" s="244" t="s">
        <v>1851</v>
      </c>
      <c r="J60" s="265"/>
      <c r="K60" s="296"/>
      <c r="L60" s="356" t="s">
        <v>1852</v>
      </c>
      <c r="M60" s="357" t="s">
        <v>1852</v>
      </c>
      <c r="N60" s="351" t="s">
        <v>1793</v>
      </c>
      <c r="O60" s="268"/>
      <c r="P60" s="269"/>
      <c r="Q60" s="269"/>
      <c r="R60" s="269"/>
      <c r="S60" s="269"/>
      <c r="T60" s="237"/>
      <c r="U60" s="237"/>
      <c r="V60" s="237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252"/>
      <c r="AJ60" s="270"/>
      <c r="AK60" s="270"/>
      <c r="AL60" s="270"/>
      <c r="AM60" s="270"/>
      <c r="AN60" s="270"/>
      <c r="AO60" s="270"/>
    </row>
    <row r="61" ht="15.75" customHeight="1">
      <c r="A61" s="271" t="s">
        <v>315</v>
      </c>
      <c r="B61" s="57" t="s">
        <v>316</v>
      </c>
      <c r="C61" s="57" t="s">
        <v>6</v>
      </c>
      <c r="D61" s="97" t="s">
        <v>474</v>
      </c>
      <c r="E61" s="57" t="s">
        <v>4</v>
      </c>
      <c r="F61" s="57" t="s">
        <v>638</v>
      </c>
      <c r="G61" s="57" t="s">
        <v>524</v>
      </c>
      <c r="H61" s="39">
        <v>1.0</v>
      </c>
      <c r="I61" s="120">
        <v>15490.0</v>
      </c>
      <c r="J61" s="120">
        <v>12390.0</v>
      </c>
      <c r="K61" s="75"/>
      <c r="L61" s="137" t="s">
        <v>637</v>
      </c>
      <c r="M61" s="359">
        <v>4811.0</v>
      </c>
      <c r="N61" s="192" t="s">
        <v>629</v>
      </c>
      <c r="O61" s="252"/>
      <c r="P61" s="276"/>
      <c r="Q61" s="276"/>
      <c r="R61" s="276"/>
      <c r="S61" s="276"/>
      <c r="T61" s="276"/>
      <c r="U61" s="276"/>
      <c r="V61" s="276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70"/>
      <c r="AJ61" s="270"/>
      <c r="AK61" s="270"/>
    </row>
    <row r="62" ht="15.75" customHeight="1">
      <c r="A62" s="35" t="s">
        <v>315</v>
      </c>
      <c r="B62" s="35" t="s">
        <v>316</v>
      </c>
      <c r="C62" s="35" t="s">
        <v>6</v>
      </c>
      <c r="D62" s="35" t="s">
        <v>567</v>
      </c>
      <c r="E62" s="35" t="s">
        <v>319</v>
      </c>
      <c r="F62" s="325" t="s">
        <v>1853</v>
      </c>
      <c r="G62" s="326" t="s">
        <v>524</v>
      </c>
      <c r="H62" s="154">
        <v>1.0</v>
      </c>
      <c r="I62" s="57">
        <v>12990.0</v>
      </c>
      <c r="J62" s="57">
        <v>8970.0</v>
      </c>
      <c r="K62" s="192"/>
      <c r="L62" s="344">
        <v>3990.0</v>
      </c>
      <c r="M62" s="345">
        <f>L62*H62</f>
        <v>3990</v>
      </c>
      <c r="N62" s="192" t="s">
        <v>1814</v>
      </c>
      <c r="O62" s="346"/>
      <c r="P62" s="347"/>
      <c r="Q62" s="347"/>
      <c r="R62" s="347"/>
      <c r="S62" s="347"/>
      <c r="T62" s="347"/>
      <c r="U62" s="347"/>
      <c r="V62" s="347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252"/>
      <c r="AK62" s="270"/>
      <c r="AL62" s="270"/>
      <c r="AM62" s="270"/>
      <c r="AN62" s="270"/>
      <c r="AO62" s="270"/>
    </row>
    <row r="63" ht="15.75" customHeight="1">
      <c r="A63" s="35" t="s">
        <v>315</v>
      </c>
      <c r="B63" s="35" t="s">
        <v>316</v>
      </c>
      <c r="C63" s="35" t="s">
        <v>6</v>
      </c>
      <c r="D63" s="35" t="s">
        <v>328</v>
      </c>
      <c r="E63" s="35" t="s">
        <v>4</v>
      </c>
      <c r="F63" s="348" t="s">
        <v>1854</v>
      </c>
      <c r="G63" s="35" t="s">
        <v>524</v>
      </c>
      <c r="H63" s="39">
        <v>1.0</v>
      </c>
      <c r="I63" s="59">
        <v>16390.0</v>
      </c>
      <c r="J63" s="38"/>
      <c r="K63" s="191"/>
      <c r="L63" s="349"/>
      <c r="M63" s="350">
        <v>6830.0</v>
      </c>
      <c r="N63" s="351" t="s">
        <v>1811</v>
      </c>
      <c r="O63" s="231"/>
      <c r="P63" s="292"/>
      <c r="Q63" s="292"/>
      <c r="R63" s="292"/>
      <c r="S63" s="292"/>
      <c r="T63" s="292"/>
      <c r="U63" s="292"/>
      <c r="V63" s="292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70"/>
      <c r="AL63" s="270"/>
      <c r="AM63" s="270"/>
      <c r="AN63" s="270"/>
      <c r="AO63" s="270"/>
    </row>
    <row r="64" ht="15.75" customHeight="1">
      <c r="A64" s="35" t="s">
        <v>315</v>
      </c>
      <c r="B64" s="35" t="s">
        <v>316</v>
      </c>
      <c r="C64" s="35" t="s">
        <v>6</v>
      </c>
      <c r="D64" s="97" t="s">
        <v>328</v>
      </c>
      <c r="E64" s="97" t="s">
        <v>4</v>
      </c>
      <c r="F64" s="289" t="s">
        <v>1854</v>
      </c>
      <c r="G64" s="97" t="s">
        <v>377</v>
      </c>
      <c r="H64" s="39">
        <v>1.0</v>
      </c>
      <c r="I64" s="97">
        <v>24490.0</v>
      </c>
      <c r="J64" s="97">
        <v>16970.0</v>
      </c>
      <c r="K64" s="191"/>
      <c r="L64" s="349"/>
      <c r="M64" s="375">
        <v>6830.0</v>
      </c>
      <c r="N64" s="351"/>
      <c r="O64" s="231"/>
      <c r="P64" s="292"/>
      <c r="Q64" s="292"/>
      <c r="R64" s="292"/>
      <c r="S64" s="292"/>
      <c r="T64" s="292"/>
      <c r="U64" s="292"/>
      <c r="V64" s="292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252"/>
      <c r="AJ64" s="270"/>
      <c r="AK64" s="270"/>
      <c r="AL64" s="270"/>
      <c r="AM64" s="270"/>
      <c r="AN64" s="270"/>
      <c r="AO64" s="270"/>
    </row>
    <row r="65" ht="15.75" customHeight="1">
      <c r="A65" s="35" t="s">
        <v>315</v>
      </c>
      <c r="B65" s="35" t="s">
        <v>316</v>
      </c>
      <c r="C65" s="35" t="s">
        <v>6</v>
      </c>
      <c r="D65" s="97" t="s">
        <v>567</v>
      </c>
      <c r="E65" s="97" t="s">
        <v>4</v>
      </c>
      <c r="F65" s="289" t="s">
        <v>1854</v>
      </c>
      <c r="G65" s="97" t="s">
        <v>377</v>
      </c>
      <c r="H65" s="39">
        <v>1.0</v>
      </c>
      <c r="I65" s="97">
        <v>24490.0</v>
      </c>
      <c r="J65" s="97">
        <v>16970.0</v>
      </c>
      <c r="K65" s="191"/>
      <c r="L65" s="349"/>
      <c r="M65" s="375">
        <v>6830.0</v>
      </c>
      <c r="N65" s="351"/>
      <c r="O65" s="231"/>
      <c r="P65" s="292"/>
      <c r="Q65" s="292"/>
      <c r="R65" s="292"/>
      <c r="S65" s="292"/>
      <c r="T65" s="292"/>
      <c r="U65" s="292"/>
      <c r="V65" s="292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  <c r="AM65" s="270"/>
      <c r="AN65" s="270"/>
      <c r="AO65" s="270"/>
    </row>
    <row r="66" ht="15.75" customHeight="1">
      <c r="A66" s="261" t="s">
        <v>315</v>
      </c>
      <c r="B66" s="35" t="s">
        <v>316</v>
      </c>
      <c r="C66" s="35" t="s">
        <v>6</v>
      </c>
      <c r="D66" s="35" t="s">
        <v>328</v>
      </c>
      <c r="E66" s="35" t="s">
        <v>319</v>
      </c>
      <c r="F66" s="355" t="s">
        <v>1855</v>
      </c>
      <c r="G66" s="35" t="s">
        <v>524</v>
      </c>
      <c r="H66" s="264">
        <v>1.0</v>
      </c>
      <c r="I66" s="244" t="s">
        <v>1856</v>
      </c>
      <c r="J66" s="265"/>
      <c r="K66" s="296"/>
      <c r="L66" s="356" t="s">
        <v>1857</v>
      </c>
      <c r="M66" s="357" t="s">
        <v>1857</v>
      </c>
      <c r="N66" s="351" t="s">
        <v>1793</v>
      </c>
      <c r="O66" s="268"/>
      <c r="P66" s="269"/>
      <c r="Q66" s="269"/>
      <c r="R66" s="269"/>
      <c r="S66" s="269"/>
      <c r="T66" s="237"/>
      <c r="U66" s="237"/>
      <c r="V66" s="237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52"/>
      <c r="AL66" s="252"/>
      <c r="AM66" s="252"/>
      <c r="AN66" s="252"/>
      <c r="AO66" s="252"/>
    </row>
    <row r="67" ht="15.75" customHeight="1">
      <c r="A67" s="271" t="s">
        <v>315</v>
      </c>
      <c r="B67" s="57" t="s">
        <v>316</v>
      </c>
      <c r="C67" s="57" t="s">
        <v>6</v>
      </c>
      <c r="D67" s="57" t="s">
        <v>328</v>
      </c>
      <c r="E67" s="57" t="s">
        <v>4</v>
      </c>
      <c r="F67" s="58" t="s">
        <v>572</v>
      </c>
      <c r="G67" s="57" t="s">
        <v>524</v>
      </c>
      <c r="H67" s="39">
        <v>1.0</v>
      </c>
      <c r="I67" s="59">
        <v>19790.0</v>
      </c>
      <c r="J67" s="59">
        <v>13790.0</v>
      </c>
      <c r="K67" s="181"/>
      <c r="L67" s="137">
        <v>6391.0</v>
      </c>
      <c r="M67" s="359">
        <v>5432.0</v>
      </c>
      <c r="N67" s="192" t="s">
        <v>476</v>
      </c>
      <c r="O67" s="252"/>
      <c r="P67" s="276"/>
      <c r="Q67" s="276"/>
      <c r="R67" s="276"/>
      <c r="S67" s="276"/>
      <c r="T67" s="276"/>
      <c r="U67" s="276"/>
      <c r="V67" s="276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70"/>
      <c r="AK67" s="270"/>
      <c r="AL67" s="270"/>
      <c r="AM67" s="270"/>
      <c r="AN67" s="270"/>
      <c r="AO67" s="270"/>
    </row>
    <row r="68" ht="15.75" customHeight="1">
      <c r="A68" s="261" t="s">
        <v>315</v>
      </c>
      <c r="B68" s="35" t="s">
        <v>316</v>
      </c>
      <c r="C68" s="35" t="s">
        <v>6</v>
      </c>
      <c r="D68" s="35" t="s">
        <v>370</v>
      </c>
      <c r="E68" s="35" t="s">
        <v>319</v>
      </c>
      <c r="F68" s="355" t="s">
        <v>1858</v>
      </c>
      <c r="G68" s="35" t="s">
        <v>524</v>
      </c>
      <c r="H68" s="264">
        <v>1.0</v>
      </c>
      <c r="I68" s="244" t="s">
        <v>1859</v>
      </c>
      <c r="J68" s="265"/>
      <c r="K68" s="296"/>
      <c r="L68" s="356">
        <v>3212.0</v>
      </c>
      <c r="M68" s="357" t="s">
        <v>1860</v>
      </c>
      <c r="N68" s="351" t="s">
        <v>1793</v>
      </c>
      <c r="O68" s="268"/>
      <c r="P68" s="269"/>
      <c r="Q68" s="269"/>
      <c r="R68" s="269"/>
      <c r="S68" s="269"/>
      <c r="T68" s="237"/>
      <c r="U68" s="237"/>
      <c r="V68" s="237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70"/>
      <c r="AL68" s="270"/>
      <c r="AM68" s="270"/>
      <c r="AN68" s="270"/>
      <c r="AO68" s="270"/>
    </row>
    <row r="69" ht="15.75" customHeight="1">
      <c r="A69" s="261" t="s">
        <v>315</v>
      </c>
      <c r="B69" s="35" t="s">
        <v>316</v>
      </c>
      <c r="C69" s="35" t="s">
        <v>6</v>
      </c>
      <c r="D69" s="35" t="s">
        <v>474</v>
      </c>
      <c r="E69" s="35" t="s">
        <v>319</v>
      </c>
      <c r="F69" s="355" t="s">
        <v>1861</v>
      </c>
      <c r="G69" s="35" t="s">
        <v>524</v>
      </c>
      <c r="H69" s="264">
        <v>1.0</v>
      </c>
      <c r="I69" s="244" t="s">
        <v>1859</v>
      </c>
      <c r="J69" s="265"/>
      <c r="K69" s="296"/>
      <c r="L69" s="356">
        <v>3212.0</v>
      </c>
      <c r="M69" s="357" t="s">
        <v>1860</v>
      </c>
      <c r="N69" s="351" t="s">
        <v>1793</v>
      </c>
      <c r="O69" s="268"/>
      <c r="P69" s="269"/>
      <c r="Q69" s="269"/>
      <c r="R69" s="269"/>
      <c r="S69" s="269"/>
      <c r="T69" s="237"/>
      <c r="U69" s="237"/>
      <c r="V69" s="237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52"/>
      <c r="AL69" s="252"/>
      <c r="AM69" s="252"/>
      <c r="AN69" s="252"/>
      <c r="AO69" s="252"/>
    </row>
    <row r="70" ht="15.75" customHeight="1">
      <c r="A70" s="261" t="s">
        <v>315</v>
      </c>
      <c r="B70" s="35" t="s">
        <v>316</v>
      </c>
      <c r="C70" s="35" t="s">
        <v>6</v>
      </c>
      <c r="D70" s="35" t="s">
        <v>370</v>
      </c>
      <c r="E70" s="35" t="s">
        <v>319</v>
      </c>
      <c r="F70" s="355" t="s">
        <v>1861</v>
      </c>
      <c r="G70" s="35" t="s">
        <v>524</v>
      </c>
      <c r="H70" s="264">
        <v>1.0</v>
      </c>
      <c r="I70" s="244" t="s">
        <v>1859</v>
      </c>
      <c r="J70" s="265"/>
      <c r="K70" s="296"/>
      <c r="L70" s="356">
        <v>3212.0</v>
      </c>
      <c r="M70" s="357" t="s">
        <v>1860</v>
      </c>
      <c r="N70" s="351" t="s">
        <v>1793</v>
      </c>
      <c r="O70" s="268"/>
      <c r="P70" s="269"/>
      <c r="Q70" s="269"/>
      <c r="R70" s="269"/>
      <c r="S70" s="269"/>
      <c r="T70" s="237"/>
      <c r="U70" s="237"/>
      <c r="V70" s="237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52"/>
      <c r="AL70" s="252"/>
      <c r="AM70" s="252"/>
      <c r="AN70" s="252"/>
      <c r="AO70" s="252"/>
    </row>
    <row r="71" ht="15.75" customHeight="1">
      <c r="A71" s="261" t="s">
        <v>315</v>
      </c>
      <c r="B71" s="35" t="s">
        <v>316</v>
      </c>
      <c r="C71" s="35" t="s">
        <v>6</v>
      </c>
      <c r="D71" s="35" t="s">
        <v>370</v>
      </c>
      <c r="E71" s="35" t="s">
        <v>319</v>
      </c>
      <c r="F71" s="355" t="s">
        <v>1862</v>
      </c>
      <c r="G71" s="35" t="s">
        <v>524</v>
      </c>
      <c r="H71" s="264">
        <v>1.0</v>
      </c>
      <c r="I71" s="244" t="s">
        <v>1859</v>
      </c>
      <c r="J71" s="265"/>
      <c r="K71" s="296"/>
      <c r="L71" s="356">
        <v>3212.0</v>
      </c>
      <c r="M71" s="357" t="s">
        <v>1860</v>
      </c>
      <c r="N71" s="351" t="s">
        <v>1793</v>
      </c>
      <c r="O71" s="268"/>
      <c r="P71" s="269"/>
      <c r="Q71" s="269"/>
      <c r="R71" s="269"/>
      <c r="S71" s="269"/>
      <c r="T71" s="237"/>
      <c r="U71" s="237"/>
      <c r="V71" s="237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70"/>
      <c r="AL71" s="270"/>
      <c r="AM71" s="270"/>
      <c r="AN71" s="270"/>
      <c r="AO71" s="270"/>
    </row>
    <row r="72" ht="15.75" customHeight="1">
      <c r="A72" s="282" t="s">
        <v>315</v>
      </c>
      <c r="B72" s="57" t="s">
        <v>316</v>
      </c>
      <c r="C72" s="255" t="s">
        <v>6</v>
      </c>
      <c r="D72" s="255" t="s">
        <v>328</v>
      </c>
      <c r="E72" s="255" t="s">
        <v>319</v>
      </c>
      <c r="F72" s="256" t="s">
        <v>1863</v>
      </c>
      <c r="G72" s="255"/>
      <c r="H72" s="250">
        <v>1.0</v>
      </c>
      <c r="I72" s="255"/>
      <c r="J72" s="293">
        <v>5790.0</v>
      </c>
      <c r="K72" s="286"/>
      <c r="L72" s="353">
        <v>1916.0</v>
      </c>
      <c r="M72" s="354">
        <f t="shared" ref="M72:M73" si="7">L72*H72</f>
        <v>1916</v>
      </c>
      <c r="N72" s="286" t="s">
        <v>1804</v>
      </c>
      <c r="O72" s="247"/>
      <c r="P72" s="296"/>
      <c r="Q72" s="286"/>
      <c r="R72" s="286"/>
      <c r="S72" s="286"/>
      <c r="T72" s="286"/>
      <c r="U72" s="286"/>
      <c r="V72" s="286"/>
      <c r="W72" s="247"/>
      <c r="X72" s="247"/>
      <c r="Y72" s="247"/>
      <c r="Z72" s="247"/>
      <c r="AA72" s="247"/>
      <c r="AB72" s="247"/>
      <c r="AC72" s="247"/>
      <c r="AD72" s="247"/>
      <c r="AE72" s="247"/>
      <c r="AF72" s="247"/>
      <c r="AG72" s="247"/>
      <c r="AH72" s="247"/>
      <c r="AI72" s="252"/>
      <c r="AJ72" s="252"/>
      <c r="AK72" s="270"/>
      <c r="AL72" s="270"/>
      <c r="AM72" s="270"/>
      <c r="AN72" s="270"/>
      <c r="AO72" s="270"/>
    </row>
    <row r="73" ht="15.75" customHeight="1">
      <c r="A73" s="282" t="s">
        <v>315</v>
      </c>
      <c r="B73" s="57" t="s">
        <v>316</v>
      </c>
      <c r="C73" s="255" t="s">
        <v>6</v>
      </c>
      <c r="D73" s="255" t="s">
        <v>328</v>
      </c>
      <c r="E73" s="255" t="s">
        <v>319</v>
      </c>
      <c r="F73" s="256" t="s">
        <v>1864</v>
      </c>
      <c r="G73" s="255"/>
      <c r="H73" s="250">
        <v>1.0</v>
      </c>
      <c r="I73" s="255"/>
      <c r="J73" s="293">
        <v>5790.0</v>
      </c>
      <c r="K73" s="255"/>
      <c r="L73" s="295">
        <f>3832/2</f>
        <v>1916</v>
      </c>
      <c r="M73" s="251">
        <f t="shared" si="7"/>
        <v>1916</v>
      </c>
      <c r="N73" s="255" t="s">
        <v>1804</v>
      </c>
      <c r="O73" s="247"/>
      <c r="P73" s="270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  <c r="AF73" s="247"/>
      <c r="AG73" s="247"/>
      <c r="AH73" s="247"/>
      <c r="AI73" s="252"/>
      <c r="AJ73" s="252"/>
      <c r="AK73" s="270"/>
      <c r="AL73" s="270"/>
      <c r="AM73" s="270"/>
      <c r="AN73" s="270"/>
      <c r="AO73" s="270"/>
    </row>
    <row r="74" ht="15.75" customHeight="1">
      <c r="A74" s="35" t="s">
        <v>315</v>
      </c>
      <c r="B74" s="57" t="s">
        <v>54</v>
      </c>
      <c r="C74" s="57" t="s">
        <v>22</v>
      </c>
      <c r="D74" s="35" t="s">
        <v>567</v>
      </c>
      <c r="E74" s="57" t="s">
        <v>4</v>
      </c>
      <c r="F74" s="348" t="s">
        <v>1865</v>
      </c>
      <c r="G74" s="35" t="s">
        <v>320</v>
      </c>
      <c r="H74" s="39">
        <v>1.0</v>
      </c>
      <c r="I74" s="59">
        <v>3590.0</v>
      </c>
      <c r="J74" s="376"/>
      <c r="K74" s="274"/>
      <c r="L74" s="377" t="s">
        <v>55</v>
      </c>
      <c r="M74" s="378">
        <f>4533/3</f>
        <v>1511</v>
      </c>
      <c r="N74" s="35" t="s">
        <v>1866</v>
      </c>
      <c r="O74" s="44"/>
      <c r="P74" s="44">
        <f t="shared" ref="P74:P75" si="8">M74*H74</f>
        <v>1511</v>
      </c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252"/>
      <c r="AJ74" s="270"/>
      <c r="AK74" s="270"/>
      <c r="AL74" s="270"/>
      <c r="AM74" s="270"/>
      <c r="AN74" s="270"/>
      <c r="AO74" s="270"/>
    </row>
    <row r="75" ht="15.75" customHeight="1">
      <c r="A75" s="35" t="s">
        <v>315</v>
      </c>
      <c r="B75" s="57" t="s">
        <v>54</v>
      </c>
      <c r="C75" s="57" t="s">
        <v>22</v>
      </c>
      <c r="D75" s="35" t="s">
        <v>567</v>
      </c>
      <c r="E75" s="57" t="s">
        <v>4</v>
      </c>
      <c r="F75" s="348" t="s">
        <v>1867</v>
      </c>
      <c r="G75" s="35" t="s">
        <v>320</v>
      </c>
      <c r="H75" s="39">
        <v>1.0</v>
      </c>
      <c r="I75" s="59">
        <v>3590.0</v>
      </c>
      <c r="J75" s="376"/>
      <c r="K75" s="274"/>
      <c r="L75" s="377" t="s">
        <v>55</v>
      </c>
      <c r="M75" s="378">
        <f>3022/2</f>
        <v>1511</v>
      </c>
      <c r="N75" s="35" t="s">
        <v>1866</v>
      </c>
      <c r="O75" s="55"/>
      <c r="P75" s="44">
        <f t="shared" si="8"/>
        <v>1511</v>
      </c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252"/>
      <c r="AJ75" s="270"/>
      <c r="AK75" s="270"/>
      <c r="AL75" s="270"/>
      <c r="AM75" s="270"/>
      <c r="AN75" s="270"/>
      <c r="AO75" s="270"/>
    </row>
    <row r="76" ht="15.75" customHeight="1">
      <c r="A76" s="271" t="s">
        <v>315</v>
      </c>
      <c r="B76" s="57" t="s">
        <v>316</v>
      </c>
      <c r="C76" s="57" t="s">
        <v>573</v>
      </c>
      <c r="D76" s="57" t="s">
        <v>328</v>
      </c>
      <c r="E76" s="57" t="s">
        <v>4</v>
      </c>
      <c r="F76" s="58" t="s">
        <v>575</v>
      </c>
      <c r="G76" s="57" t="s">
        <v>335</v>
      </c>
      <c r="H76" s="39">
        <v>1.0</v>
      </c>
      <c r="I76" s="59">
        <v>3990.0</v>
      </c>
      <c r="J76" s="59"/>
      <c r="K76" s="274"/>
      <c r="L76" s="61">
        <v>1693.0</v>
      </c>
      <c r="M76" s="62">
        <v>1354.0</v>
      </c>
      <c r="N76" s="57" t="s">
        <v>476</v>
      </c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70"/>
      <c r="AK76" s="270"/>
      <c r="AL76" s="270"/>
      <c r="AM76" s="270"/>
      <c r="AN76" s="270"/>
      <c r="AO76" s="270"/>
    </row>
    <row r="77" ht="15.75" customHeight="1">
      <c r="A77" s="271" t="s">
        <v>315</v>
      </c>
      <c r="B77" s="57" t="s">
        <v>316</v>
      </c>
      <c r="C77" s="57" t="s">
        <v>573</v>
      </c>
      <c r="D77" s="57" t="s">
        <v>474</v>
      </c>
      <c r="E77" s="57" t="s">
        <v>4</v>
      </c>
      <c r="F77" s="58" t="s">
        <v>575</v>
      </c>
      <c r="G77" s="57" t="s">
        <v>335</v>
      </c>
      <c r="H77" s="39">
        <v>1.0</v>
      </c>
      <c r="I77" s="59">
        <v>3990.0</v>
      </c>
      <c r="J77" s="59"/>
      <c r="K77" s="274"/>
      <c r="L77" s="61">
        <v>1693.0</v>
      </c>
      <c r="M77" s="62">
        <v>1354.0</v>
      </c>
      <c r="N77" s="57" t="s">
        <v>476</v>
      </c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70"/>
      <c r="AK77" s="270"/>
      <c r="AL77" s="270"/>
      <c r="AM77" s="270"/>
      <c r="AN77" s="270"/>
      <c r="AO77" s="270"/>
    </row>
    <row r="78" ht="15.75" customHeight="1">
      <c r="A78" s="282" t="s">
        <v>315</v>
      </c>
      <c r="B78" s="255" t="s">
        <v>316</v>
      </c>
      <c r="C78" s="255" t="s">
        <v>6</v>
      </c>
      <c r="D78" s="57" t="s">
        <v>567</v>
      </c>
      <c r="E78" s="255" t="s">
        <v>361</v>
      </c>
      <c r="F78" s="281" t="s">
        <v>1868</v>
      </c>
      <c r="G78" s="255"/>
      <c r="H78" s="250">
        <v>1.0</v>
      </c>
      <c r="I78" s="255"/>
      <c r="J78" s="293">
        <v>18590.0</v>
      </c>
      <c r="K78" s="294">
        <v>8795.0</v>
      </c>
      <c r="L78" s="295">
        <v>4837.0</v>
      </c>
      <c r="M78" s="251">
        <f t="shared" ref="M78:M79" si="9">L78*H78</f>
        <v>4837</v>
      </c>
      <c r="N78" s="255" t="s">
        <v>1804</v>
      </c>
      <c r="O78" s="247"/>
      <c r="P78" s="270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  <c r="AF78" s="247"/>
      <c r="AG78" s="247"/>
      <c r="AH78" s="247"/>
      <c r="AI78" s="252"/>
      <c r="AJ78" s="252"/>
      <c r="AK78" s="252"/>
      <c r="AL78" s="252"/>
      <c r="AM78" s="252"/>
      <c r="AN78" s="252"/>
      <c r="AO78" s="252"/>
    </row>
    <row r="79" ht="15.75" customHeight="1">
      <c r="A79" s="57" t="s">
        <v>315</v>
      </c>
      <c r="B79" s="57" t="s">
        <v>331</v>
      </c>
      <c r="C79" s="57" t="s">
        <v>22</v>
      </c>
      <c r="D79" s="57" t="s">
        <v>328</v>
      </c>
      <c r="E79" s="57" t="s">
        <v>4</v>
      </c>
      <c r="F79" s="57" t="s">
        <v>1291</v>
      </c>
      <c r="G79" s="57" t="s">
        <v>320</v>
      </c>
      <c r="H79" s="38">
        <v>1.0</v>
      </c>
      <c r="I79" s="113">
        <v>5190.0</v>
      </c>
      <c r="J79" s="125"/>
      <c r="K79" s="210">
        <v>1990.0</v>
      </c>
      <c r="L79" s="57">
        <v>1692.0</v>
      </c>
      <c r="M79" s="189">
        <f t="shared" si="9"/>
        <v>1692</v>
      </c>
      <c r="N79" s="57" t="s">
        <v>1288</v>
      </c>
    </row>
    <row r="80" ht="15.75" customHeight="1">
      <c r="A80" s="271" t="s">
        <v>315</v>
      </c>
      <c r="B80" s="271" t="s">
        <v>331</v>
      </c>
      <c r="C80" s="271" t="s">
        <v>22</v>
      </c>
      <c r="D80" s="271" t="s">
        <v>567</v>
      </c>
      <c r="E80" s="271" t="s">
        <v>319</v>
      </c>
      <c r="F80" s="272" t="s">
        <v>1869</v>
      </c>
      <c r="G80" s="271" t="s">
        <v>320</v>
      </c>
      <c r="H80" s="273">
        <v>1.0</v>
      </c>
      <c r="I80" s="271">
        <v>4190.0</v>
      </c>
      <c r="J80" s="271"/>
      <c r="K80" s="274"/>
      <c r="L80" s="154">
        <v>1725.0</v>
      </c>
      <c r="M80" s="275">
        <v>1604.0</v>
      </c>
      <c r="N80" s="271" t="s">
        <v>321</v>
      </c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70"/>
      <c r="AK80" s="270"/>
      <c r="AL80" s="270"/>
      <c r="AM80" s="270"/>
      <c r="AN80" s="270"/>
      <c r="AO80" s="270"/>
    </row>
    <row r="81" ht="15.75" customHeight="1">
      <c r="A81" s="57" t="s">
        <v>315</v>
      </c>
      <c r="B81" s="57" t="s">
        <v>331</v>
      </c>
      <c r="C81" s="58"/>
      <c r="D81" s="271" t="s">
        <v>474</v>
      </c>
      <c r="E81" s="57" t="s">
        <v>4</v>
      </c>
      <c r="F81" s="57" t="s">
        <v>1293</v>
      </c>
      <c r="G81" s="57" t="s">
        <v>320</v>
      </c>
      <c r="H81" s="38">
        <v>1.0</v>
      </c>
      <c r="I81" s="113">
        <v>4790.0</v>
      </c>
      <c r="J81" s="125"/>
      <c r="K81" s="210">
        <v>1830.0</v>
      </c>
      <c r="L81" s="57">
        <v>1556.0</v>
      </c>
      <c r="M81" s="189">
        <f>L81*H81</f>
        <v>1556</v>
      </c>
      <c r="N81" s="57" t="s">
        <v>1288</v>
      </c>
    </row>
    <row r="82" ht="15.75" customHeight="1">
      <c r="A82" s="271" t="s">
        <v>315</v>
      </c>
      <c r="B82" s="57" t="s">
        <v>331</v>
      </c>
      <c r="C82" s="58"/>
      <c r="D82" s="97" t="s">
        <v>567</v>
      </c>
      <c r="E82" s="57" t="s">
        <v>4</v>
      </c>
      <c r="F82" s="358" t="s">
        <v>639</v>
      </c>
      <c r="G82" s="57" t="s">
        <v>320</v>
      </c>
      <c r="H82" s="39">
        <v>1.0</v>
      </c>
      <c r="I82" s="120">
        <v>5490.0</v>
      </c>
      <c r="J82" s="120">
        <v>4390.0</v>
      </c>
      <c r="K82" s="387"/>
      <c r="L82" s="61" t="s">
        <v>176</v>
      </c>
      <c r="M82" s="62">
        <v>1739.0</v>
      </c>
      <c r="N82" s="57" t="s">
        <v>629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70"/>
      <c r="AJ82" s="270"/>
      <c r="AK82" s="270"/>
    </row>
    <row r="83" ht="15.75" customHeight="1">
      <c r="A83" s="57" t="s">
        <v>315</v>
      </c>
      <c r="B83" s="57" t="s">
        <v>331</v>
      </c>
      <c r="C83" s="58"/>
      <c r="D83" s="271" t="s">
        <v>474</v>
      </c>
      <c r="E83" s="57" t="s">
        <v>4</v>
      </c>
      <c r="F83" s="57" t="s">
        <v>639</v>
      </c>
      <c r="G83" s="57" t="s">
        <v>320</v>
      </c>
      <c r="H83" s="38">
        <v>1.0</v>
      </c>
      <c r="I83" s="113">
        <v>4790.0</v>
      </c>
      <c r="J83" s="125"/>
      <c r="K83" s="384">
        <v>1830.0</v>
      </c>
      <c r="L83" s="57">
        <v>1556.0</v>
      </c>
      <c r="M83" s="189">
        <f t="shared" ref="M83:M85" si="10">L83*H83</f>
        <v>1556</v>
      </c>
      <c r="N83" s="57" t="s">
        <v>1288</v>
      </c>
    </row>
    <row r="84" ht="15.75" customHeight="1">
      <c r="A84" s="57" t="s">
        <v>315</v>
      </c>
      <c r="B84" s="57" t="s">
        <v>331</v>
      </c>
      <c r="C84" s="58"/>
      <c r="D84" s="271" t="s">
        <v>474</v>
      </c>
      <c r="E84" s="57" t="s">
        <v>4</v>
      </c>
      <c r="F84" s="57" t="s">
        <v>1294</v>
      </c>
      <c r="G84" s="57" t="s">
        <v>320</v>
      </c>
      <c r="H84" s="38">
        <v>0.0</v>
      </c>
      <c r="I84" s="113">
        <v>4990.0</v>
      </c>
      <c r="J84" s="125"/>
      <c r="K84" s="210">
        <v>1763.0</v>
      </c>
      <c r="L84" s="57">
        <v>1499.0</v>
      </c>
      <c r="M84" s="189">
        <f t="shared" si="10"/>
        <v>0</v>
      </c>
      <c r="N84" s="57" t="s">
        <v>1288</v>
      </c>
      <c r="O84" s="541" t="s">
        <v>2076</v>
      </c>
      <c r="P84" s="181"/>
      <c r="Q84" s="181"/>
      <c r="R84" s="181"/>
      <c r="S84" s="181"/>
      <c r="T84" s="181"/>
      <c r="U84" s="181"/>
      <c r="V84" s="278"/>
    </row>
    <row r="85" ht="15.75" customHeight="1">
      <c r="A85" s="57" t="s">
        <v>315</v>
      </c>
      <c r="B85" s="57" t="s">
        <v>331</v>
      </c>
      <c r="C85" s="57" t="s">
        <v>6</v>
      </c>
      <c r="D85" s="57" t="s">
        <v>328</v>
      </c>
      <c r="E85" s="57" t="s">
        <v>4</v>
      </c>
      <c r="F85" s="57" t="s">
        <v>1296</v>
      </c>
      <c r="G85" s="57" t="s">
        <v>335</v>
      </c>
      <c r="H85" s="38">
        <v>1.0</v>
      </c>
      <c r="I85" s="113">
        <v>4590.0</v>
      </c>
      <c r="J85" s="125"/>
      <c r="K85" s="210">
        <v>1690.0</v>
      </c>
      <c r="L85" s="57">
        <v>1437.0</v>
      </c>
      <c r="M85" s="189">
        <f t="shared" si="10"/>
        <v>1437</v>
      </c>
      <c r="N85" s="57" t="s">
        <v>1288</v>
      </c>
      <c r="O85" s="274"/>
      <c r="P85" s="181"/>
      <c r="Q85" s="181"/>
      <c r="R85" s="181"/>
      <c r="S85" s="181"/>
      <c r="T85" s="181"/>
      <c r="U85" s="181"/>
      <c r="V85" s="278"/>
    </row>
    <row r="86" ht="15.75" customHeight="1">
      <c r="A86" s="271" t="s">
        <v>315</v>
      </c>
      <c r="B86" s="57" t="s">
        <v>331</v>
      </c>
      <c r="C86" s="58"/>
      <c r="D86" s="97" t="s">
        <v>567</v>
      </c>
      <c r="E86" s="57" t="s">
        <v>4</v>
      </c>
      <c r="F86" s="358" t="s">
        <v>750</v>
      </c>
      <c r="G86" s="57" t="s">
        <v>335</v>
      </c>
      <c r="H86" s="38">
        <v>1.0</v>
      </c>
      <c r="I86" s="113">
        <v>3590.0</v>
      </c>
      <c r="J86" s="125"/>
      <c r="K86" s="104"/>
      <c r="L86" s="133">
        <v>1497.0</v>
      </c>
      <c r="M86" s="381">
        <v>1272.0</v>
      </c>
      <c r="N86" s="57" t="s">
        <v>748</v>
      </c>
      <c r="O86" s="274"/>
      <c r="P86" s="276"/>
      <c r="Q86" s="276"/>
      <c r="R86" s="276"/>
      <c r="S86" s="276"/>
      <c r="T86" s="276"/>
      <c r="U86" s="276"/>
      <c r="V86" s="277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52"/>
      <c r="AJ86" s="270"/>
      <c r="AK86" s="270"/>
      <c r="AL86" s="270"/>
      <c r="AM86" s="270"/>
      <c r="AN86" s="270"/>
      <c r="AO86" s="270"/>
    </row>
    <row r="87" ht="15.75" customHeight="1">
      <c r="A87" s="57" t="s">
        <v>315</v>
      </c>
      <c r="B87" s="57" t="s">
        <v>331</v>
      </c>
      <c r="C87" s="58"/>
      <c r="D87" s="57" t="s">
        <v>567</v>
      </c>
      <c r="E87" s="57" t="s">
        <v>4</v>
      </c>
      <c r="F87" s="358" t="s">
        <v>750</v>
      </c>
      <c r="G87" s="57" t="s">
        <v>335</v>
      </c>
      <c r="H87" s="38">
        <v>1.0</v>
      </c>
      <c r="I87" s="113">
        <v>4590.0</v>
      </c>
      <c r="J87" s="125"/>
      <c r="K87" s="210">
        <v>1690.0</v>
      </c>
      <c r="L87" s="64">
        <v>1437.0</v>
      </c>
      <c r="M87" s="189">
        <f>L87*H87</f>
        <v>1437</v>
      </c>
      <c r="N87" s="57" t="s">
        <v>1288</v>
      </c>
      <c r="O87" s="274"/>
      <c r="P87" s="181"/>
      <c r="Q87" s="181"/>
      <c r="R87" s="181"/>
      <c r="S87" s="181"/>
      <c r="T87" s="181"/>
      <c r="U87" s="181"/>
      <c r="V87" s="278"/>
    </row>
    <row r="88" ht="15.75" customHeight="1">
      <c r="A88" s="271" t="s">
        <v>315</v>
      </c>
      <c r="B88" s="57" t="s">
        <v>331</v>
      </c>
      <c r="C88" s="58"/>
      <c r="D88" s="97" t="s">
        <v>567</v>
      </c>
      <c r="E88" s="57" t="s">
        <v>4</v>
      </c>
      <c r="F88" s="358" t="s">
        <v>641</v>
      </c>
      <c r="G88" s="57" t="s">
        <v>335</v>
      </c>
      <c r="H88" s="38">
        <v>1.0</v>
      </c>
      <c r="I88" s="113">
        <v>4490.0</v>
      </c>
      <c r="J88" s="132">
        <v>3590.0</v>
      </c>
      <c r="K88" s="104"/>
      <c r="L88" s="532">
        <v>1497.0</v>
      </c>
      <c r="M88" s="381">
        <v>1272.0</v>
      </c>
      <c r="N88" s="57" t="s">
        <v>748</v>
      </c>
      <c r="O88" s="274"/>
      <c r="P88" s="276"/>
      <c r="Q88" s="276"/>
      <c r="R88" s="276"/>
      <c r="S88" s="276"/>
      <c r="T88" s="276"/>
      <c r="U88" s="276"/>
      <c r="V88" s="277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70"/>
      <c r="AK88" s="270"/>
      <c r="AL88" s="270"/>
      <c r="AM88" s="270"/>
      <c r="AN88" s="270"/>
      <c r="AO88" s="270"/>
    </row>
    <row r="89" ht="15.75" customHeight="1">
      <c r="A89" s="57" t="s">
        <v>315</v>
      </c>
      <c r="B89" s="57" t="s">
        <v>331</v>
      </c>
      <c r="C89" s="58"/>
      <c r="D89" s="57" t="s">
        <v>328</v>
      </c>
      <c r="E89" s="57" t="s">
        <v>4</v>
      </c>
      <c r="F89" s="57" t="s">
        <v>641</v>
      </c>
      <c r="G89" s="57" t="s">
        <v>335</v>
      </c>
      <c r="H89" s="38">
        <v>1.0</v>
      </c>
      <c r="I89" s="113">
        <v>4590.0</v>
      </c>
      <c r="J89" s="125"/>
      <c r="K89" s="211">
        <v>1497.0</v>
      </c>
      <c r="L89" s="533">
        <v>1272.0</v>
      </c>
      <c r="M89" s="189">
        <f t="shared" ref="M89:M90" si="11">L89*H89</f>
        <v>1272</v>
      </c>
      <c r="N89" s="57" t="s">
        <v>1299</v>
      </c>
      <c r="O89" s="274"/>
      <c r="P89" s="181"/>
      <c r="Q89" s="181"/>
      <c r="R89" s="181"/>
      <c r="S89" s="181"/>
      <c r="T89" s="181"/>
      <c r="U89" s="181"/>
      <c r="V89" s="278"/>
    </row>
    <row r="90" ht="15.75" customHeight="1">
      <c r="A90" s="57" t="s">
        <v>315</v>
      </c>
      <c r="B90" s="57" t="s">
        <v>316</v>
      </c>
      <c r="C90" s="57" t="s">
        <v>573</v>
      </c>
      <c r="D90" s="57" t="s">
        <v>328</v>
      </c>
      <c r="E90" s="57" t="s">
        <v>4</v>
      </c>
      <c r="F90" s="57" t="s">
        <v>1300</v>
      </c>
      <c r="G90" s="57" t="s">
        <v>335</v>
      </c>
      <c r="H90" s="38">
        <v>0.0</v>
      </c>
      <c r="I90" s="113">
        <v>2990.0</v>
      </c>
      <c r="J90" s="125"/>
      <c r="K90" s="210">
        <v>1163.0</v>
      </c>
      <c r="L90" s="64">
        <v>989.0</v>
      </c>
      <c r="M90" s="189">
        <f t="shared" si="11"/>
        <v>0</v>
      </c>
      <c r="N90" s="57" t="s">
        <v>1288</v>
      </c>
      <c r="O90" s="541" t="s">
        <v>2077</v>
      </c>
      <c r="P90" s="181"/>
      <c r="Q90" s="181"/>
      <c r="R90" s="181"/>
      <c r="S90" s="181"/>
      <c r="T90" s="181"/>
      <c r="U90" s="181"/>
      <c r="V90" s="278"/>
    </row>
    <row r="91" ht="15.75" customHeight="1">
      <c r="A91" s="271" t="s">
        <v>315</v>
      </c>
      <c r="B91" s="57" t="s">
        <v>316</v>
      </c>
      <c r="C91" s="58"/>
      <c r="D91" s="57" t="s">
        <v>328</v>
      </c>
      <c r="E91" s="57" t="s">
        <v>4</v>
      </c>
      <c r="F91" s="57" t="s">
        <v>755</v>
      </c>
      <c r="G91" s="57" t="s">
        <v>335</v>
      </c>
      <c r="H91" s="38">
        <v>1.0</v>
      </c>
      <c r="I91" s="113">
        <v>2990.0</v>
      </c>
      <c r="J91" s="125"/>
      <c r="K91" s="104"/>
      <c r="L91" s="532">
        <v>1163.0</v>
      </c>
      <c r="M91" s="381">
        <v>989.0</v>
      </c>
      <c r="N91" s="57" t="s">
        <v>748</v>
      </c>
      <c r="O91" s="274"/>
      <c r="P91" s="276"/>
      <c r="Q91" s="276"/>
      <c r="R91" s="276"/>
      <c r="S91" s="276"/>
      <c r="T91" s="276"/>
      <c r="U91" s="276"/>
      <c r="V91" s="277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70"/>
      <c r="AK91" s="270"/>
      <c r="AL91" s="270"/>
      <c r="AM91" s="270"/>
      <c r="AN91" s="270"/>
      <c r="AO91" s="270"/>
    </row>
    <row r="92" ht="15.75" customHeight="1">
      <c r="A92" s="271" t="s">
        <v>315</v>
      </c>
      <c r="B92" s="57" t="s">
        <v>316</v>
      </c>
      <c r="C92" s="58"/>
      <c r="D92" s="97" t="s">
        <v>567</v>
      </c>
      <c r="E92" s="57" t="s">
        <v>4</v>
      </c>
      <c r="F92" s="358" t="s">
        <v>756</v>
      </c>
      <c r="G92" s="57" t="s">
        <v>335</v>
      </c>
      <c r="H92" s="38">
        <v>1.0</v>
      </c>
      <c r="I92" s="113">
        <v>2990.0</v>
      </c>
      <c r="J92" s="125"/>
      <c r="K92" s="104"/>
      <c r="L92" s="532">
        <v>1163.0</v>
      </c>
      <c r="M92" s="381">
        <v>989.0</v>
      </c>
      <c r="N92" s="57" t="s">
        <v>748</v>
      </c>
      <c r="O92" s="274"/>
      <c r="P92" s="276"/>
      <c r="Q92" s="276"/>
      <c r="R92" s="276"/>
      <c r="S92" s="276"/>
      <c r="T92" s="276"/>
      <c r="U92" s="276"/>
      <c r="V92" s="277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  <c r="AM92" s="270"/>
      <c r="AN92" s="270"/>
      <c r="AO92" s="270"/>
    </row>
    <row r="93" ht="15.75" customHeight="1">
      <c r="A93" s="271" t="s">
        <v>315</v>
      </c>
      <c r="B93" s="57" t="s">
        <v>316</v>
      </c>
      <c r="C93" s="58"/>
      <c r="D93" s="271" t="s">
        <v>474</v>
      </c>
      <c r="E93" s="57" t="s">
        <v>4</v>
      </c>
      <c r="F93" s="57" t="s">
        <v>757</v>
      </c>
      <c r="G93" s="57" t="s">
        <v>335</v>
      </c>
      <c r="H93" s="38">
        <v>1.0</v>
      </c>
      <c r="I93" s="113">
        <v>2990.0</v>
      </c>
      <c r="J93" s="125"/>
      <c r="K93" s="104"/>
      <c r="L93" s="532">
        <v>1163.0</v>
      </c>
      <c r="M93" s="381">
        <v>989.0</v>
      </c>
      <c r="N93" s="57" t="s">
        <v>748</v>
      </c>
      <c r="O93" s="274"/>
      <c r="P93" s="276"/>
      <c r="Q93" s="276"/>
      <c r="R93" s="276"/>
      <c r="S93" s="276"/>
      <c r="T93" s="276"/>
      <c r="U93" s="276"/>
      <c r="V93" s="277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70"/>
      <c r="AK93" s="270"/>
      <c r="AL93" s="270"/>
      <c r="AM93" s="270"/>
      <c r="AN93" s="270"/>
      <c r="AO93" s="270"/>
    </row>
    <row r="94" ht="15.75" customHeight="1">
      <c r="A94" s="57" t="s">
        <v>315</v>
      </c>
      <c r="B94" s="57" t="s">
        <v>316</v>
      </c>
      <c r="C94" s="58"/>
      <c r="D94" s="271" t="s">
        <v>474</v>
      </c>
      <c r="E94" s="57" t="s">
        <v>4</v>
      </c>
      <c r="F94" s="57" t="s">
        <v>758</v>
      </c>
      <c r="G94" s="57" t="s">
        <v>335</v>
      </c>
      <c r="H94" s="38">
        <v>0.0</v>
      </c>
      <c r="I94" s="113">
        <v>3190.0</v>
      </c>
      <c r="J94" s="132">
        <v>2790.0</v>
      </c>
      <c r="K94" s="61">
        <v>1330.0</v>
      </c>
      <c r="L94" s="38">
        <v>1131.0</v>
      </c>
      <c r="M94" s="383">
        <f t="shared" ref="M94:M101" si="12">L94*H94</f>
        <v>0</v>
      </c>
      <c r="N94" s="57" t="s">
        <v>1035</v>
      </c>
      <c r="O94" s="435" t="s">
        <v>438</v>
      </c>
      <c r="P94" s="276"/>
      <c r="Q94" s="276"/>
      <c r="R94" s="276"/>
      <c r="S94" s="276"/>
      <c r="T94" s="276"/>
      <c r="U94" s="276"/>
      <c r="V94" s="277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70"/>
      <c r="AJ94" s="270"/>
      <c r="AK94" s="270"/>
    </row>
    <row r="95" ht="15.75" customHeight="1">
      <c r="A95" s="57" t="s">
        <v>315</v>
      </c>
      <c r="B95" s="57" t="s">
        <v>316</v>
      </c>
      <c r="C95" s="58"/>
      <c r="D95" s="57" t="s">
        <v>328</v>
      </c>
      <c r="E95" s="57" t="s">
        <v>4</v>
      </c>
      <c r="F95" s="57" t="s">
        <v>1098</v>
      </c>
      <c r="G95" s="57" t="s">
        <v>335</v>
      </c>
      <c r="H95" s="38">
        <v>0.0</v>
      </c>
      <c r="I95" s="113">
        <v>3390.0</v>
      </c>
      <c r="J95" s="125"/>
      <c r="K95" s="210">
        <v>1330.0</v>
      </c>
      <c r="L95" s="57">
        <v>1131.0</v>
      </c>
      <c r="M95" s="189">
        <f t="shared" si="12"/>
        <v>0</v>
      </c>
      <c r="N95" s="57" t="s">
        <v>1288</v>
      </c>
      <c r="O95" s="541" t="s">
        <v>438</v>
      </c>
      <c r="P95" s="181"/>
      <c r="Q95" s="181"/>
      <c r="R95" s="181"/>
      <c r="S95" s="181"/>
      <c r="T95" s="181"/>
      <c r="U95" s="181"/>
      <c r="V95" s="278"/>
    </row>
    <row r="96" ht="15.75" customHeight="1">
      <c r="A96" s="57" t="s">
        <v>315</v>
      </c>
      <c r="B96" s="57" t="s">
        <v>316</v>
      </c>
      <c r="C96" s="58"/>
      <c r="D96" s="57" t="s">
        <v>328</v>
      </c>
      <c r="E96" s="57" t="s">
        <v>4</v>
      </c>
      <c r="F96" s="57" t="s">
        <v>759</v>
      </c>
      <c r="G96" s="57" t="s">
        <v>335</v>
      </c>
      <c r="H96" s="38">
        <v>1.0</v>
      </c>
      <c r="I96" s="113">
        <v>3390.0</v>
      </c>
      <c r="J96" s="125"/>
      <c r="K96" s="210">
        <v>1330.0</v>
      </c>
      <c r="L96" s="57">
        <v>1131.0</v>
      </c>
      <c r="M96" s="189">
        <f t="shared" si="12"/>
        <v>1131</v>
      </c>
      <c r="N96" s="57" t="s">
        <v>1288</v>
      </c>
    </row>
    <row r="97" ht="15.75" customHeight="1">
      <c r="A97" s="57" t="s">
        <v>315</v>
      </c>
      <c r="B97" s="57" t="s">
        <v>316</v>
      </c>
      <c r="C97" s="57"/>
      <c r="D97" s="271" t="s">
        <v>567</v>
      </c>
      <c r="E97" s="57" t="s">
        <v>4</v>
      </c>
      <c r="F97" s="382" t="s">
        <v>1110</v>
      </c>
      <c r="G97" s="154" t="s">
        <v>335</v>
      </c>
      <c r="H97" s="38">
        <v>1.0</v>
      </c>
      <c r="I97" s="113">
        <v>3190.0</v>
      </c>
      <c r="J97" s="132">
        <v>2790.0</v>
      </c>
      <c r="K97" s="179">
        <v>1330.0</v>
      </c>
      <c r="L97" s="38">
        <v>1130.5</v>
      </c>
      <c r="M97" s="383">
        <f t="shared" si="12"/>
        <v>1130.5</v>
      </c>
      <c r="N97" s="57" t="s">
        <v>1095</v>
      </c>
      <c r="O97" s="63"/>
      <c r="P97" s="63"/>
      <c r="Q97" s="5">
        <v>2.0</v>
      </c>
      <c r="R97" s="5"/>
      <c r="S97" s="5"/>
      <c r="T97" s="5"/>
      <c r="U97" s="5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</row>
    <row r="98" ht="15.75" customHeight="1">
      <c r="A98" s="57" t="s">
        <v>315</v>
      </c>
      <c r="B98" s="57" t="s">
        <v>316</v>
      </c>
      <c r="C98" s="58"/>
      <c r="D98" s="57" t="s">
        <v>328</v>
      </c>
      <c r="E98" s="57" t="s">
        <v>4</v>
      </c>
      <c r="F98" s="57" t="s">
        <v>1110</v>
      </c>
      <c r="G98" s="57" t="s">
        <v>335</v>
      </c>
      <c r="H98" s="38">
        <v>1.0</v>
      </c>
      <c r="I98" s="113">
        <v>3390.0</v>
      </c>
      <c r="J98" s="125"/>
      <c r="K98" s="210">
        <v>1330.0</v>
      </c>
      <c r="L98" s="57">
        <v>1131.0</v>
      </c>
      <c r="M98" s="189">
        <f t="shared" si="12"/>
        <v>1131</v>
      </c>
      <c r="N98" s="57" t="s">
        <v>1288</v>
      </c>
    </row>
    <row r="99" ht="15.75" customHeight="1">
      <c r="A99" s="57" t="s">
        <v>315</v>
      </c>
      <c r="B99" s="57" t="s">
        <v>316</v>
      </c>
      <c r="C99" s="57" t="s">
        <v>573</v>
      </c>
      <c r="D99" s="57" t="s">
        <v>328</v>
      </c>
      <c r="E99" s="57" t="s">
        <v>4</v>
      </c>
      <c r="F99" s="57" t="s">
        <v>1307</v>
      </c>
      <c r="G99" s="57" t="s">
        <v>335</v>
      </c>
      <c r="H99" s="38">
        <v>1.0</v>
      </c>
      <c r="I99" s="113">
        <v>3390.0</v>
      </c>
      <c r="J99" s="125"/>
      <c r="K99" s="210">
        <v>1390.0</v>
      </c>
      <c r="L99" s="57">
        <v>1182.0</v>
      </c>
      <c r="M99" s="189">
        <f t="shared" si="12"/>
        <v>1182</v>
      </c>
      <c r="N99" s="57" t="s">
        <v>1288</v>
      </c>
    </row>
    <row r="100" ht="15.75" customHeight="1">
      <c r="A100" s="57" t="s">
        <v>315</v>
      </c>
      <c r="B100" s="57" t="s">
        <v>316</v>
      </c>
      <c r="C100" s="57" t="s">
        <v>573</v>
      </c>
      <c r="D100" s="271" t="s">
        <v>474</v>
      </c>
      <c r="E100" s="57" t="s">
        <v>4</v>
      </c>
      <c r="F100" s="57" t="s">
        <v>1307</v>
      </c>
      <c r="G100" s="57" t="s">
        <v>335</v>
      </c>
      <c r="H100" s="38">
        <v>1.0</v>
      </c>
      <c r="I100" s="113">
        <v>3390.0</v>
      </c>
      <c r="J100" s="125"/>
      <c r="K100" s="210">
        <v>1390.0</v>
      </c>
      <c r="L100" s="57">
        <v>1182.0</v>
      </c>
      <c r="M100" s="189">
        <f t="shared" si="12"/>
        <v>1182</v>
      </c>
      <c r="N100" s="57" t="s">
        <v>1288</v>
      </c>
    </row>
    <row r="101" ht="15.75" customHeight="1">
      <c r="A101" s="57" t="s">
        <v>315</v>
      </c>
      <c r="B101" s="57" t="s">
        <v>316</v>
      </c>
      <c r="C101" s="58"/>
      <c r="D101" s="57" t="s">
        <v>567</v>
      </c>
      <c r="E101" s="57" t="s">
        <v>4</v>
      </c>
      <c r="F101" s="358" t="s">
        <v>1309</v>
      </c>
      <c r="G101" s="57" t="s">
        <v>335</v>
      </c>
      <c r="H101" s="38">
        <v>1.0</v>
      </c>
      <c r="I101" s="113">
        <v>2790.0</v>
      </c>
      <c r="J101" s="125"/>
      <c r="K101" s="211">
        <v>1163.0</v>
      </c>
      <c r="L101" s="57">
        <v>989.0</v>
      </c>
      <c r="M101" s="189">
        <f t="shared" si="12"/>
        <v>989</v>
      </c>
      <c r="N101" s="57" t="s">
        <v>1299</v>
      </c>
    </row>
    <row r="102" ht="15.75" customHeight="1">
      <c r="A102" s="271" t="s">
        <v>315</v>
      </c>
      <c r="B102" s="57" t="s">
        <v>316</v>
      </c>
      <c r="C102" s="58"/>
      <c r="D102" s="57" t="s">
        <v>328</v>
      </c>
      <c r="E102" s="57" t="s">
        <v>4</v>
      </c>
      <c r="F102" s="57" t="s">
        <v>760</v>
      </c>
      <c r="G102" s="57" t="s">
        <v>335</v>
      </c>
      <c r="H102" s="38">
        <v>1.0</v>
      </c>
      <c r="I102" s="113">
        <v>3390.0</v>
      </c>
      <c r="J102" s="132">
        <v>2590.0</v>
      </c>
      <c r="K102" s="104"/>
      <c r="L102" s="133">
        <v>1163.0</v>
      </c>
      <c r="M102" s="381">
        <v>989.0</v>
      </c>
      <c r="N102" s="57" t="s">
        <v>748</v>
      </c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70"/>
      <c r="AK102" s="270"/>
      <c r="AL102" s="270"/>
      <c r="AM102" s="270"/>
      <c r="AN102" s="270"/>
      <c r="AO102" s="270"/>
    </row>
    <row r="103" ht="15.75" customHeight="1">
      <c r="A103" s="271" t="s">
        <v>315</v>
      </c>
      <c r="B103" s="57" t="s">
        <v>316</v>
      </c>
      <c r="C103" s="58"/>
      <c r="D103" s="271" t="s">
        <v>474</v>
      </c>
      <c r="E103" s="57" t="s">
        <v>4</v>
      </c>
      <c r="F103" s="57" t="s">
        <v>760</v>
      </c>
      <c r="G103" s="57" t="s">
        <v>335</v>
      </c>
      <c r="H103" s="38">
        <v>1.0</v>
      </c>
      <c r="I103" s="113">
        <v>3390.0</v>
      </c>
      <c r="J103" s="132">
        <v>2590.0</v>
      </c>
      <c r="K103" s="104"/>
      <c r="L103" s="133">
        <v>1163.0</v>
      </c>
      <c r="M103" s="381">
        <v>989.0</v>
      </c>
      <c r="N103" s="57" t="s">
        <v>748</v>
      </c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52"/>
      <c r="AJ103" s="270"/>
      <c r="AK103" s="270"/>
      <c r="AL103" s="270"/>
      <c r="AM103" s="270"/>
      <c r="AN103" s="270"/>
      <c r="AO103" s="270"/>
    </row>
    <row r="104" ht="15.75" customHeight="1">
      <c r="A104" s="271" t="s">
        <v>315</v>
      </c>
      <c r="B104" s="57" t="s">
        <v>316</v>
      </c>
      <c r="C104" s="58"/>
      <c r="D104" s="97" t="s">
        <v>567</v>
      </c>
      <c r="E104" s="57" t="s">
        <v>4</v>
      </c>
      <c r="F104" s="358" t="s">
        <v>763</v>
      </c>
      <c r="G104" s="57" t="s">
        <v>335</v>
      </c>
      <c r="H104" s="38">
        <v>1.0</v>
      </c>
      <c r="I104" s="113">
        <v>2790.0</v>
      </c>
      <c r="J104" s="132">
        <v>1990.0</v>
      </c>
      <c r="K104" s="104"/>
      <c r="L104" s="133">
        <v>997.0</v>
      </c>
      <c r="M104" s="381">
        <v>847.0</v>
      </c>
      <c r="N104" s="57" t="s">
        <v>748</v>
      </c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70"/>
      <c r="AK104" s="270"/>
      <c r="AL104" s="270"/>
      <c r="AM104" s="270"/>
      <c r="AN104" s="270"/>
      <c r="AO104" s="270"/>
    </row>
    <row r="105" ht="15.75" customHeight="1">
      <c r="A105" s="271" t="s">
        <v>315</v>
      </c>
      <c r="B105" s="57" t="s">
        <v>316</v>
      </c>
      <c r="C105" s="58"/>
      <c r="D105" s="57" t="s">
        <v>328</v>
      </c>
      <c r="E105" s="57" t="s">
        <v>4</v>
      </c>
      <c r="F105" s="57" t="s">
        <v>764</v>
      </c>
      <c r="G105" s="57" t="s">
        <v>335</v>
      </c>
      <c r="H105" s="38">
        <v>1.0</v>
      </c>
      <c r="I105" s="113">
        <v>2790.0</v>
      </c>
      <c r="J105" s="132">
        <v>1990.0</v>
      </c>
      <c r="K105" s="104"/>
      <c r="L105" s="133">
        <v>997.0</v>
      </c>
      <c r="M105" s="381">
        <v>847.0</v>
      </c>
      <c r="N105" s="57" t="s">
        <v>748</v>
      </c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52"/>
      <c r="AJ105" s="270"/>
      <c r="AK105" s="270"/>
      <c r="AL105" s="270"/>
      <c r="AM105" s="270"/>
      <c r="AN105" s="270"/>
      <c r="AO105" s="270"/>
    </row>
    <row r="106" ht="15.75" customHeight="1">
      <c r="A106" s="271" t="s">
        <v>315</v>
      </c>
      <c r="B106" s="57" t="s">
        <v>316</v>
      </c>
      <c r="C106" s="58"/>
      <c r="D106" s="57" t="s">
        <v>328</v>
      </c>
      <c r="E106" s="57" t="s">
        <v>4</v>
      </c>
      <c r="F106" s="57" t="s">
        <v>765</v>
      </c>
      <c r="G106" s="57" t="s">
        <v>335</v>
      </c>
      <c r="H106" s="38">
        <v>0.0</v>
      </c>
      <c r="I106" s="113">
        <v>2790.0</v>
      </c>
      <c r="J106" s="132">
        <v>1990.0</v>
      </c>
      <c r="K106" s="104"/>
      <c r="L106" s="133">
        <v>997.0</v>
      </c>
      <c r="M106" s="381">
        <v>847.0</v>
      </c>
      <c r="N106" s="57" t="s">
        <v>748</v>
      </c>
      <c r="O106" s="395" t="s">
        <v>2078</v>
      </c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52"/>
      <c r="AJ106" s="270"/>
      <c r="AK106" s="270"/>
      <c r="AL106" s="270"/>
      <c r="AM106" s="270"/>
      <c r="AN106" s="270"/>
      <c r="AO106" s="270"/>
    </row>
    <row r="107" ht="15.75" customHeight="1">
      <c r="A107" s="271" t="s">
        <v>315</v>
      </c>
      <c r="B107" s="57" t="s">
        <v>644</v>
      </c>
      <c r="C107" s="57" t="s">
        <v>317</v>
      </c>
      <c r="D107" s="97" t="s">
        <v>328</v>
      </c>
      <c r="E107" s="57" t="s">
        <v>4</v>
      </c>
      <c r="F107" s="57" t="s">
        <v>645</v>
      </c>
      <c r="G107" s="57" t="s">
        <v>335</v>
      </c>
      <c r="H107" s="39">
        <v>1.0</v>
      </c>
      <c r="I107" s="120">
        <v>1990.0</v>
      </c>
      <c r="J107" s="120"/>
      <c r="K107" s="119"/>
      <c r="L107" s="61">
        <v>690.0</v>
      </c>
      <c r="M107" s="62">
        <v>656.0</v>
      </c>
      <c r="N107" s="57" t="s">
        <v>629</v>
      </c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70"/>
      <c r="AJ107" s="270"/>
      <c r="AK107" s="270"/>
    </row>
    <row r="108" ht="15.75" customHeight="1">
      <c r="A108" s="271" t="s">
        <v>315</v>
      </c>
      <c r="B108" s="57" t="s">
        <v>316</v>
      </c>
      <c r="C108" s="58"/>
      <c r="D108" s="97" t="s">
        <v>567</v>
      </c>
      <c r="E108" s="57" t="s">
        <v>4</v>
      </c>
      <c r="F108" s="358" t="s">
        <v>647</v>
      </c>
      <c r="G108" s="57" t="s">
        <v>335</v>
      </c>
      <c r="H108" s="39">
        <v>1.0</v>
      </c>
      <c r="I108" s="120">
        <v>2590.0</v>
      </c>
      <c r="J108" s="120"/>
      <c r="K108" s="119"/>
      <c r="L108" s="61">
        <v>660.0</v>
      </c>
      <c r="M108" s="62">
        <v>627.0</v>
      </c>
      <c r="N108" s="57" t="s">
        <v>629</v>
      </c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70"/>
      <c r="AJ108" s="270"/>
      <c r="AK108" s="270"/>
    </row>
    <row r="109" ht="15.75" customHeight="1">
      <c r="A109" s="282" t="s">
        <v>315</v>
      </c>
      <c r="B109" s="255" t="s">
        <v>331</v>
      </c>
      <c r="C109" s="255" t="s">
        <v>6</v>
      </c>
      <c r="D109" s="57" t="s">
        <v>567</v>
      </c>
      <c r="E109" s="255" t="s">
        <v>319</v>
      </c>
      <c r="F109" s="281" t="s">
        <v>1870</v>
      </c>
      <c r="G109" s="255"/>
      <c r="H109" s="250">
        <v>1.0</v>
      </c>
      <c r="I109" s="255"/>
      <c r="J109" s="293">
        <v>14590.0</v>
      </c>
      <c r="K109" s="294">
        <v>6868.0</v>
      </c>
      <c r="L109" s="295">
        <v>4121.0</v>
      </c>
      <c r="M109" s="251">
        <f>L109*H109</f>
        <v>4121</v>
      </c>
      <c r="N109" s="255" t="s">
        <v>1804</v>
      </c>
      <c r="O109" s="247"/>
      <c r="P109" s="270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52"/>
      <c r="AJ109" s="252"/>
      <c r="AK109" s="270"/>
      <c r="AL109" s="270"/>
      <c r="AM109" s="270"/>
      <c r="AN109" s="270"/>
      <c r="AO109" s="270"/>
    </row>
    <row r="110" ht="15.75" customHeight="1">
      <c r="A110" s="271" t="s">
        <v>315</v>
      </c>
      <c r="B110" s="57" t="s">
        <v>316</v>
      </c>
      <c r="C110" s="58"/>
      <c r="D110" s="97" t="s">
        <v>567</v>
      </c>
      <c r="E110" s="57" t="s">
        <v>4</v>
      </c>
      <c r="F110" s="358" t="s">
        <v>652</v>
      </c>
      <c r="G110" s="57" t="s">
        <v>335</v>
      </c>
      <c r="H110" s="39">
        <v>1.0</v>
      </c>
      <c r="I110" s="120">
        <v>2590.0</v>
      </c>
      <c r="J110" s="120"/>
      <c r="K110" s="387"/>
      <c r="L110" s="61">
        <v>860.0</v>
      </c>
      <c r="M110" s="62">
        <v>817.0</v>
      </c>
      <c r="N110" s="57" t="s">
        <v>629</v>
      </c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70"/>
      <c r="AJ110" s="270"/>
      <c r="AK110" s="270"/>
    </row>
    <row r="111" ht="15.75" customHeight="1">
      <c r="A111" s="271" t="s">
        <v>315</v>
      </c>
      <c r="B111" s="57" t="s">
        <v>316</v>
      </c>
      <c r="C111" s="58"/>
      <c r="D111" s="97" t="s">
        <v>328</v>
      </c>
      <c r="E111" s="57" t="s">
        <v>4</v>
      </c>
      <c r="F111" s="57" t="s">
        <v>653</v>
      </c>
      <c r="G111" s="57" t="s">
        <v>335</v>
      </c>
      <c r="H111" s="39">
        <v>1.0</v>
      </c>
      <c r="I111" s="120">
        <v>2590.0</v>
      </c>
      <c r="J111" s="120"/>
      <c r="K111" s="387"/>
      <c r="L111" s="61">
        <v>860.0</v>
      </c>
      <c r="M111" s="62">
        <v>817.0</v>
      </c>
      <c r="N111" s="57" t="s">
        <v>629</v>
      </c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70"/>
      <c r="AJ111" s="270"/>
      <c r="AK111" s="270"/>
    </row>
    <row r="112" ht="15.75" customHeight="1">
      <c r="A112" s="57" t="s">
        <v>315</v>
      </c>
      <c r="B112" s="57" t="s">
        <v>577</v>
      </c>
      <c r="C112" s="57"/>
      <c r="D112" s="57" t="s">
        <v>474</v>
      </c>
      <c r="E112" s="57" t="s">
        <v>4</v>
      </c>
      <c r="F112" s="58" t="s">
        <v>1102</v>
      </c>
      <c r="G112" s="154" t="s">
        <v>1094</v>
      </c>
      <c r="H112" s="38">
        <v>1.0</v>
      </c>
      <c r="I112" s="59">
        <v>13490.0</v>
      </c>
      <c r="J112" s="59">
        <v>10790.0</v>
      </c>
      <c r="K112" s="389">
        <v>5390.0</v>
      </c>
      <c r="L112" s="38">
        <v>3773.0</v>
      </c>
      <c r="M112" s="383">
        <f>L112*H112</f>
        <v>3773</v>
      </c>
      <c r="N112" s="57" t="s">
        <v>1095</v>
      </c>
      <c r="O112" s="63"/>
      <c r="P112" s="63"/>
      <c r="Q112" s="5">
        <v>1.0</v>
      </c>
      <c r="R112" s="5"/>
      <c r="S112" s="5"/>
      <c r="T112" s="5"/>
      <c r="U112" s="5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</row>
    <row r="113" ht="15.75" customHeight="1">
      <c r="A113" s="35" t="s">
        <v>315</v>
      </c>
      <c r="B113" s="367" t="s">
        <v>1872</v>
      </c>
      <c r="C113" s="390"/>
      <c r="D113" s="367" t="s">
        <v>328</v>
      </c>
      <c r="E113" s="367" t="s">
        <v>4</v>
      </c>
      <c r="F113" s="368" t="s">
        <v>1873</v>
      </c>
      <c r="G113" s="369" t="s">
        <v>1874</v>
      </c>
      <c r="H113" s="39">
        <v>1.0</v>
      </c>
      <c r="I113" s="367">
        <v>12490.0</v>
      </c>
      <c r="J113" s="367">
        <v>9970.0</v>
      </c>
      <c r="L113" s="391">
        <v>4646.0</v>
      </c>
      <c r="M113" s="392">
        <v>4646.0</v>
      </c>
      <c r="N113" s="57" t="s">
        <v>1841</v>
      </c>
      <c r="O113" s="363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70"/>
      <c r="AK113" s="270"/>
      <c r="AL113" s="270"/>
      <c r="AM113" s="270"/>
      <c r="AN113" s="270"/>
      <c r="AO113" s="270"/>
    </row>
    <row r="114" ht="15.75" customHeight="1">
      <c r="A114" s="271" t="s">
        <v>315</v>
      </c>
      <c r="B114" s="57" t="s">
        <v>577</v>
      </c>
      <c r="C114" s="58"/>
      <c r="D114" s="57" t="s">
        <v>328</v>
      </c>
      <c r="E114" s="57" t="s">
        <v>4</v>
      </c>
      <c r="F114" s="57" t="s">
        <v>766</v>
      </c>
      <c r="G114" s="57" t="s">
        <v>579</v>
      </c>
      <c r="H114" s="38">
        <v>1.0</v>
      </c>
      <c r="I114" s="142">
        <v>11590.0</v>
      </c>
      <c r="J114" s="132">
        <v>9990.0</v>
      </c>
      <c r="K114" s="114"/>
      <c r="L114" s="133">
        <v>4990.0</v>
      </c>
      <c r="M114" s="381">
        <v>4491.0</v>
      </c>
      <c r="N114" s="57" t="s">
        <v>748</v>
      </c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70"/>
      <c r="AK114" s="270"/>
      <c r="AL114" s="270"/>
      <c r="AM114" s="270"/>
      <c r="AN114" s="270"/>
      <c r="AO114" s="270"/>
    </row>
    <row r="115" ht="15.75" customHeight="1">
      <c r="A115" s="35" t="s">
        <v>315</v>
      </c>
      <c r="B115" s="367" t="s">
        <v>1872</v>
      </c>
      <c r="C115" s="390"/>
      <c r="D115" s="367" t="s">
        <v>328</v>
      </c>
      <c r="E115" s="367" t="s">
        <v>4</v>
      </c>
      <c r="F115" s="368" t="s">
        <v>1875</v>
      </c>
      <c r="G115" s="369" t="s">
        <v>1874</v>
      </c>
      <c r="H115" s="39">
        <v>1.0</v>
      </c>
      <c r="I115" s="367">
        <v>12490.0</v>
      </c>
      <c r="J115" s="367">
        <v>9970.0</v>
      </c>
      <c r="L115" s="391">
        <v>4323.0</v>
      </c>
      <c r="M115" s="392">
        <v>4323.0</v>
      </c>
      <c r="N115" s="57" t="s">
        <v>1841</v>
      </c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  <c r="AM115" s="270"/>
      <c r="AN115" s="270"/>
      <c r="AO115" s="270"/>
    </row>
    <row r="116" ht="15.75" customHeight="1">
      <c r="A116" s="57" t="s">
        <v>315</v>
      </c>
      <c r="B116" s="57" t="s">
        <v>577</v>
      </c>
      <c r="C116" s="57"/>
      <c r="D116" s="57" t="s">
        <v>474</v>
      </c>
      <c r="E116" s="57" t="s">
        <v>4</v>
      </c>
      <c r="F116" s="58" t="s">
        <v>580</v>
      </c>
      <c r="G116" s="154" t="s">
        <v>1094</v>
      </c>
      <c r="H116" s="38">
        <v>1.0</v>
      </c>
      <c r="I116" s="59">
        <v>13490.0</v>
      </c>
      <c r="J116" s="59">
        <v>10790.0</v>
      </c>
      <c r="K116" s="389">
        <v>5390.0</v>
      </c>
      <c r="L116" s="38">
        <v>3773.0</v>
      </c>
      <c r="M116" s="383">
        <f t="shared" ref="M116:M120" si="13">L116*H116</f>
        <v>3773</v>
      </c>
      <c r="N116" s="57" t="s">
        <v>1095</v>
      </c>
      <c r="O116" s="63"/>
      <c r="P116" s="63"/>
      <c r="Q116" s="5">
        <v>1.0</v>
      </c>
      <c r="R116" s="5"/>
      <c r="S116" s="5"/>
      <c r="T116" s="5"/>
      <c r="U116" s="5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</row>
    <row r="117" ht="15.75" customHeight="1">
      <c r="A117" s="57" t="s">
        <v>315</v>
      </c>
      <c r="B117" s="57" t="s">
        <v>577</v>
      </c>
      <c r="C117" s="57"/>
      <c r="D117" s="57" t="s">
        <v>474</v>
      </c>
      <c r="E117" s="57" t="s">
        <v>4</v>
      </c>
      <c r="F117" s="58" t="s">
        <v>1104</v>
      </c>
      <c r="G117" s="154" t="s">
        <v>1097</v>
      </c>
      <c r="H117" s="38">
        <v>1.0</v>
      </c>
      <c r="I117" s="120">
        <v>14490.0</v>
      </c>
      <c r="J117" s="120">
        <v>11990.0</v>
      </c>
      <c r="K117" s="389">
        <v>5790.0</v>
      </c>
      <c r="L117" s="38">
        <v>5211.0</v>
      </c>
      <c r="M117" s="383">
        <f t="shared" si="13"/>
        <v>5211</v>
      </c>
      <c r="N117" s="57" t="s">
        <v>1095</v>
      </c>
      <c r="O117" s="63"/>
      <c r="P117" s="63"/>
      <c r="Q117" s="5">
        <v>1.0</v>
      </c>
      <c r="R117" s="5"/>
      <c r="S117" s="5"/>
      <c r="T117" s="5"/>
      <c r="U117" s="5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</row>
    <row r="118" ht="15.75" customHeight="1">
      <c r="A118" s="57" t="s">
        <v>315</v>
      </c>
      <c r="B118" s="57" t="s">
        <v>577</v>
      </c>
      <c r="C118" s="58"/>
      <c r="D118" s="394" t="s">
        <v>328</v>
      </c>
      <c r="E118" s="57" t="s">
        <v>4</v>
      </c>
      <c r="F118" s="58" t="s">
        <v>1096</v>
      </c>
      <c r="G118" s="57" t="s">
        <v>1097</v>
      </c>
      <c r="H118" s="38">
        <v>1.0</v>
      </c>
      <c r="I118" s="120">
        <v>14490.0</v>
      </c>
      <c r="J118" s="120">
        <v>11590.0</v>
      </c>
      <c r="K118" s="389">
        <v>5790.0</v>
      </c>
      <c r="L118" s="38">
        <v>4921.5</v>
      </c>
      <c r="M118" s="189">
        <f t="shared" si="13"/>
        <v>4921.5</v>
      </c>
      <c r="N118" s="57" t="s">
        <v>1134</v>
      </c>
      <c r="O118" s="64" t="s">
        <v>1877</v>
      </c>
      <c r="P118" s="63"/>
      <c r="Q118" s="63"/>
      <c r="R118" s="64"/>
      <c r="S118" s="54"/>
      <c r="T118" s="54"/>
      <c r="U118" s="54"/>
      <c r="V118" s="54"/>
      <c r="W118" s="5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3"/>
      <c r="AI118" s="63"/>
      <c r="AJ118" s="63"/>
    </row>
    <row r="119" ht="15.75" customHeight="1">
      <c r="A119" s="57" t="s">
        <v>315</v>
      </c>
      <c r="B119" s="57" t="s">
        <v>577</v>
      </c>
      <c r="C119" s="57"/>
      <c r="D119" s="57" t="s">
        <v>474</v>
      </c>
      <c r="E119" s="57" t="s">
        <v>4</v>
      </c>
      <c r="F119" s="58" t="s">
        <v>1101</v>
      </c>
      <c r="G119" s="154" t="s">
        <v>1097</v>
      </c>
      <c r="H119" s="38">
        <v>1.0</v>
      </c>
      <c r="I119" s="120">
        <v>14490.0</v>
      </c>
      <c r="J119" s="120">
        <v>11990.0</v>
      </c>
      <c r="K119" s="389">
        <v>5790.0</v>
      </c>
      <c r="L119" s="38">
        <v>5211.0</v>
      </c>
      <c r="M119" s="383">
        <f t="shared" si="13"/>
        <v>5211</v>
      </c>
      <c r="N119" s="57" t="s">
        <v>1095</v>
      </c>
      <c r="O119" s="63"/>
      <c r="P119" s="63"/>
      <c r="Q119" s="5">
        <v>1.0</v>
      </c>
      <c r="R119" s="5"/>
      <c r="S119" s="5"/>
      <c r="T119" s="5"/>
      <c r="U119" s="5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</row>
    <row r="120" ht="15.75" customHeight="1">
      <c r="A120" s="57" t="s">
        <v>315</v>
      </c>
      <c r="B120" s="57" t="s">
        <v>577</v>
      </c>
      <c r="C120" s="58"/>
      <c r="D120" s="271" t="s">
        <v>474</v>
      </c>
      <c r="E120" s="57" t="s">
        <v>4</v>
      </c>
      <c r="F120" s="58" t="s">
        <v>1135</v>
      </c>
      <c r="G120" s="57" t="s">
        <v>1097</v>
      </c>
      <c r="H120" s="38">
        <v>1.0</v>
      </c>
      <c r="I120" s="120">
        <v>14490.0</v>
      </c>
      <c r="J120" s="120">
        <v>11590.0</v>
      </c>
      <c r="K120" s="389">
        <v>5790.0</v>
      </c>
      <c r="L120" s="38">
        <v>4921.5</v>
      </c>
      <c r="M120" s="189">
        <f t="shared" si="13"/>
        <v>4921.5</v>
      </c>
      <c r="N120" s="57" t="s">
        <v>1134</v>
      </c>
      <c r="O120" s="63"/>
      <c r="P120" s="63"/>
      <c r="Q120" s="63"/>
      <c r="R120" s="64"/>
      <c r="S120" s="54"/>
      <c r="T120" s="54"/>
      <c r="U120" s="54"/>
      <c r="V120" s="54"/>
      <c r="W120" s="5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3"/>
      <c r="AI120" s="63"/>
      <c r="AJ120" s="63"/>
    </row>
    <row r="121" ht="15.75" customHeight="1">
      <c r="A121" s="261" t="s">
        <v>315</v>
      </c>
      <c r="B121" s="35" t="s">
        <v>316</v>
      </c>
      <c r="C121" s="35" t="s">
        <v>6</v>
      </c>
      <c r="D121" s="35" t="s">
        <v>474</v>
      </c>
      <c r="E121" s="35" t="s">
        <v>319</v>
      </c>
      <c r="F121" s="355" t="s">
        <v>1878</v>
      </c>
      <c r="G121" s="35" t="s">
        <v>583</v>
      </c>
      <c r="H121" s="264">
        <v>1.0</v>
      </c>
      <c r="I121" s="244" t="s">
        <v>1879</v>
      </c>
      <c r="J121" s="265"/>
      <c r="K121" s="270"/>
      <c r="L121" s="264">
        <v>1061.0</v>
      </c>
      <c r="M121" s="267" t="s">
        <v>1880</v>
      </c>
      <c r="N121" s="35" t="s">
        <v>1793</v>
      </c>
      <c r="O121" s="268"/>
      <c r="P121" s="268"/>
      <c r="Q121" s="268"/>
      <c r="R121" s="268"/>
      <c r="S121" s="268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252"/>
      <c r="AJ121" s="270"/>
      <c r="AK121" s="270"/>
      <c r="AL121" s="270"/>
      <c r="AM121" s="270"/>
      <c r="AN121" s="270"/>
      <c r="AO121" s="270"/>
    </row>
    <row r="122" ht="15.75" customHeight="1">
      <c r="A122" s="57" t="s">
        <v>315</v>
      </c>
      <c r="B122" s="57" t="s">
        <v>316</v>
      </c>
      <c r="C122" s="57" t="s">
        <v>6</v>
      </c>
      <c r="D122" s="57" t="s">
        <v>328</v>
      </c>
      <c r="E122" s="57" t="s">
        <v>4</v>
      </c>
      <c r="F122" s="57" t="s">
        <v>1310</v>
      </c>
      <c r="G122" s="57" t="s">
        <v>1053</v>
      </c>
      <c r="H122" s="38">
        <v>1.0</v>
      </c>
      <c r="I122" s="113">
        <v>8790.0</v>
      </c>
      <c r="J122" s="125"/>
      <c r="K122" s="384">
        <v>3790.0</v>
      </c>
      <c r="L122" s="57">
        <v>3222.0</v>
      </c>
      <c r="M122" s="189">
        <f t="shared" ref="M122:M134" si="14">L122*H122</f>
        <v>3222</v>
      </c>
      <c r="N122" s="57" t="s">
        <v>1288</v>
      </c>
    </row>
    <row r="123" ht="15.75" customHeight="1">
      <c r="A123" s="57" t="s">
        <v>315</v>
      </c>
      <c r="B123" s="57" t="s">
        <v>316</v>
      </c>
      <c r="C123" s="57" t="s">
        <v>6</v>
      </c>
      <c r="D123" s="57" t="s">
        <v>567</v>
      </c>
      <c r="E123" s="57" t="s">
        <v>4</v>
      </c>
      <c r="F123" s="358" t="s">
        <v>1310</v>
      </c>
      <c r="G123" s="57" t="s">
        <v>1053</v>
      </c>
      <c r="H123" s="38">
        <v>1.0</v>
      </c>
      <c r="I123" s="113">
        <v>8790.0</v>
      </c>
      <c r="J123" s="125"/>
      <c r="K123" s="384">
        <v>3790.0</v>
      </c>
      <c r="L123" s="57">
        <v>3222.0</v>
      </c>
      <c r="M123" s="189">
        <f t="shared" si="14"/>
        <v>3222</v>
      </c>
      <c r="N123" s="57" t="s">
        <v>1288</v>
      </c>
    </row>
    <row r="124" ht="15.75" customHeight="1">
      <c r="A124" s="57" t="s">
        <v>315</v>
      </c>
      <c r="B124" s="57" t="s">
        <v>316</v>
      </c>
      <c r="C124" s="57" t="s">
        <v>6</v>
      </c>
      <c r="D124" s="362" t="s">
        <v>328</v>
      </c>
      <c r="E124" s="57" t="s">
        <v>4</v>
      </c>
      <c r="F124" s="57" t="s">
        <v>1312</v>
      </c>
      <c r="G124" s="57" t="s">
        <v>1053</v>
      </c>
      <c r="H124" s="38">
        <v>1.0</v>
      </c>
      <c r="I124" s="113">
        <v>7590.0</v>
      </c>
      <c r="J124" s="125"/>
      <c r="K124" s="384">
        <v>3300.0</v>
      </c>
      <c r="L124" s="57">
        <v>2805.0</v>
      </c>
      <c r="M124" s="189">
        <f t="shared" si="14"/>
        <v>2805</v>
      </c>
      <c r="N124" s="57" t="s">
        <v>1288</v>
      </c>
      <c r="O124" s="395" t="s">
        <v>1881</v>
      </c>
    </row>
    <row r="125" ht="15.75" customHeight="1">
      <c r="A125" s="57" t="s">
        <v>315</v>
      </c>
      <c r="B125" s="57" t="s">
        <v>316</v>
      </c>
      <c r="C125" s="57" t="s">
        <v>6</v>
      </c>
      <c r="D125" s="57" t="s">
        <v>567</v>
      </c>
      <c r="E125" s="57" t="s">
        <v>4</v>
      </c>
      <c r="F125" s="358" t="s">
        <v>1312</v>
      </c>
      <c r="G125" s="57" t="s">
        <v>1053</v>
      </c>
      <c r="H125" s="38">
        <v>1.0</v>
      </c>
      <c r="I125" s="113">
        <v>7590.0</v>
      </c>
      <c r="J125" s="125"/>
      <c r="K125" s="384">
        <v>3300.0</v>
      </c>
      <c r="L125" s="57">
        <v>2805.0</v>
      </c>
      <c r="M125" s="189">
        <f t="shared" si="14"/>
        <v>2805</v>
      </c>
      <c r="N125" s="57" t="s">
        <v>1288</v>
      </c>
    </row>
    <row r="126" ht="15.75" customHeight="1">
      <c r="A126" s="57" t="s">
        <v>315</v>
      </c>
      <c r="B126" s="57" t="s">
        <v>316</v>
      </c>
      <c r="C126" s="57" t="s">
        <v>6</v>
      </c>
      <c r="D126" s="57" t="s">
        <v>567</v>
      </c>
      <c r="E126" s="57" t="s">
        <v>4</v>
      </c>
      <c r="F126" s="358" t="s">
        <v>1314</v>
      </c>
      <c r="G126" s="57" t="s">
        <v>1053</v>
      </c>
      <c r="H126" s="38">
        <v>1.0</v>
      </c>
      <c r="I126" s="113">
        <v>7590.0</v>
      </c>
      <c r="J126" s="125"/>
      <c r="K126" s="384">
        <v>3300.0</v>
      </c>
      <c r="L126" s="57">
        <v>2805.0</v>
      </c>
      <c r="M126" s="189">
        <f t="shared" si="14"/>
        <v>2805</v>
      </c>
      <c r="N126" s="57" t="s">
        <v>1288</v>
      </c>
    </row>
    <row r="127" ht="15.75" customHeight="1">
      <c r="A127" s="57" t="s">
        <v>315</v>
      </c>
      <c r="B127" s="57" t="s">
        <v>316</v>
      </c>
      <c r="C127" s="57" t="s">
        <v>6</v>
      </c>
      <c r="D127" s="57" t="s">
        <v>328</v>
      </c>
      <c r="E127" s="57" t="s">
        <v>4</v>
      </c>
      <c r="F127" s="57" t="s">
        <v>1316</v>
      </c>
      <c r="G127" s="57" t="s">
        <v>1053</v>
      </c>
      <c r="H127" s="38">
        <v>1.0</v>
      </c>
      <c r="I127" s="113">
        <v>6190.0</v>
      </c>
      <c r="J127" s="125"/>
      <c r="K127" s="384">
        <v>2690.0</v>
      </c>
      <c r="L127" s="57">
        <v>2287.0</v>
      </c>
      <c r="M127" s="189">
        <f t="shared" si="14"/>
        <v>2287</v>
      </c>
      <c r="N127" s="57" t="s">
        <v>1288</v>
      </c>
    </row>
    <row r="128" ht="15.75" customHeight="1">
      <c r="A128" s="57" t="s">
        <v>315</v>
      </c>
      <c r="B128" s="57" t="s">
        <v>316</v>
      </c>
      <c r="C128" s="57" t="s">
        <v>6</v>
      </c>
      <c r="D128" s="271" t="s">
        <v>474</v>
      </c>
      <c r="E128" s="57" t="s">
        <v>4</v>
      </c>
      <c r="F128" s="57" t="s">
        <v>1316</v>
      </c>
      <c r="G128" s="57" t="s">
        <v>1053</v>
      </c>
      <c r="H128" s="38">
        <v>1.0</v>
      </c>
      <c r="I128" s="113">
        <v>6190.0</v>
      </c>
      <c r="J128" s="125"/>
      <c r="K128" s="210">
        <v>2690.0</v>
      </c>
      <c r="L128" s="57">
        <v>2287.0</v>
      </c>
      <c r="M128" s="189">
        <f t="shared" si="14"/>
        <v>2287</v>
      </c>
      <c r="N128" s="57" t="s">
        <v>1288</v>
      </c>
    </row>
    <row r="129" ht="15.75" customHeight="1">
      <c r="A129" s="57" t="s">
        <v>315</v>
      </c>
      <c r="B129" s="57" t="s">
        <v>316</v>
      </c>
      <c r="C129" s="57" t="s">
        <v>6</v>
      </c>
      <c r="D129" s="57" t="s">
        <v>328</v>
      </c>
      <c r="E129" s="57" t="s">
        <v>1202</v>
      </c>
      <c r="F129" s="58" t="s">
        <v>1203</v>
      </c>
      <c r="G129" s="57" t="s">
        <v>1053</v>
      </c>
      <c r="H129" s="97">
        <v>1.0</v>
      </c>
      <c r="I129" s="113">
        <v>7590.0</v>
      </c>
      <c r="J129" s="125"/>
      <c r="K129" s="211">
        <v>3300.0</v>
      </c>
      <c r="L129" s="97">
        <v>2937.0</v>
      </c>
      <c r="M129" s="189">
        <f t="shared" si="14"/>
        <v>2937</v>
      </c>
      <c r="N129" s="57" t="s">
        <v>1204</v>
      </c>
      <c r="O129" s="63"/>
      <c r="P129" s="203"/>
      <c r="Q129" s="203"/>
      <c r="R129" s="396"/>
      <c r="S129" s="396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</row>
    <row r="130" ht="15.75" customHeight="1">
      <c r="A130" s="57" t="s">
        <v>315</v>
      </c>
      <c r="B130" s="57" t="s">
        <v>316</v>
      </c>
      <c r="C130" s="57" t="s">
        <v>6</v>
      </c>
      <c r="D130" s="35" t="s">
        <v>567</v>
      </c>
      <c r="E130" s="57" t="s">
        <v>1202</v>
      </c>
      <c r="F130" s="382" t="s">
        <v>1205</v>
      </c>
      <c r="G130" s="57" t="s">
        <v>1053</v>
      </c>
      <c r="H130" s="97">
        <v>1.0</v>
      </c>
      <c r="I130" s="113">
        <v>7590.0</v>
      </c>
      <c r="J130" s="125"/>
      <c r="K130" s="211">
        <v>3300.0</v>
      </c>
      <c r="L130" s="97">
        <v>2937.0</v>
      </c>
      <c r="M130" s="189">
        <f t="shared" si="14"/>
        <v>2937</v>
      </c>
      <c r="N130" s="57" t="s">
        <v>1204</v>
      </c>
      <c r="O130" s="63"/>
      <c r="P130" s="203"/>
      <c r="Q130" s="203"/>
      <c r="R130" s="396"/>
      <c r="S130" s="396"/>
      <c r="T130" s="396"/>
      <c r="U130" s="396"/>
      <c r="V130" s="396"/>
      <c r="W130" s="396"/>
      <c r="X130" s="396"/>
      <c r="Y130" s="396"/>
      <c r="Z130" s="396"/>
      <c r="AA130" s="396"/>
      <c r="AB130" s="396"/>
      <c r="AC130" s="396"/>
      <c r="AD130" s="396"/>
      <c r="AE130" s="396"/>
      <c r="AF130" s="396"/>
      <c r="AG130" s="396"/>
      <c r="AH130" s="396"/>
      <c r="AI130" s="396"/>
      <c r="AJ130" s="396"/>
      <c r="AK130" s="396"/>
      <c r="AL130" s="396"/>
      <c r="AM130" s="396"/>
      <c r="AN130" s="396"/>
    </row>
    <row r="131" ht="15.75" customHeight="1">
      <c r="A131" s="57" t="s">
        <v>315</v>
      </c>
      <c r="B131" s="57" t="s">
        <v>316</v>
      </c>
      <c r="C131" s="57" t="s">
        <v>6</v>
      </c>
      <c r="D131" s="362" t="s">
        <v>328</v>
      </c>
      <c r="E131" s="57" t="s">
        <v>1202</v>
      </c>
      <c r="F131" s="58" t="s">
        <v>1206</v>
      </c>
      <c r="G131" s="57" t="s">
        <v>1053</v>
      </c>
      <c r="H131" s="97">
        <v>0.0</v>
      </c>
      <c r="I131" s="113">
        <v>6790.0</v>
      </c>
      <c r="J131" s="125"/>
      <c r="K131" s="211">
        <v>2930.0</v>
      </c>
      <c r="L131" s="97">
        <v>2608.0</v>
      </c>
      <c r="M131" s="189">
        <f t="shared" si="14"/>
        <v>0</v>
      </c>
      <c r="N131" s="57" t="s">
        <v>1204</v>
      </c>
      <c r="O131" s="64" t="s">
        <v>2079</v>
      </c>
      <c r="P131" s="203" t="s">
        <v>2080</v>
      </c>
      <c r="Q131" s="203"/>
      <c r="R131" s="396"/>
      <c r="S131" s="396"/>
      <c r="T131" s="396"/>
      <c r="U131" s="396"/>
      <c r="V131" s="396"/>
      <c r="W131" s="396"/>
      <c r="X131" s="396"/>
      <c r="Y131" s="396"/>
      <c r="Z131" s="396"/>
      <c r="AA131" s="396"/>
      <c r="AB131" s="396"/>
      <c r="AC131" s="396"/>
      <c r="AD131" s="396"/>
      <c r="AE131" s="396"/>
      <c r="AF131" s="396"/>
      <c r="AG131" s="396"/>
      <c r="AH131" s="396"/>
      <c r="AI131" s="396"/>
      <c r="AJ131" s="396"/>
      <c r="AK131" s="396"/>
      <c r="AL131" s="396"/>
      <c r="AM131" s="396"/>
      <c r="AN131" s="396"/>
    </row>
    <row r="132" ht="15.75" customHeight="1">
      <c r="A132" s="57" t="s">
        <v>315</v>
      </c>
      <c r="B132" s="57" t="s">
        <v>316</v>
      </c>
      <c r="C132" s="57" t="s">
        <v>6</v>
      </c>
      <c r="D132" s="57" t="s">
        <v>328</v>
      </c>
      <c r="E132" s="57" t="s">
        <v>1202</v>
      </c>
      <c r="F132" s="58" t="s">
        <v>1207</v>
      </c>
      <c r="G132" s="57" t="s">
        <v>1053</v>
      </c>
      <c r="H132" s="97">
        <v>1.0</v>
      </c>
      <c r="I132" s="113">
        <v>7790.0</v>
      </c>
      <c r="J132" s="125"/>
      <c r="K132" s="211">
        <v>3430.0</v>
      </c>
      <c r="L132" s="97">
        <v>3053.0</v>
      </c>
      <c r="M132" s="189">
        <f t="shared" si="14"/>
        <v>3053</v>
      </c>
      <c r="N132" s="57" t="s">
        <v>1204</v>
      </c>
      <c r="O132" s="63"/>
      <c r="P132" s="203"/>
      <c r="Q132" s="203"/>
      <c r="R132" s="396"/>
      <c r="S132" s="396"/>
      <c r="T132" s="396"/>
      <c r="U132" s="396"/>
      <c r="V132" s="396"/>
      <c r="W132" s="396"/>
      <c r="X132" s="396"/>
      <c r="Y132" s="396"/>
      <c r="Z132" s="396"/>
      <c r="AA132" s="396"/>
      <c r="AB132" s="396"/>
      <c r="AC132" s="396"/>
      <c r="AD132" s="396"/>
      <c r="AE132" s="396"/>
      <c r="AF132" s="396"/>
      <c r="AG132" s="396"/>
      <c r="AH132" s="396"/>
      <c r="AI132" s="396"/>
      <c r="AJ132" s="396"/>
      <c r="AK132" s="396"/>
      <c r="AL132" s="396"/>
      <c r="AM132" s="396"/>
      <c r="AN132" s="396"/>
    </row>
    <row r="133" ht="15.75" customHeight="1">
      <c r="A133" s="35" t="s">
        <v>315</v>
      </c>
      <c r="B133" s="35" t="s">
        <v>316</v>
      </c>
      <c r="C133" s="35" t="s">
        <v>6</v>
      </c>
      <c r="D133" s="35" t="s">
        <v>567</v>
      </c>
      <c r="E133" s="35" t="s">
        <v>319</v>
      </c>
      <c r="F133" s="325" t="s">
        <v>1882</v>
      </c>
      <c r="G133" s="326" t="s">
        <v>583</v>
      </c>
      <c r="H133" s="154">
        <v>1.0</v>
      </c>
      <c r="I133" s="57">
        <v>5990.0</v>
      </c>
      <c r="J133" s="57">
        <v>3590.0</v>
      </c>
      <c r="K133" s="57"/>
      <c r="L133" s="154">
        <v>1469.0</v>
      </c>
      <c r="M133" s="327">
        <f t="shared" si="14"/>
        <v>1469</v>
      </c>
      <c r="N133" s="57" t="s">
        <v>1814</v>
      </c>
      <c r="O133" s="346"/>
      <c r="P133" s="323"/>
      <c r="Q133" s="323"/>
      <c r="R133" s="323"/>
      <c r="S133" s="323"/>
      <c r="T133" s="323"/>
      <c r="U133" s="323"/>
      <c r="V133" s="323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252"/>
      <c r="AK133" s="270"/>
      <c r="AL133" s="270"/>
      <c r="AM133" s="270"/>
      <c r="AN133" s="270"/>
      <c r="AO133" s="270"/>
    </row>
    <row r="134" ht="15.75" customHeight="1">
      <c r="A134" s="57" t="s">
        <v>315</v>
      </c>
      <c r="B134" s="57" t="s">
        <v>316</v>
      </c>
      <c r="C134" s="57" t="s">
        <v>6</v>
      </c>
      <c r="D134" s="57" t="s">
        <v>567</v>
      </c>
      <c r="E134" s="57" t="s">
        <v>4</v>
      </c>
      <c r="F134" s="358" t="s">
        <v>1208</v>
      </c>
      <c r="G134" s="57" t="s">
        <v>1053</v>
      </c>
      <c r="H134" s="57">
        <v>1.0</v>
      </c>
      <c r="I134" s="113">
        <v>5190.0</v>
      </c>
      <c r="J134" s="125"/>
      <c r="K134" s="211">
        <v>2230.0</v>
      </c>
      <c r="L134" s="57">
        <v>1895.5</v>
      </c>
      <c r="M134" s="189">
        <f t="shared" si="14"/>
        <v>1895.5</v>
      </c>
      <c r="N134" s="57" t="s">
        <v>1423</v>
      </c>
      <c r="O134" s="63"/>
      <c r="P134" s="64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</row>
    <row r="135" ht="15.75" customHeight="1">
      <c r="A135" s="271" t="s">
        <v>315</v>
      </c>
      <c r="B135" s="57" t="s">
        <v>316</v>
      </c>
      <c r="C135" s="57" t="s">
        <v>6</v>
      </c>
      <c r="D135" s="97" t="s">
        <v>567</v>
      </c>
      <c r="E135" s="57" t="s">
        <v>4</v>
      </c>
      <c r="F135" s="358" t="s">
        <v>659</v>
      </c>
      <c r="G135" s="57" t="s">
        <v>583</v>
      </c>
      <c r="H135" s="39">
        <v>1.0</v>
      </c>
      <c r="I135" s="120">
        <v>5290.0</v>
      </c>
      <c r="J135" s="120">
        <v>4290.0</v>
      </c>
      <c r="K135" s="119"/>
      <c r="L135" s="61" t="s">
        <v>660</v>
      </c>
      <c r="M135" s="62">
        <v>1322.0</v>
      </c>
      <c r="N135" s="57" t="s">
        <v>629</v>
      </c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70"/>
      <c r="AJ135" s="270"/>
      <c r="AK135" s="270"/>
    </row>
    <row r="136" ht="15.75" customHeight="1">
      <c r="A136" s="57" t="s">
        <v>315</v>
      </c>
      <c r="B136" s="57" t="s">
        <v>316</v>
      </c>
      <c r="C136" s="57" t="s">
        <v>6</v>
      </c>
      <c r="D136" s="271" t="s">
        <v>567</v>
      </c>
      <c r="E136" s="57" t="s">
        <v>4</v>
      </c>
      <c r="F136" s="358" t="s">
        <v>1052</v>
      </c>
      <c r="G136" s="57" t="s">
        <v>1053</v>
      </c>
      <c r="H136" s="38">
        <v>1.0</v>
      </c>
      <c r="I136" s="113">
        <v>6190.0</v>
      </c>
      <c r="J136" s="125"/>
      <c r="K136" s="179">
        <v>2660.0</v>
      </c>
      <c r="L136" s="38">
        <v>2261.0</v>
      </c>
      <c r="M136" s="383">
        <f t="shared" ref="M136:M137" si="15">L136*H136</f>
        <v>2261</v>
      </c>
      <c r="N136" s="57" t="s">
        <v>1037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customHeight="1">
      <c r="A137" s="57" t="s">
        <v>315</v>
      </c>
      <c r="B137" s="57" t="s">
        <v>316</v>
      </c>
      <c r="C137" s="57" t="s">
        <v>6</v>
      </c>
      <c r="D137" s="57" t="s">
        <v>328</v>
      </c>
      <c r="E137" s="57" t="s">
        <v>4</v>
      </c>
      <c r="F137" s="57" t="s">
        <v>1052</v>
      </c>
      <c r="G137" s="57" t="s">
        <v>1053</v>
      </c>
      <c r="H137" s="38">
        <v>1.0</v>
      </c>
      <c r="I137" s="113">
        <v>6190.0</v>
      </c>
      <c r="J137" s="125"/>
      <c r="K137" s="179">
        <v>2660.0</v>
      </c>
      <c r="L137" s="38">
        <v>2261.0</v>
      </c>
      <c r="M137" s="383">
        <f t="shared" si="15"/>
        <v>2261</v>
      </c>
      <c r="N137" s="57" t="s">
        <v>1037</v>
      </c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70"/>
      <c r="AJ137" s="270"/>
      <c r="AK137" s="270"/>
    </row>
    <row r="138" ht="15.75" customHeight="1">
      <c r="A138" s="271" t="s">
        <v>315</v>
      </c>
      <c r="B138" s="57" t="s">
        <v>316</v>
      </c>
      <c r="C138" s="57" t="s">
        <v>6</v>
      </c>
      <c r="D138" s="57" t="s">
        <v>328</v>
      </c>
      <c r="E138" s="57" t="s">
        <v>4</v>
      </c>
      <c r="F138" s="58" t="s">
        <v>584</v>
      </c>
      <c r="G138" s="57" t="s">
        <v>583</v>
      </c>
      <c r="H138" s="39">
        <v>1.0</v>
      </c>
      <c r="I138" s="59">
        <v>4790.0</v>
      </c>
      <c r="J138" s="59">
        <v>2390.0</v>
      </c>
      <c r="K138" s="274"/>
      <c r="L138" s="61">
        <v>1597.0</v>
      </c>
      <c r="M138" s="62">
        <v>799.0</v>
      </c>
      <c r="N138" s="57" t="s">
        <v>476</v>
      </c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2"/>
      <c r="AJ138" s="270"/>
      <c r="AK138" s="270"/>
      <c r="AL138" s="270"/>
      <c r="AM138" s="270"/>
      <c r="AN138" s="270"/>
      <c r="AO138" s="270"/>
    </row>
    <row r="139" ht="15.75" customHeight="1">
      <c r="A139" s="57" t="s">
        <v>315</v>
      </c>
      <c r="B139" s="57" t="s">
        <v>316</v>
      </c>
      <c r="C139" s="57" t="s">
        <v>6</v>
      </c>
      <c r="D139" s="271" t="s">
        <v>567</v>
      </c>
      <c r="E139" s="57" t="s">
        <v>4</v>
      </c>
      <c r="F139" s="358" t="s">
        <v>1054</v>
      </c>
      <c r="G139" s="57" t="s">
        <v>583</v>
      </c>
      <c r="H139" s="38">
        <v>1.0</v>
      </c>
      <c r="I139" s="113">
        <v>6790.0</v>
      </c>
      <c r="J139" s="125"/>
      <c r="K139" s="179">
        <v>2850.0</v>
      </c>
      <c r="L139" s="38">
        <v>2423.0</v>
      </c>
      <c r="M139" s="383">
        <f t="shared" ref="M139:M156" si="16">L139*H139</f>
        <v>2423</v>
      </c>
      <c r="N139" s="57" t="s">
        <v>1037</v>
      </c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70"/>
      <c r="AJ139" s="270"/>
      <c r="AK139" s="270"/>
    </row>
    <row r="140" ht="15.75" customHeight="1">
      <c r="A140" s="57" t="s">
        <v>315</v>
      </c>
      <c r="B140" s="57" t="s">
        <v>316</v>
      </c>
      <c r="C140" s="57" t="s">
        <v>6</v>
      </c>
      <c r="D140" s="271" t="s">
        <v>567</v>
      </c>
      <c r="E140" s="57" t="s">
        <v>4</v>
      </c>
      <c r="F140" s="358" t="s">
        <v>1055</v>
      </c>
      <c r="G140" s="57" t="s">
        <v>583</v>
      </c>
      <c r="H140" s="38">
        <v>1.0</v>
      </c>
      <c r="I140" s="113">
        <v>6790.0</v>
      </c>
      <c r="J140" s="125"/>
      <c r="K140" s="179">
        <v>2850.0</v>
      </c>
      <c r="L140" s="38">
        <v>2423.0</v>
      </c>
      <c r="M140" s="383">
        <f t="shared" si="16"/>
        <v>2423</v>
      </c>
      <c r="N140" s="57" t="s">
        <v>1037</v>
      </c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70"/>
      <c r="AJ140" s="270"/>
      <c r="AK140" s="270"/>
    </row>
    <row r="141" ht="15.75" customHeight="1">
      <c r="A141" s="57" t="s">
        <v>315</v>
      </c>
      <c r="B141" s="57" t="s">
        <v>316</v>
      </c>
      <c r="C141" s="57" t="s">
        <v>6</v>
      </c>
      <c r="D141" s="57" t="s">
        <v>328</v>
      </c>
      <c r="E141" s="57" t="s">
        <v>4</v>
      </c>
      <c r="F141" s="57" t="s">
        <v>1055</v>
      </c>
      <c r="G141" s="57" t="s">
        <v>583</v>
      </c>
      <c r="H141" s="38">
        <v>1.0</v>
      </c>
      <c r="I141" s="113">
        <v>6790.0</v>
      </c>
      <c r="J141" s="125"/>
      <c r="K141" s="179">
        <v>2850.0</v>
      </c>
      <c r="L141" s="38">
        <v>2423.0</v>
      </c>
      <c r="M141" s="383">
        <f t="shared" si="16"/>
        <v>2423</v>
      </c>
      <c r="N141" s="57" t="s">
        <v>1037</v>
      </c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70"/>
      <c r="AJ141" s="270"/>
      <c r="AK141" s="270"/>
    </row>
    <row r="142" ht="15.75" customHeight="1">
      <c r="A142" s="57" t="s">
        <v>315</v>
      </c>
      <c r="B142" s="57" t="s">
        <v>316</v>
      </c>
      <c r="C142" s="57" t="s">
        <v>6</v>
      </c>
      <c r="D142" s="271" t="s">
        <v>567</v>
      </c>
      <c r="E142" s="57" t="s">
        <v>4</v>
      </c>
      <c r="F142" s="358" t="s">
        <v>1056</v>
      </c>
      <c r="G142" s="57" t="s">
        <v>583</v>
      </c>
      <c r="H142" s="38">
        <v>1.0</v>
      </c>
      <c r="I142" s="113">
        <v>7190.0</v>
      </c>
      <c r="J142" s="125"/>
      <c r="K142" s="179">
        <v>3090.0</v>
      </c>
      <c r="L142" s="38">
        <v>2627.0</v>
      </c>
      <c r="M142" s="383">
        <f t="shared" si="16"/>
        <v>2627</v>
      </c>
      <c r="N142" s="57" t="s">
        <v>1037</v>
      </c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70"/>
      <c r="AJ142" s="270"/>
      <c r="AK142" s="270"/>
    </row>
    <row r="143" ht="15.75" customHeight="1">
      <c r="A143" s="57" t="s">
        <v>315</v>
      </c>
      <c r="B143" s="57" t="s">
        <v>316</v>
      </c>
      <c r="C143" s="57" t="s">
        <v>6</v>
      </c>
      <c r="D143" s="57" t="s">
        <v>328</v>
      </c>
      <c r="E143" s="57" t="s">
        <v>4</v>
      </c>
      <c r="F143" s="57" t="s">
        <v>1056</v>
      </c>
      <c r="G143" s="57" t="s">
        <v>583</v>
      </c>
      <c r="H143" s="38">
        <v>1.0</v>
      </c>
      <c r="I143" s="113">
        <v>7190.0</v>
      </c>
      <c r="J143" s="125"/>
      <c r="K143" s="179">
        <v>3090.0</v>
      </c>
      <c r="L143" s="38">
        <v>2627.0</v>
      </c>
      <c r="M143" s="383">
        <f t="shared" si="16"/>
        <v>2627</v>
      </c>
      <c r="N143" s="57" t="s">
        <v>1037</v>
      </c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70"/>
      <c r="AJ143" s="270"/>
      <c r="AK143" s="270"/>
    </row>
    <row r="144" ht="15.75" customHeight="1">
      <c r="A144" s="57" t="s">
        <v>315</v>
      </c>
      <c r="B144" s="57" t="s">
        <v>316</v>
      </c>
      <c r="C144" s="57" t="s">
        <v>6</v>
      </c>
      <c r="D144" s="271" t="s">
        <v>567</v>
      </c>
      <c r="E144" s="57" t="s">
        <v>4</v>
      </c>
      <c r="F144" s="358" t="s">
        <v>1057</v>
      </c>
      <c r="G144" s="57" t="s">
        <v>583</v>
      </c>
      <c r="H144" s="38">
        <v>1.0</v>
      </c>
      <c r="I144" s="113">
        <v>7190.0</v>
      </c>
      <c r="J144" s="125"/>
      <c r="K144" s="179">
        <v>3090.0</v>
      </c>
      <c r="L144" s="38">
        <v>2627.0</v>
      </c>
      <c r="M144" s="383">
        <f t="shared" si="16"/>
        <v>2627</v>
      </c>
      <c r="N144" s="57" t="s">
        <v>1037</v>
      </c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70"/>
      <c r="AJ144" s="270"/>
      <c r="AK144" s="270"/>
    </row>
    <row r="145" ht="15.75" customHeight="1">
      <c r="A145" s="57" t="s">
        <v>315</v>
      </c>
      <c r="B145" s="57" t="s">
        <v>316</v>
      </c>
      <c r="C145" s="57" t="s">
        <v>6</v>
      </c>
      <c r="D145" s="57" t="s">
        <v>328</v>
      </c>
      <c r="E145" s="57" t="s">
        <v>4</v>
      </c>
      <c r="F145" s="57" t="s">
        <v>1057</v>
      </c>
      <c r="G145" s="57" t="s">
        <v>583</v>
      </c>
      <c r="H145" s="38">
        <v>1.0</v>
      </c>
      <c r="I145" s="113">
        <v>7190.0</v>
      </c>
      <c r="J145" s="125"/>
      <c r="K145" s="179">
        <v>3090.0</v>
      </c>
      <c r="L145" s="38">
        <v>2627.0</v>
      </c>
      <c r="M145" s="383">
        <f t="shared" si="16"/>
        <v>2627</v>
      </c>
      <c r="N145" s="57" t="s">
        <v>1037</v>
      </c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70"/>
      <c r="AJ145" s="270"/>
      <c r="AK145" s="270"/>
    </row>
    <row r="146" ht="15.75" customHeight="1">
      <c r="A146" s="57" t="s">
        <v>315</v>
      </c>
      <c r="B146" s="57" t="s">
        <v>316</v>
      </c>
      <c r="C146" s="57" t="s">
        <v>6</v>
      </c>
      <c r="D146" s="271" t="s">
        <v>567</v>
      </c>
      <c r="E146" s="57" t="s">
        <v>4</v>
      </c>
      <c r="F146" s="358" t="s">
        <v>1058</v>
      </c>
      <c r="G146" s="57" t="s">
        <v>583</v>
      </c>
      <c r="H146" s="38">
        <v>1.0</v>
      </c>
      <c r="I146" s="113">
        <v>7190.0</v>
      </c>
      <c r="J146" s="125"/>
      <c r="K146" s="179">
        <v>3090.0</v>
      </c>
      <c r="L146" s="38">
        <v>2627.0</v>
      </c>
      <c r="M146" s="383">
        <f t="shared" si="16"/>
        <v>2627</v>
      </c>
      <c r="N146" s="57" t="s">
        <v>1037</v>
      </c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  <c r="AA146" s="252"/>
      <c r="AB146" s="252"/>
      <c r="AC146" s="252"/>
      <c r="AD146" s="252"/>
      <c r="AE146" s="252"/>
      <c r="AF146" s="252"/>
      <c r="AG146" s="252"/>
      <c r="AH146" s="252"/>
      <c r="AI146" s="270"/>
      <c r="AJ146" s="270"/>
      <c r="AK146" s="270"/>
    </row>
    <row r="147" ht="15.75" customHeight="1">
      <c r="A147" s="57" t="s">
        <v>315</v>
      </c>
      <c r="B147" s="57" t="s">
        <v>316</v>
      </c>
      <c r="C147" s="57" t="s">
        <v>6</v>
      </c>
      <c r="D147" s="57" t="s">
        <v>328</v>
      </c>
      <c r="E147" s="57" t="s">
        <v>4</v>
      </c>
      <c r="F147" s="57" t="s">
        <v>1318</v>
      </c>
      <c r="G147" s="57" t="s">
        <v>1053</v>
      </c>
      <c r="H147" s="38">
        <v>1.0</v>
      </c>
      <c r="I147" s="113">
        <v>5790.0</v>
      </c>
      <c r="J147" s="125"/>
      <c r="K147" s="210">
        <v>2490.0</v>
      </c>
      <c r="L147" s="57">
        <v>2117.0</v>
      </c>
      <c r="M147" s="189">
        <f t="shared" si="16"/>
        <v>2117</v>
      </c>
      <c r="N147" s="57" t="s">
        <v>1288</v>
      </c>
    </row>
    <row r="148" ht="15.75" customHeight="1">
      <c r="A148" s="57" t="s">
        <v>315</v>
      </c>
      <c r="B148" s="57" t="s">
        <v>316</v>
      </c>
      <c r="C148" s="57" t="s">
        <v>6</v>
      </c>
      <c r="D148" s="57" t="s">
        <v>567</v>
      </c>
      <c r="E148" s="57" t="s">
        <v>4</v>
      </c>
      <c r="F148" s="358" t="s">
        <v>1211</v>
      </c>
      <c r="G148" s="57" t="s">
        <v>1053</v>
      </c>
      <c r="H148" s="38">
        <v>1.0</v>
      </c>
      <c r="I148" s="113">
        <v>6790.0</v>
      </c>
      <c r="J148" s="125"/>
      <c r="K148" s="210">
        <v>2890.0</v>
      </c>
      <c r="L148" s="57">
        <v>2457.0</v>
      </c>
      <c r="M148" s="189">
        <f t="shared" si="16"/>
        <v>2457</v>
      </c>
      <c r="N148" s="57" t="s">
        <v>1288</v>
      </c>
    </row>
    <row r="149" ht="15.75" customHeight="1">
      <c r="A149" s="57" t="s">
        <v>315</v>
      </c>
      <c r="B149" s="57" t="s">
        <v>316</v>
      </c>
      <c r="C149" s="57" t="s">
        <v>6</v>
      </c>
      <c r="D149" s="57" t="s">
        <v>328</v>
      </c>
      <c r="E149" s="57" t="s">
        <v>4</v>
      </c>
      <c r="F149" s="57" t="s">
        <v>1211</v>
      </c>
      <c r="G149" s="57" t="s">
        <v>1053</v>
      </c>
      <c r="H149" s="38">
        <v>1.0</v>
      </c>
      <c r="I149" s="113">
        <v>6790.0</v>
      </c>
      <c r="J149" s="125"/>
      <c r="K149" s="210">
        <v>2890.0</v>
      </c>
      <c r="L149" s="57">
        <v>2457.0</v>
      </c>
      <c r="M149" s="189">
        <f t="shared" si="16"/>
        <v>2457</v>
      </c>
      <c r="N149" s="57" t="s">
        <v>1288</v>
      </c>
    </row>
    <row r="150" ht="15.75" customHeight="1">
      <c r="A150" s="57" t="s">
        <v>315</v>
      </c>
      <c r="B150" s="57" t="s">
        <v>316</v>
      </c>
      <c r="C150" s="58"/>
      <c r="D150" s="271" t="s">
        <v>474</v>
      </c>
      <c r="E150" s="57" t="s">
        <v>1202</v>
      </c>
      <c r="F150" s="58" t="s">
        <v>1212</v>
      </c>
      <c r="G150" s="57" t="s">
        <v>1053</v>
      </c>
      <c r="H150" s="97">
        <v>1.0</v>
      </c>
      <c r="I150" s="113">
        <v>6190.0</v>
      </c>
      <c r="J150" s="125"/>
      <c r="K150" s="211">
        <v>2690.0</v>
      </c>
      <c r="L150" s="97">
        <v>2394.0</v>
      </c>
      <c r="M150" s="189">
        <f t="shared" si="16"/>
        <v>2394</v>
      </c>
      <c r="N150" s="57" t="s">
        <v>1204</v>
      </c>
      <c r="O150" s="63"/>
      <c r="P150" s="203"/>
      <c r="Q150" s="203"/>
      <c r="R150" s="396"/>
      <c r="S150" s="396"/>
      <c r="T150" s="396"/>
      <c r="U150" s="396"/>
      <c r="V150" s="396"/>
      <c r="W150" s="396"/>
      <c r="X150" s="396"/>
      <c r="Y150" s="396"/>
      <c r="Z150" s="396"/>
      <c r="AA150" s="396"/>
      <c r="AB150" s="396"/>
      <c r="AC150" s="396"/>
      <c r="AD150" s="396"/>
      <c r="AE150" s="396"/>
      <c r="AF150" s="396"/>
      <c r="AG150" s="396"/>
      <c r="AH150" s="396"/>
      <c r="AI150" s="396"/>
      <c r="AJ150" s="396"/>
      <c r="AK150" s="396"/>
      <c r="AL150" s="396"/>
      <c r="AM150" s="396"/>
      <c r="AN150" s="396"/>
    </row>
    <row r="151" ht="15.75" customHeight="1">
      <c r="A151" s="57" t="s">
        <v>315</v>
      </c>
      <c r="B151" s="57" t="s">
        <v>316</v>
      </c>
      <c r="C151" s="58"/>
      <c r="D151" s="57" t="s">
        <v>328</v>
      </c>
      <c r="E151" s="57" t="s">
        <v>1202</v>
      </c>
      <c r="F151" s="58" t="s">
        <v>1212</v>
      </c>
      <c r="G151" s="57" t="s">
        <v>1053</v>
      </c>
      <c r="H151" s="97">
        <v>0.0</v>
      </c>
      <c r="I151" s="113">
        <v>6190.0</v>
      </c>
      <c r="J151" s="125"/>
      <c r="K151" s="211">
        <v>2690.0</v>
      </c>
      <c r="L151" s="97">
        <v>2394.0</v>
      </c>
      <c r="M151" s="189">
        <f t="shared" si="16"/>
        <v>0</v>
      </c>
      <c r="N151" s="57" t="s">
        <v>1204</v>
      </c>
      <c r="O151" s="64" t="s">
        <v>2081</v>
      </c>
      <c r="P151" s="203"/>
      <c r="Q151" s="203"/>
      <c r="R151" s="396"/>
      <c r="S151" s="396"/>
      <c r="T151" s="396"/>
      <c r="U151" s="396"/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</row>
    <row r="152" ht="15.75" customHeight="1">
      <c r="A152" s="57" t="s">
        <v>315</v>
      </c>
      <c r="B152" s="57" t="s">
        <v>316</v>
      </c>
      <c r="C152" s="58"/>
      <c r="D152" s="57" t="s">
        <v>328</v>
      </c>
      <c r="E152" s="57" t="s">
        <v>1202</v>
      </c>
      <c r="F152" s="58" t="s">
        <v>1213</v>
      </c>
      <c r="G152" s="57" t="s">
        <v>1053</v>
      </c>
      <c r="H152" s="97">
        <v>1.0</v>
      </c>
      <c r="I152" s="113">
        <v>6190.0</v>
      </c>
      <c r="J152" s="125"/>
      <c r="K152" s="211">
        <v>2690.0</v>
      </c>
      <c r="L152" s="97">
        <v>2394.0</v>
      </c>
      <c r="M152" s="189">
        <f t="shared" si="16"/>
        <v>2394</v>
      </c>
      <c r="N152" s="57" t="s">
        <v>1204</v>
      </c>
      <c r="O152" s="63"/>
      <c r="P152" s="203"/>
      <c r="Q152" s="203"/>
      <c r="R152" s="396"/>
      <c r="S152" s="396"/>
      <c r="T152" s="396"/>
      <c r="U152" s="396"/>
      <c r="V152" s="396"/>
      <c r="W152" s="396"/>
      <c r="X152" s="396"/>
      <c r="Y152" s="396"/>
      <c r="Z152" s="396"/>
      <c r="AA152" s="396"/>
      <c r="AB152" s="396"/>
      <c r="AC152" s="396"/>
      <c r="AD152" s="396"/>
      <c r="AE152" s="396"/>
      <c r="AF152" s="396"/>
      <c r="AG152" s="396"/>
      <c r="AH152" s="396"/>
      <c r="AI152" s="396"/>
      <c r="AJ152" s="396"/>
      <c r="AK152" s="396"/>
      <c r="AL152" s="396"/>
      <c r="AM152" s="396"/>
      <c r="AN152" s="396"/>
    </row>
    <row r="153" ht="15.75" customHeight="1">
      <c r="A153" s="57" t="s">
        <v>315</v>
      </c>
      <c r="B153" s="57" t="s">
        <v>316</v>
      </c>
      <c r="C153" s="58"/>
      <c r="D153" s="35" t="s">
        <v>567</v>
      </c>
      <c r="E153" s="57" t="s">
        <v>1202</v>
      </c>
      <c r="F153" s="382" t="s">
        <v>1214</v>
      </c>
      <c r="G153" s="57" t="s">
        <v>1053</v>
      </c>
      <c r="H153" s="97">
        <v>1.0</v>
      </c>
      <c r="I153" s="113">
        <v>6190.0</v>
      </c>
      <c r="J153" s="125"/>
      <c r="K153" s="211">
        <v>2690.0</v>
      </c>
      <c r="L153" s="97">
        <v>2394.0</v>
      </c>
      <c r="M153" s="189">
        <f t="shared" si="16"/>
        <v>2394</v>
      </c>
      <c r="N153" s="57" t="s">
        <v>1204</v>
      </c>
      <c r="O153" s="63"/>
      <c r="P153" s="203"/>
      <c r="Q153" s="203"/>
      <c r="R153" s="396"/>
      <c r="S153" s="396"/>
      <c r="T153" s="396"/>
      <c r="U153" s="396"/>
      <c r="V153" s="396"/>
      <c r="W153" s="396"/>
      <c r="X153" s="396"/>
      <c r="Y153" s="396"/>
      <c r="Z153" s="396"/>
      <c r="AA153" s="396"/>
      <c r="AB153" s="396"/>
      <c r="AC153" s="396"/>
      <c r="AD153" s="396"/>
      <c r="AE153" s="396"/>
      <c r="AF153" s="396"/>
      <c r="AG153" s="396"/>
      <c r="AH153" s="396"/>
      <c r="AI153" s="396"/>
      <c r="AJ153" s="396"/>
      <c r="AK153" s="396"/>
      <c r="AL153" s="396"/>
      <c r="AM153" s="396"/>
      <c r="AN153" s="396"/>
    </row>
    <row r="154" ht="15.75" customHeight="1">
      <c r="A154" s="122" t="s">
        <v>315</v>
      </c>
      <c r="B154" s="122" t="s">
        <v>316</v>
      </c>
      <c r="C154" s="122" t="s">
        <v>6</v>
      </c>
      <c r="D154" s="122" t="s">
        <v>328</v>
      </c>
      <c r="E154" s="122" t="s">
        <v>1202</v>
      </c>
      <c r="F154" s="122" t="s">
        <v>1283</v>
      </c>
      <c r="G154" s="122" t="s">
        <v>1053</v>
      </c>
      <c r="H154" s="121">
        <v>1.0</v>
      </c>
      <c r="I154" s="142">
        <v>7390.0</v>
      </c>
      <c r="J154" s="232"/>
      <c r="K154" s="233">
        <v>2928.0</v>
      </c>
      <c r="L154" s="122">
        <v>2788.57</v>
      </c>
      <c r="M154" s="234">
        <f t="shared" si="16"/>
        <v>2788.57</v>
      </c>
      <c r="N154" s="122" t="s">
        <v>1204</v>
      </c>
      <c r="O154" s="103"/>
      <c r="P154" s="99" t="s">
        <v>1282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</row>
    <row r="155" ht="15.75" customHeight="1">
      <c r="A155" s="122" t="s">
        <v>315</v>
      </c>
      <c r="B155" s="122" t="s">
        <v>316</v>
      </c>
      <c r="C155" s="122" t="s">
        <v>6</v>
      </c>
      <c r="D155" s="362" t="s">
        <v>328</v>
      </c>
      <c r="E155" s="122" t="s">
        <v>1202</v>
      </c>
      <c r="F155" s="122" t="s">
        <v>1284</v>
      </c>
      <c r="G155" s="122" t="s">
        <v>1053</v>
      </c>
      <c r="H155" s="121">
        <v>0.0</v>
      </c>
      <c r="I155" s="142">
        <v>7390.0</v>
      </c>
      <c r="J155" s="232"/>
      <c r="K155" s="233">
        <v>2928.0</v>
      </c>
      <c r="L155" s="122">
        <v>2788.57</v>
      </c>
      <c r="M155" s="234">
        <f t="shared" si="16"/>
        <v>0</v>
      </c>
      <c r="N155" s="122" t="s">
        <v>1204</v>
      </c>
      <c r="O155" s="99" t="s">
        <v>2079</v>
      </c>
      <c r="P155" s="99" t="s">
        <v>1282</v>
      </c>
      <c r="Q155" s="99" t="s">
        <v>2082</v>
      </c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</row>
    <row r="156" ht="15.75" customHeight="1">
      <c r="A156" s="282" t="s">
        <v>315</v>
      </c>
      <c r="B156" s="57" t="s">
        <v>316</v>
      </c>
      <c r="C156" s="57" t="s">
        <v>6</v>
      </c>
      <c r="D156" s="331" t="s">
        <v>474</v>
      </c>
      <c r="E156" s="57" t="s">
        <v>319</v>
      </c>
      <c r="F156" s="332" t="s">
        <v>1883</v>
      </c>
      <c r="G156" s="255"/>
      <c r="H156" s="264">
        <v>1.0</v>
      </c>
      <c r="I156" s="331">
        <v>4990.0</v>
      </c>
      <c r="J156" s="333">
        <v>2590.0</v>
      </c>
      <c r="K156" s="331" t="s">
        <v>1884</v>
      </c>
      <c r="L156" s="343">
        <v>1144.0</v>
      </c>
      <c r="M156" s="251">
        <f t="shared" si="16"/>
        <v>1144</v>
      </c>
      <c r="N156" s="331" t="s">
        <v>1820</v>
      </c>
      <c r="O156" s="366"/>
      <c r="P156" s="366"/>
      <c r="Q156" s="366"/>
      <c r="R156" s="366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52"/>
      <c r="AI156" s="252"/>
      <c r="AJ156" s="270"/>
      <c r="AK156" s="270"/>
      <c r="AL156" s="270"/>
      <c r="AM156" s="270"/>
      <c r="AN156" s="270"/>
      <c r="AO156" s="270"/>
    </row>
    <row r="157" ht="15.75" customHeight="1">
      <c r="A157" s="35" t="s">
        <v>315</v>
      </c>
      <c r="B157" s="35" t="s">
        <v>316</v>
      </c>
      <c r="C157" s="35" t="s">
        <v>6</v>
      </c>
      <c r="D157" s="35" t="s">
        <v>567</v>
      </c>
      <c r="E157" s="35" t="s">
        <v>4</v>
      </c>
      <c r="F157" s="348" t="s">
        <v>1885</v>
      </c>
      <c r="G157" s="35" t="s">
        <v>583</v>
      </c>
      <c r="H157" s="39">
        <v>1.0</v>
      </c>
      <c r="I157" s="59">
        <v>3190.0</v>
      </c>
      <c r="J157" s="38"/>
      <c r="K157" s="38"/>
      <c r="L157" s="290"/>
      <c r="M157" s="378">
        <f>2656/2</f>
        <v>1328</v>
      </c>
      <c r="N157" s="35" t="s">
        <v>1811</v>
      </c>
      <c r="O157" s="231"/>
      <c r="P157" s="231"/>
      <c r="Q157" s="231"/>
      <c r="R157" s="231"/>
      <c r="S157" s="231"/>
      <c r="T157" s="231"/>
      <c r="U157" s="231"/>
      <c r="V157" s="231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252"/>
      <c r="AJ157" s="270"/>
      <c r="AK157" s="270"/>
      <c r="AL157" s="270"/>
      <c r="AM157" s="270"/>
      <c r="AN157" s="270"/>
      <c r="AO157" s="270"/>
    </row>
    <row r="158" ht="15.75" customHeight="1">
      <c r="A158" s="271" t="s">
        <v>315</v>
      </c>
      <c r="B158" s="57" t="s">
        <v>331</v>
      </c>
      <c r="C158" s="57" t="s">
        <v>6</v>
      </c>
      <c r="D158" s="57" t="s">
        <v>328</v>
      </c>
      <c r="E158" s="57" t="s">
        <v>4</v>
      </c>
      <c r="F158" s="58" t="s">
        <v>586</v>
      </c>
      <c r="G158" s="57" t="s">
        <v>583</v>
      </c>
      <c r="H158" s="39">
        <v>1.0</v>
      </c>
      <c r="I158" s="59">
        <v>6990.0</v>
      </c>
      <c r="J158" s="59">
        <v>3590.0</v>
      </c>
      <c r="K158" s="274"/>
      <c r="L158" s="61">
        <v>2423.0</v>
      </c>
      <c r="M158" s="62">
        <v>1696.0</v>
      </c>
      <c r="N158" s="57" t="s">
        <v>476</v>
      </c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52"/>
      <c r="AJ158" s="270"/>
      <c r="AK158" s="270"/>
      <c r="AL158" s="270"/>
      <c r="AM158" s="270"/>
      <c r="AN158" s="270"/>
      <c r="AO158" s="270"/>
    </row>
    <row r="159" ht="15.75" customHeight="1">
      <c r="A159" s="271" t="s">
        <v>315</v>
      </c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769</v>
      </c>
      <c r="G159" s="57" t="s">
        <v>583</v>
      </c>
      <c r="H159" s="38">
        <v>1.0</v>
      </c>
      <c r="I159" s="113">
        <v>3790.0</v>
      </c>
      <c r="J159" s="125"/>
      <c r="K159" s="104"/>
      <c r="L159" s="133">
        <v>1580.0</v>
      </c>
      <c r="M159" s="381">
        <v>1106.0</v>
      </c>
      <c r="N159" s="57" t="s">
        <v>748</v>
      </c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52"/>
      <c r="AJ159" s="270"/>
      <c r="AK159" s="270"/>
      <c r="AL159" s="270"/>
      <c r="AM159" s="270"/>
      <c r="AN159" s="270"/>
      <c r="AO159" s="270"/>
    </row>
    <row r="160" ht="15.75" customHeight="1">
      <c r="A160" s="35" t="s">
        <v>315</v>
      </c>
      <c r="B160" s="35" t="s">
        <v>316</v>
      </c>
      <c r="C160" s="35" t="s">
        <v>6</v>
      </c>
      <c r="D160" s="35" t="s">
        <v>328</v>
      </c>
      <c r="E160" s="35" t="s">
        <v>319</v>
      </c>
      <c r="F160" s="325" t="s">
        <v>1886</v>
      </c>
      <c r="G160" s="326" t="s">
        <v>583</v>
      </c>
      <c r="H160" s="154">
        <v>1.0</v>
      </c>
      <c r="I160" s="57">
        <v>5990.0</v>
      </c>
      <c r="J160" s="113">
        <v>3590.0</v>
      </c>
      <c r="K160" s="57"/>
      <c r="L160" s="154">
        <v>1598.0</v>
      </c>
      <c r="M160" s="327">
        <f>L160*H160</f>
        <v>1598</v>
      </c>
      <c r="N160" s="57" t="s">
        <v>1814</v>
      </c>
      <c r="O160" s="346"/>
      <c r="P160" s="323"/>
      <c r="Q160" s="323"/>
      <c r="R160" s="323"/>
      <c r="S160" s="323"/>
      <c r="T160" s="323"/>
      <c r="U160" s="323"/>
      <c r="V160" s="323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252"/>
      <c r="AK160" s="270"/>
      <c r="AL160" s="270"/>
      <c r="AM160" s="270"/>
      <c r="AN160" s="270"/>
      <c r="AO160" s="270"/>
    </row>
    <row r="161" ht="15.75" customHeight="1">
      <c r="A161" s="35" t="s">
        <v>315</v>
      </c>
      <c r="B161" s="367" t="s">
        <v>316</v>
      </c>
      <c r="C161" s="367" t="s">
        <v>6</v>
      </c>
      <c r="D161" s="367" t="s">
        <v>474</v>
      </c>
      <c r="E161" s="367" t="s">
        <v>4</v>
      </c>
      <c r="F161" s="368" t="s">
        <v>1886</v>
      </c>
      <c r="G161" s="369" t="s">
        <v>1887</v>
      </c>
      <c r="H161" s="39">
        <v>1.0</v>
      </c>
      <c r="I161" s="367">
        <v>5990.0</v>
      </c>
      <c r="J161" s="367">
        <v>3990.0</v>
      </c>
      <c r="K161" s="274"/>
      <c r="L161" s="391">
        <v>1598.0</v>
      </c>
      <c r="M161" s="392">
        <v>1598.0</v>
      </c>
      <c r="N161" s="57" t="s">
        <v>1841</v>
      </c>
      <c r="O161" s="363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52"/>
      <c r="AJ161" s="270"/>
      <c r="AK161" s="270"/>
      <c r="AL161" s="270"/>
      <c r="AM161" s="270"/>
      <c r="AN161" s="270"/>
      <c r="AO161" s="270"/>
    </row>
    <row r="162" ht="15.75" customHeight="1">
      <c r="A162" s="35" t="s">
        <v>315</v>
      </c>
      <c r="B162" s="35" t="s">
        <v>316</v>
      </c>
      <c r="C162" s="35" t="s">
        <v>6</v>
      </c>
      <c r="D162" s="35" t="s">
        <v>474</v>
      </c>
      <c r="E162" s="35" t="s">
        <v>319</v>
      </c>
      <c r="F162" s="325" t="s">
        <v>1888</v>
      </c>
      <c r="G162" s="326" t="s">
        <v>583</v>
      </c>
      <c r="H162" s="154">
        <v>1.0</v>
      </c>
      <c r="I162" s="57">
        <v>4490.0</v>
      </c>
      <c r="J162" s="113">
        <v>2290.0</v>
      </c>
      <c r="K162" s="57"/>
      <c r="L162" s="154">
        <v>748.0</v>
      </c>
      <c r="M162" s="327">
        <f t="shared" ref="M162:M164" si="17">L162*H162</f>
        <v>748</v>
      </c>
      <c r="N162" s="57" t="s">
        <v>1814</v>
      </c>
      <c r="O162" s="346"/>
      <c r="P162" s="323"/>
      <c r="Q162" s="323"/>
      <c r="R162" s="323"/>
      <c r="S162" s="323"/>
      <c r="T162" s="323"/>
      <c r="U162" s="323"/>
      <c r="V162" s="323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252"/>
      <c r="AK162" s="270"/>
      <c r="AL162" s="270"/>
      <c r="AM162" s="270"/>
      <c r="AN162" s="270"/>
      <c r="AO162" s="270"/>
    </row>
    <row r="163" ht="15.75" customHeight="1">
      <c r="A163" s="35" t="s">
        <v>315</v>
      </c>
      <c r="B163" s="35" t="s">
        <v>316</v>
      </c>
      <c r="C163" s="35" t="s">
        <v>6</v>
      </c>
      <c r="D163" s="35" t="s">
        <v>567</v>
      </c>
      <c r="E163" s="35" t="s">
        <v>319</v>
      </c>
      <c r="F163" s="325" t="s">
        <v>1888</v>
      </c>
      <c r="G163" s="326" t="s">
        <v>583</v>
      </c>
      <c r="H163" s="154">
        <v>1.0</v>
      </c>
      <c r="I163" s="57">
        <v>4490.0</v>
      </c>
      <c r="J163" s="113">
        <v>2290.0</v>
      </c>
      <c r="K163" s="57"/>
      <c r="L163" s="154">
        <v>748.0</v>
      </c>
      <c r="M163" s="327">
        <f t="shared" si="17"/>
        <v>748</v>
      </c>
      <c r="N163" s="57" t="s">
        <v>1814</v>
      </c>
      <c r="O163" s="346"/>
      <c r="P163" s="323"/>
      <c r="Q163" s="323"/>
      <c r="R163" s="323"/>
      <c r="S163" s="323"/>
      <c r="T163" s="323"/>
      <c r="U163" s="323"/>
      <c r="V163" s="323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252"/>
      <c r="AK163" s="270"/>
      <c r="AL163" s="270"/>
      <c r="AM163" s="270"/>
      <c r="AN163" s="270"/>
      <c r="AO163" s="270"/>
    </row>
    <row r="164" ht="15.75" customHeight="1">
      <c r="A164" s="35" t="s">
        <v>315</v>
      </c>
      <c r="B164" s="35" t="s">
        <v>316</v>
      </c>
      <c r="C164" s="35" t="s">
        <v>6</v>
      </c>
      <c r="D164" s="342" t="s">
        <v>1824</v>
      </c>
      <c r="E164" s="35" t="s">
        <v>319</v>
      </c>
      <c r="F164" s="325" t="s">
        <v>1889</v>
      </c>
      <c r="G164" s="326" t="s">
        <v>583</v>
      </c>
      <c r="H164" s="154">
        <v>1.0</v>
      </c>
      <c r="I164" s="57">
        <v>3990.0</v>
      </c>
      <c r="J164" s="113">
        <v>2390.0</v>
      </c>
      <c r="K164" s="57"/>
      <c r="L164" s="154">
        <v>1064.0</v>
      </c>
      <c r="M164" s="327">
        <f t="shared" si="17"/>
        <v>1064</v>
      </c>
      <c r="N164" s="57" t="s">
        <v>1814</v>
      </c>
      <c r="O164" s="533" t="s">
        <v>1890</v>
      </c>
      <c r="P164" s="323" t="s">
        <v>1891</v>
      </c>
      <c r="Q164" s="323"/>
      <c r="R164" s="323"/>
      <c r="S164" s="323"/>
      <c r="T164" s="323"/>
      <c r="U164" s="323"/>
      <c r="V164" s="323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252"/>
      <c r="AK164" s="270"/>
      <c r="AL164" s="270"/>
      <c r="AM164" s="270"/>
      <c r="AN164" s="270"/>
      <c r="AO164" s="270"/>
    </row>
    <row r="165" ht="15.75" customHeight="1">
      <c r="A165" s="35" t="s">
        <v>315</v>
      </c>
      <c r="B165" s="35" t="s">
        <v>407</v>
      </c>
      <c r="C165" s="35"/>
      <c r="D165" s="35" t="s">
        <v>567</v>
      </c>
      <c r="E165" s="35" t="s">
        <v>4</v>
      </c>
      <c r="F165" s="289" t="s">
        <v>1892</v>
      </c>
      <c r="G165" s="35" t="s">
        <v>1053</v>
      </c>
      <c r="H165" s="39">
        <v>1.0</v>
      </c>
      <c r="I165" s="97">
        <v>3990.0</v>
      </c>
      <c r="J165" s="97">
        <v>2990.0</v>
      </c>
      <c r="K165" s="38"/>
      <c r="L165" s="290"/>
      <c r="M165" s="378">
        <v>1416.0</v>
      </c>
      <c r="N165" s="35"/>
      <c r="O165" s="231"/>
      <c r="P165" s="231"/>
      <c r="Q165" s="231"/>
      <c r="R165" s="231"/>
      <c r="S165" s="231"/>
      <c r="T165" s="231"/>
      <c r="U165" s="231"/>
      <c r="V165" s="231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252"/>
      <c r="AJ165" s="270"/>
      <c r="AK165" s="270"/>
      <c r="AL165" s="270"/>
      <c r="AM165" s="270"/>
      <c r="AN165" s="270"/>
      <c r="AO165" s="270"/>
    </row>
    <row r="166" ht="15.75" customHeight="1">
      <c r="A166" s="255" t="s">
        <v>315</v>
      </c>
      <c r="B166" s="255" t="s">
        <v>407</v>
      </c>
      <c r="C166" s="255" t="s">
        <v>573</v>
      </c>
      <c r="D166" s="57" t="s">
        <v>567</v>
      </c>
      <c r="E166" s="255" t="s">
        <v>319</v>
      </c>
      <c r="F166" s="256" t="s">
        <v>1893</v>
      </c>
      <c r="G166" s="255" t="s">
        <v>1894</v>
      </c>
      <c r="H166" s="250">
        <v>1.0</v>
      </c>
      <c r="I166" s="293">
        <v>2790.0</v>
      </c>
      <c r="J166" s="255"/>
      <c r="K166" s="255" t="s">
        <v>524</v>
      </c>
      <c r="L166" s="284">
        <v>1160.0</v>
      </c>
      <c r="M166" s="534">
        <f t="shared" ref="M166:M170" si="18">L166*H166</f>
        <v>1160</v>
      </c>
      <c r="N166" s="294" t="s">
        <v>1895</v>
      </c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  <c r="AF166" s="247"/>
      <c r="AG166" s="247"/>
      <c r="AH166" s="247"/>
      <c r="AI166" s="252"/>
      <c r="AJ166" s="252"/>
      <c r="AK166" s="63"/>
      <c r="AL166" s="63"/>
      <c r="AM166" s="63"/>
      <c r="AN166" s="63"/>
      <c r="AO166" s="63"/>
    </row>
    <row r="167" ht="15.75" customHeight="1">
      <c r="A167" s="35" t="s">
        <v>315</v>
      </c>
      <c r="B167" s="35" t="s">
        <v>316</v>
      </c>
      <c r="C167" s="35" t="s">
        <v>6</v>
      </c>
      <c r="D167" s="35" t="s">
        <v>328</v>
      </c>
      <c r="E167" s="35" t="s">
        <v>319</v>
      </c>
      <c r="F167" s="325" t="s">
        <v>667</v>
      </c>
      <c r="G167" s="326" t="s">
        <v>583</v>
      </c>
      <c r="H167" s="154">
        <v>1.0</v>
      </c>
      <c r="I167" s="57">
        <v>7990.0</v>
      </c>
      <c r="J167" s="113">
        <v>5590.0</v>
      </c>
      <c r="K167" s="57"/>
      <c r="L167" s="154">
        <v>2130.0</v>
      </c>
      <c r="M167" s="327">
        <f t="shared" si="18"/>
        <v>2130</v>
      </c>
      <c r="N167" s="57" t="s">
        <v>1814</v>
      </c>
      <c r="O167" s="346"/>
      <c r="P167" s="323"/>
      <c r="Q167" s="323"/>
      <c r="R167" s="323"/>
      <c r="S167" s="323"/>
      <c r="T167" s="323"/>
      <c r="U167" s="323"/>
      <c r="V167" s="323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252"/>
      <c r="AK167" s="270"/>
      <c r="AL167" s="270"/>
      <c r="AM167" s="270"/>
      <c r="AN167" s="270"/>
      <c r="AO167" s="270"/>
    </row>
    <row r="168" ht="15.75" customHeight="1">
      <c r="A168" s="35" t="s">
        <v>315</v>
      </c>
      <c r="B168" s="35" t="s">
        <v>316</v>
      </c>
      <c r="C168" s="35" t="s">
        <v>6</v>
      </c>
      <c r="D168" s="35" t="s">
        <v>474</v>
      </c>
      <c r="E168" s="35" t="s">
        <v>319</v>
      </c>
      <c r="F168" s="325" t="s">
        <v>667</v>
      </c>
      <c r="G168" s="326" t="s">
        <v>583</v>
      </c>
      <c r="H168" s="154">
        <v>0.0</v>
      </c>
      <c r="I168" s="57">
        <v>7990.0</v>
      </c>
      <c r="J168" s="113">
        <v>5590.0</v>
      </c>
      <c r="K168" s="57"/>
      <c r="L168" s="154">
        <v>2130.0</v>
      </c>
      <c r="M168" s="327">
        <f t="shared" si="18"/>
        <v>0</v>
      </c>
      <c r="N168" s="57" t="s">
        <v>1814</v>
      </c>
      <c r="O168" s="533" t="s">
        <v>1774</v>
      </c>
      <c r="P168" s="323"/>
      <c r="Q168" s="323"/>
      <c r="R168" s="323"/>
      <c r="S168" s="323"/>
      <c r="T168" s="323"/>
      <c r="U168" s="323"/>
      <c r="V168" s="323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252"/>
      <c r="AK168" s="270"/>
      <c r="AL168" s="270"/>
      <c r="AM168" s="270"/>
      <c r="AN168" s="270"/>
      <c r="AO168" s="270"/>
    </row>
    <row r="169" ht="15.75" customHeight="1">
      <c r="A169" s="35" t="s">
        <v>315</v>
      </c>
      <c r="B169" s="35" t="s">
        <v>316</v>
      </c>
      <c r="C169" s="35" t="s">
        <v>6</v>
      </c>
      <c r="D169" s="35" t="s">
        <v>474</v>
      </c>
      <c r="E169" s="35" t="s">
        <v>319</v>
      </c>
      <c r="F169" s="325" t="s">
        <v>1896</v>
      </c>
      <c r="G169" s="326" t="s">
        <v>583</v>
      </c>
      <c r="H169" s="154">
        <v>1.0</v>
      </c>
      <c r="I169" s="57">
        <v>7990.0</v>
      </c>
      <c r="J169" s="113">
        <v>5590.0</v>
      </c>
      <c r="K169" s="57"/>
      <c r="L169" s="154">
        <v>2130.0</v>
      </c>
      <c r="M169" s="327">
        <f t="shared" si="18"/>
        <v>2130</v>
      </c>
      <c r="N169" s="57" t="s">
        <v>1814</v>
      </c>
      <c r="O169" s="346"/>
      <c r="P169" s="323"/>
      <c r="Q169" s="323"/>
      <c r="R169" s="323"/>
      <c r="S169" s="323"/>
      <c r="T169" s="323"/>
      <c r="U169" s="323"/>
      <c r="V169" s="323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252"/>
      <c r="AK169" s="270"/>
      <c r="AL169" s="270"/>
      <c r="AM169" s="270"/>
      <c r="AN169" s="270"/>
      <c r="AO169" s="270"/>
    </row>
    <row r="170" ht="15.75" customHeight="1">
      <c r="A170" s="35" t="s">
        <v>315</v>
      </c>
      <c r="B170" s="35" t="s">
        <v>316</v>
      </c>
      <c r="C170" s="35" t="s">
        <v>6</v>
      </c>
      <c r="D170" s="35" t="s">
        <v>567</v>
      </c>
      <c r="E170" s="35" t="s">
        <v>319</v>
      </c>
      <c r="F170" s="325" t="s">
        <v>1897</v>
      </c>
      <c r="G170" s="326" t="s">
        <v>583</v>
      </c>
      <c r="H170" s="154">
        <v>1.0</v>
      </c>
      <c r="I170" s="57">
        <v>4490.0</v>
      </c>
      <c r="J170" s="113">
        <v>2290.0</v>
      </c>
      <c r="K170" s="57"/>
      <c r="L170" s="154">
        <v>1048.0</v>
      </c>
      <c r="M170" s="327">
        <f t="shared" si="18"/>
        <v>1048</v>
      </c>
      <c r="N170" s="57" t="s">
        <v>1814</v>
      </c>
      <c r="O170" s="346"/>
      <c r="P170" s="323"/>
      <c r="Q170" s="323"/>
      <c r="R170" s="323"/>
      <c r="S170" s="323"/>
      <c r="T170" s="323"/>
      <c r="U170" s="323"/>
      <c r="V170" s="323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252"/>
      <c r="AK170" s="270"/>
      <c r="AL170" s="270"/>
      <c r="AM170" s="270"/>
      <c r="AN170" s="270"/>
      <c r="AO170" s="270"/>
    </row>
    <row r="171" ht="15.75" customHeight="1">
      <c r="A171" s="35" t="s">
        <v>315</v>
      </c>
      <c r="B171" s="367" t="s">
        <v>316</v>
      </c>
      <c r="C171" s="367" t="s">
        <v>6</v>
      </c>
      <c r="D171" s="367" t="s">
        <v>328</v>
      </c>
      <c r="E171" s="367" t="s">
        <v>4</v>
      </c>
      <c r="F171" s="368" t="s">
        <v>2065</v>
      </c>
      <c r="G171" s="369" t="s">
        <v>1887</v>
      </c>
      <c r="H171" s="39">
        <v>1.0</v>
      </c>
      <c r="I171" s="367">
        <v>4990.0</v>
      </c>
      <c r="J171" s="367">
        <v>2790.0</v>
      </c>
      <c r="K171" s="274"/>
      <c r="L171" s="391">
        <v>1064.0</v>
      </c>
      <c r="M171" s="392">
        <v>1064.0</v>
      </c>
      <c r="N171" s="57" t="s">
        <v>1841</v>
      </c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  <c r="AH171" s="252"/>
      <c r="AI171" s="252"/>
      <c r="AJ171" s="270"/>
      <c r="AK171" s="270"/>
      <c r="AL171" s="270"/>
      <c r="AM171" s="270"/>
      <c r="AN171" s="270"/>
      <c r="AO171" s="270"/>
    </row>
    <row r="172" ht="15.75" customHeight="1">
      <c r="A172" s="280" t="s">
        <v>315</v>
      </c>
      <c r="B172" s="255" t="s">
        <v>316</v>
      </c>
      <c r="C172" s="255" t="s">
        <v>6</v>
      </c>
      <c r="D172" s="57" t="s">
        <v>474</v>
      </c>
      <c r="E172" s="255" t="s">
        <v>319</v>
      </c>
      <c r="F172" s="281" t="s">
        <v>1898</v>
      </c>
      <c r="G172" s="280" t="s">
        <v>1899</v>
      </c>
      <c r="H172" s="250">
        <v>1.0</v>
      </c>
      <c r="I172" s="255"/>
      <c r="J172" s="293">
        <v>3990.0</v>
      </c>
      <c r="K172" s="294">
        <v>1829.0</v>
      </c>
      <c r="L172" s="295">
        <v>1280.0</v>
      </c>
      <c r="M172" s="251">
        <f>L172*H172</f>
        <v>1280</v>
      </c>
      <c r="N172" s="255" t="s">
        <v>1804</v>
      </c>
      <c r="O172" s="247"/>
      <c r="P172" s="537" t="s">
        <v>1900</v>
      </c>
      <c r="Q172" s="64" t="s">
        <v>1901</v>
      </c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  <c r="AF172" s="247"/>
      <c r="AG172" s="247"/>
      <c r="AH172" s="247"/>
      <c r="AI172" s="252"/>
      <c r="AJ172" s="252"/>
      <c r="AK172" s="63"/>
      <c r="AL172" s="63"/>
      <c r="AM172" s="63"/>
      <c r="AN172" s="63"/>
      <c r="AO172" s="63"/>
    </row>
    <row r="173" ht="15.75" customHeight="1">
      <c r="A173" s="271" t="s">
        <v>315</v>
      </c>
      <c r="B173" s="271" t="s">
        <v>316</v>
      </c>
      <c r="C173" s="280"/>
      <c r="D173" s="271" t="s">
        <v>328</v>
      </c>
      <c r="E173" s="271" t="s">
        <v>319</v>
      </c>
      <c r="F173" s="560" t="s">
        <v>2083</v>
      </c>
      <c r="G173" s="560" t="s">
        <v>1053</v>
      </c>
      <c r="H173" s="560">
        <v>0.0</v>
      </c>
      <c r="I173" s="560">
        <v>2990.0</v>
      </c>
      <c r="J173" s="560">
        <v>1500.0</v>
      </c>
      <c r="K173" s="561"/>
      <c r="L173" s="561"/>
      <c r="M173" s="560">
        <v>533.0</v>
      </c>
      <c r="N173" s="560" t="s">
        <v>2084</v>
      </c>
      <c r="O173" s="562" t="s">
        <v>2081</v>
      </c>
      <c r="P173" s="563"/>
      <c r="Q173" s="563"/>
      <c r="R173" s="563"/>
      <c r="S173" s="563"/>
      <c r="T173" s="563"/>
      <c r="U173" s="563"/>
      <c r="V173" s="563"/>
      <c r="W173" s="563"/>
      <c r="X173" s="563"/>
      <c r="Y173" s="563"/>
      <c r="Z173" s="563"/>
      <c r="AA173" s="563"/>
      <c r="AB173" s="563"/>
      <c r="AC173" s="563"/>
      <c r="AD173" s="563"/>
      <c r="AE173" s="563"/>
      <c r="AF173" s="563"/>
      <c r="AG173" s="563"/>
      <c r="AH173" s="563"/>
      <c r="AI173" s="563"/>
      <c r="AJ173" s="563"/>
      <c r="AK173" s="563"/>
      <c r="AL173" s="563"/>
      <c r="AM173" s="563"/>
      <c r="AN173" s="563"/>
      <c r="AO173" s="563"/>
    </row>
    <row r="174" ht="15.75" customHeight="1">
      <c r="A174" s="282" t="s">
        <v>315</v>
      </c>
      <c r="B174" s="57" t="s">
        <v>316</v>
      </c>
      <c r="C174" s="57" t="s">
        <v>6</v>
      </c>
      <c r="D174" s="331" t="s">
        <v>567</v>
      </c>
      <c r="E174" s="57" t="s">
        <v>319</v>
      </c>
      <c r="F174" s="338" t="s">
        <v>1902</v>
      </c>
      <c r="G174" s="255"/>
      <c r="H174" s="264">
        <v>1.0</v>
      </c>
      <c r="I174" s="331">
        <v>6990.0</v>
      </c>
      <c r="J174" s="333">
        <v>4190.0</v>
      </c>
      <c r="K174" s="331" t="s">
        <v>1903</v>
      </c>
      <c r="L174" s="343">
        <v>1510.0</v>
      </c>
      <c r="M174" s="251">
        <f t="shared" ref="M174:M176" si="19">L174*H174</f>
        <v>1510</v>
      </c>
      <c r="N174" s="331" t="s">
        <v>1820</v>
      </c>
      <c r="O174" s="366"/>
      <c r="P174" s="366"/>
      <c r="Q174" s="366"/>
      <c r="R174" s="366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  <c r="AF174" s="247"/>
      <c r="AG174" s="247"/>
      <c r="AH174" s="252"/>
      <c r="AI174" s="252"/>
      <c r="AJ174" s="270"/>
      <c r="AK174" s="63"/>
      <c r="AL174" s="63"/>
      <c r="AM174" s="63"/>
      <c r="AN174" s="63"/>
      <c r="AO174" s="63"/>
    </row>
    <row r="175" ht="15.75" customHeight="1">
      <c r="A175" s="35" t="s">
        <v>315</v>
      </c>
      <c r="B175" s="35" t="s">
        <v>316</v>
      </c>
      <c r="C175" s="35" t="s">
        <v>6</v>
      </c>
      <c r="D175" s="35" t="s">
        <v>328</v>
      </c>
      <c r="E175" s="35" t="s">
        <v>319</v>
      </c>
      <c r="F175" s="325" t="s">
        <v>1904</v>
      </c>
      <c r="G175" s="326" t="s">
        <v>583</v>
      </c>
      <c r="H175" s="154">
        <v>1.0</v>
      </c>
      <c r="I175" s="57">
        <v>3990.0</v>
      </c>
      <c r="J175" s="113">
        <v>2790.0</v>
      </c>
      <c r="K175" s="57"/>
      <c r="L175" s="154">
        <v>1064.0</v>
      </c>
      <c r="M175" s="327">
        <f t="shared" si="19"/>
        <v>1064</v>
      </c>
      <c r="N175" s="57" t="s">
        <v>1814</v>
      </c>
      <c r="O175" s="346"/>
      <c r="P175" s="323"/>
      <c r="Q175" s="323"/>
      <c r="R175" s="323"/>
      <c r="S175" s="323"/>
      <c r="T175" s="323"/>
      <c r="U175" s="323"/>
      <c r="V175" s="323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252"/>
      <c r="AK175" s="270"/>
      <c r="AL175" s="270"/>
      <c r="AM175" s="270"/>
      <c r="AN175" s="270"/>
      <c r="AO175" s="270"/>
    </row>
    <row r="176" ht="15.75" customHeight="1">
      <c r="A176" s="35" t="s">
        <v>315</v>
      </c>
      <c r="B176" s="35" t="s">
        <v>316</v>
      </c>
      <c r="C176" s="35" t="s">
        <v>6</v>
      </c>
      <c r="D176" s="35" t="s">
        <v>474</v>
      </c>
      <c r="E176" s="35" t="s">
        <v>319</v>
      </c>
      <c r="F176" s="325" t="s">
        <v>1905</v>
      </c>
      <c r="G176" s="326" t="s">
        <v>583</v>
      </c>
      <c r="H176" s="154">
        <v>1.0</v>
      </c>
      <c r="I176" s="57">
        <v>3990.0</v>
      </c>
      <c r="J176" s="113">
        <v>2790.0</v>
      </c>
      <c r="K176" s="57"/>
      <c r="L176" s="154">
        <v>1064.0</v>
      </c>
      <c r="M176" s="327">
        <f t="shared" si="19"/>
        <v>1064</v>
      </c>
      <c r="N176" s="57" t="s">
        <v>1814</v>
      </c>
      <c r="O176" s="346"/>
      <c r="P176" s="323"/>
      <c r="Q176" s="323"/>
      <c r="R176" s="323"/>
      <c r="S176" s="323"/>
      <c r="T176" s="323"/>
      <c r="U176" s="323"/>
      <c r="V176" s="323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252"/>
      <c r="AK176" s="270"/>
      <c r="AL176" s="270"/>
      <c r="AM176" s="270"/>
      <c r="AN176" s="270"/>
      <c r="AO176" s="270"/>
    </row>
    <row r="177" ht="15.75" customHeight="1">
      <c r="A177" s="271" t="s">
        <v>315</v>
      </c>
      <c r="B177" s="57" t="s">
        <v>316</v>
      </c>
      <c r="C177" s="57" t="s">
        <v>6</v>
      </c>
      <c r="D177" s="97" t="s">
        <v>567</v>
      </c>
      <c r="E177" s="57" t="s">
        <v>4</v>
      </c>
      <c r="F177" s="358" t="s">
        <v>671</v>
      </c>
      <c r="G177" s="57" t="s">
        <v>583</v>
      </c>
      <c r="H177" s="39">
        <v>0.0</v>
      </c>
      <c r="I177" s="123">
        <v>5990.0</v>
      </c>
      <c r="J177" s="120">
        <v>2390.0</v>
      </c>
      <c r="K177" s="119"/>
      <c r="L177" s="61" t="s">
        <v>672</v>
      </c>
      <c r="M177" s="62">
        <v>999.0</v>
      </c>
      <c r="N177" s="57" t="s">
        <v>629</v>
      </c>
      <c r="O177" s="363" t="s">
        <v>2085</v>
      </c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70"/>
      <c r="AJ177" s="270"/>
      <c r="AK177" s="270"/>
    </row>
    <row r="178" ht="15.75" customHeight="1">
      <c r="A178" s="35" t="s">
        <v>315</v>
      </c>
      <c r="B178" s="35" t="s">
        <v>316</v>
      </c>
      <c r="C178" s="35" t="s">
        <v>6</v>
      </c>
      <c r="D178" s="35" t="s">
        <v>567</v>
      </c>
      <c r="E178" s="35" t="s">
        <v>319</v>
      </c>
      <c r="F178" s="325" t="s">
        <v>1906</v>
      </c>
      <c r="G178" s="326" t="s">
        <v>583</v>
      </c>
      <c r="H178" s="154">
        <v>1.0</v>
      </c>
      <c r="I178" s="57">
        <v>5990.0</v>
      </c>
      <c r="J178" s="113">
        <v>4190.0</v>
      </c>
      <c r="K178" s="57"/>
      <c r="L178" s="154">
        <v>1598.0</v>
      </c>
      <c r="M178" s="327">
        <f>L178*H178</f>
        <v>1598</v>
      </c>
      <c r="N178" s="57" t="s">
        <v>1814</v>
      </c>
      <c r="O178" s="346"/>
      <c r="P178" s="323"/>
      <c r="Q178" s="323"/>
      <c r="R178" s="323"/>
      <c r="S178" s="323"/>
      <c r="T178" s="323"/>
      <c r="U178" s="323"/>
      <c r="V178" s="323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252"/>
      <c r="AK178" s="270"/>
      <c r="AL178" s="270"/>
      <c r="AM178" s="270"/>
      <c r="AN178" s="270"/>
      <c r="AO178" s="270"/>
    </row>
    <row r="179" ht="15.75" customHeight="1">
      <c r="A179" s="35" t="s">
        <v>315</v>
      </c>
      <c r="B179" s="367" t="s">
        <v>316</v>
      </c>
      <c r="C179" s="367" t="s">
        <v>6</v>
      </c>
      <c r="D179" s="367" t="s">
        <v>328</v>
      </c>
      <c r="E179" s="367" t="s">
        <v>4</v>
      </c>
      <c r="F179" s="368" t="s">
        <v>1907</v>
      </c>
      <c r="G179" s="369" t="s">
        <v>1887</v>
      </c>
      <c r="H179" s="39">
        <v>1.0</v>
      </c>
      <c r="I179" s="367">
        <v>4490.0</v>
      </c>
      <c r="J179" s="367">
        <v>3590.0</v>
      </c>
      <c r="K179" s="274"/>
      <c r="L179" s="391">
        <v>1360.0</v>
      </c>
      <c r="M179" s="392">
        <v>1360.0</v>
      </c>
      <c r="N179" s="57" t="s">
        <v>1841</v>
      </c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70"/>
      <c r="AK179" s="270"/>
      <c r="AL179" s="270"/>
      <c r="AM179" s="270"/>
      <c r="AN179" s="270"/>
      <c r="AO179" s="270"/>
    </row>
    <row r="180" ht="15.75" customHeight="1">
      <c r="A180" s="35" t="s">
        <v>315</v>
      </c>
      <c r="B180" s="367" t="s">
        <v>316</v>
      </c>
      <c r="C180" s="367" t="s">
        <v>6</v>
      </c>
      <c r="D180" s="367" t="s">
        <v>567</v>
      </c>
      <c r="E180" s="367" t="s">
        <v>4</v>
      </c>
      <c r="F180" s="368" t="s">
        <v>1908</v>
      </c>
      <c r="G180" s="369" t="s">
        <v>1887</v>
      </c>
      <c r="H180" s="39">
        <v>1.0</v>
      </c>
      <c r="I180" s="367">
        <v>4490.0</v>
      </c>
      <c r="J180" s="367">
        <v>3590.0</v>
      </c>
      <c r="K180" s="274"/>
      <c r="L180" s="391">
        <v>1360.0</v>
      </c>
      <c r="M180" s="392">
        <v>1360.0</v>
      </c>
      <c r="N180" s="57" t="s">
        <v>1841</v>
      </c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70"/>
      <c r="AK180" s="270"/>
      <c r="AL180" s="270"/>
      <c r="AM180" s="270"/>
      <c r="AN180" s="270"/>
      <c r="AO180" s="270"/>
    </row>
    <row r="181" ht="15.75" customHeight="1">
      <c r="A181" s="35" t="s">
        <v>315</v>
      </c>
      <c r="B181" s="57" t="s">
        <v>152</v>
      </c>
      <c r="C181" s="57" t="s">
        <v>6</v>
      </c>
      <c r="D181" s="35" t="s">
        <v>474</v>
      </c>
      <c r="E181" s="57" t="s">
        <v>4</v>
      </c>
      <c r="F181" s="348" t="s">
        <v>1909</v>
      </c>
      <c r="G181" s="35" t="s">
        <v>349</v>
      </c>
      <c r="H181" s="39">
        <v>1.0</v>
      </c>
      <c r="I181" s="59">
        <v>3990.0</v>
      </c>
      <c r="J181" s="376"/>
      <c r="K181" s="274"/>
      <c r="L181" s="377" t="s">
        <v>153</v>
      </c>
      <c r="M181" s="378">
        <f>3114/2</f>
        <v>1557</v>
      </c>
      <c r="N181" s="35" t="s">
        <v>1866</v>
      </c>
      <c r="O181" s="44"/>
      <c r="P181" s="44">
        <f>M181*H181</f>
        <v>1557</v>
      </c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252"/>
      <c r="AJ181" s="270"/>
      <c r="AK181" s="270"/>
      <c r="AL181" s="270"/>
      <c r="AM181" s="270"/>
      <c r="AN181" s="270"/>
      <c r="AO181" s="270"/>
    </row>
    <row r="182" ht="15.75" customHeight="1">
      <c r="A182" s="271" t="s">
        <v>315</v>
      </c>
      <c r="B182" s="57" t="s">
        <v>331</v>
      </c>
      <c r="C182" s="57" t="s">
        <v>6</v>
      </c>
      <c r="D182" s="97" t="s">
        <v>567</v>
      </c>
      <c r="E182" s="57" t="s">
        <v>4</v>
      </c>
      <c r="F182" s="358" t="s">
        <v>674</v>
      </c>
      <c r="G182" s="57" t="s">
        <v>583</v>
      </c>
      <c r="H182" s="39">
        <v>1.0</v>
      </c>
      <c r="I182" s="120">
        <v>8990.0</v>
      </c>
      <c r="J182" s="120">
        <v>6970.0</v>
      </c>
      <c r="K182" s="119"/>
      <c r="L182" s="61" t="s">
        <v>675</v>
      </c>
      <c r="M182" s="62">
        <v>2213.0</v>
      </c>
      <c r="N182" s="57" t="s">
        <v>629</v>
      </c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70"/>
      <c r="AJ182" s="270"/>
      <c r="AK182" s="270"/>
    </row>
    <row r="183" ht="15.75" customHeight="1">
      <c r="A183" s="271" t="s">
        <v>315</v>
      </c>
      <c r="B183" s="57" t="s">
        <v>316</v>
      </c>
      <c r="C183" s="57" t="s">
        <v>6</v>
      </c>
      <c r="D183" s="57" t="s">
        <v>567</v>
      </c>
      <c r="E183" s="57" t="s">
        <v>4</v>
      </c>
      <c r="F183" s="382" t="s">
        <v>588</v>
      </c>
      <c r="G183" s="57" t="s">
        <v>583</v>
      </c>
      <c r="H183" s="39">
        <v>1.0</v>
      </c>
      <c r="I183" s="59">
        <v>8990.0</v>
      </c>
      <c r="J183" s="59">
        <v>6390.0</v>
      </c>
      <c r="K183" s="274"/>
      <c r="L183" s="61">
        <v>2950.0</v>
      </c>
      <c r="M183" s="62">
        <v>2065.0</v>
      </c>
      <c r="N183" s="57" t="s">
        <v>476</v>
      </c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  <c r="AA183" s="252"/>
      <c r="AB183" s="252"/>
      <c r="AC183" s="252"/>
      <c r="AD183" s="252"/>
      <c r="AE183" s="252"/>
      <c r="AF183" s="252"/>
      <c r="AG183" s="252"/>
      <c r="AH183" s="252"/>
      <c r="AI183" s="252"/>
      <c r="AJ183" s="270"/>
      <c r="AK183" s="270"/>
      <c r="AL183" s="270"/>
      <c r="AM183" s="270"/>
      <c r="AN183" s="270"/>
      <c r="AO183" s="270"/>
    </row>
    <row r="184" ht="15.75" customHeight="1">
      <c r="A184" s="271" t="s">
        <v>315</v>
      </c>
      <c r="B184" s="57" t="s">
        <v>316</v>
      </c>
      <c r="C184" s="57" t="s">
        <v>6</v>
      </c>
      <c r="D184" s="57" t="s">
        <v>770</v>
      </c>
      <c r="E184" s="57" t="s">
        <v>4</v>
      </c>
      <c r="F184" s="57" t="s">
        <v>771</v>
      </c>
      <c r="G184" s="57" t="s">
        <v>583</v>
      </c>
      <c r="H184" s="38">
        <v>1.0</v>
      </c>
      <c r="I184" s="113">
        <v>6790.0</v>
      </c>
      <c r="J184" s="132">
        <v>5590.0</v>
      </c>
      <c r="K184" s="104"/>
      <c r="L184" s="133">
        <v>2950.0</v>
      </c>
      <c r="M184" s="381">
        <v>2360.0</v>
      </c>
      <c r="N184" s="57" t="s">
        <v>748</v>
      </c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52"/>
      <c r="AJ184" s="270"/>
      <c r="AK184" s="270"/>
      <c r="AL184" s="270"/>
      <c r="AM184" s="270"/>
      <c r="AN184" s="270"/>
      <c r="AO184" s="270"/>
    </row>
    <row r="185" ht="15.75" customHeight="1">
      <c r="A185" s="57" t="s">
        <v>315</v>
      </c>
      <c r="B185" s="57" t="s">
        <v>316</v>
      </c>
      <c r="C185" s="57" t="s">
        <v>6</v>
      </c>
      <c r="D185" s="271" t="s">
        <v>567</v>
      </c>
      <c r="E185" s="57" t="s">
        <v>4</v>
      </c>
      <c r="F185" s="358" t="s">
        <v>1059</v>
      </c>
      <c r="G185" s="57" t="s">
        <v>583</v>
      </c>
      <c r="H185" s="38">
        <v>1.0</v>
      </c>
      <c r="I185" s="113">
        <v>6990.0</v>
      </c>
      <c r="J185" s="125"/>
      <c r="K185" s="179">
        <v>2950.0</v>
      </c>
      <c r="L185" s="38">
        <v>2508.0</v>
      </c>
      <c r="M185" s="383">
        <f t="shared" ref="M185:M186" si="20">L185*H185</f>
        <v>2508</v>
      </c>
      <c r="N185" s="57" t="s">
        <v>1037</v>
      </c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  <c r="AA185" s="252"/>
      <c r="AB185" s="252"/>
      <c r="AC185" s="252"/>
      <c r="AD185" s="252"/>
      <c r="AE185" s="252"/>
      <c r="AF185" s="252"/>
      <c r="AG185" s="252"/>
      <c r="AH185" s="252"/>
      <c r="AI185" s="270"/>
      <c r="AJ185" s="270"/>
      <c r="AK185" s="270"/>
    </row>
    <row r="186" ht="15.75" customHeight="1">
      <c r="A186" s="57" t="s">
        <v>315</v>
      </c>
      <c r="B186" s="57" t="s">
        <v>316</v>
      </c>
      <c r="C186" s="57" t="s">
        <v>6</v>
      </c>
      <c r="D186" s="57" t="s">
        <v>328</v>
      </c>
      <c r="E186" s="57" t="s">
        <v>4</v>
      </c>
      <c r="F186" s="57" t="s">
        <v>1059</v>
      </c>
      <c r="G186" s="57" t="s">
        <v>583</v>
      </c>
      <c r="H186" s="38">
        <v>1.0</v>
      </c>
      <c r="I186" s="113">
        <v>6990.0</v>
      </c>
      <c r="J186" s="125"/>
      <c r="K186" s="179">
        <v>2950.0</v>
      </c>
      <c r="L186" s="38">
        <v>2508.0</v>
      </c>
      <c r="M186" s="383">
        <f t="shared" si="20"/>
        <v>2508</v>
      </c>
      <c r="N186" s="57" t="s">
        <v>1037</v>
      </c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  <c r="AA186" s="252"/>
      <c r="AB186" s="252"/>
      <c r="AC186" s="252"/>
      <c r="AD186" s="252"/>
      <c r="AE186" s="252"/>
      <c r="AF186" s="252"/>
      <c r="AG186" s="252"/>
      <c r="AH186" s="252"/>
      <c r="AI186" s="270"/>
      <c r="AJ186" s="270"/>
      <c r="AK186" s="270"/>
    </row>
    <row r="187" ht="15.75" customHeight="1">
      <c r="A187" s="261" t="s">
        <v>315</v>
      </c>
      <c r="B187" s="35" t="s">
        <v>316</v>
      </c>
      <c r="C187" s="35" t="s">
        <v>6</v>
      </c>
      <c r="D187" s="35" t="s">
        <v>474</v>
      </c>
      <c r="E187" s="35" t="s">
        <v>319</v>
      </c>
      <c r="F187" s="355" t="s">
        <v>1910</v>
      </c>
      <c r="G187" s="35" t="s">
        <v>583</v>
      </c>
      <c r="H187" s="264">
        <v>1.0</v>
      </c>
      <c r="I187" s="244" t="s">
        <v>1911</v>
      </c>
      <c r="J187" s="265"/>
      <c r="K187" s="266"/>
      <c r="L187" s="264">
        <v>1517.0</v>
      </c>
      <c r="M187" s="267" t="s">
        <v>1912</v>
      </c>
      <c r="N187" s="35" t="s">
        <v>1793</v>
      </c>
      <c r="O187" s="268"/>
      <c r="P187" s="268"/>
      <c r="Q187" s="268"/>
      <c r="R187" s="268"/>
      <c r="S187" s="268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252"/>
      <c r="AJ187" s="270"/>
      <c r="AK187" s="63"/>
      <c r="AL187" s="63"/>
      <c r="AM187" s="63"/>
      <c r="AN187" s="63"/>
      <c r="AO187" s="63"/>
    </row>
    <row r="188" ht="15.75" customHeight="1">
      <c r="A188" s="271" t="s">
        <v>315</v>
      </c>
      <c r="B188" s="57" t="s">
        <v>316</v>
      </c>
      <c r="C188" s="57" t="s">
        <v>6</v>
      </c>
      <c r="D188" s="57" t="s">
        <v>328</v>
      </c>
      <c r="E188" s="57" t="s">
        <v>4</v>
      </c>
      <c r="F188" s="57" t="s">
        <v>772</v>
      </c>
      <c r="G188" s="57" t="s">
        <v>583</v>
      </c>
      <c r="H188" s="38">
        <v>1.0</v>
      </c>
      <c r="I188" s="113">
        <v>3990.0</v>
      </c>
      <c r="J188" s="125"/>
      <c r="K188" s="104"/>
      <c r="L188" s="133">
        <v>1724.0</v>
      </c>
      <c r="M188" s="381">
        <v>862.0</v>
      </c>
      <c r="N188" s="57" t="s">
        <v>748</v>
      </c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  <c r="AA188" s="252"/>
      <c r="AB188" s="252"/>
      <c r="AC188" s="252"/>
      <c r="AD188" s="252"/>
      <c r="AE188" s="252"/>
      <c r="AF188" s="252"/>
      <c r="AG188" s="252"/>
      <c r="AH188" s="252"/>
      <c r="AI188" s="252"/>
      <c r="AJ188" s="270"/>
      <c r="AK188" s="270"/>
      <c r="AL188" s="270"/>
      <c r="AM188" s="270"/>
      <c r="AN188" s="270"/>
      <c r="AO188" s="270"/>
    </row>
    <row r="189" ht="15.75" customHeight="1">
      <c r="A189" s="261" t="s">
        <v>315</v>
      </c>
      <c r="B189" s="35" t="s">
        <v>316</v>
      </c>
      <c r="C189" s="35" t="s">
        <v>6</v>
      </c>
      <c r="D189" s="35" t="s">
        <v>567</v>
      </c>
      <c r="E189" s="35" t="s">
        <v>319</v>
      </c>
      <c r="F189" s="348" t="s">
        <v>1913</v>
      </c>
      <c r="G189" s="35" t="s">
        <v>583</v>
      </c>
      <c r="H189" s="264">
        <v>1.0</v>
      </c>
      <c r="I189" s="244" t="s">
        <v>1509</v>
      </c>
      <c r="J189" s="265"/>
      <c r="K189" s="266"/>
      <c r="L189" s="264">
        <v>1213.0</v>
      </c>
      <c r="M189" s="267" t="s">
        <v>1914</v>
      </c>
      <c r="N189" s="35" t="s">
        <v>1793</v>
      </c>
      <c r="O189" s="268"/>
      <c r="P189" s="268"/>
      <c r="Q189" s="268"/>
      <c r="R189" s="268"/>
      <c r="S189" s="268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252"/>
      <c r="AJ189" s="270"/>
      <c r="AK189" s="63"/>
      <c r="AL189" s="63"/>
      <c r="AM189" s="63"/>
      <c r="AN189" s="63"/>
      <c r="AO189" s="63"/>
    </row>
    <row r="190" ht="15.75" customHeight="1">
      <c r="A190" s="261" t="s">
        <v>315</v>
      </c>
      <c r="B190" s="35" t="s">
        <v>316</v>
      </c>
      <c r="C190" s="35" t="s">
        <v>6</v>
      </c>
      <c r="D190" s="35" t="s">
        <v>567</v>
      </c>
      <c r="E190" s="35" t="s">
        <v>319</v>
      </c>
      <c r="F190" s="348" t="s">
        <v>1915</v>
      </c>
      <c r="G190" s="35" t="s">
        <v>583</v>
      </c>
      <c r="H190" s="264">
        <v>1.0</v>
      </c>
      <c r="I190" s="244" t="s">
        <v>1509</v>
      </c>
      <c r="J190" s="265"/>
      <c r="K190" s="266"/>
      <c r="L190" s="264">
        <v>1213.0</v>
      </c>
      <c r="M190" s="267" t="s">
        <v>1914</v>
      </c>
      <c r="N190" s="35" t="s">
        <v>1793</v>
      </c>
      <c r="O190" s="268"/>
      <c r="P190" s="268"/>
      <c r="Q190" s="268"/>
      <c r="R190" s="268"/>
      <c r="S190" s="268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252"/>
      <c r="AJ190" s="270"/>
      <c r="AK190" s="63"/>
      <c r="AL190" s="63"/>
      <c r="AM190" s="63"/>
      <c r="AN190" s="63"/>
      <c r="AO190" s="63"/>
    </row>
    <row r="191" ht="15.75" customHeight="1">
      <c r="A191" s="35" t="s">
        <v>315</v>
      </c>
      <c r="B191" s="35" t="s">
        <v>316</v>
      </c>
      <c r="C191" s="35" t="s">
        <v>6</v>
      </c>
      <c r="D191" s="97" t="s">
        <v>328</v>
      </c>
      <c r="E191" s="97" t="s">
        <v>4</v>
      </c>
      <c r="F191" s="289" t="s">
        <v>1916</v>
      </c>
      <c r="G191" s="97" t="s">
        <v>1917</v>
      </c>
      <c r="H191" s="39">
        <v>1.0</v>
      </c>
      <c r="I191" s="97">
        <v>4970.0</v>
      </c>
      <c r="J191" s="97">
        <v>3590.0</v>
      </c>
      <c r="K191" s="38"/>
      <c r="L191" s="290"/>
      <c r="M191" s="291">
        <v>1634.0</v>
      </c>
      <c r="N191" s="35"/>
      <c r="O191" s="231"/>
      <c r="P191" s="231"/>
      <c r="Q191" s="231"/>
      <c r="R191" s="231"/>
      <c r="S191" s="231"/>
      <c r="T191" s="231"/>
      <c r="U191" s="231"/>
      <c r="V191" s="231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252"/>
      <c r="AJ191" s="270"/>
      <c r="AK191" s="270"/>
      <c r="AL191" s="270"/>
      <c r="AM191" s="270"/>
      <c r="AN191" s="270"/>
      <c r="AO191" s="270"/>
    </row>
    <row r="192" ht="15.75" customHeight="1">
      <c r="A192" s="35" t="s">
        <v>315</v>
      </c>
      <c r="B192" s="35" t="s">
        <v>331</v>
      </c>
      <c r="C192" s="35" t="s">
        <v>6</v>
      </c>
      <c r="D192" s="97" t="s">
        <v>567</v>
      </c>
      <c r="E192" s="97" t="s">
        <v>4</v>
      </c>
      <c r="F192" s="289" t="s">
        <v>1918</v>
      </c>
      <c r="G192" s="97" t="s">
        <v>1917</v>
      </c>
      <c r="H192" s="39">
        <v>1.0</v>
      </c>
      <c r="I192" s="97">
        <v>7390.0</v>
      </c>
      <c r="J192" s="97">
        <v>5190.0</v>
      </c>
      <c r="K192" s="38"/>
      <c r="L192" s="290"/>
      <c r="M192" s="291">
        <v>2381.0</v>
      </c>
      <c r="N192" s="35"/>
      <c r="O192" s="231"/>
      <c r="P192" s="231"/>
      <c r="Q192" s="231"/>
      <c r="R192" s="231"/>
      <c r="S192" s="231"/>
      <c r="T192" s="231"/>
      <c r="U192" s="231"/>
      <c r="V192" s="231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252"/>
      <c r="AJ192" s="270"/>
      <c r="AK192" s="270"/>
      <c r="AL192" s="270"/>
      <c r="AM192" s="270"/>
      <c r="AN192" s="270"/>
      <c r="AO192" s="270"/>
    </row>
    <row r="193" ht="15.75" customHeight="1">
      <c r="A193" s="35" t="s">
        <v>315</v>
      </c>
      <c r="B193" s="35" t="s">
        <v>316</v>
      </c>
      <c r="C193" s="35" t="s">
        <v>6</v>
      </c>
      <c r="D193" s="97" t="s">
        <v>567</v>
      </c>
      <c r="E193" s="97" t="s">
        <v>4</v>
      </c>
      <c r="F193" s="289" t="s">
        <v>773</v>
      </c>
      <c r="G193" s="97" t="s">
        <v>1917</v>
      </c>
      <c r="H193" s="39">
        <v>1.0</v>
      </c>
      <c r="I193" s="97">
        <v>7290.0</v>
      </c>
      <c r="J193" s="97">
        <v>4990.0</v>
      </c>
      <c r="K193" s="38"/>
      <c r="L193" s="290"/>
      <c r="M193" s="291">
        <v>2213.0</v>
      </c>
      <c r="N193" s="35"/>
      <c r="O193" s="231"/>
      <c r="P193" s="231"/>
      <c r="Q193" s="231"/>
      <c r="R193" s="231"/>
      <c r="S193" s="231"/>
      <c r="T193" s="231"/>
      <c r="U193" s="231"/>
      <c r="V193" s="231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252"/>
      <c r="AJ193" s="270"/>
      <c r="AK193" s="270"/>
      <c r="AL193" s="270"/>
      <c r="AM193" s="270"/>
      <c r="AN193" s="270"/>
      <c r="AO193" s="270"/>
    </row>
    <row r="194" ht="15.75" customHeight="1">
      <c r="A194" s="271" t="s">
        <v>315</v>
      </c>
      <c r="B194" s="57" t="s">
        <v>316</v>
      </c>
      <c r="C194" s="57" t="s">
        <v>6</v>
      </c>
      <c r="D194" s="97" t="s">
        <v>567</v>
      </c>
      <c r="E194" s="57" t="s">
        <v>4</v>
      </c>
      <c r="F194" s="358" t="s">
        <v>773</v>
      </c>
      <c r="G194" s="57" t="s">
        <v>583</v>
      </c>
      <c r="H194" s="38">
        <v>1.0</v>
      </c>
      <c r="I194" s="113">
        <v>5590.0</v>
      </c>
      <c r="J194" s="132">
        <v>3790.0</v>
      </c>
      <c r="K194" s="104"/>
      <c r="L194" s="133">
        <v>2380.0</v>
      </c>
      <c r="M194" s="381">
        <v>1666.0</v>
      </c>
      <c r="N194" s="57" t="s">
        <v>748</v>
      </c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  <c r="AA194" s="252"/>
      <c r="AB194" s="252"/>
      <c r="AC194" s="252"/>
      <c r="AD194" s="252"/>
      <c r="AE194" s="252"/>
      <c r="AF194" s="252"/>
      <c r="AG194" s="252"/>
      <c r="AH194" s="252"/>
      <c r="AI194" s="252"/>
      <c r="AJ194" s="270"/>
      <c r="AK194" s="270"/>
      <c r="AL194" s="270"/>
      <c r="AM194" s="270"/>
      <c r="AN194" s="270"/>
      <c r="AO194" s="270"/>
    </row>
    <row r="195" ht="15.75" customHeight="1">
      <c r="A195" s="271" t="s">
        <v>315</v>
      </c>
      <c r="B195" s="57" t="s">
        <v>316</v>
      </c>
      <c r="C195" s="57" t="s">
        <v>6</v>
      </c>
      <c r="D195" s="97" t="s">
        <v>328</v>
      </c>
      <c r="E195" s="57" t="s">
        <v>4</v>
      </c>
      <c r="F195" s="57" t="s">
        <v>678</v>
      </c>
      <c r="G195" s="57" t="s">
        <v>583</v>
      </c>
      <c r="H195" s="39">
        <v>1.0</v>
      </c>
      <c r="I195" s="120">
        <v>7290.0</v>
      </c>
      <c r="J195" s="120">
        <v>5890.0</v>
      </c>
      <c r="K195" s="119"/>
      <c r="L195" s="61" t="s">
        <v>679</v>
      </c>
      <c r="M195" s="62">
        <v>1785.0</v>
      </c>
      <c r="N195" s="57" t="s">
        <v>629</v>
      </c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  <c r="AA195" s="252"/>
      <c r="AB195" s="252"/>
      <c r="AC195" s="252"/>
      <c r="AD195" s="252"/>
      <c r="AE195" s="252"/>
      <c r="AF195" s="252"/>
      <c r="AG195" s="252"/>
      <c r="AH195" s="252"/>
      <c r="AI195" s="270"/>
      <c r="AJ195" s="270"/>
      <c r="AK195" s="270"/>
    </row>
    <row r="196" ht="15.75" customHeight="1">
      <c r="A196" s="271" t="s">
        <v>315</v>
      </c>
      <c r="B196" s="57" t="s">
        <v>316</v>
      </c>
      <c r="C196" s="57" t="s">
        <v>6</v>
      </c>
      <c r="D196" s="57" t="s">
        <v>328</v>
      </c>
      <c r="E196" s="57" t="s">
        <v>4</v>
      </c>
      <c r="F196" s="58" t="s">
        <v>589</v>
      </c>
      <c r="G196" s="57" t="s">
        <v>583</v>
      </c>
      <c r="H196" s="405">
        <v>1.0</v>
      </c>
      <c r="I196" s="59">
        <v>5290.0</v>
      </c>
      <c r="J196" s="59">
        <v>3990.0</v>
      </c>
      <c r="K196" s="408"/>
      <c r="L196" s="176">
        <v>1749.0</v>
      </c>
      <c r="M196" s="409">
        <v>1224.0</v>
      </c>
      <c r="N196" s="57" t="s">
        <v>476</v>
      </c>
      <c r="O196" s="363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  <c r="AH196" s="252"/>
      <c r="AI196" s="252"/>
      <c r="AJ196" s="270"/>
      <c r="AK196" s="270"/>
      <c r="AL196" s="270"/>
      <c r="AM196" s="270"/>
      <c r="AN196" s="270"/>
      <c r="AO196" s="270"/>
    </row>
    <row r="197" ht="15.75" customHeight="1">
      <c r="A197" s="35" t="s">
        <v>315</v>
      </c>
      <c r="B197" s="35" t="s">
        <v>316</v>
      </c>
      <c r="C197" s="35" t="s">
        <v>6</v>
      </c>
      <c r="D197" s="97" t="s">
        <v>328</v>
      </c>
      <c r="E197" s="97" t="s">
        <v>4</v>
      </c>
      <c r="F197" s="289" t="s">
        <v>1919</v>
      </c>
      <c r="G197" s="97" t="s">
        <v>1920</v>
      </c>
      <c r="H197" s="405">
        <v>1.0</v>
      </c>
      <c r="I197" s="97">
        <v>3990.0</v>
      </c>
      <c r="J197" s="97">
        <v>2590.0</v>
      </c>
      <c r="K197" s="151"/>
      <c r="L197" s="406"/>
      <c r="M197" s="540">
        <v>1107.0</v>
      </c>
      <c r="N197" s="35"/>
      <c r="O197" s="231"/>
      <c r="P197" s="231"/>
      <c r="Q197" s="231"/>
      <c r="R197" s="231"/>
      <c r="S197" s="231"/>
      <c r="T197" s="231"/>
      <c r="U197" s="231"/>
      <c r="V197" s="231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252"/>
      <c r="AJ197" s="270"/>
      <c r="AK197" s="270"/>
      <c r="AL197" s="270"/>
      <c r="AM197" s="270"/>
      <c r="AN197" s="270"/>
      <c r="AO197" s="270"/>
    </row>
    <row r="198" ht="15.75" customHeight="1">
      <c r="A198" s="271" t="s">
        <v>315</v>
      </c>
      <c r="B198" s="57" t="s">
        <v>316</v>
      </c>
      <c r="C198" s="57" t="s">
        <v>6</v>
      </c>
      <c r="D198" s="97" t="s">
        <v>328</v>
      </c>
      <c r="E198" s="57" t="s">
        <v>4</v>
      </c>
      <c r="F198" s="57" t="s">
        <v>680</v>
      </c>
      <c r="G198" s="57" t="s">
        <v>583</v>
      </c>
      <c r="H198" s="405">
        <v>1.0</v>
      </c>
      <c r="I198" s="120">
        <v>5790.0</v>
      </c>
      <c r="J198" s="120">
        <v>4590.0</v>
      </c>
      <c r="K198" s="449"/>
      <c r="L198" s="176" t="s">
        <v>662</v>
      </c>
      <c r="M198" s="116">
        <f t="shared" ref="M198:M200" si="21">2896/2</f>
        <v>1448</v>
      </c>
      <c r="N198" s="57" t="s">
        <v>629</v>
      </c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70"/>
      <c r="AJ198" s="270"/>
      <c r="AK198" s="270"/>
    </row>
    <row r="199" ht="15.75" customHeight="1">
      <c r="A199" s="271" t="s">
        <v>315</v>
      </c>
      <c r="B199" s="57" t="s">
        <v>316</v>
      </c>
      <c r="C199" s="57" t="s">
        <v>6</v>
      </c>
      <c r="D199" s="97" t="s">
        <v>567</v>
      </c>
      <c r="E199" s="57" t="s">
        <v>4</v>
      </c>
      <c r="F199" s="358" t="s">
        <v>680</v>
      </c>
      <c r="G199" s="57" t="s">
        <v>583</v>
      </c>
      <c r="H199" s="405">
        <v>1.0</v>
      </c>
      <c r="I199" s="120">
        <v>5790.0</v>
      </c>
      <c r="J199" s="120">
        <v>4590.0</v>
      </c>
      <c r="K199" s="449"/>
      <c r="L199" s="176" t="s">
        <v>662</v>
      </c>
      <c r="M199" s="116">
        <f t="shared" si="21"/>
        <v>1448</v>
      </c>
      <c r="N199" s="57" t="s">
        <v>629</v>
      </c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  <c r="AA199" s="252"/>
      <c r="AB199" s="252"/>
      <c r="AC199" s="252"/>
      <c r="AD199" s="252"/>
      <c r="AE199" s="252"/>
      <c r="AF199" s="252"/>
      <c r="AG199" s="252"/>
      <c r="AH199" s="252"/>
      <c r="AI199" s="270"/>
      <c r="AJ199" s="270"/>
      <c r="AK199" s="270"/>
    </row>
    <row r="200" ht="15.75" customHeight="1">
      <c r="A200" s="271" t="s">
        <v>315</v>
      </c>
      <c r="B200" s="57" t="s">
        <v>316</v>
      </c>
      <c r="C200" s="57" t="s">
        <v>6</v>
      </c>
      <c r="D200" s="97" t="s">
        <v>567</v>
      </c>
      <c r="E200" s="57" t="s">
        <v>4</v>
      </c>
      <c r="F200" s="358" t="s">
        <v>681</v>
      </c>
      <c r="G200" s="57" t="s">
        <v>583</v>
      </c>
      <c r="H200" s="405">
        <v>1.0</v>
      </c>
      <c r="I200" s="120">
        <v>5790.0</v>
      </c>
      <c r="J200" s="120">
        <v>4590.0</v>
      </c>
      <c r="K200" s="449"/>
      <c r="L200" s="176" t="s">
        <v>662</v>
      </c>
      <c r="M200" s="116">
        <f t="shared" si="21"/>
        <v>1448</v>
      </c>
      <c r="N200" s="57" t="s">
        <v>629</v>
      </c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  <c r="AH200" s="252"/>
      <c r="AI200" s="270"/>
      <c r="AJ200" s="270"/>
      <c r="AK200" s="270"/>
    </row>
    <row r="201" ht="15.75" customHeight="1">
      <c r="A201" s="35" t="s">
        <v>315</v>
      </c>
      <c r="B201" s="367" t="s">
        <v>316</v>
      </c>
      <c r="C201" s="367" t="s">
        <v>6</v>
      </c>
      <c r="D201" s="367" t="s">
        <v>474</v>
      </c>
      <c r="E201" s="367" t="s">
        <v>4</v>
      </c>
      <c r="F201" s="368" t="s">
        <v>1921</v>
      </c>
      <c r="G201" s="369" t="s">
        <v>1887</v>
      </c>
      <c r="H201" s="405">
        <v>1.0</v>
      </c>
      <c r="I201" s="367">
        <v>7990.0</v>
      </c>
      <c r="J201" s="367">
        <v>4790.0</v>
      </c>
      <c r="K201" s="408"/>
      <c r="L201" s="416">
        <v>1993.0</v>
      </c>
      <c r="M201" s="417">
        <v>1993.0</v>
      </c>
      <c r="N201" s="57" t="s">
        <v>1841</v>
      </c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  <c r="AA201" s="252"/>
      <c r="AB201" s="252"/>
      <c r="AC201" s="252"/>
      <c r="AD201" s="252"/>
      <c r="AE201" s="252"/>
      <c r="AF201" s="252"/>
      <c r="AG201" s="252"/>
      <c r="AH201" s="252"/>
      <c r="AI201" s="252"/>
      <c r="AJ201" s="270"/>
      <c r="AK201" s="270"/>
      <c r="AL201" s="270"/>
      <c r="AM201" s="270"/>
      <c r="AN201" s="270"/>
      <c r="AO201" s="270"/>
    </row>
    <row r="202" ht="15.75" customHeight="1">
      <c r="A202" s="271" t="s">
        <v>315</v>
      </c>
      <c r="B202" s="57" t="s">
        <v>316</v>
      </c>
      <c r="C202" s="57" t="s">
        <v>6</v>
      </c>
      <c r="D202" s="97" t="s">
        <v>567</v>
      </c>
      <c r="E202" s="57" t="s">
        <v>4</v>
      </c>
      <c r="F202" s="358" t="s">
        <v>774</v>
      </c>
      <c r="G202" s="57" t="s">
        <v>583</v>
      </c>
      <c r="H202" s="151">
        <v>1.0</v>
      </c>
      <c r="I202" s="113">
        <v>3990.0</v>
      </c>
      <c r="J202" s="125"/>
      <c r="K202" s="410"/>
      <c r="L202" s="411">
        <v>1691.0</v>
      </c>
      <c r="M202" s="412">
        <v>1184.0</v>
      </c>
      <c r="N202" s="57" t="s">
        <v>748</v>
      </c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  <c r="AA202" s="252"/>
      <c r="AB202" s="252"/>
      <c r="AC202" s="252"/>
      <c r="AD202" s="252"/>
      <c r="AE202" s="252"/>
      <c r="AF202" s="252"/>
      <c r="AG202" s="252"/>
      <c r="AH202" s="252"/>
      <c r="AI202" s="252"/>
      <c r="AJ202" s="270"/>
      <c r="AK202" s="270"/>
      <c r="AL202" s="270"/>
      <c r="AM202" s="270"/>
      <c r="AN202" s="270"/>
      <c r="AO202" s="270"/>
    </row>
    <row r="203" ht="15.75" customHeight="1">
      <c r="A203" s="35" t="s">
        <v>315</v>
      </c>
      <c r="B203" s="35" t="s">
        <v>316</v>
      </c>
      <c r="C203" s="35" t="s">
        <v>6</v>
      </c>
      <c r="D203" s="35" t="s">
        <v>328</v>
      </c>
      <c r="E203" s="35" t="s">
        <v>319</v>
      </c>
      <c r="F203" s="325" t="s">
        <v>1922</v>
      </c>
      <c r="G203" s="326" t="s">
        <v>583</v>
      </c>
      <c r="H203" s="413">
        <v>1.0</v>
      </c>
      <c r="I203" s="57">
        <v>4690.0</v>
      </c>
      <c r="J203" s="57">
        <v>3790.0</v>
      </c>
      <c r="K203" s="414"/>
      <c r="L203" s="413">
        <v>1352.0</v>
      </c>
      <c r="M203" s="415">
        <f t="shared" ref="M203:M204" si="22">L203*H203</f>
        <v>1352</v>
      </c>
      <c r="N203" s="57" t="s">
        <v>1814</v>
      </c>
      <c r="O203" s="346"/>
      <c r="P203" s="323"/>
      <c r="Q203" s="323"/>
      <c r="R203" s="323"/>
      <c r="S203" s="323"/>
      <c r="T203" s="323"/>
      <c r="U203" s="323"/>
      <c r="V203" s="323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252"/>
      <c r="AK203" s="270"/>
      <c r="AL203" s="270"/>
      <c r="AM203" s="270"/>
      <c r="AN203" s="270"/>
      <c r="AO203" s="270"/>
    </row>
    <row r="204" ht="15.75" customHeight="1">
      <c r="A204" s="57" t="s">
        <v>315</v>
      </c>
      <c r="B204" s="57" t="s">
        <v>316</v>
      </c>
      <c r="C204" s="57" t="s">
        <v>6</v>
      </c>
      <c r="D204" s="57" t="s">
        <v>328</v>
      </c>
      <c r="E204" s="57" t="s">
        <v>1202</v>
      </c>
      <c r="F204" s="58" t="s">
        <v>1215</v>
      </c>
      <c r="G204" s="57" t="s">
        <v>1053</v>
      </c>
      <c r="H204" s="200">
        <v>1.0</v>
      </c>
      <c r="I204" s="113">
        <v>4190.0</v>
      </c>
      <c r="J204" s="125"/>
      <c r="K204" s="397">
        <v>1790.0</v>
      </c>
      <c r="L204" s="200">
        <v>1593.0</v>
      </c>
      <c r="M204" s="188">
        <f t="shared" si="22"/>
        <v>1593</v>
      </c>
      <c r="N204" s="57" t="s">
        <v>1204</v>
      </c>
      <c r="O204" s="63"/>
      <c r="P204" s="203"/>
      <c r="Q204" s="203"/>
      <c r="R204" s="396"/>
      <c r="S204" s="396"/>
      <c r="T204" s="396"/>
      <c r="U204" s="396"/>
      <c r="V204" s="396"/>
      <c r="W204" s="396"/>
      <c r="X204" s="396"/>
      <c r="Y204" s="396"/>
      <c r="Z204" s="396"/>
      <c r="AA204" s="396"/>
      <c r="AB204" s="396"/>
      <c r="AC204" s="396"/>
      <c r="AD204" s="396"/>
      <c r="AE204" s="396"/>
      <c r="AF204" s="396"/>
      <c r="AG204" s="396"/>
      <c r="AH204" s="396"/>
      <c r="AI204" s="396"/>
      <c r="AJ204" s="396"/>
      <c r="AK204" s="396"/>
      <c r="AL204" s="396"/>
      <c r="AM204" s="396"/>
      <c r="AN204" s="396"/>
    </row>
    <row r="205" ht="15.75" customHeight="1">
      <c r="A205" s="35" t="s">
        <v>315</v>
      </c>
      <c r="B205" s="35" t="s">
        <v>316</v>
      </c>
      <c r="C205" s="35" t="s">
        <v>6</v>
      </c>
      <c r="D205" s="97" t="s">
        <v>567</v>
      </c>
      <c r="E205" s="97" t="s">
        <v>4</v>
      </c>
      <c r="F205" s="289" t="s">
        <v>1923</v>
      </c>
      <c r="G205" s="97" t="s">
        <v>1917</v>
      </c>
      <c r="H205" s="405">
        <v>1.0</v>
      </c>
      <c r="I205" s="97">
        <v>5990.0</v>
      </c>
      <c r="J205" s="97">
        <v>4190.0</v>
      </c>
      <c r="K205" s="151"/>
      <c r="L205" s="406"/>
      <c r="M205" s="540">
        <v>1851.0</v>
      </c>
      <c r="N205" s="35"/>
      <c r="O205" s="231"/>
      <c r="P205" s="231"/>
      <c r="Q205" s="231"/>
      <c r="R205" s="231"/>
      <c r="S205" s="231"/>
      <c r="T205" s="231"/>
      <c r="U205" s="231"/>
      <c r="V205" s="231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252"/>
      <c r="AJ205" s="270"/>
      <c r="AK205" s="270"/>
      <c r="AL205" s="270"/>
      <c r="AM205" s="270"/>
      <c r="AN205" s="270"/>
      <c r="AO205" s="270"/>
    </row>
    <row r="206" ht="15.75" customHeight="1">
      <c r="A206" s="271" t="s">
        <v>315</v>
      </c>
      <c r="B206" s="57" t="s">
        <v>316</v>
      </c>
      <c r="C206" s="57" t="s">
        <v>6</v>
      </c>
      <c r="D206" s="97" t="s">
        <v>567</v>
      </c>
      <c r="E206" s="57" t="s">
        <v>4</v>
      </c>
      <c r="F206" s="358" t="s">
        <v>682</v>
      </c>
      <c r="G206" s="57" t="s">
        <v>583</v>
      </c>
      <c r="H206" s="405">
        <v>1.0</v>
      </c>
      <c r="I206" s="120">
        <v>5790.0</v>
      </c>
      <c r="J206" s="120">
        <v>4590.0</v>
      </c>
      <c r="K206" s="449"/>
      <c r="L206" s="176" t="s">
        <v>662</v>
      </c>
      <c r="M206" s="409">
        <v>1448.0</v>
      </c>
      <c r="N206" s="57" t="s">
        <v>629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 ht="15.75" customHeight="1">
      <c r="A207" s="271" t="s">
        <v>315</v>
      </c>
      <c r="B207" s="57" t="s">
        <v>316</v>
      </c>
      <c r="C207" s="57" t="s">
        <v>6</v>
      </c>
      <c r="D207" s="97" t="s">
        <v>328</v>
      </c>
      <c r="E207" s="57" t="s">
        <v>4</v>
      </c>
      <c r="F207" s="57" t="s">
        <v>683</v>
      </c>
      <c r="G207" s="57" t="s">
        <v>583</v>
      </c>
      <c r="H207" s="39">
        <v>1.0</v>
      </c>
      <c r="I207" s="120">
        <v>5790.0</v>
      </c>
      <c r="J207" s="120">
        <v>4590.0</v>
      </c>
      <c r="K207" s="119"/>
      <c r="L207" s="61" t="s">
        <v>662</v>
      </c>
      <c r="M207" s="409">
        <v>1448.0</v>
      </c>
      <c r="N207" s="57" t="s">
        <v>629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70"/>
      <c r="AJ207" s="270"/>
      <c r="AK207" s="270"/>
    </row>
    <row r="208">
      <c r="A208" s="57" t="s">
        <v>315</v>
      </c>
      <c r="B208" s="57" t="s">
        <v>316</v>
      </c>
      <c r="C208" s="57" t="s">
        <v>6</v>
      </c>
      <c r="D208" s="271" t="s">
        <v>567</v>
      </c>
      <c r="E208" s="57" t="s">
        <v>4</v>
      </c>
      <c r="F208" s="358" t="s">
        <v>1061</v>
      </c>
      <c r="G208" s="57" t="s">
        <v>583</v>
      </c>
      <c r="H208" s="77">
        <v>1.0</v>
      </c>
      <c r="I208" s="113">
        <v>6790.0</v>
      </c>
      <c r="J208" s="125"/>
      <c r="K208" s="179">
        <v>2850.0</v>
      </c>
      <c r="L208" s="151">
        <v>2423.0</v>
      </c>
      <c r="M208" s="175">
        <f>L208*H208</f>
        <v>2423</v>
      </c>
      <c r="N208" s="57" t="s">
        <v>1037</v>
      </c>
      <c r="O208" s="380"/>
      <c r="P208" s="380"/>
      <c r="Q208" s="433"/>
      <c r="R208" s="276"/>
      <c r="S208" s="276"/>
      <c r="T208" s="276"/>
      <c r="U208" s="277"/>
      <c r="V208" s="276"/>
      <c r="W208" s="276"/>
      <c r="X208" s="276"/>
      <c r="Y208" s="276"/>
      <c r="Z208" s="276"/>
      <c r="AA208" s="276"/>
      <c r="AB208" s="276"/>
      <c r="AC208" s="276"/>
      <c r="AD208" s="276"/>
      <c r="AE208" s="276"/>
      <c r="AF208" s="276"/>
      <c r="AG208" s="276"/>
      <c r="AH208" s="276"/>
      <c r="AI208" s="296"/>
      <c r="AJ208" s="270"/>
      <c r="AK208" s="270"/>
    </row>
    <row r="209">
      <c r="A209" s="271" t="s">
        <v>315</v>
      </c>
      <c r="B209" s="271" t="s">
        <v>316</v>
      </c>
      <c r="C209" s="271" t="s">
        <v>6</v>
      </c>
      <c r="D209" s="271" t="s">
        <v>328</v>
      </c>
      <c r="E209" s="271" t="s">
        <v>319</v>
      </c>
      <c r="F209" s="272" t="s">
        <v>1924</v>
      </c>
      <c r="G209" s="271" t="s">
        <v>349</v>
      </c>
      <c r="H209" s="452">
        <v>1.0</v>
      </c>
      <c r="I209" s="271">
        <v>5590.0</v>
      </c>
      <c r="J209" s="271"/>
      <c r="K209" s="408"/>
      <c r="L209" s="413">
        <v>2330.0</v>
      </c>
      <c r="M209" s="564">
        <v>2214.0</v>
      </c>
      <c r="N209" s="271" t="s">
        <v>321</v>
      </c>
      <c r="O209" s="380"/>
      <c r="P209" s="380"/>
      <c r="Q209" s="433"/>
      <c r="R209" s="276"/>
      <c r="S209" s="276"/>
      <c r="T209" s="276"/>
      <c r="U209" s="277"/>
      <c r="V209" s="276"/>
      <c r="W209" s="276"/>
      <c r="X209" s="276"/>
      <c r="Y209" s="276"/>
      <c r="Z209" s="276"/>
      <c r="AA209" s="276"/>
      <c r="AB209" s="276"/>
      <c r="AC209" s="276"/>
      <c r="AD209" s="276"/>
      <c r="AE209" s="276"/>
      <c r="AF209" s="276"/>
      <c r="AG209" s="276"/>
      <c r="AH209" s="276"/>
      <c r="AI209" s="276"/>
      <c r="AJ209" s="270"/>
      <c r="AK209" s="270"/>
      <c r="AL209" s="270"/>
      <c r="AM209" s="270"/>
      <c r="AN209" s="270"/>
      <c r="AO209" s="270"/>
    </row>
    <row r="210">
      <c r="A210" s="271" t="s">
        <v>315</v>
      </c>
      <c r="B210" s="271" t="s">
        <v>316</v>
      </c>
      <c r="C210" s="271" t="s">
        <v>6</v>
      </c>
      <c r="D210" s="271" t="s">
        <v>567</v>
      </c>
      <c r="E210" s="271" t="s">
        <v>319</v>
      </c>
      <c r="F210" s="272" t="s">
        <v>1925</v>
      </c>
      <c r="G210" s="271" t="s">
        <v>349</v>
      </c>
      <c r="H210" s="452">
        <v>1.0</v>
      </c>
      <c r="I210" s="271">
        <v>4790.0</v>
      </c>
      <c r="J210" s="271"/>
      <c r="K210" s="408"/>
      <c r="L210" s="413">
        <v>1990.0</v>
      </c>
      <c r="M210" s="564">
        <v>1891.0</v>
      </c>
      <c r="N210" s="271" t="s">
        <v>321</v>
      </c>
      <c r="O210" s="252"/>
      <c r="P210" s="252"/>
      <c r="Q210" s="433"/>
      <c r="R210" s="276"/>
      <c r="S210" s="276"/>
      <c r="T210" s="276"/>
      <c r="U210" s="277"/>
      <c r="V210" s="276"/>
      <c r="W210" s="276"/>
      <c r="X210" s="276"/>
      <c r="Y210" s="276"/>
      <c r="Z210" s="276"/>
      <c r="AA210" s="276"/>
      <c r="AB210" s="276"/>
      <c r="AC210" s="276"/>
      <c r="AD210" s="276"/>
      <c r="AE210" s="276"/>
      <c r="AF210" s="276"/>
      <c r="AG210" s="276"/>
      <c r="AH210" s="276"/>
      <c r="AI210" s="276"/>
      <c r="AJ210" s="270"/>
      <c r="AK210" s="270"/>
      <c r="AL210" s="270"/>
      <c r="AM210" s="270"/>
      <c r="AN210" s="270"/>
      <c r="AO210" s="270"/>
    </row>
    <row r="211">
      <c r="A211" s="271" t="s">
        <v>315</v>
      </c>
      <c r="B211" s="271" t="s">
        <v>316</v>
      </c>
      <c r="C211" s="271" t="s">
        <v>6</v>
      </c>
      <c r="D211" s="271" t="s">
        <v>328</v>
      </c>
      <c r="E211" s="271" t="s">
        <v>319</v>
      </c>
      <c r="F211" s="272" t="s">
        <v>1926</v>
      </c>
      <c r="G211" s="271" t="s">
        <v>349</v>
      </c>
      <c r="H211" s="452">
        <v>1.0</v>
      </c>
      <c r="I211" s="271">
        <v>4790.0</v>
      </c>
      <c r="J211" s="271"/>
      <c r="K211" s="408"/>
      <c r="L211" s="413">
        <v>1990.0</v>
      </c>
      <c r="M211" s="564">
        <v>1891.0</v>
      </c>
      <c r="N211" s="271" t="s">
        <v>321</v>
      </c>
      <c r="O211" s="252"/>
      <c r="P211" s="252"/>
      <c r="Q211" s="433"/>
      <c r="R211" s="276"/>
      <c r="S211" s="276"/>
      <c r="T211" s="276"/>
      <c r="U211" s="277"/>
      <c r="V211" s="276"/>
      <c r="W211" s="276"/>
      <c r="X211" s="276"/>
      <c r="Y211" s="276"/>
      <c r="Z211" s="276"/>
      <c r="AA211" s="276"/>
      <c r="AB211" s="276"/>
      <c r="AC211" s="276"/>
      <c r="AD211" s="276"/>
      <c r="AE211" s="276"/>
      <c r="AF211" s="276"/>
      <c r="AG211" s="276"/>
      <c r="AH211" s="276"/>
      <c r="AI211" s="276"/>
      <c r="AJ211" s="270"/>
      <c r="AK211" s="270"/>
      <c r="AL211" s="270"/>
      <c r="AM211" s="270"/>
      <c r="AN211" s="270"/>
      <c r="AO211" s="270"/>
    </row>
    <row r="212">
      <c r="A212" s="271" t="s">
        <v>315</v>
      </c>
      <c r="B212" s="271" t="s">
        <v>316</v>
      </c>
      <c r="C212" s="271" t="s">
        <v>6</v>
      </c>
      <c r="D212" s="271" t="s">
        <v>567</v>
      </c>
      <c r="E212" s="271" t="s">
        <v>319</v>
      </c>
      <c r="F212" s="272" t="s">
        <v>1926</v>
      </c>
      <c r="G212" s="271" t="s">
        <v>349</v>
      </c>
      <c r="H212" s="452">
        <v>1.0</v>
      </c>
      <c r="I212" s="271">
        <v>4790.0</v>
      </c>
      <c r="J212" s="271"/>
      <c r="K212" s="408"/>
      <c r="L212" s="154">
        <v>1990.0</v>
      </c>
      <c r="M212" s="564">
        <v>1891.0</v>
      </c>
      <c r="N212" s="271" t="s">
        <v>321</v>
      </c>
      <c r="O212" s="380"/>
      <c r="P212" s="380"/>
      <c r="Q212" s="433"/>
      <c r="R212" s="276"/>
      <c r="S212" s="276"/>
      <c r="T212" s="276"/>
      <c r="U212" s="277"/>
      <c r="V212" s="276"/>
      <c r="W212" s="276"/>
      <c r="X212" s="276"/>
      <c r="Y212" s="276"/>
      <c r="Z212" s="276"/>
      <c r="AA212" s="276"/>
      <c r="AB212" s="276"/>
      <c r="AC212" s="276"/>
      <c r="AD212" s="276"/>
      <c r="AE212" s="276"/>
      <c r="AF212" s="276"/>
      <c r="AG212" s="276"/>
      <c r="AH212" s="276"/>
      <c r="AI212" s="276"/>
      <c r="AJ212" s="270"/>
      <c r="AK212" s="270"/>
      <c r="AL212" s="270"/>
      <c r="AM212" s="270"/>
      <c r="AN212" s="270"/>
      <c r="AO212" s="270"/>
    </row>
    <row r="213">
      <c r="A213" s="57" t="s">
        <v>315</v>
      </c>
      <c r="B213" s="57" t="s">
        <v>316</v>
      </c>
      <c r="C213" s="57" t="s">
        <v>6</v>
      </c>
      <c r="D213" s="57" t="s">
        <v>567</v>
      </c>
      <c r="E213" s="57" t="s">
        <v>4</v>
      </c>
      <c r="F213" s="358" t="s">
        <v>1322</v>
      </c>
      <c r="G213" s="57" t="s">
        <v>1053</v>
      </c>
      <c r="H213" s="77">
        <v>0.0</v>
      </c>
      <c r="I213" s="113">
        <v>7590.0</v>
      </c>
      <c r="J213" s="125"/>
      <c r="K213" s="451">
        <v>3290.0</v>
      </c>
      <c r="L213" s="57">
        <v>2797.0</v>
      </c>
      <c r="M213" s="188">
        <f t="shared" ref="M213:M219" si="23">L213*H213</f>
        <v>0</v>
      </c>
      <c r="N213" s="57" t="s">
        <v>1288</v>
      </c>
      <c r="O213" s="541" t="s">
        <v>2086</v>
      </c>
      <c r="P213" s="274"/>
      <c r="Q213" s="565"/>
      <c r="R213" s="181"/>
      <c r="S213" s="181"/>
      <c r="T213" s="181"/>
      <c r="U213" s="278"/>
      <c r="V213" s="181"/>
      <c r="W213" s="181"/>
      <c r="X213" s="181"/>
      <c r="Y213" s="181"/>
      <c r="Z213" s="181"/>
      <c r="AA213" s="181"/>
      <c r="AB213" s="181"/>
      <c r="AC213" s="181"/>
      <c r="AD213" s="181"/>
      <c r="AE213" s="181"/>
      <c r="AF213" s="181"/>
      <c r="AG213" s="181"/>
      <c r="AH213" s="181"/>
      <c r="AI213" s="181"/>
    </row>
    <row r="214">
      <c r="A214" s="57" t="s">
        <v>315</v>
      </c>
      <c r="B214" s="57" t="s">
        <v>316</v>
      </c>
      <c r="C214" s="57" t="s">
        <v>6</v>
      </c>
      <c r="D214" s="57" t="s">
        <v>328</v>
      </c>
      <c r="E214" s="57" t="s">
        <v>1202</v>
      </c>
      <c r="F214" s="58" t="s">
        <v>1216</v>
      </c>
      <c r="G214" s="57" t="s">
        <v>1053</v>
      </c>
      <c r="H214" s="71">
        <v>1.0</v>
      </c>
      <c r="I214" s="113">
        <v>5190.0</v>
      </c>
      <c r="J214" s="125"/>
      <c r="K214" s="397">
        <v>2250.0</v>
      </c>
      <c r="L214" s="97">
        <v>2003.0</v>
      </c>
      <c r="M214" s="188">
        <f t="shared" si="23"/>
        <v>2003</v>
      </c>
      <c r="N214" s="57" t="s">
        <v>1204</v>
      </c>
      <c r="O214" s="58"/>
      <c r="P214" s="97"/>
      <c r="Q214" s="71"/>
      <c r="R214" s="199"/>
      <c r="S214" s="199"/>
      <c r="T214" s="199"/>
      <c r="U214" s="566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396"/>
      <c r="AK214" s="396"/>
      <c r="AL214" s="396"/>
      <c r="AM214" s="396"/>
      <c r="AN214" s="396"/>
    </row>
    <row r="215">
      <c r="A215" s="57" t="s">
        <v>315</v>
      </c>
      <c r="B215" s="57" t="s">
        <v>316</v>
      </c>
      <c r="C215" s="57" t="s">
        <v>6</v>
      </c>
      <c r="D215" s="35" t="s">
        <v>567</v>
      </c>
      <c r="E215" s="57" t="s">
        <v>1202</v>
      </c>
      <c r="F215" s="382" t="s">
        <v>1216</v>
      </c>
      <c r="G215" s="57" t="s">
        <v>1053</v>
      </c>
      <c r="H215" s="71">
        <v>1.0</v>
      </c>
      <c r="I215" s="113">
        <v>5190.0</v>
      </c>
      <c r="J215" s="125"/>
      <c r="K215" s="397">
        <v>2250.0</v>
      </c>
      <c r="L215" s="97">
        <v>2003.0</v>
      </c>
      <c r="M215" s="188">
        <f t="shared" si="23"/>
        <v>2003</v>
      </c>
      <c r="N215" s="57" t="s">
        <v>1204</v>
      </c>
      <c r="O215" s="58"/>
      <c r="P215" s="97"/>
      <c r="Q215" s="71"/>
      <c r="R215" s="199"/>
      <c r="S215" s="199"/>
      <c r="T215" s="199"/>
      <c r="U215" s="566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396"/>
      <c r="AK215" s="396"/>
      <c r="AL215" s="396"/>
      <c r="AM215" s="396"/>
      <c r="AN215" s="396"/>
    </row>
    <row r="216">
      <c r="A216" s="57" t="s">
        <v>315</v>
      </c>
      <c r="B216" s="57" t="s">
        <v>316</v>
      </c>
      <c r="C216" s="57" t="s">
        <v>6</v>
      </c>
      <c r="D216" s="57" t="s">
        <v>328</v>
      </c>
      <c r="E216" s="57" t="s">
        <v>4</v>
      </c>
      <c r="F216" s="57" t="s">
        <v>1216</v>
      </c>
      <c r="G216" s="57" t="s">
        <v>1053</v>
      </c>
      <c r="H216" s="77">
        <v>1.0</v>
      </c>
      <c r="I216" s="113">
        <v>5190.0</v>
      </c>
      <c r="J216" s="125"/>
      <c r="K216" s="451">
        <v>2250.0</v>
      </c>
      <c r="L216" s="57">
        <v>1913.0</v>
      </c>
      <c r="M216" s="188">
        <f t="shared" si="23"/>
        <v>1913</v>
      </c>
      <c r="N216" s="57" t="s">
        <v>1288</v>
      </c>
      <c r="O216" s="274"/>
      <c r="P216" s="274"/>
      <c r="Q216" s="565"/>
      <c r="R216" s="181"/>
      <c r="S216" s="181"/>
      <c r="T216" s="181"/>
      <c r="U216" s="278"/>
      <c r="V216" s="181"/>
      <c r="W216" s="181"/>
      <c r="X216" s="181"/>
      <c r="Y216" s="181"/>
      <c r="Z216" s="181"/>
      <c r="AA216" s="181"/>
      <c r="AB216" s="181"/>
      <c r="AC216" s="181"/>
      <c r="AD216" s="181"/>
      <c r="AE216" s="181"/>
      <c r="AF216" s="181"/>
      <c r="AG216" s="181"/>
      <c r="AH216" s="181"/>
      <c r="AI216" s="181"/>
    </row>
    <row r="217">
      <c r="A217" s="57" t="s">
        <v>315</v>
      </c>
      <c r="B217" s="57" t="s">
        <v>316</v>
      </c>
      <c r="C217" s="57" t="s">
        <v>6</v>
      </c>
      <c r="D217" s="35" t="s">
        <v>567</v>
      </c>
      <c r="E217" s="57" t="s">
        <v>1202</v>
      </c>
      <c r="F217" s="382" t="s">
        <v>1218</v>
      </c>
      <c r="G217" s="57" t="s">
        <v>1053</v>
      </c>
      <c r="H217" s="71">
        <v>1.0</v>
      </c>
      <c r="I217" s="113">
        <v>5190.0</v>
      </c>
      <c r="J217" s="125"/>
      <c r="K217" s="397">
        <v>2250.0</v>
      </c>
      <c r="L217" s="200">
        <v>2003.0</v>
      </c>
      <c r="M217" s="188">
        <f t="shared" si="23"/>
        <v>2003</v>
      </c>
      <c r="N217" s="57" t="s">
        <v>1204</v>
      </c>
      <c r="O217" s="58"/>
      <c r="P217" s="97"/>
      <c r="Q217" s="71"/>
      <c r="R217" s="199"/>
      <c r="S217" s="199"/>
      <c r="T217" s="199"/>
      <c r="U217" s="566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396"/>
      <c r="AK217" s="396"/>
      <c r="AL217" s="396"/>
      <c r="AM217" s="396"/>
      <c r="AN217" s="396"/>
    </row>
    <row r="218">
      <c r="A218" s="57" t="s">
        <v>315</v>
      </c>
      <c r="B218" s="57" t="s">
        <v>316</v>
      </c>
      <c r="C218" s="57" t="s">
        <v>6</v>
      </c>
      <c r="D218" s="57" t="s">
        <v>328</v>
      </c>
      <c r="E218" s="57" t="s">
        <v>4</v>
      </c>
      <c r="F218" s="57" t="s">
        <v>1218</v>
      </c>
      <c r="G218" s="57" t="s">
        <v>1053</v>
      </c>
      <c r="H218" s="77">
        <v>1.0</v>
      </c>
      <c r="I218" s="113">
        <v>5190.0</v>
      </c>
      <c r="J218" s="125"/>
      <c r="K218" s="451">
        <v>2250.0</v>
      </c>
      <c r="L218" s="414">
        <v>1913.0</v>
      </c>
      <c r="M218" s="188">
        <f t="shared" si="23"/>
        <v>1913</v>
      </c>
      <c r="N218" s="57" t="s">
        <v>1288</v>
      </c>
      <c r="O218" s="274"/>
      <c r="P218" s="274"/>
      <c r="Q218" s="565"/>
      <c r="R218" s="181"/>
      <c r="S218" s="181"/>
      <c r="T218" s="181"/>
      <c r="U218" s="278"/>
      <c r="V218" s="181"/>
      <c r="W218" s="181"/>
      <c r="X218" s="181"/>
      <c r="Y218" s="181"/>
      <c r="Z218" s="181"/>
      <c r="AA218" s="181"/>
      <c r="AB218" s="181"/>
      <c r="AC218" s="181"/>
      <c r="AD218" s="181"/>
      <c r="AE218" s="181"/>
      <c r="AF218" s="181"/>
      <c r="AG218" s="181"/>
      <c r="AH218" s="181"/>
      <c r="AI218" s="181"/>
    </row>
    <row r="219">
      <c r="A219" s="35" t="s">
        <v>315</v>
      </c>
      <c r="B219" s="35" t="s">
        <v>316</v>
      </c>
      <c r="C219" s="35" t="s">
        <v>6</v>
      </c>
      <c r="D219" s="35" t="s">
        <v>567</v>
      </c>
      <c r="E219" s="35" t="s">
        <v>319</v>
      </c>
      <c r="F219" s="325" t="s">
        <v>1927</v>
      </c>
      <c r="G219" s="326" t="s">
        <v>583</v>
      </c>
      <c r="H219" s="418">
        <v>1.0</v>
      </c>
      <c r="I219" s="57">
        <v>4490.0</v>
      </c>
      <c r="J219" s="113">
        <v>2790.0</v>
      </c>
      <c r="K219" s="414"/>
      <c r="L219" s="413">
        <v>1198.0</v>
      </c>
      <c r="M219" s="415">
        <f t="shared" si="23"/>
        <v>1198</v>
      </c>
      <c r="N219" s="57" t="s">
        <v>1814</v>
      </c>
      <c r="O219" s="376"/>
      <c r="P219" s="419"/>
      <c r="Q219" s="420"/>
      <c r="R219" s="347"/>
      <c r="S219" s="347"/>
      <c r="T219" s="347"/>
      <c r="U219" s="421"/>
      <c r="V219" s="347"/>
      <c r="W219" s="237"/>
      <c r="X219" s="237"/>
      <c r="Y219" s="237"/>
      <c r="Z219" s="237"/>
      <c r="AA219" s="237"/>
      <c r="AB219" s="237"/>
      <c r="AC219" s="237"/>
      <c r="AD219" s="237"/>
      <c r="AE219" s="237"/>
      <c r="AF219" s="237"/>
      <c r="AG219" s="237"/>
      <c r="AH219" s="237"/>
      <c r="AI219" s="237"/>
      <c r="AJ219" s="252"/>
      <c r="AK219" s="270"/>
      <c r="AL219" s="270"/>
      <c r="AM219" s="270"/>
      <c r="AN219" s="270"/>
      <c r="AO219" s="270"/>
    </row>
    <row r="220">
      <c r="A220" s="35" t="s">
        <v>315</v>
      </c>
      <c r="B220" s="367" t="s">
        <v>316</v>
      </c>
      <c r="C220" s="367" t="s">
        <v>6</v>
      </c>
      <c r="D220" s="367" t="s">
        <v>328</v>
      </c>
      <c r="E220" s="367" t="s">
        <v>4</v>
      </c>
      <c r="F220" s="368" t="s">
        <v>1928</v>
      </c>
      <c r="G220" s="369" t="s">
        <v>1887</v>
      </c>
      <c r="H220" s="422">
        <v>1.0</v>
      </c>
      <c r="I220" s="367">
        <v>4990.0</v>
      </c>
      <c r="J220" s="367">
        <v>2790.0</v>
      </c>
      <c r="K220" s="408"/>
      <c r="L220" s="416">
        <v>1330.0</v>
      </c>
      <c r="M220" s="417">
        <v>1330.0</v>
      </c>
      <c r="N220" s="57" t="s">
        <v>1841</v>
      </c>
      <c r="O220" s="380"/>
      <c r="P220" s="380"/>
      <c r="Q220" s="433"/>
      <c r="R220" s="276"/>
      <c r="S220" s="276"/>
      <c r="T220" s="276"/>
      <c r="U220" s="277"/>
      <c r="V220" s="276"/>
      <c r="W220" s="276"/>
      <c r="X220" s="276"/>
      <c r="Y220" s="276"/>
      <c r="Z220" s="276"/>
      <c r="AA220" s="276"/>
      <c r="AB220" s="276"/>
      <c r="AC220" s="276"/>
      <c r="AD220" s="276"/>
      <c r="AE220" s="276"/>
      <c r="AF220" s="276"/>
      <c r="AG220" s="276"/>
      <c r="AH220" s="276"/>
      <c r="AI220" s="276"/>
      <c r="AJ220" s="270"/>
      <c r="AK220" s="270"/>
      <c r="AL220" s="270"/>
      <c r="AM220" s="270"/>
      <c r="AN220" s="270"/>
      <c r="AO220" s="270"/>
    </row>
    <row r="221">
      <c r="A221" s="57" t="s">
        <v>315</v>
      </c>
      <c r="B221" s="57" t="s">
        <v>316</v>
      </c>
      <c r="C221" s="57" t="s">
        <v>6</v>
      </c>
      <c r="D221" s="57" t="s">
        <v>567</v>
      </c>
      <c r="E221" s="57" t="s">
        <v>4</v>
      </c>
      <c r="F221" s="358" t="s">
        <v>1326</v>
      </c>
      <c r="G221" s="57" t="s">
        <v>1053</v>
      </c>
      <c r="H221" s="38">
        <v>1.0</v>
      </c>
      <c r="I221" s="113">
        <v>6590.0</v>
      </c>
      <c r="J221" s="125"/>
      <c r="K221" s="210">
        <v>2690.0</v>
      </c>
      <c r="L221" s="57">
        <v>2287.0</v>
      </c>
      <c r="M221" s="189">
        <f>L221*H221</f>
        <v>2287</v>
      </c>
      <c r="N221" s="57" t="s">
        <v>1288</v>
      </c>
      <c r="O221" s="274"/>
      <c r="R221" s="565"/>
      <c r="S221" s="565"/>
      <c r="T221" s="181"/>
      <c r="U221" s="181"/>
      <c r="V221" s="181"/>
      <c r="W221" s="278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</row>
    <row r="222">
      <c r="A222" s="271" t="s">
        <v>315</v>
      </c>
      <c r="B222" s="57" t="s">
        <v>331</v>
      </c>
      <c r="C222" s="57" t="s">
        <v>6</v>
      </c>
      <c r="D222" s="97" t="s">
        <v>567</v>
      </c>
      <c r="E222" s="57" t="s">
        <v>4</v>
      </c>
      <c r="F222" s="358" t="s">
        <v>689</v>
      </c>
      <c r="G222" s="57" t="s">
        <v>583</v>
      </c>
      <c r="H222" s="39">
        <v>1.0</v>
      </c>
      <c r="I222" s="120">
        <v>7990.0</v>
      </c>
      <c r="J222" s="120">
        <v>6390.0</v>
      </c>
      <c r="K222" s="119"/>
      <c r="L222" s="61" t="s">
        <v>668</v>
      </c>
      <c r="M222" s="62">
        <v>1997.0</v>
      </c>
      <c r="N222" s="57" t="s">
        <v>629</v>
      </c>
      <c r="O222" s="380"/>
      <c r="P222" s="252"/>
      <c r="Q222" s="252"/>
      <c r="R222" s="433"/>
      <c r="S222" s="433"/>
      <c r="T222" s="276"/>
      <c r="U222" s="276"/>
      <c r="V222" s="276"/>
      <c r="W222" s="277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52"/>
      <c r="AI222" s="270"/>
      <c r="AJ222" s="270"/>
      <c r="AK222" s="270"/>
    </row>
    <row r="223">
      <c r="A223" s="271" t="s">
        <v>315</v>
      </c>
      <c r="B223" s="57" t="s">
        <v>331</v>
      </c>
      <c r="C223" s="57" t="s">
        <v>6</v>
      </c>
      <c r="D223" s="97" t="s">
        <v>328</v>
      </c>
      <c r="E223" s="57" t="s">
        <v>4</v>
      </c>
      <c r="F223" s="57" t="s">
        <v>690</v>
      </c>
      <c r="G223" s="57" t="s">
        <v>583</v>
      </c>
      <c r="H223" s="39">
        <v>1.0</v>
      </c>
      <c r="I223" s="120">
        <v>7990.0</v>
      </c>
      <c r="J223" s="120">
        <v>6390.0</v>
      </c>
      <c r="K223" s="119"/>
      <c r="L223" s="61" t="s">
        <v>668</v>
      </c>
      <c r="M223" s="62">
        <v>1997.0</v>
      </c>
      <c r="N223" s="57" t="s">
        <v>629</v>
      </c>
      <c r="O223" s="380"/>
      <c r="P223" s="252"/>
      <c r="Q223" s="252"/>
      <c r="R223" s="433"/>
      <c r="S223" s="433"/>
      <c r="T223" s="276"/>
      <c r="U223" s="276"/>
      <c r="V223" s="276"/>
      <c r="W223" s="277"/>
      <c r="X223" s="276"/>
      <c r="Y223" s="276"/>
      <c r="Z223" s="276"/>
      <c r="AA223" s="276"/>
      <c r="AB223" s="276"/>
      <c r="AC223" s="276"/>
      <c r="AD223" s="276"/>
      <c r="AE223" s="276"/>
      <c r="AF223" s="276"/>
      <c r="AG223" s="276"/>
      <c r="AH223" s="252"/>
      <c r="AI223" s="270"/>
      <c r="AJ223" s="270"/>
      <c r="AK223" s="270"/>
    </row>
    <row r="224">
      <c r="A224" s="57" t="s">
        <v>315</v>
      </c>
      <c r="B224" s="57" t="s">
        <v>316</v>
      </c>
      <c r="C224" s="57" t="s">
        <v>22</v>
      </c>
      <c r="D224" s="271" t="s">
        <v>567</v>
      </c>
      <c r="E224" s="57" t="s">
        <v>4</v>
      </c>
      <c r="F224" s="382" t="s">
        <v>1111</v>
      </c>
      <c r="G224" s="154" t="s">
        <v>524</v>
      </c>
      <c r="H224" s="38">
        <v>1.0</v>
      </c>
      <c r="I224" s="113">
        <v>23590.0</v>
      </c>
      <c r="J224" s="125"/>
      <c r="K224" s="179">
        <v>10163.0</v>
      </c>
      <c r="L224" s="38">
        <v>9655.0</v>
      </c>
      <c r="M224" s="383">
        <f>L224*H224</f>
        <v>9655</v>
      </c>
      <c r="N224" s="57" t="s">
        <v>1095</v>
      </c>
      <c r="O224" s="58"/>
      <c r="P224" s="63"/>
      <c r="Q224" s="5">
        <v>1.0</v>
      </c>
      <c r="R224" s="184"/>
      <c r="S224" s="184"/>
      <c r="T224" s="14"/>
      <c r="U224" s="14"/>
      <c r="V224" s="23"/>
      <c r="W224" s="567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177"/>
      <c r="AI224" s="177"/>
      <c r="AJ224" s="63"/>
    </row>
    <row r="225">
      <c r="A225" s="35" t="s">
        <v>315</v>
      </c>
      <c r="B225" s="35" t="s">
        <v>316</v>
      </c>
      <c r="C225" s="35" t="s">
        <v>6</v>
      </c>
      <c r="D225" s="97" t="s">
        <v>328</v>
      </c>
      <c r="E225" s="97" t="s">
        <v>569</v>
      </c>
      <c r="F225" s="289" t="s">
        <v>1929</v>
      </c>
      <c r="G225" s="97" t="s">
        <v>377</v>
      </c>
      <c r="H225" s="39">
        <v>1.0</v>
      </c>
      <c r="I225" s="97">
        <v>26790.0</v>
      </c>
      <c r="J225" s="97">
        <v>18390.0</v>
      </c>
      <c r="K225" s="38"/>
      <c r="L225" s="290"/>
      <c r="M225" s="291">
        <v>8361.0</v>
      </c>
      <c r="N225" s="35"/>
      <c r="O225" s="73"/>
      <c r="P225" s="231"/>
      <c r="Q225" s="231"/>
      <c r="R225" s="423"/>
      <c r="S225" s="423"/>
      <c r="T225" s="292"/>
      <c r="U225" s="292"/>
      <c r="V225" s="292"/>
      <c r="W225" s="246"/>
      <c r="X225" s="237"/>
      <c r="Y225" s="237"/>
      <c r="Z225" s="237"/>
      <c r="AA225" s="237"/>
      <c r="AB225" s="237"/>
      <c r="AC225" s="237"/>
      <c r="AD225" s="237"/>
      <c r="AE225" s="237"/>
      <c r="AF225" s="237"/>
      <c r="AG225" s="237"/>
      <c r="AH225" s="44"/>
      <c r="AI225" s="252"/>
      <c r="AJ225" s="270"/>
      <c r="AK225" s="270"/>
      <c r="AL225" s="270"/>
      <c r="AM225" s="270"/>
      <c r="AN225" s="270"/>
      <c r="AO225" s="270"/>
    </row>
    <row r="226">
      <c r="A226" s="35" t="s">
        <v>315</v>
      </c>
      <c r="B226" s="35" t="s">
        <v>316</v>
      </c>
      <c r="C226" s="35" t="s">
        <v>6</v>
      </c>
      <c r="D226" s="97" t="s">
        <v>567</v>
      </c>
      <c r="E226" s="97" t="s">
        <v>569</v>
      </c>
      <c r="F226" s="289" t="s">
        <v>1929</v>
      </c>
      <c r="G226" s="97" t="s">
        <v>377</v>
      </c>
      <c r="H226" s="39">
        <v>1.0</v>
      </c>
      <c r="I226" s="97">
        <v>26790.0</v>
      </c>
      <c r="J226" s="97">
        <v>18390.0</v>
      </c>
      <c r="K226" s="38"/>
      <c r="L226" s="290"/>
      <c r="M226" s="291">
        <v>8361.0</v>
      </c>
      <c r="N226" s="35"/>
      <c r="O226" s="73"/>
      <c r="P226" s="231"/>
      <c r="Q226" s="231"/>
      <c r="R226" s="423"/>
      <c r="S226" s="423"/>
      <c r="T226" s="292"/>
      <c r="U226" s="292"/>
      <c r="V226" s="292"/>
      <c r="W226" s="246"/>
      <c r="X226" s="237"/>
      <c r="Y226" s="237"/>
      <c r="Z226" s="237"/>
      <c r="AA226" s="237"/>
      <c r="AB226" s="237"/>
      <c r="AC226" s="237"/>
      <c r="AD226" s="237"/>
      <c r="AE226" s="237"/>
      <c r="AF226" s="237"/>
      <c r="AG226" s="237"/>
      <c r="AH226" s="44"/>
      <c r="AI226" s="252"/>
      <c r="AJ226" s="270"/>
      <c r="AK226" s="270"/>
      <c r="AL226" s="270"/>
      <c r="AM226" s="270"/>
      <c r="AN226" s="270"/>
      <c r="AO226" s="270"/>
    </row>
    <row r="227">
      <c r="A227" s="57" t="s">
        <v>315</v>
      </c>
      <c r="B227" s="57" t="s">
        <v>316</v>
      </c>
      <c r="C227" s="57" t="s">
        <v>22</v>
      </c>
      <c r="D227" s="57" t="s">
        <v>328</v>
      </c>
      <c r="E227" s="57" t="s">
        <v>4</v>
      </c>
      <c r="F227" s="58" t="s">
        <v>1118</v>
      </c>
      <c r="G227" s="154" t="s">
        <v>524</v>
      </c>
      <c r="H227" s="38">
        <v>1.0</v>
      </c>
      <c r="I227" s="113">
        <v>24990.0</v>
      </c>
      <c r="J227" s="125"/>
      <c r="K227" s="179">
        <v>10430.0</v>
      </c>
      <c r="L227" s="38">
        <v>9909.0</v>
      </c>
      <c r="M227" s="383">
        <f t="shared" ref="M227:M232" si="24">L227*H227</f>
        <v>9909</v>
      </c>
      <c r="N227" s="57" t="s">
        <v>1095</v>
      </c>
      <c r="O227" s="58"/>
      <c r="P227" s="213"/>
      <c r="Q227" s="14">
        <v>1.0</v>
      </c>
      <c r="R227" s="14"/>
      <c r="S227" s="14"/>
      <c r="T227" s="5"/>
      <c r="U227" s="5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</row>
    <row r="228">
      <c r="A228" s="57" t="s">
        <v>315</v>
      </c>
      <c r="B228" s="57" t="s">
        <v>316</v>
      </c>
      <c r="C228" s="57" t="s">
        <v>22</v>
      </c>
      <c r="D228" s="271" t="s">
        <v>567</v>
      </c>
      <c r="E228" s="57" t="s">
        <v>4</v>
      </c>
      <c r="F228" s="382" t="s">
        <v>1117</v>
      </c>
      <c r="G228" s="154" t="s">
        <v>524</v>
      </c>
      <c r="H228" s="38">
        <v>1.0</v>
      </c>
      <c r="I228" s="113">
        <v>29790.0</v>
      </c>
      <c r="J228" s="125"/>
      <c r="K228" s="179">
        <v>12663.0</v>
      </c>
      <c r="L228" s="38">
        <v>12030.0</v>
      </c>
      <c r="M228" s="383">
        <f t="shared" si="24"/>
        <v>12030</v>
      </c>
      <c r="N228" s="57" t="s">
        <v>1095</v>
      </c>
      <c r="O228" s="58"/>
      <c r="P228" s="213"/>
      <c r="Q228" s="14">
        <v>1.0</v>
      </c>
      <c r="R228" s="14"/>
      <c r="S228" s="14"/>
      <c r="T228" s="14"/>
      <c r="U228" s="14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181"/>
      <c r="AK228" s="181"/>
      <c r="AL228" s="181"/>
      <c r="AM228" s="181"/>
      <c r="AN228" s="181"/>
    </row>
    <row r="229">
      <c r="A229" s="157" t="s">
        <v>315</v>
      </c>
      <c r="B229" s="157" t="s">
        <v>316</v>
      </c>
      <c r="C229" s="157" t="s">
        <v>22</v>
      </c>
      <c r="D229" s="157" t="s">
        <v>567</v>
      </c>
      <c r="E229" s="157" t="s">
        <v>4</v>
      </c>
      <c r="F229" s="437" t="s">
        <v>1105</v>
      </c>
      <c r="G229" s="438" t="s">
        <v>524</v>
      </c>
      <c r="H229" s="439">
        <v>1.0</v>
      </c>
      <c r="I229" s="160">
        <v>13990.0</v>
      </c>
      <c r="J229" s="161"/>
      <c r="K229" s="440">
        <v>6330.0</v>
      </c>
      <c r="L229" s="439">
        <v>6014.0</v>
      </c>
      <c r="M229" s="441">
        <f t="shared" si="24"/>
        <v>6014</v>
      </c>
      <c r="N229" s="157" t="s">
        <v>1095</v>
      </c>
      <c r="O229" s="157" t="s">
        <v>1930</v>
      </c>
      <c r="P229" s="568"/>
      <c r="Q229" s="569">
        <v>1.0</v>
      </c>
      <c r="R229" s="569"/>
      <c r="S229" s="569"/>
      <c r="T229" s="569"/>
      <c r="U229" s="569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70"/>
      <c r="AH229" s="570"/>
      <c r="AI229" s="570"/>
      <c r="AJ229" s="571"/>
      <c r="AK229" s="571"/>
      <c r="AL229" s="571"/>
      <c r="AM229" s="571"/>
      <c r="AN229" s="571"/>
      <c r="AO229" s="445"/>
    </row>
    <row r="230">
      <c r="A230" s="57" t="s">
        <v>315</v>
      </c>
      <c r="B230" s="57" t="s">
        <v>316</v>
      </c>
      <c r="C230" s="57" t="s">
        <v>22</v>
      </c>
      <c r="D230" s="57" t="s">
        <v>328</v>
      </c>
      <c r="E230" s="57" t="s">
        <v>4</v>
      </c>
      <c r="F230" s="58" t="s">
        <v>1113</v>
      </c>
      <c r="G230" s="154" t="s">
        <v>524</v>
      </c>
      <c r="H230" s="38">
        <v>1.0</v>
      </c>
      <c r="I230" s="113">
        <v>13390.0</v>
      </c>
      <c r="J230" s="125"/>
      <c r="K230" s="179">
        <v>5330.0</v>
      </c>
      <c r="L230" s="38">
        <v>5064.0</v>
      </c>
      <c r="M230" s="383">
        <f t="shared" si="24"/>
        <v>5064</v>
      </c>
      <c r="N230" s="57" t="s">
        <v>1095</v>
      </c>
      <c r="O230" s="58"/>
      <c r="P230" s="213"/>
      <c r="Q230" s="14">
        <v>1.0</v>
      </c>
      <c r="R230" s="14"/>
      <c r="S230" s="14"/>
      <c r="T230" s="14"/>
      <c r="U230" s="14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180"/>
      <c r="AK230" s="181"/>
      <c r="AL230" s="181"/>
      <c r="AM230" s="181"/>
      <c r="AN230" s="181"/>
    </row>
    <row r="231">
      <c r="A231" s="57" t="s">
        <v>315</v>
      </c>
      <c r="B231" s="57" t="s">
        <v>316</v>
      </c>
      <c r="C231" s="57" t="s">
        <v>22</v>
      </c>
      <c r="D231" s="57" t="s">
        <v>328</v>
      </c>
      <c r="E231" s="57" t="s">
        <v>4</v>
      </c>
      <c r="F231" s="58" t="s">
        <v>1114</v>
      </c>
      <c r="G231" s="154" t="s">
        <v>524</v>
      </c>
      <c r="H231" s="38">
        <v>1.0</v>
      </c>
      <c r="I231" s="113">
        <v>26790.0</v>
      </c>
      <c r="J231" s="125"/>
      <c r="K231" s="179">
        <v>11663.0</v>
      </c>
      <c r="L231" s="38">
        <v>11080.0</v>
      </c>
      <c r="M231" s="383">
        <f t="shared" si="24"/>
        <v>11080</v>
      </c>
      <c r="N231" s="57" t="s">
        <v>1095</v>
      </c>
      <c r="O231" s="58"/>
      <c r="P231" s="213"/>
      <c r="Q231" s="14">
        <v>1.0</v>
      </c>
      <c r="R231" s="14"/>
      <c r="S231" s="14"/>
      <c r="T231" s="14"/>
      <c r="U231" s="14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180"/>
      <c r="AK231" s="181"/>
      <c r="AL231" s="181"/>
      <c r="AM231" s="181"/>
      <c r="AN231" s="181"/>
    </row>
    <row r="232">
      <c r="A232" s="57" t="s">
        <v>315</v>
      </c>
      <c r="B232" s="57" t="s">
        <v>316</v>
      </c>
      <c r="C232" s="57" t="s">
        <v>22</v>
      </c>
      <c r="D232" s="271" t="s">
        <v>567</v>
      </c>
      <c r="E232" s="57" t="s">
        <v>4</v>
      </c>
      <c r="F232" s="382" t="s">
        <v>1112</v>
      </c>
      <c r="G232" s="154" t="s">
        <v>524</v>
      </c>
      <c r="H232" s="38">
        <v>1.0</v>
      </c>
      <c r="I232" s="113">
        <v>25390.0</v>
      </c>
      <c r="J232" s="125"/>
      <c r="K232" s="179">
        <v>10663.0</v>
      </c>
      <c r="L232" s="38">
        <v>10130.0</v>
      </c>
      <c r="M232" s="383">
        <f t="shared" si="24"/>
        <v>10130</v>
      </c>
      <c r="N232" s="57" t="s">
        <v>1095</v>
      </c>
      <c r="O232" s="58"/>
      <c r="P232" s="213"/>
      <c r="Q232" s="14">
        <v>1.0</v>
      </c>
      <c r="R232" s="14"/>
      <c r="S232" s="14"/>
      <c r="T232" s="14"/>
      <c r="U232" s="14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180"/>
      <c r="AK232" s="181"/>
      <c r="AL232" s="181"/>
      <c r="AM232" s="181"/>
      <c r="AN232" s="181"/>
    </row>
    <row r="233">
      <c r="A233" s="271" t="s">
        <v>315</v>
      </c>
      <c r="B233" s="57" t="s">
        <v>316</v>
      </c>
      <c r="C233" s="57" t="s">
        <v>6</v>
      </c>
      <c r="D233" s="97" t="s">
        <v>328</v>
      </c>
      <c r="E233" s="57" t="s">
        <v>4</v>
      </c>
      <c r="F233" s="57" t="s">
        <v>692</v>
      </c>
      <c r="G233" s="57" t="s">
        <v>524</v>
      </c>
      <c r="H233" s="39">
        <v>1.0</v>
      </c>
      <c r="I233" s="120">
        <v>12990.0</v>
      </c>
      <c r="J233" s="120">
        <v>10390.0</v>
      </c>
      <c r="K233" s="119"/>
      <c r="L233" s="61" t="s">
        <v>693</v>
      </c>
      <c r="M233" s="62">
        <v>4028.0</v>
      </c>
      <c r="N233" s="57" t="s">
        <v>629</v>
      </c>
      <c r="O233" s="380"/>
      <c r="P233" s="433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  <c r="AB233" s="276"/>
      <c r="AC233" s="276"/>
      <c r="AD233" s="276"/>
      <c r="AE233" s="276"/>
      <c r="AF233" s="276"/>
      <c r="AG233" s="276"/>
      <c r="AH233" s="276"/>
      <c r="AI233" s="296"/>
      <c r="AJ233" s="296"/>
      <c r="AK233" s="296"/>
      <c r="AL233" s="181"/>
      <c r="AM233" s="181"/>
      <c r="AN233" s="181"/>
    </row>
    <row r="234">
      <c r="A234" s="35" t="s">
        <v>315</v>
      </c>
      <c r="B234" s="35" t="s">
        <v>316</v>
      </c>
      <c r="C234" s="35" t="s">
        <v>6</v>
      </c>
      <c r="D234" s="38" t="s">
        <v>328</v>
      </c>
      <c r="E234" s="35" t="s">
        <v>4</v>
      </c>
      <c r="F234" s="446" t="s">
        <v>694</v>
      </c>
      <c r="G234" s="38" t="s">
        <v>377</v>
      </c>
      <c r="H234" s="39">
        <v>1.0</v>
      </c>
      <c r="I234" s="38">
        <v>10590.0</v>
      </c>
      <c r="J234" s="38"/>
      <c r="K234" s="38"/>
      <c r="L234" s="39">
        <v>4251.0</v>
      </c>
      <c r="M234" s="447"/>
      <c r="N234" s="35"/>
      <c r="O234" s="38"/>
      <c r="P234" s="77"/>
      <c r="Q234" s="191"/>
      <c r="R234" s="191"/>
      <c r="S234" s="191"/>
      <c r="T234" s="191"/>
      <c r="U234" s="191"/>
      <c r="V234" s="191"/>
      <c r="W234" s="237"/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37"/>
      <c r="AI234" s="276"/>
      <c r="AJ234" s="296"/>
      <c r="AK234" s="296"/>
      <c r="AL234" s="296"/>
      <c r="AM234" s="296"/>
      <c r="AN234" s="296"/>
      <c r="AO234" s="270"/>
    </row>
    <row r="235">
      <c r="A235" s="271" t="s">
        <v>315</v>
      </c>
      <c r="B235" s="57" t="s">
        <v>316</v>
      </c>
      <c r="C235" s="57" t="s">
        <v>6</v>
      </c>
      <c r="D235" s="97" t="s">
        <v>567</v>
      </c>
      <c r="E235" s="57" t="s">
        <v>4</v>
      </c>
      <c r="F235" s="358" t="s">
        <v>694</v>
      </c>
      <c r="G235" s="57" t="s">
        <v>524</v>
      </c>
      <c r="H235" s="39">
        <v>1.0</v>
      </c>
      <c r="I235" s="120">
        <v>12990.0</v>
      </c>
      <c r="J235" s="120">
        <v>10390.0</v>
      </c>
      <c r="K235" s="119"/>
      <c r="L235" s="61" t="s">
        <v>693</v>
      </c>
      <c r="M235" s="62">
        <v>4028.0</v>
      </c>
      <c r="N235" s="57" t="s">
        <v>629</v>
      </c>
      <c r="O235" s="380"/>
      <c r="P235" s="433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  <c r="AB235" s="276"/>
      <c r="AC235" s="276"/>
      <c r="AD235" s="276"/>
      <c r="AE235" s="276"/>
      <c r="AF235" s="276"/>
      <c r="AG235" s="276"/>
      <c r="AH235" s="276"/>
      <c r="AI235" s="296"/>
      <c r="AJ235" s="296"/>
      <c r="AK235" s="296"/>
      <c r="AL235" s="181"/>
      <c r="AM235" s="181"/>
      <c r="AN235" s="181"/>
    </row>
    <row r="236">
      <c r="A236" s="35" t="s">
        <v>315</v>
      </c>
      <c r="B236" s="35" t="s">
        <v>316</v>
      </c>
      <c r="C236" s="35" t="s">
        <v>6</v>
      </c>
      <c r="D236" s="38" t="s">
        <v>328</v>
      </c>
      <c r="E236" s="35" t="s">
        <v>4</v>
      </c>
      <c r="F236" s="448" t="s">
        <v>1931</v>
      </c>
      <c r="G236" s="38" t="s">
        <v>377</v>
      </c>
      <c r="H236" s="39">
        <v>1.0</v>
      </c>
      <c r="I236" s="38">
        <v>10590.0</v>
      </c>
      <c r="J236" s="38"/>
      <c r="K236" s="38"/>
      <c r="L236" s="39">
        <v>4251.0</v>
      </c>
      <c r="M236" s="447"/>
      <c r="N236" s="35"/>
      <c r="O236" s="38"/>
      <c r="P236" s="77"/>
      <c r="Q236" s="191"/>
      <c r="R236" s="191"/>
      <c r="S236" s="191"/>
      <c r="T236" s="191"/>
      <c r="U236" s="191"/>
      <c r="V236" s="191"/>
      <c r="W236" s="237"/>
      <c r="X236" s="237"/>
      <c r="Y236" s="237"/>
      <c r="Z236" s="237"/>
      <c r="AA236" s="237"/>
      <c r="AB236" s="237"/>
      <c r="AC236" s="237"/>
      <c r="AD236" s="237"/>
      <c r="AE236" s="237"/>
      <c r="AF236" s="237"/>
      <c r="AG236" s="237"/>
      <c r="AH236" s="237"/>
      <c r="AI236" s="276"/>
      <c r="AJ236" s="296"/>
      <c r="AK236" s="296"/>
      <c r="AL236" s="296"/>
      <c r="AM236" s="296"/>
      <c r="AN236" s="296"/>
      <c r="AO236" s="270"/>
    </row>
    <row r="237">
      <c r="A237" s="35" t="s">
        <v>315</v>
      </c>
      <c r="B237" s="35" t="s">
        <v>331</v>
      </c>
      <c r="C237" s="35" t="s">
        <v>6</v>
      </c>
      <c r="D237" s="97" t="s">
        <v>328</v>
      </c>
      <c r="E237" s="97" t="s">
        <v>569</v>
      </c>
      <c r="F237" s="289" t="s">
        <v>2040</v>
      </c>
      <c r="G237" s="97" t="s">
        <v>377</v>
      </c>
      <c r="H237" s="39">
        <v>1.0</v>
      </c>
      <c r="I237" s="97">
        <v>22990.0</v>
      </c>
      <c r="J237" s="97">
        <v>16970.0</v>
      </c>
      <c r="K237" s="38"/>
      <c r="L237" s="290"/>
      <c r="M237" s="291">
        <v>7394.0</v>
      </c>
      <c r="N237" s="35"/>
      <c r="O237" s="73"/>
      <c r="P237" s="423"/>
      <c r="Q237" s="292"/>
      <c r="R237" s="292"/>
      <c r="S237" s="292"/>
      <c r="T237" s="292"/>
      <c r="U237" s="292"/>
      <c r="V237" s="292"/>
      <c r="W237" s="237"/>
      <c r="X237" s="237"/>
      <c r="Y237" s="237"/>
      <c r="Z237" s="237"/>
      <c r="AA237" s="237"/>
      <c r="AB237" s="237"/>
      <c r="AC237" s="237"/>
      <c r="AD237" s="237"/>
      <c r="AE237" s="237"/>
      <c r="AF237" s="237"/>
      <c r="AG237" s="237"/>
      <c r="AH237" s="237"/>
      <c r="AI237" s="276"/>
      <c r="AJ237" s="296"/>
      <c r="AK237" s="296"/>
      <c r="AL237" s="296"/>
      <c r="AM237" s="296"/>
      <c r="AN237" s="296"/>
      <c r="AO237" s="270"/>
    </row>
    <row r="238">
      <c r="A238" s="271" t="s">
        <v>315</v>
      </c>
      <c r="B238" s="57" t="s">
        <v>316</v>
      </c>
      <c r="C238" s="57" t="s">
        <v>6</v>
      </c>
      <c r="D238" s="57" t="s">
        <v>567</v>
      </c>
      <c r="E238" s="57" t="s">
        <v>4</v>
      </c>
      <c r="F238" s="382" t="s">
        <v>595</v>
      </c>
      <c r="G238" s="57" t="s">
        <v>524</v>
      </c>
      <c r="H238" s="39">
        <v>1.0</v>
      </c>
      <c r="I238" s="59">
        <v>12970.0</v>
      </c>
      <c r="J238" s="59">
        <v>10390.0</v>
      </c>
      <c r="K238" s="274"/>
      <c r="L238" s="61">
        <v>5163.0</v>
      </c>
      <c r="M238" s="62">
        <v>4130.0</v>
      </c>
      <c r="N238" s="57" t="s">
        <v>476</v>
      </c>
      <c r="O238" s="380"/>
      <c r="P238" s="433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  <c r="AE238" s="276"/>
      <c r="AF238" s="276"/>
      <c r="AG238" s="276"/>
      <c r="AH238" s="276"/>
      <c r="AI238" s="276"/>
      <c r="AJ238" s="296"/>
      <c r="AK238" s="296"/>
      <c r="AL238" s="296"/>
      <c r="AM238" s="296"/>
      <c r="AN238" s="296"/>
      <c r="AO238" s="270"/>
    </row>
    <row r="239">
      <c r="A239" s="271" t="s">
        <v>315</v>
      </c>
      <c r="B239" s="57" t="s">
        <v>316</v>
      </c>
      <c r="C239" s="57" t="s">
        <v>6</v>
      </c>
      <c r="D239" s="97" t="s">
        <v>328</v>
      </c>
      <c r="E239" s="57" t="s">
        <v>4</v>
      </c>
      <c r="F239" s="57" t="s">
        <v>695</v>
      </c>
      <c r="G239" s="57" t="s">
        <v>524</v>
      </c>
      <c r="H239" s="39">
        <v>1.0</v>
      </c>
      <c r="I239" s="120">
        <v>15490.0</v>
      </c>
      <c r="J239" s="120">
        <v>12390.0</v>
      </c>
      <c r="K239" s="119"/>
      <c r="L239" s="61" t="s">
        <v>696</v>
      </c>
      <c r="M239" s="62">
        <v>4647.0</v>
      </c>
      <c r="N239" s="57" t="s">
        <v>629</v>
      </c>
      <c r="O239" s="380"/>
      <c r="P239" s="433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  <c r="AB239" s="276"/>
      <c r="AC239" s="276"/>
      <c r="AD239" s="276"/>
      <c r="AE239" s="276"/>
      <c r="AF239" s="276"/>
      <c r="AG239" s="276"/>
      <c r="AH239" s="276"/>
      <c r="AI239" s="296"/>
      <c r="AJ239" s="296"/>
      <c r="AK239" s="296"/>
      <c r="AL239" s="181"/>
      <c r="AM239" s="181"/>
      <c r="AN239" s="181"/>
    </row>
    <row r="240">
      <c r="A240" s="271" t="s">
        <v>315</v>
      </c>
      <c r="B240" s="57" t="s">
        <v>316</v>
      </c>
      <c r="C240" s="57" t="s">
        <v>6</v>
      </c>
      <c r="D240" s="57" t="s">
        <v>328</v>
      </c>
      <c r="E240" s="57" t="s">
        <v>4</v>
      </c>
      <c r="F240" s="57" t="s">
        <v>780</v>
      </c>
      <c r="G240" s="57" t="s">
        <v>524</v>
      </c>
      <c r="H240" s="38">
        <v>1.0</v>
      </c>
      <c r="I240" s="113">
        <v>10790.0</v>
      </c>
      <c r="J240" s="125"/>
      <c r="K240" s="104"/>
      <c r="L240" s="133">
        <v>4663.0</v>
      </c>
      <c r="M240" s="381">
        <v>3964.0</v>
      </c>
      <c r="N240" s="57" t="s">
        <v>748</v>
      </c>
      <c r="O240" s="274"/>
      <c r="P240" s="433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  <c r="AE240" s="276"/>
      <c r="AF240" s="276"/>
      <c r="AG240" s="276"/>
      <c r="AH240" s="276"/>
      <c r="AI240" s="276"/>
      <c r="AJ240" s="296"/>
      <c r="AK240" s="296"/>
      <c r="AL240" s="296"/>
      <c r="AM240" s="296"/>
      <c r="AN240" s="296"/>
      <c r="AO240" s="270"/>
    </row>
    <row r="241">
      <c r="A241" s="271" t="s">
        <v>315</v>
      </c>
      <c r="B241" s="57" t="s">
        <v>316</v>
      </c>
      <c r="C241" s="57" t="s">
        <v>6</v>
      </c>
      <c r="D241" s="57" t="s">
        <v>328</v>
      </c>
      <c r="E241" s="57" t="s">
        <v>569</v>
      </c>
      <c r="F241" s="58" t="s">
        <v>596</v>
      </c>
      <c r="G241" s="57" t="s">
        <v>524</v>
      </c>
      <c r="H241" s="39">
        <v>1.0</v>
      </c>
      <c r="I241" s="59">
        <v>19970.0</v>
      </c>
      <c r="J241" s="59">
        <v>15970.0</v>
      </c>
      <c r="K241" s="274"/>
      <c r="L241" s="61">
        <v>7990.0</v>
      </c>
      <c r="M241" s="62">
        <v>6792.0</v>
      </c>
      <c r="N241" s="57" t="s">
        <v>476</v>
      </c>
      <c r="O241" s="380"/>
      <c r="P241" s="433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  <c r="AB241" s="276"/>
      <c r="AC241" s="276"/>
      <c r="AD241" s="276"/>
      <c r="AE241" s="276"/>
      <c r="AF241" s="276"/>
      <c r="AG241" s="276"/>
      <c r="AH241" s="276"/>
      <c r="AI241" s="276"/>
      <c r="AJ241" s="296"/>
      <c r="AK241" s="296"/>
      <c r="AL241" s="296"/>
      <c r="AM241" s="296"/>
      <c r="AN241" s="296"/>
      <c r="AO241" s="270"/>
    </row>
    <row r="242">
      <c r="A242" s="35" t="s">
        <v>315</v>
      </c>
      <c r="B242" s="35" t="s">
        <v>331</v>
      </c>
      <c r="C242" s="35" t="s">
        <v>6</v>
      </c>
      <c r="D242" s="97" t="s">
        <v>328</v>
      </c>
      <c r="E242" s="97" t="s">
        <v>4</v>
      </c>
      <c r="F242" s="289" t="s">
        <v>1932</v>
      </c>
      <c r="G242" s="97" t="s">
        <v>377</v>
      </c>
      <c r="H242" s="39">
        <v>1.0</v>
      </c>
      <c r="I242" s="97">
        <v>22790.0</v>
      </c>
      <c r="J242" s="97">
        <v>15590.0</v>
      </c>
      <c r="K242" s="38"/>
      <c r="L242" s="290"/>
      <c r="M242" s="291">
        <v>6916.0</v>
      </c>
      <c r="N242" s="35"/>
      <c r="O242" s="73"/>
      <c r="P242" s="423"/>
      <c r="Q242" s="292"/>
      <c r="R242" s="292"/>
      <c r="S242" s="292"/>
      <c r="T242" s="292"/>
      <c r="U242" s="292"/>
      <c r="V242" s="292"/>
      <c r="W242" s="237"/>
      <c r="X242" s="237"/>
      <c r="Y242" s="237"/>
      <c r="Z242" s="237"/>
      <c r="AA242" s="237"/>
      <c r="AB242" s="237"/>
      <c r="AC242" s="237"/>
      <c r="AD242" s="237"/>
      <c r="AE242" s="237"/>
      <c r="AF242" s="237"/>
      <c r="AG242" s="237"/>
      <c r="AH242" s="237"/>
      <c r="AI242" s="276"/>
      <c r="AJ242" s="296"/>
      <c r="AK242" s="296"/>
      <c r="AL242" s="296"/>
      <c r="AM242" s="296"/>
      <c r="AN242" s="296"/>
      <c r="AO242" s="270"/>
    </row>
    <row r="243">
      <c r="A243" s="35" t="s">
        <v>315</v>
      </c>
      <c r="B243" s="35" t="s">
        <v>316</v>
      </c>
      <c r="C243" s="35" t="s">
        <v>6</v>
      </c>
      <c r="D243" s="35" t="s">
        <v>567</v>
      </c>
      <c r="E243" s="35" t="s">
        <v>569</v>
      </c>
      <c r="F243" s="325" t="s">
        <v>1933</v>
      </c>
      <c r="G243" s="326" t="s">
        <v>524</v>
      </c>
      <c r="H243" s="154">
        <v>1.0</v>
      </c>
      <c r="I243" s="57">
        <v>11990.0</v>
      </c>
      <c r="J243" s="57">
        <v>9590.0</v>
      </c>
      <c r="K243" s="57"/>
      <c r="L243" s="154">
        <v>3771.0</v>
      </c>
      <c r="M243" s="327">
        <f>L243*H243</f>
        <v>3771</v>
      </c>
      <c r="N243" s="57" t="s">
        <v>1814</v>
      </c>
      <c r="O243" s="376"/>
      <c r="P243" s="420"/>
      <c r="Q243" s="347"/>
      <c r="R243" s="347"/>
      <c r="S243" s="347"/>
      <c r="T243" s="347"/>
      <c r="U243" s="347"/>
      <c r="V243" s="347"/>
      <c r="W243" s="237"/>
      <c r="X243" s="237"/>
      <c r="Y243" s="237"/>
      <c r="Z243" s="237"/>
      <c r="AA243" s="237"/>
      <c r="AB243" s="237"/>
      <c r="AC243" s="237"/>
      <c r="AD243" s="237"/>
      <c r="AE243" s="237"/>
      <c r="AF243" s="237"/>
      <c r="AG243" s="237"/>
      <c r="AH243" s="237"/>
      <c r="AI243" s="237"/>
      <c r="AJ243" s="276"/>
      <c r="AK243" s="296"/>
      <c r="AL243" s="296"/>
      <c r="AM243" s="296"/>
      <c r="AN243" s="296"/>
      <c r="AO243" s="270"/>
    </row>
    <row r="244">
      <c r="A244" s="35" t="s">
        <v>315</v>
      </c>
      <c r="B244" s="367" t="s">
        <v>316</v>
      </c>
      <c r="C244" s="367" t="s">
        <v>6</v>
      </c>
      <c r="D244" s="367" t="s">
        <v>328</v>
      </c>
      <c r="E244" s="367" t="s">
        <v>569</v>
      </c>
      <c r="F244" s="368" t="s">
        <v>1934</v>
      </c>
      <c r="G244" s="369" t="s">
        <v>1840</v>
      </c>
      <c r="H244" s="39">
        <v>1.0</v>
      </c>
      <c r="I244" s="367">
        <v>13990.0</v>
      </c>
      <c r="J244" s="367">
        <v>9790.0</v>
      </c>
      <c r="K244" s="274"/>
      <c r="L244" s="391">
        <v>4636.0</v>
      </c>
      <c r="M244" s="392">
        <v>4636.0</v>
      </c>
      <c r="N244" s="57" t="s">
        <v>1841</v>
      </c>
      <c r="O244" s="380"/>
      <c r="P244" s="433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  <c r="AB244" s="276"/>
      <c r="AC244" s="276"/>
      <c r="AD244" s="276"/>
      <c r="AE244" s="276"/>
      <c r="AF244" s="276"/>
      <c r="AG244" s="276"/>
      <c r="AH244" s="276"/>
      <c r="AI244" s="276"/>
      <c r="AJ244" s="296"/>
      <c r="AK244" s="296"/>
      <c r="AL244" s="296"/>
      <c r="AM244" s="296"/>
      <c r="AN244" s="296"/>
      <c r="AO244" s="270"/>
    </row>
    <row r="245">
      <c r="A245" s="271" t="s">
        <v>315</v>
      </c>
      <c r="B245" s="57" t="s">
        <v>316</v>
      </c>
      <c r="C245" s="57" t="s">
        <v>6</v>
      </c>
      <c r="D245" s="57" t="s">
        <v>567</v>
      </c>
      <c r="E245" s="57" t="s">
        <v>4</v>
      </c>
      <c r="F245" s="382" t="s">
        <v>597</v>
      </c>
      <c r="G245" s="57" t="s">
        <v>524</v>
      </c>
      <c r="H245" s="39">
        <v>1.0</v>
      </c>
      <c r="I245" s="59">
        <v>12790.0</v>
      </c>
      <c r="J245" s="59">
        <v>10390.0</v>
      </c>
      <c r="K245" s="274"/>
      <c r="L245" s="61">
        <v>4990.0</v>
      </c>
      <c r="M245" s="62">
        <v>3493.0</v>
      </c>
      <c r="N245" s="57" t="s">
        <v>476</v>
      </c>
      <c r="O245" s="380"/>
      <c r="P245" s="433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  <c r="AB245" s="276"/>
      <c r="AC245" s="276"/>
      <c r="AD245" s="276"/>
      <c r="AE245" s="276"/>
      <c r="AF245" s="276"/>
      <c r="AG245" s="276"/>
      <c r="AH245" s="276"/>
      <c r="AI245" s="276"/>
      <c r="AJ245" s="296"/>
      <c r="AK245" s="296"/>
      <c r="AL245" s="296"/>
      <c r="AM245" s="296"/>
      <c r="AN245" s="296"/>
      <c r="AO245" s="270"/>
    </row>
    <row r="246">
      <c r="A246" s="271" t="s">
        <v>315</v>
      </c>
      <c r="B246" s="57" t="s">
        <v>316</v>
      </c>
      <c r="C246" s="57" t="s">
        <v>6</v>
      </c>
      <c r="D246" s="57" t="s">
        <v>567</v>
      </c>
      <c r="E246" s="57" t="s">
        <v>4</v>
      </c>
      <c r="F246" s="382" t="s">
        <v>598</v>
      </c>
      <c r="G246" s="57" t="s">
        <v>524</v>
      </c>
      <c r="H246" s="39">
        <v>1.0</v>
      </c>
      <c r="I246" s="59">
        <v>14890.0</v>
      </c>
      <c r="J246" s="59">
        <v>11970.0</v>
      </c>
      <c r="K246" s="274"/>
      <c r="L246" s="61">
        <v>5950.0</v>
      </c>
      <c r="M246" s="62">
        <v>4165.0</v>
      </c>
      <c r="N246" s="57" t="s">
        <v>476</v>
      </c>
      <c r="O246" s="380"/>
      <c r="P246" s="252"/>
      <c r="Q246" s="252"/>
      <c r="R246" s="252"/>
      <c r="S246" s="252"/>
      <c r="T246" s="276"/>
      <c r="U246" s="276"/>
      <c r="V246" s="276"/>
      <c r="W246" s="276"/>
      <c r="X246" s="276"/>
      <c r="Y246" s="276"/>
      <c r="Z246" s="276"/>
      <c r="AA246" s="276"/>
      <c r="AB246" s="276"/>
      <c r="AC246" s="276"/>
      <c r="AD246" s="276"/>
      <c r="AE246" s="276"/>
      <c r="AF246" s="276"/>
      <c r="AG246" s="276"/>
      <c r="AH246" s="276"/>
      <c r="AI246" s="276"/>
      <c r="AJ246" s="296"/>
      <c r="AK246" s="296"/>
      <c r="AL246" s="296"/>
      <c r="AM246" s="296"/>
      <c r="AN246" s="296"/>
      <c r="AO246" s="270"/>
    </row>
    <row r="247">
      <c r="A247" s="271" t="s">
        <v>315</v>
      </c>
      <c r="B247" s="57" t="s">
        <v>316</v>
      </c>
      <c r="C247" s="57" t="s">
        <v>6</v>
      </c>
      <c r="D247" s="57" t="s">
        <v>567</v>
      </c>
      <c r="E247" s="57" t="s">
        <v>4</v>
      </c>
      <c r="F247" s="382" t="s">
        <v>599</v>
      </c>
      <c r="G247" s="57" t="s">
        <v>524</v>
      </c>
      <c r="H247" s="39">
        <v>1.0</v>
      </c>
      <c r="I247" s="59">
        <v>23990.0</v>
      </c>
      <c r="J247" s="59">
        <v>16790.0</v>
      </c>
      <c r="K247" s="274"/>
      <c r="L247" s="61">
        <v>7900.0</v>
      </c>
      <c r="M247" s="62">
        <v>6715.0</v>
      </c>
      <c r="N247" s="57" t="s">
        <v>476</v>
      </c>
      <c r="O247" s="380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  <c r="AH247" s="252"/>
      <c r="AI247" s="252"/>
      <c r="AJ247" s="270"/>
      <c r="AK247" s="270"/>
      <c r="AL247" s="270"/>
      <c r="AM247" s="270"/>
      <c r="AN247" s="270"/>
      <c r="AO247" s="270"/>
    </row>
    <row r="248">
      <c r="A248" s="35" t="s">
        <v>315</v>
      </c>
      <c r="B248" s="35" t="s">
        <v>316</v>
      </c>
      <c r="C248" s="35" t="s">
        <v>6</v>
      </c>
      <c r="D248" s="97" t="s">
        <v>567</v>
      </c>
      <c r="E248" s="97" t="s">
        <v>4</v>
      </c>
      <c r="F248" s="289" t="s">
        <v>1935</v>
      </c>
      <c r="G248" s="97" t="s">
        <v>377</v>
      </c>
      <c r="H248" s="39">
        <v>1.0</v>
      </c>
      <c r="I248" s="97">
        <v>26970.0</v>
      </c>
      <c r="J248" s="97">
        <v>18390.0</v>
      </c>
      <c r="K248" s="38"/>
      <c r="L248" s="290"/>
      <c r="M248" s="291">
        <v>8324.0</v>
      </c>
      <c r="N248" s="35"/>
      <c r="O248" s="73"/>
      <c r="P248" s="231"/>
      <c r="Q248" s="231"/>
      <c r="R248" s="231"/>
      <c r="S248" s="231"/>
      <c r="T248" s="231"/>
      <c r="U248" s="231"/>
      <c r="V248" s="231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252"/>
      <c r="AJ248" s="270"/>
      <c r="AK248" s="270"/>
      <c r="AL248" s="270"/>
      <c r="AM248" s="270"/>
      <c r="AN248" s="270"/>
      <c r="AO248" s="270"/>
    </row>
    <row r="249">
      <c r="A249" s="35" t="s">
        <v>315</v>
      </c>
      <c r="B249" s="35" t="s">
        <v>331</v>
      </c>
      <c r="C249" s="35" t="s">
        <v>6</v>
      </c>
      <c r="D249" s="38" t="s">
        <v>328</v>
      </c>
      <c r="E249" s="35" t="s">
        <v>569</v>
      </c>
      <c r="F249" s="279" t="s">
        <v>1936</v>
      </c>
      <c r="G249" s="38" t="s">
        <v>377</v>
      </c>
      <c r="H249" s="39">
        <v>1.0</v>
      </c>
      <c r="I249" s="38">
        <v>20390.0</v>
      </c>
      <c r="J249" s="38"/>
      <c r="K249" s="38"/>
      <c r="L249" s="39">
        <v>8389.0</v>
      </c>
      <c r="M249" s="447"/>
      <c r="N249" s="35"/>
      <c r="O249" s="38"/>
      <c r="P249" s="54"/>
      <c r="Q249" s="54"/>
      <c r="R249" s="54"/>
      <c r="S249" s="54"/>
      <c r="T249" s="54"/>
      <c r="U249" s="54"/>
      <c r="V249" s="5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252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57" t="s">
        <v>328</v>
      </c>
      <c r="E250" s="57" t="s">
        <v>569</v>
      </c>
      <c r="F250" s="58" t="s">
        <v>600</v>
      </c>
      <c r="G250" s="57" t="s">
        <v>524</v>
      </c>
      <c r="H250" s="39">
        <v>1.0</v>
      </c>
      <c r="I250" s="59">
        <v>15790.0</v>
      </c>
      <c r="J250" s="59">
        <v>12390.0</v>
      </c>
      <c r="K250" s="274"/>
      <c r="L250" s="61">
        <v>6163.0</v>
      </c>
      <c r="M250" s="62">
        <v>4314.0</v>
      </c>
      <c r="N250" s="57" t="s">
        <v>476</v>
      </c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52"/>
      <c r="AJ250" s="270"/>
      <c r="AK250" s="270"/>
      <c r="AL250" s="270"/>
      <c r="AM250" s="270"/>
      <c r="AN250" s="270"/>
      <c r="AO250" s="270"/>
    </row>
    <row r="251">
      <c r="A251" s="271" t="s">
        <v>315</v>
      </c>
      <c r="B251" s="57" t="s">
        <v>316</v>
      </c>
      <c r="C251" s="57" t="s">
        <v>6</v>
      </c>
      <c r="D251" s="57" t="s">
        <v>567</v>
      </c>
      <c r="E251" s="57" t="s">
        <v>569</v>
      </c>
      <c r="F251" s="382" t="s">
        <v>600</v>
      </c>
      <c r="G251" s="57" t="s">
        <v>524</v>
      </c>
      <c r="H251" s="39">
        <v>0.0</v>
      </c>
      <c r="I251" s="59">
        <v>15790.0</v>
      </c>
      <c r="J251" s="59">
        <v>12390.0</v>
      </c>
      <c r="K251" s="274"/>
      <c r="L251" s="61">
        <v>6163.0</v>
      </c>
      <c r="M251" s="62">
        <v>4314.0</v>
      </c>
      <c r="N251" s="57" t="s">
        <v>476</v>
      </c>
      <c r="O251" s="363" t="s">
        <v>2089</v>
      </c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70"/>
      <c r="AK251" s="270"/>
      <c r="AL251" s="270"/>
      <c r="AM251" s="270"/>
      <c r="AN251" s="270"/>
      <c r="AO251" s="270"/>
    </row>
    <row r="252">
      <c r="A252" s="271" t="s">
        <v>315</v>
      </c>
      <c r="B252" s="57" t="s">
        <v>316</v>
      </c>
      <c r="C252" s="57" t="s">
        <v>6</v>
      </c>
      <c r="D252" s="57" t="s">
        <v>567</v>
      </c>
      <c r="E252" s="57" t="s">
        <v>4</v>
      </c>
      <c r="F252" s="382" t="s">
        <v>601</v>
      </c>
      <c r="G252" s="57" t="s">
        <v>524</v>
      </c>
      <c r="H252" s="39">
        <v>1.0</v>
      </c>
      <c r="I252" s="59">
        <v>19390.0</v>
      </c>
      <c r="J252" s="59">
        <v>15390.0</v>
      </c>
      <c r="K252" s="274"/>
      <c r="L252" s="61">
        <v>7663.0</v>
      </c>
      <c r="M252" s="62">
        <v>6130.0</v>
      </c>
      <c r="N252" s="57" t="s">
        <v>476</v>
      </c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  <c r="AH252" s="252"/>
      <c r="AI252" s="252"/>
      <c r="AJ252" s="270"/>
      <c r="AK252" s="270"/>
      <c r="AL252" s="270"/>
      <c r="AM252" s="270"/>
      <c r="AN252" s="270"/>
      <c r="AO252" s="270"/>
    </row>
    <row r="253">
      <c r="A253" s="35" t="s">
        <v>315</v>
      </c>
      <c r="B253" s="35" t="s">
        <v>316</v>
      </c>
      <c r="C253" s="35" t="s">
        <v>6</v>
      </c>
      <c r="D253" s="97" t="s">
        <v>567</v>
      </c>
      <c r="E253" s="35" t="s">
        <v>4</v>
      </c>
      <c r="F253" s="446" t="s">
        <v>1937</v>
      </c>
      <c r="G253" s="38" t="s">
        <v>377</v>
      </c>
      <c r="H253" s="39">
        <v>1.0</v>
      </c>
      <c r="I253" s="97">
        <v>10190.0</v>
      </c>
      <c r="J253" s="97"/>
      <c r="K253" s="38"/>
      <c r="L253" s="39">
        <v>4114.0</v>
      </c>
      <c r="M253" s="447"/>
      <c r="N253" s="35"/>
      <c r="O253" s="231"/>
      <c r="P253" s="231"/>
      <c r="Q253" s="231"/>
      <c r="R253" s="231"/>
      <c r="S253" s="231"/>
      <c r="T253" s="231"/>
      <c r="U253" s="231"/>
      <c r="V253" s="231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252"/>
      <c r="AJ253" s="270"/>
      <c r="AK253" s="270"/>
      <c r="AL253" s="270"/>
      <c r="AM253" s="270"/>
      <c r="AN253" s="270"/>
      <c r="AO253" s="270"/>
    </row>
    <row r="254">
      <c r="A254" s="35" t="s">
        <v>315</v>
      </c>
      <c r="B254" s="35" t="s">
        <v>316</v>
      </c>
      <c r="C254" s="35" t="s">
        <v>6</v>
      </c>
      <c r="D254" s="35" t="s">
        <v>328</v>
      </c>
      <c r="E254" s="35" t="s">
        <v>4</v>
      </c>
      <c r="F254" s="448" t="s">
        <v>1938</v>
      </c>
      <c r="G254" s="38" t="s">
        <v>377</v>
      </c>
      <c r="H254" s="39">
        <v>1.0</v>
      </c>
      <c r="I254" s="97">
        <v>10190.0</v>
      </c>
      <c r="J254" s="97"/>
      <c r="K254" s="38"/>
      <c r="L254" s="39">
        <v>4114.0</v>
      </c>
      <c r="M254" s="447"/>
      <c r="N254" s="35"/>
      <c r="O254" s="231"/>
      <c r="P254" s="231"/>
      <c r="Q254" s="231"/>
      <c r="R254" s="231"/>
      <c r="S254" s="231"/>
      <c r="T254" s="231"/>
      <c r="U254" s="231"/>
      <c r="V254" s="231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252"/>
      <c r="AJ254" s="270"/>
      <c r="AK254" s="270"/>
      <c r="AL254" s="270"/>
      <c r="AM254" s="270"/>
      <c r="AN254" s="270"/>
      <c r="AO254" s="270"/>
    </row>
    <row r="255">
      <c r="A255" s="271" t="s">
        <v>315</v>
      </c>
      <c r="B255" s="57" t="s">
        <v>316</v>
      </c>
      <c r="C255" s="57" t="s">
        <v>6</v>
      </c>
      <c r="D255" s="57" t="s">
        <v>567</v>
      </c>
      <c r="E255" s="57" t="s">
        <v>4</v>
      </c>
      <c r="F255" s="382" t="s">
        <v>603</v>
      </c>
      <c r="G255" s="57" t="s">
        <v>524</v>
      </c>
      <c r="H255" s="39">
        <v>1.0</v>
      </c>
      <c r="I255" s="59">
        <v>16490.0</v>
      </c>
      <c r="J255" s="59">
        <v>12970.0</v>
      </c>
      <c r="K255" s="274"/>
      <c r="L255" s="61">
        <v>5500.0</v>
      </c>
      <c r="M255" s="62">
        <v>4400.0</v>
      </c>
      <c r="N255" s="57" t="s">
        <v>476</v>
      </c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70"/>
      <c r="AK255" s="270"/>
      <c r="AL255" s="270"/>
      <c r="AM255" s="270"/>
      <c r="AN255" s="270"/>
      <c r="AO255" s="270"/>
    </row>
    <row r="256">
      <c r="A256" s="271" t="s">
        <v>315</v>
      </c>
      <c r="B256" s="57" t="s">
        <v>316</v>
      </c>
      <c r="C256" s="57" t="s">
        <v>6</v>
      </c>
      <c r="D256" s="57" t="s">
        <v>567</v>
      </c>
      <c r="E256" s="57" t="s">
        <v>4</v>
      </c>
      <c r="F256" s="382" t="s">
        <v>604</v>
      </c>
      <c r="G256" s="57" t="s">
        <v>524</v>
      </c>
      <c r="H256" s="39">
        <v>1.0</v>
      </c>
      <c r="I256" s="59">
        <v>16490.0</v>
      </c>
      <c r="J256" s="59">
        <v>12970.0</v>
      </c>
      <c r="K256" s="274"/>
      <c r="L256" s="61">
        <v>5500.0</v>
      </c>
      <c r="M256" s="62">
        <v>4400.0</v>
      </c>
      <c r="N256" s="57" t="s">
        <v>476</v>
      </c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52"/>
      <c r="AJ256" s="270"/>
      <c r="AK256" s="270"/>
      <c r="AL256" s="270"/>
      <c r="AM256" s="270"/>
      <c r="AN256" s="270"/>
      <c r="AO256" s="270"/>
    </row>
    <row r="257">
      <c r="A257" s="271" t="s">
        <v>315</v>
      </c>
      <c r="B257" s="57" t="s">
        <v>316</v>
      </c>
      <c r="C257" s="57" t="s">
        <v>6</v>
      </c>
      <c r="D257" s="57" t="s">
        <v>328</v>
      </c>
      <c r="E257" s="57" t="s">
        <v>569</v>
      </c>
      <c r="F257" s="58" t="s">
        <v>605</v>
      </c>
      <c r="G257" s="57" t="s">
        <v>524</v>
      </c>
      <c r="H257" s="39">
        <v>1.0</v>
      </c>
      <c r="I257" s="59">
        <v>21590.0</v>
      </c>
      <c r="J257" s="59">
        <v>14890.0</v>
      </c>
      <c r="K257" s="274"/>
      <c r="L257" s="61">
        <v>8497.0</v>
      </c>
      <c r="M257" s="62">
        <v>5948.0</v>
      </c>
      <c r="N257" s="57" t="s">
        <v>476</v>
      </c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70"/>
      <c r="AK257" s="270"/>
      <c r="AL257" s="270"/>
      <c r="AM257" s="270"/>
      <c r="AN257" s="270"/>
      <c r="AO257" s="270"/>
    </row>
    <row r="258">
      <c r="A258" s="271" t="s">
        <v>315</v>
      </c>
      <c r="B258" s="57" t="s">
        <v>316</v>
      </c>
      <c r="C258" s="57" t="s">
        <v>6</v>
      </c>
      <c r="D258" s="57" t="s">
        <v>328</v>
      </c>
      <c r="E258" s="57" t="s">
        <v>569</v>
      </c>
      <c r="F258" s="57" t="s">
        <v>782</v>
      </c>
      <c r="G258" s="57" t="s">
        <v>524</v>
      </c>
      <c r="H258" s="38">
        <v>1.0</v>
      </c>
      <c r="I258" s="113">
        <v>21590.0</v>
      </c>
      <c r="J258" s="132">
        <v>15790.0</v>
      </c>
      <c r="K258" s="104"/>
      <c r="L258" s="133">
        <v>8497.0</v>
      </c>
      <c r="M258" s="381">
        <v>7222.0</v>
      </c>
      <c r="N258" s="57" t="s">
        <v>748</v>
      </c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  <c r="AH258" s="252"/>
      <c r="AI258" s="252"/>
      <c r="AJ258" s="270"/>
      <c r="AK258" s="270"/>
      <c r="AL258" s="270"/>
      <c r="AM258" s="270"/>
      <c r="AN258" s="270"/>
      <c r="AO258" s="270"/>
    </row>
    <row r="259">
      <c r="A259" s="271" t="s">
        <v>315</v>
      </c>
      <c r="B259" s="57" t="s">
        <v>331</v>
      </c>
      <c r="C259" s="57" t="s">
        <v>6</v>
      </c>
      <c r="D259" s="97" t="s">
        <v>567</v>
      </c>
      <c r="E259" s="57" t="s">
        <v>569</v>
      </c>
      <c r="F259" s="358" t="s">
        <v>699</v>
      </c>
      <c r="G259" s="57" t="s">
        <v>524</v>
      </c>
      <c r="H259" s="39">
        <v>1.0</v>
      </c>
      <c r="I259" s="120">
        <v>23990.0</v>
      </c>
      <c r="J259" s="120">
        <v>18970.0</v>
      </c>
      <c r="K259" s="119"/>
      <c r="L259" s="61" t="s">
        <v>700</v>
      </c>
      <c r="M259" s="62">
        <v>7506.0</v>
      </c>
      <c r="N259" s="57" t="s">
        <v>629</v>
      </c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  <c r="AA259" s="252"/>
      <c r="AB259" s="252"/>
      <c r="AC259" s="252"/>
      <c r="AD259" s="252"/>
      <c r="AE259" s="252"/>
      <c r="AF259" s="252"/>
      <c r="AG259" s="252"/>
      <c r="AH259" s="252"/>
      <c r="AI259" s="270"/>
      <c r="AJ259" s="270"/>
      <c r="AK259" s="270"/>
    </row>
    <row r="260">
      <c r="A260" s="271" t="s">
        <v>315</v>
      </c>
      <c r="B260" s="57" t="s">
        <v>316</v>
      </c>
      <c r="C260" s="57" t="s">
        <v>6</v>
      </c>
      <c r="D260" s="509" t="s">
        <v>328</v>
      </c>
      <c r="E260" s="57" t="s">
        <v>569</v>
      </c>
      <c r="F260" s="57" t="s">
        <v>701</v>
      </c>
      <c r="G260" s="57" t="s">
        <v>524</v>
      </c>
      <c r="H260" s="39">
        <v>0.0</v>
      </c>
      <c r="I260" s="120">
        <v>23990.0</v>
      </c>
      <c r="J260" s="120">
        <v>19190.0</v>
      </c>
      <c r="K260" s="119"/>
      <c r="L260" s="61" t="s">
        <v>702</v>
      </c>
      <c r="M260" s="62">
        <v>7789.0</v>
      </c>
      <c r="N260" s="57" t="s">
        <v>629</v>
      </c>
      <c r="O260" s="363" t="s">
        <v>2090</v>
      </c>
      <c r="P260" s="363" t="s">
        <v>2091</v>
      </c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  <c r="AA260" s="252"/>
      <c r="AB260" s="252"/>
      <c r="AC260" s="252"/>
      <c r="AD260" s="252"/>
      <c r="AE260" s="252"/>
      <c r="AF260" s="252"/>
      <c r="AG260" s="252"/>
      <c r="AH260" s="252"/>
      <c r="AI260" s="270"/>
      <c r="AJ260" s="270"/>
      <c r="AK260" s="270"/>
    </row>
    <row r="261">
      <c r="A261" s="35" t="s">
        <v>315</v>
      </c>
      <c r="B261" s="35" t="s">
        <v>316</v>
      </c>
      <c r="C261" s="35" t="s">
        <v>6</v>
      </c>
      <c r="D261" s="35" t="s">
        <v>328</v>
      </c>
      <c r="E261" s="35" t="s">
        <v>4</v>
      </c>
      <c r="F261" s="448" t="s">
        <v>1939</v>
      </c>
      <c r="G261" s="38" t="s">
        <v>377</v>
      </c>
      <c r="H261" s="39">
        <v>1.0</v>
      </c>
      <c r="I261" s="97">
        <v>11390.0</v>
      </c>
      <c r="J261" s="97"/>
      <c r="K261" s="38"/>
      <c r="L261" s="39">
        <v>4589.0</v>
      </c>
      <c r="M261" s="447"/>
      <c r="N261" s="35"/>
      <c r="O261" s="231"/>
      <c r="P261" s="231"/>
      <c r="Q261" s="231"/>
      <c r="R261" s="231"/>
      <c r="S261" s="231"/>
      <c r="T261" s="231"/>
      <c r="U261" s="231"/>
      <c r="V261" s="231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252"/>
      <c r="AJ261" s="270"/>
      <c r="AK261" s="270"/>
      <c r="AL261" s="270"/>
      <c r="AM261" s="270"/>
      <c r="AN261" s="270"/>
      <c r="AO261" s="270"/>
    </row>
    <row r="262">
      <c r="A262" s="57" t="s">
        <v>315</v>
      </c>
      <c r="B262" s="57" t="s">
        <v>316</v>
      </c>
      <c r="C262" s="57" t="s">
        <v>6</v>
      </c>
      <c r="D262" s="271" t="s">
        <v>567</v>
      </c>
      <c r="E262" s="57" t="s">
        <v>4</v>
      </c>
      <c r="F262" s="382" t="s">
        <v>1115</v>
      </c>
      <c r="G262" s="154" t="s">
        <v>524</v>
      </c>
      <c r="H262" s="38">
        <v>1.0</v>
      </c>
      <c r="I262" s="113">
        <v>15590.0</v>
      </c>
      <c r="J262" s="125"/>
      <c r="K262" s="179">
        <v>5500.0</v>
      </c>
      <c r="L262" s="38">
        <v>5225.0</v>
      </c>
      <c r="M262" s="383">
        <f t="shared" ref="M262:M266" si="25">L262*H262</f>
        <v>5225</v>
      </c>
      <c r="N262" s="57" t="s">
        <v>1095</v>
      </c>
      <c r="O262" s="63"/>
      <c r="P262" s="63"/>
      <c r="Q262" s="5">
        <v>2.0</v>
      </c>
      <c r="R262" s="5"/>
      <c r="S262" s="5"/>
      <c r="T262" s="5"/>
      <c r="U262" s="5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</row>
    <row r="263">
      <c r="A263" s="57" t="s">
        <v>315</v>
      </c>
      <c r="B263" s="57" t="s">
        <v>316</v>
      </c>
      <c r="C263" s="57" t="s">
        <v>6</v>
      </c>
      <c r="D263" s="57" t="s">
        <v>328</v>
      </c>
      <c r="E263" s="57" t="s">
        <v>4</v>
      </c>
      <c r="F263" s="58" t="s">
        <v>1115</v>
      </c>
      <c r="G263" s="154" t="s">
        <v>524</v>
      </c>
      <c r="H263" s="38">
        <v>1.0</v>
      </c>
      <c r="I263" s="113">
        <v>15590.0</v>
      </c>
      <c r="J263" s="125"/>
      <c r="K263" s="179">
        <v>5500.0</v>
      </c>
      <c r="L263" s="38">
        <v>5225.0</v>
      </c>
      <c r="M263" s="383">
        <f t="shared" si="25"/>
        <v>5225</v>
      </c>
      <c r="N263" s="57" t="s">
        <v>1095</v>
      </c>
      <c r="O263" s="63"/>
      <c r="P263" s="63"/>
      <c r="Q263" s="5">
        <v>2.0</v>
      </c>
      <c r="R263" s="5"/>
      <c r="S263" s="5"/>
      <c r="T263" s="5"/>
      <c r="U263" s="5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</row>
    <row r="264">
      <c r="A264" s="57" t="s">
        <v>315</v>
      </c>
      <c r="B264" s="57" t="s">
        <v>316</v>
      </c>
      <c r="C264" s="57" t="s">
        <v>6</v>
      </c>
      <c r="D264" s="57" t="s">
        <v>328</v>
      </c>
      <c r="E264" s="57" t="s">
        <v>4</v>
      </c>
      <c r="F264" s="58" t="s">
        <v>1190</v>
      </c>
      <c r="G264" s="57" t="s">
        <v>524</v>
      </c>
      <c r="H264" s="38">
        <v>1.0</v>
      </c>
      <c r="I264" s="113">
        <v>25990.0</v>
      </c>
      <c r="J264" s="132">
        <v>23590.0</v>
      </c>
      <c r="K264" s="179">
        <v>11450.0</v>
      </c>
      <c r="L264" s="38">
        <v>10191.0</v>
      </c>
      <c r="M264" s="189">
        <f t="shared" si="25"/>
        <v>10191</v>
      </c>
      <c r="N264" s="57" t="s">
        <v>1134</v>
      </c>
      <c r="O264" s="63"/>
      <c r="P264" s="63"/>
      <c r="Q264" s="63"/>
      <c r="R264" s="64"/>
      <c r="S264" s="54"/>
      <c r="T264" s="54"/>
      <c r="U264" s="54"/>
      <c r="V264" s="54"/>
      <c r="W264" s="5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3"/>
      <c r="AI264" s="63"/>
      <c r="AJ264" s="63"/>
    </row>
    <row r="265">
      <c r="A265" s="57" t="s">
        <v>315</v>
      </c>
      <c r="B265" s="57" t="s">
        <v>316</v>
      </c>
      <c r="C265" s="57" t="s">
        <v>6</v>
      </c>
      <c r="D265" s="57" t="s">
        <v>328</v>
      </c>
      <c r="E265" s="57" t="s">
        <v>4</v>
      </c>
      <c r="F265" s="58" t="s">
        <v>1191</v>
      </c>
      <c r="G265" s="57" t="s">
        <v>524</v>
      </c>
      <c r="H265" s="38">
        <v>1.0</v>
      </c>
      <c r="I265" s="113">
        <v>25990.0</v>
      </c>
      <c r="J265" s="132">
        <v>23590.0</v>
      </c>
      <c r="K265" s="179">
        <v>11450.0</v>
      </c>
      <c r="L265" s="38">
        <v>10191.0</v>
      </c>
      <c r="M265" s="189">
        <f t="shared" si="25"/>
        <v>10191</v>
      </c>
      <c r="N265" s="57" t="s">
        <v>1134</v>
      </c>
      <c r="O265" s="63"/>
      <c r="P265" s="63"/>
      <c r="Q265" s="63"/>
      <c r="R265" s="64"/>
      <c r="S265" s="54"/>
      <c r="T265" s="54"/>
      <c r="U265" s="54"/>
      <c r="V265" s="54"/>
      <c r="W265" s="5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3"/>
      <c r="AI265" s="63"/>
      <c r="AJ265" s="63"/>
    </row>
    <row r="266">
      <c r="A266" s="57" t="s">
        <v>315</v>
      </c>
      <c r="B266" s="57" t="s">
        <v>316</v>
      </c>
      <c r="C266" s="57" t="s">
        <v>6</v>
      </c>
      <c r="D266" s="57" t="s">
        <v>328</v>
      </c>
      <c r="E266" s="57" t="s">
        <v>4</v>
      </c>
      <c r="F266" s="57" t="s">
        <v>1328</v>
      </c>
      <c r="G266" s="57" t="s">
        <v>524</v>
      </c>
      <c r="H266" s="38">
        <v>1.0</v>
      </c>
      <c r="I266" s="113">
        <v>18390.0</v>
      </c>
      <c r="J266" s="125"/>
      <c r="K266" s="210">
        <v>7900.0</v>
      </c>
      <c r="L266" s="57">
        <v>6715.0</v>
      </c>
      <c r="M266" s="189">
        <f t="shared" si="25"/>
        <v>6715</v>
      </c>
      <c r="N266" s="57" t="s">
        <v>1288</v>
      </c>
    </row>
    <row r="267">
      <c r="A267" s="271" t="s">
        <v>315</v>
      </c>
      <c r="B267" s="271" t="s">
        <v>316</v>
      </c>
      <c r="C267" s="271" t="s">
        <v>317</v>
      </c>
      <c r="D267" s="271" t="s">
        <v>567</v>
      </c>
      <c r="E267" s="271" t="s">
        <v>319</v>
      </c>
      <c r="F267" s="272" t="s">
        <v>1940</v>
      </c>
      <c r="G267" s="271" t="s">
        <v>320</v>
      </c>
      <c r="H267" s="273">
        <v>1.0</v>
      </c>
      <c r="I267" s="271">
        <v>2390.0</v>
      </c>
      <c r="J267" s="271"/>
      <c r="K267" s="274"/>
      <c r="L267" s="154">
        <v>997.0</v>
      </c>
      <c r="M267" s="275">
        <v>927.0</v>
      </c>
      <c r="N267" s="271" t="s">
        <v>321</v>
      </c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52"/>
      <c r="AJ267" s="270"/>
      <c r="AK267" s="270"/>
      <c r="AL267" s="270"/>
      <c r="AM267" s="270"/>
      <c r="AN267" s="270"/>
      <c r="AO267" s="270"/>
    </row>
    <row r="268">
      <c r="A268" s="271" t="s">
        <v>315</v>
      </c>
      <c r="B268" s="57" t="s">
        <v>316</v>
      </c>
      <c r="C268" s="57" t="s">
        <v>317</v>
      </c>
      <c r="D268" s="97" t="s">
        <v>567</v>
      </c>
      <c r="E268" s="57" t="s">
        <v>4</v>
      </c>
      <c r="F268" s="358" t="s">
        <v>728</v>
      </c>
      <c r="G268" s="57" t="s">
        <v>335</v>
      </c>
      <c r="H268" s="39">
        <v>1.0</v>
      </c>
      <c r="I268" s="120">
        <v>2490.0</v>
      </c>
      <c r="J268" s="120">
        <v>1990.0</v>
      </c>
      <c r="K268" s="119"/>
      <c r="L268" s="61">
        <v>830.0</v>
      </c>
      <c r="M268" s="62">
        <v>789.0</v>
      </c>
      <c r="N268" s="57" t="s">
        <v>629</v>
      </c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  <c r="AA268" s="252"/>
      <c r="AB268" s="252"/>
      <c r="AC268" s="252"/>
      <c r="AD268" s="252"/>
      <c r="AE268" s="252"/>
      <c r="AF268" s="252"/>
      <c r="AG268" s="252"/>
      <c r="AH268" s="252"/>
      <c r="AI268" s="270"/>
      <c r="AJ268" s="270"/>
      <c r="AK268" s="270"/>
    </row>
    <row r="269">
      <c r="A269" s="57" t="s">
        <v>315</v>
      </c>
      <c r="B269" s="57" t="s">
        <v>316</v>
      </c>
      <c r="C269" s="58"/>
      <c r="D269" s="271" t="s">
        <v>474</v>
      </c>
      <c r="E269" s="57" t="s">
        <v>4</v>
      </c>
      <c r="F269" s="57" t="s">
        <v>1394</v>
      </c>
      <c r="G269" s="57" t="s">
        <v>335</v>
      </c>
      <c r="H269" s="38">
        <v>1.0</v>
      </c>
      <c r="I269" s="113">
        <v>5190.0</v>
      </c>
      <c r="J269" s="125"/>
      <c r="K269" s="210">
        <v>2300.0</v>
      </c>
      <c r="L269" s="57">
        <v>1955.0</v>
      </c>
      <c r="M269" s="189">
        <f t="shared" ref="M269:M275" si="26">L269*H269</f>
        <v>1955</v>
      </c>
      <c r="N269" s="57" t="s">
        <v>1288</v>
      </c>
    </row>
    <row r="270">
      <c r="A270" s="57" t="s">
        <v>315</v>
      </c>
      <c r="B270" s="57" t="s">
        <v>316</v>
      </c>
      <c r="C270" s="58"/>
      <c r="D270" s="57" t="s">
        <v>567</v>
      </c>
      <c r="E270" s="57" t="s">
        <v>4</v>
      </c>
      <c r="F270" s="358" t="s">
        <v>1394</v>
      </c>
      <c r="G270" s="57" t="s">
        <v>335</v>
      </c>
      <c r="H270" s="38">
        <v>1.0</v>
      </c>
      <c r="I270" s="113">
        <v>5190.0</v>
      </c>
      <c r="J270" s="125"/>
      <c r="K270" s="210">
        <v>2300.0</v>
      </c>
      <c r="L270" s="57">
        <v>1955.0</v>
      </c>
      <c r="M270" s="189">
        <f t="shared" si="26"/>
        <v>1955</v>
      </c>
      <c r="N270" s="57" t="s">
        <v>1288</v>
      </c>
    </row>
    <row r="271">
      <c r="A271" s="35" t="s">
        <v>315</v>
      </c>
      <c r="B271" s="35" t="s">
        <v>316</v>
      </c>
      <c r="C271" s="35" t="s">
        <v>1941</v>
      </c>
      <c r="D271" s="35" t="s">
        <v>328</v>
      </c>
      <c r="E271" s="35" t="s">
        <v>319</v>
      </c>
      <c r="F271" s="325" t="s">
        <v>1942</v>
      </c>
      <c r="G271" s="326" t="s">
        <v>1547</v>
      </c>
      <c r="H271" s="154">
        <v>1.0</v>
      </c>
      <c r="I271" s="57">
        <v>1790.0</v>
      </c>
      <c r="J271" s="57">
        <v>1490.0</v>
      </c>
      <c r="K271" s="57"/>
      <c r="L271" s="154">
        <v>570.0</v>
      </c>
      <c r="M271" s="327">
        <f t="shared" si="26"/>
        <v>570</v>
      </c>
      <c r="N271" s="57" t="s">
        <v>1814</v>
      </c>
      <c r="O271" s="346"/>
      <c r="P271" s="323"/>
      <c r="Q271" s="323"/>
      <c r="R271" s="323"/>
      <c r="S271" s="323"/>
      <c r="T271" s="323"/>
      <c r="U271" s="323"/>
      <c r="V271" s="323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252"/>
      <c r="AK271" s="270"/>
      <c r="AL271" s="270"/>
      <c r="AM271" s="270"/>
      <c r="AN271" s="270"/>
      <c r="AO271" s="270"/>
    </row>
    <row r="272">
      <c r="A272" s="35" t="s">
        <v>315</v>
      </c>
      <c r="B272" s="35" t="s">
        <v>316</v>
      </c>
      <c r="C272" s="35" t="s">
        <v>1941</v>
      </c>
      <c r="D272" s="35" t="s">
        <v>328</v>
      </c>
      <c r="E272" s="35" t="s">
        <v>319</v>
      </c>
      <c r="F272" s="325" t="s">
        <v>1943</v>
      </c>
      <c r="G272" s="326" t="s">
        <v>1547</v>
      </c>
      <c r="H272" s="154">
        <v>1.0</v>
      </c>
      <c r="I272" s="57">
        <v>1790.0</v>
      </c>
      <c r="J272" s="57">
        <v>1490.0</v>
      </c>
      <c r="K272" s="57"/>
      <c r="L272" s="154">
        <v>570.0</v>
      </c>
      <c r="M272" s="327">
        <f t="shared" si="26"/>
        <v>570</v>
      </c>
      <c r="N272" s="57" t="s">
        <v>1814</v>
      </c>
      <c r="O272" s="346"/>
      <c r="P272" s="323"/>
      <c r="Q272" s="323"/>
      <c r="R272" s="323"/>
      <c r="S272" s="323"/>
      <c r="T272" s="323"/>
      <c r="U272" s="323"/>
      <c r="V272" s="323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252"/>
      <c r="AK272" s="270"/>
      <c r="AL272" s="270"/>
      <c r="AM272" s="270"/>
      <c r="AN272" s="270"/>
      <c r="AO272" s="270"/>
    </row>
    <row r="273">
      <c r="A273" s="35" t="s">
        <v>315</v>
      </c>
      <c r="B273" s="35" t="s">
        <v>316</v>
      </c>
      <c r="C273" s="35" t="s">
        <v>1941</v>
      </c>
      <c r="D273" s="35" t="s">
        <v>474</v>
      </c>
      <c r="E273" s="35" t="s">
        <v>319</v>
      </c>
      <c r="F273" s="325" t="s">
        <v>1944</v>
      </c>
      <c r="G273" s="326" t="s">
        <v>1547</v>
      </c>
      <c r="H273" s="154">
        <v>1.0</v>
      </c>
      <c r="I273" s="57">
        <v>1790.0</v>
      </c>
      <c r="J273" s="57">
        <v>1490.0</v>
      </c>
      <c r="K273" s="57"/>
      <c r="L273" s="154">
        <v>570.0</v>
      </c>
      <c r="M273" s="327">
        <f t="shared" si="26"/>
        <v>570</v>
      </c>
      <c r="N273" s="57" t="s">
        <v>1814</v>
      </c>
      <c r="O273" s="346"/>
      <c r="P273" s="323"/>
      <c r="Q273" s="323"/>
      <c r="R273" s="323"/>
      <c r="S273" s="323"/>
      <c r="T273" s="323"/>
      <c r="U273" s="323"/>
      <c r="V273" s="323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252"/>
      <c r="AK273" s="270"/>
      <c r="AL273" s="270"/>
      <c r="AM273" s="270"/>
      <c r="AN273" s="270"/>
      <c r="AO273" s="270"/>
    </row>
    <row r="274">
      <c r="A274" s="57" t="s">
        <v>315</v>
      </c>
      <c r="B274" s="57" t="s">
        <v>316</v>
      </c>
      <c r="C274" s="58"/>
      <c r="D274" s="57" t="s">
        <v>567</v>
      </c>
      <c r="E274" s="57" t="s">
        <v>4</v>
      </c>
      <c r="F274" s="358" t="s">
        <v>1398</v>
      </c>
      <c r="G274" s="57" t="s">
        <v>335</v>
      </c>
      <c r="H274" s="38">
        <v>0.0</v>
      </c>
      <c r="I274" s="113">
        <v>3390.0</v>
      </c>
      <c r="J274" s="125"/>
      <c r="K274" s="210">
        <v>1390.0</v>
      </c>
      <c r="L274" s="57">
        <v>1182.0</v>
      </c>
      <c r="M274" s="189">
        <f t="shared" si="26"/>
        <v>0</v>
      </c>
      <c r="N274" s="57" t="s">
        <v>1288</v>
      </c>
      <c r="O274" s="395" t="s">
        <v>2080</v>
      </c>
    </row>
    <row r="275">
      <c r="A275" s="57" t="s">
        <v>315</v>
      </c>
      <c r="B275" s="57" t="s">
        <v>316</v>
      </c>
      <c r="C275" s="57" t="s">
        <v>573</v>
      </c>
      <c r="D275" s="271" t="s">
        <v>474</v>
      </c>
      <c r="E275" s="57" t="s">
        <v>4</v>
      </c>
      <c r="F275" s="57" t="s">
        <v>1400</v>
      </c>
      <c r="G275" s="57" t="s">
        <v>335</v>
      </c>
      <c r="H275" s="38">
        <v>0.0</v>
      </c>
      <c r="I275" s="113">
        <v>3590.0</v>
      </c>
      <c r="J275" s="125"/>
      <c r="K275" s="210">
        <v>1490.0</v>
      </c>
      <c r="L275" s="57">
        <v>1267.0</v>
      </c>
      <c r="M275" s="189">
        <f t="shared" si="26"/>
        <v>0</v>
      </c>
      <c r="N275" s="57" t="s">
        <v>1288</v>
      </c>
      <c r="O275" s="395" t="s">
        <v>2092</v>
      </c>
    </row>
    <row r="276">
      <c r="A276" s="271" t="s">
        <v>315</v>
      </c>
      <c r="B276" s="57" t="s">
        <v>316</v>
      </c>
      <c r="C276" s="58"/>
      <c r="D276" s="97" t="s">
        <v>567</v>
      </c>
      <c r="E276" s="57" t="s">
        <v>4</v>
      </c>
      <c r="F276" s="358" t="s">
        <v>730</v>
      </c>
      <c r="G276" s="57" t="s">
        <v>335</v>
      </c>
      <c r="H276" s="39">
        <v>1.0</v>
      </c>
      <c r="I276" s="120">
        <v>3490.0</v>
      </c>
      <c r="J276" s="120">
        <v>2190.0</v>
      </c>
      <c r="K276" s="119"/>
      <c r="L276" s="61" t="s">
        <v>731</v>
      </c>
      <c r="M276" s="62">
        <v>814.0</v>
      </c>
      <c r="N276" s="57" t="s">
        <v>629</v>
      </c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70"/>
      <c r="AJ276" s="270"/>
      <c r="AK276" s="270"/>
    </row>
    <row r="277">
      <c r="A277" s="271" t="s">
        <v>315</v>
      </c>
      <c r="B277" s="57" t="s">
        <v>316</v>
      </c>
      <c r="C277" s="58"/>
      <c r="D277" s="97" t="s">
        <v>567</v>
      </c>
      <c r="E277" s="57" t="s">
        <v>4</v>
      </c>
      <c r="F277" s="358" t="s">
        <v>732</v>
      </c>
      <c r="G277" s="57" t="s">
        <v>335</v>
      </c>
      <c r="H277" s="38">
        <v>1.0</v>
      </c>
      <c r="I277" s="113">
        <v>2990.0</v>
      </c>
      <c r="J277" s="132">
        <v>2190.0</v>
      </c>
      <c r="K277" s="104"/>
      <c r="L277" s="133">
        <v>1097.0</v>
      </c>
      <c r="M277" s="381">
        <v>932.0</v>
      </c>
      <c r="N277" s="57" t="s">
        <v>748</v>
      </c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  <c r="AH277" s="252"/>
      <c r="AI277" s="252"/>
      <c r="AJ277" s="270"/>
      <c r="AK277" s="270"/>
      <c r="AL277" s="270"/>
      <c r="AM277" s="270"/>
      <c r="AN277" s="270"/>
      <c r="AO277" s="270"/>
    </row>
    <row r="278">
      <c r="A278" s="271" t="s">
        <v>315</v>
      </c>
      <c r="B278" s="57" t="s">
        <v>331</v>
      </c>
      <c r="C278" s="58"/>
      <c r="D278" s="97" t="s">
        <v>567</v>
      </c>
      <c r="E278" s="57" t="s">
        <v>4</v>
      </c>
      <c r="F278" s="358" t="s">
        <v>808</v>
      </c>
      <c r="G278" s="57" t="s">
        <v>335</v>
      </c>
      <c r="H278" s="38">
        <v>1.0</v>
      </c>
      <c r="I278" s="113">
        <v>5990.0</v>
      </c>
      <c r="J278" s="132">
        <v>4790.0</v>
      </c>
      <c r="K278" s="104"/>
      <c r="L278" s="133">
        <v>1497.0</v>
      </c>
      <c r="M278" s="381">
        <v>1272.0</v>
      </c>
      <c r="N278" s="57" t="s">
        <v>748</v>
      </c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  <c r="AA278" s="252"/>
      <c r="AB278" s="252"/>
      <c r="AC278" s="252"/>
      <c r="AD278" s="252"/>
      <c r="AE278" s="252"/>
      <c r="AF278" s="252"/>
      <c r="AG278" s="252"/>
      <c r="AH278" s="252"/>
      <c r="AI278" s="252"/>
      <c r="AJ278" s="270"/>
      <c r="AK278" s="270"/>
      <c r="AL278" s="270"/>
      <c r="AM278" s="270"/>
      <c r="AN278" s="270"/>
      <c r="AO278" s="270"/>
    </row>
    <row r="279">
      <c r="A279" s="271" t="s">
        <v>315</v>
      </c>
      <c r="B279" s="57" t="s">
        <v>316</v>
      </c>
      <c r="C279" s="58"/>
      <c r="D279" s="57" t="s">
        <v>328</v>
      </c>
      <c r="E279" s="57" t="s">
        <v>4</v>
      </c>
      <c r="F279" s="57" t="s">
        <v>736</v>
      </c>
      <c r="G279" s="57" t="s">
        <v>335</v>
      </c>
      <c r="H279" s="38">
        <v>1.0</v>
      </c>
      <c r="I279" s="113">
        <v>2390.0</v>
      </c>
      <c r="J279" s="113">
        <v>1990.0</v>
      </c>
      <c r="K279" s="104"/>
      <c r="L279" s="133">
        <v>830.0</v>
      </c>
      <c r="M279" s="381">
        <v>706.0</v>
      </c>
      <c r="N279" s="57" t="s">
        <v>748</v>
      </c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  <c r="AA279" s="252"/>
      <c r="AB279" s="252"/>
      <c r="AC279" s="252"/>
      <c r="AD279" s="252"/>
      <c r="AE279" s="252"/>
      <c r="AF279" s="252"/>
      <c r="AG279" s="252"/>
      <c r="AH279" s="252"/>
      <c r="AI279" s="252"/>
      <c r="AJ279" s="270"/>
      <c r="AK279" s="270"/>
      <c r="AL279" s="270"/>
      <c r="AM279" s="270"/>
      <c r="AN279" s="270"/>
      <c r="AO279" s="270"/>
    </row>
    <row r="280">
      <c r="A280" s="271" t="s">
        <v>315</v>
      </c>
      <c r="B280" s="57" t="s">
        <v>316</v>
      </c>
      <c r="C280" s="58"/>
      <c r="D280" s="97" t="s">
        <v>567</v>
      </c>
      <c r="E280" s="57" t="s">
        <v>4</v>
      </c>
      <c r="F280" s="358" t="s">
        <v>736</v>
      </c>
      <c r="G280" s="57" t="s">
        <v>335</v>
      </c>
      <c r="H280" s="38">
        <v>1.0</v>
      </c>
      <c r="I280" s="113">
        <v>2390.0</v>
      </c>
      <c r="J280" s="113">
        <v>1990.0</v>
      </c>
      <c r="K280" s="104"/>
      <c r="L280" s="133">
        <v>830.0</v>
      </c>
      <c r="M280" s="381">
        <v>706.0</v>
      </c>
      <c r="N280" s="57" t="s">
        <v>748</v>
      </c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  <c r="AA280" s="252"/>
      <c r="AB280" s="252"/>
      <c r="AC280" s="252"/>
      <c r="AD280" s="252"/>
      <c r="AE280" s="252"/>
      <c r="AF280" s="252"/>
      <c r="AG280" s="252"/>
      <c r="AH280" s="252"/>
      <c r="AI280" s="252"/>
      <c r="AJ280" s="270"/>
      <c r="AK280" s="270"/>
      <c r="AL280" s="270"/>
      <c r="AM280" s="270"/>
      <c r="AN280" s="270"/>
      <c r="AO280" s="270"/>
    </row>
    <row r="281">
      <c r="A281" s="57" t="s">
        <v>315</v>
      </c>
      <c r="B281" s="57" t="s">
        <v>316</v>
      </c>
      <c r="C281" s="58"/>
      <c r="D281" s="57" t="s">
        <v>328</v>
      </c>
      <c r="E281" s="57" t="s">
        <v>4</v>
      </c>
      <c r="F281" s="57" t="s">
        <v>738</v>
      </c>
      <c r="G281" s="57" t="s">
        <v>335</v>
      </c>
      <c r="H281" s="38">
        <v>1.0</v>
      </c>
      <c r="I281" s="113">
        <v>2390.0</v>
      </c>
      <c r="J281" s="125"/>
      <c r="K281" s="211">
        <v>830.0</v>
      </c>
      <c r="L281" s="212">
        <v>706.0</v>
      </c>
      <c r="M281" s="189">
        <f>L281*H281</f>
        <v>706</v>
      </c>
      <c r="N281" s="57" t="s">
        <v>1299</v>
      </c>
    </row>
    <row r="282">
      <c r="A282" s="271" t="s">
        <v>315</v>
      </c>
      <c r="B282" s="57" t="s">
        <v>316</v>
      </c>
      <c r="C282" s="58"/>
      <c r="D282" s="394" t="s">
        <v>328</v>
      </c>
      <c r="E282" s="57" t="s">
        <v>4</v>
      </c>
      <c r="F282" s="57" t="s">
        <v>739</v>
      </c>
      <c r="G282" s="57" t="s">
        <v>335</v>
      </c>
      <c r="H282" s="38">
        <v>1.0</v>
      </c>
      <c r="I282" s="113">
        <v>2390.0</v>
      </c>
      <c r="J282" s="113">
        <v>1990.0</v>
      </c>
      <c r="K282" s="104"/>
      <c r="L282" s="133">
        <v>830.0</v>
      </c>
      <c r="M282" s="381">
        <v>706.0</v>
      </c>
      <c r="N282" s="57" t="s">
        <v>748</v>
      </c>
      <c r="O282" s="395" t="s">
        <v>2094</v>
      </c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  <c r="AA282" s="252"/>
      <c r="AB282" s="252"/>
      <c r="AC282" s="252"/>
      <c r="AD282" s="252"/>
      <c r="AE282" s="252"/>
      <c r="AF282" s="252"/>
      <c r="AG282" s="252"/>
      <c r="AH282" s="252"/>
      <c r="AI282" s="252"/>
      <c r="AJ282" s="270"/>
      <c r="AK282" s="270"/>
      <c r="AL282" s="270"/>
      <c r="AM282" s="270"/>
      <c r="AN282" s="270"/>
      <c r="AO282" s="270"/>
    </row>
    <row r="283">
      <c r="A283" s="271" t="s">
        <v>315</v>
      </c>
      <c r="B283" s="57" t="s">
        <v>316</v>
      </c>
      <c r="C283" s="58"/>
      <c r="D283" s="97" t="s">
        <v>567</v>
      </c>
      <c r="E283" s="57" t="s">
        <v>4</v>
      </c>
      <c r="F283" s="358" t="s">
        <v>740</v>
      </c>
      <c r="G283" s="57" t="s">
        <v>335</v>
      </c>
      <c r="H283" s="39">
        <v>1.0</v>
      </c>
      <c r="I283" s="120">
        <v>2790.0</v>
      </c>
      <c r="J283" s="120"/>
      <c r="K283" s="119"/>
      <c r="L283" s="61">
        <v>930.0</v>
      </c>
      <c r="M283" s="62">
        <v>884.0</v>
      </c>
      <c r="N283" s="57" t="s">
        <v>629</v>
      </c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70"/>
      <c r="AJ283" s="270"/>
      <c r="AK283" s="270"/>
    </row>
    <row r="284">
      <c r="A284" s="271" t="s">
        <v>315</v>
      </c>
      <c r="B284" s="57" t="s">
        <v>316</v>
      </c>
      <c r="C284" s="58"/>
      <c r="D284" s="57" t="s">
        <v>328</v>
      </c>
      <c r="E284" s="57" t="s">
        <v>4</v>
      </c>
      <c r="F284" s="57" t="s">
        <v>809</v>
      </c>
      <c r="G284" s="57" t="s">
        <v>335</v>
      </c>
      <c r="H284" s="38">
        <v>0.0</v>
      </c>
      <c r="I284" s="113">
        <v>2790.0</v>
      </c>
      <c r="J284" s="113">
        <v>2190.0</v>
      </c>
      <c r="K284" s="104"/>
      <c r="L284" s="133">
        <v>930.0</v>
      </c>
      <c r="M284" s="381">
        <v>791.0</v>
      </c>
      <c r="N284" s="57" t="s">
        <v>748</v>
      </c>
      <c r="O284" s="395" t="s">
        <v>2078</v>
      </c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  <c r="AA284" s="252"/>
      <c r="AB284" s="252"/>
      <c r="AC284" s="252"/>
      <c r="AD284" s="252"/>
      <c r="AE284" s="252"/>
      <c r="AF284" s="252"/>
      <c r="AG284" s="252"/>
      <c r="AH284" s="252"/>
      <c r="AI284" s="252"/>
      <c r="AJ284" s="270"/>
      <c r="AK284" s="270"/>
      <c r="AL284" s="270"/>
      <c r="AM284" s="270"/>
      <c r="AN284" s="270"/>
      <c r="AO284" s="270"/>
    </row>
    <row r="285">
      <c r="A285" s="271" t="s">
        <v>315</v>
      </c>
      <c r="B285" s="57" t="s">
        <v>316</v>
      </c>
      <c r="C285" s="58"/>
      <c r="D285" s="97" t="s">
        <v>567</v>
      </c>
      <c r="E285" s="57" t="s">
        <v>4</v>
      </c>
      <c r="F285" s="358" t="s">
        <v>809</v>
      </c>
      <c r="G285" s="57" t="s">
        <v>335</v>
      </c>
      <c r="H285" s="38">
        <v>1.0</v>
      </c>
      <c r="I285" s="113">
        <v>2790.0</v>
      </c>
      <c r="J285" s="113">
        <v>2190.0</v>
      </c>
      <c r="K285" s="104"/>
      <c r="L285" s="133">
        <v>930.0</v>
      </c>
      <c r="M285" s="381">
        <v>791.0</v>
      </c>
      <c r="N285" s="57" t="s">
        <v>748</v>
      </c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  <c r="AA285" s="252"/>
      <c r="AB285" s="252"/>
      <c r="AC285" s="252"/>
      <c r="AD285" s="252"/>
      <c r="AE285" s="252"/>
      <c r="AF285" s="252"/>
      <c r="AG285" s="252"/>
      <c r="AH285" s="252"/>
      <c r="AI285" s="252"/>
      <c r="AJ285" s="270"/>
      <c r="AK285" s="270"/>
      <c r="AL285" s="270"/>
      <c r="AM285" s="270"/>
      <c r="AN285" s="270"/>
      <c r="AO285" s="270"/>
    </row>
    <row r="286">
      <c r="A286" s="271" t="s">
        <v>315</v>
      </c>
      <c r="B286" s="57" t="s">
        <v>316</v>
      </c>
      <c r="C286" s="58"/>
      <c r="D286" s="97" t="s">
        <v>567</v>
      </c>
      <c r="E286" s="57" t="s">
        <v>4</v>
      </c>
      <c r="F286" s="358" t="s">
        <v>810</v>
      </c>
      <c r="G286" s="57" t="s">
        <v>335</v>
      </c>
      <c r="H286" s="38">
        <v>1.0</v>
      </c>
      <c r="I286" s="113">
        <v>2790.0</v>
      </c>
      <c r="J286" s="113">
        <v>2190.0</v>
      </c>
      <c r="K286" s="104"/>
      <c r="L286" s="133">
        <v>930.0</v>
      </c>
      <c r="M286" s="381">
        <v>791.0</v>
      </c>
      <c r="N286" s="57" t="s">
        <v>748</v>
      </c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  <c r="AA286" s="252"/>
      <c r="AB286" s="252"/>
      <c r="AC286" s="252"/>
      <c r="AD286" s="252"/>
      <c r="AE286" s="252"/>
      <c r="AF286" s="252"/>
      <c r="AG286" s="252"/>
      <c r="AH286" s="252"/>
      <c r="AI286" s="252"/>
      <c r="AJ286" s="270"/>
      <c r="AK286" s="270"/>
      <c r="AL286" s="270"/>
      <c r="AM286" s="270"/>
      <c r="AN286" s="270"/>
      <c r="AO286" s="270"/>
    </row>
    <row r="287">
      <c r="A287" s="57" t="s">
        <v>315</v>
      </c>
      <c r="B287" s="57" t="s">
        <v>316</v>
      </c>
      <c r="C287" s="58"/>
      <c r="D287" s="57" t="s">
        <v>328</v>
      </c>
      <c r="E287" s="57" t="s">
        <v>4</v>
      </c>
      <c r="F287" s="57" t="s">
        <v>811</v>
      </c>
      <c r="G287" s="57" t="s">
        <v>335</v>
      </c>
      <c r="H287" s="38">
        <v>0.0</v>
      </c>
      <c r="I287" s="113">
        <v>2590.0</v>
      </c>
      <c r="J287" s="125"/>
      <c r="K287" s="211">
        <v>930.0</v>
      </c>
      <c r="L287" s="57">
        <v>791.0</v>
      </c>
      <c r="M287" s="189">
        <f>L287*H287</f>
        <v>0</v>
      </c>
      <c r="N287" s="57" t="s">
        <v>1299</v>
      </c>
      <c r="O287" s="395" t="s">
        <v>2096</v>
      </c>
    </row>
    <row r="288">
      <c r="A288" s="271" t="s">
        <v>315</v>
      </c>
      <c r="B288" s="57" t="s">
        <v>316</v>
      </c>
      <c r="C288" s="58"/>
      <c r="D288" s="97" t="s">
        <v>567</v>
      </c>
      <c r="E288" s="57" t="s">
        <v>4</v>
      </c>
      <c r="F288" s="358" t="s">
        <v>812</v>
      </c>
      <c r="G288" s="57" t="s">
        <v>335</v>
      </c>
      <c r="H288" s="38">
        <v>1.0</v>
      </c>
      <c r="I288" s="113">
        <v>2390.0</v>
      </c>
      <c r="J288" s="125"/>
      <c r="K288" s="104"/>
      <c r="L288" s="133">
        <v>930.0</v>
      </c>
      <c r="M288" s="381">
        <v>791.0</v>
      </c>
      <c r="N288" s="57" t="s">
        <v>748</v>
      </c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  <c r="AA288" s="252"/>
      <c r="AB288" s="252"/>
      <c r="AC288" s="252"/>
      <c r="AD288" s="252"/>
      <c r="AE288" s="252"/>
      <c r="AF288" s="252"/>
      <c r="AG288" s="252"/>
      <c r="AH288" s="252"/>
      <c r="AI288" s="252"/>
      <c r="AJ288" s="270"/>
      <c r="AK288" s="270"/>
      <c r="AL288" s="270"/>
      <c r="AM288" s="270"/>
      <c r="AN288" s="270"/>
      <c r="AO288" s="270"/>
    </row>
    <row r="289">
      <c r="A289" s="271" t="s">
        <v>315</v>
      </c>
      <c r="B289" s="57" t="s">
        <v>316</v>
      </c>
      <c r="C289" s="58"/>
      <c r="D289" s="271" t="s">
        <v>474</v>
      </c>
      <c r="E289" s="57" t="s">
        <v>4</v>
      </c>
      <c r="F289" s="57" t="s">
        <v>813</v>
      </c>
      <c r="G289" s="57" t="s">
        <v>335</v>
      </c>
      <c r="H289" s="38">
        <v>0.0</v>
      </c>
      <c r="I289" s="113">
        <v>2390.0</v>
      </c>
      <c r="J289" s="125"/>
      <c r="K289" s="104"/>
      <c r="L289" s="133">
        <v>930.0</v>
      </c>
      <c r="M289" s="381">
        <v>791.0</v>
      </c>
      <c r="N289" s="57" t="s">
        <v>748</v>
      </c>
      <c r="O289" s="395" t="s">
        <v>2092</v>
      </c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  <c r="AA289" s="252"/>
      <c r="AB289" s="252"/>
      <c r="AC289" s="252"/>
      <c r="AD289" s="252"/>
      <c r="AE289" s="252"/>
      <c r="AF289" s="252"/>
      <c r="AG289" s="252"/>
      <c r="AH289" s="252"/>
      <c r="AI289" s="252"/>
      <c r="AJ289" s="270"/>
      <c r="AK289" s="270"/>
      <c r="AL289" s="270"/>
      <c r="AM289" s="270"/>
      <c r="AN289" s="270"/>
      <c r="AO289" s="270"/>
    </row>
    <row r="290">
      <c r="A290" s="57" t="s">
        <v>315</v>
      </c>
      <c r="B290" s="57" t="s">
        <v>316</v>
      </c>
      <c r="C290" s="57"/>
      <c r="D290" s="271" t="s">
        <v>567</v>
      </c>
      <c r="E290" s="57" t="s">
        <v>4</v>
      </c>
      <c r="F290" s="382" t="s">
        <v>1108</v>
      </c>
      <c r="G290" s="154" t="s">
        <v>335</v>
      </c>
      <c r="H290" s="38">
        <v>1.0</v>
      </c>
      <c r="I290" s="113">
        <v>3590.0</v>
      </c>
      <c r="J290" s="125"/>
      <c r="K290" s="179">
        <v>1330.0</v>
      </c>
      <c r="L290" s="38">
        <v>1130.5</v>
      </c>
      <c r="M290" s="383">
        <f t="shared" ref="M290:M301" si="27">L290*H290</f>
        <v>1130.5</v>
      </c>
      <c r="N290" s="57" t="s">
        <v>1095</v>
      </c>
      <c r="O290" s="63"/>
      <c r="P290" s="63"/>
      <c r="Q290" s="5">
        <v>1.0</v>
      </c>
      <c r="R290" s="5"/>
      <c r="S290" s="5"/>
      <c r="T290" s="5"/>
      <c r="U290" s="5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</row>
    <row r="291">
      <c r="A291" s="57" t="s">
        <v>315</v>
      </c>
      <c r="B291" s="57" t="s">
        <v>316</v>
      </c>
      <c r="C291" s="58"/>
      <c r="D291" s="57" t="s">
        <v>328</v>
      </c>
      <c r="E291" s="57" t="s">
        <v>4</v>
      </c>
      <c r="F291" s="57" t="s">
        <v>1108</v>
      </c>
      <c r="G291" s="57" t="s">
        <v>335</v>
      </c>
      <c r="H291" s="38">
        <v>0.0</v>
      </c>
      <c r="I291" s="113">
        <v>3190.0</v>
      </c>
      <c r="J291" s="125"/>
      <c r="K291" s="210">
        <v>1330.0</v>
      </c>
      <c r="L291" s="57">
        <v>1064.0</v>
      </c>
      <c r="M291" s="189">
        <f t="shared" si="27"/>
        <v>0</v>
      </c>
      <c r="N291" s="57" t="s">
        <v>1288</v>
      </c>
      <c r="O291" s="395" t="s">
        <v>1763</v>
      </c>
    </row>
    <row r="292">
      <c r="A292" s="57" t="s">
        <v>315</v>
      </c>
      <c r="B292" s="57" t="s">
        <v>316</v>
      </c>
      <c r="C292" s="58"/>
      <c r="D292" s="271" t="s">
        <v>474</v>
      </c>
      <c r="E292" s="57" t="s">
        <v>4</v>
      </c>
      <c r="F292" s="57" t="s">
        <v>1403</v>
      </c>
      <c r="G292" s="57" t="s">
        <v>335</v>
      </c>
      <c r="H292" s="38">
        <v>0.0</v>
      </c>
      <c r="I292" s="113">
        <v>4590.0</v>
      </c>
      <c r="J292" s="125"/>
      <c r="K292" s="210">
        <v>1996.0</v>
      </c>
      <c r="L292" s="57">
        <v>1597.0</v>
      </c>
      <c r="M292" s="189">
        <f t="shared" si="27"/>
        <v>0</v>
      </c>
      <c r="N292" s="57" t="s">
        <v>1288</v>
      </c>
      <c r="O292" s="395" t="s">
        <v>2097</v>
      </c>
    </row>
    <row r="293">
      <c r="A293" s="57" t="s">
        <v>315</v>
      </c>
      <c r="B293" s="57" t="s">
        <v>331</v>
      </c>
      <c r="C293" s="58"/>
      <c r="D293" s="57" t="s">
        <v>328</v>
      </c>
      <c r="E293" s="57" t="s">
        <v>4</v>
      </c>
      <c r="F293" s="57" t="s">
        <v>817</v>
      </c>
      <c r="G293" s="57" t="s">
        <v>335</v>
      </c>
      <c r="H293" s="38">
        <v>1.0</v>
      </c>
      <c r="I293" s="113">
        <v>4590.0</v>
      </c>
      <c r="J293" s="125"/>
      <c r="K293" s="210">
        <v>1790.0</v>
      </c>
      <c r="L293" s="57">
        <v>1522.0</v>
      </c>
      <c r="M293" s="189">
        <f t="shared" si="27"/>
        <v>1522</v>
      </c>
      <c r="N293" s="57" t="s">
        <v>1288</v>
      </c>
    </row>
    <row r="294">
      <c r="A294" s="57" t="s">
        <v>315</v>
      </c>
      <c r="B294" s="57" t="s">
        <v>331</v>
      </c>
      <c r="C294" s="58"/>
      <c r="D294" s="57" t="s">
        <v>567</v>
      </c>
      <c r="E294" s="57" t="s">
        <v>4</v>
      </c>
      <c r="F294" s="358" t="s">
        <v>817</v>
      </c>
      <c r="G294" s="57" t="s">
        <v>335</v>
      </c>
      <c r="H294" s="38">
        <v>1.0</v>
      </c>
      <c r="I294" s="113">
        <v>4590.0</v>
      </c>
      <c r="J294" s="125"/>
      <c r="K294" s="210">
        <v>1790.0</v>
      </c>
      <c r="L294" s="57">
        <v>1522.0</v>
      </c>
      <c r="M294" s="189">
        <f t="shared" si="27"/>
        <v>1522</v>
      </c>
      <c r="N294" s="57" t="s">
        <v>1288</v>
      </c>
    </row>
    <row r="295">
      <c r="A295" s="57" t="s">
        <v>315</v>
      </c>
      <c r="B295" s="57" t="s">
        <v>331</v>
      </c>
      <c r="C295" s="58"/>
      <c r="D295" s="57" t="s">
        <v>328</v>
      </c>
      <c r="E295" s="57" t="s">
        <v>4</v>
      </c>
      <c r="F295" s="57" t="s">
        <v>1406</v>
      </c>
      <c r="G295" s="57" t="s">
        <v>335</v>
      </c>
      <c r="H295" s="38">
        <v>0.0</v>
      </c>
      <c r="I295" s="113">
        <v>4590.0</v>
      </c>
      <c r="J295" s="125"/>
      <c r="K295" s="210">
        <v>1790.0</v>
      </c>
      <c r="L295" s="57">
        <v>1522.0</v>
      </c>
      <c r="M295" s="189">
        <f t="shared" si="27"/>
        <v>0</v>
      </c>
      <c r="N295" s="57" t="s">
        <v>1288</v>
      </c>
      <c r="O295" s="395" t="s">
        <v>1768</v>
      </c>
    </row>
    <row r="296">
      <c r="A296" s="57" t="s">
        <v>315</v>
      </c>
      <c r="B296" s="57" t="s">
        <v>331</v>
      </c>
      <c r="C296" s="58"/>
      <c r="D296" s="57" t="s">
        <v>567</v>
      </c>
      <c r="E296" s="57" t="s">
        <v>4</v>
      </c>
      <c r="F296" s="358" t="s">
        <v>1406</v>
      </c>
      <c r="G296" s="57" t="s">
        <v>335</v>
      </c>
      <c r="H296" s="38">
        <v>1.0</v>
      </c>
      <c r="I296" s="113">
        <v>4590.0</v>
      </c>
      <c r="J296" s="125"/>
      <c r="K296" s="210">
        <v>1790.0</v>
      </c>
      <c r="L296" s="57">
        <v>1522.0</v>
      </c>
      <c r="M296" s="189">
        <f t="shared" si="27"/>
        <v>1522</v>
      </c>
      <c r="N296" s="57" t="s">
        <v>1288</v>
      </c>
    </row>
    <row r="297">
      <c r="A297" s="57" t="s">
        <v>315</v>
      </c>
      <c r="B297" s="57" t="s">
        <v>331</v>
      </c>
      <c r="C297" s="58"/>
      <c r="D297" s="57" t="s">
        <v>567</v>
      </c>
      <c r="E297" s="57" t="s">
        <v>4</v>
      </c>
      <c r="F297" s="358" t="s">
        <v>1408</v>
      </c>
      <c r="G297" s="57" t="s">
        <v>335</v>
      </c>
      <c r="H297" s="38">
        <v>1.0</v>
      </c>
      <c r="I297" s="113">
        <v>6190.0</v>
      </c>
      <c r="J297" s="125"/>
      <c r="K297" s="210">
        <v>2690.0</v>
      </c>
      <c r="L297" s="57">
        <v>2152.0</v>
      </c>
      <c r="M297" s="189">
        <f t="shared" si="27"/>
        <v>2152</v>
      </c>
      <c r="N297" s="57" t="s">
        <v>1288</v>
      </c>
    </row>
    <row r="298">
      <c r="A298" s="57" t="s">
        <v>315</v>
      </c>
      <c r="B298" s="57" t="s">
        <v>331</v>
      </c>
      <c r="C298" s="58"/>
      <c r="D298" s="57" t="s">
        <v>328</v>
      </c>
      <c r="E298" s="57" t="s">
        <v>4</v>
      </c>
      <c r="F298" s="57" t="s">
        <v>1410</v>
      </c>
      <c r="G298" s="57" t="s">
        <v>335</v>
      </c>
      <c r="H298" s="38">
        <v>1.0</v>
      </c>
      <c r="I298" s="113">
        <v>4190.0</v>
      </c>
      <c r="J298" s="125"/>
      <c r="K298" s="210">
        <v>1663.0</v>
      </c>
      <c r="L298" s="57">
        <v>1330.0</v>
      </c>
      <c r="M298" s="189">
        <f t="shared" si="27"/>
        <v>1330</v>
      </c>
      <c r="N298" s="57" t="s">
        <v>1288</v>
      </c>
    </row>
    <row r="299">
      <c r="A299" s="57" t="s">
        <v>315</v>
      </c>
      <c r="B299" s="57" t="s">
        <v>331</v>
      </c>
      <c r="C299" s="58"/>
      <c r="D299" s="57" t="s">
        <v>328</v>
      </c>
      <c r="E299" s="57" t="s">
        <v>4</v>
      </c>
      <c r="F299" s="57" t="s">
        <v>1412</v>
      </c>
      <c r="G299" s="57" t="s">
        <v>335</v>
      </c>
      <c r="H299" s="38">
        <v>0.0</v>
      </c>
      <c r="I299" s="113">
        <v>5590.0</v>
      </c>
      <c r="J299" s="125"/>
      <c r="K299" s="210">
        <v>2330.0</v>
      </c>
      <c r="L299" s="57">
        <v>1864.0</v>
      </c>
      <c r="M299" s="189">
        <f t="shared" si="27"/>
        <v>0</v>
      </c>
      <c r="N299" s="57" t="s">
        <v>1288</v>
      </c>
      <c r="O299" s="395" t="s">
        <v>438</v>
      </c>
    </row>
    <row r="300">
      <c r="A300" s="57" t="s">
        <v>315</v>
      </c>
      <c r="B300" s="57" t="s">
        <v>316</v>
      </c>
      <c r="C300" s="58"/>
      <c r="D300" s="271" t="s">
        <v>474</v>
      </c>
      <c r="E300" s="57" t="s">
        <v>4</v>
      </c>
      <c r="F300" s="57" t="s">
        <v>1413</v>
      </c>
      <c r="G300" s="57" t="s">
        <v>335</v>
      </c>
      <c r="H300" s="38">
        <v>1.0</v>
      </c>
      <c r="I300" s="113">
        <v>3390.0</v>
      </c>
      <c r="J300" s="125"/>
      <c r="K300" s="210">
        <v>1390.0</v>
      </c>
      <c r="L300" s="57">
        <v>1112.0</v>
      </c>
      <c r="M300" s="189">
        <f t="shared" si="27"/>
        <v>1112</v>
      </c>
      <c r="N300" s="57" t="s">
        <v>1288</v>
      </c>
    </row>
    <row r="301">
      <c r="A301" s="57" t="s">
        <v>315</v>
      </c>
      <c r="B301" s="57" t="s">
        <v>316</v>
      </c>
      <c r="C301" s="58"/>
      <c r="D301" s="57" t="s">
        <v>567</v>
      </c>
      <c r="E301" s="57" t="s">
        <v>4</v>
      </c>
      <c r="F301" s="358" t="s">
        <v>1413</v>
      </c>
      <c r="G301" s="57" t="s">
        <v>335</v>
      </c>
      <c r="H301" s="38">
        <v>1.0</v>
      </c>
      <c r="I301" s="113">
        <v>3390.0</v>
      </c>
      <c r="J301" s="125"/>
      <c r="K301" s="210">
        <v>1390.0</v>
      </c>
      <c r="L301" s="57">
        <v>1112.0</v>
      </c>
      <c r="M301" s="189">
        <f t="shared" si="27"/>
        <v>1112</v>
      </c>
      <c r="N301" s="57" t="s">
        <v>1288</v>
      </c>
    </row>
    <row r="302">
      <c r="A302" s="271" t="s">
        <v>315</v>
      </c>
      <c r="B302" s="271" t="s">
        <v>316</v>
      </c>
      <c r="C302" s="280"/>
      <c r="D302" s="271" t="s">
        <v>567</v>
      </c>
      <c r="E302" s="271" t="s">
        <v>319</v>
      </c>
      <c r="F302" s="272" t="s">
        <v>1945</v>
      </c>
      <c r="G302" s="271" t="s">
        <v>335</v>
      </c>
      <c r="H302" s="273">
        <v>1.0</v>
      </c>
      <c r="I302" s="271">
        <v>5590.0</v>
      </c>
      <c r="J302" s="271"/>
      <c r="K302" s="274"/>
      <c r="L302" s="154">
        <v>2330.0</v>
      </c>
      <c r="M302" s="275">
        <v>2214.0</v>
      </c>
      <c r="N302" s="271" t="s">
        <v>321</v>
      </c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  <c r="AA302" s="252"/>
      <c r="AB302" s="252"/>
      <c r="AC302" s="252"/>
      <c r="AD302" s="252"/>
      <c r="AE302" s="252"/>
      <c r="AF302" s="252"/>
      <c r="AG302" s="252"/>
      <c r="AH302" s="252"/>
      <c r="AI302" s="252"/>
      <c r="AJ302" s="270"/>
      <c r="AK302" s="270"/>
      <c r="AL302" s="270"/>
      <c r="AM302" s="270"/>
      <c r="AN302" s="270"/>
      <c r="AO302" s="270"/>
    </row>
    <row r="303">
      <c r="A303" s="57" t="s">
        <v>315</v>
      </c>
      <c r="B303" s="57" t="s">
        <v>331</v>
      </c>
      <c r="C303" s="58"/>
      <c r="D303" s="57" t="s">
        <v>567</v>
      </c>
      <c r="E303" s="57" t="s">
        <v>4</v>
      </c>
      <c r="F303" s="358" t="s">
        <v>1415</v>
      </c>
      <c r="G303" s="57" t="s">
        <v>335</v>
      </c>
      <c r="H303" s="38">
        <v>1.0</v>
      </c>
      <c r="I303" s="113">
        <v>5590.0</v>
      </c>
      <c r="J303" s="125"/>
      <c r="K303" s="210">
        <v>2497.0</v>
      </c>
      <c r="L303" s="57">
        <v>2122.0</v>
      </c>
      <c r="M303" s="189">
        <f>L303*H303</f>
        <v>2122</v>
      </c>
      <c r="N303" s="57" t="s">
        <v>1288</v>
      </c>
    </row>
    <row r="304">
      <c r="A304" s="271" t="s">
        <v>315</v>
      </c>
      <c r="B304" s="271" t="s">
        <v>331</v>
      </c>
      <c r="C304" s="280"/>
      <c r="D304" s="271" t="s">
        <v>474</v>
      </c>
      <c r="E304" s="271" t="s">
        <v>319</v>
      </c>
      <c r="F304" s="272" t="s">
        <v>2100</v>
      </c>
      <c r="G304" s="271" t="s">
        <v>335</v>
      </c>
      <c r="H304" s="273">
        <v>0.0</v>
      </c>
      <c r="I304" s="271">
        <v>5990.0</v>
      </c>
      <c r="J304" s="271"/>
      <c r="K304" s="274"/>
      <c r="L304" s="154">
        <v>2497.0</v>
      </c>
      <c r="M304" s="275">
        <v>2372.0</v>
      </c>
      <c r="N304" s="271" t="s">
        <v>321</v>
      </c>
      <c r="O304" s="363" t="s">
        <v>2101</v>
      </c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  <c r="AA304" s="252"/>
      <c r="AB304" s="252"/>
      <c r="AC304" s="252"/>
      <c r="AD304" s="252"/>
      <c r="AE304" s="252"/>
      <c r="AF304" s="252"/>
      <c r="AG304" s="252"/>
      <c r="AH304" s="252"/>
      <c r="AI304" s="252"/>
      <c r="AJ304" s="270"/>
      <c r="AK304" s="270"/>
      <c r="AL304" s="270"/>
      <c r="AM304" s="270"/>
      <c r="AN304" s="270"/>
      <c r="AO304" s="270"/>
    </row>
    <row r="305">
      <c r="A305" s="271" t="s">
        <v>315</v>
      </c>
      <c r="B305" s="271" t="s">
        <v>331</v>
      </c>
      <c r="C305" s="280"/>
      <c r="D305" s="271" t="s">
        <v>328</v>
      </c>
      <c r="E305" s="271" t="s">
        <v>319</v>
      </c>
      <c r="F305" s="272" t="s">
        <v>1946</v>
      </c>
      <c r="G305" s="271" t="s">
        <v>335</v>
      </c>
      <c r="H305" s="273">
        <v>1.0</v>
      </c>
      <c r="I305" s="271">
        <v>5990.0</v>
      </c>
      <c r="J305" s="271"/>
      <c r="K305" s="274"/>
      <c r="L305" s="154">
        <v>2497.0</v>
      </c>
      <c r="M305" s="275">
        <v>2372.0</v>
      </c>
      <c r="N305" s="271" t="s">
        <v>321</v>
      </c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  <c r="AA305" s="252"/>
      <c r="AB305" s="252"/>
      <c r="AC305" s="252"/>
      <c r="AD305" s="252"/>
      <c r="AE305" s="252"/>
      <c r="AF305" s="252"/>
      <c r="AG305" s="252"/>
      <c r="AH305" s="252"/>
      <c r="AI305" s="252"/>
      <c r="AJ305" s="270"/>
      <c r="AK305" s="270"/>
      <c r="AL305" s="270"/>
      <c r="AM305" s="270"/>
      <c r="AN305" s="270"/>
      <c r="AO305" s="270"/>
    </row>
    <row r="306">
      <c r="A306" s="57" t="s">
        <v>315</v>
      </c>
      <c r="B306" s="57" t="s">
        <v>331</v>
      </c>
      <c r="C306" s="58"/>
      <c r="D306" s="57" t="s">
        <v>567</v>
      </c>
      <c r="E306" s="57" t="s">
        <v>4</v>
      </c>
      <c r="F306" s="358" t="s">
        <v>1417</v>
      </c>
      <c r="G306" s="57" t="s">
        <v>335</v>
      </c>
      <c r="H306" s="38">
        <v>1.0</v>
      </c>
      <c r="I306" s="113">
        <v>5590.0</v>
      </c>
      <c r="J306" s="125"/>
      <c r="K306" s="210">
        <v>2330.0</v>
      </c>
      <c r="L306" s="57">
        <v>1864.0</v>
      </c>
      <c r="M306" s="189">
        <f>L306*H306</f>
        <v>1864</v>
      </c>
      <c r="N306" s="57" t="s">
        <v>1288</v>
      </c>
    </row>
    <row r="307">
      <c r="A307" s="271" t="s">
        <v>315</v>
      </c>
      <c r="B307" s="271" t="s">
        <v>316</v>
      </c>
      <c r="C307" s="280"/>
      <c r="D307" s="271" t="s">
        <v>328</v>
      </c>
      <c r="E307" s="271" t="s">
        <v>319</v>
      </c>
      <c r="F307" s="272" t="s">
        <v>1418</v>
      </c>
      <c r="G307" s="271" t="s">
        <v>335</v>
      </c>
      <c r="H307" s="273">
        <v>1.0</v>
      </c>
      <c r="I307" s="271">
        <v>3190.0</v>
      </c>
      <c r="J307" s="271"/>
      <c r="K307" s="274"/>
      <c r="L307" s="154">
        <v>1290.0</v>
      </c>
      <c r="M307" s="275">
        <v>1226.0</v>
      </c>
      <c r="N307" s="271" t="s">
        <v>321</v>
      </c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  <c r="AA307" s="252"/>
      <c r="AB307" s="252"/>
      <c r="AC307" s="252"/>
      <c r="AD307" s="252"/>
      <c r="AE307" s="252"/>
      <c r="AF307" s="252"/>
      <c r="AG307" s="252"/>
      <c r="AH307" s="252"/>
      <c r="AI307" s="252"/>
      <c r="AJ307" s="270"/>
      <c r="AK307" s="270"/>
      <c r="AL307" s="270"/>
      <c r="AM307" s="270"/>
      <c r="AN307" s="270"/>
      <c r="AO307" s="270"/>
    </row>
    <row r="308">
      <c r="A308" s="57" t="s">
        <v>315</v>
      </c>
      <c r="B308" s="57" t="s">
        <v>316</v>
      </c>
      <c r="C308" s="58"/>
      <c r="D308" s="57" t="s">
        <v>567</v>
      </c>
      <c r="E308" s="57" t="s">
        <v>4</v>
      </c>
      <c r="F308" s="358" t="s">
        <v>1418</v>
      </c>
      <c r="G308" s="57" t="s">
        <v>335</v>
      </c>
      <c r="H308" s="38">
        <v>1.0</v>
      </c>
      <c r="I308" s="113">
        <v>3190.0</v>
      </c>
      <c r="J308" s="125"/>
      <c r="K308" s="210">
        <v>1290.0</v>
      </c>
      <c r="L308" s="57">
        <v>1032.0</v>
      </c>
      <c r="M308" s="189">
        <f t="shared" ref="M308:M312" si="28">L308*H308</f>
        <v>1032</v>
      </c>
      <c r="N308" s="57" t="s">
        <v>1288</v>
      </c>
    </row>
    <row r="309">
      <c r="A309" s="57" t="s">
        <v>315</v>
      </c>
      <c r="B309" s="57" t="s">
        <v>316</v>
      </c>
      <c r="C309" s="58"/>
      <c r="D309" s="271" t="s">
        <v>474</v>
      </c>
      <c r="E309" s="57" t="s">
        <v>4</v>
      </c>
      <c r="F309" s="57" t="s">
        <v>1419</v>
      </c>
      <c r="G309" s="57" t="s">
        <v>335</v>
      </c>
      <c r="H309" s="38">
        <v>1.0</v>
      </c>
      <c r="I309" s="113">
        <v>3190.0</v>
      </c>
      <c r="J309" s="125"/>
      <c r="K309" s="210">
        <v>1290.0</v>
      </c>
      <c r="L309" s="57">
        <v>1032.0</v>
      </c>
      <c r="M309" s="189">
        <f t="shared" si="28"/>
        <v>1032</v>
      </c>
      <c r="N309" s="57" t="s">
        <v>1288</v>
      </c>
    </row>
    <row r="310">
      <c r="A310" s="57" t="s">
        <v>315</v>
      </c>
      <c r="B310" s="57" t="s">
        <v>331</v>
      </c>
      <c r="C310" s="58"/>
      <c r="D310" s="271" t="s">
        <v>474</v>
      </c>
      <c r="E310" s="57" t="s">
        <v>4</v>
      </c>
      <c r="F310" s="57" t="s">
        <v>1420</v>
      </c>
      <c r="G310" s="57" t="s">
        <v>335</v>
      </c>
      <c r="H310" s="38">
        <v>1.0</v>
      </c>
      <c r="I310" s="113">
        <v>5590.0</v>
      </c>
      <c r="J310" s="125"/>
      <c r="K310" s="210">
        <v>2330.0</v>
      </c>
      <c r="L310" s="57">
        <v>1864.0</v>
      </c>
      <c r="M310" s="189">
        <f t="shared" si="28"/>
        <v>1864</v>
      </c>
      <c r="N310" s="57" t="s">
        <v>1288</v>
      </c>
    </row>
    <row r="311">
      <c r="A311" s="57" t="s">
        <v>315</v>
      </c>
      <c r="B311" s="57" t="s">
        <v>331</v>
      </c>
      <c r="C311" s="58"/>
      <c r="D311" s="57" t="s">
        <v>328</v>
      </c>
      <c r="E311" s="57" t="s">
        <v>4</v>
      </c>
      <c r="F311" s="57" t="s">
        <v>1421</v>
      </c>
      <c r="G311" s="57" t="s">
        <v>335</v>
      </c>
      <c r="H311" s="38">
        <v>1.0</v>
      </c>
      <c r="I311" s="113">
        <v>5590.0</v>
      </c>
      <c r="J311" s="125"/>
      <c r="K311" s="210">
        <v>2330.0</v>
      </c>
      <c r="L311" s="57">
        <v>1864.0</v>
      </c>
      <c r="M311" s="189">
        <f t="shared" si="28"/>
        <v>1864</v>
      </c>
      <c r="N311" s="57" t="s">
        <v>1288</v>
      </c>
    </row>
    <row r="312">
      <c r="A312" s="57" t="s">
        <v>315</v>
      </c>
      <c r="B312" s="57" t="s">
        <v>331</v>
      </c>
      <c r="C312" s="58"/>
      <c r="D312" s="271" t="s">
        <v>474</v>
      </c>
      <c r="E312" s="57" t="s">
        <v>4</v>
      </c>
      <c r="F312" s="57" t="s">
        <v>1421</v>
      </c>
      <c r="G312" s="57" t="s">
        <v>335</v>
      </c>
      <c r="H312" s="38">
        <v>1.0</v>
      </c>
      <c r="I312" s="113">
        <v>5590.0</v>
      </c>
      <c r="J312" s="125"/>
      <c r="K312" s="210">
        <v>2330.0</v>
      </c>
      <c r="L312" s="57">
        <v>1864.0</v>
      </c>
      <c r="M312" s="189">
        <f t="shared" si="28"/>
        <v>1864</v>
      </c>
      <c r="N312" s="57" t="s">
        <v>1288</v>
      </c>
    </row>
    <row r="313">
      <c r="F313" s="453"/>
    </row>
    <row r="314">
      <c r="F314" s="453"/>
    </row>
    <row r="315" ht="15.75" customHeight="1">
      <c r="F315" s="453"/>
    </row>
    <row r="316" ht="15.75" customHeight="1">
      <c r="A316" s="301"/>
      <c r="B316" s="252"/>
      <c r="C316" s="252"/>
      <c r="D316" s="252"/>
      <c r="E316" s="252"/>
      <c r="F316" s="454"/>
      <c r="G316" s="252"/>
      <c r="H316" s="455"/>
      <c r="I316" s="252"/>
      <c r="J316" s="252"/>
      <c r="K316" s="252"/>
      <c r="L316" s="456"/>
      <c r="M316" s="457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52"/>
      <c r="AK316" s="252"/>
      <c r="AL316" s="252"/>
      <c r="AM316" s="252"/>
      <c r="AN316" s="252"/>
      <c r="AO316" s="252"/>
    </row>
    <row r="317" ht="15.75" customHeight="1">
      <c r="A317" s="282" t="s">
        <v>315</v>
      </c>
      <c r="B317" s="458" t="s">
        <v>236</v>
      </c>
      <c r="C317" s="458" t="s">
        <v>6</v>
      </c>
      <c r="D317" s="458" t="s">
        <v>567</v>
      </c>
      <c r="E317" s="458" t="s">
        <v>4</v>
      </c>
      <c r="F317" s="368" t="s">
        <v>1947</v>
      </c>
      <c r="G317" s="459" t="s">
        <v>1840</v>
      </c>
      <c r="H317" s="39">
        <v>1.0</v>
      </c>
      <c r="I317" s="274"/>
      <c r="J317" s="458">
        <v>2990.0</v>
      </c>
      <c r="K317" s="458">
        <v>2390.0</v>
      </c>
      <c r="L317" s="460">
        <v>947.0</v>
      </c>
      <c r="M317" s="461">
        <v>947.0</v>
      </c>
      <c r="N317" s="271" t="s">
        <v>1841</v>
      </c>
      <c r="O317" s="252"/>
      <c r="P317" s="252"/>
      <c r="Q317" s="252"/>
      <c r="R317" s="276"/>
      <c r="S317" s="276"/>
      <c r="T317" s="276"/>
      <c r="U317" s="276"/>
      <c r="V317" s="276"/>
      <c r="W317" s="276"/>
      <c r="X317" s="277"/>
      <c r="Y317" s="276"/>
      <c r="Z317" s="276"/>
      <c r="AA317" s="276"/>
      <c r="AB317" s="276"/>
      <c r="AC317" s="276"/>
      <c r="AD317" s="276"/>
      <c r="AE317" s="276"/>
      <c r="AF317" s="252"/>
      <c r="AG317" s="252"/>
      <c r="AH317" s="252"/>
      <c r="AI317" s="252"/>
      <c r="AJ317" s="252"/>
      <c r="AK317" s="252"/>
      <c r="AL317" s="252"/>
      <c r="AM317" s="252"/>
      <c r="AN317" s="252"/>
      <c r="AO317" s="252"/>
    </row>
    <row r="318" ht="15.75" customHeight="1">
      <c r="A318" s="282" t="s">
        <v>315</v>
      </c>
      <c r="B318" s="255" t="s">
        <v>231</v>
      </c>
      <c r="C318" s="255" t="s">
        <v>6</v>
      </c>
      <c r="D318" s="57" t="s">
        <v>474</v>
      </c>
      <c r="E318" s="255" t="s">
        <v>319</v>
      </c>
      <c r="F318" s="281" t="s">
        <v>1948</v>
      </c>
      <c r="G318" s="255"/>
      <c r="H318" s="250">
        <v>1.0</v>
      </c>
      <c r="I318" s="255"/>
      <c r="J318" s="293">
        <v>3890.0</v>
      </c>
      <c r="K318" s="294"/>
      <c r="L318" s="295">
        <f>3840/3</f>
        <v>1280</v>
      </c>
      <c r="M318" s="251">
        <f t="shared" ref="M318:M320" si="29">L318*H318</f>
        <v>1280</v>
      </c>
      <c r="N318" s="255" t="s">
        <v>1804</v>
      </c>
      <c r="O318" s="270"/>
      <c r="P318" s="247"/>
      <c r="Q318" s="247"/>
      <c r="R318" s="286"/>
      <c r="S318" s="286"/>
      <c r="T318" s="286"/>
      <c r="U318" s="286"/>
      <c r="V318" s="286"/>
      <c r="W318" s="286"/>
      <c r="X318" s="287"/>
      <c r="Y318" s="286"/>
      <c r="Z318" s="286"/>
      <c r="AA318" s="286"/>
      <c r="AB318" s="286"/>
      <c r="AC318" s="286"/>
      <c r="AD318" s="286"/>
      <c r="AE318" s="286"/>
      <c r="AF318" s="247"/>
      <c r="AG318" s="247"/>
      <c r="AH318" s="247"/>
      <c r="AI318" s="270"/>
      <c r="AJ318" s="270"/>
      <c r="AK318" s="270"/>
      <c r="AL318" s="270"/>
      <c r="AM318" s="270"/>
      <c r="AN318" s="270"/>
      <c r="AO318" s="270"/>
    </row>
    <row r="319" ht="15.75" customHeight="1">
      <c r="A319" s="282" t="s">
        <v>315</v>
      </c>
      <c r="B319" s="255" t="s">
        <v>231</v>
      </c>
      <c r="C319" s="255" t="s">
        <v>6</v>
      </c>
      <c r="D319" s="57" t="s">
        <v>567</v>
      </c>
      <c r="E319" s="255" t="s">
        <v>319</v>
      </c>
      <c r="F319" s="281" t="s">
        <v>1949</v>
      </c>
      <c r="G319" s="255"/>
      <c r="H319" s="250">
        <v>1.0</v>
      </c>
      <c r="I319" s="255"/>
      <c r="J319" s="293">
        <v>3990.0</v>
      </c>
      <c r="K319" s="294"/>
      <c r="L319" s="295">
        <f>2560/2</f>
        <v>1280</v>
      </c>
      <c r="M319" s="251">
        <f t="shared" si="29"/>
        <v>1280</v>
      </c>
      <c r="N319" s="255" t="s">
        <v>1804</v>
      </c>
      <c r="O319" s="270"/>
      <c r="P319" s="247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47"/>
      <c r="AE319" s="247"/>
      <c r="AF319" s="247"/>
      <c r="AG319" s="247"/>
      <c r="AH319" s="247"/>
      <c r="AI319" s="252"/>
      <c r="AJ319" s="252"/>
      <c r="AK319" s="252"/>
      <c r="AL319" s="252"/>
      <c r="AM319" s="252"/>
      <c r="AN319" s="252"/>
      <c r="AO319" s="252"/>
    </row>
    <row r="320" ht="15.75" customHeight="1">
      <c r="A320" s="282" t="s">
        <v>315</v>
      </c>
      <c r="B320" s="57" t="s">
        <v>231</v>
      </c>
      <c r="C320" s="255" t="s">
        <v>6</v>
      </c>
      <c r="D320" s="57" t="s">
        <v>474</v>
      </c>
      <c r="E320" s="255" t="s">
        <v>319</v>
      </c>
      <c r="F320" s="281" t="s">
        <v>1950</v>
      </c>
      <c r="G320" s="255"/>
      <c r="H320" s="250">
        <v>1.0</v>
      </c>
      <c r="I320" s="255"/>
      <c r="J320" s="293">
        <v>3990.0</v>
      </c>
      <c r="K320" s="294"/>
      <c r="L320" s="295">
        <v>1463.0</v>
      </c>
      <c r="M320" s="251">
        <f t="shared" si="29"/>
        <v>1463</v>
      </c>
      <c r="N320" s="255" t="s">
        <v>1830</v>
      </c>
      <c r="O320" s="247"/>
      <c r="P320" s="64" t="s">
        <v>1951</v>
      </c>
      <c r="Q320" s="247"/>
      <c r="R320" s="247"/>
      <c r="S320" s="247"/>
      <c r="T320" s="247"/>
      <c r="U320" s="247"/>
      <c r="V320" s="247"/>
      <c r="W320" s="247"/>
      <c r="X320" s="247"/>
      <c r="Y320" s="247"/>
      <c r="Z320" s="247"/>
      <c r="AA320" s="247"/>
      <c r="AB320" s="247"/>
      <c r="AC320" s="247"/>
      <c r="AD320" s="247"/>
      <c r="AE320" s="247"/>
      <c r="AF320" s="247"/>
      <c r="AG320" s="247"/>
      <c r="AH320" s="252"/>
      <c r="AI320" s="270"/>
      <c r="AJ320" s="270"/>
      <c r="AK320" s="270"/>
      <c r="AL320" s="270"/>
      <c r="AM320" s="270"/>
      <c r="AN320" s="270"/>
      <c r="AO320" s="270"/>
    </row>
    <row r="321" ht="15.75" customHeight="1">
      <c r="A321" s="282" t="s">
        <v>315</v>
      </c>
      <c r="B321" s="458" t="s">
        <v>231</v>
      </c>
      <c r="C321" s="458" t="s">
        <v>6</v>
      </c>
      <c r="D321" s="458" t="s">
        <v>567</v>
      </c>
      <c r="E321" s="458" t="s">
        <v>4</v>
      </c>
      <c r="F321" s="368" t="s">
        <v>1952</v>
      </c>
      <c r="G321" s="459" t="s">
        <v>1840</v>
      </c>
      <c r="H321" s="39">
        <v>1.0</v>
      </c>
      <c r="I321" s="274"/>
      <c r="J321" s="458">
        <v>3990.0</v>
      </c>
      <c r="K321" s="458">
        <v>2990.0</v>
      </c>
      <c r="L321" s="460">
        <v>1105.0</v>
      </c>
      <c r="M321" s="461">
        <v>1105.0</v>
      </c>
      <c r="N321" s="271" t="s">
        <v>1841</v>
      </c>
      <c r="O321" s="252"/>
      <c r="P321" s="252"/>
      <c r="Q321" s="252"/>
      <c r="R321" s="276"/>
      <c r="S321" s="276"/>
      <c r="T321" s="276"/>
      <c r="U321" s="276"/>
      <c r="V321" s="276"/>
      <c r="W321" s="276"/>
      <c r="X321" s="277"/>
      <c r="Y321" s="276"/>
      <c r="Z321" s="276"/>
      <c r="AA321" s="276"/>
      <c r="AB321" s="276"/>
      <c r="AC321" s="276"/>
      <c r="AD321" s="276"/>
      <c r="AE321" s="276"/>
      <c r="AF321" s="252"/>
      <c r="AG321" s="252"/>
      <c r="AH321" s="252"/>
      <c r="AI321" s="252"/>
      <c r="AJ321" s="252"/>
      <c r="AK321" s="252"/>
      <c r="AL321" s="252"/>
      <c r="AM321" s="252"/>
      <c r="AN321" s="252"/>
      <c r="AO321" s="252"/>
    </row>
    <row r="322" ht="15.75" customHeight="1">
      <c r="A322" s="280" t="s">
        <v>315</v>
      </c>
      <c r="B322" s="255" t="s">
        <v>231</v>
      </c>
      <c r="C322" s="255" t="s">
        <v>6</v>
      </c>
      <c r="D322" s="255" t="s">
        <v>328</v>
      </c>
      <c r="E322" s="255" t="s">
        <v>319</v>
      </c>
      <c r="F322" s="281" t="s">
        <v>1953</v>
      </c>
      <c r="G322" s="255"/>
      <c r="H322" s="250">
        <v>1.0</v>
      </c>
      <c r="I322" s="255"/>
      <c r="J322" s="293">
        <v>2990.0</v>
      </c>
      <c r="K322" s="294"/>
      <c r="L322" s="295">
        <f t="shared" ref="L322:L324" si="30">2192/4</f>
        <v>548</v>
      </c>
      <c r="M322" s="251">
        <f t="shared" ref="M322:M325" si="31">L322*H322</f>
        <v>548</v>
      </c>
      <c r="N322" s="255" t="s">
        <v>1804</v>
      </c>
      <c r="O322" s="270"/>
      <c r="P322" s="247"/>
      <c r="Q322" s="247"/>
      <c r="R322" s="286"/>
      <c r="S322" s="286"/>
      <c r="T322" s="286"/>
      <c r="U322" s="286"/>
      <c r="V322" s="286"/>
      <c r="W322" s="286"/>
      <c r="X322" s="287"/>
      <c r="Y322" s="286"/>
      <c r="Z322" s="286"/>
      <c r="AA322" s="286"/>
      <c r="AB322" s="286"/>
      <c r="AC322" s="286"/>
      <c r="AD322" s="286"/>
      <c r="AE322" s="286"/>
      <c r="AF322" s="247"/>
      <c r="AG322" s="247"/>
      <c r="AH322" s="247"/>
      <c r="AI322" s="252"/>
      <c r="AJ322" s="252"/>
      <c r="AK322" s="252"/>
      <c r="AL322" s="252"/>
      <c r="AM322" s="252"/>
      <c r="AN322" s="252"/>
      <c r="AO322" s="252"/>
    </row>
    <row r="323" ht="15.75" customHeight="1">
      <c r="A323" s="280" t="s">
        <v>315</v>
      </c>
      <c r="B323" s="255" t="s">
        <v>231</v>
      </c>
      <c r="C323" s="255" t="s">
        <v>6</v>
      </c>
      <c r="D323" s="57" t="s">
        <v>474</v>
      </c>
      <c r="E323" s="255" t="s">
        <v>319</v>
      </c>
      <c r="F323" s="281" t="s">
        <v>1953</v>
      </c>
      <c r="G323" s="462"/>
      <c r="H323" s="463">
        <v>1.0</v>
      </c>
      <c r="I323" s="462"/>
      <c r="J323" s="293">
        <v>2990.0</v>
      </c>
      <c r="K323" s="464"/>
      <c r="L323" s="465">
        <f t="shared" si="30"/>
        <v>548</v>
      </c>
      <c r="M323" s="251">
        <f t="shared" si="31"/>
        <v>548</v>
      </c>
      <c r="N323" s="462" t="s">
        <v>1804</v>
      </c>
      <c r="O323" s="270"/>
      <c r="P323" s="252"/>
      <c r="Q323" s="252"/>
      <c r="R323" s="276"/>
      <c r="S323" s="276"/>
      <c r="T323" s="276"/>
      <c r="U323" s="276"/>
      <c r="V323" s="276"/>
      <c r="W323" s="276"/>
      <c r="X323" s="277"/>
      <c r="Y323" s="276"/>
      <c r="Z323" s="276"/>
      <c r="AA323" s="276"/>
      <c r="AB323" s="276"/>
      <c r="AC323" s="276"/>
      <c r="AD323" s="276"/>
      <c r="AE323" s="276"/>
      <c r="AF323" s="252"/>
      <c r="AG323" s="252"/>
      <c r="AH323" s="252"/>
      <c r="AI323" s="252"/>
      <c r="AJ323" s="252"/>
      <c r="AK323" s="252"/>
      <c r="AL323" s="252"/>
      <c r="AM323" s="252"/>
      <c r="AN323" s="252"/>
      <c r="AO323" s="252"/>
    </row>
    <row r="324" ht="15.75" customHeight="1">
      <c r="A324" s="280" t="s">
        <v>315</v>
      </c>
      <c r="B324" s="255" t="s">
        <v>231</v>
      </c>
      <c r="C324" s="255" t="s">
        <v>6</v>
      </c>
      <c r="D324" s="57" t="s">
        <v>567</v>
      </c>
      <c r="E324" s="255" t="s">
        <v>319</v>
      </c>
      <c r="F324" s="281" t="s">
        <v>1953</v>
      </c>
      <c r="G324" s="255"/>
      <c r="H324" s="250">
        <v>1.0</v>
      </c>
      <c r="I324" s="255"/>
      <c r="J324" s="293">
        <v>2990.0</v>
      </c>
      <c r="K324" s="294"/>
      <c r="L324" s="295">
        <f t="shared" si="30"/>
        <v>548</v>
      </c>
      <c r="M324" s="251">
        <f t="shared" si="31"/>
        <v>548</v>
      </c>
      <c r="N324" s="255" t="s">
        <v>1804</v>
      </c>
      <c r="O324" s="270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  <c r="AH324" s="255"/>
      <c r="AI324" s="252"/>
      <c r="AJ324" s="252"/>
      <c r="AK324" s="252"/>
      <c r="AL324" s="252"/>
      <c r="AM324" s="252"/>
      <c r="AN324" s="252"/>
      <c r="AO324" s="252"/>
    </row>
    <row r="325" ht="15.75" customHeight="1">
      <c r="A325" s="280" t="s">
        <v>315</v>
      </c>
      <c r="B325" s="255" t="s">
        <v>236</v>
      </c>
      <c r="C325" s="255" t="s">
        <v>6</v>
      </c>
      <c r="D325" s="57" t="s">
        <v>567</v>
      </c>
      <c r="E325" s="255" t="s">
        <v>319</v>
      </c>
      <c r="F325" s="256" t="s">
        <v>1954</v>
      </c>
      <c r="G325" s="282"/>
      <c r="H325" s="250">
        <v>1.0</v>
      </c>
      <c r="I325" s="255"/>
      <c r="J325" s="293">
        <v>2990.0</v>
      </c>
      <c r="K325" s="294"/>
      <c r="L325" s="295">
        <f>1920/2</f>
        <v>960</v>
      </c>
      <c r="M325" s="251">
        <f t="shared" si="31"/>
        <v>960</v>
      </c>
      <c r="N325" s="255" t="s">
        <v>1804</v>
      </c>
      <c r="O325" s="270"/>
      <c r="P325" s="247"/>
      <c r="Q325" s="247"/>
      <c r="R325" s="286"/>
      <c r="S325" s="286"/>
      <c r="T325" s="286"/>
      <c r="U325" s="286"/>
      <c r="V325" s="286"/>
      <c r="W325" s="286"/>
      <c r="X325" s="287"/>
      <c r="Y325" s="286"/>
      <c r="Z325" s="286"/>
      <c r="AA325" s="286"/>
      <c r="AB325" s="286"/>
      <c r="AC325" s="286"/>
      <c r="AD325" s="286"/>
      <c r="AE325" s="286"/>
      <c r="AF325" s="247"/>
      <c r="AG325" s="247"/>
      <c r="AH325" s="247"/>
      <c r="AI325" s="252"/>
      <c r="AJ325" s="252"/>
      <c r="AK325" s="252"/>
      <c r="AL325" s="252"/>
      <c r="AM325" s="252"/>
      <c r="AN325" s="252"/>
      <c r="AO325" s="252"/>
    </row>
    <row r="326" ht="15.75" customHeight="1">
      <c r="A326" s="280" t="s">
        <v>315</v>
      </c>
      <c r="B326" s="458" t="s">
        <v>231</v>
      </c>
      <c r="C326" s="458" t="s">
        <v>6</v>
      </c>
      <c r="D326" s="458" t="s">
        <v>567</v>
      </c>
      <c r="E326" s="458" t="s">
        <v>4</v>
      </c>
      <c r="F326" s="368" t="s">
        <v>1955</v>
      </c>
      <c r="G326" s="459" t="s">
        <v>1840</v>
      </c>
      <c r="H326" s="39">
        <v>1.0</v>
      </c>
      <c r="I326" s="274"/>
      <c r="J326" s="458">
        <v>4990.0</v>
      </c>
      <c r="K326" s="458">
        <v>3990.0</v>
      </c>
      <c r="L326" s="460">
        <v>1511.0</v>
      </c>
      <c r="M326" s="461">
        <v>1511.0</v>
      </c>
      <c r="N326" s="271" t="s">
        <v>1841</v>
      </c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  <c r="AA326" s="252"/>
      <c r="AB326" s="252"/>
      <c r="AC326" s="252"/>
      <c r="AD326" s="252"/>
      <c r="AE326" s="252"/>
      <c r="AF326" s="252"/>
      <c r="AG326" s="252"/>
      <c r="AH326" s="252"/>
      <c r="AI326" s="252"/>
      <c r="AJ326" s="252"/>
      <c r="AK326" s="252"/>
      <c r="AL326" s="252"/>
      <c r="AM326" s="252"/>
      <c r="AN326" s="252"/>
      <c r="AO326" s="252"/>
    </row>
    <row r="327" ht="15.75" customHeight="1">
      <c r="A327" s="280" t="s">
        <v>315</v>
      </c>
      <c r="B327" s="255" t="s">
        <v>236</v>
      </c>
      <c r="C327" s="255" t="s">
        <v>6</v>
      </c>
      <c r="D327" s="57" t="s">
        <v>474</v>
      </c>
      <c r="E327" s="255" t="s">
        <v>319</v>
      </c>
      <c r="F327" s="256" t="s">
        <v>1956</v>
      </c>
      <c r="G327" s="462"/>
      <c r="H327" s="463">
        <v>1.0</v>
      </c>
      <c r="I327" s="462"/>
      <c r="J327" s="142">
        <v>2590.0</v>
      </c>
      <c r="K327" s="462"/>
      <c r="L327" s="465">
        <f t="shared" ref="L327:L328" si="32">1371/3</f>
        <v>457</v>
      </c>
      <c r="M327" s="251">
        <f t="shared" ref="M327:M328" si="33">L327*H327</f>
        <v>457</v>
      </c>
      <c r="N327" s="462" t="s">
        <v>1804</v>
      </c>
      <c r="O327" s="270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  <c r="AA327" s="252"/>
      <c r="AB327" s="252"/>
      <c r="AC327" s="252"/>
      <c r="AD327" s="252"/>
      <c r="AE327" s="252"/>
      <c r="AF327" s="252"/>
      <c r="AG327" s="252"/>
      <c r="AH327" s="252"/>
      <c r="AI327" s="252"/>
      <c r="AJ327" s="252"/>
      <c r="AK327" s="252"/>
      <c r="AL327" s="252"/>
      <c r="AM327" s="252"/>
      <c r="AN327" s="252"/>
      <c r="AO327" s="252"/>
    </row>
    <row r="328" ht="15.75" customHeight="1">
      <c r="A328" s="280" t="s">
        <v>315</v>
      </c>
      <c r="B328" s="255" t="s">
        <v>236</v>
      </c>
      <c r="C328" s="255" t="s">
        <v>6</v>
      </c>
      <c r="D328" s="57" t="s">
        <v>567</v>
      </c>
      <c r="E328" s="255" t="s">
        <v>319</v>
      </c>
      <c r="F328" s="256" t="s">
        <v>1956</v>
      </c>
      <c r="G328" s="255"/>
      <c r="H328" s="154">
        <v>1.0</v>
      </c>
      <c r="I328" s="255"/>
      <c r="J328" s="293">
        <v>2590.0</v>
      </c>
      <c r="K328" s="255"/>
      <c r="L328" s="295">
        <f t="shared" si="32"/>
        <v>457</v>
      </c>
      <c r="M328" s="251">
        <f t="shared" si="33"/>
        <v>457</v>
      </c>
      <c r="N328" s="255" t="s">
        <v>1804</v>
      </c>
      <c r="O328" s="270"/>
      <c r="P328" s="64"/>
      <c r="Q328" s="64"/>
      <c r="R328" s="247"/>
      <c r="S328" s="247"/>
      <c r="T328" s="247"/>
      <c r="U328" s="247"/>
      <c r="V328" s="247"/>
      <c r="W328" s="247"/>
      <c r="X328" s="247"/>
      <c r="Y328" s="247"/>
      <c r="Z328" s="247"/>
      <c r="AA328" s="247"/>
      <c r="AB328" s="247"/>
      <c r="AC328" s="247"/>
      <c r="AD328" s="247"/>
      <c r="AE328" s="247"/>
      <c r="AF328" s="247"/>
      <c r="AG328" s="247"/>
      <c r="AH328" s="247"/>
      <c r="AI328" s="252"/>
      <c r="AJ328" s="252"/>
      <c r="AK328" s="252"/>
      <c r="AL328" s="252"/>
      <c r="AM328" s="252"/>
      <c r="AN328" s="252"/>
      <c r="AO328" s="252"/>
    </row>
    <row r="329" ht="15.75" customHeight="1">
      <c r="A329" s="35" t="s">
        <v>315</v>
      </c>
      <c r="B329" s="35" t="s">
        <v>231</v>
      </c>
      <c r="C329" s="35" t="s">
        <v>22</v>
      </c>
      <c r="D329" s="35" t="s">
        <v>328</v>
      </c>
      <c r="E329" s="35" t="s">
        <v>4</v>
      </c>
      <c r="F329" s="348" t="s">
        <v>1957</v>
      </c>
      <c r="G329" s="35" t="s">
        <v>524</v>
      </c>
      <c r="H329" s="39">
        <v>1.0</v>
      </c>
      <c r="I329" s="59">
        <v>3590.0</v>
      </c>
      <c r="J329" s="38"/>
      <c r="K329" s="38"/>
      <c r="L329" s="290"/>
      <c r="M329" s="378">
        <f t="shared" ref="M329:M330" si="34">2848/2</f>
        <v>1424</v>
      </c>
      <c r="N329" s="35" t="s">
        <v>1811</v>
      </c>
      <c r="O329" s="231"/>
      <c r="P329" s="231"/>
      <c r="Q329" s="231"/>
      <c r="R329" s="231"/>
      <c r="S329" s="231"/>
      <c r="T329" s="231"/>
      <c r="U329" s="231"/>
      <c r="V329" s="231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252"/>
      <c r="AJ329" s="252"/>
      <c r="AK329" s="252"/>
      <c r="AL329" s="252"/>
      <c r="AM329" s="252"/>
      <c r="AN329" s="252"/>
      <c r="AO329" s="252"/>
    </row>
    <row r="330" ht="15.75" customHeight="1">
      <c r="A330" s="35" t="s">
        <v>315</v>
      </c>
      <c r="B330" s="35" t="s">
        <v>231</v>
      </c>
      <c r="C330" s="35" t="s">
        <v>22</v>
      </c>
      <c r="D330" s="35" t="s">
        <v>567</v>
      </c>
      <c r="E330" s="35" t="s">
        <v>4</v>
      </c>
      <c r="F330" s="348" t="s">
        <v>1957</v>
      </c>
      <c r="G330" s="35" t="s">
        <v>524</v>
      </c>
      <c r="H330" s="39">
        <v>1.0</v>
      </c>
      <c r="I330" s="59">
        <v>3590.0</v>
      </c>
      <c r="J330" s="38"/>
      <c r="K330" s="38"/>
      <c r="L330" s="290"/>
      <c r="M330" s="378">
        <f t="shared" si="34"/>
        <v>1424</v>
      </c>
      <c r="N330" s="35" t="s">
        <v>1811</v>
      </c>
      <c r="O330" s="231"/>
      <c r="P330" s="231"/>
      <c r="Q330" s="231"/>
      <c r="R330" s="231"/>
      <c r="S330" s="231"/>
      <c r="T330" s="231"/>
      <c r="U330" s="231"/>
      <c r="V330" s="231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252"/>
      <c r="AJ330" s="252"/>
      <c r="AK330" s="252"/>
      <c r="AL330" s="252"/>
      <c r="AM330" s="252"/>
      <c r="AN330" s="252"/>
      <c r="AO330" s="252"/>
    </row>
    <row r="331" ht="15.75" customHeight="1">
      <c r="A331" s="280" t="s">
        <v>315</v>
      </c>
      <c r="B331" s="255" t="s">
        <v>236</v>
      </c>
      <c r="C331" s="255" t="s">
        <v>6</v>
      </c>
      <c r="D331" s="57" t="s">
        <v>567</v>
      </c>
      <c r="E331" s="255" t="s">
        <v>319</v>
      </c>
      <c r="F331" s="256" t="s">
        <v>2070</v>
      </c>
      <c r="G331" s="255"/>
      <c r="H331" s="250">
        <v>1.0</v>
      </c>
      <c r="I331" s="255"/>
      <c r="J331" s="293">
        <v>3790.0</v>
      </c>
      <c r="K331" s="255"/>
      <c r="L331" s="295">
        <v>1146.0</v>
      </c>
      <c r="M331" s="251">
        <f>L331*H331</f>
        <v>1146</v>
      </c>
      <c r="N331" s="255" t="s">
        <v>1804</v>
      </c>
      <c r="O331" s="270"/>
      <c r="P331" s="247"/>
      <c r="Q331" s="247"/>
      <c r="R331" s="247"/>
      <c r="S331" s="247"/>
      <c r="T331" s="247"/>
      <c r="U331" s="247"/>
      <c r="V331" s="247"/>
      <c r="W331" s="247"/>
      <c r="X331" s="247"/>
      <c r="Y331" s="247"/>
      <c r="Z331" s="247"/>
      <c r="AA331" s="247"/>
      <c r="AB331" s="247"/>
      <c r="AC331" s="247"/>
      <c r="AD331" s="247"/>
      <c r="AE331" s="247"/>
      <c r="AF331" s="247"/>
      <c r="AG331" s="247"/>
      <c r="AH331" s="247"/>
      <c r="AI331" s="252"/>
      <c r="AJ331" s="252"/>
      <c r="AK331" s="252"/>
      <c r="AL331" s="252"/>
      <c r="AM331" s="252"/>
      <c r="AN331" s="252"/>
      <c r="AO331" s="252"/>
    </row>
    <row r="332" ht="15.75" customHeight="1">
      <c r="A332" s="280" t="s">
        <v>315</v>
      </c>
      <c r="B332" s="458" t="s">
        <v>236</v>
      </c>
      <c r="C332" s="458" t="s">
        <v>6</v>
      </c>
      <c r="D332" s="458" t="s">
        <v>567</v>
      </c>
      <c r="E332" s="458" t="s">
        <v>4</v>
      </c>
      <c r="F332" s="368" t="s">
        <v>1958</v>
      </c>
      <c r="G332" s="459" t="s">
        <v>1840</v>
      </c>
      <c r="H332" s="39">
        <v>1.0</v>
      </c>
      <c r="I332" s="274"/>
      <c r="J332" s="458">
        <v>2990.0</v>
      </c>
      <c r="K332" s="458">
        <v>2390.0</v>
      </c>
      <c r="L332" s="460">
        <v>947.0</v>
      </c>
      <c r="M332" s="461">
        <v>947.0</v>
      </c>
      <c r="N332" s="271" t="s">
        <v>1841</v>
      </c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  <c r="AH332" s="252"/>
      <c r="AI332" s="252"/>
      <c r="AJ332" s="252"/>
      <c r="AK332" s="252"/>
      <c r="AL332" s="252"/>
      <c r="AM332" s="252"/>
      <c r="AN332" s="252"/>
      <c r="AO332" s="252"/>
    </row>
    <row r="333" ht="15.75" customHeight="1">
      <c r="A333" s="280" t="s">
        <v>315</v>
      </c>
      <c r="B333" s="458" t="s">
        <v>236</v>
      </c>
      <c r="C333" s="458" t="s">
        <v>6</v>
      </c>
      <c r="D333" s="458" t="s">
        <v>567</v>
      </c>
      <c r="E333" s="458" t="s">
        <v>4</v>
      </c>
      <c r="F333" s="368" t="s">
        <v>1959</v>
      </c>
      <c r="G333" s="459" t="s">
        <v>1840</v>
      </c>
      <c r="H333" s="39">
        <v>1.0</v>
      </c>
      <c r="I333" s="274"/>
      <c r="J333" s="458">
        <v>2990.0</v>
      </c>
      <c r="K333" s="458">
        <v>2390.0</v>
      </c>
      <c r="L333" s="460">
        <v>947.0</v>
      </c>
      <c r="M333" s="461">
        <v>947.0</v>
      </c>
      <c r="N333" s="271" t="s">
        <v>1841</v>
      </c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  <c r="AA333" s="252"/>
      <c r="AB333" s="252"/>
      <c r="AC333" s="252"/>
      <c r="AD333" s="252"/>
      <c r="AE333" s="252"/>
      <c r="AF333" s="252"/>
      <c r="AG333" s="252"/>
      <c r="AH333" s="252"/>
      <c r="AI333" s="252"/>
      <c r="AJ333" s="252"/>
      <c r="AK333" s="252"/>
      <c r="AL333" s="252"/>
      <c r="AM333" s="252"/>
      <c r="AN333" s="252"/>
      <c r="AO333" s="252"/>
    </row>
    <row r="334" ht="15.75" customHeight="1">
      <c r="A334" s="282" t="s">
        <v>315</v>
      </c>
      <c r="B334" s="458" t="s">
        <v>236</v>
      </c>
      <c r="C334" s="458" t="s">
        <v>6</v>
      </c>
      <c r="D334" s="458" t="s">
        <v>567</v>
      </c>
      <c r="E334" s="458" t="s">
        <v>4</v>
      </c>
      <c r="F334" s="368" t="s">
        <v>1960</v>
      </c>
      <c r="G334" s="459" t="s">
        <v>1840</v>
      </c>
      <c r="H334" s="39">
        <v>1.0</v>
      </c>
      <c r="I334" s="274"/>
      <c r="J334" s="458">
        <v>2990.0</v>
      </c>
      <c r="K334" s="458">
        <v>2390.0</v>
      </c>
      <c r="L334" s="460">
        <v>947.0</v>
      </c>
      <c r="M334" s="461">
        <v>947.0</v>
      </c>
      <c r="N334" s="271" t="s">
        <v>1841</v>
      </c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  <c r="AH334" s="252"/>
      <c r="AI334" s="252"/>
      <c r="AJ334" s="252"/>
      <c r="AK334" s="252"/>
      <c r="AL334" s="252"/>
      <c r="AM334" s="252"/>
      <c r="AN334" s="252"/>
      <c r="AO334" s="252"/>
    </row>
    <row r="335" ht="15.75" customHeight="1">
      <c r="A335" s="282" t="s">
        <v>315</v>
      </c>
      <c r="B335" s="458" t="s">
        <v>236</v>
      </c>
      <c r="C335" s="458" t="s">
        <v>6</v>
      </c>
      <c r="D335" s="458" t="s">
        <v>567</v>
      </c>
      <c r="E335" s="458" t="s">
        <v>4</v>
      </c>
      <c r="F335" s="368" t="s">
        <v>1961</v>
      </c>
      <c r="G335" s="459" t="s">
        <v>1840</v>
      </c>
      <c r="H335" s="39">
        <v>1.0</v>
      </c>
      <c r="I335" s="274"/>
      <c r="J335" s="458">
        <v>2990.0</v>
      </c>
      <c r="K335" s="458">
        <v>2390.0</v>
      </c>
      <c r="L335" s="460">
        <v>947.0</v>
      </c>
      <c r="M335" s="461">
        <v>947.0</v>
      </c>
      <c r="N335" s="271" t="s">
        <v>1841</v>
      </c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</row>
    <row r="336" ht="15.75" customHeight="1">
      <c r="A336" s="282" t="s">
        <v>315</v>
      </c>
      <c r="B336" s="458" t="s">
        <v>236</v>
      </c>
      <c r="C336" s="458" t="s">
        <v>6</v>
      </c>
      <c r="D336" s="458" t="s">
        <v>567</v>
      </c>
      <c r="E336" s="458" t="s">
        <v>4</v>
      </c>
      <c r="F336" s="368" t="s">
        <v>1962</v>
      </c>
      <c r="G336" s="459" t="s">
        <v>1840</v>
      </c>
      <c r="H336" s="39">
        <v>1.0</v>
      </c>
      <c r="I336" s="274"/>
      <c r="J336" s="458">
        <v>2990.0</v>
      </c>
      <c r="K336" s="458">
        <v>2390.0</v>
      </c>
      <c r="L336" s="460">
        <v>897.0</v>
      </c>
      <c r="M336" s="461">
        <v>897.0</v>
      </c>
      <c r="N336" s="271" t="s">
        <v>1841</v>
      </c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  <c r="AH336" s="252"/>
      <c r="AI336" s="252"/>
      <c r="AJ336" s="252"/>
      <c r="AK336" s="252"/>
      <c r="AL336" s="252"/>
      <c r="AM336" s="252"/>
      <c r="AN336" s="252"/>
      <c r="AO336" s="252"/>
    </row>
    <row r="337" ht="15.75" customHeight="1">
      <c r="A337" s="282" t="s">
        <v>315</v>
      </c>
      <c r="B337" s="458" t="s">
        <v>231</v>
      </c>
      <c r="C337" s="458" t="s">
        <v>6</v>
      </c>
      <c r="D337" s="458" t="s">
        <v>567</v>
      </c>
      <c r="E337" s="458" t="s">
        <v>4</v>
      </c>
      <c r="F337" s="368" t="s">
        <v>1963</v>
      </c>
      <c r="G337" s="459" t="s">
        <v>1840</v>
      </c>
      <c r="H337" s="39">
        <v>1.0</v>
      </c>
      <c r="I337" s="274"/>
      <c r="J337" s="458">
        <v>3990.0</v>
      </c>
      <c r="K337" s="466"/>
      <c r="L337" s="460">
        <v>1226.0</v>
      </c>
      <c r="M337" s="461">
        <v>1226.0</v>
      </c>
      <c r="N337" s="271" t="s">
        <v>1841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52"/>
      <c r="AK337" s="252"/>
      <c r="AL337" s="252"/>
      <c r="AM337" s="252"/>
      <c r="AN337" s="252"/>
      <c r="AO337" s="252"/>
    </row>
    <row r="338" ht="15.75" customHeight="1">
      <c r="A338" s="57" t="s">
        <v>315</v>
      </c>
      <c r="B338" s="57" t="s">
        <v>236</v>
      </c>
      <c r="C338" s="57" t="s">
        <v>22</v>
      </c>
      <c r="D338" s="57" t="s">
        <v>328</v>
      </c>
      <c r="E338" s="57" t="s">
        <v>4</v>
      </c>
      <c r="F338" s="358" t="s">
        <v>822</v>
      </c>
      <c r="G338" s="57" t="s">
        <v>524</v>
      </c>
      <c r="H338" s="38">
        <v>0.0</v>
      </c>
      <c r="I338" s="113">
        <v>2790.0</v>
      </c>
      <c r="J338" s="125"/>
      <c r="K338" s="104"/>
      <c r="L338" s="149">
        <v>1190.0</v>
      </c>
      <c r="M338" s="467">
        <v>1012.0</v>
      </c>
      <c r="N338" s="57" t="s">
        <v>819</v>
      </c>
      <c r="O338" s="395" t="s">
        <v>438</v>
      </c>
      <c r="P338" s="63"/>
      <c r="Q338" s="63"/>
      <c r="T338" s="63"/>
      <c r="U338" s="63">
        <f t="shared" ref="U338:U339" si="35">M338*H338</f>
        <v>0</v>
      </c>
      <c r="V338" s="63"/>
      <c r="W338" s="63"/>
      <c r="X338" s="63"/>
      <c r="Y338" s="63"/>
      <c r="Z338" s="63"/>
      <c r="AA338" s="63"/>
      <c r="AB338" s="63"/>
      <c r="AC338" s="63"/>
      <c r="AD338" s="63"/>
      <c r="AE338" s="252"/>
      <c r="AF338" s="252"/>
      <c r="AG338" s="252"/>
      <c r="AH338" s="252"/>
      <c r="AI338" s="270"/>
      <c r="AJ338" s="270"/>
      <c r="AK338" s="270"/>
    </row>
    <row r="339" ht="15.75" customHeight="1">
      <c r="A339" s="57" t="s">
        <v>315</v>
      </c>
      <c r="B339" s="57" t="s">
        <v>236</v>
      </c>
      <c r="C339" s="57" t="s">
        <v>22</v>
      </c>
      <c r="D339" s="271" t="s">
        <v>567</v>
      </c>
      <c r="E339" s="57" t="s">
        <v>4</v>
      </c>
      <c r="F339" s="358" t="s">
        <v>822</v>
      </c>
      <c r="G339" s="57" t="s">
        <v>524</v>
      </c>
      <c r="H339" s="38">
        <v>2.0</v>
      </c>
      <c r="I339" s="113">
        <v>2790.0</v>
      </c>
      <c r="J339" s="125"/>
      <c r="K339" s="104"/>
      <c r="L339" s="149">
        <v>1190.0</v>
      </c>
      <c r="M339" s="467">
        <v>1012.0</v>
      </c>
      <c r="N339" s="57" t="s">
        <v>819</v>
      </c>
      <c r="P339" s="63"/>
      <c r="Q339" s="63"/>
      <c r="T339" s="63"/>
      <c r="U339" s="63">
        <f t="shared" si="35"/>
        <v>2024</v>
      </c>
      <c r="V339" s="63"/>
      <c r="W339" s="63"/>
      <c r="X339" s="63"/>
      <c r="Y339" s="63"/>
      <c r="Z339" s="63"/>
      <c r="AA339" s="63"/>
      <c r="AB339" s="63"/>
      <c r="AC339" s="63"/>
      <c r="AD339" s="63"/>
      <c r="AE339" s="252"/>
      <c r="AF339" s="252"/>
      <c r="AG339" s="252"/>
      <c r="AH339" s="252"/>
      <c r="AI339" s="270"/>
      <c r="AJ339" s="270"/>
      <c r="AK339" s="270"/>
    </row>
    <row r="340" ht="15.75" customHeight="1">
      <c r="A340" s="35" t="s">
        <v>315</v>
      </c>
      <c r="B340" s="35" t="s">
        <v>236</v>
      </c>
      <c r="C340" s="35" t="s">
        <v>22</v>
      </c>
      <c r="D340" s="35" t="s">
        <v>328</v>
      </c>
      <c r="E340" s="35" t="s">
        <v>4</v>
      </c>
      <c r="F340" s="348" t="s">
        <v>1964</v>
      </c>
      <c r="G340" s="35" t="s">
        <v>524</v>
      </c>
      <c r="H340" s="39">
        <v>1.0</v>
      </c>
      <c r="I340" s="244">
        <v>2590.0</v>
      </c>
      <c r="J340" s="38"/>
      <c r="K340" s="38"/>
      <c r="L340" s="290"/>
      <c r="M340" s="378">
        <f>2118/2</f>
        <v>1059</v>
      </c>
      <c r="N340" s="35" t="s">
        <v>1811</v>
      </c>
      <c r="O340" s="231"/>
      <c r="P340" s="231"/>
      <c r="Q340" s="231"/>
      <c r="R340" s="231"/>
      <c r="S340" s="231"/>
      <c r="T340" s="231"/>
      <c r="U340" s="231"/>
      <c r="V340" s="231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252"/>
      <c r="AJ340" s="252"/>
      <c r="AK340" s="252"/>
      <c r="AL340" s="252"/>
      <c r="AM340" s="252"/>
      <c r="AN340" s="252"/>
      <c r="AO340" s="252"/>
    </row>
    <row r="341" ht="15.75" customHeight="1">
      <c r="A341" s="35" t="s">
        <v>315</v>
      </c>
      <c r="B341" s="35" t="s">
        <v>231</v>
      </c>
      <c r="C341" s="35" t="s">
        <v>22</v>
      </c>
      <c r="D341" s="35" t="s">
        <v>567</v>
      </c>
      <c r="E341" s="35" t="s">
        <v>4</v>
      </c>
      <c r="F341" s="348" t="s">
        <v>1965</v>
      </c>
      <c r="G341" s="35" t="s">
        <v>524</v>
      </c>
      <c r="H341" s="39">
        <v>1.0</v>
      </c>
      <c r="I341" s="59">
        <v>3990.0</v>
      </c>
      <c r="J341" s="38"/>
      <c r="K341" s="38"/>
      <c r="L341" s="290"/>
      <c r="M341" s="378">
        <f t="shared" ref="M341:M342" si="36">2236/2</f>
        <v>1118</v>
      </c>
      <c r="N341" s="35" t="s">
        <v>1811</v>
      </c>
      <c r="O341" s="231"/>
      <c r="P341" s="231"/>
      <c r="Q341" s="231"/>
      <c r="R341" s="231"/>
      <c r="S341" s="231"/>
      <c r="T341" s="231"/>
      <c r="U341" s="231"/>
      <c r="V341" s="231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252"/>
      <c r="AJ341" s="252"/>
      <c r="AK341" s="252"/>
      <c r="AL341" s="252"/>
      <c r="AM341" s="252"/>
      <c r="AN341" s="252"/>
      <c r="AO341" s="252"/>
    </row>
    <row r="342" ht="15.75" customHeight="1">
      <c r="A342" s="35" t="s">
        <v>315</v>
      </c>
      <c r="B342" s="35" t="s">
        <v>231</v>
      </c>
      <c r="C342" s="35" t="s">
        <v>22</v>
      </c>
      <c r="D342" s="35" t="s">
        <v>328</v>
      </c>
      <c r="E342" s="35" t="s">
        <v>4</v>
      </c>
      <c r="F342" s="348" t="s">
        <v>1965</v>
      </c>
      <c r="G342" s="35" t="s">
        <v>524</v>
      </c>
      <c r="H342" s="39">
        <v>1.0</v>
      </c>
      <c r="I342" s="59">
        <v>3990.0</v>
      </c>
      <c r="J342" s="38"/>
      <c r="K342" s="38"/>
      <c r="L342" s="290"/>
      <c r="M342" s="378">
        <f t="shared" si="36"/>
        <v>1118</v>
      </c>
      <c r="N342" s="35" t="s">
        <v>1811</v>
      </c>
      <c r="O342" s="231"/>
      <c r="P342" s="231"/>
      <c r="Q342" s="231"/>
      <c r="R342" s="231"/>
      <c r="S342" s="231"/>
      <c r="T342" s="231"/>
      <c r="U342" s="231"/>
      <c r="V342" s="231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252"/>
      <c r="AJ342" s="252"/>
      <c r="AK342" s="252"/>
      <c r="AL342" s="252"/>
      <c r="AM342" s="252"/>
      <c r="AN342" s="252"/>
      <c r="AO342" s="252"/>
    </row>
    <row r="343" ht="15.75" customHeight="1">
      <c r="A343" s="282" t="s">
        <v>315</v>
      </c>
      <c r="B343" s="458" t="s">
        <v>1966</v>
      </c>
      <c r="C343" s="458" t="s">
        <v>6</v>
      </c>
      <c r="D343" s="468" t="s">
        <v>328</v>
      </c>
      <c r="E343" s="458" t="s">
        <v>4</v>
      </c>
      <c r="F343" s="368" t="s">
        <v>1967</v>
      </c>
      <c r="G343" s="459" t="s">
        <v>1840</v>
      </c>
      <c r="H343" s="39">
        <v>1.0</v>
      </c>
      <c r="I343" s="274"/>
      <c r="J343" s="458">
        <v>2990.0</v>
      </c>
      <c r="K343" s="458">
        <v>2390.0</v>
      </c>
      <c r="L343" s="460">
        <v>947.0</v>
      </c>
      <c r="M343" s="461">
        <v>947.0</v>
      </c>
      <c r="N343" s="271" t="s">
        <v>1841</v>
      </c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  <c r="AH343" s="252"/>
      <c r="AI343" s="252"/>
      <c r="AJ343" s="252"/>
      <c r="AK343" s="252"/>
      <c r="AL343" s="252"/>
      <c r="AM343" s="252"/>
      <c r="AN343" s="252"/>
      <c r="AO343" s="252"/>
    </row>
    <row r="344" ht="15.75" customHeight="1">
      <c r="A344" s="282" t="s">
        <v>315</v>
      </c>
      <c r="B344" s="458" t="s">
        <v>1966</v>
      </c>
      <c r="C344" s="458" t="s">
        <v>6</v>
      </c>
      <c r="D344" s="458" t="s">
        <v>567</v>
      </c>
      <c r="E344" s="458" t="s">
        <v>4</v>
      </c>
      <c r="F344" s="368" t="s">
        <v>1968</v>
      </c>
      <c r="G344" s="459" t="s">
        <v>1840</v>
      </c>
      <c r="H344" s="39">
        <v>1.0</v>
      </c>
      <c r="I344" s="274"/>
      <c r="J344" s="458">
        <v>2990.0</v>
      </c>
      <c r="K344" s="458">
        <v>2390.0</v>
      </c>
      <c r="L344" s="460">
        <v>947.0</v>
      </c>
      <c r="M344" s="461">
        <v>947.0</v>
      </c>
      <c r="N344" s="271" t="s">
        <v>1841</v>
      </c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52"/>
      <c r="AK344" s="252"/>
      <c r="AL344" s="252"/>
      <c r="AM344" s="252"/>
      <c r="AN344" s="252"/>
      <c r="AO344" s="252"/>
    </row>
    <row r="345" ht="15.75" customHeight="1">
      <c r="A345" s="35" t="s">
        <v>315</v>
      </c>
      <c r="B345" s="35" t="s">
        <v>231</v>
      </c>
      <c r="C345" s="35" t="s">
        <v>22</v>
      </c>
      <c r="D345" s="35" t="s">
        <v>567</v>
      </c>
      <c r="E345" s="35" t="s">
        <v>4</v>
      </c>
      <c r="F345" s="348" t="s">
        <v>1969</v>
      </c>
      <c r="G345" s="35" t="s">
        <v>524</v>
      </c>
      <c r="H345" s="39">
        <v>1.0</v>
      </c>
      <c r="I345" s="59">
        <v>4390.0</v>
      </c>
      <c r="J345" s="38"/>
      <c r="K345" s="38"/>
      <c r="L345" s="290"/>
      <c r="M345" s="378">
        <f t="shared" ref="M345:M346" si="37">3542/2</f>
        <v>1771</v>
      </c>
      <c r="N345" s="35" t="s">
        <v>1811</v>
      </c>
      <c r="O345" s="231"/>
      <c r="P345" s="231"/>
      <c r="Q345" s="231"/>
      <c r="R345" s="231"/>
      <c r="S345" s="231"/>
      <c r="T345" s="231"/>
      <c r="U345" s="231"/>
      <c r="V345" s="231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252"/>
      <c r="AJ345" s="252"/>
      <c r="AK345" s="252"/>
      <c r="AL345" s="252"/>
      <c r="AM345" s="252"/>
      <c r="AN345" s="252"/>
      <c r="AO345" s="252"/>
    </row>
    <row r="346" ht="15.75" customHeight="1">
      <c r="A346" s="35" t="s">
        <v>315</v>
      </c>
      <c r="B346" s="35" t="s">
        <v>231</v>
      </c>
      <c r="C346" s="35" t="s">
        <v>22</v>
      </c>
      <c r="D346" s="35" t="s">
        <v>328</v>
      </c>
      <c r="E346" s="35" t="s">
        <v>4</v>
      </c>
      <c r="F346" s="348" t="s">
        <v>1969</v>
      </c>
      <c r="G346" s="35" t="s">
        <v>524</v>
      </c>
      <c r="H346" s="39">
        <v>1.0</v>
      </c>
      <c r="I346" s="59">
        <v>4390.0</v>
      </c>
      <c r="J346" s="38"/>
      <c r="K346" s="38"/>
      <c r="L346" s="290"/>
      <c r="M346" s="378">
        <f t="shared" si="37"/>
        <v>1771</v>
      </c>
      <c r="N346" s="35" t="s">
        <v>1811</v>
      </c>
      <c r="O346" s="231"/>
      <c r="P346" s="231"/>
      <c r="Q346" s="231"/>
      <c r="R346" s="231"/>
      <c r="S346" s="231"/>
      <c r="T346" s="231"/>
      <c r="U346" s="231"/>
      <c r="V346" s="231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252"/>
      <c r="AJ346" s="252"/>
      <c r="AK346" s="252"/>
      <c r="AL346" s="252"/>
      <c r="AM346" s="252"/>
      <c r="AN346" s="252"/>
      <c r="AO346" s="252"/>
    </row>
    <row r="347" ht="15.75" customHeight="1">
      <c r="A347" s="35" t="s">
        <v>315</v>
      </c>
      <c r="B347" s="35" t="s">
        <v>956</v>
      </c>
      <c r="C347" s="35" t="s">
        <v>22</v>
      </c>
      <c r="D347" s="35" t="s">
        <v>567</v>
      </c>
      <c r="E347" s="35" t="s">
        <v>4</v>
      </c>
      <c r="F347" s="348" t="s">
        <v>1970</v>
      </c>
      <c r="G347" s="35" t="s">
        <v>524</v>
      </c>
      <c r="H347" s="39">
        <v>1.0</v>
      </c>
      <c r="I347" s="59">
        <v>2290.0</v>
      </c>
      <c r="J347" s="38"/>
      <c r="K347" s="38"/>
      <c r="L347" s="290"/>
      <c r="M347" s="378">
        <f>1774/2</f>
        <v>887</v>
      </c>
      <c r="N347" s="35" t="s">
        <v>1811</v>
      </c>
      <c r="O347" s="231"/>
      <c r="P347" s="231"/>
      <c r="Q347" s="231"/>
      <c r="R347" s="231"/>
      <c r="S347" s="231"/>
      <c r="T347" s="231"/>
      <c r="U347" s="231"/>
      <c r="V347" s="231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252"/>
      <c r="AJ347" s="252"/>
      <c r="AK347" s="252"/>
      <c r="AL347" s="252"/>
      <c r="AM347" s="252"/>
      <c r="AN347" s="252"/>
      <c r="AO347" s="252"/>
    </row>
    <row r="348" ht="15.75" customHeight="1">
      <c r="A348" s="35" t="s">
        <v>315</v>
      </c>
      <c r="B348" s="35" t="s">
        <v>956</v>
      </c>
      <c r="C348" s="35" t="s">
        <v>22</v>
      </c>
      <c r="D348" s="35" t="s">
        <v>567</v>
      </c>
      <c r="E348" s="35" t="s">
        <v>4</v>
      </c>
      <c r="F348" s="348" t="s">
        <v>1971</v>
      </c>
      <c r="G348" s="35" t="s">
        <v>524</v>
      </c>
      <c r="H348" s="39">
        <v>1.0</v>
      </c>
      <c r="I348" s="59">
        <v>2290.0</v>
      </c>
      <c r="J348" s="38"/>
      <c r="K348" s="38"/>
      <c r="L348" s="290"/>
      <c r="M348" s="378">
        <f t="shared" ref="M348:M351" si="38">2661/3</f>
        <v>887</v>
      </c>
      <c r="N348" s="35" t="s">
        <v>1811</v>
      </c>
      <c r="O348" s="231"/>
      <c r="P348" s="231"/>
      <c r="Q348" s="231"/>
      <c r="R348" s="231"/>
      <c r="S348" s="231"/>
      <c r="T348" s="231"/>
      <c r="U348" s="231"/>
      <c r="V348" s="231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252"/>
      <c r="AJ348" s="252"/>
      <c r="AK348" s="252"/>
      <c r="AL348" s="252"/>
      <c r="AM348" s="252"/>
      <c r="AN348" s="252"/>
      <c r="AO348" s="252"/>
    </row>
    <row r="349" ht="15.75" customHeight="1">
      <c r="A349" s="35" t="s">
        <v>315</v>
      </c>
      <c r="B349" s="35" t="s">
        <v>956</v>
      </c>
      <c r="C349" s="35" t="s">
        <v>22</v>
      </c>
      <c r="D349" s="35" t="s">
        <v>328</v>
      </c>
      <c r="E349" s="35" t="s">
        <v>4</v>
      </c>
      <c r="F349" s="348" t="s">
        <v>1971</v>
      </c>
      <c r="G349" s="35" t="s">
        <v>524</v>
      </c>
      <c r="H349" s="39">
        <v>1.0</v>
      </c>
      <c r="I349" s="59">
        <v>2290.0</v>
      </c>
      <c r="J349" s="38"/>
      <c r="K349" s="38"/>
      <c r="L349" s="290"/>
      <c r="M349" s="378">
        <f t="shared" si="38"/>
        <v>887</v>
      </c>
      <c r="N349" s="35" t="s">
        <v>1811</v>
      </c>
      <c r="O349" s="231"/>
      <c r="P349" s="231"/>
      <c r="Q349" s="231"/>
      <c r="R349" s="231"/>
      <c r="S349" s="231"/>
      <c r="T349" s="231"/>
      <c r="U349" s="231"/>
      <c r="V349" s="231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252"/>
      <c r="AJ349" s="252"/>
      <c r="AK349" s="252"/>
      <c r="AL349" s="252"/>
      <c r="AM349" s="252"/>
      <c r="AN349" s="252"/>
      <c r="AO349" s="252"/>
    </row>
    <row r="350" ht="15.75" customHeight="1">
      <c r="A350" s="35" t="s">
        <v>315</v>
      </c>
      <c r="B350" s="35" t="s">
        <v>956</v>
      </c>
      <c r="C350" s="35" t="s">
        <v>22</v>
      </c>
      <c r="D350" s="35" t="s">
        <v>567</v>
      </c>
      <c r="E350" s="35" t="s">
        <v>4</v>
      </c>
      <c r="F350" s="348" t="s">
        <v>1972</v>
      </c>
      <c r="G350" s="35" t="s">
        <v>524</v>
      </c>
      <c r="H350" s="39">
        <v>1.0</v>
      </c>
      <c r="I350" s="59">
        <v>2290.0</v>
      </c>
      <c r="J350" s="38"/>
      <c r="K350" s="38"/>
      <c r="L350" s="290"/>
      <c r="M350" s="378">
        <f t="shared" si="38"/>
        <v>887</v>
      </c>
      <c r="N350" s="35" t="s">
        <v>1811</v>
      </c>
      <c r="O350" s="231"/>
      <c r="P350" s="231"/>
      <c r="Q350" s="231"/>
      <c r="R350" s="231"/>
      <c r="S350" s="231"/>
      <c r="T350" s="231"/>
      <c r="U350" s="231"/>
      <c r="V350" s="231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252"/>
      <c r="AJ350" s="252"/>
      <c r="AK350" s="252"/>
      <c r="AL350" s="252"/>
      <c r="AM350" s="252"/>
      <c r="AN350" s="252"/>
      <c r="AO350" s="252"/>
    </row>
    <row r="351" ht="15.75" customHeight="1">
      <c r="A351" s="35" t="s">
        <v>315</v>
      </c>
      <c r="B351" s="35" t="s">
        <v>956</v>
      </c>
      <c r="C351" s="35" t="s">
        <v>22</v>
      </c>
      <c r="D351" s="35" t="s">
        <v>328</v>
      </c>
      <c r="E351" s="35" t="s">
        <v>4</v>
      </c>
      <c r="F351" s="348" t="s">
        <v>1972</v>
      </c>
      <c r="G351" s="35" t="s">
        <v>524</v>
      </c>
      <c r="H351" s="39">
        <v>2.0</v>
      </c>
      <c r="I351" s="59">
        <v>2290.0</v>
      </c>
      <c r="J351" s="38"/>
      <c r="K351" s="38"/>
      <c r="L351" s="290"/>
      <c r="M351" s="378">
        <f t="shared" si="38"/>
        <v>887</v>
      </c>
      <c r="N351" s="35" t="s">
        <v>1811</v>
      </c>
      <c r="O351" s="231"/>
      <c r="P351" s="231"/>
      <c r="Q351" s="231"/>
      <c r="R351" s="231"/>
      <c r="S351" s="231"/>
      <c r="T351" s="231"/>
      <c r="U351" s="231"/>
      <c r="V351" s="231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252"/>
      <c r="AJ351" s="252"/>
      <c r="AK351" s="252"/>
      <c r="AL351" s="252"/>
      <c r="AM351" s="252"/>
      <c r="AN351" s="252"/>
      <c r="AO351" s="252"/>
    </row>
    <row r="352" ht="15.75" customHeight="1">
      <c r="A352" s="282" t="s">
        <v>315</v>
      </c>
      <c r="B352" s="255" t="s">
        <v>231</v>
      </c>
      <c r="C352" s="255" t="s">
        <v>6</v>
      </c>
      <c r="D352" s="57" t="s">
        <v>567</v>
      </c>
      <c r="E352" s="255" t="s">
        <v>319</v>
      </c>
      <c r="F352" s="281" t="s">
        <v>1974</v>
      </c>
      <c r="G352" s="255"/>
      <c r="H352" s="250">
        <v>1.0</v>
      </c>
      <c r="I352" s="255"/>
      <c r="J352" s="293">
        <v>3990.0</v>
      </c>
      <c r="K352" s="294"/>
      <c r="L352" s="295">
        <f>3900/3</f>
        <v>1300</v>
      </c>
      <c r="M352" s="251">
        <f>L352*H352</f>
        <v>1300</v>
      </c>
      <c r="N352" s="255" t="s">
        <v>1804</v>
      </c>
      <c r="O352" s="270"/>
      <c r="P352" s="247"/>
      <c r="Q352" s="247"/>
      <c r="R352" s="247"/>
      <c r="S352" s="247"/>
      <c r="T352" s="247"/>
      <c r="U352" s="247"/>
      <c r="V352" s="247"/>
      <c r="W352" s="247"/>
      <c r="X352" s="247"/>
      <c r="Y352" s="247"/>
      <c r="Z352" s="247"/>
      <c r="AA352" s="247"/>
      <c r="AB352" s="247"/>
      <c r="AC352" s="247"/>
      <c r="AD352" s="247"/>
      <c r="AE352" s="247"/>
      <c r="AF352" s="247"/>
      <c r="AG352" s="247"/>
      <c r="AH352" s="247"/>
      <c r="AI352" s="252"/>
      <c r="AJ352" s="252"/>
      <c r="AK352" s="252"/>
      <c r="AL352" s="252"/>
      <c r="AM352" s="252"/>
      <c r="AN352" s="252"/>
      <c r="AO352" s="252"/>
    </row>
    <row r="353" ht="15.75" customHeight="1">
      <c r="A353" s="282" t="s">
        <v>315</v>
      </c>
      <c r="B353" s="458" t="s">
        <v>231</v>
      </c>
      <c r="C353" s="458" t="s">
        <v>6</v>
      </c>
      <c r="D353" s="458" t="s">
        <v>567</v>
      </c>
      <c r="E353" s="458" t="s">
        <v>4</v>
      </c>
      <c r="F353" s="368" t="s">
        <v>1975</v>
      </c>
      <c r="G353" s="459" t="s">
        <v>1840</v>
      </c>
      <c r="H353" s="39">
        <v>1.0</v>
      </c>
      <c r="I353" s="274"/>
      <c r="J353" s="458">
        <v>4490.0</v>
      </c>
      <c r="K353" s="458">
        <v>3590.0</v>
      </c>
      <c r="L353" s="460">
        <v>1283.0</v>
      </c>
      <c r="M353" s="461">
        <v>1283.0</v>
      </c>
      <c r="N353" s="271" t="s">
        <v>1841</v>
      </c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  <c r="AM353" s="252"/>
      <c r="AN353" s="252"/>
      <c r="AO353" s="252"/>
    </row>
    <row r="354" ht="15.75" customHeight="1">
      <c r="A354" s="282" t="s">
        <v>315</v>
      </c>
      <c r="B354" s="458" t="s">
        <v>231</v>
      </c>
      <c r="C354" s="458" t="s">
        <v>6</v>
      </c>
      <c r="D354" s="458" t="s">
        <v>328</v>
      </c>
      <c r="E354" s="458" t="s">
        <v>4</v>
      </c>
      <c r="F354" s="368" t="s">
        <v>1975</v>
      </c>
      <c r="G354" s="459" t="s">
        <v>1840</v>
      </c>
      <c r="H354" s="39">
        <v>1.0</v>
      </c>
      <c r="I354" s="274"/>
      <c r="J354" s="458">
        <v>4490.0</v>
      </c>
      <c r="K354" s="458">
        <v>3590.0</v>
      </c>
      <c r="L354" s="460">
        <v>1283.0</v>
      </c>
      <c r="M354" s="461">
        <v>1283.0</v>
      </c>
      <c r="N354" s="271" t="s">
        <v>1841</v>
      </c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52"/>
      <c r="AK354" s="252"/>
      <c r="AL354" s="252"/>
      <c r="AM354" s="252"/>
      <c r="AN354" s="252"/>
      <c r="AO354" s="252"/>
    </row>
    <row r="355" ht="15.75" customHeight="1">
      <c r="A355" s="282" t="s">
        <v>315</v>
      </c>
      <c r="B355" s="458" t="s">
        <v>231</v>
      </c>
      <c r="C355" s="458" t="s">
        <v>6</v>
      </c>
      <c r="D355" s="458" t="s">
        <v>567</v>
      </c>
      <c r="E355" s="458" t="s">
        <v>4</v>
      </c>
      <c r="F355" s="368" t="s">
        <v>1976</v>
      </c>
      <c r="G355" s="459" t="s">
        <v>1840</v>
      </c>
      <c r="H355" s="39">
        <v>1.0</v>
      </c>
      <c r="I355" s="274"/>
      <c r="J355" s="458">
        <v>4490.0</v>
      </c>
      <c r="K355" s="458">
        <v>3590.0</v>
      </c>
      <c r="L355" s="460">
        <v>1283.0</v>
      </c>
      <c r="M355" s="461">
        <v>1283.0</v>
      </c>
      <c r="N355" s="271" t="s">
        <v>1841</v>
      </c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  <c r="AM355" s="252"/>
      <c r="AN355" s="252"/>
      <c r="AO355" s="252"/>
    </row>
    <row r="356" ht="15.75" customHeight="1">
      <c r="A356" s="282" t="s">
        <v>315</v>
      </c>
      <c r="B356" s="458" t="s">
        <v>231</v>
      </c>
      <c r="C356" s="458" t="s">
        <v>6</v>
      </c>
      <c r="D356" s="458" t="s">
        <v>328</v>
      </c>
      <c r="E356" s="458" t="s">
        <v>4</v>
      </c>
      <c r="F356" s="368" t="s">
        <v>1976</v>
      </c>
      <c r="G356" s="459" t="s">
        <v>1840</v>
      </c>
      <c r="H356" s="39">
        <v>1.0</v>
      </c>
      <c r="I356" s="274"/>
      <c r="J356" s="458">
        <v>4490.0</v>
      </c>
      <c r="K356" s="458">
        <v>3590.0</v>
      </c>
      <c r="L356" s="460">
        <v>1283.0</v>
      </c>
      <c r="M356" s="461">
        <v>1283.0</v>
      </c>
      <c r="N356" s="271" t="s">
        <v>1841</v>
      </c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  <c r="AM356" s="252"/>
      <c r="AN356" s="252"/>
      <c r="AO356" s="252"/>
    </row>
    <row r="357" ht="15.75" customHeight="1">
      <c r="A357" s="282" t="s">
        <v>315</v>
      </c>
      <c r="B357" s="458" t="s">
        <v>231</v>
      </c>
      <c r="C357" s="458" t="s">
        <v>6</v>
      </c>
      <c r="D357" s="458" t="s">
        <v>567</v>
      </c>
      <c r="E357" s="458" t="s">
        <v>4</v>
      </c>
      <c r="F357" s="368" t="s">
        <v>1977</v>
      </c>
      <c r="G357" s="459" t="s">
        <v>1840</v>
      </c>
      <c r="H357" s="39">
        <v>1.0</v>
      </c>
      <c r="I357" s="274"/>
      <c r="J357" s="458">
        <v>4490.0</v>
      </c>
      <c r="K357" s="458">
        <v>3590.0</v>
      </c>
      <c r="L357" s="460">
        <v>1283.0</v>
      </c>
      <c r="M357" s="461">
        <v>1283.0</v>
      </c>
      <c r="N357" s="271" t="s">
        <v>1841</v>
      </c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  <c r="AM357" s="252"/>
      <c r="AN357" s="252"/>
      <c r="AO357" s="252"/>
    </row>
    <row r="358" ht="15.75" customHeight="1">
      <c r="A358" s="282" t="s">
        <v>315</v>
      </c>
      <c r="B358" s="458" t="s">
        <v>231</v>
      </c>
      <c r="C358" s="458" t="s">
        <v>6</v>
      </c>
      <c r="D358" s="458" t="s">
        <v>567</v>
      </c>
      <c r="E358" s="458" t="s">
        <v>4</v>
      </c>
      <c r="F358" s="368" t="s">
        <v>1978</v>
      </c>
      <c r="G358" s="459" t="s">
        <v>1840</v>
      </c>
      <c r="H358" s="39">
        <v>1.0</v>
      </c>
      <c r="I358" s="274"/>
      <c r="J358" s="458">
        <v>4490.0</v>
      </c>
      <c r="K358" s="458">
        <v>3590.0</v>
      </c>
      <c r="L358" s="460">
        <v>1283.0</v>
      </c>
      <c r="M358" s="461">
        <v>1283.0</v>
      </c>
      <c r="N358" s="271" t="s">
        <v>1841</v>
      </c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  <c r="AH358" s="252"/>
      <c r="AI358" s="252"/>
      <c r="AJ358" s="252"/>
      <c r="AK358" s="252"/>
      <c r="AL358" s="252"/>
      <c r="AM358" s="252"/>
      <c r="AN358" s="252"/>
      <c r="AO358" s="252"/>
    </row>
    <row r="359" ht="15.75" customHeight="1">
      <c r="A359" s="282" t="s">
        <v>315</v>
      </c>
      <c r="B359" s="458" t="s">
        <v>231</v>
      </c>
      <c r="C359" s="458" t="s">
        <v>6</v>
      </c>
      <c r="D359" s="458" t="s">
        <v>567</v>
      </c>
      <c r="E359" s="458" t="s">
        <v>4</v>
      </c>
      <c r="F359" s="368" t="s">
        <v>1979</v>
      </c>
      <c r="G359" s="459" t="s">
        <v>1840</v>
      </c>
      <c r="H359" s="39">
        <v>1.0</v>
      </c>
      <c r="I359" s="274"/>
      <c r="J359" s="458">
        <v>4490.0</v>
      </c>
      <c r="K359" s="458">
        <v>3590.0</v>
      </c>
      <c r="L359" s="460">
        <v>1283.0</v>
      </c>
      <c r="M359" s="461">
        <v>1283.0</v>
      </c>
      <c r="N359" s="271" t="s">
        <v>1841</v>
      </c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282" t="s">
        <v>315</v>
      </c>
      <c r="B360" s="458" t="s">
        <v>231</v>
      </c>
      <c r="C360" s="458" t="s">
        <v>6</v>
      </c>
      <c r="D360" s="458" t="s">
        <v>567</v>
      </c>
      <c r="E360" s="458" t="s">
        <v>4</v>
      </c>
      <c r="F360" s="368" t="s">
        <v>1980</v>
      </c>
      <c r="G360" s="459" t="s">
        <v>1840</v>
      </c>
      <c r="H360" s="39">
        <v>1.0</v>
      </c>
      <c r="I360" s="274"/>
      <c r="J360" s="458">
        <v>4490.0</v>
      </c>
      <c r="K360" s="458">
        <v>3590.0</v>
      </c>
      <c r="L360" s="460">
        <v>1283.0</v>
      </c>
      <c r="M360" s="461">
        <v>1283.0</v>
      </c>
      <c r="N360" s="271" t="s">
        <v>1841</v>
      </c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282" t="s">
        <v>315</v>
      </c>
      <c r="B361" s="458" t="s">
        <v>246</v>
      </c>
      <c r="C361" s="458" t="s">
        <v>6</v>
      </c>
      <c r="D361" s="458" t="s">
        <v>567</v>
      </c>
      <c r="E361" s="458" t="s">
        <v>4</v>
      </c>
      <c r="F361" s="368" t="s">
        <v>1981</v>
      </c>
      <c r="G361" s="459" t="s">
        <v>1840</v>
      </c>
      <c r="H361" s="39">
        <v>1.0</v>
      </c>
      <c r="I361" s="274"/>
      <c r="J361" s="458">
        <v>2990.0</v>
      </c>
      <c r="K361" s="458">
        <v>2390.0</v>
      </c>
      <c r="L361" s="460">
        <v>947.0</v>
      </c>
      <c r="M361" s="461">
        <v>947.0</v>
      </c>
      <c r="N361" s="271" t="s">
        <v>1841</v>
      </c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282" t="s">
        <v>315</v>
      </c>
      <c r="B362" s="458" t="s">
        <v>246</v>
      </c>
      <c r="C362" s="458" t="s">
        <v>6</v>
      </c>
      <c r="D362" s="458" t="s">
        <v>567</v>
      </c>
      <c r="E362" s="458" t="s">
        <v>4</v>
      </c>
      <c r="F362" s="368" t="s">
        <v>1982</v>
      </c>
      <c r="G362" s="459" t="s">
        <v>1840</v>
      </c>
      <c r="H362" s="39">
        <v>1.0</v>
      </c>
      <c r="I362" s="274"/>
      <c r="J362" s="458">
        <v>2990.0</v>
      </c>
      <c r="K362" s="458">
        <v>2390.0</v>
      </c>
      <c r="L362" s="460">
        <v>947.0</v>
      </c>
      <c r="M362" s="461">
        <v>947.0</v>
      </c>
      <c r="N362" s="271" t="s">
        <v>1841</v>
      </c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57" t="s">
        <v>315</v>
      </c>
      <c r="B363" s="57" t="s">
        <v>231</v>
      </c>
      <c r="C363" s="57" t="s">
        <v>6</v>
      </c>
      <c r="D363" s="57" t="s">
        <v>328</v>
      </c>
      <c r="E363" s="57" t="s">
        <v>4</v>
      </c>
      <c r="F363" s="358" t="s">
        <v>949</v>
      </c>
      <c r="G363" s="57" t="s">
        <v>524</v>
      </c>
      <c r="H363" s="38">
        <v>1.0</v>
      </c>
      <c r="I363" s="113">
        <v>4790.0</v>
      </c>
      <c r="J363" s="125"/>
      <c r="K363" s="104"/>
      <c r="L363" s="149">
        <v>1750.0</v>
      </c>
      <c r="M363" s="469">
        <v>1663.0</v>
      </c>
      <c r="N363" s="57" t="s">
        <v>819</v>
      </c>
      <c r="P363" s="63"/>
      <c r="Q363" s="63"/>
      <c r="T363" s="63"/>
      <c r="U363" s="63">
        <f t="shared" ref="U363:U365" si="39">M363*H363</f>
        <v>1663</v>
      </c>
      <c r="V363" s="63"/>
      <c r="W363" s="63"/>
      <c r="X363" s="63"/>
      <c r="Y363" s="63"/>
      <c r="Z363" s="63"/>
      <c r="AA363" s="63"/>
      <c r="AB363" s="63"/>
      <c r="AC363" s="63"/>
      <c r="AD363" s="63"/>
      <c r="AE363" s="252"/>
      <c r="AF363" s="252"/>
      <c r="AG363" s="252"/>
      <c r="AH363" s="252"/>
      <c r="AI363" s="270"/>
      <c r="AJ363" s="270"/>
      <c r="AK363" s="270"/>
    </row>
    <row r="364" ht="15.75" customHeight="1">
      <c r="A364" s="57" t="s">
        <v>315</v>
      </c>
      <c r="B364" s="57" t="s">
        <v>231</v>
      </c>
      <c r="C364" s="57" t="s">
        <v>6</v>
      </c>
      <c r="D364" s="271" t="s">
        <v>567</v>
      </c>
      <c r="E364" s="57" t="s">
        <v>4</v>
      </c>
      <c r="F364" s="358" t="s">
        <v>950</v>
      </c>
      <c r="G364" s="57" t="s">
        <v>524</v>
      </c>
      <c r="H364" s="38">
        <v>1.0</v>
      </c>
      <c r="I364" s="113">
        <v>4790.0</v>
      </c>
      <c r="J364" s="125"/>
      <c r="K364" s="104"/>
      <c r="L364" s="149">
        <v>1750.0</v>
      </c>
      <c r="M364" s="469">
        <v>1663.0</v>
      </c>
      <c r="N364" s="57" t="s">
        <v>819</v>
      </c>
      <c r="P364" s="63"/>
      <c r="Q364" s="63"/>
      <c r="T364" s="63"/>
      <c r="U364" s="63">
        <f t="shared" si="39"/>
        <v>1663</v>
      </c>
      <c r="V364" s="63"/>
      <c r="W364" s="63"/>
      <c r="X364" s="63"/>
      <c r="Y364" s="63"/>
      <c r="Z364" s="63"/>
      <c r="AA364" s="63"/>
      <c r="AB364" s="63"/>
      <c r="AC364" s="63"/>
      <c r="AD364" s="63"/>
      <c r="AE364" s="252"/>
      <c r="AF364" s="252"/>
      <c r="AG364" s="252"/>
      <c r="AH364" s="252"/>
      <c r="AI364" s="270"/>
      <c r="AJ364" s="270"/>
      <c r="AK364" s="270"/>
    </row>
    <row r="365" ht="15.75" customHeight="1">
      <c r="A365" s="57" t="s">
        <v>315</v>
      </c>
      <c r="B365" s="57" t="s">
        <v>231</v>
      </c>
      <c r="C365" s="57" t="s">
        <v>6</v>
      </c>
      <c r="D365" s="35" t="s">
        <v>474</v>
      </c>
      <c r="E365" s="57" t="s">
        <v>4</v>
      </c>
      <c r="F365" s="358" t="s">
        <v>950</v>
      </c>
      <c r="G365" s="57" t="s">
        <v>524</v>
      </c>
      <c r="H365" s="38">
        <v>1.0</v>
      </c>
      <c r="I365" s="113">
        <v>4790.0</v>
      </c>
      <c r="J365" s="125"/>
      <c r="K365" s="104"/>
      <c r="L365" s="149">
        <v>1750.0</v>
      </c>
      <c r="M365" s="469">
        <v>1663.0</v>
      </c>
      <c r="N365" s="57" t="s">
        <v>819</v>
      </c>
      <c r="P365" s="63"/>
      <c r="Q365" s="63"/>
      <c r="T365" s="63"/>
      <c r="U365" s="63">
        <f t="shared" si="39"/>
        <v>1663</v>
      </c>
      <c r="V365" s="63"/>
      <c r="W365" s="63"/>
      <c r="X365" s="63"/>
      <c r="Y365" s="63"/>
      <c r="Z365" s="63"/>
      <c r="AA365" s="63"/>
      <c r="AB365" s="63"/>
      <c r="AC365" s="63"/>
      <c r="AD365" s="63"/>
      <c r="AE365" s="252"/>
      <c r="AF365" s="252"/>
      <c r="AG365" s="252"/>
      <c r="AH365" s="252"/>
      <c r="AI365" s="270"/>
      <c r="AJ365" s="270"/>
      <c r="AK365" s="270"/>
    </row>
    <row r="366" ht="15.75" customHeight="1">
      <c r="A366" s="271" t="s">
        <v>315</v>
      </c>
      <c r="B366" s="57" t="s">
        <v>231</v>
      </c>
      <c r="C366" s="57" t="s">
        <v>6</v>
      </c>
      <c r="D366" s="57" t="s">
        <v>328</v>
      </c>
      <c r="E366" s="57" t="s">
        <v>4</v>
      </c>
      <c r="F366" s="358" t="s">
        <v>787</v>
      </c>
      <c r="G366" s="57" t="s">
        <v>524</v>
      </c>
      <c r="H366" s="38">
        <v>1.0</v>
      </c>
      <c r="I366" s="113">
        <v>4990.0</v>
      </c>
      <c r="J366" s="132">
        <v>3990.0</v>
      </c>
      <c r="K366" s="104"/>
      <c r="L366" s="133">
        <v>1663.0</v>
      </c>
      <c r="M366" s="381">
        <v>1497.0</v>
      </c>
      <c r="N366" s="57" t="s">
        <v>748</v>
      </c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  <c r="AH366" s="252"/>
      <c r="AI366" s="252"/>
      <c r="AJ366" s="270"/>
      <c r="AK366" s="270"/>
      <c r="AL366" s="270"/>
      <c r="AM366" s="270"/>
      <c r="AN366" s="270"/>
      <c r="AO366" s="270"/>
    </row>
    <row r="367" ht="15.75" customHeight="1">
      <c r="A367" s="271" t="s">
        <v>315</v>
      </c>
      <c r="B367" s="57" t="s">
        <v>231</v>
      </c>
      <c r="C367" s="57" t="s">
        <v>6</v>
      </c>
      <c r="D367" s="57" t="s">
        <v>328</v>
      </c>
      <c r="E367" s="57" t="s">
        <v>4</v>
      </c>
      <c r="F367" s="358" t="s">
        <v>788</v>
      </c>
      <c r="G367" s="57" t="s">
        <v>524</v>
      </c>
      <c r="H367" s="38">
        <v>1.0</v>
      </c>
      <c r="I367" s="113">
        <v>4990.0</v>
      </c>
      <c r="J367" s="132">
        <v>3990.0</v>
      </c>
      <c r="K367" s="104"/>
      <c r="L367" s="133">
        <v>1663.0</v>
      </c>
      <c r="M367" s="381">
        <v>1497.0</v>
      </c>
      <c r="N367" s="57" t="s">
        <v>748</v>
      </c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70"/>
      <c r="AK367" s="270"/>
      <c r="AL367" s="270"/>
      <c r="AM367" s="270"/>
      <c r="AN367" s="270"/>
      <c r="AO367" s="270"/>
    </row>
    <row r="368" ht="15.75" customHeight="1">
      <c r="A368" s="35" t="s">
        <v>315</v>
      </c>
      <c r="B368" s="35" t="s">
        <v>231</v>
      </c>
      <c r="C368" s="35" t="s">
        <v>6</v>
      </c>
      <c r="D368" s="35" t="s">
        <v>567</v>
      </c>
      <c r="E368" s="35" t="s">
        <v>4</v>
      </c>
      <c r="F368" s="348" t="s">
        <v>543</v>
      </c>
      <c r="G368" s="35" t="s">
        <v>524</v>
      </c>
      <c r="H368" s="39">
        <v>1.0</v>
      </c>
      <c r="I368" s="274"/>
      <c r="J368" s="59">
        <v>5390.0</v>
      </c>
      <c r="K368" s="38"/>
      <c r="L368" s="274"/>
      <c r="M368" s="107">
        <v>2055.0</v>
      </c>
      <c r="N368" s="35" t="s">
        <v>522</v>
      </c>
      <c r="O368" s="231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  <c r="AA368" s="252"/>
      <c r="AB368" s="252"/>
      <c r="AC368" s="252"/>
      <c r="AD368" s="252"/>
      <c r="AE368" s="252"/>
      <c r="AF368" s="252"/>
      <c r="AG368" s="252"/>
      <c r="AH368" s="252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35" t="s">
        <v>315</v>
      </c>
      <c r="B369" s="35" t="s">
        <v>231</v>
      </c>
      <c r="C369" s="35" t="s">
        <v>6</v>
      </c>
      <c r="D369" s="35" t="s">
        <v>328</v>
      </c>
      <c r="E369" s="35" t="s">
        <v>4</v>
      </c>
      <c r="F369" s="348" t="s">
        <v>543</v>
      </c>
      <c r="G369" s="35" t="s">
        <v>524</v>
      </c>
      <c r="H369" s="39">
        <v>1.0</v>
      </c>
      <c r="I369" s="274"/>
      <c r="J369" s="59">
        <v>5390.0</v>
      </c>
      <c r="K369" s="38"/>
      <c r="L369" s="274"/>
      <c r="M369" s="107">
        <v>2055.0</v>
      </c>
      <c r="N369" s="35" t="s">
        <v>522</v>
      </c>
      <c r="O369" s="231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35" t="s">
        <v>315</v>
      </c>
      <c r="B370" s="35" t="s">
        <v>231</v>
      </c>
      <c r="C370" s="35" t="s">
        <v>6</v>
      </c>
      <c r="D370" s="35" t="s">
        <v>567</v>
      </c>
      <c r="E370" s="35" t="s">
        <v>4</v>
      </c>
      <c r="F370" s="348" t="s">
        <v>544</v>
      </c>
      <c r="G370" s="35" t="s">
        <v>524</v>
      </c>
      <c r="H370" s="39">
        <v>1.0</v>
      </c>
      <c r="I370" s="274"/>
      <c r="J370" s="59">
        <v>5390.0</v>
      </c>
      <c r="K370" s="38"/>
      <c r="L370" s="274"/>
      <c r="M370" s="107">
        <v>2055.0</v>
      </c>
      <c r="N370" s="35" t="s">
        <v>522</v>
      </c>
      <c r="O370" s="231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35" t="s">
        <v>315</v>
      </c>
      <c r="B371" s="35" t="s">
        <v>231</v>
      </c>
      <c r="C371" s="35" t="s">
        <v>6</v>
      </c>
      <c r="D371" s="35" t="s">
        <v>328</v>
      </c>
      <c r="E371" s="35" t="s">
        <v>4</v>
      </c>
      <c r="F371" s="348" t="s">
        <v>544</v>
      </c>
      <c r="G371" s="35" t="s">
        <v>524</v>
      </c>
      <c r="H371" s="39">
        <v>1.0</v>
      </c>
      <c r="I371" s="274"/>
      <c r="J371" s="59">
        <v>5390.0</v>
      </c>
      <c r="K371" s="38"/>
      <c r="L371" s="274"/>
      <c r="M371" s="107">
        <v>2055.0</v>
      </c>
      <c r="N371" s="35" t="s">
        <v>522</v>
      </c>
      <c r="O371" s="73"/>
      <c r="P371" s="276"/>
      <c r="Q371" s="276"/>
      <c r="R371" s="276"/>
      <c r="S371" s="276"/>
      <c r="T371" s="276"/>
      <c r="U371" s="276"/>
      <c r="V371" s="277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470" t="s">
        <v>315</v>
      </c>
      <c r="B372" s="471" t="s">
        <v>231</v>
      </c>
      <c r="C372" s="471" t="s">
        <v>6</v>
      </c>
      <c r="D372" s="471" t="s">
        <v>328</v>
      </c>
      <c r="E372" s="471" t="s">
        <v>4</v>
      </c>
      <c r="F372" s="472" t="s">
        <v>545</v>
      </c>
      <c r="G372" s="471" t="s">
        <v>524</v>
      </c>
      <c r="H372" s="47">
        <v>1.0</v>
      </c>
      <c r="I372" s="473">
        <v>6590.0</v>
      </c>
      <c r="J372" s="474"/>
      <c r="K372" s="179">
        <v>2830.0</v>
      </c>
      <c r="L372" s="38">
        <v>2519.0</v>
      </c>
      <c r="M372" s="189">
        <f>L372*H372</f>
        <v>2519</v>
      </c>
      <c r="N372" s="57" t="s">
        <v>1134</v>
      </c>
      <c r="O372" s="274"/>
      <c r="P372" s="276"/>
      <c r="Q372" s="276"/>
      <c r="R372" s="276"/>
      <c r="S372" s="276"/>
      <c r="T372" s="276"/>
      <c r="U372" s="276"/>
      <c r="V372" s="277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70"/>
      <c r="AK372" s="270"/>
      <c r="AL372" s="270"/>
      <c r="AM372" s="270"/>
      <c r="AN372" s="270"/>
      <c r="AO372" s="270"/>
    </row>
    <row r="373" ht="15.75" customHeight="1">
      <c r="A373" s="282" t="s">
        <v>315</v>
      </c>
      <c r="B373" s="458" t="s">
        <v>231</v>
      </c>
      <c r="C373" s="458" t="s">
        <v>6</v>
      </c>
      <c r="D373" s="458" t="s">
        <v>567</v>
      </c>
      <c r="E373" s="458" t="s">
        <v>4</v>
      </c>
      <c r="F373" s="368" t="s">
        <v>1983</v>
      </c>
      <c r="G373" s="459" t="s">
        <v>1840</v>
      </c>
      <c r="H373" s="39">
        <v>1.0</v>
      </c>
      <c r="I373" s="274"/>
      <c r="J373" s="458">
        <v>4990.0</v>
      </c>
      <c r="K373" s="466"/>
      <c r="L373" s="460">
        <v>1580.0</v>
      </c>
      <c r="M373" s="461">
        <v>1580.0</v>
      </c>
      <c r="N373" s="271" t="s">
        <v>1841</v>
      </c>
      <c r="O373" s="380"/>
      <c r="P373" s="276"/>
      <c r="Q373" s="276"/>
      <c r="R373" s="276"/>
      <c r="S373" s="276"/>
      <c r="T373" s="276"/>
      <c r="U373" s="276"/>
      <c r="V373" s="277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282" t="s">
        <v>315</v>
      </c>
      <c r="B374" s="458" t="s">
        <v>231</v>
      </c>
      <c r="C374" s="458" t="s">
        <v>6</v>
      </c>
      <c r="D374" s="458" t="s">
        <v>567</v>
      </c>
      <c r="E374" s="458" t="s">
        <v>4</v>
      </c>
      <c r="F374" s="368" t="s">
        <v>1984</v>
      </c>
      <c r="G374" s="459" t="s">
        <v>1840</v>
      </c>
      <c r="H374" s="39">
        <v>1.0</v>
      </c>
      <c r="I374" s="274"/>
      <c r="J374" s="458">
        <v>4990.0</v>
      </c>
      <c r="K374" s="466"/>
      <c r="L374" s="460">
        <v>1580.0</v>
      </c>
      <c r="M374" s="461">
        <v>1580.0</v>
      </c>
      <c r="N374" s="271" t="s">
        <v>1841</v>
      </c>
      <c r="O374" s="380"/>
      <c r="P374" s="276"/>
      <c r="Q374" s="276"/>
      <c r="R374" s="276"/>
      <c r="S374" s="276"/>
      <c r="T374" s="276"/>
      <c r="U374" s="276"/>
      <c r="V374" s="277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271" t="s">
        <v>315</v>
      </c>
      <c r="B375" s="475" t="s">
        <v>231</v>
      </c>
      <c r="C375" s="475" t="s">
        <v>6</v>
      </c>
      <c r="D375" s="475" t="s">
        <v>328</v>
      </c>
      <c r="E375" s="476" t="s">
        <v>319</v>
      </c>
      <c r="F375" s="477" t="s">
        <v>1985</v>
      </c>
      <c r="G375" s="475" t="s">
        <v>524</v>
      </c>
      <c r="H375" s="264">
        <v>1.0</v>
      </c>
      <c r="I375" s="274"/>
      <c r="J375" s="475">
        <v>3590.0</v>
      </c>
      <c r="K375" s="478"/>
      <c r="L375" s="475">
        <v>1422.0</v>
      </c>
      <c r="M375" s="479">
        <f>L375*H375</f>
        <v>1422</v>
      </c>
      <c r="N375" s="380"/>
      <c r="O375" s="380"/>
      <c r="P375" s="276"/>
      <c r="Q375" s="276"/>
      <c r="R375" s="276"/>
      <c r="S375" s="276"/>
      <c r="T375" s="276"/>
      <c r="U375" s="276"/>
      <c r="V375" s="277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71" t="s">
        <v>315</v>
      </c>
      <c r="B376" s="271" t="s">
        <v>231</v>
      </c>
      <c r="C376" s="271" t="s">
        <v>6</v>
      </c>
      <c r="D376" s="271" t="s">
        <v>567</v>
      </c>
      <c r="E376" s="271" t="s">
        <v>319</v>
      </c>
      <c r="F376" s="272" t="s">
        <v>1986</v>
      </c>
      <c r="G376" s="271" t="s">
        <v>377</v>
      </c>
      <c r="H376" s="273">
        <v>1.0</v>
      </c>
      <c r="I376" s="480"/>
      <c r="J376" s="271">
        <v>6190.0</v>
      </c>
      <c r="K376" s="280"/>
      <c r="L376" s="481">
        <v>2497.0</v>
      </c>
      <c r="M376" s="482">
        <v>2372.15</v>
      </c>
      <c r="N376" s="271" t="s">
        <v>378</v>
      </c>
      <c r="O376" s="380"/>
      <c r="P376" s="276"/>
      <c r="Q376" s="276"/>
      <c r="R376" s="276"/>
      <c r="S376" s="276"/>
      <c r="T376" s="276"/>
      <c r="U376" s="276"/>
      <c r="V376" s="277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271" t="s">
        <v>315</v>
      </c>
      <c r="B377" s="271" t="s">
        <v>231</v>
      </c>
      <c r="C377" s="271" t="s">
        <v>6</v>
      </c>
      <c r="D377" s="271" t="s">
        <v>567</v>
      </c>
      <c r="E377" s="271" t="s">
        <v>319</v>
      </c>
      <c r="F377" s="272" t="s">
        <v>1987</v>
      </c>
      <c r="G377" s="271" t="s">
        <v>377</v>
      </c>
      <c r="H377" s="273">
        <v>1.0</v>
      </c>
      <c r="I377" s="480"/>
      <c r="J377" s="271">
        <v>6190.0</v>
      </c>
      <c r="K377" s="280"/>
      <c r="L377" s="481">
        <v>2497.0</v>
      </c>
      <c r="M377" s="482">
        <v>2372.15</v>
      </c>
      <c r="N377" s="271" t="s">
        <v>378</v>
      </c>
      <c r="O377" s="380"/>
      <c r="P377" s="276"/>
      <c r="Q377" s="276"/>
      <c r="R377" s="276"/>
      <c r="S377" s="276"/>
      <c r="T377" s="276"/>
      <c r="U377" s="276"/>
      <c r="V377" s="277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271" t="s">
        <v>315</v>
      </c>
      <c r="B378" s="271" t="s">
        <v>231</v>
      </c>
      <c r="C378" s="271" t="s">
        <v>6</v>
      </c>
      <c r="D378" s="271" t="s">
        <v>328</v>
      </c>
      <c r="E378" s="271" t="s">
        <v>319</v>
      </c>
      <c r="F378" s="272" t="s">
        <v>1987</v>
      </c>
      <c r="G378" s="271" t="s">
        <v>377</v>
      </c>
      <c r="H378" s="273">
        <v>1.0</v>
      </c>
      <c r="I378" s="480"/>
      <c r="J378" s="271">
        <v>6190.0</v>
      </c>
      <c r="K378" s="280"/>
      <c r="L378" s="481">
        <v>2497.0</v>
      </c>
      <c r="M378" s="482">
        <v>2372.15</v>
      </c>
      <c r="N378" s="271" t="s">
        <v>378</v>
      </c>
      <c r="O378" s="380"/>
      <c r="P378" s="276"/>
      <c r="Q378" s="276"/>
      <c r="R378" s="276"/>
      <c r="S378" s="276"/>
      <c r="T378" s="276"/>
      <c r="U378" s="276"/>
      <c r="V378" s="277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71" t="s">
        <v>315</v>
      </c>
      <c r="B379" s="475" t="s">
        <v>231</v>
      </c>
      <c r="C379" s="475" t="s">
        <v>6</v>
      </c>
      <c r="D379" s="475" t="s">
        <v>567</v>
      </c>
      <c r="E379" s="476" t="s">
        <v>319</v>
      </c>
      <c r="F379" s="477" t="s">
        <v>1988</v>
      </c>
      <c r="G379" s="475" t="s">
        <v>524</v>
      </c>
      <c r="H379" s="264">
        <v>1.0</v>
      </c>
      <c r="I379" s="274"/>
      <c r="J379" s="475">
        <v>6190.0</v>
      </c>
      <c r="K379" s="478"/>
      <c r="L379" s="475">
        <v>2372.0</v>
      </c>
      <c r="M379" s="479">
        <f t="shared" ref="M379:M383" si="40">L379*H379</f>
        <v>2372</v>
      </c>
      <c r="N379" s="380"/>
      <c r="O379" s="380"/>
      <c r="P379" s="276"/>
      <c r="Q379" s="276"/>
      <c r="R379" s="276"/>
      <c r="S379" s="276"/>
      <c r="T379" s="276"/>
      <c r="U379" s="276"/>
      <c r="V379" s="277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271" t="s">
        <v>315</v>
      </c>
      <c r="B380" s="475" t="s">
        <v>231</v>
      </c>
      <c r="C380" s="475" t="s">
        <v>6</v>
      </c>
      <c r="D380" s="475" t="s">
        <v>328</v>
      </c>
      <c r="E380" s="476" t="s">
        <v>319</v>
      </c>
      <c r="F380" s="477" t="s">
        <v>1988</v>
      </c>
      <c r="G380" s="475" t="s">
        <v>524</v>
      </c>
      <c r="H380" s="264">
        <v>1.0</v>
      </c>
      <c r="I380" s="274"/>
      <c r="J380" s="475">
        <v>6190.0</v>
      </c>
      <c r="K380" s="478"/>
      <c r="L380" s="475">
        <v>2372.0</v>
      </c>
      <c r="M380" s="479">
        <f t="shared" si="40"/>
        <v>2372</v>
      </c>
      <c r="N380" s="380"/>
      <c r="O380" s="435"/>
      <c r="P380" s="276"/>
      <c r="Q380" s="276"/>
      <c r="R380" s="276"/>
      <c r="S380" s="276"/>
      <c r="T380" s="276"/>
      <c r="U380" s="276"/>
      <c r="V380" s="277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  <c r="AH380" s="252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271" t="s">
        <v>315</v>
      </c>
      <c r="B381" s="475" t="s">
        <v>231</v>
      </c>
      <c r="C381" s="475" t="s">
        <v>6</v>
      </c>
      <c r="D381" s="475" t="s">
        <v>567</v>
      </c>
      <c r="E381" s="476" t="s">
        <v>319</v>
      </c>
      <c r="F381" s="477" t="s">
        <v>1989</v>
      </c>
      <c r="G381" s="475" t="s">
        <v>524</v>
      </c>
      <c r="H381" s="264">
        <v>2.0</v>
      </c>
      <c r="I381" s="274"/>
      <c r="J381" s="475">
        <v>6790.0</v>
      </c>
      <c r="K381" s="478"/>
      <c r="L381" s="475">
        <v>2530.0</v>
      </c>
      <c r="M381" s="479">
        <f t="shared" si="40"/>
        <v>5060</v>
      </c>
      <c r="N381" s="380"/>
      <c r="O381" s="380"/>
      <c r="P381" s="276"/>
      <c r="Q381" s="276"/>
      <c r="R381" s="276"/>
      <c r="S381" s="276"/>
      <c r="T381" s="276"/>
      <c r="U381" s="276"/>
      <c r="V381" s="277"/>
      <c r="W381" s="252"/>
      <c r="X381" s="252"/>
      <c r="Y381" s="252"/>
      <c r="Z381" s="252"/>
      <c r="AA381" s="252"/>
      <c r="AB381" s="252"/>
      <c r="AC381" s="252"/>
      <c r="AD381" s="252"/>
      <c r="AE381" s="252"/>
      <c r="AF381" s="252"/>
      <c r="AG381" s="252"/>
      <c r="AH381" s="252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271" t="s">
        <v>315</v>
      </c>
      <c r="B382" s="475" t="s">
        <v>231</v>
      </c>
      <c r="C382" s="475" t="s">
        <v>6</v>
      </c>
      <c r="D382" s="475" t="s">
        <v>567</v>
      </c>
      <c r="E382" s="476" t="s">
        <v>319</v>
      </c>
      <c r="F382" s="477" t="s">
        <v>1990</v>
      </c>
      <c r="G382" s="475" t="s">
        <v>524</v>
      </c>
      <c r="H382" s="264">
        <v>1.0</v>
      </c>
      <c r="I382" s="274"/>
      <c r="J382" s="475">
        <v>6790.0</v>
      </c>
      <c r="K382" s="478"/>
      <c r="L382" s="475">
        <v>2530.0</v>
      </c>
      <c r="M382" s="479">
        <f t="shared" si="40"/>
        <v>2530</v>
      </c>
      <c r="N382" s="380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271" t="s">
        <v>315</v>
      </c>
      <c r="B383" s="475" t="s">
        <v>231</v>
      </c>
      <c r="C383" s="475" t="s">
        <v>6</v>
      </c>
      <c r="D383" s="475" t="s">
        <v>328</v>
      </c>
      <c r="E383" s="476" t="s">
        <v>319</v>
      </c>
      <c r="F383" s="477" t="s">
        <v>1990</v>
      </c>
      <c r="G383" s="475" t="s">
        <v>524</v>
      </c>
      <c r="H383" s="264">
        <v>1.0</v>
      </c>
      <c r="I383" s="274"/>
      <c r="J383" s="475">
        <v>6790.0</v>
      </c>
      <c r="K383" s="478"/>
      <c r="L383" s="475">
        <v>2530.0</v>
      </c>
      <c r="M383" s="479">
        <f t="shared" si="40"/>
        <v>2530</v>
      </c>
      <c r="N383" s="380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  <c r="AH383" s="252"/>
      <c r="AI383" s="252"/>
      <c r="AJ383" s="252"/>
      <c r="AK383" s="252"/>
      <c r="AL383" s="252"/>
      <c r="AM383" s="252"/>
      <c r="AN383" s="252"/>
      <c r="AO383" s="252"/>
    </row>
    <row r="384" ht="15.75" customHeight="1">
      <c r="A384" s="57" t="s">
        <v>315</v>
      </c>
      <c r="B384" s="57" t="s">
        <v>231</v>
      </c>
      <c r="C384" s="57" t="s">
        <v>6</v>
      </c>
      <c r="D384" s="57" t="s">
        <v>328</v>
      </c>
      <c r="E384" s="57" t="s">
        <v>4</v>
      </c>
      <c r="F384" s="358" t="s">
        <v>951</v>
      </c>
      <c r="G384" s="57" t="s">
        <v>524</v>
      </c>
      <c r="H384" s="38">
        <v>1.0</v>
      </c>
      <c r="I384" s="113">
        <v>5190.0</v>
      </c>
      <c r="J384" s="125"/>
      <c r="K384" s="104"/>
      <c r="L384" s="149">
        <v>1990.0</v>
      </c>
      <c r="M384" s="469">
        <v>1891.0</v>
      </c>
      <c r="N384" s="57" t="s">
        <v>819</v>
      </c>
      <c r="P384" s="63"/>
      <c r="Q384" s="63"/>
      <c r="T384" s="63"/>
      <c r="U384" s="63">
        <f t="shared" ref="U384:U388" si="41">M384*H384</f>
        <v>1891</v>
      </c>
      <c r="V384" s="63"/>
      <c r="W384" s="63"/>
      <c r="X384" s="63"/>
      <c r="Y384" s="63"/>
      <c r="Z384" s="63"/>
      <c r="AA384" s="63"/>
      <c r="AB384" s="63"/>
      <c r="AC384" s="63"/>
      <c r="AD384" s="63"/>
      <c r="AE384" s="252"/>
      <c r="AF384" s="252"/>
      <c r="AG384" s="252"/>
      <c r="AH384" s="252"/>
      <c r="AI384" s="270"/>
      <c r="AJ384" s="270"/>
      <c r="AK384" s="270"/>
    </row>
    <row r="385" ht="15.75" customHeight="1">
      <c r="A385" s="57" t="s">
        <v>315</v>
      </c>
      <c r="B385" s="57" t="s">
        <v>231</v>
      </c>
      <c r="C385" s="57" t="s">
        <v>6</v>
      </c>
      <c r="D385" s="271" t="s">
        <v>567</v>
      </c>
      <c r="E385" s="57" t="s">
        <v>4</v>
      </c>
      <c r="F385" s="358" t="s">
        <v>951</v>
      </c>
      <c r="G385" s="57" t="s">
        <v>524</v>
      </c>
      <c r="H385" s="38">
        <v>1.0</v>
      </c>
      <c r="I385" s="113">
        <v>5190.0</v>
      </c>
      <c r="J385" s="125"/>
      <c r="K385" s="104"/>
      <c r="L385" s="149">
        <v>1990.0</v>
      </c>
      <c r="M385" s="469">
        <v>1891.0</v>
      </c>
      <c r="N385" s="57" t="s">
        <v>819</v>
      </c>
      <c r="P385" s="63"/>
      <c r="Q385" s="63"/>
      <c r="T385" s="63"/>
      <c r="U385" s="63">
        <f t="shared" si="41"/>
        <v>1891</v>
      </c>
      <c r="V385" s="63"/>
      <c r="W385" s="63"/>
      <c r="X385" s="63"/>
      <c r="Y385" s="63"/>
      <c r="Z385" s="63"/>
      <c r="AA385" s="63"/>
      <c r="AB385" s="63"/>
      <c r="AC385" s="63"/>
      <c r="AD385" s="63"/>
      <c r="AE385" s="252"/>
      <c r="AF385" s="252"/>
      <c r="AG385" s="252"/>
      <c r="AH385" s="252"/>
      <c r="AI385" s="270"/>
      <c r="AJ385" s="270"/>
      <c r="AK385" s="270"/>
    </row>
    <row r="386" ht="15.75" customHeight="1">
      <c r="A386" s="57" t="s">
        <v>315</v>
      </c>
      <c r="B386" s="57" t="s">
        <v>231</v>
      </c>
      <c r="C386" s="57" t="s">
        <v>6</v>
      </c>
      <c r="D386" s="271" t="s">
        <v>567</v>
      </c>
      <c r="E386" s="57" t="s">
        <v>4</v>
      </c>
      <c r="F386" s="358" t="s">
        <v>952</v>
      </c>
      <c r="G386" s="57" t="s">
        <v>524</v>
      </c>
      <c r="H386" s="38">
        <v>1.0</v>
      </c>
      <c r="I386" s="113">
        <v>5190.0</v>
      </c>
      <c r="J386" s="125"/>
      <c r="K386" s="104"/>
      <c r="L386" s="149">
        <v>1990.0</v>
      </c>
      <c r="M386" s="469">
        <v>1891.0</v>
      </c>
      <c r="N386" s="57" t="s">
        <v>819</v>
      </c>
      <c r="P386" s="63"/>
      <c r="Q386" s="63"/>
      <c r="T386" s="63"/>
      <c r="U386" s="63">
        <f t="shared" si="41"/>
        <v>1891</v>
      </c>
      <c r="V386" s="63"/>
      <c r="W386" s="63"/>
      <c r="X386" s="63"/>
      <c r="Y386" s="63"/>
      <c r="Z386" s="63"/>
      <c r="AA386" s="63"/>
      <c r="AB386" s="63"/>
      <c r="AC386" s="63"/>
      <c r="AD386" s="63"/>
      <c r="AE386" s="252"/>
      <c r="AF386" s="252"/>
      <c r="AG386" s="252"/>
      <c r="AH386" s="252"/>
      <c r="AI386" s="270"/>
      <c r="AJ386" s="270"/>
      <c r="AK386" s="270"/>
    </row>
    <row r="387" ht="15.75" customHeight="1">
      <c r="A387" s="57" t="s">
        <v>315</v>
      </c>
      <c r="B387" s="57" t="s">
        <v>231</v>
      </c>
      <c r="C387" s="57" t="s">
        <v>6</v>
      </c>
      <c r="D387" s="271" t="s">
        <v>567</v>
      </c>
      <c r="E387" s="57" t="s">
        <v>4</v>
      </c>
      <c r="F387" s="358" t="s">
        <v>953</v>
      </c>
      <c r="G387" s="57" t="s">
        <v>524</v>
      </c>
      <c r="H387" s="38">
        <v>1.0</v>
      </c>
      <c r="I387" s="113">
        <v>5190.0</v>
      </c>
      <c r="J387" s="125"/>
      <c r="K387" s="104"/>
      <c r="L387" s="149">
        <v>1990.0</v>
      </c>
      <c r="M387" s="469">
        <v>1891.0</v>
      </c>
      <c r="N387" s="57" t="s">
        <v>819</v>
      </c>
      <c r="P387" s="63"/>
      <c r="Q387" s="63"/>
      <c r="T387" s="63"/>
      <c r="U387" s="63">
        <f t="shared" si="41"/>
        <v>1891</v>
      </c>
      <c r="V387" s="63"/>
      <c r="W387" s="63"/>
      <c r="X387" s="63"/>
      <c r="Y387" s="63"/>
      <c r="Z387" s="63"/>
      <c r="AA387" s="63"/>
      <c r="AB387" s="63"/>
      <c r="AC387" s="63"/>
      <c r="AD387" s="63"/>
      <c r="AE387" s="252"/>
      <c r="AF387" s="252"/>
      <c r="AG387" s="252"/>
      <c r="AH387" s="252"/>
      <c r="AI387" s="270"/>
      <c r="AJ387" s="270"/>
      <c r="AK387" s="270"/>
    </row>
    <row r="388" ht="15.75" customHeight="1">
      <c r="A388" s="57" t="s">
        <v>315</v>
      </c>
      <c r="B388" s="57" t="s">
        <v>231</v>
      </c>
      <c r="C388" s="57" t="s">
        <v>6</v>
      </c>
      <c r="D388" s="35" t="s">
        <v>474</v>
      </c>
      <c r="E388" s="57" t="s">
        <v>4</v>
      </c>
      <c r="F388" s="358" t="s">
        <v>953</v>
      </c>
      <c r="G388" s="57" t="s">
        <v>524</v>
      </c>
      <c r="H388" s="38">
        <v>0.0</v>
      </c>
      <c r="I388" s="113">
        <v>5190.0</v>
      </c>
      <c r="J388" s="125"/>
      <c r="K388" s="104"/>
      <c r="L388" s="149">
        <v>1990.0</v>
      </c>
      <c r="M388" s="469">
        <v>1891.0</v>
      </c>
      <c r="N388" s="57" t="s">
        <v>819</v>
      </c>
      <c r="O388" s="395" t="s">
        <v>438</v>
      </c>
      <c r="P388" s="63"/>
      <c r="Q388" s="63"/>
      <c r="T388" s="63"/>
      <c r="U388" s="63">
        <f t="shared" si="41"/>
        <v>0</v>
      </c>
      <c r="V388" s="63"/>
      <c r="W388" s="63"/>
      <c r="X388" s="63"/>
      <c r="Y388" s="63"/>
      <c r="Z388" s="63"/>
      <c r="AA388" s="63"/>
      <c r="AB388" s="63"/>
      <c r="AC388" s="63"/>
      <c r="AD388" s="63"/>
      <c r="AE388" s="252"/>
      <c r="AF388" s="252"/>
      <c r="AG388" s="252"/>
      <c r="AH388" s="252"/>
      <c r="AI388" s="270"/>
      <c r="AJ388" s="270"/>
      <c r="AK388" s="270"/>
    </row>
    <row r="389" ht="15.75" customHeight="1">
      <c r="A389" s="271" t="s">
        <v>315</v>
      </c>
      <c r="B389" s="271" t="s">
        <v>231</v>
      </c>
      <c r="C389" s="271" t="s">
        <v>6</v>
      </c>
      <c r="D389" s="271" t="s">
        <v>474</v>
      </c>
      <c r="E389" s="271" t="s">
        <v>319</v>
      </c>
      <c r="F389" s="272" t="s">
        <v>546</v>
      </c>
      <c r="G389" s="271" t="s">
        <v>377</v>
      </c>
      <c r="H389" s="273">
        <v>1.0</v>
      </c>
      <c r="I389" s="480"/>
      <c r="J389" s="271">
        <v>5190.0</v>
      </c>
      <c r="K389" s="280"/>
      <c r="L389" s="481">
        <v>1990.0</v>
      </c>
      <c r="M389" s="482">
        <v>1890.5</v>
      </c>
      <c r="N389" s="271" t="s">
        <v>378</v>
      </c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35" t="s">
        <v>315</v>
      </c>
      <c r="B390" s="35" t="s">
        <v>231</v>
      </c>
      <c r="C390" s="35" t="s">
        <v>6</v>
      </c>
      <c r="D390" s="35" t="s">
        <v>567</v>
      </c>
      <c r="E390" s="35" t="s">
        <v>4</v>
      </c>
      <c r="F390" s="348" t="s">
        <v>546</v>
      </c>
      <c r="G390" s="35" t="s">
        <v>524</v>
      </c>
      <c r="H390" s="39">
        <v>1.0</v>
      </c>
      <c r="I390" s="274"/>
      <c r="J390" s="59">
        <v>5190.0</v>
      </c>
      <c r="K390" s="38"/>
      <c r="L390" s="274"/>
      <c r="M390" s="107">
        <v>1891.0</v>
      </c>
      <c r="N390" s="35" t="s">
        <v>522</v>
      </c>
      <c r="O390" s="231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35" t="s">
        <v>315</v>
      </c>
      <c r="B391" s="35" t="s">
        <v>231</v>
      </c>
      <c r="C391" s="35" t="s">
        <v>6</v>
      </c>
      <c r="D391" s="35" t="s">
        <v>328</v>
      </c>
      <c r="E391" s="35" t="s">
        <v>4</v>
      </c>
      <c r="F391" s="348" t="s">
        <v>546</v>
      </c>
      <c r="G391" s="35" t="s">
        <v>524</v>
      </c>
      <c r="H391" s="39">
        <v>1.0</v>
      </c>
      <c r="I391" s="274"/>
      <c r="J391" s="59">
        <v>5190.0</v>
      </c>
      <c r="K391" s="38"/>
      <c r="L391" s="274"/>
      <c r="M391" s="107">
        <v>1891.0</v>
      </c>
      <c r="N391" s="35" t="s">
        <v>522</v>
      </c>
      <c r="O391" s="231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271" t="s">
        <v>315</v>
      </c>
      <c r="B392" s="271" t="s">
        <v>231</v>
      </c>
      <c r="C392" s="271" t="s">
        <v>6</v>
      </c>
      <c r="D392" s="271" t="s">
        <v>567</v>
      </c>
      <c r="E392" s="271" t="s">
        <v>319</v>
      </c>
      <c r="F392" s="272" t="s">
        <v>1991</v>
      </c>
      <c r="G392" s="271" t="s">
        <v>377</v>
      </c>
      <c r="H392" s="273">
        <v>1.0</v>
      </c>
      <c r="I392" s="480"/>
      <c r="J392" s="271">
        <v>5190.0</v>
      </c>
      <c r="K392" s="280"/>
      <c r="L392" s="481">
        <v>1990.0</v>
      </c>
      <c r="M392" s="482">
        <v>1890.5</v>
      </c>
      <c r="N392" s="271" t="s">
        <v>378</v>
      </c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  <c r="AH392" s="252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271" t="s">
        <v>315</v>
      </c>
      <c r="B393" s="271" t="s">
        <v>231</v>
      </c>
      <c r="C393" s="271" t="s">
        <v>6</v>
      </c>
      <c r="D393" s="271" t="s">
        <v>567</v>
      </c>
      <c r="E393" s="271" t="s">
        <v>319</v>
      </c>
      <c r="F393" s="272" t="s">
        <v>1992</v>
      </c>
      <c r="G393" s="271" t="s">
        <v>377</v>
      </c>
      <c r="H393" s="273">
        <v>1.0</v>
      </c>
      <c r="I393" s="480"/>
      <c r="J393" s="271">
        <v>5190.0</v>
      </c>
      <c r="K393" s="280"/>
      <c r="L393" s="481">
        <v>1990.0</v>
      </c>
      <c r="M393" s="482">
        <v>1890.5</v>
      </c>
      <c r="N393" s="271" t="s">
        <v>378</v>
      </c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  <c r="AH393" s="252"/>
      <c r="AI393" s="252"/>
      <c r="AJ393" s="252"/>
      <c r="AK393" s="252"/>
      <c r="AL393" s="252"/>
      <c r="AM393" s="252"/>
      <c r="AN393" s="252"/>
      <c r="AO393" s="252"/>
    </row>
    <row r="394" ht="15.75" customHeight="1">
      <c r="A394" s="35" t="s">
        <v>315</v>
      </c>
      <c r="B394" s="35" t="s">
        <v>231</v>
      </c>
      <c r="C394" s="35" t="s">
        <v>6</v>
      </c>
      <c r="D394" s="35" t="s">
        <v>567</v>
      </c>
      <c r="E394" s="35" t="s">
        <v>4</v>
      </c>
      <c r="F394" s="348" t="s">
        <v>547</v>
      </c>
      <c r="G394" s="35" t="s">
        <v>524</v>
      </c>
      <c r="H394" s="39">
        <v>1.0</v>
      </c>
      <c r="I394" s="274"/>
      <c r="J394" s="59">
        <v>5190.0</v>
      </c>
      <c r="K394" s="38"/>
      <c r="L394" s="274"/>
      <c r="M394" s="107">
        <v>1891.0</v>
      </c>
      <c r="N394" s="35" t="s">
        <v>522</v>
      </c>
      <c r="O394" s="231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  <c r="AH394" s="252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57" t="s">
        <v>315</v>
      </c>
      <c r="B395" s="57" t="s">
        <v>231</v>
      </c>
      <c r="C395" s="57" t="s">
        <v>6</v>
      </c>
      <c r="D395" s="57" t="s">
        <v>328</v>
      </c>
      <c r="E395" s="57" t="s">
        <v>4</v>
      </c>
      <c r="F395" s="358" t="s">
        <v>954</v>
      </c>
      <c r="G395" s="57" t="s">
        <v>524</v>
      </c>
      <c r="H395" s="38">
        <v>1.0</v>
      </c>
      <c r="I395" s="113">
        <v>6390.0</v>
      </c>
      <c r="J395" s="125"/>
      <c r="K395" s="104"/>
      <c r="L395" s="149">
        <v>2690.0</v>
      </c>
      <c r="M395" s="469">
        <v>2556.0</v>
      </c>
      <c r="N395" s="57" t="s">
        <v>819</v>
      </c>
      <c r="P395" s="63"/>
      <c r="Q395" s="63"/>
      <c r="T395" s="63"/>
      <c r="U395" s="63">
        <f t="shared" ref="U395:U398" si="42">M395*H395</f>
        <v>2556</v>
      </c>
      <c r="V395" s="63"/>
      <c r="W395" s="63"/>
      <c r="X395" s="63"/>
      <c r="Y395" s="63"/>
      <c r="Z395" s="63"/>
      <c r="AA395" s="63"/>
      <c r="AB395" s="63"/>
      <c r="AC395" s="63"/>
      <c r="AD395" s="63"/>
      <c r="AE395" s="252"/>
      <c r="AF395" s="252"/>
      <c r="AG395" s="252"/>
      <c r="AH395" s="252"/>
      <c r="AI395" s="270"/>
      <c r="AJ395" s="270"/>
      <c r="AK395" s="270"/>
    </row>
    <row r="396" ht="15.75" customHeight="1">
      <c r="A396" s="57" t="s">
        <v>315</v>
      </c>
      <c r="B396" s="57" t="s">
        <v>231</v>
      </c>
      <c r="C396" s="57" t="s">
        <v>6</v>
      </c>
      <c r="D396" s="271" t="s">
        <v>567</v>
      </c>
      <c r="E396" s="57" t="s">
        <v>4</v>
      </c>
      <c r="F396" s="358" t="s">
        <v>954</v>
      </c>
      <c r="G396" s="57" t="s">
        <v>524</v>
      </c>
      <c r="H396" s="38">
        <v>1.0</v>
      </c>
      <c r="I396" s="113">
        <v>6390.0</v>
      </c>
      <c r="J396" s="125"/>
      <c r="K396" s="104"/>
      <c r="L396" s="149">
        <v>2690.0</v>
      </c>
      <c r="M396" s="469">
        <v>2556.0</v>
      </c>
      <c r="N396" s="57" t="s">
        <v>819</v>
      </c>
      <c r="P396" s="63"/>
      <c r="Q396" s="63"/>
      <c r="T396" s="63"/>
      <c r="U396" s="63">
        <f t="shared" si="42"/>
        <v>2556</v>
      </c>
      <c r="V396" s="63"/>
      <c r="W396" s="63"/>
      <c r="X396" s="63"/>
      <c r="Y396" s="63"/>
      <c r="Z396" s="63"/>
      <c r="AA396" s="63"/>
      <c r="AB396" s="63"/>
      <c r="AC396" s="63"/>
      <c r="AD396" s="63"/>
      <c r="AE396" s="252"/>
      <c r="AF396" s="252"/>
      <c r="AG396" s="252"/>
      <c r="AH396" s="252"/>
      <c r="AI396" s="270"/>
      <c r="AJ396" s="270"/>
      <c r="AK396" s="270"/>
    </row>
    <row r="397" ht="15.75" customHeight="1">
      <c r="A397" s="57" t="s">
        <v>315</v>
      </c>
      <c r="B397" s="57" t="s">
        <v>231</v>
      </c>
      <c r="C397" s="57" t="s">
        <v>6</v>
      </c>
      <c r="D397" s="57" t="s">
        <v>328</v>
      </c>
      <c r="E397" s="57" t="s">
        <v>4</v>
      </c>
      <c r="F397" s="358" t="s">
        <v>955</v>
      </c>
      <c r="G397" s="57" t="s">
        <v>524</v>
      </c>
      <c r="H397" s="38">
        <v>1.0</v>
      </c>
      <c r="I397" s="113">
        <v>6390.0</v>
      </c>
      <c r="J397" s="125"/>
      <c r="K397" s="104"/>
      <c r="L397" s="149">
        <v>2690.0</v>
      </c>
      <c r="M397" s="469">
        <v>2556.0</v>
      </c>
      <c r="N397" s="57" t="s">
        <v>819</v>
      </c>
      <c r="P397" s="63"/>
      <c r="Q397" s="63"/>
      <c r="T397" s="63"/>
      <c r="U397" s="63">
        <f t="shared" si="42"/>
        <v>2556</v>
      </c>
      <c r="V397" s="63"/>
      <c r="W397" s="63"/>
      <c r="X397" s="63"/>
      <c r="Y397" s="63"/>
      <c r="Z397" s="63"/>
      <c r="AA397" s="63"/>
      <c r="AB397" s="63"/>
      <c r="AC397" s="63"/>
      <c r="AD397" s="63"/>
      <c r="AE397" s="252"/>
      <c r="AF397" s="252"/>
      <c r="AG397" s="252"/>
      <c r="AH397" s="252"/>
      <c r="AI397" s="270"/>
      <c r="AJ397" s="270"/>
      <c r="AK397" s="270"/>
    </row>
    <row r="398" ht="15.75" customHeight="1">
      <c r="A398" s="57" t="s">
        <v>315</v>
      </c>
      <c r="B398" s="57" t="s">
        <v>231</v>
      </c>
      <c r="C398" s="57" t="s">
        <v>6</v>
      </c>
      <c r="D398" s="271" t="s">
        <v>567</v>
      </c>
      <c r="E398" s="57" t="s">
        <v>4</v>
      </c>
      <c r="F398" s="358" t="s">
        <v>955</v>
      </c>
      <c r="G398" s="57" t="s">
        <v>524</v>
      </c>
      <c r="H398" s="38">
        <v>1.0</v>
      </c>
      <c r="I398" s="113">
        <v>6390.0</v>
      </c>
      <c r="J398" s="125"/>
      <c r="K398" s="104"/>
      <c r="L398" s="149">
        <v>2690.0</v>
      </c>
      <c r="M398" s="469">
        <v>2556.0</v>
      </c>
      <c r="N398" s="57" t="s">
        <v>819</v>
      </c>
      <c r="P398" s="63"/>
      <c r="Q398" s="63"/>
      <c r="T398" s="63"/>
      <c r="U398" s="63">
        <f t="shared" si="42"/>
        <v>2556</v>
      </c>
      <c r="V398" s="63"/>
      <c r="W398" s="63"/>
      <c r="X398" s="63"/>
      <c r="Y398" s="63"/>
      <c r="Z398" s="63"/>
      <c r="AA398" s="63"/>
      <c r="AB398" s="63"/>
      <c r="AC398" s="63"/>
      <c r="AD398" s="63"/>
      <c r="AE398" s="252"/>
      <c r="AF398" s="252"/>
      <c r="AG398" s="252"/>
      <c r="AH398" s="252"/>
      <c r="AI398" s="270"/>
      <c r="AJ398" s="270"/>
      <c r="AK398" s="270"/>
    </row>
    <row r="399" ht="15.75" customHeight="1">
      <c r="A399" s="57" t="s">
        <v>315</v>
      </c>
      <c r="B399" s="57" t="s">
        <v>231</v>
      </c>
      <c r="C399" s="57" t="s">
        <v>6</v>
      </c>
      <c r="D399" s="57" t="s">
        <v>328</v>
      </c>
      <c r="E399" s="57" t="s">
        <v>4</v>
      </c>
      <c r="F399" s="382" t="s">
        <v>1165</v>
      </c>
      <c r="G399" s="57" t="s">
        <v>524</v>
      </c>
      <c r="H399" s="38">
        <v>1.0</v>
      </c>
      <c r="I399" s="113">
        <v>5990.0</v>
      </c>
      <c r="J399" s="125"/>
      <c r="K399" s="179">
        <v>2550.0</v>
      </c>
      <c r="L399" s="38">
        <v>2270.0</v>
      </c>
      <c r="M399" s="189">
        <f t="shared" ref="M399:M414" si="43">L399*H399</f>
        <v>2270</v>
      </c>
      <c r="N399" s="57" t="s">
        <v>1134</v>
      </c>
      <c r="O399" s="63"/>
      <c r="P399" s="63"/>
      <c r="Q399" s="63"/>
      <c r="R399" s="64"/>
      <c r="S399" s="54"/>
      <c r="T399" s="54"/>
      <c r="U399" s="54"/>
      <c r="V399" s="54"/>
      <c r="W399" s="5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3"/>
      <c r="AI399" s="63"/>
      <c r="AJ399" s="63"/>
      <c r="AK399" s="270"/>
      <c r="AL399" s="270"/>
      <c r="AM399" s="270"/>
      <c r="AN399" s="270"/>
    </row>
    <row r="400" ht="15.75" customHeight="1">
      <c r="A400" s="57" t="s">
        <v>315</v>
      </c>
      <c r="B400" s="57" t="s">
        <v>231</v>
      </c>
      <c r="C400" s="57" t="s">
        <v>6</v>
      </c>
      <c r="D400" s="35" t="s">
        <v>474</v>
      </c>
      <c r="E400" s="57" t="s">
        <v>4</v>
      </c>
      <c r="F400" s="382" t="s">
        <v>1166</v>
      </c>
      <c r="G400" s="57" t="s">
        <v>524</v>
      </c>
      <c r="H400" s="38">
        <v>1.0</v>
      </c>
      <c r="I400" s="113">
        <v>6590.0</v>
      </c>
      <c r="J400" s="125"/>
      <c r="K400" s="179">
        <v>2830.0</v>
      </c>
      <c r="L400" s="38">
        <v>2519.0</v>
      </c>
      <c r="M400" s="189">
        <f t="shared" si="43"/>
        <v>2519</v>
      </c>
      <c r="N400" s="57" t="s">
        <v>1134</v>
      </c>
      <c r="O400" s="63"/>
      <c r="P400" s="63"/>
      <c r="Q400" s="63"/>
      <c r="R400" s="64"/>
      <c r="S400" s="54"/>
      <c r="T400" s="54"/>
      <c r="U400" s="54"/>
      <c r="V400" s="54"/>
      <c r="W400" s="5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3"/>
      <c r="AI400" s="63"/>
      <c r="AJ400" s="63"/>
      <c r="AK400" s="270"/>
      <c r="AL400" s="270"/>
      <c r="AM400" s="270"/>
      <c r="AN400" s="270"/>
    </row>
    <row r="401" ht="15.75" customHeight="1">
      <c r="A401" s="57" t="s">
        <v>315</v>
      </c>
      <c r="B401" s="57" t="s">
        <v>236</v>
      </c>
      <c r="C401" s="57" t="s">
        <v>6</v>
      </c>
      <c r="D401" s="271" t="s">
        <v>567</v>
      </c>
      <c r="E401" s="57" t="s">
        <v>4</v>
      </c>
      <c r="F401" s="382" t="s">
        <v>1173</v>
      </c>
      <c r="G401" s="57" t="s">
        <v>524</v>
      </c>
      <c r="H401" s="38">
        <v>1.0</v>
      </c>
      <c r="I401" s="113">
        <v>2290.0</v>
      </c>
      <c r="J401" s="125"/>
      <c r="K401" s="179">
        <v>999.0</v>
      </c>
      <c r="L401" s="38">
        <v>889.0</v>
      </c>
      <c r="M401" s="189">
        <f t="shared" si="43"/>
        <v>889</v>
      </c>
      <c r="N401" s="57" t="s">
        <v>1134</v>
      </c>
      <c r="O401" s="63"/>
      <c r="P401" s="63"/>
      <c r="Q401" s="63"/>
      <c r="R401" s="64"/>
      <c r="S401" s="54"/>
      <c r="T401" s="54"/>
      <c r="U401" s="54"/>
      <c r="V401" s="54"/>
      <c r="W401" s="5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3"/>
      <c r="AI401" s="63"/>
      <c r="AJ401" s="63"/>
      <c r="AK401" s="270"/>
      <c r="AL401" s="270"/>
      <c r="AM401" s="270"/>
      <c r="AN401" s="270"/>
    </row>
    <row r="402" ht="15.75" customHeight="1">
      <c r="A402" s="57" t="s">
        <v>315</v>
      </c>
      <c r="B402" s="57" t="s">
        <v>236</v>
      </c>
      <c r="C402" s="57" t="s">
        <v>6</v>
      </c>
      <c r="D402" s="35" t="s">
        <v>474</v>
      </c>
      <c r="E402" s="57" t="s">
        <v>4</v>
      </c>
      <c r="F402" s="382" t="s">
        <v>1174</v>
      </c>
      <c r="G402" s="57" t="s">
        <v>524</v>
      </c>
      <c r="H402" s="38">
        <v>1.0</v>
      </c>
      <c r="I402" s="113">
        <v>2290.0</v>
      </c>
      <c r="J402" s="125"/>
      <c r="K402" s="179">
        <v>999.0</v>
      </c>
      <c r="L402" s="38">
        <v>889.0</v>
      </c>
      <c r="M402" s="189">
        <f t="shared" si="43"/>
        <v>889</v>
      </c>
      <c r="N402" s="57" t="s">
        <v>1134</v>
      </c>
      <c r="O402" s="63"/>
      <c r="P402" s="63"/>
      <c r="Q402" s="63"/>
      <c r="R402" s="64"/>
      <c r="S402" s="54"/>
      <c r="T402" s="54"/>
      <c r="U402" s="54"/>
      <c r="V402" s="54"/>
      <c r="W402" s="5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3"/>
      <c r="AI402" s="63"/>
      <c r="AJ402" s="63"/>
      <c r="AK402" s="270"/>
      <c r="AL402" s="270"/>
      <c r="AM402" s="270"/>
      <c r="AN402" s="270"/>
    </row>
    <row r="403" ht="15.75" customHeight="1">
      <c r="A403" s="57" t="s">
        <v>315</v>
      </c>
      <c r="B403" s="57" t="s">
        <v>231</v>
      </c>
      <c r="C403" s="57" t="s">
        <v>6</v>
      </c>
      <c r="D403" s="271" t="s">
        <v>567</v>
      </c>
      <c r="E403" s="57" t="s">
        <v>4</v>
      </c>
      <c r="F403" s="382" t="s">
        <v>1171</v>
      </c>
      <c r="G403" s="57" t="s">
        <v>524</v>
      </c>
      <c r="H403" s="38">
        <v>1.0</v>
      </c>
      <c r="I403" s="113">
        <v>4790.0</v>
      </c>
      <c r="J403" s="125"/>
      <c r="K403" s="179">
        <v>1990.0</v>
      </c>
      <c r="L403" s="38">
        <v>1771.0</v>
      </c>
      <c r="M403" s="189">
        <f t="shared" si="43"/>
        <v>1771</v>
      </c>
      <c r="N403" s="57" t="s">
        <v>1134</v>
      </c>
      <c r="O403" s="63"/>
      <c r="P403" s="63"/>
      <c r="Q403" s="63"/>
      <c r="R403" s="64"/>
      <c r="S403" s="54"/>
      <c r="T403" s="54"/>
      <c r="U403" s="54"/>
      <c r="V403" s="54"/>
      <c r="W403" s="5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3"/>
      <c r="AI403" s="63"/>
      <c r="AJ403" s="63"/>
      <c r="AK403" s="270"/>
      <c r="AL403" s="270"/>
      <c r="AM403" s="270"/>
      <c r="AN403" s="270"/>
    </row>
    <row r="404" ht="15.75" customHeight="1">
      <c r="A404" s="57" t="s">
        <v>315</v>
      </c>
      <c r="B404" s="57" t="s">
        <v>231</v>
      </c>
      <c r="C404" s="57" t="s">
        <v>6</v>
      </c>
      <c r="D404" s="35" t="s">
        <v>474</v>
      </c>
      <c r="E404" s="57" t="s">
        <v>4</v>
      </c>
      <c r="F404" s="382" t="s">
        <v>1171</v>
      </c>
      <c r="G404" s="57" t="s">
        <v>524</v>
      </c>
      <c r="H404" s="38">
        <v>1.0</v>
      </c>
      <c r="I404" s="113">
        <v>4790.0</v>
      </c>
      <c r="J404" s="125"/>
      <c r="K404" s="179">
        <v>1990.0</v>
      </c>
      <c r="L404" s="38">
        <v>1771.0</v>
      </c>
      <c r="M404" s="189">
        <f t="shared" si="43"/>
        <v>1771</v>
      </c>
      <c r="N404" s="57" t="s">
        <v>1134</v>
      </c>
      <c r="O404" s="63"/>
      <c r="P404" s="63"/>
      <c r="Q404" s="63"/>
      <c r="R404" s="64"/>
      <c r="S404" s="54"/>
      <c r="T404" s="54"/>
      <c r="U404" s="54"/>
      <c r="V404" s="54"/>
      <c r="W404" s="5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3"/>
      <c r="AI404" s="63"/>
      <c r="AJ404" s="63"/>
      <c r="AK404" s="270"/>
      <c r="AL404" s="270"/>
      <c r="AM404" s="270"/>
      <c r="AN404" s="270"/>
    </row>
    <row r="405" ht="15.75" customHeight="1">
      <c r="A405" s="57" t="s">
        <v>315</v>
      </c>
      <c r="B405" s="57" t="s">
        <v>231</v>
      </c>
      <c r="C405" s="57" t="s">
        <v>6</v>
      </c>
      <c r="D405" s="57" t="s">
        <v>328</v>
      </c>
      <c r="E405" s="57" t="s">
        <v>4</v>
      </c>
      <c r="F405" s="382" t="s">
        <v>1170</v>
      </c>
      <c r="G405" s="57" t="s">
        <v>524</v>
      </c>
      <c r="H405" s="38">
        <v>1.0</v>
      </c>
      <c r="I405" s="113">
        <v>6990.0</v>
      </c>
      <c r="J405" s="125"/>
      <c r="K405" s="179">
        <v>2990.0</v>
      </c>
      <c r="L405" s="38">
        <v>2661.0</v>
      </c>
      <c r="M405" s="189">
        <f t="shared" si="43"/>
        <v>2661</v>
      </c>
      <c r="N405" s="57" t="s">
        <v>1134</v>
      </c>
      <c r="O405" s="63"/>
      <c r="P405" s="63"/>
      <c r="Q405" s="63"/>
      <c r="R405" s="64"/>
      <c r="S405" s="54"/>
      <c r="T405" s="54"/>
      <c r="U405" s="54"/>
      <c r="V405" s="54"/>
      <c r="W405" s="5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3"/>
      <c r="AI405" s="63"/>
      <c r="AJ405" s="63"/>
      <c r="AK405" s="270"/>
      <c r="AL405" s="270"/>
      <c r="AM405" s="270"/>
      <c r="AN405" s="270"/>
    </row>
    <row r="406" ht="15.75" customHeight="1">
      <c r="A406" s="57" t="s">
        <v>315</v>
      </c>
      <c r="B406" s="57" t="s">
        <v>231</v>
      </c>
      <c r="C406" s="57" t="s">
        <v>6</v>
      </c>
      <c r="D406" s="271" t="s">
        <v>567</v>
      </c>
      <c r="E406" s="57" t="s">
        <v>4</v>
      </c>
      <c r="F406" s="382" t="s">
        <v>1170</v>
      </c>
      <c r="G406" s="57" t="s">
        <v>524</v>
      </c>
      <c r="H406" s="38">
        <v>1.0</v>
      </c>
      <c r="I406" s="113">
        <v>6990.0</v>
      </c>
      <c r="J406" s="125"/>
      <c r="K406" s="179">
        <v>2990.0</v>
      </c>
      <c r="L406" s="38">
        <v>2661.0</v>
      </c>
      <c r="M406" s="189">
        <f t="shared" si="43"/>
        <v>2661</v>
      </c>
      <c r="N406" s="57" t="s">
        <v>1134</v>
      </c>
      <c r="O406" s="63"/>
      <c r="P406" s="63"/>
      <c r="Q406" s="63"/>
      <c r="R406" s="64"/>
      <c r="S406" s="54"/>
      <c r="T406" s="54"/>
      <c r="U406" s="54"/>
      <c r="V406" s="54"/>
      <c r="W406" s="5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3"/>
      <c r="AI406" s="63"/>
      <c r="AJ406" s="63"/>
      <c r="AK406" s="270"/>
      <c r="AL406" s="270"/>
      <c r="AM406" s="270"/>
      <c r="AN406" s="270"/>
    </row>
    <row r="407" ht="15.75" customHeight="1">
      <c r="A407" s="57" t="s">
        <v>315</v>
      </c>
      <c r="B407" s="57" t="s">
        <v>246</v>
      </c>
      <c r="C407" s="57" t="s">
        <v>6</v>
      </c>
      <c r="D407" s="271" t="s">
        <v>567</v>
      </c>
      <c r="E407" s="57" t="s">
        <v>4</v>
      </c>
      <c r="F407" s="382" t="s">
        <v>1172</v>
      </c>
      <c r="G407" s="57" t="s">
        <v>524</v>
      </c>
      <c r="H407" s="38">
        <v>1.0</v>
      </c>
      <c r="I407" s="113">
        <v>2790.0</v>
      </c>
      <c r="J407" s="125"/>
      <c r="K407" s="179">
        <v>1190.0</v>
      </c>
      <c r="L407" s="38">
        <v>1059.0</v>
      </c>
      <c r="M407" s="189">
        <f t="shared" si="43"/>
        <v>1059</v>
      </c>
      <c r="N407" s="57" t="s">
        <v>1134</v>
      </c>
      <c r="O407" s="63"/>
      <c r="P407" s="63"/>
      <c r="Q407" s="63"/>
      <c r="R407" s="64"/>
      <c r="S407" s="54"/>
      <c r="T407" s="54"/>
      <c r="U407" s="54"/>
      <c r="V407" s="54"/>
      <c r="W407" s="5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3"/>
      <c r="AI407" s="63"/>
      <c r="AJ407" s="63"/>
      <c r="AK407" s="270"/>
      <c r="AL407" s="270"/>
      <c r="AM407" s="270"/>
      <c r="AN407" s="270"/>
    </row>
    <row r="408" ht="15.75" customHeight="1">
      <c r="A408" s="57" t="s">
        <v>315</v>
      </c>
      <c r="B408" s="57" t="s">
        <v>246</v>
      </c>
      <c r="C408" s="57" t="s">
        <v>6</v>
      </c>
      <c r="D408" s="35" t="s">
        <v>474</v>
      </c>
      <c r="E408" s="57" t="s">
        <v>4</v>
      </c>
      <c r="F408" s="382" t="s">
        <v>1172</v>
      </c>
      <c r="G408" s="57" t="s">
        <v>524</v>
      </c>
      <c r="H408" s="38">
        <v>1.0</v>
      </c>
      <c r="I408" s="113">
        <v>2790.0</v>
      </c>
      <c r="J408" s="125"/>
      <c r="K408" s="179">
        <v>1190.0</v>
      </c>
      <c r="L408" s="38">
        <v>1059.0</v>
      </c>
      <c r="M408" s="189">
        <f t="shared" si="43"/>
        <v>1059</v>
      </c>
      <c r="N408" s="57" t="s">
        <v>1134</v>
      </c>
      <c r="O408" s="63"/>
      <c r="P408" s="63"/>
      <c r="Q408" s="63"/>
      <c r="R408" s="64"/>
      <c r="S408" s="54"/>
      <c r="T408" s="54"/>
      <c r="U408" s="54"/>
      <c r="V408" s="54"/>
      <c r="W408" s="5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3"/>
      <c r="AI408" s="63"/>
      <c r="AJ408" s="63"/>
      <c r="AK408" s="270"/>
      <c r="AL408" s="270"/>
      <c r="AM408" s="270"/>
      <c r="AN408" s="270"/>
    </row>
    <row r="409" ht="15.75" customHeight="1">
      <c r="A409" s="57" t="s">
        <v>315</v>
      </c>
      <c r="B409" s="57" t="s">
        <v>231</v>
      </c>
      <c r="C409" s="57" t="s">
        <v>6</v>
      </c>
      <c r="D409" s="35" t="s">
        <v>474</v>
      </c>
      <c r="E409" s="57" t="s">
        <v>4</v>
      </c>
      <c r="F409" s="382" t="s">
        <v>1167</v>
      </c>
      <c r="G409" s="57" t="s">
        <v>524</v>
      </c>
      <c r="H409" s="38">
        <v>1.0</v>
      </c>
      <c r="I409" s="113">
        <v>4590.0</v>
      </c>
      <c r="J409" s="125"/>
      <c r="K409" s="179">
        <v>1790.0</v>
      </c>
      <c r="L409" s="38">
        <v>1593.0</v>
      </c>
      <c r="M409" s="189">
        <f t="shared" si="43"/>
        <v>1593</v>
      </c>
      <c r="N409" s="57" t="s">
        <v>1134</v>
      </c>
      <c r="O409" s="63"/>
      <c r="P409" s="63"/>
      <c r="Q409" s="63"/>
      <c r="R409" s="64"/>
      <c r="S409" s="54"/>
      <c r="T409" s="54"/>
      <c r="U409" s="54"/>
      <c r="V409" s="54"/>
      <c r="W409" s="5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3"/>
      <c r="AI409" s="63"/>
      <c r="AJ409" s="63"/>
      <c r="AK409" s="270"/>
      <c r="AL409" s="270"/>
      <c r="AM409" s="270"/>
      <c r="AN409" s="270"/>
    </row>
    <row r="410" ht="15.75" customHeight="1">
      <c r="A410" s="57" t="s">
        <v>315</v>
      </c>
      <c r="B410" s="57" t="s">
        <v>231</v>
      </c>
      <c r="C410" s="57" t="s">
        <v>6</v>
      </c>
      <c r="D410" s="271" t="s">
        <v>567</v>
      </c>
      <c r="E410" s="57" t="s">
        <v>4</v>
      </c>
      <c r="F410" s="382" t="s">
        <v>1167</v>
      </c>
      <c r="G410" s="57" t="s">
        <v>524</v>
      </c>
      <c r="H410" s="38">
        <v>1.0</v>
      </c>
      <c r="I410" s="113">
        <v>4590.0</v>
      </c>
      <c r="J410" s="125"/>
      <c r="K410" s="179">
        <v>1790.0</v>
      </c>
      <c r="L410" s="38">
        <v>1593.0</v>
      </c>
      <c r="M410" s="189">
        <f t="shared" si="43"/>
        <v>1593</v>
      </c>
      <c r="N410" s="57" t="s">
        <v>1134</v>
      </c>
      <c r="O410" s="63"/>
      <c r="P410" s="63"/>
      <c r="Q410" s="63"/>
      <c r="R410" s="64"/>
      <c r="S410" s="54"/>
      <c r="T410" s="54"/>
      <c r="U410" s="54"/>
      <c r="V410" s="54"/>
      <c r="W410" s="5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3"/>
      <c r="AI410" s="63"/>
      <c r="AJ410" s="63"/>
      <c r="AK410" s="270"/>
      <c r="AL410" s="270"/>
      <c r="AM410" s="270"/>
      <c r="AN410" s="270"/>
    </row>
    <row r="411" ht="15.75" customHeight="1">
      <c r="A411" s="57" t="s">
        <v>315</v>
      </c>
      <c r="B411" s="57" t="s">
        <v>231</v>
      </c>
      <c r="C411" s="57" t="s">
        <v>6</v>
      </c>
      <c r="D411" s="57" t="s">
        <v>328</v>
      </c>
      <c r="E411" s="57" t="s">
        <v>4</v>
      </c>
      <c r="F411" s="382" t="s">
        <v>1168</v>
      </c>
      <c r="G411" s="57" t="s">
        <v>524</v>
      </c>
      <c r="H411" s="38">
        <v>1.0</v>
      </c>
      <c r="I411" s="113">
        <v>4590.0</v>
      </c>
      <c r="J411" s="125"/>
      <c r="K411" s="179">
        <v>1790.0</v>
      </c>
      <c r="L411" s="38">
        <v>1593.0</v>
      </c>
      <c r="M411" s="189">
        <f t="shared" si="43"/>
        <v>1593</v>
      </c>
      <c r="N411" s="57" t="s">
        <v>1134</v>
      </c>
      <c r="O411" s="63"/>
      <c r="P411" s="63"/>
      <c r="Q411" s="63"/>
      <c r="R411" s="64"/>
      <c r="S411" s="54"/>
      <c r="T411" s="54"/>
      <c r="U411" s="54"/>
      <c r="V411" s="54"/>
      <c r="W411" s="5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3"/>
      <c r="AI411" s="63"/>
      <c r="AJ411" s="63"/>
      <c r="AK411" s="270"/>
      <c r="AL411" s="270"/>
      <c r="AM411" s="270"/>
      <c r="AN411" s="270"/>
    </row>
    <row r="412" ht="15.75" customHeight="1">
      <c r="A412" s="57" t="s">
        <v>315</v>
      </c>
      <c r="B412" s="57" t="s">
        <v>231</v>
      </c>
      <c r="C412" s="57" t="s">
        <v>6</v>
      </c>
      <c r="D412" s="271" t="s">
        <v>567</v>
      </c>
      <c r="E412" s="57" t="s">
        <v>4</v>
      </c>
      <c r="F412" s="382" t="s">
        <v>1168</v>
      </c>
      <c r="G412" s="57" t="s">
        <v>524</v>
      </c>
      <c r="H412" s="38">
        <v>1.0</v>
      </c>
      <c r="I412" s="113">
        <v>4590.0</v>
      </c>
      <c r="J412" s="125"/>
      <c r="K412" s="179">
        <v>1790.0</v>
      </c>
      <c r="L412" s="38">
        <v>1593.0</v>
      </c>
      <c r="M412" s="189">
        <f t="shared" si="43"/>
        <v>1593</v>
      </c>
      <c r="N412" s="57" t="s">
        <v>1134</v>
      </c>
      <c r="O412" s="63"/>
      <c r="P412" s="63"/>
      <c r="Q412" s="63"/>
      <c r="R412" s="64"/>
      <c r="S412" s="54"/>
      <c r="T412" s="54"/>
      <c r="U412" s="54"/>
      <c r="V412" s="54"/>
      <c r="W412" s="5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3"/>
      <c r="AI412" s="63"/>
      <c r="AJ412" s="63"/>
      <c r="AK412" s="270"/>
      <c r="AL412" s="270"/>
      <c r="AM412" s="270"/>
      <c r="AN412" s="270"/>
    </row>
    <row r="413" ht="15.75" customHeight="1">
      <c r="A413" s="57" t="s">
        <v>315</v>
      </c>
      <c r="B413" s="57" t="s">
        <v>231</v>
      </c>
      <c r="C413" s="57" t="s">
        <v>6</v>
      </c>
      <c r="D413" s="57" t="s">
        <v>328</v>
      </c>
      <c r="E413" s="57" t="s">
        <v>4</v>
      </c>
      <c r="F413" s="382" t="s">
        <v>1169</v>
      </c>
      <c r="G413" s="57" t="s">
        <v>524</v>
      </c>
      <c r="H413" s="38">
        <v>1.0</v>
      </c>
      <c r="I413" s="113">
        <v>6990.0</v>
      </c>
      <c r="J413" s="125"/>
      <c r="K413" s="179">
        <v>2990.0</v>
      </c>
      <c r="L413" s="38">
        <v>2661.0</v>
      </c>
      <c r="M413" s="189">
        <f t="shared" si="43"/>
        <v>2661</v>
      </c>
      <c r="N413" s="57" t="s">
        <v>1134</v>
      </c>
      <c r="O413" s="63"/>
      <c r="P413" s="63"/>
      <c r="Q413" s="63"/>
      <c r="R413" s="64"/>
      <c r="S413" s="54"/>
      <c r="T413" s="54"/>
      <c r="U413" s="54"/>
      <c r="V413" s="54"/>
      <c r="W413" s="5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3"/>
      <c r="AI413" s="63"/>
      <c r="AJ413" s="63"/>
      <c r="AK413" s="270"/>
      <c r="AL413" s="270"/>
      <c r="AM413" s="270"/>
      <c r="AN413" s="270"/>
    </row>
    <row r="414" ht="15.75" customHeight="1">
      <c r="A414" s="57" t="s">
        <v>315</v>
      </c>
      <c r="B414" s="57" t="s">
        <v>231</v>
      </c>
      <c r="C414" s="57" t="s">
        <v>6</v>
      </c>
      <c r="D414" s="271" t="s">
        <v>567</v>
      </c>
      <c r="E414" s="57" t="s">
        <v>4</v>
      </c>
      <c r="F414" s="382" t="s">
        <v>1169</v>
      </c>
      <c r="G414" s="57" t="s">
        <v>524</v>
      </c>
      <c r="H414" s="38">
        <v>1.0</v>
      </c>
      <c r="I414" s="113">
        <v>6990.0</v>
      </c>
      <c r="J414" s="125"/>
      <c r="K414" s="179">
        <v>2990.0</v>
      </c>
      <c r="L414" s="38">
        <v>2661.0</v>
      </c>
      <c r="M414" s="189">
        <f t="shared" si="43"/>
        <v>2661</v>
      </c>
      <c r="N414" s="57" t="s">
        <v>1134</v>
      </c>
      <c r="O414" s="63"/>
      <c r="P414" s="63"/>
      <c r="Q414" s="63"/>
      <c r="R414" s="64"/>
      <c r="S414" s="54"/>
      <c r="T414" s="54"/>
      <c r="U414" s="54"/>
      <c r="V414" s="54"/>
      <c r="W414" s="5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3"/>
      <c r="AI414" s="63"/>
      <c r="AJ414" s="63"/>
      <c r="AK414" s="270"/>
      <c r="AL414" s="270"/>
      <c r="AM414" s="270"/>
      <c r="AN414" s="270"/>
    </row>
    <row r="415" ht="15.75" customHeight="1">
      <c r="A415" s="271" t="s">
        <v>315</v>
      </c>
      <c r="B415" s="271" t="s">
        <v>246</v>
      </c>
      <c r="C415" s="271" t="s">
        <v>6</v>
      </c>
      <c r="D415" s="271" t="s">
        <v>567</v>
      </c>
      <c r="E415" s="271" t="s">
        <v>319</v>
      </c>
      <c r="F415" s="272" t="s">
        <v>1993</v>
      </c>
      <c r="G415" s="271" t="s">
        <v>377</v>
      </c>
      <c r="H415" s="273">
        <v>1.0</v>
      </c>
      <c r="I415" s="480"/>
      <c r="J415" s="271">
        <v>3190.0</v>
      </c>
      <c r="K415" s="280"/>
      <c r="L415" s="481">
        <v>1163.0</v>
      </c>
      <c r="M415" s="482">
        <v>1104.85</v>
      </c>
      <c r="N415" s="271" t="s">
        <v>378</v>
      </c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271" t="s">
        <v>315</v>
      </c>
      <c r="B416" s="271" t="s">
        <v>246</v>
      </c>
      <c r="C416" s="271" t="s">
        <v>6</v>
      </c>
      <c r="D416" s="271" t="s">
        <v>474</v>
      </c>
      <c r="E416" s="271" t="s">
        <v>319</v>
      </c>
      <c r="F416" s="272" t="s">
        <v>1994</v>
      </c>
      <c r="G416" s="271" t="s">
        <v>377</v>
      </c>
      <c r="H416" s="273">
        <v>1.0</v>
      </c>
      <c r="I416" s="480"/>
      <c r="J416" s="271">
        <v>3190.0</v>
      </c>
      <c r="K416" s="280"/>
      <c r="L416" s="481">
        <v>1163.0</v>
      </c>
      <c r="M416" s="482">
        <v>1104.85</v>
      </c>
      <c r="N416" s="271" t="s">
        <v>378</v>
      </c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  <c r="AH416" s="252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271" t="s">
        <v>315</v>
      </c>
      <c r="B417" s="271" t="s">
        <v>246</v>
      </c>
      <c r="C417" s="271" t="s">
        <v>6</v>
      </c>
      <c r="D417" s="271" t="s">
        <v>567</v>
      </c>
      <c r="E417" s="271" t="s">
        <v>319</v>
      </c>
      <c r="F417" s="272" t="s">
        <v>1995</v>
      </c>
      <c r="G417" s="271" t="s">
        <v>377</v>
      </c>
      <c r="H417" s="273">
        <v>1.0</v>
      </c>
      <c r="I417" s="480"/>
      <c r="J417" s="271">
        <v>3190.0</v>
      </c>
      <c r="K417" s="280"/>
      <c r="L417" s="481">
        <v>1163.0</v>
      </c>
      <c r="M417" s="482">
        <v>1104.85</v>
      </c>
      <c r="N417" s="271" t="s">
        <v>378</v>
      </c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282" t="s">
        <v>315</v>
      </c>
      <c r="B418" s="367" t="s">
        <v>231</v>
      </c>
      <c r="C418" s="367" t="s">
        <v>6</v>
      </c>
      <c r="D418" s="367" t="s">
        <v>567</v>
      </c>
      <c r="E418" s="367" t="s">
        <v>4</v>
      </c>
      <c r="F418" s="368" t="s">
        <v>1996</v>
      </c>
      <c r="G418" s="369" t="s">
        <v>1840</v>
      </c>
      <c r="H418" s="39">
        <v>1.0</v>
      </c>
      <c r="I418" s="483"/>
      <c r="J418" s="367">
        <v>3990.0</v>
      </c>
      <c r="K418" s="484"/>
      <c r="L418" s="391">
        <v>1321.0</v>
      </c>
      <c r="M418" s="392">
        <v>1321.0</v>
      </c>
      <c r="N418" s="271" t="s">
        <v>1841</v>
      </c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  <c r="AM418" s="252"/>
      <c r="AN418" s="252"/>
      <c r="AO418" s="252"/>
    </row>
    <row r="419" ht="15.75" customHeight="1">
      <c r="A419" s="271" t="s">
        <v>315</v>
      </c>
      <c r="B419" s="271" t="s">
        <v>231</v>
      </c>
      <c r="C419" s="271" t="s">
        <v>6</v>
      </c>
      <c r="D419" s="271" t="s">
        <v>567</v>
      </c>
      <c r="E419" s="271" t="s">
        <v>319</v>
      </c>
      <c r="F419" s="272" t="s">
        <v>1997</v>
      </c>
      <c r="G419" s="271" t="s">
        <v>377</v>
      </c>
      <c r="H419" s="273">
        <v>1.0</v>
      </c>
      <c r="I419" s="480"/>
      <c r="J419" s="271">
        <v>3590.0</v>
      </c>
      <c r="K419" s="271"/>
      <c r="L419" s="273">
        <v>1497.0</v>
      </c>
      <c r="M419" s="479">
        <v>1422.0</v>
      </c>
      <c r="N419" s="271" t="s">
        <v>321</v>
      </c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271" t="s">
        <v>315</v>
      </c>
      <c r="B420" s="271" t="s">
        <v>231</v>
      </c>
      <c r="C420" s="271" t="s">
        <v>6</v>
      </c>
      <c r="D420" s="271" t="s">
        <v>328</v>
      </c>
      <c r="E420" s="271" t="s">
        <v>319</v>
      </c>
      <c r="F420" s="272" t="s">
        <v>1998</v>
      </c>
      <c r="G420" s="271" t="s">
        <v>377</v>
      </c>
      <c r="H420" s="273">
        <v>1.0</v>
      </c>
      <c r="I420" s="480"/>
      <c r="J420" s="271">
        <v>3590.0</v>
      </c>
      <c r="K420" s="271"/>
      <c r="L420" s="273">
        <v>1497.0</v>
      </c>
      <c r="M420" s="479">
        <v>1422.0</v>
      </c>
      <c r="N420" s="271" t="s">
        <v>321</v>
      </c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  <c r="AH420" s="252"/>
      <c r="AI420" s="252"/>
      <c r="AJ420" s="252"/>
      <c r="AK420" s="252"/>
      <c r="AL420" s="252"/>
      <c r="AM420" s="252"/>
      <c r="AN420" s="252"/>
      <c r="AO420" s="252"/>
    </row>
    <row r="421" ht="15.75" customHeight="1">
      <c r="A421" s="271" t="s">
        <v>315</v>
      </c>
      <c r="B421" s="271" t="s">
        <v>231</v>
      </c>
      <c r="C421" s="271" t="s">
        <v>6</v>
      </c>
      <c r="D421" s="394" t="s">
        <v>328</v>
      </c>
      <c r="E421" s="271" t="s">
        <v>319</v>
      </c>
      <c r="F421" s="272" t="s">
        <v>2102</v>
      </c>
      <c r="G421" s="271" t="s">
        <v>377</v>
      </c>
      <c r="H421" s="273">
        <v>0.0</v>
      </c>
      <c r="I421" s="480"/>
      <c r="J421" s="271">
        <v>3590.0</v>
      </c>
      <c r="K421" s="271"/>
      <c r="L421" s="273">
        <v>1497.0</v>
      </c>
      <c r="M421" s="479">
        <v>1422.0</v>
      </c>
      <c r="N421" s="271" t="s">
        <v>321</v>
      </c>
      <c r="O421" s="363" t="s">
        <v>2103</v>
      </c>
      <c r="P421" s="363" t="s">
        <v>2091</v>
      </c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  <c r="AH421" s="252"/>
      <c r="AI421" s="252"/>
      <c r="AJ421" s="252"/>
      <c r="AK421" s="252"/>
      <c r="AL421" s="252"/>
      <c r="AM421" s="252"/>
      <c r="AN421" s="252"/>
      <c r="AO421" s="252"/>
    </row>
    <row r="422" ht="15.75" customHeight="1">
      <c r="A422" s="271" t="s">
        <v>315</v>
      </c>
      <c r="B422" s="271" t="s">
        <v>231</v>
      </c>
      <c r="C422" s="271" t="s">
        <v>6</v>
      </c>
      <c r="D422" s="271" t="s">
        <v>328</v>
      </c>
      <c r="E422" s="271" t="s">
        <v>319</v>
      </c>
      <c r="F422" s="272" t="s">
        <v>1999</v>
      </c>
      <c r="G422" s="271" t="s">
        <v>377</v>
      </c>
      <c r="H422" s="273">
        <v>1.0</v>
      </c>
      <c r="I422" s="480"/>
      <c r="J422" s="271">
        <v>3590.0</v>
      </c>
      <c r="K422" s="271"/>
      <c r="L422" s="273">
        <v>1497.0</v>
      </c>
      <c r="M422" s="479">
        <v>1422.0</v>
      </c>
      <c r="N422" s="271" t="s">
        <v>321</v>
      </c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  <c r="AA422" s="252"/>
      <c r="AB422" s="252"/>
      <c r="AC422" s="252"/>
      <c r="AD422" s="252"/>
      <c r="AE422" s="252"/>
      <c r="AF422" s="252"/>
      <c r="AG422" s="252"/>
      <c r="AH422" s="252"/>
      <c r="AI422" s="252"/>
      <c r="AJ422" s="252"/>
      <c r="AK422" s="252"/>
      <c r="AL422" s="252"/>
      <c r="AM422" s="252"/>
      <c r="AN422" s="252"/>
      <c r="AO422" s="252"/>
    </row>
    <row r="423" ht="15.75" customHeight="1">
      <c r="A423" s="271" t="s">
        <v>315</v>
      </c>
      <c r="B423" s="271" t="s">
        <v>243</v>
      </c>
      <c r="C423" s="271" t="s">
        <v>6</v>
      </c>
      <c r="D423" s="271" t="s">
        <v>567</v>
      </c>
      <c r="E423" s="271" t="s">
        <v>319</v>
      </c>
      <c r="F423" s="272" t="s">
        <v>2000</v>
      </c>
      <c r="G423" s="271" t="s">
        <v>377</v>
      </c>
      <c r="H423" s="273">
        <v>1.0</v>
      </c>
      <c r="I423" s="480"/>
      <c r="J423" s="271">
        <v>2590.0</v>
      </c>
      <c r="K423" s="280"/>
      <c r="L423" s="481">
        <v>997.0</v>
      </c>
      <c r="M423" s="482">
        <v>947.15</v>
      </c>
      <c r="N423" s="271" t="s">
        <v>378</v>
      </c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  <c r="AH423" s="252"/>
      <c r="AI423" s="252"/>
      <c r="AJ423" s="252"/>
      <c r="AK423" s="252"/>
      <c r="AL423" s="252"/>
      <c r="AM423" s="252"/>
      <c r="AN423" s="252"/>
      <c r="AO423" s="252"/>
    </row>
    <row r="424" ht="15.75" customHeight="1">
      <c r="A424" s="271" t="s">
        <v>315</v>
      </c>
      <c r="B424" s="271" t="s">
        <v>243</v>
      </c>
      <c r="C424" s="271" t="s">
        <v>6</v>
      </c>
      <c r="D424" s="271" t="s">
        <v>474</v>
      </c>
      <c r="E424" s="271" t="s">
        <v>319</v>
      </c>
      <c r="F424" s="272" t="s">
        <v>2000</v>
      </c>
      <c r="G424" s="271" t="s">
        <v>377</v>
      </c>
      <c r="H424" s="273">
        <v>1.0</v>
      </c>
      <c r="I424" s="480"/>
      <c r="J424" s="271">
        <v>2590.0</v>
      </c>
      <c r="K424" s="280"/>
      <c r="L424" s="481">
        <v>997.0</v>
      </c>
      <c r="M424" s="482">
        <v>947.15</v>
      </c>
      <c r="N424" s="271" t="s">
        <v>378</v>
      </c>
      <c r="O424" s="380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  <c r="AM424" s="252"/>
      <c r="AN424" s="252"/>
      <c r="AO424" s="252"/>
    </row>
    <row r="425" ht="15.75" customHeight="1">
      <c r="A425" s="57" t="s">
        <v>315</v>
      </c>
      <c r="B425" s="57" t="s">
        <v>956</v>
      </c>
      <c r="C425" s="57" t="s">
        <v>6</v>
      </c>
      <c r="D425" s="57" t="s">
        <v>328</v>
      </c>
      <c r="E425" s="57" t="s">
        <v>4</v>
      </c>
      <c r="F425" s="358" t="s">
        <v>957</v>
      </c>
      <c r="G425" s="57" t="s">
        <v>524</v>
      </c>
      <c r="H425" s="38">
        <v>1.0</v>
      </c>
      <c r="I425" s="113">
        <v>3190.0</v>
      </c>
      <c r="J425" s="125"/>
      <c r="K425" s="104"/>
      <c r="L425" s="149">
        <v>1300.0</v>
      </c>
      <c r="M425" s="469">
        <v>1235.0</v>
      </c>
      <c r="N425" s="57" t="s">
        <v>819</v>
      </c>
      <c r="O425" s="274"/>
      <c r="P425" s="63"/>
      <c r="Q425" s="63"/>
      <c r="T425" s="63"/>
      <c r="U425" s="63">
        <f t="shared" ref="U425:U428" si="44">M425*H425</f>
        <v>1235</v>
      </c>
      <c r="V425" s="63"/>
      <c r="W425" s="63"/>
      <c r="X425" s="63"/>
      <c r="Y425" s="63"/>
      <c r="Z425" s="63"/>
      <c r="AA425" s="63"/>
      <c r="AB425" s="63"/>
      <c r="AC425" s="63"/>
      <c r="AD425" s="63"/>
      <c r="AE425" s="252"/>
      <c r="AF425" s="252"/>
      <c r="AG425" s="252"/>
      <c r="AH425" s="252"/>
      <c r="AI425" s="270"/>
      <c r="AJ425" s="270"/>
      <c r="AK425" s="270"/>
    </row>
    <row r="426" ht="15.75" customHeight="1">
      <c r="A426" s="57" t="s">
        <v>315</v>
      </c>
      <c r="B426" s="57" t="s">
        <v>956</v>
      </c>
      <c r="C426" s="57" t="s">
        <v>6</v>
      </c>
      <c r="D426" s="271" t="s">
        <v>567</v>
      </c>
      <c r="E426" s="57" t="s">
        <v>4</v>
      </c>
      <c r="F426" s="358" t="s">
        <v>957</v>
      </c>
      <c r="G426" s="57" t="s">
        <v>524</v>
      </c>
      <c r="H426" s="38">
        <v>1.0</v>
      </c>
      <c r="I426" s="113">
        <v>3190.0</v>
      </c>
      <c r="J426" s="125"/>
      <c r="K426" s="104"/>
      <c r="L426" s="149">
        <v>1300.0</v>
      </c>
      <c r="M426" s="469">
        <v>1235.0</v>
      </c>
      <c r="N426" s="57" t="s">
        <v>819</v>
      </c>
      <c r="O426" s="274"/>
      <c r="P426" s="63"/>
      <c r="Q426" s="63"/>
      <c r="T426" s="63"/>
      <c r="U426" s="63">
        <f t="shared" si="44"/>
        <v>1235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57" t="s">
        <v>315</v>
      </c>
      <c r="B427" s="57" t="s">
        <v>956</v>
      </c>
      <c r="C427" s="57" t="s">
        <v>6</v>
      </c>
      <c r="D427" s="57" t="s">
        <v>328</v>
      </c>
      <c r="E427" s="57" t="s">
        <v>4</v>
      </c>
      <c r="F427" s="358" t="s">
        <v>958</v>
      </c>
      <c r="G427" s="57" t="s">
        <v>524</v>
      </c>
      <c r="H427" s="38">
        <v>1.0</v>
      </c>
      <c r="I427" s="113">
        <v>3190.0</v>
      </c>
      <c r="J427" s="125"/>
      <c r="K427" s="104"/>
      <c r="L427" s="149">
        <v>1300.0</v>
      </c>
      <c r="M427" s="469">
        <v>1235.0</v>
      </c>
      <c r="N427" s="57" t="s">
        <v>819</v>
      </c>
      <c r="O427" s="274"/>
      <c r="P427" s="63"/>
      <c r="Q427" s="63"/>
      <c r="T427" s="63"/>
      <c r="U427" s="63">
        <f t="shared" si="44"/>
        <v>1235</v>
      </c>
      <c r="V427" s="63"/>
      <c r="W427" s="63"/>
      <c r="X427" s="63"/>
      <c r="Y427" s="63"/>
      <c r="Z427" s="63"/>
      <c r="AA427" s="63"/>
      <c r="AB427" s="63"/>
      <c r="AC427" s="63"/>
      <c r="AD427" s="63"/>
      <c r="AE427" s="252"/>
      <c r="AF427" s="252"/>
      <c r="AG427" s="252"/>
      <c r="AH427" s="252"/>
      <c r="AI427" s="270"/>
      <c r="AJ427" s="270"/>
      <c r="AK427" s="270"/>
    </row>
    <row r="428" ht="15.75" customHeight="1">
      <c r="A428" s="57" t="s">
        <v>315</v>
      </c>
      <c r="B428" s="57" t="s">
        <v>956</v>
      </c>
      <c r="C428" s="57" t="s">
        <v>6</v>
      </c>
      <c r="D428" s="271" t="s">
        <v>567</v>
      </c>
      <c r="E428" s="57" t="s">
        <v>4</v>
      </c>
      <c r="F428" s="358" t="s">
        <v>958</v>
      </c>
      <c r="G428" s="57" t="s">
        <v>524</v>
      </c>
      <c r="H428" s="38">
        <v>1.0</v>
      </c>
      <c r="I428" s="113">
        <v>3190.0</v>
      </c>
      <c r="J428" s="125"/>
      <c r="K428" s="104"/>
      <c r="L428" s="149">
        <v>1300.0</v>
      </c>
      <c r="M428" s="469">
        <v>1235.0</v>
      </c>
      <c r="N428" s="57" t="s">
        <v>819</v>
      </c>
      <c r="O428" s="274"/>
      <c r="P428" s="63"/>
      <c r="Q428" s="63"/>
      <c r="T428" s="63"/>
      <c r="U428" s="63">
        <f t="shared" si="44"/>
        <v>1235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271" t="s">
        <v>315</v>
      </c>
      <c r="B429" s="271" t="s">
        <v>243</v>
      </c>
      <c r="C429" s="271" t="s">
        <v>6</v>
      </c>
      <c r="D429" s="271" t="s">
        <v>567</v>
      </c>
      <c r="E429" s="271" t="s">
        <v>319</v>
      </c>
      <c r="F429" s="272" t="s">
        <v>2001</v>
      </c>
      <c r="G429" s="271" t="s">
        <v>377</v>
      </c>
      <c r="H429" s="273">
        <v>1.0</v>
      </c>
      <c r="I429" s="480"/>
      <c r="J429" s="271">
        <v>2590.0</v>
      </c>
      <c r="K429" s="280"/>
      <c r="L429" s="481">
        <v>997.0</v>
      </c>
      <c r="M429" s="482">
        <v>947.15</v>
      </c>
      <c r="N429" s="271" t="s">
        <v>378</v>
      </c>
      <c r="O429" s="380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271" t="s">
        <v>315</v>
      </c>
      <c r="B430" s="271" t="s">
        <v>243</v>
      </c>
      <c r="C430" s="271" t="s">
        <v>6</v>
      </c>
      <c r="D430" s="271" t="s">
        <v>328</v>
      </c>
      <c r="E430" s="271" t="s">
        <v>319</v>
      </c>
      <c r="F430" s="272" t="s">
        <v>2001</v>
      </c>
      <c r="G430" s="271" t="s">
        <v>377</v>
      </c>
      <c r="H430" s="273">
        <v>1.0</v>
      </c>
      <c r="I430" s="480"/>
      <c r="J430" s="271">
        <v>2590.0</v>
      </c>
      <c r="K430" s="280"/>
      <c r="L430" s="481">
        <v>997.0</v>
      </c>
      <c r="M430" s="482">
        <v>947.15</v>
      </c>
      <c r="N430" s="271" t="s">
        <v>378</v>
      </c>
      <c r="O430" s="380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252"/>
      <c r="AO430" s="252"/>
    </row>
    <row r="431" ht="15.75" customHeight="1">
      <c r="A431" s="57" t="s">
        <v>315</v>
      </c>
      <c r="B431" s="57" t="s">
        <v>956</v>
      </c>
      <c r="C431" s="57" t="s">
        <v>6</v>
      </c>
      <c r="D431" s="271" t="s">
        <v>567</v>
      </c>
      <c r="E431" s="57" t="s">
        <v>4</v>
      </c>
      <c r="F431" s="358" t="s">
        <v>959</v>
      </c>
      <c r="G431" s="57" t="s">
        <v>524</v>
      </c>
      <c r="H431" s="38">
        <v>1.0</v>
      </c>
      <c r="I431" s="196">
        <v>3190.0</v>
      </c>
      <c r="J431" s="125"/>
      <c r="K431" s="104"/>
      <c r="L431" s="149">
        <v>1300.0</v>
      </c>
      <c r="M431" s="469">
        <v>1235.0</v>
      </c>
      <c r="N431" s="57" t="s">
        <v>819</v>
      </c>
      <c r="O431" s="274"/>
      <c r="P431" s="63"/>
      <c r="Q431" s="63"/>
      <c r="T431" s="63"/>
      <c r="U431" s="63">
        <f t="shared" ref="U431:U432" si="45">M431*H431</f>
        <v>1235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956</v>
      </c>
      <c r="C432" s="57" t="s">
        <v>6</v>
      </c>
      <c r="D432" s="35" t="s">
        <v>474</v>
      </c>
      <c r="E432" s="57" t="s">
        <v>4</v>
      </c>
      <c r="F432" s="358" t="s">
        <v>959</v>
      </c>
      <c r="G432" s="57" t="s">
        <v>524</v>
      </c>
      <c r="H432" s="38">
        <v>1.0</v>
      </c>
      <c r="I432" s="196">
        <v>3190.0</v>
      </c>
      <c r="J432" s="125"/>
      <c r="K432" s="104"/>
      <c r="L432" s="149">
        <v>1300.0</v>
      </c>
      <c r="M432" s="469">
        <v>1235.0</v>
      </c>
      <c r="N432" s="57" t="s">
        <v>819</v>
      </c>
      <c r="O432" s="274"/>
      <c r="P432" s="63"/>
      <c r="Q432" s="63"/>
      <c r="T432" s="63"/>
      <c r="U432" s="63">
        <f t="shared" si="45"/>
        <v>1235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35" t="s">
        <v>315</v>
      </c>
      <c r="B433" s="57" t="s">
        <v>243</v>
      </c>
      <c r="C433" s="57" t="s">
        <v>6</v>
      </c>
      <c r="D433" s="35" t="s">
        <v>474</v>
      </c>
      <c r="E433" s="57" t="s">
        <v>4</v>
      </c>
      <c r="F433" s="348" t="s">
        <v>2002</v>
      </c>
      <c r="G433" s="35" t="s">
        <v>1840</v>
      </c>
      <c r="H433" s="39">
        <v>1.0</v>
      </c>
      <c r="I433" s="572"/>
      <c r="J433" s="59">
        <v>2390.0</v>
      </c>
      <c r="K433" s="485"/>
      <c r="L433" s="377">
        <v>997.0</v>
      </c>
      <c r="M433" s="378">
        <f t="shared" ref="M433:M434" si="46">1894/2</f>
        <v>947</v>
      </c>
      <c r="N433" s="35" t="s">
        <v>1866</v>
      </c>
      <c r="O433" s="48"/>
      <c r="P433" s="44">
        <f t="shared" ref="P433:P434" si="47">M433*H433</f>
        <v>947</v>
      </c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252"/>
      <c r="AJ433" s="252"/>
      <c r="AK433" s="252"/>
      <c r="AL433" s="252"/>
      <c r="AM433" s="252"/>
      <c r="AN433" s="252"/>
      <c r="AO433" s="252"/>
    </row>
    <row r="434" ht="15.75" customHeight="1">
      <c r="A434" s="35" t="s">
        <v>315</v>
      </c>
      <c r="B434" s="57" t="s">
        <v>243</v>
      </c>
      <c r="C434" s="57" t="s">
        <v>6</v>
      </c>
      <c r="D434" s="35" t="s">
        <v>567</v>
      </c>
      <c r="E434" s="57" t="s">
        <v>4</v>
      </c>
      <c r="F434" s="348" t="s">
        <v>2002</v>
      </c>
      <c r="G434" s="35" t="s">
        <v>1840</v>
      </c>
      <c r="H434" s="39">
        <v>1.0</v>
      </c>
      <c r="I434" s="483"/>
      <c r="J434" s="59">
        <v>2390.0</v>
      </c>
      <c r="K434" s="485"/>
      <c r="L434" s="377">
        <v>997.0</v>
      </c>
      <c r="M434" s="378">
        <f t="shared" si="46"/>
        <v>947</v>
      </c>
      <c r="N434" s="35" t="s">
        <v>1866</v>
      </c>
      <c r="O434" s="44"/>
      <c r="P434" s="44">
        <f t="shared" si="47"/>
        <v>947</v>
      </c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252"/>
      <c r="AJ434" s="252"/>
      <c r="AK434" s="252"/>
      <c r="AL434" s="252"/>
      <c r="AM434" s="252"/>
      <c r="AN434" s="252"/>
      <c r="AO434" s="252"/>
    </row>
    <row r="435" ht="15.75" customHeight="1">
      <c r="A435" s="271" t="s">
        <v>315</v>
      </c>
      <c r="B435" s="271" t="s">
        <v>243</v>
      </c>
      <c r="C435" s="271" t="s">
        <v>6</v>
      </c>
      <c r="D435" s="271" t="s">
        <v>567</v>
      </c>
      <c r="E435" s="271" t="s">
        <v>319</v>
      </c>
      <c r="F435" s="272" t="s">
        <v>2003</v>
      </c>
      <c r="G435" s="271" t="s">
        <v>377</v>
      </c>
      <c r="H435" s="488">
        <v>1.0</v>
      </c>
      <c r="I435" s="480"/>
      <c r="J435" s="271">
        <v>2590.0</v>
      </c>
      <c r="K435" s="280"/>
      <c r="L435" s="489">
        <v>997.0</v>
      </c>
      <c r="M435" s="490">
        <v>947.15</v>
      </c>
      <c r="N435" s="271" t="s">
        <v>378</v>
      </c>
      <c r="O435" s="252"/>
      <c r="P435" s="380"/>
      <c r="Q435" s="380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52"/>
      <c r="AJ435" s="252"/>
      <c r="AK435" s="252"/>
      <c r="AL435" s="252"/>
      <c r="AM435" s="252"/>
      <c r="AN435" s="252"/>
      <c r="AO435" s="252"/>
    </row>
    <row r="436" ht="15.75" customHeight="1">
      <c r="A436" s="35" t="s">
        <v>315</v>
      </c>
      <c r="B436" s="57" t="s">
        <v>243</v>
      </c>
      <c r="C436" s="57" t="s">
        <v>6</v>
      </c>
      <c r="D436" s="35" t="s">
        <v>474</v>
      </c>
      <c r="E436" s="57" t="s">
        <v>4</v>
      </c>
      <c r="F436" s="348" t="s">
        <v>2004</v>
      </c>
      <c r="G436" s="35" t="s">
        <v>1840</v>
      </c>
      <c r="H436" s="405">
        <v>1.0</v>
      </c>
      <c r="I436" s="483"/>
      <c r="J436" s="59">
        <v>2390.0</v>
      </c>
      <c r="K436" s="485"/>
      <c r="L436" s="486">
        <v>997.0</v>
      </c>
      <c r="M436" s="487">
        <f t="shared" ref="M436:M437" si="48">1894/2</f>
        <v>947</v>
      </c>
      <c r="N436" s="35" t="s">
        <v>1866</v>
      </c>
      <c r="O436" s="44"/>
      <c r="P436" s="48">
        <f t="shared" ref="P436:P437" si="49">M436*H436</f>
        <v>947</v>
      </c>
      <c r="Q436" s="48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252"/>
      <c r="AJ436" s="252"/>
      <c r="AK436" s="252"/>
      <c r="AL436" s="252"/>
      <c r="AM436" s="252"/>
      <c r="AN436" s="252"/>
      <c r="AO436" s="252"/>
    </row>
    <row r="437" ht="15.75" customHeight="1">
      <c r="A437" s="35" t="s">
        <v>315</v>
      </c>
      <c r="B437" s="57" t="s">
        <v>243</v>
      </c>
      <c r="C437" s="57" t="s">
        <v>6</v>
      </c>
      <c r="D437" s="35" t="s">
        <v>567</v>
      </c>
      <c r="E437" s="57" t="s">
        <v>4</v>
      </c>
      <c r="F437" s="348" t="s">
        <v>2004</v>
      </c>
      <c r="G437" s="35" t="s">
        <v>1840</v>
      </c>
      <c r="H437" s="405">
        <v>1.0</v>
      </c>
      <c r="I437" s="483"/>
      <c r="J437" s="59">
        <v>2390.0</v>
      </c>
      <c r="K437" s="485"/>
      <c r="L437" s="486">
        <v>997.0</v>
      </c>
      <c r="M437" s="487">
        <f t="shared" si="48"/>
        <v>947</v>
      </c>
      <c r="N437" s="35" t="s">
        <v>1866</v>
      </c>
      <c r="O437" s="44"/>
      <c r="P437" s="44">
        <f t="shared" si="49"/>
        <v>947</v>
      </c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252"/>
      <c r="AJ437" s="252"/>
      <c r="AK437" s="252"/>
      <c r="AL437" s="252"/>
      <c r="AM437" s="252"/>
      <c r="AN437" s="252"/>
      <c r="AO437" s="252"/>
    </row>
    <row r="438" ht="15.75" customHeight="1">
      <c r="A438" s="271" t="s">
        <v>315</v>
      </c>
      <c r="B438" s="271" t="s">
        <v>243</v>
      </c>
      <c r="C438" s="271" t="s">
        <v>6</v>
      </c>
      <c r="D438" s="271" t="s">
        <v>567</v>
      </c>
      <c r="E438" s="271" t="s">
        <v>319</v>
      </c>
      <c r="F438" s="272" t="s">
        <v>2005</v>
      </c>
      <c r="G438" s="271" t="s">
        <v>377</v>
      </c>
      <c r="H438" s="488">
        <v>1.0</v>
      </c>
      <c r="I438" s="480"/>
      <c r="J438" s="271">
        <v>2590.0</v>
      </c>
      <c r="K438" s="280"/>
      <c r="L438" s="489">
        <v>997.0</v>
      </c>
      <c r="M438" s="490">
        <v>947.15</v>
      </c>
      <c r="N438" s="271" t="s">
        <v>378</v>
      </c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  <c r="AA438" s="252"/>
      <c r="AB438" s="252"/>
      <c r="AC438" s="252"/>
      <c r="AD438" s="252"/>
      <c r="AE438" s="252"/>
      <c r="AF438" s="252"/>
      <c r="AG438" s="252"/>
      <c r="AH438" s="252"/>
      <c r="AI438" s="252"/>
      <c r="AJ438" s="252"/>
      <c r="AK438" s="252"/>
      <c r="AL438" s="252"/>
      <c r="AM438" s="252"/>
      <c r="AN438" s="252"/>
      <c r="AO438" s="252"/>
    </row>
    <row r="439" ht="15.75" customHeight="1">
      <c r="A439" s="282" t="s">
        <v>315</v>
      </c>
      <c r="B439" s="367" t="s">
        <v>1966</v>
      </c>
      <c r="C439" s="367" t="s">
        <v>6</v>
      </c>
      <c r="D439" s="367" t="s">
        <v>567</v>
      </c>
      <c r="E439" s="367" t="s">
        <v>4</v>
      </c>
      <c r="F439" s="368" t="s">
        <v>2006</v>
      </c>
      <c r="G439" s="369" t="s">
        <v>1840</v>
      </c>
      <c r="H439" s="405">
        <v>1.0</v>
      </c>
      <c r="I439" s="483"/>
      <c r="J439" s="367">
        <v>2990.0</v>
      </c>
      <c r="K439" s="484"/>
      <c r="L439" s="416">
        <v>947.0</v>
      </c>
      <c r="M439" s="573">
        <v>947.0</v>
      </c>
      <c r="N439" s="271" t="s">
        <v>1841</v>
      </c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  <c r="AA439" s="252"/>
      <c r="AB439" s="252"/>
      <c r="AC439" s="252"/>
      <c r="AD439" s="252"/>
      <c r="AE439" s="252"/>
      <c r="AF439" s="252"/>
      <c r="AG439" s="252"/>
      <c r="AH439" s="252"/>
      <c r="AI439" s="252"/>
      <c r="AJ439" s="252"/>
      <c r="AK439" s="252"/>
      <c r="AL439" s="252"/>
      <c r="AM439" s="252"/>
      <c r="AN439" s="252"/>
      <c r="AO439" s="252"/>
    </row>
    <row r="440" ht="15.75" customHeight="1">
      <c r="A440" s="282" t="s">
        <v>315</v>
      </c>
      <c r="B440" s="367" t="s">
        <v>1966</v>
      </c>
      <c r="C440" s="367" t="s">
        <v>6</v>
      </c>
      <c r="D440" s="367" t="s">
        <v>328</v>
      </c>
      <c r="E440" s="367" t="s">
        <v>4</v>
      </c>
      <c r="F440" s="368" t="s">
        <v>2006</v>
      </c>
      <c r="G440" s="369" t="s">
        <v>1840</v>
      </c>
      <c r="H440" s="405">
        <v>1.0</v>
      </c>
      <c r="I440" s="483"/>
      <c r="J440" s="367">
        <v>2990.0</v>
      </c>
      <c r="K440" s="484"/>
      <c r="L440" s="416">
        <v>947.0</v>
      </c>
      <c r="M440" s="573">
        <v>947.0</v>
      </c>
      <c r="N440" s="271" t="s">
        <v>1841</v>
      </c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  <c r="AA440" s="252"/>
      <c r="AB440" s="252"/>
      <c r="AC440" s="252"/>
      <c r="AD440" s="252"/>
      <c r="AE440" s="252"/>
      <c r="AF440" s="252"/>
      <c r="AG440" s="252"/>
      <c r="AH440" s="252"/>
      <c r="AI440" s="252"/>
      <c r="AJ440" s="252"/>
      <c r="AK440" s="252"/>
      <c r="AL440" s="252"/>
      <c r="AM440" s="252"/>
      <c r="AN440" s="252"/>
      <c r="AO440" s="252"/>
    </row>
    <row r="441" ht="15.75" customHeight="1">
      <c r="A441" s="35" t="s">
        <v>315</v>
      </c>
      <c r="B441" s="57" t="s">
        <v>231</v>
      </c>
      <c r="C441" s="57" t="s">
        <v>6</v>
      </c>
      <c r="D441" s="35" t="s">
        <v>567</v>
      </c>
      <c r="E441" s="57" t="s">
        <v>4</v>
      </c>
      <c r="F441" s="348" t="s">
        <v>2007</v>
      </c>
      <c r="G441" s="35" t="s">
        <v>1840</v>
      </c>
      <c r="H441" s="39">
        <v>1.0</v>
      </c>
      <c r="I441" s="483"/>
      <c r="J441" s="59">
        <v>4390.0</v>
      </c>
      <c r="K441" s="485"/>
      <c r="L441" s="377" t="s">
        <v>176</v>
      </c>
      <c r="M441" s="378">
        <f t="shared" ref="M441:M442" si="50">3478/2</f>
        <v>1739</v>
      </c>
      <c r="N441" s="35" t="s">
        <v>1866</v>
      </c>
      <c r="O441" s="44"/>
      <c r="P441" s="44">
        <f t="shared" ref="P441:P443" si="51">M441*H441</f>
        <v>1739</v>
      </c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252"/>
      <c r="AJ441" s="252"/>
      <c r="AK441" s="252"/>
      <c r="AL441" s="252"/>
      <c r="AM441" s="252"/>
      <c r="AN441" s="252"/>
      <c r="AO441" s="252"/>
    </row>
    <row r="442" ht="15.75" customHeight="1">
      <c r="A442" s="35" t="s">
        <v>315</v>
      </c>
      <c r="B442" s="57" t="s">
        <v>231</v>
      </c>
      <c r="C442" s="57" t="s">
        <v>6</v>
      </c>
      <c r="D442" s="35" t="s">
        <v>328</v>
      </c>
      <c r="E442" s="57" t="s">
        <v>4</v>
      </c>
      <c r="F442" s="348" t="s">
        <v>2007</v>
      </c>
      <c r="G442" s="35" t="s">
        <v>1840</v>
      </c>
      <c r="H442" s="39">
        <v>1.0</v>
      </c>
      <c r="I442" s="483"/>
      <c r="J442" s="59">
        <v>4390.0</v>
      </c>
      <c r="K442" s="485"/>
      <c r="L442" s="377" t="s">
        <v>176</v>
      </c>
      <c r="M442" s="378">
        <f t="shared" si="50"/>
        <v>1739</v>
      </c>
      <c r="N442" s="35" t="s">
        <v>1866</v>
      </c>
      <c r="O442" s="44"/>
      <c r="P442" s="44">
        <f t="shared" si="51"/>
        <v>1739</v>
      </c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252"/>
      <c r="AJ442" s="252"/>
      <c r="AK442" s="252"/>
      <c r="AL442" s="252"/>
      <c r="AM442" s="252"/>
      <c r="AN442" s="252"/>
      <c r="AO442" s="252"/>
    </row>
    <row r="443" ht="15.75" customHeight="1">
      <c r="A443" s="35" t="s">
        <v>315</v>
      </c>
      <c r="B443" s="57" t="s">
        <v>231</v>
      </c>
      <c r="C443" s="57" t="s">
        <v>6</v>
      </c>
      <c r="D443" s="35" t="s">
        <v>328</v>
      </c>
      <c r="E443" s="57" t="s">
        <v>4</v>
      </c>
      <c r="F443" s="348" t="s">
        <v>2008</v>
      </c>
      <c r="G443" s="35" t="s">
        <v>1840</v>
      </c>
      <c r="H443" s="491">
        <v>1.0</v>
      </c>
      <c r="I443" s="483"/>
      <c r="J443" s="59">
        <v>4390.0</v>
      </c>
      <c r="K443" s="485"/>
      <c r="L443" s="486" t="s">
        <v>176</v>
      </c>
      <c r="M443" s="487">
        <f>5217/3</f>
        <v>1739</v>
      </c>
      <c r="N443" s="35" t="s">
        <v>1866</v>
      </c>
      <c r="O443" s="44"/>
      <c r="P443" s="44">
        <f t="shared" si="51"/>
        <v>1739</v>
      </c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252"/>
      <c r="AJ443" s="252"/>
      <c r="AK443" s="252"/>
      <c r="AL443" s="252"/>
      <c r="AM443" s="252"/>
      <c r="AN443" s="252"/>
      <c r="AO443" s="252"/>
    </row>
    <row r="444" ht="15.75" customHeight="1">
      <c r="A444" s="57" t="s">
        <v>315</v>
      </c>
      <c r="B444" s="57" t="s">
        <v>231</v>
      </c>
      <c r="C444" s="57" t="s">
        <v>6</v>
      </c>
      <c r="D444" s="271" t="s">
        <v>567</v>
      </c>
      <c r="E444" s="57" t="s">
        <v>4</v>
      </c>
      <c r="F444" s="382" t="s">
        <v>1119</v>
      </c>
      <c r="G444" s="57" t="s">
        <v>524</v>
      </c>
      <c r="H444" s="151">
        <v>1.0</v>
      </c>
      <c r="I444" s="113">
        <v>6590.0</v>
      </c>
      <c r="J444" s="125"/>
      <c r="K444" s="179">
        <v>2750.0</v>
      </c>
      <c r="L444" s="151">
        <v>2613.0</v>
      </c>
      <c r="M444" s="492">
        <f>L444*H444</f>
        <v>2613</v>
      </c>
      <c r="N444" s="57" t="s">
        <v>1095</v>
      </c>
      <c r="O444" s="63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  <c r="AA444" s="252"/>
      <c r="AB444" s="252"/>
      <c r="AC444" s="252"/>
      <c r="AD444" s="252"/>
      <c r="AE444" s="252"/>
      <c r="AF444" s="252"/>
      <c r="AG444" s="252"/>
      <c r="AH444" s="252"/>
      <c r="AI444" s="270"/>
      <c r="AJ444" s="270"/>
      <c r="AK444" s="270"/>
    </row>
    <row r="445" ht="15.75" customHeight="1">
      <c r="A445" s="35" t="s">
        <v>315</v>
      </c>
      <c r="B445" s="57" t="s">
        <v>231</v>
      </c>
      <c r="C445" s="57" t="s">
        <v>6</v>
      </c>
      <c r="D445" s="35" t="s">
        <v>328</v>
      </c>
      <c r="E445" s="57" t="s">
        <v>4</v>
      </c>
      <c r="F445" s="348" t="s">
        <v>2009</v>
      </c>
      <c r="G445" s="35" t="s">
        <v>1840</v>
      </c>
      <c r="H445" s="491">
        <v>1.0</v>
      </c>
      <c r="I445" s="483"/>
      <c r="J445" s="59">
        <v>5390.0</v>
      </c>
      <c r="K445" s="485"/>
      <c r="L445" s="486" t="s">
        <v>60</v>
      </c>
      <c r="M445" s="487">
        <f t="shared" ref="M445:M446" si="52">4428/2</f>
        <v>2214</v>
      </c>
      <c r="N445" s="35" t="s">
        <v>1866</v>
      </c>
      <c r="O445" s="44"/>
      <c r="P445" s="44">
        <f t="shared" ref="P445:P446" si="53">M445*H445</f>
        <v>2214</v>
      </c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252"/>
      <c r="AJ445" s="252"/>
      <c r="AK445" s="252"/>
      <c r="AL445" s="252"/>
      <c r="AM445" s="252"/>
      <c r="AN445" s="252"/>
      <c r="AO445" s="252"/>
    </row>
    <row r="446" ht="15.75" customHeight="1">
      <c r="A446" s="35" t="s">
        <v>315</v>
      </c>
      <c r="B446" s="57" t="s">
        <v>231</v>
      </c>
      <c r="C446" s="57" t="s">
        <v>6</v>
      </c>
      <c r="D446" s="35" t="s">
        <v>328</v>
      </c>
      <c r="E446" s="57" t="s">
        <v>4</v>
      </c>
      <c r="F446" s="348" t="s">
        <v>2010</v>
      </c>
      <c r="G446" s="35" t="s">
        <v>1840</v>
      </c>
      <c r="H446" s="491">
        <v>1.0</v>
      </c>
      <c r="I446" s="483"/>
      <c r="J446" s="59">
        <v>5390.0</v>
      </c>
      <c r="K446" s="485"/>
      <c r="L446" s="486" t="s">
        <v>60</v>
      </c>
      <c r="M446" s="487">
        <f t="shared" si="52"/>
        <v>2214</v>
      </c>
      <c r="N446" s="35" t="s">
        <v>1866</v>
      </c>
      <c r="O446" s="44"/>
      <c r="P446" s="44">
        <f t="shared" si="53"/>
        <v>2214</v>
      </c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252"/>
      <c r="AJ446" s="252"/>
      <c r="AK446" s="252"/>
      <c r="AL446" s="252"/>
      <c r="AM446" s="252"/>
      <c r="AN446" s="252"/>
      <c r="AO446" s="252"/>
    </row>
    <row r="447" ht="15.75" customHeight="1">
      <c r="A447" s="271" t="s">
        <v>315</v>
      </c>
      <c r="B447" s="271" t="s">
        <v>236</v>
      </c>
      <c r="C447" s="271" t="s">
        <v>6</v>
      </c>
      <c r="D447" s="271" t="s">
        <v>567</v>
      </c>
      <c r="E447" s="271" t="s">
        <v>319</v>
      </c>
      <c r="F447" s="272" t="s">
        <v>2011</v>
      </c>
      <c r="G447" s="271" t="s">
        <v>377</v>
      </c>
      <c r="H447" s="488">
        <v>1.0</v>
      </c>
      <c r="I447" s="480"/>
      <c r="J447" s="271">
        <v>3190.0</v>
      </c>
      <c r="K447" s="280"/>
      <c r="L447" s="493" t="s">
        <v>398</v>
      </c>
      <c r="M447" s="490">
        <v>1104.85</v>
      </c>
      <c r="N447" s="271" t="s">
        <v>378</v>
      </c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  <c r="AA447" s="252"/>
      <c r="AB447" s="252"/>
      <c r="AC447" s="252"/>
      <c r="AD447" s="252"/>
      <c r="AE447" s="252"/>
      <c r="AF447" s="252"/>
      <c r="AG447" s="252"/>
      <c r="AH447" s="252"/>
      <c r="AI447" s="252"/>
      <c r="AJ447" s="252"/>
      <c r="AK447" s="252"/>
      <c r="AL447" s="252"/>
      <c r="AM447" s="252"/>
      <c r="AN447" s="252"/>
      <c r="AO447" s="252"/>
    </row>
    <row r="448" ht="15.75" customHeight="1">
      <c r="A448" s="271" t="s">
        <v>315</v>
      </c>
      <c r="B448" s="271" t="s">
        <v>236</v>
      </c>
      <c r="C448" s="271" t="s">
        <v>6</v>
      </c>
      <c r="D448" s="271" t="s">
        <v>567</v>
      </c>
      <c r="E448" s="271" t="s">
        <v>319</v>
      </c>
      <c r="F448" s="272" t="s">
        <v>2012</v>
      </c>
      <c r="G448" s="271" t="s">
        <v>377</v>
      </c>
      <c r="H448" s="488">
        <v>1.0</v>
      </c>
      <c r="I448" s="480"/>
      <c r="J448" s="271">
        <v>3190.0</v>
      </c>
      <c r="K448" s="280"/>
      <c r="L448" s="489">
        <v>1163.0</v>
      </c>
      <c r="M448" s="490">
        <v>1104.85</v>
      </c>
      <c r="N448" s="271" t="s">
        <v>378</v>
      </c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  <c r="AH448" s="252"/>
      <c r="AI448" s="252"/>
      <c r="AJ448" s="252"/>
      <c r="AK448" s="252"/>
      <c r="AL448" s="252"/>
      <c r="AM448" s="252"/>
      <c r="AN448" s="252"/>
      <c r="AO448" s="252"/>
    </row>
    <row r="449" ht="15.75" customHeight="1">
      <c r="A449" s="35" t="s">
        <v>315</v>
      </c>
      <c r="B449" s="57" t="s">
        <v>236</v>
      </c>
      <c r="C449" s="57" t="s">
        <v>6</v>
      </c>
      <c r="D449" s="57" t="s">
        <v>567</v>
      </c>
      <c r="E449" s="57" t="s">
        <v>4</v>
      </c>
      <c r="F449" s="382" t="s">
        <v>606</v>
      </c>
      <c r="G449" s="57" t="s">
        <v>524</v>
      </c>
      <c r="H449" s="151">
        <v>1.0</v>
      </c>
      <c r="I449" s="274"/>
      <c r="J449" s="59">
        <v>2590.0</v>
      </c>
      <c r="K449" s="104"/>
      <c r="L449" s="176">
        <v>997.0</v>
      </c>
      <c r="M449" s="494">
        <v>897.0</v>
      </c>
      <c r="N449" s="57" t="s">
        <v>476</v>
      </c>
      <c r="O449" s="64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252"/>
      <c r="AF449" s="252"/>
      <c r="AG449" s="252"/>
      <c r="AH449" s="252"/>
      <c r="AI449" s="252"/>
      <c r="AJ449" s="252"/>
      <c r="AK449" s="252"/>
      <c r="AL449" s="252"/>
      <c r="AM449" s="252"/>
      <c r="AN449" s="252"/>
      <c r="AO449" s="252"/>
    </row>
    <row r="450" ht="15.75" customHeight="1">
      <c r="A450" s="35" t="s">
        <v>315</v>
      </c>
      <c r="B450" s="57" t="s">
        <v>236</v>
      </c>
      <c r="C450" s="57" t="s">
        <v>6</v>
      </c>
      <c r="D450" s="57" t="s">
        <v>328</v>
      </c>
      <c r="E450" s="57" t="s">
        <v>4</v>
      </c>
      <c r="F450" s="382" t="s">
        <v>606</v>
      </c>
      <c r="G450" s="57" t="s">
        <v>524</v>
      </c>
      <c r="H450" s="151">
        <v>1.0</v>
      </c>
      <c r="I450" s="274"/>
      <c r="J450" s="59">
        <v>2590.0</v>
      </c>
      <c r="K450" s="104"/>
      <c r="L450" s="176">
        <v>997.0</v>
      </c>
      <c r="M450" s="494">
        <v>897.0</v>
      </c>
      <c r="N450" s="57" t="s">
        <v>476</v>
      </c>
      <c r="O450" s="64" t="s">
        <v>476</v>
      </c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252"/>
      <c r="AF450" s="252"/>
      <c r="AG450" s="252"/>
      <c r="AH450" s="252"/>
      <c r="AI450" s="252"/>
      <c r="AJ450" s="252"/>
      <c r="AK450" s="252"/>
      <c r="AL450" s="252"/>
      <c r="AM450" s="252"/>
      <c r="AN450" s="252"/>
      <c r="AO450" s="252"/>
    </row>
    <row r="451" ht="15.75" customHeight="1">
      <c r="A451" s="35" t="s">
        <v>315</v>
      </c>
      <c r="B451" s="57" t="s">
        <v>236</v>
      </c>
      <c r="C451" s="57" t="s">
        <v>6</v>
      </c>
      <c r="D451" s="35" t="s">
        <v>474</v>
      </c>
      <c r="E451" s="57" t="s">
        <v>4</v>
      </c>
      <c r="F451" s="348" t="s">
        <v>2013</v>
      </c>
      <c r="G451" s="35" t="s">
        <v>1840</v>
      </c>
      <c r="H451" s="405">
        <v>1.0</v>
      </c>
      <c r="I451" s="480"/>
      <c r="J451" s="59">
        <v>1790.0</v>
      </c>
      <c r="K451" s="58"/>
      <c r="L451" s="486">
        <v>760.0</v>
      </c>
      <c r="M451" s="487">
        <f t="shared" ref="M451:M452" si="54">1444/2</f>
        <v>722</v>
      </c>
      <c r="N451" s="35" t="s">
        <v>1866</v>
      </c>
      <c r="O451" s="44"/>
      <c r="P451" s="44">
        <f t="shared" ref="P451:P452" si="55">M451*H451</f>
        <v>722</v>
      </c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252"/>
      <c r="AJ451" s="252"/>
      <c r="AK451" s="252"/>
      <c r="AL451" s="252"/>
      <c r="AM451" s="252"/>
      <c r="AN451" s="252"/>
      <c r="AO451" s="252"/>
    </row>
    <row r="452" ht="15.75" customHeight="1">
      <c r="A452" s="35" t="s">
        <v>315</v>
      </c>
      <c r="B452" s="57" t="s">
        <v>236</v>
      </c>
      <c r="C452" s="57" t="s">
        <v>6</v>
      </c>
      <c r="D452" s="35" t="s">
        <v>328</v>
      </c>
      <c r="E452" s="57" t="s">
        <v>4</v>
      </c>
      <c r="F452" s="348" t="s">
        <v>2014</v>
      </c>
      <c r="G452" s="35" t="s">
        <v>1840</v>
      </c>
      <c r="H452" s="491">
        <v>1.0</v>
      </c>
      <c r="I452" s="480"/>
      <c r="J452" s="59">
        <v>1790.0</v>
      </c>
      <c r="K452" s="58"/>
      <c r="L452" s="486">
        <v>760.0</v>
      </c>
      <c r="M452" s="487">
        <f t="shared" si="54"/>
        <v>722</v>
      </c>
      <c r="N452" s="35" t="s">
        <v>1866</v>
      </c>
      <c r="O452" s="44"/>
      <c r="P452" s="44">
        <f t="shared" si="55"/>
        <v>722</v>
      </c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252"/>
      <c r="AJ452" s="252"/>
      <c r="AK452" s="252"/>
      <c r="AL452" s="252"/>
      <c r="AM452" s="252"/>
      <c r="AN452" s="252"/>
      <c r="AO452" s="252"/>
    </row>
    <row r="453" ht="15.75" customHeight="1">
      <c r="A453" s="57" t="s">
        <v>315</v>
      </c>
      <c r="B453" s="57" t="s">
        <v>236</v>
      </c>
      <c r="C453" s="57" t="s">
        <v>6</v>
      </c>
      <c r="D453" s="57" t="s">
        <v>328</v>
      </c>
      <c r="E453" s="57" t="s">
        <v>4</v>
      </c>
      <c r="F453" s="358" t="s">
        <v>960</v>
      </c>
      <c r="G453" s="57" t="s">
        <v>524</v>
      </c>
      <c r="H453" s="151">
        <v>1.0</v>
      </c>
      <c r="I453" s="113">
        <v>2590.0</v>
      </c>
      <c r="J453" s="125"/>
      <c r="K453" s="104"/>
      <c r="L453" s="152">
        <v>997.0</v>
      </c>
      <c r="M453" s="495">
        <v>947.0</v>
      </c>
      <c r="N453" s="57" t="s">
        <v>819</v>
      </c>
      <c r="P453" s="63"/>
      <c r="Q453" s="63"/>
      <c r="T453" s="63"/>
      <c r="U453" s="63">
        <f t="shared" ref="U453:U454" si="56">M453*H453</f>
        <v>947</v>
      </c>
      <c r="V453" s="63"/>
      <c r="W453" s="63"/>
      <c r="X453" s="63"/>
      <c r="Y453" s="63"/>
      <c r="Z453" s="63"/>
      <c r="AA453" s="63"/>
      <c r="AB453" s="63"/>
      <c r="AC453" s="63"/>
      <c r="AD453" s="63"/>
      <c r="AE453" s="252"/>
      <c r="AF453" s="252"/>
      <c r="AG453" s="252"/>
      <c r="AH453" s="252"/>
      <c r="AI453" s="270"/>
      <c r="AJ453" s="270"/>
      <c r="AK453" s="270"/>
    </row>
    <row r="454" ht="15.75" customHeight="1">
      <c r="A454" s="57" t="s">
        <v>315</v>
      </c>
      <c r="B454" s="57" t="s">
        <v>236</v>
      </c>
      <c r="C454" s="57" t="s">
        <v>6</v>
      </c>
      <c r="D454" s="271" t="s">
        <v>567</v>
      </c>
      <c r="E454" s="57" t="s">
        <v>4</v>
      </c>
      <c r="F454" s="358" t="s">
        <v>960</v>
      </c>
      <c r="G454" s="57" t="s">
        <v>524</v>
      </c>
      <c r="H454" s="151">
        <v>1.0</v>
      </c>
      <c r="I454" s="113">
        <v>2590.0</v>
      </c>
      <c r="J454" s="125"/>
      <c r="K454" s="104"/>
      <c r="L454" s="152">
        <v>997.0</v>
      </c>
      <c r="M454" s="495">
        <v>947.0</v>
      </c>
      <c r="N454" s="57" t="s">
        <v>819</v>
      </c>
      <c r="P454" s="63"/>
      <c r="Q454" s="63"/>
      <c r="T454" s="63"/>
      <c r="U454" s="63">
        <f t="shared" si="56"/>
        <v>947</v>
      </c>
      <c r="V454" s="63"/>
      <c r="W454" s="63"/>
      <c r="X454" s="63"/>
      <c r="Y454" s="63"/>
      <c r="Z454" s="63"/>
      <c r="AA454" s="63"/>
      <c r="AB454" s="63"/>
      <c r="AC454" s="63"/>
      <c r="AD454" s="63"/>
      <c r="AE454" s="252"/>
      <c r="AF454" s="252"/>
      <c r="AG454" s="252"/>
      <c r="AH454" s="252"/>
      <c r="AI454" s="270"/>
      <c r="AJ454" s="270"/>
      <c r="AK454" s="270"/>
    </row>
    <row r="455" ht="15.75" customHeight="1">
      <c r="A455" s="35" t="s">
        <v>315</v>
      </c>
      <c r="B455" s="57" t="s">
        <v>236</v>
      </c>
      <c r="C455" s="57" t="s">
        <v>6</v>
      </c>
      <c r="D455" s="57" t="s">
        <v>567</v>
      </c>
      <c r="E455" s="57" t="s">
        <v>4</v>
      </c>
      <c r="F455" s="382" t="s">
        <v>607</v>
      </c>
      <c r="G455" s="57" t="s">
        <v>524</v>
      </c>
      <c r="H455" s="151">
        <v>1.0</v>
      </c>
      <c r="I455" s="274"/>
      <c r="J455" s="59">
        <v>2590.0</v>
      </c>
      <c r="K455" s="104"/>
      <c r="L455" s="176">
        <v>997.0</v>
      </c>
      <c r="M455" s="494">
        <v>897.0</v>
      </c>
      <c r="N455" s="57" t="s">
        <v>476</v>
      </c>
      <c r="O455" s="64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252"/>
      <c r="AF455" s="252"/>
      <c r="AG455" s="252"/>
      <c r="AH455" s="252"/>
      <c r="AI455" s="252"/>
      <c r="AJ455" s="252"/>
      <c r="AK455" s="252"/>
      <c r="AL455" s="252"/>
      <c r="AM455" s="252"/>
      <c r="AN455" s="252"/>
      <c r="AO455" s="252"/>
    </row>
    <row r="456" ht="15.75" customHeight="1">
      <c r="A456" s="57" t="s">
        <v>315</v>
      </c>
      <c r="B456" s="57" t="s">
        <v>236</v>
      </c>
      <c r="C456" s="57" t="s">
        <v>22</v>
      </c>
      <c r="D456" s="271" t="s">
        <v>567</v>
      </c>
      <c r="E456" s="57" t="s">
        <v>4</v>
      </c>
      <c r="F456" s="358" t="s">
        <v>608</v>
      </c>
      <c r="G456" s="57" t="s">
        <v>524</v>
      </c>
      <c r="H456" s="151">
        <v>1.0</v>
      </c>
      <c r="I456" s="113">
        <v>2790.0</v>
      </c>
      <c r="J456" s="125"/>
      <c r="K456" s="104"/>
      <c r="L456" s="152">
        <v>1190.0</v>
      </c>
      <c r="M456" s="496">
        <v>1131.0</v>
      </c>
      <c r="N456" s="57" t="s">
        <v>819</v>
      </c>
      <c r="P456" s="63"/>
      <c r="Q456" s="63"/>
      <c r="T456" s="63"/>
      <c r="U456" s="63">
        <f t="shared" ref="U456:U458" si="57">M456*H456</f>
        <v>1131</v>
      </c>
      <c r="V456" s="63"/>
      <c r="W456" s="63"/>
      <c r="X456" s="63"/>
      <c r="Y456" s="63"/>
      <c r="Z456" s="63"/>
      <c r="AA456" s="63"/>
      <c r="AB456" s="63"/>
      <c r="AC456" s="63"/>
      <c r="AD456" s="63"/>
      <c r="AE456" s="252"/>
      <c r="AF456" s="252"/>
      <c r="AG456" s="252"/>
      <c r="AH456" s="252"/>
      <c r="AI456" s="270"/>
      <c r="AJ456" s="270"/>
      <c r="AK456" s="270"/>
    </row>
    <row r="457" ht="15.75" customHeight="1">
      <c r="A457" s="57" t="s">
        <v>315</v>
      </c>
      <c r="B457" s="57" t="s">
        <v>236</v>
      </c>
      <c r="C457" s="57" t="s">
        <v>22</v>
      </c>
      <c r="D457" s="57" t="s">
        <v>328</v>
      </c>
      <c r="E457" s="57" t="s">
        <v>4</v>
      </c>
      <c r="F457" s="358" t="s">
        <v>961</v>
      </c>
      <c r="G457" s="57" t="s">
        <v>524</v>
      </c>
      <c r="H457" s="151">
        <v>1.0</v>
      </c>
      <c r="I457" s="113">
        <v>2790.0</v>
      </c>
      <c r="J457" s="125"/>
      <c r="K457" s="104"/>
      <c r="L457" s="152">
        <v>1190.0</v>
      </c>
      <c r="M457" s="495">
        <v>1131.0</v>
      </c>
      <c r="N457" s="57" t="s">
        <v>819</v>
      </c>
      <c r="P457" s="63"/>
      <c r="Q457" s="63"/>
      <c r="T457" s="63"/>
      <c r="U457" s="63">
        <f t="shared" si="57"/>
        <v>1131</v>
      </c>
      <c r="V457" s="63"/>
      <c r="W457" s="63"/>
      <c r="X457" s="63"/>
      <c r="Y457" s="63"/>
      <c r="Z457" s="63"/>
      <c r="AA457" s="63"/>
      <c r="AB457" s="63"/>
      <c r="AC457" s="63"/>
      <c r="AD457" s="63"/>
      <c r="AE457" s="252"/>
      <c r="AF457" s="252"/>
      <c r="AG457" s="252"/>
      <c r="AH457" s="252"/>
      <c r="AI457" s="270"/>
      <c r="AJ457" s="270"/>
      <c r="AK457" s="270"/>
    </row>
    <row r="458" ht="15.75" customHeight="1">
      <c r="A458" s="57" t="s">
        <v>315</v>
      </c>
      <c r="B458" s="57" t="s">
        <v>236</v>
      </c>
      <c r="C458" s="57" t="s">
        <v>22</v>
      </c>
      <c r="D458" s="271" t="s">
        <v>567</v>
      </c>
      <c r="E458" s="57" t="s">
        <v>4</v>
      </c>
      <c r="F458" s="358" t="s">
        <v>961</v>
      </c>
      <c r="G458" s="57" t="s">
        <v>524</v>
      </c>
      <c r="H458" s="151">
        <v>2.0</v>
      </c>
      <c r="I458" s="113">
        <v>2790.0</v>
      </c>
      <c r="J458" s="125"/>
      <c r="K458" s="104"/>
      <c r="L458" s="152">
        <v>1190.0</v>
      </c>
      <c r="M458" s="495">
        <v>1131.0</v>
      </c>
      <c r="N458" s="57" t="s">
        <v>819</v>
      </c>
      <c r="P458" s="63"/>
      <c r="Q458" s="63"/>
      <c r="T458" s="63"/>
      <c r="U458" s="63">
        <f t="shared" si="57"/>
        <v>2262</v>
      </c>
      <c r="V458" s="63"/>
      <c r="W458" s="63"/>
      <c r="X458" s="63"/>
      <c r="Y458" s="63"/>
      <c r="Z458" s="63"/>
      <c r="AA458" s="63"/>
      <c r="AB458" s="63"/>
      <c r="AC458" s="63"/>
      <c r="AD458" s="63"/>
      <c r="AE458" s="252"/>
      <c r="AF458" s="252"/>
      <c r="AG458" s="252"/>
      <c r="AH458" s="252"/>
      <c r="AI458" s="270"/>
      <c r="AJ458" s="270"/>
      <c r="AK458" s="270"/>
    </row>
    <row r="459" ht="15.75" customHeight="1">
      <c r="A459" s="282" t="s">
        <v>315</v>
      </c>
      <c r="B459" s="367" t="s">
        <v>231</v>
      </c>
      <c r="C459" s="367" t="s">
        <v>6</v>
      </c>
      <c r="D459" s="367" t="s">
        <v>567</v>
      </c>
      <c r="E459" s="367" t="s">
        <v>4</v>
      </c>
      <c r="F459" s="368" t="s">
        <v>2015</v>
      </c>
      <c r="G459" s="369" t="s">
        <v>1840</v>
      </c>
      <c r="H459" s="405">
        <v>1.0</v>
      </c>
      <c r="I459" s="480"/>
      <c r="J459" s="367">
        <v>3990.0</v>
      </c>
      <c r="K459" s="484"/>
      <c r="L459" s="416">
        <v>1321.0</v>
      </c>
      <c r="M459" s="573">
        <v>1321.0</v>
      </c>
      <c r="N459" s="271" t="s">
        <v>1841</v>
      </c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52"/>
      <c r="AJ459" s="252"/>
      <c r="AK459" s="252"/>
      <c r="AL459" s="252"/>
      <c r="AM459" s="252"/>
      <c r="AN459" s="252"/>
      <c r="AO459" s="252"/>
    </row>
    <row r="460" ht="15.75" customHeight="1">
      <c r="A460" s="282" t="s">
        <v>315</v>
      </c>
      <c r="B460" s="367" t="s">
        <v>231</v>
      </c>
      <c r="C460" s="367" t="s">
        <v>6</v>
      </c>
      <c r="D460" s="367" t="s">
        <v>328</v>
      </c>
      <c r="E460" s="367" t="s">
        <v>4</v>
      </c>
      <c r="F460" s="368" t="s">
        <v>2015</v>
      </c>
      <c r="G460" s="369" t="s">
        <v>1840</v>
      </c>
      <c r="H460" s="422">
        <v>1.0</v>
      </c>
      <c r="I460" s="480"/>
      <c r="J460" s="367">
        <v>3990.0</v>
      </c>
      <c r="K460" s="498"/>
      <c r="L460" s="416">
        <v>1321.0</v>
      </c>
      <c r="M460" s="417">
        <v>1321.0</v>
      </c>
      <c r="N460" s="271" t="s">
        <v>1841</v>
      </c>
      <c r="O460" s="380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52"/>
      <c r="AJ460" s="252"/>
      <c r="AK460" s="252"/>
      <c r="AL460" s="252"/>
      <c r="AM460" s="252"/>
      <c r="AN460" s="252"/>
      <c r="AO460" s="252"/>
    </row>
    <row r="461" ht="15.75" customHeight="1">
      <c r="A461" s="35" t="s">
        <v>315</v>
      </c>
      <c r="B461" s="57" t="s">
        <v>231</v>
      </c>
      <c r="C461" s="57" t="s">
        <v>6</v>
      </c>
      <c r="D461" s="35" t="s">
        <v>567</v>
      </c>
      <c r="E461" s="57" t="s">
        <v>4</v>
      </c>
      <c r="F461" s="348" t="s">
        <v>2016</v>
      </c>
      <c r="G461" s="35" t="s">
        <v>1840</v>
      </c>
      <c r="H461" s="422">
        <v>1.0</v>
      </c>
      <c r="I461" s="480"/>
      <c r="J461" s="59">
        <v>3590.0</v>
      </c>
      <c r="K461" s="499"/>
      <c r="L461" s="486" t="s">
        <v>17</v>
      </c>
      <c r="M461" s="407">
        <f>2642/2</f>
        <v>1321</v>
      </c>
      <c r="N461" s="35" t="s">
        <v>1866</v>
      </c>
      <c r="O461" s="48"/>
      <c r="P461" s="44">
        <f>M461*H461</f>
        <v>1321</v>
      </c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282" t="s">
        <v>315</v>
      </c>
      <c r="B462" s="367" t="s">
        <v>231</v>
      </c>
      <c r="C462" s="367" t="s">
        <v>6</v>
      </c>
      <c r="D462" s="367" t="s">
        <v>567</v>
      </c>
      <c r="E462" s="367" t="s">
        <v>4</v>
      </c>
      <c r="F462" s="368" t="s">
        <v>2017</v>
      </c>
      <c r="G462" s="369" t="s">
        <v>1840</v>
      </c>
      <c r="H462" s="422">
        <v>1.0</v>
      </c>
      <c r="I462" s="480"/>
      <c r="J462" s="367">
        <v>3990.0</v>
      </c>
      <c r="K462" s="498"/>
      <c r="L462" s="416">
        <v>1321.0</v>
      </c>
      <c r="M462" s="417">
        <v>1321.0</v>
      </c>
      <c r="N462" s="271" t="s">
        <v>1841</v>
      </c>
      <c r="O462" s="380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282" t="s">
        <v>315</v>
      </c>
      <c r="B463" s="367" t="s">
        <v>231</v>
      </c>
      <c r="C463" s="367" t="s">
        <v>6</v>
      </c>
      <c r="D463" s="367" t="s">
        <v>328</v>
      </c>
      <c r="E463" s="367" t="s">
        <v>4</v>
      </c>
      <c r="F463" s="368" t="s">
        <v>2017</v>
      </c>
      <c r="G463" s="369" t="s">
        <v>1840</v>
      </c>
      <c r="H463" s="422">
        <v>1.0</v>
      </c>
      <c r="I463" s="480"/>
      <c r="J463" s="367">
        <v>3990.0</v>
      </c>
      <c r="K463" s="498"/>
      <c r="L463" s="416">
        <v>1321.0</v>
      </c>
      <c r="M463" s="417">
        <v>1321.0</v>
      </c>
      <c r="N463" s="271" t="s">
        <v>1841</v>
      </c>
      <c r="O463" s="380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282" t="s">
        <v>315</v>
      </c>
      <c r="B464" s="367" t="s">
        <v>231</v>
      </c>
      <c r="C464" s="367" t="s">
        <v>6</v>
      </c>
      <c r="D464" s="367" t="s">
        <v>567</v>
      </c>
      <c r="E464" s="367" t="s">
        <v>4</v>
      </c>
      <c r="F464" s="368" t="s">
        <v>2018</v>
      </c>
      <c r="G464" s="369" t="s">
        <v>1840</v>
      </c>
      <c r="H464" s="422">
        <v>1.0</v>
      </c>
      <c r="I464" s="480"/>
      <c r="J464" s="367">
        <v>3990.0</v>
      </c>
      <c r="K464" s="498"/>
      <c r="L464" s="416">
        <v>1321.0</v>
      </c>
      <c r="M464" s="417">
        <v>1321.0</v>
      </c>
      <c r="N464" s="271" t="s">
        <v>1841</v>
      </c>
      <c r="O464" s="380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  <c r="AH464" s="252"/>
      <c r="AI464" s="252"/>
      <c r="AJ464" s="252"/>
      <c r="AK464" s="252"/>
      <c r="AL464" s="252"/>
      <c r="AM464" s="252"/>
      <c r="AN464" s="252"/>
      <c r="AO464" s="252"/>
    </row>
    <row r="465" ht="15.75" customHeight="1">
      <c r="A465" s="282" t="s">
        <v>315</v>
      </c>
      <c r="B465" s="367" t="s">
        <v>231</v>
      </c>
      <c r="C465" s="367" t="s">
        <v>6</v>
      </c>
      <c r="D465" s="367" t="s">
        <v>328</v>
      </c>
      <c r="E465" s="367" t="s">
        <v>4</v>
      </c>
      <c r="F465" s="368" t="s">
        <v>2018</v>
      </c>
      <c r="G465" s="369" t="s">
        <v>1840</v>
      </c>
      <c r="H465" s="422">
        <v>1.0</v>
      </c>
      <c r="I465" s="480"/>
      <c r="J465" s="367">
        <v>3990.0</v>
      </c>
      <c r="K465" s="498"/>
      <c r="L465" s="416">
        <v>1321.0</v>
      </c>
      <c r="M465" s="417">
        <v>1321.0</v>
      </c>
      <c r="N465" s="271" t="s">
        <v>1841</v>
      </c>
      <c r="O465" s="380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52"/>
      <c r="AJ465" s="252"/>
      <c r="AK465" s="252"/>
      <c r="AL465" s="252"/>
      <c r="AM465" s="252"/>
      <c r="AN465" s="252"/>
      <c r="AO465" s="252"/>
    </row>
    <row r="466" ht="15.75" customHeight="1">
      <c r="A466" s="271" t="s">
        <v>315</v>
      </c>
      <c r="B466" s="271" t="s">
        <v>246</v>
      </c>
      <c r="C466" s="271" t="s">
        <v>6</v>
      </c>
      <c r="D466" s="271" t="s">
        <v>474</v>
      </c>
      <c r="E466" s="271" t="s">
        <v>319</v>
      </c>
      <c r="F466" s="272" t="s">
        <v>2019</v>
      </c>
      <c r="G466" s="271" t="s">
        <v>377</v>
      </c>
      <c r="H466" s="452">
        <v>1.0</v>
      </c>
      <c r="I466" s="480"/>
      <c r="J466" s="271">
        <v>2590.0</v>
      </c>
      <c r="K466" s="297"/>
      <c r="L466" s="489">
        <v>997.0</v>
      </c>
      <c r="M466" s="500">
        <v>947.15</v>
      </c>
      <c r="N466" s="271" t="s">
        <v>378</v>
      </c>
      <c r="O466" s="380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52"/>
      <c r="AK466" s="252"/>
      <c r="AL466" s="252"/>
      <c r="AM466" s="252"/>
      <c r="AN466" s="252"/>
      <c r="AO466" s="252"/>
    </row>
    <row r="467" ht="15.75" customHeight="1">
      <c r="A467" s="57" t="s">
        <v>315</v>
      </c>
      <c r="B467" s="57" t="s">
        <v>246</v>
      </c>
      <c r="C467" s="57" t="s">
        <v>6</v>
      </c>
      <c r="D467" s="271" t="s">
        <v>567</v>
      </c>
      <c r="E467" s="57" t="s">
        <v>4</v>
      </c>
      <c r="F467" s="382" t="s">
        <v>1122</v>
      </c>
      <c r="G467" s="57" t="s">
        <v>524</v>
      </c>
      <c r="H467" s="77">
        <v>2.0</v>
      </c>
      <c r="I467" s="113">
        <v>2790.0</v>
      </c>
      <c r="J467" s="125"/>
      <c r="K467" s="178">
        <v>1190.0</v>
      </c>
      <c r="L467" s="151">
        <v>1131.0</v>
      </c>
      <c r="M467" s="175">
        <f>L467*H467</f>
        <v>2262</v>
      </c>
      <c r="N467" s="57" t="s">
        <v>1095</v>
      </c>
      <c r="O467" s="58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70"/>
      <c r="AJ467" s="270"/>
      <c r="AK467" s="270"/>
    </row>
    <row r="468" ht="15.75" customHeight="1">
      <c r="A468" s="282" t="s">
        <v>315</v>
      </c>
      <c r="B468" s="367" t="s">
        <v>246</v>
      </c>
      <c r="C468" s="367" t="s">
        <v>6</v>
      </c>
      <c r="D468" s="367" t="s">
        <v>567</v>
      </c>
      <c r="E468" s="367" t="s">
        <v>4</v>
      </c>
      <c r="F468" s="368" t="s">
        <v>2021</v>
      </c>
      <c r="G468" s="369" t="s">
        <v>1840</v>
      </c>
      <c r="H468" s="422">
        <v>1.0</v>
      </c>
      <c r="I468" s="480"/>
      <c r="J468" s="367">
        <v>2990.0</v>
      </c>
      <c r="K468" s="498"/>
      <c r="L468" s="416">
        <v>947.0</v>
      </c>
      <c r="M468" s="417">
        <v>947.0</v>
      </c>
      <c r="N468" s="271" t="s">
        <v>1841</v>
      </c>
      <c r="O468" s="380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52"/>
      <c r="AK468" s="252"/>
      <c r="AL468" s="252"/>
      <c r="AM468" s="252"/>
      <c r="AN468" s="252"/>
      <c r="AO468" s="252"/>
    </row>
    <row r="469" ht="15.75" customHeight="1">
      <c r="A469" s="271" t="s">
        <v>315</v>
      </c>
      <c r="B469" s="271" t="s">
        <v>246</v>
      </c>
      <c r="C469" s="271" t="s">
        <v>6</v>
      </c>
      <c r="D469" s="271" t="s">
        <v>567</v>
      </c>
      <c r="E469" s="271" t="s">
        <v>319</v>
      </c>
      <c r="F469" s="272" t="s">
        <v>2022</v>
      </c>
      <c r="G469" s="271" t="s">
        <v>377</v>
      </c>
      <c r="H469" s="273">
        <v>1.0</v>
      </c>
      <c r="I469" s="480"/>
      <c r="J469" s="271">
        <v>2590.0</v>
      </c>
      <c r="K469" s="280"/>
      <c r="L469" s="481">
        <v>997.0</v>
      </c>
      <c r="M469" s="482">
        <v>947.15</v>
      </c>
      <c r="N469" s="271" t="s">
        <v>378</v>
      </c>
      <c r="O469" s="380"/>
      <c r="P469" s="252"/>
      <c r="Q469" s="252"/>
      <c r="R469" s="433"/>
      <c r="S469" s="433"/>
      <c r="T469" s="276"/>
      <c r="U469" s="276"/>
      <c r="V469" s="276"/>
      <c r="W469" s="277"/>
      <c r="X469" s="276"/>
      <c r="Y469" s="276"/>
      <c r="Z469" s="276"/>
      <c r="AA469" s="276"/>
      <c r="AB469" s="276"/>
      <c r="AC469" s="276"/>
      <c r="AD469" s="276"/>
      <c r="AE469" s="276"/>
      <c r="AF469" s="276"/>
      <c r="AG469" s="276"/>
      <c r="AH469" s="252"/>
      <c r="AI469" s="252"/>
      <c r="AJ469" s="252"/>
      <c r="AK469" s="252"/>
      <c r="AL469" s="252"/>
      <c r="AM469" s="252"/>
      <c r="AN469" s="252"/>
      <c r="AO469" s="252"/>
    </row>
    <row r="470" ht="15.75" customHeight="1">
      <c r="A470" s="35" t="s">
        <v>315</v>
      </c>
      <c r="B470" s="57" t="s">
        <v>246</v>
      </c>
      <c r="C470" s="57" t="s">
        <v>6</v>
      </c>
      <c r="D470" s="35" t="s">
        <v>567</v>
      </c>
      <c r="E470" s="57" t="s">
        <v>4</v>
      </c>
      <c r="F470" s="348" t="s">
        <v>2023</v>
      </c>
      <c r="G470" s="35" t="s">
        <v>1840</v>
      </c>
      <c r="H470" s="39">
        <v>1.0</v>
      </c>
      <c r="I470" s="480"/>
      <c r="J470" s="59">
        <v>2390.0</v>
      </c>
      <c r="K470" s="58"/>
      <c r="L470" s="377">
        <v>997.0</v>
      </c>
      <c r="M470" s="378">
        <f t="shared" ref="M470:M471" si="58">1894/2</f>
        <v>947</v>
      </c>
      <c r="N470" s="35" t="s">
        <v>1866</v>
      </c>
      <c r="O470" s="48"/>
      <c r="P470" s="44">
        <f t="shared" ref="P470:P471" si="59">M470*H470</f>
        <v>947</v>
      </c>
      <c r="Q470" s="44"/>
      <c r="R470" s="245"/>
      <c r="S470" s="245"/>
      <c r="T470" s="237"/>
      <c r="U470" s="237"/>
      <c r="V470" s="237"/>
      <c r="W470" s="246"/>
      <c r="X470" s="237"/>
      <c r="Y470" s="237"/>
      <c r="Z470" s="237"/>
      <c r="AA470" s="237"/>
      <c r="AB470" s="237"/>
      <c r="AC470" s="237"/>
      <c r="AD470" s="237"/>
      <c r="AE470" s="237"/>
      <c r="AF470" s="237"/>
      <c r="AG470" s="237"/>
      <c r="AH470" s="44"/>
      <c r="AI470" s="252"/>
      <c r="AJ470" s="252"/>
      <c r="AK470" s="252"/>
      <c r="AL470" s="252"/>
      <c r="AM470" s="252"/>
      <c r="AN470" s="252"/>
      <c r="AO470" s="252"/>
    </row>
    <row r="471" ht="15.75" customHeight="1">
      <c r="A471" s="35" t="s">
        <v>315</v>
      </c>
      <c r="B471" s="57" t="s">
        <v>246</v>
      </c>
      <c r="C471" s="57" t="s">
        <v>6</v>
      </c>
      <c r="D471" s="35" t="s">
        <v>328</v>
      </c>
      <c r="E471" s="57" t="s">
        <v>4</v>
      </c>
      <c r="F471" s="348" t="s">
        <v>2023</v>
      </c>
      <c r="G471" s="35" t="s">
        <v>1840</v>
      </c>
      <c r="H471" s="501">
        <v>1.0</v>
      </c>
      <c r="I471" s="480"/>
      <c r="J471" s="59">
        <v>2390.0</v>
      </c>
      <c r="K471" s="58"/>
      <c r="L471" s="377">
        <v>997.0</v>
      </c>
      <c r="M471" s="378">
        <f t="shared" si="58"/>
        <v>947</v>
      </c>
      <c r="N471" s="35" t="s">
        <v>1866</v>
      </c>
      <c r="O471" s="48"/>
      <c r="P471" s="44">
        <f t="shared" si="59"/>
        <v>947</v>
      </c>
      <c r="Q471" s="44"/>
      <c r="R471" s="245"/>
      <c r="S471" s="245"/>
      <c r="T471" s="237"/>
      <c r="U471" s="237"/>
      <c r="V471" s="237"/>
      <c r="W471" s="246"/>
      <c r="X471" s="237"/>
      <c r="Y471" s="237"/>
      <c r="Z471" s="237"/>
      <c r="AA471" s="237"/>
      <c r="AB471" s="237"/>
      <c r="AC471" s="237"/>
      <c r="AD471" s="237"/>
      <c r="AE471" s="237"/>
      <c r="AF471" s="237"/>
      <c r="AG471" s="237"/>
      <c r="AH471" s="44"/>
      <c r="AI471" s="252"/>
      <c r="AJ471" s="252"/>
      <c r="AK471" s="252"/>
      <c r="AL471" s="252"/>
      <c r="AM471" s="252"/>
      <c r="AN471" s="252"/>
      <c r="AO471" s="252"/>
    </row>
    <row r="472" ht="15.75" customHeight="1">
      <c r="A472" s="282" t="s">
        <v>315</v>
      </c>
      <c r="B472" s="367" t="s">
        <v>246</v>
      </c>
      <c r="C472" s="367" t="s">
        <v>6</v>
      </c>
      <c r="D472" s="367" t="s">
        <v>567</v>
      </c>
      <c r="E472" s="367" t="s">
        <v>4</v>
      </c>
      <c r="F472" s="368" t="s">
        <v>2024</v>
      </c>
      <c r="G472" s="369" t="s">
        <v>1840</v>
      </c>
      <c r="H472" s="39">
        <v>1.0</v>
      </c>
      <c r="I472" s="480"/>
      <c r="J472" s="367">
        <v>2990.0</v>
      </c>
      <c r="K472" s="484"/>
      <c r="L472" s="391">
        <v>947.0</v>
      </c>
      <c r="M472" s="392">
        <v>947.0</v>
      </c>
      <c r="N472" s="271" t="s">
        <v>1841</v>
      </c>
      <c r="O472" s="380"/>
      <c r="P472" s="252"/>
      <c r="Q472" s="252"/>
      <c r="R472" s="433"/>
      <c r="S472" s="433"/>
      <c r="T472" s="276"/>
      <c r="U472" s="276"/>
      <c r="V472" s="276"/>
      <c r="W472" s="277"/>
      <c r="X472" s="276"/>
      <c r="Y472" s="276"/>
      <c r="Z472" s="276"/>
      <c r="AA472" s="276"/>
      <c r="AB472" s="276"/>
      <c r="AC472" s="276"/>
      <c r="AD472" s="276"/>
      <c r="AE472" s="276"/>
      <c r="AF472" s="276"/>
      <c r="AG472" s="276"/>
      <c r="AH472" s="252"/>
      <c r="AI472" s="252"/>
      <c r="AJ472" s="252"/>
      <c r="AK472" s="252"/>
      <c r="AL472" s="252"/>
      <c r="AM472" s="252"/>
      <c r="AN472" s="252"/>
      <c r="AO472" s="252"/>
    </row>
    <row r="473" ht="15.75" customHeight="1">
      <c r="A473" s="57" t="s">
        <v>315</v>
      </c>
      <c r="B473" s="57" t="s">
        <v>231</v>
      </c>
      <c r="C473" s="57" t="s">
        <v>6</v>
      </c>
      <c r="D473" s="57" t="s">
        <v>328</v>
      </c>
      <c r="E473" s="57" t="s">
        <v>4</v>
      </c>
      <c r="F473" s="382" t="s">
        <v>1124</v>
      </c>
      <c r="G473" s="57" t="s">
        <v>524</v>
      </c>
      <c r="H473" s="38">
        <v>1.0</v>
      </c>
      <c r="I473" s="113">
        <v>6590.0</v>
      </c>
      <c r="J473" s="125"/>
      <c r="K473" s="179">
        <v>2730.0</v>
      </c>
      <c r="L473" s="38">
        <v>2594.0</v>
      </c>
      <c r="M473" s="383">
        <f t="shared" ref="M473:M475" si="60">L473*H473</f>
        <v>2594</v>
      </c>
      <c r="N473" s="57" t="s">
        <v>1095</v>
      </c>
      <c r="O473" s="58"/>
      <c r="P473" s="252"/>
      <c r="Q473" s="252"/>
      <c r="R473" s="433"/>
      <c r="S473" s="433"/>
      <c r="T473" s="276"/>
      <c r="U473" s="276"/>
      <c r="V473" s="276"/>
      <c r="W473" s="277"/>
      <c r="X473" s="276"/>
      <c r="Y473" s="276"/>
      <c r="Z473" s="276"/>
      <c r="AA473" s="276"/>
      <c r="AB473" s="276"/>
      <c r="AC473" s="276"/>
      <c r="AD473" s="276"/>
      <c r="AE473" s="276"/>
      <c r="AF473" s="276"/>
      <c r="AG473" s="276"/>
      <c r="AH473" s="252"/>
      <c r="AI473" s="270"/>
      <c r="AJ473" s="270"/>
      <c r="AK473" s="270"/>
    </row>
    <row r="474" ht="15.75" customHeight="1">
      <c r="A474" s="57" t="s">
        <v>315</v>
      </c>
      <c r="B474" s="57" t="s">
        <v>231</v>
      </c>
      <c r="C474" s="57" t="s">
        <v>6</v>
      </c>
      <c r="D474" s="271" t="s">
        <v>567</v>
      </c>
      <c r="E474" s="57" t="s">
        <v>4</v>
      </c>
      <c r="F474" s="382" t="s">
        <v>1125</v>
      </c>
      <c r="G474" s="57" t="s">
        <v>524</v>
      </c>
      <c r="H474" s="38">
        <v>1.0</v>
      </c>
      <c r="I474" s="113">
        <v>6590.0</v>
      </c>
      <c r="J474" s="125"/>
      <c r="K474" s="179">
        <v>2730.0</v>
      </c>
      <c r="L474" s="38">
        <v>2594.0</v>
      </c>
      <c r="M474" s="383">
        <f t="shared" si="60"/>
        <v>2594</v>
      </c>
      <c r="N474" s="57" t="s">
        <v>1095</v>
      </c>
      <c r="O474" s="58"/>
      <c r="P474" s="252"/>
      <c r="Q474" s="252"/>
      <c r="R474" s="433"/>
      <c r="S474" s="433"/>
      <c r="T474" s="276"/>
      <c r="U474" s="276"/>
      <c r="V474" s="276"/>
      <c r="W474" s="277"/>
      <c r="X474" s="276"/>
      <c r="Y474" s="276"/>
      <c r="Z474" s="276"/>
      <c r="AA474" s="276"/>
      <c r="AB474" s="276"/>
      <c r="AC474" s="276"/>
      <c r="AD474" s="276"/>
      <c r="AE474" s="276"/>
      <c r="AF474" s="276"/>
      <c r="AG474" s="276"/>
      <c r="AH474" s="252"/>
      <c r="AI474" s="270"/>
      <c r="AJ474" s="270"/>
      <c r="AK474" s="270"/>
    </row>
    <row r="475" ht="15.75" customHeight="1">
      <c r="A475" s="57" t="s">
        <v>315</v>
      </c>
      <c r="B475" s="57" t="s">
        <v>231</v>
      </c>
      <c r="C475" s="57" t="s">
        <v>6</v>
      </c>
      <c r="D475" s="57" t="s">
        <v>328</v>
      </c>
      <c r="E475" s="57" t="s">
        <v>4</v>
      </c>
      <c r="F475" s="382" t="s">
        <v>1125</v>
      </c>
      <c r="G475" s="57" t="s">
        <v>524</v>
      </c>
      <c r="H475" s="38">
        <v>1.0</v>
      </c>
      <c r="I475" s="113">
        <v>6590.0</v>
      </c>
      <c r="J475" s="125"/>
      <c r="K475" s="179">
        <v>2730.0</v>
      </c>
      <c r="L475" s="38">
        <v>2594.0</v>
      </c>
      <c r="M475" s="383">
        <f t="shared" si="60"/>
        <v>2594</v>
      </c>
      <c r="N475" s="57" t="s">
        <v>1095</v>
      </c>
      <c r="O475" s="58"/>
      <c r="P475" s="252"/>
      <c r="Q475" s="252"/>
      <c r="R475" s="433"/>
      <c r="S475" s="433"/>
      <c r="T475" s="276"/>
      <c r="U475" s="276"/>
      <c r="V475" s="276"/>
      <c r="W475" s="277"/>
      <c r="X475" s="276"/>
      <c r="Y475" s="276"/>
      <c r="Z475" s="276"/>
      <c r="AA475" s="276"/>
      <c r="AB475" s="276"/>
      <c r="AC475" s="276"/>
      <c r="AD475" s="276"/>
      <c r="AE475" s="276"/>
      <c r="AF475" s="276"/>
      <c r="AG475" s="276"/>
      <c r="AH475" s="252"/>
      <c r="AI475" s="270"/>
      <c r="AJ475" s="270"/>
      <c r="AK475" s="270"/>
    </row>
    <row r="476" ht="15.75" customHeight="1">
      <c r="A476" s="35" t="s">
        <v>315</v>
      </c>
      <c r="B476" s="57" t="s">
        <v>231</v>
      </c>
      <c r="C476" s="57" t="s">
        <v>6</v>
      </c>
      <c r="D476" s="35" t="s">
        <v>474</v>
      </c>
      <c r="E476" s="57" t="s">
        <v>4</v>
      </c>
      <c r="F476" s="348" t="s">
        <v>2025</v>
      </c>
      <c r="G476" s="35" t="s">
        <v>1840</v>
      </c>
      <c r="H476" s="39">
        <v>1.0</v>
      </c>
      <c r="I476" s="480"/>
      <c r="J476" s="59">
        <v>5390.0</v>
      </c>
      <c r="K476" s="58"/>
      <c r="L476" s="377" t="s">
        <v>60</v>
      </c>
      <c r="M476" s="378">
        <f t="shared" ref="M476:M477" si="61">4428/2</f>
        <v>2214</v>
      </c>
      <c r="N476" s="35" t="s">
        <v>1866</v>
      </c>
      <c r="O476" s="48"/>
      <c r="P476" s="44">
        <f t="shared" ref="P476:P479" si="62">M476*H476</f>
        <v>2214</v>
      </c>
      <c r="Q476" s="44"/>
      <c r="R476" s="245"/>
      <c r="S476" s="245"/>
      <c r="T476" s="237"/>
      <c r="U476" s="237"/>
      <c r="V476" s="237"/>
      <c r="W476" s="246"/>
      <c r="X476" s="237"/>
      <c r="Y476" s="237"/>
      <c r="Z476" s="237"/>
      <c r="AA476" s="237"/>
      <c r="AB476" s="237"/>
      <c r="AC476" s="237"/>
      <c r="AD476" s="237"/>
      <c r="AE476" s="237"/>
      <c r="AF476" s="237"/>
      <c r="AG476" s="237"/>
      <c r="AH476" s="44"/>
      <c r="AI476" s="252"/>
      <c r="AJ476" s="252"/>
      <c r="AK476" s="252"/>
      <c r="AL476" s="252"/>
      <c r="AM476" s="252"/>
      <c r="AN476" s="252"/>
      <c r="AO476" s="252"/>
    </row>
    <row r="477" ht="15.75" customHeight="1">
      <c r="A477" s="35" t="s">
        <v>315</v>
      </c>
      <c r="B477" s="57" t="s">
        <v>231</v>
      </c>
      <c r="C477" s="57" t="s">
        <v>6</v>
      </c>
      <c r="D477" s="35" t="s">
        <v>328</v>
      </c>
      <c r="E477" s="57" t="s">
        <v>4</v>
      </c>
      <c r="F477" s="348" t="s">
        <v>2025</v>
      </c>
      <c r="G477" s="35" t="s">
        <v>1840</v>
      </c>
      <c r="H477" s="501">
        <v>1.0</v>
      </c>
      <c r="I477" s="480"/>
      <c r="J477" s="59">
        <v>5390.0</v>
      </c>
      <c r="K477" s="58"/>
      <c r="L477" s="377" t="s">
        <v>60</v>
      </c>
      <c r="M477" s="378">
        <f t="shared" si="61"/>
        <v>2214</v>
      </c>
      <c r="N477" s="35" t="s">
        <v>1866</v>
      </c>
      <c r="O477" s="48"/>
      <c r="P477" s="44">
        <f t="shared" si="62"/>
        <v>2214</v>
      </c>
      <c r="Q477" s="44"/>
      <c r="R477" s="245"/>
      <c r="S477" s="245"/>
      <c r="T477" s="237"/>
      <c r="U477" s="237"/>
      <c r="V477" s="237"/>
      <c r="W477" s="246"/>
      <c r="X477" s="237"/>
      <c r="Y477" s="237"/>
      <c r="Z477" s="237"/>
      <c r="AA477" s="237"/>
      <c r="AB477" s="237"/>
      <c r="AC477" s="237"/>
      <c r="AD477" s="237"/>
      <c r="AE477" s="237"/>
      <c r="AF477" s="237"/>
      <c r="AG477" s="237"/>
      <c r="AH477" s="44"/>
      <c r="AI477" s="252"/>
      <c r="AJ477" s="252"/>
      <c r="AK477" s="252"/>
      <c r="AL477" s="252"/>
      <c r="AM477" s="252"/>
      <c r="AN477" s="252"/>
      <c r="AO477" s="252"/>
    </row>
    <row r="478" ht="15.75" customHeight="1">
      <c r="A478" s="35" t="s">
        <v>315</v>
      </c>
      <c r="B478" s="57" t="s">
        <v>231</v>
      </c>
      <c r="C478" s="57" t="s">
        <v>6</v>
      </c>
      <c r="D478" s="35" t="s">
        <v>474</v>
      </c>
      <c r="E478" s="57" t="s">
        <v>4</v>
      </c>
      <c r="F478" s="348" t="s">
        <v>2026</v>
      </c>
      <c r="G478" s="35" t="s">
        <v>1840</v>
      </c>
      <c r="H478" s="39">
        <v>1.0</v>
      </c>
      <c r="I478" s="480"/>
      <c r="J478" s="59">
        <v>5390.0</v>
      </c>
      <c r="K478" s="58"/>
      <c r="L478" s="377" t="s">
        <v>60</v>
      </c>
      <c r="M478" s="378">
        <f t="shared" ref="M478:M479" si="63">6642/3</f>
        <v>2214</v>
      </c>
      <c r="N478" s="35" t="s">
        <v>1866</v>
      </c>
      <c r="O478" s="48"/>
      <c r="P478" s="44">
        <f t="shared" si="62"/>
        <v>2214</v>
      </c>
      <c r="Q478" s="44"/>
      <c r="R478" s="245"/>
      <c r="S478" s="245"/>
      <c r="T478" s="237"/>
      <c r="U478" s="237"/>
      <c r="V478" s="237"/>
      <c r="W478" s="246"/>
      <c r="X478" s="237"/>
      <c r="Y478" s="237"/>
      <c r="Z478" s="237"/>
      <c r="AA478" s="237"/>
      <c r="AB478" s="237"/>
      <c r="AC478" s="237"/>
      <c r="AD478" s="237"/>
      <c r="AE478" s="237"/>
      <c r="AF478" s="237"/>
      <c r="AG478" s="237"/>
      <c r="AH478" s="44"/>
      <c r="AI478" s="252"/>
      <c r="AJ478" s="252"/>
      <c r="AK478" s="252"/>
      <c r="AL478" s="252"/>
      <c r="AM478" s="252"/>
      <c r="AN478" s="252"/>
      <c r="AO478" s="252"/>
    </row>
    <row r="479" ht="15.75" customHeight="1">
      <c r="A479" s="35" t="s">
        <v>315</v>
      </c>
      <c r="B479" s="57" t="s">
        <v>231</v>
      </c>
      <c r="C479" s="57" t="s">
        <v>6</v>
      </c>
      <c r="D479" s="35" t="s">
        <v>328</v>
      </c>
      <c r="E479" s="57" t="s">
        <v>4</v>
      </c>
      <c r="F479" s="348" t="s">
        <v>2026</v>
      </c>
      <c r="G479" s="35" t="s">
        <v>1840</v>
      </c>
      <c r="H479" s="501">
        <v>1.0</v>
      </c>
      <c r="I479" s="480"/>
      <c r="J479" s="59">
        <v>5390.0</v>
      </c>
      <c r="K479" s="58"/>
      <c r="L479" s="377" t="s">
        <v>60</v>
      </c>
      <c r="M479" s="378">
        <f t="shared" si="63"/>
        <v>2214</v>
      </c>
      <c r="N479" s="35" t="s">
        <v>1866</v>
      </c>
      <c r="O479" s="48"/>
      <c r="P479" s="44">
        <f t="shared" si="62"/>
        <v>2214</v>
      </c>
      <c r="Q479" s="44"/>
      <c r="R479" s="245"/>
      <c r="S479" s="245"/>
      <c r="T479" s="237"/>
      <c r="U479" s="237"/>
      <c r="V479" s="237"/>
      <c r="W479" s="246"/>
      <c r="X479" s="237"/>
      <c r="Y479" s="237"/>
      <c r="Z479" s="237"/>
      <c r="AA479" s="237"/>
      <c r="AB479" s="237"/>
      <c r="AC479" s="237"/>
      <c r="AD479" s="237"/>
      <c r="AE479" s="237"/>
      <c r="AF479" s="237"/>
      <c r="AG479" s="237"/>
      <c r="AH479" s="44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57" t="s">
        <v>315</v>
      </c>
      <c r="B480" s="57" t="s">
        <v>246</v>
      </c>
      <c r="C480" s="57" t="s">
        <v>6</v>
      </c>
      <c r="D480" s="271" t="s">
        <v>567</v>
      </c>
      <c r="E480" s="57" t="s">
        <v>4</v>
      </c>
      <c r="F480" s="382" t="s">
        <v>1121</v>
      </c>
      <c r="G480" s="57" t="s">
        <v>524</v>
      </c>
      <c r="H480" s="38">
        <v>1.0</v>
      </c>
      <c r="I480" s="113">
        <v>2390.0</v>
      </c>
      <c r="J480" s="125"/>
      <c r="K480" s="179">
        <v>997.0</v>
      </c>
      <c r="L480" s="38">
        <v>947.0</v>
      </c>
      <c r="M480" s="383">
        <f t="shared" ref="M480:M483" si="64">L480*H480</f>
        <v>947</v>
      </c>
      <c r="N480" s="57" t="s">
        <v>1095</v>
      </c>
      <c r="O480" s="58"/>
      <c r="P480" s="252"/>
      <c r="Q480" s="252"/>
      <c r="R480" s="433"/>
      <c r="S480" s="433"/>
      <c r="T480" s="276"/>
      <c r="U480" s="276"/>
      <c r="V480" s="276"/>
      <c r="W480" s="277"/>
      <c r="X480" s="276"/>
      <c r="Y480" s="276"/>
      <c r="Z480" s="276"/>
      <c r="AA480" s="276"/>
      <c r="AB480" s="276"/>
      <c r="AC480" s="276"/>
      <c r="AD480" s="276"/>
      <c r="AE480" s="276"/>
      <c r="AF480" s="276"/>
      <c r="AG480" s="276"/>
      <c r="AH480" s="252"/>
      <c r="AI480" s="270"/>
      <c r="AJ480" s="270"/>
      <c r="AK480" s="270"/>
    </row>
    <row r="481" ht="15.75" customHeight="1">
      <c r="A481" s="57" t="s">
        <v>315</v>
      </c>
      <c r="B481" s="57" t="s">
        <v>246</v>
      </c>
      <c r="C481" s="57" t="s">
        <v>6</v>
      </c>
      <c r="D481" s="57" t="s">
        <v>328</v>
      </c>
      <c r="E481" s="57" t="s">
        <v>4</v>
      </c>
      <c r="F481" s="382" t="s">
        <v>1121</v>
      </c>
      <c r="G481" s="57" t="s">
        <v>524</v>
      </c>
      <c r="H481" s="38">
        <v>1.0</v>
      </c>
      <c r="I481" s="113">
        <v>2390.0</v>
      </c>
      <c r="J481" s="125"/>
      <c r="K481" s="179">
        <v>997.0</v>
      </c>
      <c r="L481" s="38">
        <v>947.0</v>
      </c>
      <c r="M481" s="383">
        <f t="shared" si="64"/>
        <v>947</v>
      </c>
      <c r="N481" s="57" t="s">
        <v>1095</v>
      </c>
      <c r="O481" s="58"/>
      <c r="P481" s="252"/>
      <c r="Q481" s="252"/>
      <c r="R481" s="433"/>
      <c r="S481" s="433"/>
      <c r="T481" s="276"/>
      <c r="U481" s="276"/>
      <c r="V481" s="276"/>
      <c r="W481" s="277"/>
      <c r="X481" s="276"/>
      <c r="Y481" s="276"/>
      <c r="Z481" s="276"/>
      <c r="AA481" s="276"/>
      <c r="AB481" s="276"/>
      <c r="AC481" s="276"/>
      <c r="AD481" s="276"/>
      <c r="AE481" s="276"/>
      <c r="AF481" s="276"/>
      <c r="AG481" s="276"/>
      <c r="AH481" s="252"/>
      <c r="AI481" s="270"/>
      <c r="AJ481" s="270"/>
      <c r="AK481" s="270"/>
    </row>
    <row r="482" ht="15.75" customHeight="1">
      <c r="A482" s="57" t="s">
        <v>315</v>
      </c>
      <c r="B482" s="57" t="s">
        <v>246</v>
      </c>
      <c r="C482" s="57" t="s">
        <v>6</v>
      </c>
      <c r="D482" s="271" t="s">
        <v>567</v>
      </c>
      <c r="E482" s="57" t="s">
        <v>4</v>
      </c>
      <c r="F482" s="382" t="s">
        <v>1120</v>
      </c>
      <c r="G482" s="57" t="s">
        <v>524</v>
      </c>
      <c r="H482" s="38">
        <v>1.0</v>
      </c>
      <c r="I482" s="113">
        <v>2390.0</v>
      </c>
      <c r="J482" s="125"/>
      <c r="K482" s="179">
        <v>997.0</v>
      </c>
      <c r="L482" s="38">
        <v>947.0</v>
      </c>
      <c r="M482" s="383">
        <f t="shared" si="64"/>
        <v>947</v>
      </c>
      <c r="N482" s="57" t="s">
        <v>1095</v>
      </c>
      <c r="O482" s="58"/>
      <c r="P482" s="252"/>
      <c r="Q482" s="252"/>
      <c r="R482" s="433"/>
      <c r="S482" s="433"/>
      <c r="T482" s="276"/>
      <c r="U482" s="276"/>
      <c r="V482" s="276"/>
      <c r="W482" s="277"/>
      <c r="X482" s="276"/>
      <c r="Y482" s="276"/>
      <c r="Z482" s="276"/>
      <c r="AA482" s="276"/>
      <c r="AB482" s="276"/>
      <c r="AC482" s="276"/>
      <c r="AD482" s="276"/>
      <c r="AE482" s="276"/>
      <c r="AF482" s="276"/>
      <c r="AG482" s="276"/>
      <c r="AH482" s="252"/>
      <c r="AI482" s="270"/>
      <c r="AJ482" s="270"/>
      <c r="AK482" s="270"/>
    </row>
    <row r="483" ht="15.75" customHeight="1">
      <c r="A483" s="57" t="s">
        <v>315</v>
      </c>
      <c r="B483" s="57" t="s">
        <v>246</v>
      </c>
      <c r="C483" s="57" t="s">
        <v>6</v>
      </c>
      <c r="D483" s="57" t="s">
        <v>328</v>
      </c>
      <c r="E483" s="57" t="s">
        <v>4</v>
      </c>
      <c r="F483" s="382" t="s">
        <v>1120</v>
      </c>
      <c r="G483" s="57" t="s">
        <v>524</v>
      </c>
      <c r="H483" s="38">
        <v>1.0</v>
      </c>
      <c r="I483" s="113">
        <v>2390.0</v>
      </c>
      <c r="J483" s="125"/>
      <c r="K483" s="179">
        <v>997.0</v>
      </c>
      <c r="L483" s="38">
        <v>947.0</v>
      </c>
      <c r="M483" s="383">
        <f t="shared" si="64"/>
        <v>947</v>
      </c>
      <c r="N483" s="57" t="s">
        <v>1095</v>
      </c>
      <c r="O483" s="58"/>
      <c r="P483" s="252"/>
      <c r="Q483" s="252"/>
      <c r="R483" s="433"/>
      <c r="S483" s="433"/>
      <c r="T483" s="276"/>
      <c r="U483" s="276"/>
      <c r="V483" s="276"/>
      <c r="W483" s="277"/>
      <c r="X483" s="276"/>
      <c r="Y483" s="276"/>
      <c r="Z483" s="276"/>
      <c r="AA483" s="276"/>
      <c r="AB483" s="276"/>
      <c r="AC483" s="276"/>
      <c r="AD483" s="276"/>
      <c r="AE483" s="276"/>
      <c r="AF483" s="276"/>
      <c r="AG483" s="276"/>
      <c r="AH483" s="252"/>
      <c r="AI483" s="270"/>
      <c r="AJ483" s="270"/>
      <c r="AK483" s="270"/>
    </row>
    <row r="484" ht="15.75" customHeight="1">
      <c r="A484" s="271" t="s">
        <v>315</v>
      </c>
      <c r="B484" s="271" t="s">
        <v>407</v>
      </c>
      <c r="C484" s="280"/>
      <c r="D484" s="271" t="s">
        <v>567</v>
      </c>
      <c r="E484" s="271" t="s">
        <v>319</v>
      </c>
      <c r="F484" s="272" t="s">
        <v>2027</v>
      </c>
      <c r="G484" s="271" t="s">
        <v>335</v>
      </c>
      <c r="H484" s="273">
        <v>1.0</v>
      </c>
      <c r="I484" s="480"/>
      <c r="J484" s="271">
        <v>790.0</v>
      </c>
      <c r="K484" s="271"/>
      <c r="L484" s="273">
        <v>263.0</v>
      </c>
      <c r="M484" s="479">
        <v>250.0</v>
      </c>
      <c r="N484" s="271" t="s">
        <v>321</v>
      </c>
      <c r="O484" s="380"/>
      <c r="P484" s="252"/>
      <c r="Q484" s="252"/>
      <c r="R484" s="433"/>
      <c r="S484" s="433"/>
      <c r="T484" s="276"/>
      <c r="U484" s="276"/>
      <c r="V484" s="276"/>
      <c r="W484" s="277"/>
      <c r="X484" s="276"/>
      <c r="Y484" s="276"/>
      <c r="Z484" s="276"/>
      <c r="AA484" s="276"/>
      <c r="AB484" s="276"/>
      <c r="AC484" s="276"/>
      <c r="AD484" s="276"/>
      <c r="AE484" s="276"/>
      <c r="AF484" s="276"/>
      <c r="AG484" s="276"/>
      <c r="AH484" s="252"/>
      <c r="AI484" s="252"/>
      <c r="AJ484" s="252"/>
      <c r="AK484" s="252"/>
      <c r="AL484" s="252"/>
      <c r="AM484" s="252"/>
      <c r="AN484" s="252"/>
      <c r="AO484" s="252"/>
    </row>
    <row r="485" ht="15.75" customHeight="1">
      <c r="A485" s="57" t="s">
        <v>315</v>
      </c>
      <c r="B485" s="57" t="s">
        <v>407</v>
      </c>
      <c r="C485" s="58"/>
      <c r="D485" s="57" t="s">
        <v>328</v>
      </c>
      <c r="E485" s="57" t="s">
        <v>4</v>
      </c>
      <c r="F485" s="358" t="s">
        <v>1429</v>
      </c>
      <c r="G485" s="57" t="s">
        <v>1430</v>
      </c>
      <c r="H485" s="57">
        <v>1.0</v>
      </c>
      <c r="I485" s="113">
        <v>1790.0</v>
      </c>
      <c r="J485" s="125"/>
      <c r="K485" s="211">
        <v>720.0</v>
      </c>
      <c r="L485" s="57">
        <v>684.0</v>
      </c>
      <c r="M485" s="189">
        <f t="shared" ref="M485:M490" si="65">L485*H485</f>
        <v>684</v>
      </c>
      <c r="N485" s="57" t="s">
        <v>1423</v>
      </c>
      <c r="O485" s="58"/>
      <c r="P485" s="64"/>
      <c r="Q485" s="63"/>
      <c r="R485" s="213"/>
      <c r="S485" s="213"/>
      <c r="T485" s="180"/>
      <c r="U485" s="180"/>
      <c r="V485" s="180"/>
      <c r="W485" s="236"/>
      <c r="X485" s="180"/>
      <c r="Y485" s="180"/>
      <c r="Z485" s="180"/>
      <c r="AA485" s="180"/>
      <c r="AB485" s="180"/>
      <c r="AC485" s="180"/>
      <c r="AD485" s="180"/>
      <c r="AE485" s="180"/>
      <c r="AF485" s="180"/>
      <c r="AG485" s="180"/>
      <c r="AH485" s="63"/>
      <c r="AI485" s="63"/>
      <c r="AJ485" s="63"/>
      <c r="AK485" s="63"/>
      <c r="AL485" s="270"/>
      <c r="AM485" s="270"/>
      <c r="AN485" s="270"/>
    </row>
    <row r="486" ht="15.75" customHeight="1">
      <c r="A486" s="57" t="s">
        <v>315</v>
      </c>
      <c r="B486" s="57" t="s">
        <v>407</v>
      </c>
      <c r="C486" s="58"/>
      <c r="D486" s="57" t="s">
        <v>567</v>
      </c>
      <c r="E486" s="57" t="s">
        <v>4</v>
      </c>
      <c r="F486" s="358" t="s">
        <v>1431</v>
      </c>
      <c r="G486" s="57" t="s">
        <v>1430</v>
      </c>
      <c r="H486" s="57">
        <v>1.0</v>
      </c>
      <c r="I486" s="113">
        <v>1790.0</v>
      </c>
      <c r="J486" s="125"/>
      <c r="K486" s="211">
        <v>720.0</v>
      </c>
      <c r="L486" s="57">
        <v>684.0</v>
      </c>
      <c r="M486" s="189">
        <f t="shared" si="65"/>
        <v>684</v>
      </c>
      <c r="N486" s="57" t="s">
        <v>1423</v>
      </c>
      <c r="O486" s="63"/>
      <c r="P486" s="64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270"/>
      <c r="AM486" s="270"/>
      <c r="AN486" s="270"/>
    </row>
    <row r="487" ht="15.75" customHeight="1">
      <c r="A487" s="57" t="s">
        <v>315</v>
      </c>
      <c r="B487" s="57" t="s">
        <v>407</v>
      </c>
      <c r="C487" s="58"/>
      <c r="D487" s="57" t="s">
        <v>567</v>
      </c>
      <c r="E487" s="57" t="s">
        <v>4</v>
      </c>
      <c r="F487" s="358" t="s">
        <v>1422</v>
      </c>
      <c r="G487" s="57" t="s">
        <v>335</v>
      </c>
      <c r="H487" s="57">
        <v>1.0</v>
      </c>
      <c r="I487" s="113">
        <v>1190.0</v>
      </c>
      <c r="J487" s="125"/>
      <c r="K487" s="211">
        <v>430.0</v>
      </c>
      <c r="L487" s="57">
        <v>365.5</v>
      </c>
      <c r="M487" s="189">
        <f t="shared" si="65"/>
        <v>365.5</v>
      </c>
      <c r="N487" s="57" t="s">
        <v>1423</v>
      </c>
      <c r="O487" s="63"/>
      <c r="P487" s="64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270"/>
      <c r="AM487" s="270"/>
      <c r="AN487" s="270"/>
    </row>
    <row r="488" ht="15.75" customHeight="1">
      <c r="A488" s="57" t="s">
        <v>315</v>
      </c>
      <c r="B488" s="57" t="s">
        <v>407</v>
      </c>
      <c r="C488" s="58"/>
      <c r="D488" s="57" t="s">
        <v>328</v>
      </c>
      <c r="E488" s="57" t="s">
        <v>4</v>
      </c>
      <c r="F488" s="358" t="s">
        <v>1422</v>
      </c>
      <c r="G488" s="57" t="s">
        <v>335</v>
      </c>
      <c r="H488" s="57">
        <v>1.0</v>
      </c>
      <c r="I488" s="113">
        <v>1190.0</v>
      </c>
      <c r="J488" s="125"/>
      <c r="K488" s="211">
        <v>430.0</v>
      </c>
      <c r="L488" s="57">
        <v>365.5</v>
      </c>
      <c r="M488" s="189">
        <f t="shared" si="65"/>
        <v>365.5</v>
      </c>
      <c r="N488" s="57" t="s">
        <v>1423</v>
      </c>
      <c r="O488" s="63"/>
      <c r="P488" s="64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270"/>
      <c r="AM488" s="270"/>
      <c r="AN488" s="270"/>
    </row>
    <row r="489" ht="15.75" customHeight="1">
      <c r="A489" s="57" t="s">
        <v>315</v>
      </c>
      <c r="B489" s="57" t="s">
        <v>407</v>
      </c>
      <c r="C489" s="58"/>
      <c r="D489" s="57" t="s">
        <v>567</v>
      </c>
      <c r="E489" s="57" t="s">
        <v>4</v>
      </c>
      <c r="F489" s="358" t="s">
        <v>1428</v>
      </c>
      <c r="G489" s="57" t="s">
        <v>335</v>
      </c>
      <c r="H489" s="57">
        <v>1.0</v>
      </c>
      <c r="I489" s="113">
        <v>1890.0</v>
      </c>
      <c r="J489" s="125"/>
      <c r="K489" s="211">
        <v>845.0</v>
      </c>
      <c r="L489" s="57">
        <v>718.25</v>
      </c>
      <c r="M489" s="189">
        <f t="shared" si="65"/>
        <v>718.25</v>
      </c>
      <c r="N489" s="57" t="s">
        <v>1423</v>
      </c>
      <c r="O489" s="63"/>
      <c r="P489" s="64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270"/>
      <c r="AM489" s="270"/>
      <c r="AN489" s="270"/>
    </row>
    <row r="490" ht="15.75" customHeight="1">
      <c r="A490" s="57" t="s">
        <v>315</v>
      </c>
      <c r="B490" s="57" t="s">
        <v>407</v>
      </c>
      <c r="C490" s="58"/>
      <c r="D490" s="57" t="s">
        <v>328</v>
      </c>
      <c r="E490" s="57" t="s">
        <v>4</v>
      </c>
      <c r="F490" s="358" t="s">
        <v>1428</v>
      </c>
      <c r="G490" s="57" t="s">
        <v>335</v>
      </c>
      <c r="H490" s="57">
        <v>1.0</v>
      </c>
      <c r="I490" s="113">
        <v>1890.0</v>
      </c>
      <c r="J490" s="125"/>
      <c r="K490" s="211">
        <v>845.0</v>
      </c>
      <c r="L490" s="57">
        <v>718.25</v>
      </c>
      <c r="M490" s="189">
        <f t="shared" si="65"/>
        <v>718.25</v>
      </c>
      <c r="N490" s="57" t="s">
        <v>1423</v>
      </c>
      <c r="O490" s="63"/>
      <c r="P490" s="64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270"/>
      <c r="AM490" s="270"/>
      <c r="AN490" s="270"/>
    </row>
    <row r="491" ht="15.75" customHeight="1">
      <c r="A491" s="271" t="s">
        <v>315</v>
      </c>
      <c r="B491" s="271" t="s">
        <v>407</v>
      </c>
      <c r="C491" s="271" t="s">
        <v>6</v>
      </c>
      <c r="D491" s="271" t="s">
        <v>567</v>
      </c>
      <c r="E491" s="271" t="s">
        <v>319</v>
      </c>
      <c r="F491" s="272" t="s">
        <v>2028</v>
      </c>
      <c r="G491" s="271" t="s">
        <v>335</v>
      </c>
      <c r="H491" s="273">
        <v>1.0</v>
      </c>
      <c r="I491" s="480"/>
      <c r="J491" s="271">
        <v>2190.0</v>
      </c>
      <c r="K491" s="271"/>
      <c r="L491" s="273">
        <v>845.0</v>
      </c>
      <c r="M491" s="479">
        <v>803.0</v>
      </c>
      <c r="N491" s="271" t="s">
        <v>321</v>
      </c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52"/>
      <c r="AK491" s="252"/>
      <c r="AL491" s="252"/>
      <c r="AM491" s="252"/>
      <c r="AN491" s="252"/>
      <c r="AO491" s="252"/>
    </row>
    <row r="492" ht="15.75" customHeight="1">
      <c r="A492" s="301"/>
      <c r="B492" s="252"/>
      <c r="C492" s="252"/>
      <c r="D492" s="252"/>
      <c r="E492" s="252"/>
      <c r="F492" s="503"/>
      <c r="G492" s="252"/>
      <c r="H492" s="455"/>
      <c r="I492" s="252"/>
      <c r="J492" s="252"/>
      <c r="K492" s="504"/>
      <c r="L492" s="505"/>
      <c r="M492" s="506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70"/>
      <c r="AK492" s="270"/>
      <c r="AL492" s="270"/>
      <c r="AM492" s="270"/>
      <c r="AN492" s="270"/>
      <c r="AO492" s="270"/>
    </row>
    <row r="493" ht="15.75" customHeight="1">
      <c r="A493" s="301"/>
      <c r="B493" s="252"/>
      <c r="C493" s="252"/>
      <c r="D493" s="252"/>
      <c r="E493" s="252"/>
      <c r="F493" s="503"/>
      <c r="G493" s="252"/>
      <c r="H493" s="455"/>
      <c r="I493" s="252"/>
      <c r="J493" s="252"/>
      <c r="K493" s="504"/>
      <c r="L493" s="505"/>
      <c r="M493" s="506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52"/>
      <c r="AJ493" s="270"/>
      <c r="AK493" s="270"/>
      <c r="AL493" s="270"/>
      <c r="AM493" s="270"/>
      <c r="AN493" s="270"/>
      <c r="AO493" s="270"/>
    </row>
    <row r="494" ht="15.75" customHeight="1">
      <c r="A494" s="301"/>
      <c r="B494" s="252"/>
      <c r="C494" s="252"/>
      <c r="D494" s="252"/>
      <c r="E494" s="252"/>
      <c r="F494" s="503"/>
      <c r="G494" s="252"/>
      <c r="H494" s="455"/>
      <c r="I494" s="252"/>
      <c r="J494" s="252"/>
      <c r="K494" s="504"/>
      <c r="L494" s="505"/>
      <c r="M494" s="506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70"/>
      <c r="AK494" s="270"/>
      <c r="AL494" s="270"/>
      <c r="AM494" s="270"/>
      <c r="AN494" s="270"/>
      <c r="AO494" s="270"/>
    </row>
    <row r="495" ht="15.75" customHeight="1">
      <c r="A495" s="301"/>
      <c r="B495" s="252"/>
      <c r="C495" s="252"/>
      <c r="D495" s="252"/>
      <c r="E495" s="252"/>
      <c r="F495" s="503"/>
      <c r="G495" s="252"/>
      <c r="H495" s="455"/>
      <c r="I495" s="252"/>
      <c r="J495" s="252"/>
      <c r="K495" s="504"/>
      <c r="L495" s="505"/>
      <c r="M495" s="506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70"/>
      <c r="AK495" s="270"/>
      <c r="AL495" s="270"/>
      <c r="AM495" s="270"/>
      <c r="AN495" s="270"/>
      <c r="AO495" s="270"/>
    </row>
    <row r="496" ht="15.75" customHeight="1">
      <c r="A496" s="301"/>
      <c r="B496" s="252"/>
      <c r="C496" s="252"/>
      <c r="D496" s="252"/>
      <c r="E496" s="252"/>
      <c r="F496" s="503"/>
      <c r="G496" s="252"/>
      <c r="H496" s="455"/>
      <c r="I496" s="252"/>
      <c r="J496" s="252"/>
      <c r="K496" s="504"/>
      <c r="L496" s="505"/>
      <c r="M496" s="506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  <c r="AM496" s="270"/>
      <c r="AN496" s="270"/>
      <c r="AO496" s="270"/>
    </row>
    <row r="497" ht="15.75" customHeight="1">
      <c r="A497" s="301"/>
      <c r="B497" s="252"/>
      <c r="C497" s="252"/>
      <c r="D497" s="252"/>
      <c r="E497" s="252"/>
      <c r="F497" s="503"/>
      <c r="G497" s="252"/>
      <c r="H497" s="455"/>
      <c r="I497" s="252"/>
      <c r="J497" s="252"/>
      <c r="K497" s="504"/>
      <c r="L497" s="505"/>
      <c r="M497" s="506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  <c r="AM497" s="270"/>
      <c r="AN497" s="270"/>
      <c r="AO497" s="270"/>
    </row>
    <row r="498" ht="15.75" customHeight="1">
      <c r="A498" s="301"/>
      <c r="B498" s="252"/>
      <c r="C498" s="252"/>
      <c r="D498" s="252"/>
      <c r="E498" s="252"/>
      <c r="F498" s="503"/>
      <c r="G498" s="252"/>
      <c r="H498" s="455"/>
      <c r="I498" s="252"/>
      <c r="J498" s="252"/>
      <c r="K498" s="504"/>
      <c r="L498" s="505"/>
      <c r="M498" s="506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  <c r="AM498" s="270"/>
      <c r="AN498" s="270"/>
      <c r="AO498" s="270"/>
    </row>
    <row r="499" ht="15.75" customHeight="1">
      <c r="A499" s="301"/>
      <c r="B499" s="252"/>
      <c r="C499" s="252"/>
      <c r="D499" s="252"/>
      <c r="E499" s="252"/>
      <c r="F499" s="503"/>
      <c r="G499" s="252"/>
      <c r="H499" s="455"/>
      <c r="I499" s="252"/>
      <c r="J499" s="252"/>
      <c r="K499" s="504"/>
      <c r="L499" s="505"/>
      <c r="M499" s="506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  <c r="AM499" s="270"/>
      <c r="AN499" s="270"/>
      <c r="AO499" s="270"/>
    </row>
    <row r="500" ht="15.75" customHeight="1">
      <c r="A500" s="301"/>
      <c r="B500" s="252"/>
      <c r="C500" s="252"/>
      <c r="D500" s="252"/>
      <c r="E500" s="252"/>
      <c r="F500" s="503"/>
      <c r="G500" s="252"/>
      <c r="H500" s="455"/>
      <c r="I500" s="252"/>
      <c r="J500" s="252"/>
      <c r="K500" s="504"/>
      <c r="L500" s="505"/>
      <c r="M500" s="506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70"/>
      <c r="AK500" s="270"/>
      <c r="AL500" s="270"/>
      <c r="AM500" s="270"/>
      <c r="AN500" s="270"/>
      <c r="AO500" s="270"/>
    </row>
    <row r="501" ht="15.75" customHeight="1">
      <c r="A501" s="301"/>
      <c r="B501" s="252"/>
      <c r="C501" s="252"/>
      <c r="D501" s="252"/>
      <c r="E501" s="252"/>
      <c r="F501" s="503"/>
      <c r="G501" s="252"/>
      <c r="H501" s="455"/>
      <c r="I501" s="252"/>
      <c r="J501" s="252"/>
      <c r="K501" s="504"/>
      <c r="L501" s="505"/>
      <c r="M501" s="506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70"/>
      <c r="AK501" s="270"/>
      <c r="AL501" s="270"/>
      <c r="AM501" s="270"/>
      <c r="AN501" s="270"/>
      <c r="AO501" s="270"/>
    </row>
    <row r="502" ht="15.75" customHeight="1">
      <c r="A502" s="301"/>
      <c r="B502" s="252"/>
      <c r="C502" s="252"/>
      <c r="D502" s="252"/>
      <c r="E502" s="252"/>
      <c r="F502" s="503"/>
      <c r="G502" s="252"/>
      <c r="H502" s="455"/>
      <c r="I502" s="252"/>
      <c r="J502" s="252"/>
      <c r="K502" s="504"/>
      <c r="L502" s="505"/>
      <c r="M502" s="506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70"/>
      <c r="AK502" s="270"/>
      <c r="AL502" s="270"/>
      <c r="AM502" s="270"/>
      <c r="AN502" s="270"/>
      <c r="AO502" s="270"/>
    </row>
    <row r="503" ht="15.75" customHeight="1">
      <c r="A503" s="301"/>
      <c r="B503" s="252"/>
      <c r="C503" s="252"/>
      <c r="D503" s="252"/>
      <c r="E503" s="252"/>
      <c r="F503" s="503"/>
      <c r="G503" s="252"/>
      <c r="H503" s="455"/>
      <c r="I503" s="252"/>
      <c r="J503" s="252"/>
      <c r="K503" s="504"/>
      <c r="L503" s="505"/>
      <c r="M503" s="506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70"/>
      <c r="AK503" s="270"/>
      <c r="AL503" s="270"/>
      <c r="AM503" s="270"/>
      <c r="AN503" s="270"/>
      <c r="AO503" s="270"/>
    </row>
    <row r="504" ht="15.75" customHeight="1">
      <c r="A504" s="301"/>
      <c r="B504" s="252"/>
      <c r="C504" s="252"/>
      <c r="D504" s="252"/>
      <c r="E504" s="252"/>
      <c r="F504" s="503"/>
      <c r="G504" s="252"/>
      <c r="H504" s="455"/>
      <c r="I504" s="252"/>
      <c r="J504" s="252"/>
      <c r="K504" s="504"/>
      <c r="L504" s="505"/>
      <c r="M504" s="506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  <c r="AM504" s="270"/>
      <c r="AN504" s="270"/>
      <c r="AO504" s="270"/>
    </row>
    <row r="505" ht="15.75" customHeight="1">
      <c r="A505" s="301"/>
      <c r="B505" s="252"/>
      <c r="C505" s="252"/>
      <c r="D505" s="252"/>
      <c r="E505" s="252"/>
      <c r="F505" s="503"/>
      <c r="G505" s="252"/>
      <c r="H505" s="455"/>
      <c r="I505" s="252"/>
      <c r="J505" s="252"/>
      <c r="K505" s="504"/>
      <c r="L505" s="505"/>
      <c r="M505" s="506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  <c r="AM505" s="270"/>
      <c r="AN505" s="270"/>
      <c r="AO505" s="270"/>
    </row>
    <row r="506" ht="15.75" customHeight="1">
      <c r="A506" s="301"/>
      <c r="B506" s="252"/>
      <c r="C506" s="252"/>
      <c r="D506" s="252"/>
      <c r="E506" s="252"/>
      <c r="F506" s="503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  <c r="AM506" s="270"/>
      <c r="AN506" s="270"/>
      <c r="AO506" s="270"/>
    </row>
    <row r="507" ht="15.75" customHeight="1">
      <c r="A507" s="301"/>
      <c r="B507" s="252"/>
      <c r="C507" s="252"/>
      <c r="D507" s="252"/>
      <c r="E507" s="252"/>
      <c r="F507" s="503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  <c r="AM507" s="270"/>
      <c r="AN507" s="270"/>
      <c r="AO507" s="270"/>
    </row>
    <row r="508" ht="15.75" customHeight="1">
      <c r="A508" s="301"/>
      <c r="B508" s="252"/>
      <c r="C508" s="252"/>
      <c r="D508" s="252"/>
      <c r="E508" s="252"/>
      <c r="F508" s="503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  <c r="AM508" s="270"/>
      <c r="AN508" s="270"/>
      <c r="AO508" s="270"/>
    </row>
    <row r="509" ht="15.75" customHeight="1">
      <c r="A509" s="301"/>
      <c r="B509" s="252"/>
      <c r="C509" s="252"/>
      <c r="D509" s="252"/>
      <c r="E509" s="252"/>
      <c r="F509" s="503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  <c r="AM509" s="270"/>
      <c r="AN509" s="270"/>
      <c r="AO509" s="270"/>
    </row>
    <row r="510" ht="15.75" customHeight="1">
      <c r="A510" s="301"/>
      <c r="B510" s="252"/>
      <c r="C510" s="252"/>
      <c r="D510" s="252"/>
      <c r="E510" s="252"/>
      <c r="F510" s="503"/>
      <c r="G510" s="252"/>
      <c r="H510" s="455"/>
      <c r="I510" s="252"/>
      <c r="J510" s="252"/>
      <c r="K510" s="504"/>
      <c r="L510" s="505"/>
      <c r="M510" s="506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70"/>
      <c r="AK510" s="270"/>
      <c r="AL510" s="270"/>
      <c r="AM510" s="270"/>
      <c r="AN510" s="270"/>
      <c r="AO510" s="270"/>
    </row>
    <row r="511" ht="15.75" customHeight="1">
      <c r="A511" s="301"/>
      <c r="B511" s="252"/>
      <c r="C511" s="252"/>
      <c r="D511" s="252"/>
      <c r="E511" s="252"/>
      <c r="F511" s="503"/>
      <c r="G511" s="252"/>
      <c r="H511" s="455"/>
      <c r="I511" s="252"/>
      <c r="J511" s="252"/>
      <c r="K511" s="504"/>
      <c r="L511" s="505"/>
      <c r="M511" s="506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70"/>
      <c r="AK511" s="270"/>
      <c r="AL511" s="270"/>
      <c r="AM511" s="270"/>
      <c r="AN511" s="270"/>
      <c r="AO511" s="270"/>
    </row>
    <row r="512" ht="15.75" customHeight="1">
      <c r="A512" s="301"/>
      <c r="B512" s="252"/>
      <c r="C512" s="252"/>
      <c r="D512" s="252"/>
      <c r="E512" s="252"/>
      <c r="F512" s="503"/>
      <c r="G512" s="252"/>
      <c r="H512" s="455"/>
      <c r="I512" s="252"/>
      <c r="J512" s="252"/>
      <c r="K512" s="504"/>
      <c r="L512" s="505"/>
      <c r="M512" s="506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70"/>
      <c r="AK512" s="270"/>
      <c r="AL512" s="270"/>
      <c r="AM512" s="270"/>
      <c r="AN512" s="270"/>
      <c r="AO512" s="270"/>
    </row>
    <row r="513" ht="15.75" customHeight="1">
      <c r="A513" s="301"/>
      <c r="B513" s="252"/>
      <c r="C513" s="252"/>
      <c r="D513" s="252"/>
      <c r="E513" s="252"/>
      <c r="F513" s="503"/>
      <c r="G513" s="252"/>
      <c r="H513" s="455"/>
      <c r="I513" s="252"/>
      <c r="J513" s="252"/>
      <c r="K513" s="504"/>
      <c r="L513" s="505"/>
      <c r="M513" s="506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70"/>
      <c r="AK513" s="270"/>
      <c r="AL513" s="270"/>
      <c r="AM513" s="270"/>
      <c r="AN513" s="270"/>
      <c r="AO513" s="270"/>
    </row>
    <row r="514" ht="15.75" customHeight="1">
      <c r="A514" s="301"/>
      <c r="B514" s="252"/>
      <c r="C514" s="252"/>
      <c r="D514" s="252"/>
      <c r="E514" s="252"/>
      <c r="F514" s="503"/>
      <c r="G514" s="252"/>
      <c r="H514" s="455"/>
      <c r="I514" s="252"/>
      <c r="J514" s="252"/>
      <c r="K514" s="504"/>
      <c r="L514" s="505"/>
      <c r="M514" s="506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70"/>
      <c r="AK514" s="270"/>
      <c r="AL514" s="270"/>
      <c r="AM514" s="270"/>
      <c r="AN514" s="270"/>
      <c r="AO514" s="270"/>
    </row>
    <row r="515" ht="15.75" customHeight="1">
      <c r="A515" s="301"/>
      <c r="B515" s="252"/>
      <c r="C515" s="252"/>
      <c r="D515" s="252"/>
      <c r="E515" s="252"/>
      <c r="F515" s="503"/>
      <c r="G515" s="252"/>
      <c r="H515" s="455"/>
      <c r="I515" s="252"/>
      <c r="J515" s="252"/>
      <c r="K515" s="504"/>
      <c r="L515" s="505"/>
      <c r="M515" s="506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70"/>
      <c r="AK515" s="270"/>
      <c r="AL515" s="270"/>
      <c r="AM515" s="270"/>
      <c r="AN515" s="270"/>
      <c r="AO515" s="270"/>
    </row>
    <row r="516" ht="15.75" customHeight="1">
      <c r="A516" s="301"/>
      <c r="B516" s="252"/>
      <c r="C516" s="252"/>
      <c r="D516" s="252"/>
      <c r="E516" s="252"/>
      <c r="F516" s="503"/>
      <c r="G516" s="252"/>
      <c r="H516" s="455"/>
      <c r="I516" s="252"/>
      <c r="J516" s="252"/>
      <c r="K516" s="504"/>
      <c r="L516" s="505"/>
      <c r="M516" s="506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70"/>
      <c r="AK516" s="270"/>
      <c r="AL516" s="270"/>
      <c r="AM516" s="270"/>
      <c r="AN516" s="270"/>
      <c r="AO516" s="270"/>
    </row>
    <row r="517" ht="15.75" customHeight="1">
      <c r="A517" s="301"/>
      <c r="B517" s="252"/>
      <c r="C517" s="252"/>
      <c r="D517" s="252"/>
      <c r="E517" s="252"/>
      <c r="F517" s="503"/>
      <c r="G517" s="252"/>
      <c r="H517" s="455"/>
      <c r="I517" s="252"/>
      <c r="J517" s="252"/>
      <c r="K517" s="504"/>
      <c r="L517" s="505"/>
      <c r="M517" s="506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70"/>
      <c r="AK517" s="270"/>
      <c r="AL517" s="270"/>
      <c r="AM517" s="270"/>
      <c r="AN517" s="270"/>
      <c r="AO517" s="270"/>
    </row>
    <row r="518" ht="15.75" customHeight="1">
      <c r="A518" s="301"/>
      <c r="B518" s="252"/>
      <c r="C518" s="252"/>
      <c r="D518" s="252"/>
      <c r="E518" s="252"/>
      <c r="F518" s="503"/>
      <c r="G518" s="252"/>
      <c r="H518" s="455"/>
      <c r="I518" s="252"/>
      <c r="J518" s="252"/>
      <c r="K518" s="504"/>
      <c r="L518" s="505"/>
      <c r="M518" s="506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70"/>
      <c r="AK518" s="270"/>
      <c r="AL518" s="270"/>
      <c r="AM518" s="270"/>
      <c r="AN518" s="270"/>
      <c r="AO518" s="270"/>
    </row>
    <row r="519" ht="15.75" customHeight="1">
      <c r="A519" s="301"/>
      <c r="B519" s="252"/>
      <c r="C519" s="252"/>
      <c r="D519" s="252"/>
      <c r="E519" s="252"/>
      <c r="F519" s="503"/>
      <c r="G519" s="252"/>
      <c r="H519" s="455"/>
      <c r="I519" s="252"/>
      <c r="J519" s="252"/>
      <c r="K519" s="504"/>
      <c r="L519" s="505"/>
      <c r="M519" s="506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70"/>
      <c r="AK519" s="270"/>
      <c r="AL519" s="270"/>
      <c r="AM519" s="270"/>
      <c r="AN519" s="270"/>
      <c r="AO519" s="270"/>
    </row>
    <row r="520" ht="15.75" customHeight="1">
      <c r="A520" s="301"/>
      <c r="B520" s="252"/>
      <c r="C520" s="252"/>
      <c r="D520" s="252"/>
      <c r="E520" s="252"/>
      <c r="F520" s="503"/>
      <c r="G520" s="252"/>
      <c r="H520" s="455"/>
      <c r="I520" s="252"/>
      <c r="J520" s="252"/>
      <c r="K520" s="504"/>
      <c r="L520" s="505"/>
      <c r="M520" s="506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70"/>
      <c r="AK520" s="270"/>
      <c r="AL520" s="270"/>
      <c r="AM520" s="270"/>
      <c r="AN520" s="270"/>
      <c r="AO520" s="270"/>
    </row>
    <row r="521" ht="15.75" customHeight="1">
      <c r="A521" s="301"/>
      <c r="B521" s="252"/>
      <c r="C521" s="252"/>
      <c r="D521" s="252"/>
      <c r="E521" s="252"/>
      <c r="F521" s="503"/>
      <c r="G521" s="252"/>
      <c r="H521" s="455"/>
      <c r="I521" s="252"/>
      <c r="J521" s="252"/>
      <c r="K521" s="504"/>
      <c r="L521" s="505"/>
      <c r="M521" s="506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70"/>
      <c r="AK521" s="270"/>
      <c r="AL521" s="270"/>
      <c r="AM521" s="270"/>
      <c r="AN521" s="270"/>
      <c r="AO521" s="270"/>
    </row>
    <row r="522" ht="15.75" customHeight="1">
      <c r="A522" s="301"/>
      <c r="B522" s="252"/>
      <c r="C522" s="252"/>
      <c r="D522" s="252"/>
      <c r="E522" s="252"/>
      <c r="F522" s="503"/>
      <c r="G522" s="252"/>
      <c r="H522" s="455"/>
      <c r="I522" s="252"/>
      <c r="J522" s="252"/>
      <c r="K522" s="504"/>
      <c r="L522" s="505"/>
      <c r="M522" s="506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70"/>
      <c r="AK522" s="270"/>
      <c r="AL522" s="270"/>
      <c r="AM522" s="270"/>
      <c r="AN522" s="270"/>
      <c r="AO522" s="270"/>
    </row>
    <row r="523" ht="15.75" customHeight="1">
      <c r="A523" s="301"/>
      <c r="B523" s="252"/>
      <c r="C523" s="252"/>
      <c r="D523" s="252"/>
      <c r="E523" s="252"/>
      <c r="F523" s="503"/>
      <c r="G523" s="252"/>
      <c r="H523" s="455"/>
      <c r="I523" s="252"/>
      <c r="J523" s="252"/>
      <c r="K523" s="504"/>
      <c r="L523" s="505"/>
      <c r="M523" s="506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70"/>
      <c r="AK523" s="270"/>
      <c r="AL523" s="270"/>
      <c r="AM523" s="270"/>
      <c r="AN523" s="270"/>
      <c r="AO523" s="270"/>
    </row>
    <row r="524" ht="15.75" customHeight="1">
      <c r="A524" s="301"/>
      <c r="B524" s="252"/>
      <c r="C524" s="252"/>
      <c r="D524" s="252"/>
      <c r="E524" s="252"/>
      <c r="F524" s="503"/>
      <c r="G524" s="252"/>
      <c r="H524" s="455"/>
      <c r="I524" s="252"/>
      <c r="J524" s="252"/>
      <c r="K524" s="504"/>
      <c r="L524" s="505"/>
      <c r="M524" s="506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70"/>
      <c r="AK524" s="270"/>
      <c r="AL524" s="270"/>
      <c r="AM524" s="270"/>
      <c r="AN524" s="270"/>
      <c r="AO524" s="270"/>
    </row>
    <row r="525" ht="15.75" customHeight="1">
      <c r="A525" s="301"/>
      <c r="B525" s="252"/>
      <c r="C525" s="252"/>
      <c r="D525" s="252"/>
      <c r="E525" s="252"/>
      <c r="F525" s="503"/>
      <c r="G525" s="252"/>
      <c r="H525" s="455"/>
      <c r="I525" s="252"/>
      <c r="J525" s="252"/>
      <c r="K525" s="504"/>
      <c r="L525" s="505"/>
      <c r="M525" s="506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70"/>
      <c r="AK525" s="270"/>
      <c r="AL525" s="270"/>
      <c r="AM525" s="270"/>
      <c r="AN525" s="270"/>
      <c r="AO525" s="270"/>
    </row>
    <row r="526" ht="15.75" customHeight="1">
      <c r="A526" s="301"/>
      <c r="B526" s="252"/>
      <c r="C526" s="252"/>
      <c r="D526" s="252"/>
      <c r="E526" s="252"/>
      <c r="F526" s="503"/>
      <c r="G526" s="252"/>
      <c r="H526" s="455"/>
      <c r="I526" s="252"/>
      <c r="J526" s="252"/>
      <c r="K526" s="504"/>
      <c r="L526" s="505"/>
      <c r="M526" s="506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  <c r="AM526" s="270"/>
      <c r="AN526" s="270"/>
      <c r="AO526" s="270"/>
    </row>
    <row r="527" ht="15.75" customHeight="1">
      <c r="A527" s="301"/>
      <c r="B527" s="252"/>
      <c r="C527" s="252"/>
      <c r="D527" s="252"/>
      <c r="E527" s="252"/>
      <c r="F527" s="503"/>
      <c r="G527" s="252"/>
      <c r="H527" s="455"/>
      <c r="I527" s="252"/>
      <c r="J527" s="252"/>
      <c r="K527" s="504"/>
      <c r="L527" s="505"/>
      <c r="M527" s="506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70"/>
      <c r="AK527" s="270"/>
      <c r="AL527" s="270"/>
      <c r="AM527" s="270"/>
      <c r="AN527" s="270"/>
      <c r="AO527" s="270"/>
    </row>
    <row r="528" ht="15.75" customHeight="1">
      <c r="A528" s="301"/>
      <c r="B528" s="252"/>
      <c r="C528" s="252"/>
      <c r="D528" s="252"/>
      <c r="E528" s="252"/>
      <c r="F528" s="503"/>
      <c r="G528" s="252"/>
      <c r="H528" s="455"/>
      <c r="I528" s="252"/>
      <c r="J528" s="252"/>
      <c r="K528" s="504"/>
      <c r="L528" s="505"/>
      <c r="M528" s="506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  <c r="AM528" s="270"/>
      <c r="AN528" s="270"/>
      <c r="AO528" s="270"/>
    </row>
    <row r="529" ht="15.75" customHeight="1">
      <c r="A529" s="301"/>
      <c r="B529" s="252"/>
      <c r="C529" s="252"/>
      <c r="D529" s="252"/>
      <c r="E529" s="252"/>
      <c r="F529" s="503"/>
      <c r="G529" s="252"/>
      <c r="H529" s="455"/>
      <c r="I529" s="252"/>
      <c r="J529" s="252"/>
      <c r="K529" s="504"/>
      <c r="L529" s="505"/>
      <c r="M529" s="506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  <c r="AM529" s="270"/>
      <c r="AN529" s="270"/>
      <c r="AO529" s="270"/>
    </row>
    <row r="530" ht="15.75" customHeight="1">
      <c r="A530" s="301"/>
      <c r="B530" s="252"/>
      <c r="C530" s="252"/>
      <c r="D530" s="252"/>
      <c r="E530" s="252"/>
      <c r="F530" s="503"/>
      <c r="G530" s="252"/>
      <c r="H530" s="455"/>
      <c r="I530" s="252"/>
      <c r="J530" s="252"/>
      <c r="K530" s="504"/>
      <c r="L530" s="505"/>
      <c r="M530" s="506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  <c r="AM530" s="270"/>
      <c r="AN530" s="270"/>
      <c r="AO530" s="270"/>
    </row>
    <row r="531" ht="15.75" customHeight="1">
      <c r="A531" s="301"/>
      <c r="B531" s="252"/>
      <c r="C531" s="252"/>
      <c r="D531" s="252"/>
      <c r="E531" s="252"/>
      <c r="F531" s="503"/>
      <c r="G531" s="252"/>
      <c r="H531" s="455"/>
      <c r="I531" s="252"/>
      <c r="J531" s="252"/>
      <c r="K531" s="504"/>
      <c r="L531" s="505"/>
      <c r="M531" s="506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  <c r="AM531" s="270"/>
      <c r="AN531" s="270"/>
      <c r="AO531" s="270"/>
    </row>
    <row r="532" ht="15.75" customHeight="1">
      <c r="A532" s="301"/>
      <c r="B532" s="252"/>
      <c r="C532" s="252"/>
      <c r="D532" s="252"/>
      <c r="E532" s="252"/>
      <c r="F532" s="503"/>
      <c r="G532" s="252"/>
      <c r="H532" s="455"/>
      <c r="I532" s="252"/>
      <c r="J532" s="252"/>
      <c r="K532" s="252"/>
      <c r="L532" s="507"/>
      <c r="M532" s="508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  <c r="AM532" s="252"/>
      <c r="AN532" s="252"/>
      <c r="AO532" s="252"/>
    </row>
    <row r="533" ht="15.75" customHeight="1">
      <c r="A533" s="301"/>
      <c r="B533" s="252"/>
      <c r="C533" s="252"/>
      <c r="D533" s="252"/>
      <c r="E533" s="252"/>
      <c r="F533" s="503"/>
      <c r="G533" s="252"/>
      <c r="H533" s="455"/>
      <c r="I533" s="252"/>
      <c r="J533" s="252"/>
      <c r="K533" s="252"/>
      <c r="L533" s="507"/>
      <c r="M533" s="508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52"/>
      <c r="AK533" s="252"/>
      <c r="AL533" s="252"/>
      <c r="AM533" s="252"/>
      <c r="AN533" s="252"/>
      <c r="AO533" s="252"/>
    </row>
    <row r="534" ht="15.75" customHeight="1">
      <c r="A534" s="301"/>
      <c r="B534" s="252"/>
      <c r="C534" s="252"/>
      <c r="D534" s="252"/>
      <c r="E534" s="252"/>
      <c r="F534" s="503"/>
      <c r="G534" s="252"/>
      <c r="H534" s="455"/>
      <c r="I534" s="252"/>
      <c r="J534" s="252"/>
      <c r="K534" s="252"/>
      <c r="L534" s="507"/>
      <c r="M534" s="508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52"/>
      <c r="AK534" s="252"/>
      <c r="AL534" s="252"/>
      <c r="AM534" s="252"/>
      <c r="AN534" s="252"/>
      <c r="AO534" s="252"/>
    </row>
    <row r="535" ht="15.75" customHeight="1">
      <c r="A535" s="301"/>
      <c r="B535" s="252"/>
      <c r="C535" s="252"/>
      <c r="D535" s="252"/>
      <c r="E535" s="252"/>
      <c r="F535" s="503"/>
      <c r="G535" s="252"/>
      <c r="H535" s="455"/>
      <c r="I535" s="252"/>
      <c r="J535" s="252"/>
      <c r="K535" s="252"/>
      <c r="L535" s="507"/>
      <c r="M535" s="508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52"/>
      <c r="AK535" s="252"/>
      <c r="AL535" s="252"/>
      <c r="AM535" s="252"/>
      <c r="AN535" s="252"/>
      <c r="AO535" s="252"/>
    </row>
    <row r="536" ht="15.75" customHeight="1">
      <c r="A536" s="301"/>
      <c r="B536" s="252"/>
      <c r="C536" s="252"/>
      <c r="D536" s="252"/>
      <c r="E536" s="252"/>
      <c r="F536" s="503"/>
      <c r="G536" s="252"/>
      <c r="H536" s="455"/>
      <c r="I536" s="252"/>
      <c r="J536" s="252"/>
      <c r="K536" s="252"/>
      <c r="L536" s="507"/>
      <c r="M536" s="508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52"/>
      <c r="AK536" s="252"/>
      <c r="AL536" s="252"/>
      <c r="AM536" s="252"/>
      <c r="AN536" s="252"/>
      <c r="AO536" s="252"/>
    </row>
    <row r="537" ht="15.75" customHeight="1">
      <c r="A537" s="301"/>
      <c r="B537" s="252"/>
      <c r="C537" s="252"/>
      <c r="D537" s="252"/>
      <c r="E537" s="252"/>
      <c r="F537" s="503"/>
      <c r="G537" s="252"/>
      <c r="H537" s="455"/>
      <c r="I537" s="252"/>
      <c r="J537" s="252"/>
      <c r="K537" s="252"/>
      <c r="L537" s="507"/>
      <c r="M537" s="508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52"/>
      <c r="AK537" s="252"/>
      <c r="AL537" s="252"/>
      <c r="AM537" s="252"/>
      <c r="AN537" s="252"/>
      <c r="AO537" s="252"/>
    </row>
    <row r="538" ht="15.75" customHeight="1">
      <c r="A538" s="301"/>
      <c r="B538" s="252"/>
      <c r="C538" s="252"/>
      <c r="D538" s="252"/>
      <c r="E538" s="252"/>
      <c r="F538" s="503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  <c r="AM538" s="252"/>
      <c r="AN538" s="252"/>
      <c r="AO538" s="252"/>
    </row>
    <row r="539" ht="15.75" customHeight="1">
      <c r="A539" s="301"/>
      <c r="B539" s="252"/>
      <c r="C539" s="252"/>
      <c r="D539" s="252"/>
      <c r="E539" s="252"/>
      <c r="F539" s="503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  <c r="AM539" s="252"/>
      <c r="AN539" s="252"/>
      <c r="AO539" s="252"/>
    </row>
    <row r="540" ht="15.75" customHeight="1">
      <c r="A540" s="301"/>
      <c r="B540" s="252"/>
      <c r="C540" s="252"/>
      <c r="D540" s="252"/>
      <c r="E540" s="252"/>
      <c r="F540" s="503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  <c r="AM540" s="252"/>
      <c r="AN540" s="252"/>
      <c r="AO540" s="252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  <c r="AM541" s="252"/>
      <c r="AN541" s="252"/>
      <c r="AO541" s="252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  <c r="AM542" s="252"/>
      <c r="AN542" s="252"/>
      <c r="AO542" s="252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  <c r="AM543" s="252"/>
      <c r="AN543" s="252"/>
      <c r="AO543" s="252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  <c r="AM544" s="252"/>
      <c r="AN544" s="252"/>
      <c r="AO544" s="252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  <c r="AM545" s="252"/>
      <c r="AN545" s="252"/>
      <c r="AO545" s="252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  <c r="AM546" s="252"/>
      <c r="AN546" s="252"/>
      <c r="AO546" s="252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  <c r="AM547" s="252"/>
      <c r="AN547" s="252"/>
      <c r="AO547" s="252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  <c r="AM548" s="252"/>
      <c r="AN548" s="252"/>
      <c r="AO548" s="252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  <c r="AM549" s="252"/>
      <c r="AN549" s="252"/>
      <c r="AO549" s="252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  <c r="AM550" s="252"/>
      <c r="AN550" s="252"/>
      <c r="AO550" s="252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  <c r="AM551" s="252"/>
      <c r="AN551" s="252"/>
      <c r="AO551" s="252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  <c r="AM552" s="252"/>
      <c r="AN552" s="252"/>
      <c r="AO552" s="252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  <c r="AM553" s="252"/>
      <c r="AN553" s="252"/>
      <c r="AO553" s="252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  <c r="AM554" s="252"/>
      <c r="AN554" s="252"/>
      <c r="AO554" s="252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  <c r="AM555" s="252"/>
      <c r="AN555" s="252"/>
      <c r="AO555" s="252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  <c r="AM556" s="252"/>
      <c r="AN556" s="252"/>
      <c r="AO556" s="252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  <c r="AM557" s="252"/>
      <c r="AN557" s="252"/>
      <c r="AO557" s="252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  <c r="AM558" s="252"/>
      <c r="AN558" s="252"/>
      <c r="AO558" s="252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  <c r="AM559" s="252"/>
      <c r="AN559" s="252"/>
      <c r="AO559" s="252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  <c r="AM560" s="252"/>
      <c r="AN560" s="252"/>
      <c r="AO560" s="252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  <c r="AM561" s="252"/>
      <c r="AN561" s="252"/>
      <c r="AO561" s="252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  <c r="AM562" s="252"/>
      <c r="AN562" s="252"/>
      <c r="AO562" s="252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  <c r="AM563" s="252"/>
      <c r="AN563" s="252"/>
      <c r="AO563" s="252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  <c r="AM564" s="252"/>
      <c r="AN564" s="252"/>
      <c r="AO564" s="252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  <c r="AM565" s="252"/>
      <c r="AN565" s="252"/>
      <c r="AO565" s="252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  <c r="AM566" s="252"/>
      <c r="AN566" s="252"/>
      <c r="AO566" s="252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</sheetData>
  <autoFilter ref="$A$4:$AO$312"/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45748.0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474</v>
      </c>
      <c r="E5" s="35" t="s">
        <v>319</v>
      </c>
      <c r="F5" s="262">
        <v>1198028.0</v>
      </c>
      <c r="G5" s="263" t="s">
        <v>335</v>
      </c>
      <c r="H5" s="264">
        <v>1.0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268"/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  <c r="AM5" s="270"/>
      <c r="AN5" s="270"/>
      <c r="AO5" s="270"/>
    </row>
    <row r="6" ht="15.75" hidden="1" customHeight="1">
      <c r="A6" s="271" t="s">
        <v>315</v>
      </c>
      <c r="B6" s="271" t="s">
        <v>316</v>
      </c>
      <c r="C6" s="271" t="s">
        <v>317</v>
      </c>
      <c r="D6" s="271" t="s">
        <v>567</v>
      </c>
      <c r="E6" s="271" t="s">
        <v>319</v>
      </c>
      <c r="F6" s="272" t="s">
        <v>1794</v>
      </c>
      <c r="G6" s="271" t="s">
        <v>320</v>
      </c>
      <c r="H6" s="273">
        <v>1.0</v>
      </c>
      <c r="I6" s="271">
        <v>2390.0</v>
      </c>
      <c r="J6" s="271"/>
      <c r="K6" s="274"/>
      <c r="L6" s="154">
        <v>997.0</v>
      </c>
      <c r="M6" s="275">
        <v>947.0</v>
      </c>
      <c r="N6" s="271" t="s">
        <v>321</v>
      </c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70"/>
      <c r="AK6" s="270"/>
      <c r="AL6" s="270"/>
      <c r="AM6" s="270"/>
      <c r="AN6" s="270"/>
      <c r="AO6" s="270"/>
    </row>
    <row r="7" ht="15.75" customHeight="1">
      <c r="A7" s="271" t="s">
        <v>315</v>
      </c>
      <c r="B7" s="271" t="s">
        <v>316</v>
      </c>
      <c r="C7" s="271" t="s">
        <v>317</v>
      </c>
      <c r="D7" s="271" t="s">
        <v>474</v>
      </c>
      <c r="E7" s="271" t="s">
        <v>319</v>
      </c>
      <c r="F7" s="272" t="s">
        <v>1795</v>
      </c>
      <c r="G7" s="271" t="s">
        <v>320</v>
      </c>
      <c r="H7" s="273">
        <v>1.0</v>
      </c>
      <c r="I7" s="271">
        <v>3590.0</v>
      </c>
      <c r="J7" s="271"/>
      <c r="K7" s="274"/>
      <c r="L7" s="154">
        <v>1497.0</v>
      </c>
      <c r="M7" s="546">
        <v>1422.0</v>
      </c>
      <c r="N7" s="271" t="s">
        <v>321</v>
      </c>
      <c r="O7" s="252"/>
      <c r="P7" s="252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52"/>
      <c r="AG7" s="252"/>
      <c r="AH7" s="252"/>
      <c r="AI7" s="252"/>
      <c r="AJ7" s="270"/>
      <c r="AK7" s="270"/>
      <c r="AL7" s="270"/>
      <c r="AM7" s="270"/>
      <c r="AN7" s="270"/>
      <c r="AO7" s="270"/>
    </row>
    <row r="8" ht="15.75" hidden="1" customHeight="1">
      <c r="A8" s="271" t="s">
        <v>315</v>
      </c>
      <c r="B8" s="271" t="s">
        <v>316</v>
      </c>
      <c r="C8" s="271" t="s">
        <v>317</v>
      </c>
      <c r="D8" s="271" t="s">
        <v>328</v>
      </c>
      <c r="E8" s="271" t="s">
        <v>319</v>
      </c>
      <c r="F8" s="272" t="s">
        <v>1287</v>
      </c>
      <c r="G8" s="271" t="s">
        <v>320</v>
      </c>
      <c r="H8" s="273">
        <v>1.0</v>
      </c>
      <c r="I8" s="271">
        <v>2990.0</v>
      </c>
      <c r="J8" s="271"/>
      <c r="K8" s="274"/>
      <c r="L8" s="154">
        <v>1197.0</v>
      </c>
      <c r="M8" s="275">
        <v>1137.0</v>
      </c>
      <c r="N8" s="271" t="s">
        <v>321</v>
      </c>
      <c r="O8" s="252"/>
      <c r="P8" s="252"/>
      <c r="Q8" s="276"/>
      <c r="R8" s="276"/>
      <c r="S8" s="276"/>
      <c r="T8" s="276"/>
      <c r="U8" s="276"/>
      <c r="V8" s="276"/>
      <c r="W8" s="277"/>
      <c r="X8" s="276"/>
      <c r="Y8" s="276"/>
      <c r="Z8" s="276"/>
      <c r="AA8" s="276"/>
      <c r="AB8" s="276"/>
      <c r="AC8" s="276"/>
      <c r="AD8" s="276"/>
      <c r="AE8" s="252"/>
      <c r="AF8" s="252"/>
      <c r="AG8" s="252"/>
      <c r="AH8" s="252"/>
      <c r="AI8" s="252"/>
      <c r="AJ8" s="270"/>
      <c r="AK8" s="270"/>
      <c r="AL8" s="270"/>
      <c r="AM8" s="270"/>
      <c r="AN8" s="270"/>
      <c r="AO8" s="270"/>
    </row>
    <row r="9" ht="15.75" customHeight="1">
      <c r="A9" s="57" t="s">
        <v>315</v>
      </c>
      <c r="B9" s="57" t="s">
        <v>316</v>
      </c>
      <c r="C9" s="57" t="s">
        <v>573</v>
      </c>
      <c r="D9" s="271" t="s">
        <v>474</v>
      </c>
      <c r="E9" s="57" t="s">
        <v>4</v>
      </c>
      <c r="F9" s="57" t="s">
        <v>1287</v>
      </c>
      <c r="G9" s="57" t="s">
        <v>320</v>
      </c>
      <c r="H9" s="38">
        <v>1.0</v>
      </c>
      <c r="I9" s="113">
        <v>2990.0</v>
      </c>
      <c r="J9" s="125"/>
      <c r="K9" s="210">
        <v>1197.0</v>
      </c>
      <c r="L9" s="57">
        <v>1017.0</v>
      </c>
      <c r="M9" s="189">
        <f t="shared" ref="M9:M13" si="1">L9*H9</f>
        <v>1017</v>
      </c>
      <c r="N9" s="57" t="s">
        <v>1288</v>
      </c>
      <c r="Q9" s="181"/>
      <c r="R9" s="181"/>
      <c r="S9" s="181"/>
      <c r="T9" s="181"/>
      <c r="U9" s="181"/>
      <c r="V9" s="181"/>
      <c r="W9" s="278"/>
      <c r="X9" s="181"/>
      <c r="Y9" s="181"/>
      <c r="Z9" s="181"/>
      <c r="AA9" s="181"/>
      <c r="AB9" s="181"/>
      <c r="AC9" s="181"/>
      <c r="AD9" s="181"/>
    </row>
    <row r="10" ht="15.75" customHeight="1">
      <c r="A10" s="57" t="s">
        <v>315</v>
      </c>
      <c r="B10" s="57" t="s">
        <v>316</v>
      </c>
      <c r="C10" s="57" t="s">
        <v>573</v>
      </c>
      <c r="D10" s="271" t="s">
        <v>474</v>
      </c>
      <c r="E10" s="57" t="s">
        <v>4</v>
      </c>
      <c r="F10" s="57" t="s">
        <v>1289</v>
      </c>
      <c r="G10" s="57" t="s">
        <v>320</v>
      </c>
      <c r="H10" s="38">
        <v>1.0</v>
      </c>
      <c r="I10" s="113">
        <v>2990.0</v>
      </c>
      <c r="J10" s="125"/>
      <c r="K10" s="210">
        <v>1190.0</v>
      </c>
      <c r="L10" s="57">
        <v>1012.0</v>
      </c>
      <c r="M10" s="189">
        <f t="shared" si="1"/>
        <v>1012</v>
      </c>
      <c r="N10" s="57" t="s">
        <v>1288</v>
      </c>
      <c r="Q10" s="181"/>
      <c r="R10" s="181"/>
      <c r="S10" s="181"/>
      <c r="T10" s="181"/>
      <c r="U10" s="181"/>
      <c r="V10" s="181"/>
      <c r="W10" s="278"/>
      <c r="X10" s="181"/>
      <c r="Y10" s="181"/>
      <c r="Z10" s="181"/>
      <c r="AA10" s="181"/>
      <c r="AB10" s="181"/>
      <c r="AC10" s="181"/>
      <c r="AD10" s="181"/>
    </row>
    <row r="11" ht="15.75" hidden="1" customHeight="1">
      <c r="A11" s="280" t="s">
        <v>315</v>
      </c>
      <c r="B11" s="255" t="s">
        <v>316</v>
      </c>
      <c r="C11" s="255" t="s">
        <v>6</v>
      </c>
      <c r="D11" s="255" t="s">
        <v>328</v>
      </c>
      <c r="E11" s="255" t="s">
        <v>569</v>
      </c>
      <c r="F11" s="281" t="s">
        <v>1796</v>
      </c>
      <c r="G11" s="282" t="s">
        <v>1797</v>
      </c>
      <c r="H11" s="250">
        <v>1.0</v>
      </c>
      <c r="I11" s="255">
        <v>11490.0</v>
      </c>
      <c r="J11" s="283"/>
      <c r="K11" s="283"/>
      <c r="L11" s="284">
        <v>4283.0</v>
      </c>
      <c r="M11" s="285">
        <f t="shared" si="1"/>
        <v>4283</v>
      </c>
      <c r="N11" s="255" t="s">
        <v>1798</v>
      </c>
      <c r="O11" s="252"/>
      <c r="P11" s="247"/>
      <c r="Q11" s="247"/>
      <c r="R11" s="286"/>
      <c r="S11" s="286"/>
      <c r="T11" s="286"/>
      <c r="U11" s="286"/>
      <c r="V11" s="286"/>
      <c r="W11" s="286"/>
      <c r="X11" s="287"/>
      <c r="Y11" s="286"/>
      <c r="Z11" s="286"/>
      <c r="AA11" s="286"/>
      <c r="AB11" s="286"/>
      <c r="AC11" s="286"/>
      <c r="AD11" s="286"/>
      <c r="AE11" s="286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</row>
    <row r="12" ht="15.75" hidden="1" customHeight="1">
      <c r="A12" s="282" t="s">
        <v>315</v>
      </c>
      <c r="B12" s="255" t="s">
        <v>316</v>
      </c>
      <c r="C12" s="255" t="s">
        <v>6</v>
      </c>
      <c r="D12" s="57" t="s">
        <v>567</v>
      </c>
      <c r="E12" s="255" t="s">
        <v>569</v>
      </c>
      <c r="F12" s="281" t="s">
        <v>2072</v>
      </c>
      <c r="G12" s="255"/>
      <c r="H12" s="250">
        <v>1.0</v>
      </c>
      <c r="I12" s="255"/>
      <c r="J12" s="293">
        <v>7590.0</v>
      </c>
      <c r="K12" s="294">
        <v>3581.0</v>
      </c>
      <c r="L12" s="295">
        <v>1970.0</v>
      </c>
      <c r="M12" s="251">
        <f t="shared" si="1"/>
        <v>1970</v>
      </c>
      <c r="N12" s="255" t="s">
        <v>1804</v>
      </c>
      <c r="O12" s="247"/>
      <c r="P12" s="270"/>
      <c r="Q12" s="247"/>
      <c r="R12" s="286"/>
      <c r="S12" s="286"/>
      <c r="T12" s="286"/>
      <c r="U12" s="286"/>
      <c r="V12" s="286"/>
      <c r="W12" s="286"/>
      <c r="X12" s="287"/>
      <c r="Y12" s="286"/>
      <c r="Z12" s="286"/>
      <c r="AA12" s="286"/>
      <c r="AB12" s="286"/>
      <c r="AC12" s="286"/>
      <c r="AD12" s="286"/>
      <c r="AE12" s="286"/>
      <c r="AF12" s="247"/>
      <c r="AG12" s="247"/>
      <c r="AH12" s="247"/>
      <c r="AI12" s="252"/>
      <c r="AJ12" s="252"/>
      <c r="AK12" s="270"/>
      <c r="AL12" s="270"/>
      <c r="AM12" s="270"/>
      <c r="AN12" s="270"/>
      <c r="AO12" s="270"/>
    </row>
    <row r="13" ht="15.75" hidden="1" customHeight="1">
      <c r="A13" s="280" t="s">
        <v>315</v>
      </c>
      <c r="B13" s="255" t="s">
        <v>316</v>
      </c>
      <c r="C13" s="255" t="s">
        <v>6</v>
      </c>
      <c r="D13" s="57" t="s">
        <v>567</v>
      </c>
      <c r="E13" s="255" t="s">
        <v>569</v>
      </c>
      <c r="F13" s="256" t="s">
        <v>1799</v>
      </c>
      <c r="G13" s="255" t="s">
        <v>1800</v>
      </c>
      <c r="H13" s="250">
        <v>1.0</v>
      </c>
      <c r="I13" s="255">
        <v>10590.0</v>
      </c>
      <c r="J13" s="283"/>
      <c r="K13" s="283" t="s">
        <v>1801</v>
      </c>
      <c r="L13" s="284">
        <v>3910.0</v>
      </c>
      <c r="M13" s="285">
        <f t="shared" si="1"/>
        <v>3910</v>
      </c>
      <c r="N13" s="255" t="s">
        <v>1798</v>
      </c>
      <c r="O13" s="363"/>
      <c r="P13" s="247"/>
      <c r="Q13" s="247"/>
      <c r="R13" s="286"/>
      <c r="S13" s="286"/>
      <c r="T13" s="286"/>
      <c r="U13" s="286"/>
      <c r="V13" s="286"/>
      <c r="W13" s="286"/>
      <c r="X13" s="287"/>
      <c r="Y13" s="286"/>
      <c r="Z13" s="286"/>
      <c r="AA13" s="286"/>
      <c r="AB13" s="286"/>
      <c r="AC13" s="286"/>
      <c r="AD13" s="286"/>
      <c r="AE13" s="286"/>
      <c r="AF13" s="247"/>
      <c r="AG13" s="247"/>
      <c r="AH13" s="247"/>
      <c r="AI13" s="247"/>
      <c r="AJ13" s="247"/>
      <c r="AK13" s="270"/>
      <c r="AL13" s="270"/>
      <c r="AM13" s="270"/>
      <c r="AN13" s="270"/>
      <c r="AO13" s="270"/>
    </row>
    <row r="14" ht="15.75" hidden="1" customHeight="1">
      <c r="A14" s="35" t="s">
        <v>315</v>
      </c>
      <c r="B14" s="35" t="s">
        <v>316</v>
      </c>
      <c r="C14" s="35" t="s">
        <v>6</v>
      </c>
      <c r="D14" s="97" t="s">
        <v>328</v>
      </c>
      <c r="E14" s="97" t="s">
        <v>4</v>
      </c>
      <c r="F14" s="289" t="s">
        <v>1802</v>
      </c>
      <c r="G14" s="97" t="s">
        <v>377</v>
      </c>
      <c r="H14" s="39">
        <v>1.0</v>
      </c>
      <c r="I14" s="97">
        <v>15390.0</v>
      </c>
      <c r="J14" s="97">
        <v>9390.0</v>
      </c>
      <c r="K14" s="38"/>
      <c r="L14" s="290"/>
      <c r="M14" s="291">
        <v>4236.0</v>
      </c>
      <c r="N14" s="35"/>
      <c r="O14" s="292"/>
      <c r="P14" s="292"/>
      <c r="Q14" s="292"/>
      <c r="R14" s="86"/>
      <c r="S14" s="231"/>
      <c r="T14" s="231"/>
      <c r="U14" s="231"/>
      <c r="V14" s="231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252"/>
      <c r="AJ14" s="270"/>
      <c r="AK14" s="270"/>
      <c r="AL14" s="270"/>
      <c r="AM14" s="270"/>
      <c r="AN14" s="270"/>
      <c r="AO14" s="270"/>
    </row>
    <row r="15" ht="15.75" hidden="1" customHeight="1">
      <c r="A15" s="282" t="s">
        <v>315</v>
      </c>
      <c r="B15" s="255" t="s">
        <v>316</v>
      </c>
      <c r="C15" s="255" t="s">
        <v>6</v>
      </c>
      <c r="D15" s="255" t="s">
        <v>328</v>
      </c>
      <c r="E15" s="255" t="s">
        <v>319</v>
      </c>
      <c r="F15" s="281" t="s">
        <v>1803</v>
      </c>
      <c r="G15" s="255"/>
      <c r="H15" s="250">
        <v>1.0</v>
      </c>
      <c r="I15" s="255"/>
      <c r="J15" s="293">
        <v>12390.0</v>
      </c>
      <c r="K15" s="294"/>
      <c r="L15" s="295">
        <v>3154.0</v>
      </c>
      <c r="M15" s="251">
        <f t="shared" ref="M15:M17" si="2">L15*H15</f>
        <v>3154</v>
      </c>
      <c r="N15" s="255" t="s">
        <v>1804</v>
      </c>
      <c r="O15" s="286"/>
      <c r="P15" s="29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52"/>
      <c r="AJ15" s="252"/>
      <c r="AK15" s="252"/>
      <c r="AL15" s="252"/>
      <c r="AM15" s="252"/>
      <c r="AN15" s="252"/>
      <c r="AO15" s="252"/>
    </row>
    <row r="16" ht="15.75" hidden="1" customHeight="1">
      <c r="A16" s="282" t="s">
        <v>315</v>
      </c>
      <c r="B16" s="255" t="s">
        <v>316</v>
      </c>
      <c r="C16" s="255" t="s">
        <v>6</v>
      </c>
      <c r="D16" s="255" t="s">
        <v>328</v>
      </c>
      <c r="E16" s="255" t="s">
        <v>319</v>
      </c>
      <c r="F16" s="281" t="s">
        <v>1805</v>
      </c>
      <c r="G16" s="255"/>
      <c r="H16" s="250">
        <v>1.0</v>
      </c>
      <c r="I16" s="255"/>
      <c r="J16" s="293">
        <v>8970.0</v>
      </c>
      <c r="K16" s="294"/>
      <c r="L16" s="295">
        <f>4760/2</f>
        <v>2380</v>
      </c>
      <c r="M16" s="251">
        <f t="shared" si="2"/>
        <v>2380</v>
      </c>
      <c r="N16" s="255" t="s">
        <v>1804</v>
      </c>
      <c r="O16" s="286"/>
      <c r="P16" s="29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52"/>
      <c r="AJ16" s="252"/>
      <c r="AK16" s="252"/>
      <c r="AL16" s="252"/>
      <c r="AM16" s="252"/>
      <c r="AN16" s="252"/>
      <c r="AO16" s="252"/>
    </row>
    <row r="17" ht="15.75" hidden="1" customHeight="1">
      <c r="A17" s="282" t="s">
        <v>315</v>
      </c>
      <c r="B17" s="255" t="s">
        <v>316</v>
      </c>
      <c r="C17" s="255" t="s">
        <v>6</v>
      </c>
      <c r="D17" s="255" t="s">
        <v>328</v>
      </c>
      <c r="E17" s="255" t="s">
        <v>319</v>
      </c>
      <c r="F17" s="281" t="s">
        <v>1806</v>
      </c>
      <c r="G17" s="282"/>
      <c r="H17" s="250">
        <v>1.0</v>
      </c>
      <c r="I17" s="255"/>
      <c r="J17" s="293">
        <v>14970.0</v>
      </c>
      <c r="K17" s="294"/>
      <c r="L17" s="295">
        <v>3930.0</v>
      </c>
      <c r="M17" s="251">
        <f t="shared" si="2"/>
        <v>3930</v>
      </c>
      <c r="N17" s="255" t="s">
        <v>1804</v>
      </c>
      <c r="O17" s="286"/>
      <c r="P17" s="29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52"/>
      <c r="AJ17" s="252"/>
      <c r="AK17" s="252"/>
      <c r="AL17" s="252"/>
      <c r="AM17" s="252"/>
      <c r="AN17" s="252"/>
      <c r="AO17" s="252"/>
    </row>
    <row r="18" ht="15.75" hidden="1" customHeight="1">
      <c r="A18" s="255" t="s">
        <v>315</v>
      </c>
      <c r="B18" s="255" t="s">
        <v>316</v>
      </c>
      <c r="C18" s="255" t="s">
        <v>6</v>
      </c>
      <c r="D18" s="255" t="s">
        <v>328</v>
      </c>
      <c r="E18" s="255" t="s">
        <v>569</v>
      </c>
      <c r="F18" s="256" t="s">
        <v>2031</v>
      </c>
      <c r="G18" s="339" t="s">
        <v>377</v>
      </c>
      <c r="H18" s="250">
        <v>1.0</v>
      </c>
      <c r="I18" s="255">
        <v>18390.0</v>
      </c>
      <c r="J18" s="293">
        <v>10990.0</v>
      </c>
      <c r="K18" s="340"/>
      <c r="L18" s="341"/>
      <c r="M18" s="251">
        <v>4673.0</v>
      </c>
      <c r="N18" s="255"/>
      <c r="O18" s="286"/>
      <c r="P18" s="28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63"/>
      <c r="AK18" s="252"/>
      <c r="AL18" s="252"/>
      <c r="AM18" s="252"/>
      <c r="AN18" s="252"/>
      <c r="AO18" s="252"/>
    </row>
    <row r="19" ht="15.75" hidden="1" customHeight="1">
      <c r="A19" s="280" t="s">
        <v>315</v>
      </c>
      <c r="B19" s="280" t="s">
        <v>316</v>
      </c>
      <c r="C19" s="280" t="s">
        <v>6</v>
      </c>
      <c r="D19" s="280" t="s">
        <v>370</v>
      </c>
      <c r="E19" s="280" t="s">
        <v>319</v>
      </c>
      <c r="F19" s="281" t="s">
        <v>1807</v>
      </c>
      <c r="G19" s="280" t="s">
        <v>1808</v>
      </c>
      <c r="H19" s="512">
        <v>1.0</v>
      </c>
      <c r="I19" s="280">
        <v>8390.0</v>
      </c>
      <c r="J19" s="280"/>
      <c r="K19" s="280"/>
      <c r="L19" s="513">
        <v>2558.0</v>
      </c>
      <c r="M19" s="285">
        <f>L19*H19</f>
        <v>2558</v>
      </c>
      <c r="N19" s="280" t="s">
        <v>1809</v>
      </c>
      <c r="O19" s="276"/>
      <c r="P19" s="514"/>
      <c r="Q19" s="514"/>
      <c r="R19" s="515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252"/>
      <c r="AK19" s="252"/>
      <c r="AL19" s="252"/>
      <c r="AM19" s="252"/>
      <c r="AN19" s="252"/>
      <c r="AO19" s="252"/>
    </row>
    <row r="20" ht="15.75" hidden="1" customHeight="1">
      <c r="A20" s="35" t="s">
        <v>315</v>
      </c>
      <c r="B20" s="35" t="s">
        <v>316</v>
      </c>
      <c r="C20" s="35" t="s">
        <v>6</v>
      </c>
      <c r="D20" s="35" t="s">
        <v>567</v>
      </c>
      <c r="E20" s="35" t="s">
        <v>569</v>
      </c>
      <c r="F20" s="348" t="s">
        <v>1810</v>
      </c>
      <c r="G20" s="35" t="s">
        <v>524</v>
      </c>
      <c r="H20" s="39">
        <v>1.0</v>
      </c>
      <c r="I20" s="59">
        <v>8990.0</v>
      </c>
      <c r="J20" s="38"/>
      <c r="K20" s="38"/>
      <c r="L20" s="290"/>
      <c r="M20" s="378">
        <v>3714.0</v>
      </c>
      <c r="N20" s="35" t="s">
        <v>1811</v>
      </c>
      <c r="O20" s="292"/>
      <c r="P20" s="292"/>
      <c r="Q20" s="292"/>
      <c r="R20" s="86"/>
      <c r="S20" s="231"/>
      <c r="T20" s="231"/>
      <c r="U20" s="231"/>
      <c r="V20" s="231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252"/>
      <c r="AJ20" s="270"/>
      <c r="AK20" s="270"/>
      <c r="AL20" s="270"/>
      <c r="AM20" s="270"/>
      <c r="AN20" s="270"/>
      <c r="AO20" s="270"/>
    </row>
    <row r="21" ht="15.75" hidden="1" customHeight="1">
      <c r="A21" s="35" t="s">
        <v>315</v>
      </c>
      <c r="B21" s="35" t="s">
        <v>316</v>
      </c>
      <c r="C21" s="35" t="s">
        <v>6</v>
      </c>
      <c r="D21" s="35" t="s">
        <v>567</v>
      </c>
      <c r="E21" s="35" t="s">
        <v>569</v>
      </c>
      <c r="F21" s="325" t="s">
        <v>2050</v>
      </c>
      <c r="G21" s="326" t="s">
        <v>524</v>
      </c>
      <c r="H21" s="154">
        <v>1.0</v>
      </c>
      <c r="I21" s="57">
        <v>12990.0</v>
      </c>
      <c r="J21" s="57">
        <v>8990.0</v>
      </c>
      <c r="K21" s="57"/>
      <c r="L21" s="154">
        <v>3714.0</v>
      </c>
      <c r="M21" s="327">
        <f t="shared" ref="M21:M31" si="3">L21*H21</f>
        <v>3714</v>
      </c>
      <c r="N21" s="57" t="s">
        <v>1814</v>
      </c>
      <c r="O21" s="547"/>
      <c r="P21" s="347"/>
      <c r="Q21" s="347"/>
      <c r="R21" s="421"/>
      <c r="S21" s="323"/>
      <c r="T21" s="323"/>
      <c r="U21" s="323"/>
      <c r="V21" s="323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252"/>
      <c r="AK21" s="270"/>
      <c r="AL21" s="270"/>
      <c r="AM21" s="270"/>
      <c r="AN21" s="270"/>
      <c r="AO21" s="270"/>
    </row>
    <row r="22" ht="15.75" customHeight="1">
      <c r="A22" s="35" t="s">
        <v>315</v>
      </c>
      <c r="B22" s="35" t="s">
        <v>316</v>
      </c>
      <c r="C22" s="35" t="s">
        <v>6</v>
      </c>
      <c r="D22" s="35" t="s">
        <v>474</v>
      </c>
      <c r="E22" s="35" t="s">
        <v>569</v>
      </c>
      <c r="F22" s="325" t="s">
        <v>2052</v>
      </c>
      <c r="G22" s="326" t="s">
        <v>524</v>
      </c>
      <c r="H22" s="154">
        <v>1.0</v>
      </c>
      <c r="I22" s="57">
        <v>12990.0</v>
      </c>
      <c r="J22" s="57">
        <v>8990.0</v>
      </c>
      <c r="K22" s="57"/>
      <c r="L22" s="154">
        <v>3714.0</v>
      </c>
      <c r="M22" s="327">
        <f t="shared" si="3"/>
        <v>3714</v>
      </c>
      <c r="N22" s="57" t="s">
        <v>1814</v>
      </c>
      <c r="O22" s="547"/>
      <c r="P22" s="347"/>
      <c r="Q22" s="347"/>
      <c r="R22" s="421"/>
      <c r="S22" s="323"/>
      <c r="T22" s="323"/>
      <c r="U22" s="323"/>
      <c r="V22" s="323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252"/>
      <c r="AK22" s="270"/>
      <c r="AL22" s="270"/>
      <c r="AM22" s="270"/>
      <c r="AN22" s="270"/>
      <c r="AO22" s="270"/>
    </row>
    <row r="23" ht="15.75" customHeight="1">
      <c r="A23" s="35" t="s">
        <v>315</v>
      </c>
      <c r="B23" s="35" t="s">
        <v>316</v>
      </c>
      <c r="C23" s="35" t="s">
        <v>6</v>
      </c>
      <c r="D23" s="35" t="s">
        <v>474</v>
      </c>
      <c r="E23" s="35" t="s">
        <v>569</v>
      </c>
      <c r="F23" s="325" t="s">
        <v>1813</v>
      </c>
      <c r="G23" s="326" t="s">
        <v>524</v>
      </c>
      <c r="H23" s="154">
        <v>1.0</v>
      </c>
      <c r="I23" s="57">
        <v>12990.0</v>
      </c>
      <c r="J23" s="57">
        <v>10390.0</v>
      </c>
      <c r="K23" s="57"/>
      <c r="L23" s="154">
        <v>3594.0</v>
      </c>
      <c r="M23" s="327">
        <f t="shared" si="3"/>
        <v>3594</v>
      </c>
      <c r="N23" s="57" t="s">
        <v>1814</v>
      </c>
      <c r="O23" s="547"/>
      <c r="P23" s="347"/>
      <c r="Q23" s="347"/>
      <c r="R23" s="421"/>
      <c r="S23" s="323"/>
      <c r="T23" s="323"/>
      <c r="U23" s="323"/>
      <c r="V23" s="323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252"/>
      <c r="AK23" s="270"/>
      <c r="AL23" s="270"/>
      <c r="AM23" s="270"/>
      <c r="AN23" s="270"/>
      <c r="AO23" s="270"/>
    </row>
    <row r="24" ht="15.75" hidden="1" customHeight="1">
      <c r="A24" s="35" t="s">
        <v>315</v>
      </c>
      <c r="B24" s="35" t="s">
        <v>316</v>
      </c>
      <c r="C24" s="35" t="s">
        <v>6</v>
      </c>
      <c r="D24" s="35" t="s">
        <v>328</v>
      </c>
      <c r="E24" s="35" t="s">
        <v>569</v>
      </c>
      <c r="F24" s="325" t="s">
        <v>1815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si="3"/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hidden="1" customHeight="1">
      <c r="A25" s="35" t="s">
        <v>315</v>
      </c>
      <c r="B25" s="80" t="s">
        <v>316</v>
      </c>
      <c r="C25" s="80" t="s">
        <v>6</v>
      </c>
      <c r="D25" s="80" t="s">
        <v>567</v>
      </c>
      <c r="E25" s="80" t="s">
        <v>569</v>
      </c>
      <c r="F25" s="516" t="s">
        <v>1815</v>
      </c>
      <c r="G25" s="517" t="s">
        <v>524</v>
      </c>
      <c r="H25" s="518">
        <v>1.0</v>
      </c>
      <c r="I25" s="519">
        <v>12990.0</v>
      </c>
      <c r="J25" s="519">
        <v>8990.0</v>
      </c>
      <c r="K25" s="64"/>
      <c r="L25" s="518">
        <v>3714.0</v>
      </c>
      <c r="M25" s="520">
        <f t="shared" si="3"/>
        <v>3714</v>
      </c>
      <c r="N25" s="519" t="s">
        <v>1814</v>
      </c>
      <c r="O25" s="547"/>
      <c r="P25" s="420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7" t="s">
        <v>474</v>
      </c>
      <c r="E26" s="307" t="s">
        <v>569</v>
      </c>
      <c r="F26" s="317" t="s">
        <v>2053</v>
      </c>
      <c r="G26" s="318" t="s">
        <v>524</v>
      </c>
      <c r="H26" s="319">
        <v>1.0</v>
      </c>
      <c r="I26" s="257">
        <v>12990.0</v>
      </c>
      <c r="J26" s="257">
        <v>8990.0</v>
      </c>
      <c r="K26" s="64"/>
      <c r="L26" s="319">
        <v>3714.0</v>
      </c>
      <c r="M26" s="320">
        <f t="shared" si="3"/>
        <v>3714</v>
      </c>
      <c r="N26" s="257" t="s">
        <v>1814</v>
      </c>
      <c r="O26" s="321"/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hidden="1" customHeight="1">
      <c r="A27" s="306" t="s">
        <v>315</v>
      </c>
      <c r="B27" s="307" t="s">
        <v>316</v>
      </c>
      <c r="C27" s="307" t="s">
        <v>6</v>
      </c>
      <c r="D27" s="307" t="s">
        <v>328</v>
      </c>
      <c r="E27" s="307" t="s">
        <v>569</v>
      </c>
      <c r="F27" s="317" t="s">
        <v>2073</v>
      </c>
      <c r="G27" s="318" t="s">
        <v>524</v>
      </c>
      <c r="H27" s="319">
        <v>1.0</v>
      </c>
      <c r="I27" s="257">
        <v>12990.0</v>
      </c>
      <c r="J27" s="257">
        <v>10390.0</v>
      </c>
      <c r="K27" s="64"/>
      <c r="L27" s="319">
        <v>3594.0</v>
      </c>
      <c r="M27" s="320">
        <f t="shared" si="3"/>
        <v>3594</v>
      </c>
      <c r="N27" s="257" t="s">
        <v>1814</v>
      </c>
      <c r="O27" s="321"/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  <c r="AM27" s="270"/>
      <c r="AN27" s="270"/>
      <c r="AO27" s="270"/>
    </row>
    <row r="28" ht="15.75" hidden="1" customHeight="1">
      <c r="A28" s="306" t="s">
        <v>315</v>
      </c>
      <c r="B28" s="307" t="s">
        <v>316</v>
      </c>
      <c r="C28" s="307" t="s">
        <v>6</v>
      </c>
      <c r="D28" s="308" t="s">
        <v>328</v>
      </c>
      <c r="E28" s="307" t="s">
        <v>569</v>
      </c>
      <c r="F28" s="317" t="s">
        <v>1816</v>
      </c>
      <c r="G28" s="318" t="s">
        <v>524</v>
      </c>
      <c r="H28" s="319">
        <v>1.0</v>
      </c>
      <c r="I28" s="257">
        <v>12990.0</v>
      </c>
      <c r="J28" s="257">
        <v>8990.0</v>
      </c>
      <c r="K28" s="64"/>
      <c r="L28" s="319">
        <v>3714.0</v>
      </c>
      <c r="M28" s="320">
        <f t="shared" si="3"/>
        <v>3714</v>
      </c>
      <c r="N28" s="257" t="s">
        <v>1814</v>
      </c>
      <c r="O28" s="328" t="s">
        <v>1817</v>
      </c>
      <c r="P28" s="322"/>
      <c r="Q28" s="323"/>
      <c r="R28" s="323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  <c r="AM28" s="270"/>
      <c r="AN28" s="270"/>
      <c r="AO28" s="270"/>
    </row>
    <row r="29" ht="15.75" customHeight="1">
      <c r="A29" s="522" t="s">
        <v>315</v>
      </c>
      <c r="B29" s="257" t="s">
        <v>316</v>
      </c>
      <c r="C29" s="257" t="s">
        <v>6</v>
      </c>
      <c r="D29" s="523" t="s">
        <v>474</v>
      </c>
      <c r="E29" s="337" t="s">
        <v>569</v>
      </c>
      <c r="F29" s="524" t="s">
        <v>1818</v>
      </c>
      <c r="G29" s="337"/>
      <c r="H29" s="525">
        <v>1.0</v>
      </c>
      <c r="I29" s="523">
        <v>10990.0</v>
      </c>
      <c r="J29" s="526">
        <v>9790.0</v>
      </c>
      <c r="K29" s="366" t="s">
        <v>1819</v>
      </c>
      <c r="L29" s="527">
        <v>3054.0</v>
      </c>
      <c r="M29" s="528">
        <f t="shared" si="3"/>
        <v>3054</v>
      </c>
      <c r="N29" s="523" t="s">
        <v>1820</v>
      </c>
      <c r="O29" s="335"/>
      <c r="P29" s="529"/>
      <c r="Q29" s="366"/>
      <c r="R29" s="366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  <c r="AF29" s="247"/>
      <c r="AG29" s="247"/>
      <c r="AH29" s="252"/>
      <c r="AI29" s="252"/>
      <c r="AJ29" s="270"/>
      <c r="AK29" s="270"/>
      <c r="AL29" s="270"/>
      <c r="AM29" s="270"/>
      <c r="AN29" s="270"/>
      <c r="AO29" s="270"/>
    </row>
    <row r="30" ht="15.75" hidden="1" customHeight="1">
      <c r="A30" s="522" t="s">
        <v>315</v>
      </c>
      <c r="B30" s="257" t="s">
        <v>316</v>
      </c>
      <c r="C30" s="257" t="s">
        <v>6</v>
      </c>
      <c r="D30" s="523" t="s">
        <v>567</v>
      </c>
      <c r="E30" s="337" t="s">
        <v>569</v>
      </c>
      <c r="F30" s="548" t="s">
        <v>1821</v>
      </c>
      <c r="G30" s="337"/>
      <c r="H30" s="525">
        <v>1.0</v>
      </c>
      <c r="I30" s="523">
        <v>10990.0</v>
      </c>
      <c r="J30" s="526">
        <v>9790.0</v>
      </c>
      <c r="K30" s="366" t="s">
        <v>1819</v>
      </c>
      <c r="L30" s="527">
        <v>3054.0</v>
      </c>
      <c r="M30" s="528">
        <f t="shared" si="3"/>
        <v>3054</v>
      </c>
      <c r="N30" s="523" t="s">
        <v>1820</v>
      </c>
      <c r="O30" s="335"/>
      <c r="P30" s="529"/>
      <c r="Q30" s="366"/>
      <c r="R30" s="366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52"/>
      <c r="AI30" s="252"/>
      <c r="AJ30" s="270"/>
      <c r="AK30" s="270"/>
      <c r="AL30" s="270"/>
      <c r="AM30" s="270"/>
      <c r="AN30" s="270"/>
      <c r="AO30" s="270"/>
    </row>
    <row r="31" ht="15.75" hidden="1" customHeight="1">
      <c r="A31" s="306" t="s">
        <v>315</v>
      </c>
      <c r="B31" s="307" t="s">
        <v>316</v>
      </c>
      <c r="C31" s="307" t="s">
        <v>6</v>
      </c>
      <c r="D31" s="307" t="s">
        <v>328</v>
      </c>
      <c r="E31" s="307" t="s">
        <v>569</v>
      </c>
      <c r="F31" s="317" t="s">
        <v>1822</v>
      </c>
      <c r="G31" s="318" t="s">
        <v>524</v>
      </c>
      <c r="H31" s="319">
        <v>1.0</v>
      </c>
      <c r="I31" s="257">
        <v>13990.0</v>
      </c>
      <c r="J31" s="257">
        <v>9790.0</v>
      </c>
      <c r="K31" s="64"/>
      <c r="L31" s="319">
        <v>4563.0</v>
      </c>
      <c r="M31" s="320">
        <f t="shared" si="3"/>
        <v>4563</v>
      </c>
      <c r="N31" s="257" t="s">
        <v>1814</v>
      </c>
      <c r="O31" s="321"/>
      <c r="P31" s="322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  <c r="AM31" s="270"/>
      <c r="AN31" s="270"/>
      <c r="AO31" s="270"/>
    </row>
    <row r="32" ht="15.75" hidden="1" customHeight="1">
      <c r="A32" s="425" t="s">
        <v>315</v>
      </c>
      <c r="B32" s="337" t="s">
        <v>316</v>
      </c>
      <c r="C32" s="337" t="s">
        <v>6</v>
      </c>
      <c r="D32" s="337" t="s">
        <v>328</v>
      </c>
      <c r="E32" s="337" t="s">
        <v>569</v>
      </c>
      <c r="F32" s="549" t="s">
        <v>1823</v>
      </c>
      <c r="G32" s="550" t="s">
        <v>377</v>
      </c>
      <c r="H32" s="551">
        <v>1.0</v>
      </c>
      <c r="I32" s="337">
        <v>14590.0</v>
      </c>
      <c r="J32" s="552">
        <v>8790.0</v>
      </c>
      <c r="K32" s="553"/>
      <c r="L32" s="554"/>
      <c r="M32" s="528">
        <v>3738.0</v>
      </c>
      <c r="N32" s="337"/>
      <c r="O32" s="336"/>
      <c r="P32" s="555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63"/>
      <c r="AK32" s="270"/>
      <c r="AL32" s="270"/>
      <c r="AM32" s="270"/>
      <c r="AN32" s="270"/>
      <c r="AO32" s="270"/>
    </row>
    <row r="33" ht="15.75" hidden="1" customHeight="1">
      <c r="A33" s="306" t="s">
        <v>315</v>
      </c>
      <c r="B33" s="307" t="s">
        <v>316</v>
      </c>
      <c r="C33" s="307" t="s">
        <v>6</v>
      </c>
      <c r="D33" s="556" t="s">
        <v>1824</v>
      </c>
      <c r="E33" s="307" t="s">
        <v>569</v>
      </c>
      <c r="F33" s="317" t="s">
        <v>1825</v>
      </c>
      <c r="G33" s="318" t="s">
        <v>524</v>
      </c>
      <c r="H33" s="319">
        <v>1.0</v>
      </c>
      <c r="I33" s="257">
        <v>10990.0</v>
      </c>
      <c r="J33" s="257">
        <v>7790.0</v>
      </c>
      <c r="K33" s="64"/>
      <c r="L33" s="319">
        <v>3594.0</v>
      </c>
      <c r="M33" s="320">
        <f t="shared" ref="M33:M35" si="4">L33*H33</f>
        <v>3594</v>
      </c>
      <c r="N33" s="257" t="s">
        <v>1814</v>
      </c>
      <c r="O33" s="328" t="s">
        <v>1826</v>
      </c>
      <c r="P33" s="322"/>
      <c r="Q33" s="323"/>
      <c r="R33" s="323"/>
      <c r="S33" s="323"/>
      <c r="T33" s="323"/>
      <c r="U33" s="323"/>
      <c r="V33" s="323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  <c r="AM33" s="270"/>
      <c r="AN33" s="270"/>
      <c r="AO33" s="270"/>
    </row>
    <row r="34" ht="15.75" hidden="1" customHeight="1">
      <c r="A34" s="282" t="s">
        <v>315</v>
      </c>
      <c r="B34" s="57" t="s">
        <v>316</v>
      </c>
      <c r="C34" s="57" t="s">
        <v>6</v>
      </c>
      <c r="D34" s="331" t="s">
        <v>328</v>
      </c>
      <c r="E34" s="255" t="s">
        <v>569</v>
      </c>
      <c r="F34" s="332" t="s">
        <v>1827</v>
      </c>
      <c r="G34" s="255"/>
      <c r="H34" s="264">
        <v>1.0</v>
      </c>
      <c r="I34" s="331">
        <v>22990.0</v>
      </c>
      <c r="J34" s="333">
        <v>13790.0</v>
      </c>
      <c r="K34" s="331"/>
      <c r="L34" s="343">
        <v>5222.0</v>
      </c>
      <c r="M34" s="251">
        <f t="shared" si="4"/>
        <v>5222</v>
      </c>
      <c r="N34" s="331" t="s">
        <v>1820</v>
      </c>
      <c r="O34" s="335"/>
      <c r="P34" s="335"/>
      <c r="Q34" s="335"/>
      <c r="R34" s="335"/>
      <c r="S34" s="336"/>
      <c r="T34" s="337"/>
      <c r="U34" s="336"/>
      <c r="V34" s="336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52"/>
      <c r="AI34" s="252"/>
      <c r="AJ34" s="270"/>
      <c r="AK34" s="270"/>
      <c r="AL34" s="270"/>
      <c r="AM34" s="270"/>
      <c r="AN34" s="270"/>
      <c r="AO34" s="270"/>
    </row>
    <row r="35" ht="15.75" hidden="1" customHeight="1">
      <c r="A35" s="35" t="s">
        <v>315</v>
      </c>
      <c r="B35" s="35" t="s">
        <v>316</v>
      </c>
      <c r="C35" s="35" t="s">
        <v>6</v>
      </c>
      <c r="D35" s="35" t="s">
        <v>567</v>
      </c>
      <c r="E35" s="35" t="s">
        <v>569</v>
      </c>
      <c r="F35" s="325" t="s">
        <v>1827</v>
      </c>
      <c r="G35" s="326" t="s">
        <v>524</v>
      </c>
      <c r="H35" s="154">
        <v>1.0</v>
      </c>
      <c r="I35" s="57">
        <v>15990.0</v>
      </c>
      <c r="J35" s="57">
        <v>11190.0</v>
      </c>
      <c r="K35" s="57"/>
      <c r="L35" s="154">
        <v>5254.0</v>
      </c>
      <c r="M35" s="327">
        <f t="shared" si="4"/>
        <v>5254</v>
      </c>
      <c r="N35" s="57" t="s">
        <v>1814</v>
      </c>
      <c r="O35" s="321"/>
      <c r="P35" s="329"/>
      <c r="Q35" s="329"/>
      <c r="R35" s="329"/>
      <c r="S35" s="329"/>
      <c r="T35" s="330"/>
      <c r="U35" s="329"/>
      <c r="V35" s="329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  <c r="AM35" s="270"/>
      <c r="AN35" s="270"/>
      <c r="AO35" s="270"/>
    </row>
    <row r="36" ht="15.75" hidden="1" customHeight="1">
      <c r="A36" s="35" t="s">
        <v>315</v>
      </c>
      <c r="B36" s="35" t="s">
        <v>316</v>
      </c>
      <c r="C36" s="35" t="s">
        <v>6</v>
      </c>
      <c r="D36" s="35" t="s">
        <v>328</v>
      </c>
      <c r="E36" s="35" t="s">
        <v>4</v>
      </c>
      <c r="F36" s="348" t="s">
        <v>1828</v>
      </c>
      <c r="G36" s="35" t="s">
        <v>524</v>
      </c>
      <c r="H36" s="39">
        <v>1.0</v>
      </c>
      <c r="I36" s="59">
        <v>14190.0</v>
      </c>
      <c r="J36" s="38"/>
      <c r="K36" s="38"/>
      <c r="L36" s="290"/>
      <c r="M36" s="378">
        <v>6131.0</v>
      </c>
      <c r="N36" s="35" t="s">
        <v>1811</v>
      </c>
      <c r="O36" s="315"/>
      <c r="P36" s="315"/>
      <c r="Q36" s="315"/>
      <c r="R36" s="315"/>
      <c r="S36" s="315"/>
      <c r="T36" s="530"/>
      <c r="U36" s="315"/>
      <c r="V36" s="315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252"/>
      <c r="AJ36" s="270"/>
      <c r="AK36" s="270"/>
      <c r="AL36" s="270"/>
      <c r="AM36" s="270"/>
      <c r="AN36" s="270"/>
      <c r="AO36" s="270"/>
    </row>
    <row r="37" ht="15.75" hidden="1" customHeight="1">
      <c r="A37" s="282" t="s">
        <v>315</v>
      </c>
      <c r="B37" s="255" t="s">
        <v>316</v>
      </c>
      <c r="C37" s="255" t="s">
        <v>6</v>
      </c>
      <c r="D37" s="255" t="s">
        <v>328</v>
      </c>
      <c r="E37" s="255" t="s">
        <v>319</v>
      </c>
      <c r="F37" s="281" t="s">
        <v>1829</v>
      </c>
      <c r="G37" s="282"/>
      <c r="H37" s="250">
        <v>1.0</v>
      </c>
      <c r="I37" s="255">
        <v>13890.0</v>
      </c>
      <c r="J37" s="293">
        <v>12590.0</v>
      </c>
      <c r="K37" s="294"/>
      <c r="L37" s="295">
        <v>5267.0</v>
      </c>
      <c r="M37" s="251">
        <f>L37*H37</f>
        <v>5267</v>
      </c>
      <c r="N37" s="255" t="s">
        <v>1830</v>
      </c>
      <c r="O37" s="336"/>
      <c r="P37" s="336"/>
      <c r="Q37" s="336"/>
      <c r="R37" s="336"/>
      <c r="S37" s="336"/>
      <c r="T37" s="337"/>
      <c r="U37" s="336"/>
      <c r="V37" s="336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7"/>
      <c r="AH37" s="252"/>
      <c r="AI37" s="270"/>
      <c r="AJ37" s="270"/>
      <c r="AK37" s="270"/>
      <c r="AL37" s="270"/>
      <c r="AM37" s="270"/>
      <c r="AN37" s="270"/>
      <c r="AO37" s="270"/>
    </row>
    <row r="38" ht="15.75" hidden="1" customHeight="1">
      <c r="A38" s="261" t="s">
        <v>315</v>
      </c>
      <c r="B38" s="35" t="s">
        <v>316</v>
      </c>
      <c r="C38" s="35" t="s">
        <v>6</v>
      </c>
      <c r="D38" s="35" t="s">
        <v>328</v>
      </c>
      <c r="E38" s="35" t="s">
        <v>319</v>
      </c>
      <c r="F38" s="355" t="s">
        <v>1831</v>
      </c>
      <c r="G38" s="35" t="s">
        <v>524</v>
      </c>
      <c r="H38" s="264">
        <v>1.0</v>
      </c>
      <c r="I38" s="244" t="s">
        <v>1832</v>
      </c>
      <c r="J38" s="265"/>
      <c r="K38" s="266"/>
      <c r="L38" s="264" t="s">
        <v>1833</v>
      </c>
      <c r="M38" s="267" t="s">
        <v>1833</v>
      </c>
      <c r="N38" s="35" t="s">
        <v>1793</v>
      </c>
      <c r="O38" s="543"/>
      <c r="P38" s="543"/>
      <c r="Q38" s="543"/>
      <c r="R38" s="543"/>
      <c r="S38" s="543"/>
      <c r="T38" s="557"/>
      <c r="U38" s="558"/>
      <c r="V38" s="558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  <c r="AM38" s="270"/>
      <c r="AN38" s="270"/>
      <c r="AO38" s="270"/>
    </row>
    <row r="39" ht="15.75" hidden="1" customHeight="1">
      <c r="A39" s="271" t="s">
        <v>315</v>
      </c>
      <c r="B39" s="57" t="s">
        <v>316</v>
      </c>
      <c r="C39" s="57" t="s">
        <v>6</v>
      </c>
      <c r="D39" s="97" t="s">
        <v>567</v>
      </c>
      <c r="E39" s="57" t="s">
        <v>4</v>
      </c>
      <c r="F39" s="358" t="s">
        <v>630</v>
      </c>
      <c r="G39" s="57" t="s">
        <v>524</v>
      </c>
      <c r="H39" s="39">
        <v>1.0</v>
      </c>
      <c r="I39" s="120">
        <v>23990.0</v>
      </c>
      <c r="J39" s="120">
        <v>11990.0</v>
      </c>
      <c r="K39" s="119"/>
      <c r="L39" s="61" t="s">
        <v>631</v>
      </c>
      <c r="M39" s="62">
        <v>5554.0</v>
      </c>
      <c r="N39" s="57" t="s">
        <v>629</v>
      </c>
      <c r="O39" s="304"/>
      <c r="P39" s="304"/>
      <c r="Q39" s="304"/>
      <c r="R39" s="304"/>
      <c r="S39" s="304"/>
      <c r="T39" s="559"/>
      <c r="U39" s="304"/>
      <c r="V39" s="304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70"/>
      <c r="AJ39" s="270"/>
      <c r="AK39" s="270"/>
    </row>
    <row r="40" ht="15.75" hidden="1" customHeight="1">
      <c r="A40" s="255" t="s">
        <v>315</v>
      </c>
      <c r="B40" s="255" t="s">
        <v>316</v>
      </c>
      <c r="C40" s="255" t="s">
        <v>6</v>
      </c>
      <c r="D40" s="255" t="s">
        <v>328</v>
      </c>
      <c r="E40" s="339" t="s">
        <v>4</v>
      </c>
      <c r="F40" s="256" t="s">
        <v>1834</v>
      </c>
      <c r="G40" s="339" t="s">
        <v>377</v>
      </c>
      <c r="H40" s="250">
        <v>1.0</v>
      </c>
      <c r="I40" s="255">
        <v>17190.0</v>
      </c>
      <c r="J40" s="293">
        <v>10390.0</v>
      </c>
      <c r="K40" s="340"/>
      <c r="L40" s="341"/>
      <c r="M40" s="251">
        <v>4365.0</v>
      </c>
      <c r="N40" s="255"/>
      <c r="O40" s="336"/>
      <c r="P40" s="336"/>
      <c r="Q40" s="336"/>
      <c r="R40" s="336"/>
      <c r="S40" s="336"/>
      <c r="T40" s="337"/>
      <c r="U40" s="336"/>
      <c r="V40" s="33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63"/>
      <c r="AK40" s="270"/>
      <c r="AL40" s="270"/>
      <c r="AM40" s="270"/>
      <c r="AN40" s="270"/>
      <c r="AO40" s="270"/>
    </row>
    <row r="41" ht="15.75" customHeight="1">
      <c r="A41" s="35" t="s">
        <v>315</v>
      </c>
      <c r="B41" s="35" t="s">
        <v>316</v>
      </c>
      <c r="C41" s="35" t="s">
        <v>6</v>
      </c>
      <c r="D41" s="35" t="s">
        <v>474</v>
      </c>
      <c r="E41" s="35" t="s">
        <v>319</v>
      </c>
      <c r="F41" s="325" t="s">
        <v>2104</v>
      </c>
      <c r="G41" s="326" t="s">
        <v>524</v>
      </c>
      <c r="H41" s="154">
        <v>0.0</v>
      </c>
      <c r="I41" s="57">
        <v>14970.0</v>
      </c>
      <c r="J41" s="57">
        <v>10790.0</v>
      </c>
      <c r="K41" s="57"/>
      <c r="L41" s="154">
        <v>4929.0</v>
      </c>
      <c r="M41" s="327">
        <f>L41*H41</f>
        <v>0</v>
      </c>
      <c r="N41" s="57" t="s">
        <v>1814</v>
      </c>
      <c r="O41" s="328" t="s">
        <v>2105</v>
      </c>
      <c r="P41" s="329"/>
      <c r="Q41" s="329"/>
      <c r="R41" s="329"/>
      <c r="S41" s="329"/>
      <c r="T41" s="330"/>
      <c r="U41" s="329"/>
      <c r="V41" s="329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252"/>
      <c r="AK41" s="270"/>
      <c r="AL41" s="270"/>
      <c r="AM41" s="270"/>
      <c r="AN41" s="270"/>
      <c r="AO41" s="270"/>
    </row>
    <row r="42" ht="15.75" hidden="1" customHeight="1">
      <c r="A42" s="35" t="s">
        <v>315</v>
      </c>
      <c r="B42" s="35" t="s">
        <v>316</v>
      </c>
      <c r="C42" s="35" t="s">
        <v>6</v>
      </c>
      <c r="D42" s="97" t="s">
        <v>567</v>
      </c>
      <c r="E42" s="97" t="s">
        <v>4</v>
      </c>
      <c r="F42" s="289" t="s">
        <v>568</v>
      </c>
      <c r="G42" s="97" t="s">
        <v>377</v>
      </c>
      <c r="H42" s="39">
        <v>0.0</v>
      </c>
      <c r="I42" s="97">
        <v>23990.0</v>
      </c>
      <c r="J42" s="97">
        <v>11970.0</v>
      </c>
      <c r="K42" s="191"/>
      <c r="L42" s="349"/>
      <c r="M42" s="375">
        <v>5626.0</v>
      </c>
      <c r="N42" s="351"/>
      <c r="O42" s="231" t="s">
        <v>431</v>
      </c>
      <c r="P42" s="292"/>
      <c r="Q42" s="292"/>
      <c r="R42" s="292"/>
      <c r="S42" s="292"/>
      <c r="T42" s="292"/>
      <c r="U42" s="292"/>
      <c r="V42" s="292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252"/>
      <c r="AJ42" s="270"/>
      <c r="AK42" s="270"/>
      <c r="AL42" s="270"/>
      <c r="AM42" s="270"/>
      <c r="AN42" s="270"/>
      <c r="AO42" s="270"/>
    </row>
    <row r="43" ht="15.75" hidden="1" customHeight="1">
      <c r="A43" s="271" t="s">
        <v>315</v>
      </c>
      <c r="B43" s="57" t="s">
        <v>316</v>
      </c>
      <c r="C43" s="57" t="s">
        <v>6</v>
      </c>
      <c r="D43" s="362" t="s">
        <v>328</v>
      </c>
      <c r="E43" s="57" t="s">
        <v>4</v>
      </c>
      <c r="F43" s="58" t="s">
        <v>568</v>
      </c>
      <c r="G43" s="57" t="s">
        <v>524</v>
      </c>
      <c r="H43" s="39">
        <v>1.0</v>
      </c>
      <c r="I43" s="59">
        <v>23990.0</v>
      </c>
      <c r="J43" s="59">
        <v>11990.0</v>
      </c>
      <c r="K43" s="181"/>
      <c r="L43" s="137">
        <v>8037.0</v>
      </c>
      <c r="M43" s="359">
        <v>5626.0</v>
      </c>
      <c r="N43" s="192" t="s">
        <v>476</v>
      </c>
      <c r="O43" s="363" t="s">
        <v>1835</v>
      </c>
      <c r="P43" s="288" t="s">
        <v>1836</v>
      </c>
      <c r="Q43" s="276"/>
      <c r="R43" s="276"/>
      <c r="S43" s="276"/>
      <c r="T43" s="276"/>
      <c r="U43" s="276"/>
      <c r="V43" s="276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70"/>
      <c r="AK43" s="270"/>
      <c r="AL43" s="270"/>
      <c r="AM43" s="270"/>
      <c r="AN43" s="270"/>
      <c r="AO43" s="270"/>
    </row>
    <row r="44" ht="15.75" hidden="1" customHeight="1">
      <c r="A44" s="271" t="s">
        <v>315</v>
      </c>
      <c r="B44" s="57" t="s">
        <v>316</v>
      </c>
      <c r="C44" s="57" t="s">
        <v>6</v>
      </c>
      <c r="D44" s="97" t="s">
        <v>328</v>
      </c>
      <c r="E44" s="57" t="s">
        <v>4</v>
      </c>
      <c r="F44" s="57" t="s">
        <v>632</v>
      </c>
      <c r="G44" s="57" t="s">
        <v>524</v>
      </c>
      <c r="H44" s="39">
        <v>1.0</v>
      </c>
      <c r="I44" s="120">
        <v>23990.0</v>
      </c>
      <c r="J44" s="120">
        <v>11990.0</v>
      </c>
      <c r="K44" s="75"/>
      <c r="L44" s="137" t="s">
        <v>633</v>
      </c>
      <c r="M44" s="359">
        <v>5626.0</v>
      </c>
      <c r="N44" s="192" t="s">
        <v>629</v>
      </c>
      <c r="O44" s="252"/>
      <c r="P44" s="276"/>
      <c r="Q44" s="276"/>
      <c r="R44" s="276"/>
      <c r="S44" s="276"/>
      <c r="T44" s="276"/>
      <c r="U44" s="276"/>
      <c r="V44" s="276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70"/>
      <c r="AJ44" s="270"/>
      <c r="AK44" s="270"/>
    </row>
    <row r="45" ht="15.75" hidden="1" customHeight="1">
      <c r="A45" s="35" t="s">
        <v>315</v>
      </c>
      <c r="B45" s="35" t="s">
        <v>316</v>
      </c>
      <c r="C45" s="35" t="s">
        <v>6</v>
      </c>
      <c r="D45" s="35" t="s">
        <v>328</v>
      </c>
      <c r="E45" s="35" t="s">
        <v>319</v>
      </c>
      <c r="F45" s="325" t="s">
        <v>1837</v>
      </c>
      <c r="G45" s="326" t="s">
        <v>524</v>
      </c>
      <c r="H45" s="154">
        <v>1.0</v>
      </c>
      <c r="I45" s="57">
        <v>14970.0</v>
      </c>
      <c r="J45" s="57">
        <v>10590.0</v>
      </c>
      <c r="K45" s="192"/>
      <c r="L45" s="344">
        <v>4148.0</v>
      </c>
      <c r="M45" s="345">
        <f t="shared" ref="M45:M46" si="5">L45*H45</f>
        <v>4148</v>
      </c>
      <c r="N45" s="192" t="s">
        <v>1814</v>
      </c>
      <c r="O45" s="346"/>
      <c r="P45" s="347"/>
      <c r="Q45" s="347"/>
      <c r="R45" s="347"/>
      <c r="S45" s="347"/>
      <c r="T45" s="347"/>
      <c r="U45" s="347"/>
      <c r="V45" s="347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252"/>
      <c r="AK45" s="270"/>
      <c r="AL45" s="270"/>
      <c r="AM45" s="270"/>
      <c r="AN45" s="270"/>
      <c r="AO45" s="270"/>
    </row>
    <row r="46" ht="15.75" hidden="1" customHeight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1838</v>
      </c>
      <c r="G46" s="255"/>
      <c r="H46" s="264">
        <v>1.0</v>
      </c>
      <c r="I46" s="331">
        <v>21990.0</v>
      </c>
      <c r="J46" s="333">
        <v>13190.0</v>
      </c>
      <c r="K46" s="364"/>
      <c r="L46" s="365">
        <v>4910.0</v>
      </c>
      <c r="M46" s="354">
        <f t="shared" si="5"/>
        <v>4910</v>
      </c>
      <c r="N46" s="364" t="s">
        <v>1820</v>
      </c>
      <c r="O46" s="366"/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hidden="1" customHeight="1">
      <c r="A47" s="35" t="s">
        <v>315</v>
      </c>
      <c r="B47" s="367" t="s">
        <v>316</v>
      </c>
      <c r="C47" s="367" t="s">
        <v>6</v>
      </c>
      <c r="D47" s="367" t="s">
        <v>328</v>
      </c>
      <c r="E47" s="367" t="s">
        <v>4</v>
      </c>
      <c r="F47" s="368" t="s">
        <v>1839</v>
      </c>
      <c r="G47" s="369" t="s">
        <v>1840</v>
      </c>
      <c r="H47" s="39">
        <v>1.0</v>
      </c>
      <c r="I47" s="367">
        <v>17990.0</v>
      </c>
      <c r="J47" s="367">
        <v>12590.0</v>
      </c>
      <c r="K47" s="181"/>
      <c r="L47" s="370">
        <v>4939.0</v>
      </c>
      <c r="M47" s="371">
        <v>4939.0</v>
      </c>
      <c r="N47" s="192" t="s">
        <v>1841</v>
      </c>
      <c r="O47" s="252"/>
      <c r="P47" s="276"/>
      <c r="Q47" s="276"/>
      <c r="R47" s="276"/>
      <c r="S47" s="276"/>
      <c r="T47" s="276"/>
      <c r="U47" s="276"/>
      <c r="V47" s="276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70"/>
      <c r="AK47" s="270"/>
      <c r="AL47" s="270"/>
      <c r="AM47" s="270"/>
      <c r="AN47" s="270"/>
      <c r="AO47" s="270"/>
    </row>
    <row r="48" ht="15.75" hidden="1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1842</v>
      </c>
      <c r="G48" s="255"/>
      <c r="H48" s="264">
        <v>1.0</v>
      </c>
      <c r="I48" s="331">
        <v>24990.0</v>
      </c>
      <c r="J48" s="333">
        <v>14990.0</v>
      </c>
      <c r="K48" s="364"/>
      <c r="L48" s="365">
        <v>5635.0</v>
      </c>
      <c r="M48" s="354">
        <f t="shared" ref="M48:M50" si="6">L48*H48</f>
        <v>5635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  <c r="AM48" s="270"/>
      <c r="AN48" s="270"/>
      <c r="AO48" s="270"/>
    </row>
    <row r="49" ht="15.75" customHeight="1">
      <c r="A49" s="35" t="s">
        <v>315</v>
      </c>
      <c r="B49" s="35" t="s">
        <v>316</v>
      </c>
      <c r="C49" s="35" t="s">
        <v>6</v>
      </c>
      <c r="D49" s="35" t="s">
        <v>474</v>
      </c>
      <c r="E49" s="35" t="s">
        <v>319</v>
      </c>
      <c r="F49" s="325" t="s">
        <v>1842</v>
      </c>
      <c r="G49" s="326" t="s">
        <v>524</v>
      </c>
      <c r="H49" s="154">
        <v>1.0</v>
      </c>
      <c r="I49" s="57">
        <v>17990.0</v>
      </c>
      <c r="J49" s="57">
        <v>12590.0</v>
      </c>
      <c r="K49" s="192"/>
      <c r="L49" s="344">
        <v>5669.0</v>
      </c>
      <c r="M49" s="345">
        <f t="shared" si="6"/>
        <v>5669</v>
      </c>
      <c r="N49" s="192" t="s">
        <v>1814</v>
      </c>
      <c r="O49" s="346"/>
      <c r="P49" s="347"/>
      <c r="Q49" s="347"/>
      <c r="R49" s="347"/>
      <c r="S49" s="347"/>
      <c r="T49" s="347"/>
      <c r="U49" s="347"/>
      <c r="V49" s="347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252"/>
      <c r="AK49" s="270"/>
      <c r="AL49" s="270"/>
      <c r="AM49" s="270"/>
      <c r="AN49" s="270"/>
      <c r="AO49" s="270"/>
    </row>
    <row r="50" ht="15.75" hidden="1" customHeight="1">
      <c r="A50" s="282" t="s">
        <v>315</v>
      </c>
      <c r="B50" s="57" t="s">
        <v>316</v>
      </c>
      <c r="C50" s="57" t="s">
        <v>6</v>
      </c>
      <c r="D50" s="331" t="s">
        <v>328</v>
      </c>
      <c r="E50" s="57" t="s">
        <v>319</v>
      </c>
      <c r="F50" s="332" t="s">
        <v>1843</v>
      </c>
      <c r="G50" s="255"/>
      <c r="H50" s="264">
        <v>1.0</v>
      </c>
      <c r="I50" s="331">
        <v>29990.0</v>
      </c>
      <c r="J50" s="333">
        <v>17990.0</v>
      </c>
      <c r="K50" s="364"/>
      <c r="L50" s="365">
        <v>6872.0</v>
      </c>
      <c r="M50" s="354">
        <f t="shared" si="6"/>
        <v>6872</v>
      </c>
      <c r="N50" s="364" t="s">
        <v>1820</v>
      </c>
      <c r="O50" s="366"/>
      <c r="P50" s="364"/>
      <c r="Q50" s="364"/>
      <c r="R50" s="364"/>
      <c r="S50" s="286"/>
      <c r="T50" s="286"/>
      <c r="U50" s="286"/>
      <c r="V50" s="286"/>
      <c r="W50" s="247"/>
      <c r="X50" s="247"/>
      <c r="Y50" s="247"/>
      <c r="Z50" s="247"/>
      <c r="AA50" s="247"/>
      <c r="AB50" s="247"/>
      <c r="AC50" s="247"/>
      <c r="AD50" s="247"/>
      <c r="AE50" s="247"/>
      <c r="AF50" s="247"/>
      <c r="AG50" s="247"/>
      <c r="AH50" s="252"/>
      <c r="AI50" s="252"/>
      <c r="AJ50" s="270"/>
      <c r="AK50" s="270"/>
      <c r="AL50" s="270"/>
      <c r="AM50" s="270"/>
      <c r="AN50" s="270"/>
      <c r="AO50" s="270"/>
    </row>
    <row r="51" hidden="1">
      <c r="A51" s="261" t="s">
        <v>315</v>
      </c>
      <c r="B51" s="35" t="s">
        <v>316</v>
      </c>
      <c r="C51" s="35" t="s">
        <v>6</v>
      </c>
      <c r="D51" s="35" t="s">
        <v>328</v>
      </c>
      <c r="E51" s="35" t="s">
        <v>319</v>
      </c>
      <c r="F51" s="355" t="s">
        <v>1844</v>
      </c>
      <c r="G51" s="35" t="s">
        <v>524</v>
      </c>
      <c r="H51" s="264">
        <v>1.0</v>
      </c>
      <c r="I51" s="244" t="s">
        <v>1845</v>
      </c>
      <c r="J51" s="265"/>
      <c r="K51" s="296"/>
      <c r="L51" s="356" t="s">
        <v>1846</v>
      </c>
      <c r="M51" s="357" t="s">
        <v>1846</v>
      </c>
      <c r="N51" s="351" t="s">
        <v>1793</v>
      </c>
      <c r="O51" s="268"/>
      <c r="P51" s="269"/>
      <c r="Q51" s="269"/>
      <c r="R51" s="269"/>
      <c r="S51" s="269"/>
      <c r="T51" s="237"/>
      <c r="U51" s="237"/>
      <c r="V51" s="237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252"/>
      <c r="AJ51" s="270"/>
      <c r="AK51" s="270"/>
      <c r="AL51" s="270"/>
      <c r="AM51" s="270"/>
      <c r="AN51" s="270"/>
      <c r="AO51" s="270"/>
    </row>
    <row r="52" ht="15.75" hidden="1" customHeight="1">
      <c r="A52" s="271" t="s">
        <v>315</v>
      </c>
      <c r="B52" s="57" t="s">
        <v>316</v>
      </c>
      <c r="C52" s="57" t="s">
        <v>6</v>
      </c>
      <c r="D52" s="57" t="s">
        <v>328</v>
      </c>
      <c r="E52" s="57" t="s">
        <v>4</v>
      </c>
      <c r="F52" s="57" t="s">
        <v>747</v>
      </c>
      <c r="G52" s="57" t="s">
        <v>524</v>
      </c>
      <c r="H52" s="38">
        <v>1.0</v>
      </c>
      <c r="I52" s="113">
        <v>13590.0</v>
      </c>
      <c r="J52" s="132">
        <v>11390.0</v>
      </c>
      <c r="K52" s="372"/>
      <c r="L52" s="373">
        <v>5843.0</v>
      </c>
      <c r="M52" s="374">
        <v>4967.0</v>
      </c>
      <c r="N52" s="192" t="s">
        <v>748</v>
      </c>
      <c r="P52" s="276"/>
      <c r="Q52" s="276"/>
      <c r="R52" s="276"/>
      <c r="S52" s="276"/>
      <c r="T52" s="276"/>
      <c r="U52" s="276"/>
      <c r="V52" s="276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70"/>
      <c r="AK52" s="270"/>
      <c r="AL52" s="270"/>
      <c r="AM52" s="270"/>
      <c r="AN52" s="270"/>
      <c r="AO52" s="270"/>
    </row>
    <row r="53" ht="15.75" hidden="1" customHeight="1">
      <c r="A53" s="255" t="s">
        <v>315</v>
      </c>
      <c r="B53" s="255" t="s">
        <v>331</v>
      </c>
      <c r="C53" s="255" t="s">
        <v>6</v>
      </c>
      <c r="D53" s="57" t="s">
        <v>567</v>
      </c>
      <c r="E53" s="339" t="s">
        <v>4</v>
      </c>
      <c r="F53" s="256" t="s">
        <v>1847</v>
      </c>
      <c r="G53" s="339" t="s">
        <v>377</v>
      </c>
      <c r="H53" s="250">
        <v>1.0</v>
      </c>
      <c r="I53" s="255">
        <v>16390.0</v>
      </c>
      <c r="J53" s="293">
        <v>13190.0</v>
      </c>
      <c r="K53" s="360">
        <v>8246.0</v>
      </c>
      <c r="L53" s="361"/>
      <c r="M53" s="354">
        <v>4948.0</v>
      </c>
      <c r="N53" s="286"/>
      <c r="O53" s="247"/>
      <c r="P53" s="286"/>
      <c r="Q53" s="286"/>
      <c r="R53" s="286"/>
      <c r="S53" s="286"/>
      <c r="T53" s="286"/>
      <c r="U53" s="286"/>
      <c r="V53" s="286"/>
      <c r="W53" s="247"/>
      <c r="X53" s="247"/>
      <c r="Y53" s="247"/>
      <c r="Z53" s="247"/>
      <c r="AA53" s="247"/>
      <c r="AB53" s="247"/>
      <c r="AC53" s="247"/>
      <c r="AD53" s="247"/>
      <c r="AE53" s="247"/>
      <c r="AF53" s="247"/>
      <c r="AG53" s="247"/>
      <c r="AH53" s="247"/>
      <c r="AI53" s="247"/>
      <c r="AJ53" s="63"/>
      <c r="AK53" s="270"/>
      <c r="AL53" s="270"/>
      <c r="AM53" s="270"/>
      <c r="AN53" s="270"/>
      <c r="AO53" s="270"/>
    </row>
    <row r="54" ht="15.75" hidden="1" customHeight="1">
      <c r="A54" s="255" t="s">
        <v>315</v>
      </c>
      <c r="B54" s="255" t="s">
        <v>331</v>
      </c>
      <c r="C54" s="255" t="s">
        <v>6</v>
      </c>
      <c r="D54" s="57" t="s">
        <v>567</v>
      </c>
      <c r="E54" s="339" t="s">
        <v>4</v>
      </c>
      <c r="F54" s="256" t="s">
        <v>1848</v>
      </c>
      <c r="G54" s="339" t="s">
        <v>377</v>
      </c>
      <c r="H54" s="250">
        <v>1.0</v>
      </c>
      <c r="I54" s="255">
        <v>16390.0</v>
      </c>
      <c r="J54" s="293">
        <v>13190.0</v>
      </c>
      <c r="K54" s="360">
        <v>8246.0</v>
      </c>
      <c r="L54" s="361"/>
      <c r="M54" s="354">
        <v>4948.0</v>
      </c>
      <c r="N54" s="286"/>
      <c r="O54" s="247"/>
      <c r="P54" s="286"/>
      <c r="Q54" s="286"/>
      <c r="R54" s="286"/>
      <c r="S54" s="286"/>
      <c r="T54" s="286"/>
      <c r="U54" s="286"/>
      <c r="V54" s="286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63"/>
      <c r="AK54" s="252"/>
      <c r="AL54" s="252"/>
      <c r="AM54" s="252"/>
      <c r="AN54" s="252"/>
      <c r="AO54" s="252"/>
    </row>
    <row r="55" ht="15.75" hidden="1" customHeight="1">
      <c r="A55" s="35" t="s">
        <v>315</v>
      </c>
      <c r="B55" s="367" t="s">
        <v>316</v>
      </c>
      <c r="C55" s="367" t="s">
        <v>6</v>
      </c>
      <c r="D55" s="367" t="s">
        <v>567</v>
      </c>
      <c r="E55" s="367" t="s">
        <v>4</v>
      </c>
      <c r="F55" s="368" t="s">
        <v>1849</v>
      </c>
      <c r="G55" s="369" t="s">
        <v>1840</v>
      </c>
      <c r="H55" s="39">
        <v>1.0</v>
      </c>
      <c r="I55" s="367">
        <v>21990.0</v>
      </c>
      <c r="J55" s="367">
        <v>14590.0</v>
      </c>
      <c r="K55" s="181"/>
      <c r="L55" s="370">
        <v>6930.0</v>
      </c>
      <c r="M55" s="371">
        <v>6930.0</v>
      </c>
      <c r="N55" s="192" t="s">
        <v>1841</v>
      </c>
      <c r="O55" s="252"/>
      <c r="P55" s="276"/>
      <c r="Q55" s="276"/>
      <c r="R55" s="276"/>
      <c r="S55" s="276"/>
      <c r="T55" s="276"/>
      <c r="U55" s="276"/>
      <c r="V55" s="276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70"/>
      <c r="AK55" s="270"/>
      <c r="AL55" s="270"/>
      <c r="AM55" s="270"/>
      <c r="AN55" s="270"/>
      <c r="AO55" s="270"/>
    </row>
    <row r="56" ht="15.75" hidden="1" customHeight="1">
      <c r="A56" s="271" t="s">
        <v>315</v>
      </c>
      <c r="B56" s="57" t="s">
        <v>316</v>
      </c>
      <c r="C56" s="57" t="s">
        <v>6</v>
      </c>
      <c r="D56" s="57" t="s">
        <v>328</v>
      </c>
      <c r="E56" s="57" t="s">
        <v>4</v>
      </c>
      <c r="F56" s="57" t="s">
        <v>749</v>
      </c>
      <c r="G56" s="57" t="s">
        <v>524</v>
      </c>
      <c r="H56" s="38">
        <v>1.0</v>
      </c>
      <c r="I56" s="113">
        <v>15990.0</v>
      </c>
      <c r="J56" s="132">
        <v>13790.0</v>
      </c>
      <c r="K56" s="372"/>
      <c r="L56" s="373">
        <v>7163.0</v>
      </c>
      <c r="M56" s="374">
        <v>6089.0</v>
      </c>
      <c r="N56" s="192" t="s">
        <v>748</v>
      </c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70"/>
      <c r="AK56" s="270"/>
      <c r="AL56" s="270"/>
      <c r="AM56" s="270"/>
      <c r="AN56" s="270"/>
      <c r="AO56" s="270"/>
    </row>
    <row r="57" ht="15.75" hidden="1" customHeight="1">
      <c r="A57" s="255" t="s">
        <v>315</v>
      </c>
      <c r="B57" s="255" t="s">
        <v>316</v>
      </c>
      <c r="C57" s="255" t="s">
        <v>6</v>
      </c>
      <c r="D57" s="255" t="s">
        <v>328</v>
      </c>
      <c r="E57" s="339" t="s">
        <v>4</v>
      </c>
      <c r="F57" s="256" t="s">
        <v>1850</v>
      </c>
      <c r="G57" s="339" t="s">
        <v>377</v>
      </c>
      <c r="H57" s="250">
        <v>1.0</v>
      </c>
      <c r="I57" s="255">
        <v>22990.0</v>
      </c>
      <c r="J57" s="293">
        <v>17990.0</v>
      </c>
      <c r="K57" s="360"/>
      <c r="L57" s="361"/>
      <c r="M57" s="354">
        <v>6872.0</v>
      </c>
      <c r="N57" s="286"/>
      <c r="O57" s="247"/>
      <c r="P57" s="286"/>
      <c r="Q57" s="286"/>
      <c r="R57" s="286"/>
      <c r="S57" s="286"/>
      <c r="T57" s="286"/>
      <c r="U57" s="286"/>
      <c r="V57" s="286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63"/>
      <c r="AK57" s="252"/>
      <c r="AL57" s="252"/>
      <c r="AM57" s="252"/>
      <c r="AN57" s="252"/>
      <c r="AO57" s="252"/>
    </row>
    <row r="58" ht="15.75" hidden="1" customHeight="1">
      <c r="A58" s="35" t="s">
        <v>315</v>
      </c>
      <c r="B58" s="367" t="s">
        <v>316</v>
      </c>
      <c r="C58" s="367" t="s">
        <v>6</v>
      </c>
      <c r="D58" s="367" t="s">
        <v>328</v>
      </c>
      <c r="E58" s="367" t="s">
        <v>4</v>
      </c>
      <c r="F58" s="368" t="s">
        <v>1850</v>
      </c>
      <c r="G58" s="369" t="s">
        <v>1840</v>
      </c>
      <c r="H58" s="39">
        <v>1.0</v>
      </c>
      <c r="I58" s="367">
        <v>20990.0</v>
      </c>
      <c r="J58" s="367">
        <v>13790.0</v>
      </c>
      <c r="K58" s="181"/>
      <c r="L58" s="370">
        <v>6664.0</v>
      </c>
      <c r="M58" s="371">
        <v>6664.0</v>
      </c>
      <c r="N58" s="192" t="s">
        <v>1841</v>
      </c>
      <c r="O58" s="252"/>
      <c r="P58" s="276"/>
      <c r="Q58" s="276"/>
      <c r="R58" s="276"/>
      <c r="S58" s="276"/>
      <c r="T58" s="276"/>
      <c r="U58" s="276"/>
      <c r="V58" s="276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70"/>
      <c r="AK58" s="270"/>
      <c r="AL58" s="270"/>
      <c r="AM58" s="270"/>
      <c r="AN58" s="270"/>
      <c r="AO58" s="270"/>
    </row>
    <row r="59" ht="15.75" hidden="1" customHeight="1">
      <c r="A59" s="35" t="s">
        <v>315</v>
      </c>
      <c r="B59" s="367" t="s">
        <v>316</v>
      </c>
      <c r="C59" s="367" t="s">
        <v>6</v>
      </c>
      <c r="D59" s="367" t="s">
        <v>567</v>
      </c>
      <c r="E59" s="367" t="s">
        <v>4</v>
      </c>
      <c r="F59" s="368" t="s">
        <v>1850</v>
      </c>
      <c r="G59" s="369" t="s">
        <v>1840</v>
      </c>
      <c r="H59" s="39">
        <v>1.0</v>
      </c>
      <c r="I59" s="367">
        <v>20990.0</v>
      </c>
      <c r="J59" s="367">
        <v>13790.0</v>
      </c>
      <c r="K59" s="181"/>
      <c r="L59" s="370">
        <v>6664.0</v>
      </c>
      <c r="M59" s="371">
        <v>6664.0</v>
      </c>
      <c r="N59" s="192" t="s">
        <v>1841</v>
      </c>
      <c r="O59" s="252"/>
      <c r="P59" s="276"/>
      <c r="Q59" s="276"/>
      <c r="R59" s="276"/>
      <c r="S59" s="276"/>
      <c r="T59" s="276"/>
      <c r="U59" s="276"/>
      <c r="V59" s="276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70"/>
      <c r="AK59" s="270"/>
      <c r="AL59" s="270"/>
      <c r="AM59" s="270"/>
      <c r="AN59" s="270"/>
      <c r="AO59" s="270"/>
    </row>
    <row r="60" ht="15.75" hidden="1" customHeight="1">
      <c r="A60" s="261" t="s">
        <v>315</v>
      </c>
      <c r="B60" s="35" t="s">
        <v>316</v>
      </c>
      <c r="C60" s="35" t="s">
        <v>6</v>
      </c>
      <c r="D60" s="35" t="s">
        <v>328</v>
      </c>
      <c r="E60" s="35" t="s">
        <v>319</v>
      </c>
      <c r="F60" s="355" t="s">
        <v>636</v>
      </c>
      <c r="G60" s="35" t="s">
        <v>524</v>
      </c>
      <c r="H60" s="264">
        <v>1.0</v>
      </c>
      <c r="I60" s="244" t="s">
        <v>1851</v>
      </c>
      <c r="J60" s="265"/>
      <c r="K60" s="296"/>
      <c r="L60" s="356" t="s">
        <v>1852</v>
      </c>
      <c r="M60" s="357" t="s">
        <v>1852</v>
      </c>
      <c r="N60" s="351" t="s">
        <v>1793</v>
      </c>
      <c r="O60" s="268"/>
      <c r="P60" s="269"/>
      <c r="Q60" s="269"/>
      <c r="R60" s="269"/>
      <c r="S60" s="269"/>
      <c r="T60" s="237"/>
      <c r="U60" s="237"/>
      <c r="V60" s="237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252"/>
      <c r="AJ60" s="270"/>
      <c r="AK60" s="252"/>
      <c r="AL60" s="252"/>
      <c r="AM60" s="252"/>
      <c r="AN60" s="252"/>
      <c r="AO60" s="252"/>
    </row>
    <row r="61" ht="15.75" hidden="1" customHeight="1">
      <c r="A61" s="271" t="s">
        <v>315</v>
      </c>
      <c r="B61" s="57" t="s">
        <v>316</v>
      </c>
      <c r="C61" s="57" t="s">
        <v>6</v>
      </c>
      <c r="D61" s="97" t="s">
        <v>567</v>
      </c>
      <c r="E61" s="57" t="s">
        <v>4</v>
      </c>
      <c r="F61" s="358" t="s">
        <v>636</v>
      </c>
      <c r="G61" s="57" t="s">
        <v>524</v>
      </c>
      <c r="H61" s="39">
        <v>1.0</v>
      </c>
      <c r="I61" s="120">
        <v>15490.0</v>
      </c>
      <c r="J61" s="120">
        <v>12390.0</v>
      </c>
      <c r="K61" s="75"/>
      <c r="L61" s="137" t="s">
        <v>637</v>
      </c>
      <c r="M61" s="359">
        <v>4811.0</v>
      </c>
      <c r="N61" s="192" t="s">
        <v>629</v>
      </c>
      <c r="O61" s="252"/>
      <c r="P61" s="276"/>
      <c r="Q61" s="276"/>
      <c r="R61" s="276"/>
      <c r="S61" s="276"/>
      <c r="T61" s="276"/>
      <c r="U61" s="276"/>
      <c r="V61" s="276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70"/>
      <c r="AJ61" s="270"/>
      <c r="AK61" s="270"/>
    </row>
    <row r="62" ht="15.75" customHeight="1">
      <c r="A62" s="261" t="s">
        <v>315</v>
      </c>
      <c r="B62" s="35" t="s">
        <v>316</v>
      </c>
      <c r="C62" s="35" t="s">
        <v>6</v>
      </c>
      <c r="D62" s="35" t="s">
        <v>474</v>
      </c>
      <c r="E62" s="35" t="s">
        <v>319</v>
      </c>
      <c r="F62" s="355" t="s">
        <v>638</v>
      </c>
      <c r="G62" s="35" t="s">
        <v>524</v>
      </c>
      <c r="H62" s="264">
        <v>1.0</v>
      </c>
      <c r="I62" s="244" t="s">
        <v>1851</v>
      </c>
      <c r="J62" s="265"/>
      <c r="K62" s="296"/>
      <c r="L62" s="356" t="s">
        <v>1852</v>
      </c>
      <c r="M62" s="357" t="s">
        <v>1852</v>
      </c>
      <c r="N62" s="351" t="s">
        <v>1793</v>
      </c>
      <c r="O62" s="268"/>
      <c r="P62" s="269"/>
      <c r="Q62" s="269"/>
      <c r="R62" s="269"/>
      <c r="S62" s="269"/>
      <c r="T62" s="237"/>
      <c r="U62" s="237"/>
      <c r="V62" s="237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252"/>
      <c r="AJ62" s="270"/>
      <c r="AK62" s="270"/>
      <c r="AL62" s="270"/>
      <c r="AM62" s="270"/>
      <c r="AN62" s="270"/>
      <c r="AO62" s="270"/>
    </row>
    <row r="63" ht="15.75" customHeight="1">
      <c r="A63" s="271" t="s">
        <v>315</v>
      </c>
      <c r="B63" s="57" t="s">
        <v>316</v>
      </c>
      <c r="C63" s="57" t="s">
        <v>6</v>
      </c>
      <c r="D63" s="97" t="s">
        <v>474</v>
      </c>
      <c r="E63" s="57" t="s">
        <v>4</v>
      </c>
      <c r="F63" s="57" t="s">
        <v>638</v>
      </c>
      <c r="G63" s="57" t="s">
        <v>524</v>
      </c>
      <c r="H63" s="39">
        <v>1.0</v>
      </c>
      <c r="I63" s="120">
        <v>15490.0</v>
      </c>
      <c r="J63" s="120">
        <v>12390.0</v>
      </c>
      <c r="K63" s="75"/>
      <c r="L63" s="137" t="s">
        <v>637</v>
      </c>
      <c r="M63" s="359">
        <v>4811.0</v>
      </c>
      <c r="N63" s="192" t="s">
        <v>629</v>
      </c>
      <c r="O63" s="252"/>
      <c r="P63" s="276"/>
      <c r="Q63" s="276"/>
      <c r="R63" s="276"/>
      <c r="S63" s="276"/>
      <c r="T63" s="276"/>
      <c r="U63" s="276"/>
      <c r="V63" s="276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70"/>
      <c r="AJ63" s="270"/>
      <c r="AK63" s="270"/>
    </row>
    <row r="64" ht="15.75" hidden="1" customHeight="1">
      <c r="A64" s="35" t="s">
        <v>315</v>
      </c>
      <c r="B64" s="35" t="s">
        <v>316</v>
      </c>
      <c r="C64" s="35" t="s">
        <v>6</v>
      </c>
      <c r="D64" s="35" t="s">
        <v>567</v>
      </c>
      <c r="E64" s="35" t="s">
        <v>319</v>
      </c>
      <c r="F64" s="325" t="s">
        <v>1853</v>
      </c>
      <c r="G64" s="326" t="s">
        <v>524</v>
      </c>
      <c r="H64" s="154">
        <v>1.0</v>
      </c>
      <c r="I64" s="57">
        <v>12990.0</v>
      </c>
      <c r="J64" s="57">
        <v>8970.0</v>
      </c>
      <c r="K64" s="192"/>
      <c r="L64" s="344">
        <v>3990.0</v>
      </c>
      <c r="M64" s="345">
        <f>L64*H64</f>
        <v>3990</v>
      </c>
      <c r="N64" s="192" t="s">
        <v>1814</v>
      </c>
      <c r="O64" s="346"/>
      <c r="P64" s="347"/>
      <c r="Q64" s="347"/>
      <c r="R64" s="347"/>
      <c r="S64" s="347"/>
      <c r="T64" s="347"/>
      <c r="U64" s="347"/>
      <c r="V64" s="347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252"/>
      <c r="AK64" s="270"/>
      <c r="AL64" s="270"/>
      <c r="AM64" s="270"/>
      <c r="AN64" s="270"/>
      <c r="AO64" s="270"/>
    </row>
    <row r="65" ht="15.75" hidden="1" customHeight="1">
      <c r="A65" s="35" t="s">
        <v>315</v>
      </c>
      <c r="B65" s="35" t="s">
        <v>316</v>
      </c>
      <c r="C65" s="35" t="s">
        <v>6</v>
      </c>
      <c r="D65" s="35" t="s">
        <v>328</v>
      </c>
      <c r="E65" s="35" t="s">
        <v>4</v>
      </c>
      <c r="F65" s="348" t="s">
        <v>1854</v>
      </c>
      <c r="G65" s="35" t="s">
        <v>524</v>
      </c>
      <c r="H65" s="39">
        <v>1.0</v>
      </c>
      <c r="I65" s="59">
        <v>16390.0</v>
      </c>
      <c r="J65" s="38"/>
      <c r="K65" s="191"/>
      <c r="L65" s="349"/>
      <c r="M65" s="350">
        <v>6830.0</v>
      </c>
      <c r="N65" s="351" t="s">
        <v>1811</v>
      </c>
      <c r="O65" s="231"/>
      <c r="P65" s="292"/>
      <c r="Q65" s="292"/>
      <c r="R65" s="292"/>
      <c r="S65" s="292"/>
      <c r="T65" s="292"/>
      <c r="U65" s="292"/>
      <c r="V65" s="292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  <c r="AM65" s="270"/>
      <c r="AN65" s="270"/>
      <c r="AO65" s="270"/>
    </row>
    <row r="66" ht="15.75" hidden="1" customHeight="1">
      <c r="A66" s="35" t="s">
        <v>315</v>
      </c>
      <c r="B66" s="35" t="s">
        <v>316</v>
      </c>
      <c r="C66" s="35" t="s">
        <v>6</v>
      </c>
      <c r="D66" s="97" t="s">
        <v>328</v>
      </c>
      <c r="E66" s="97" t="s">
        <v>4</v>
      </c>
      <c r="F66" s="289" t="s">
        <v>1854</v>
      </c>
      <c r="G66" s="97" t="s">
        <v>377</v>
      </c>
      <c r="H66" s="39">
        <v>1.0</v>
      </c>
      <c r="I66" s="97">
        <v>24490.0</v>
      </c>
      <c r="J66" s="97">
        <v>16970.0</v>
      </c>
      <c r="K66" s="191"/>
      <c r="L66" s="349"/>
      <c r="M66" s="375">
        <v>6830.0</v>
      </c>
      <c r="N66" s="351"/>
      <c r="O66" s="231"/>
      <c r="P66" s="292"/>
      <c r="Q66" s="292"/>
      <c r="R66" s="292"/>
      <c r="S66" s="292"/>
      <c r="T66" s="292"/>
      <c r="U66" s="292"/>
      <c r="V66" s="292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70"/>
      <c r="AL66" s="270"/>
      <c r="AM66" s="270"/>
      <c r="AN66" s="270"/>
      <c r="AO66" s="270"/>
    </row>
    <row r="67" ht="15.75" hidden="1" customHeight="1">
      <c r="A67" s="35" t="s">
        <v>315</v>
      </c>
      <c r="B67" s="35" t="s">
        <v>316</v>
      </c>
      <c r="C67" s="35" t="s">
        <v>6</v>
      </c>
      <c r="D67" s="97" t="s">
        <v>567</v>
      </c>
      <c r="E67" s="97" t="s">
        <v>4</v>
      </c>
      <c r="F67" s="289" t="s">
        <v>1854</v>
      </c>
      <c r="G67" s="97" t="s">
        <v>377</v>
      </c>
      <c r="H67" s="39">
        <v>1.0</v>
      </c>
      <c r="I67" s="97">
        <v>24490.0</v>
      </c>
      <c r="J67" s="97">
        <v>16970.0</v>
      </c>
      <c r="K67" s="191"/>
      <c r="L67" s="349"/>
      <c r="M67" s="375">
        <v>6830.0</v>
      </c>
      <c r="N67" s="351"/>
      <c r="O67" s="231"/>
      <c r="P67" s="292"/>
      <c r="Q67" s="292"/>
      <c r="R67" s="292"/>
      <c r="S67" s="292"/>
      <c r="T67" s="292"/>
      <c r="U67" s="292"/>
      <c r="V67" s="292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252"/>
      <c r="AJ67" s="270"/>
      <c r="AK67" s="270"/>
      <c r="AL67" s="270"/>
      <c r="AM67" s="270"/>
      <c r="AN67" s="270"/>
      <c r="AO67" s="270"/>
    </row>
    <row r="68" ht="15.75" hidden="1" customHeight="1">
      <c r="A68" s="261" t="s">
        <v>315</v>
      </c>
      <c r="B68" s="35" t="s">
        <v>316</v>
      </c>
      <c r="C68" s="35" t="s">
        <v>6</v>
      </c>
      <c r="D68" s="35" t="s">
        <v>328</v>
      </c>
      <c r="E68" s="35" t="s">
        <v>319</v>
      </c>
      <c r="F68" s="355" t="s">
        <v>1855</v>
      </c>
      <c r="G68" s="35" t="s">
        <v>524</v>
      </c>
      <c r="H68" s="264">
        <v>1.0</v>
      </c>
      <c r="I68" s="244" t="s">
        <v>1856</v>
      </c>
      <c r="J68" s="265"/>
      <c r="K68" s="296"/>
      <c r="L68" s="356" t="s">
        <v>1857</v>
      </c>
      <c r="M68" s="357" t="s">
        <v>1857</v>
      </c>
      <c r="N68" s="351" t="s">
        <v>1793</v>
      </c>
      <c r="O68" s="268"/>
      <c r="P68" s="269"/>
      <c r="Q68" s="269"/>
      <c r="R68" s="269"/>
      <c r="S68" s="269"/>
      <c r="T68" s="237"/>
      <c r="U68" s="237"/>
      <c r="V68" s="237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52"/>
      <c r="AL68" s="252"/>
      <c r="AM68" s="252"/>
      <c r="AN68" s="252"/>
      <c r="AO68" s="252"/>
    </row>
    <row r="69" ht="15.75" hidden="1" customHeight="1">
      <c r="A69" s="271" t="s">
        <v>315</v>
      </c>
      <c r="B69" s="57" t="s">
        <v>316</v>
      </c>
      <c r="C69" s="57" t="s">
        <v>6</v>
      </c>
      <c r="D69" s="57" t="s">
        <v>328</v>
      </c>
      <c r="E69" s="57" t="s">
        <v>4</v>
      </c>
      <c r="F69" s="58" t="s">
        <v>572</v>
      </c>
      <c r="G69" s="57" t="s">
        <v>524</v>
      </c>
      <c r="H69" s="39">
        <v>1.0</v>
      </c>
      <c r="I69" s="59">
        <v>19790.0</v>
      </c>
      <c r="J69" s="59">
        <v>13790.0</v>
      </c>
      <c r="K69" s="181"/>
      <c r="L69" s="137">
        <v>6391.0</v>
      </c>
      <c r="M69" s="359">
        <v>5432.0</v>
      </c>
      <c r="N69" s="192" t="s">
        <v>476</v>
      </c>
      <c r="O69" s="252"/>
      <c r="P69" s="276"/>
      <c r="Q69" s="276"/>
      <c r="R69" s="276"/>
      <c r="S69" s="276"/>
      <c r="T69" s="276"/>
      <c r="U69" s="276"/>
      <c r="V69" s="276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70"/>
      <c r="AK69" s="270"/>
      <c r="AL69" s="270"/>
      <c r="AM69" s="270"/>
      <c r="AN69" s="270"/>
      <c r="AO69" s="270"/>
    </row>
    <row r="70" ht="15.75" hidden="1" customHeight="1">
      <c r="A70" s="261" t="s">
        <v>315</v>
      </c>
      <c r="B70" s="35" t="s">
        <v>316</v>
      </c>
      <c r="C70" s="35" t="s">
        <v>6</v>
      </c>
      <c r="D70" s="35" t="s">
        <v>370</v>
      </c>
      <c r="E70" s="35" t="s">
        <v>319</v>
      </c>
      <c r="F70" s="355" t="s">
        <v>1858</v>
      </c>
      <c r="G70" s="35" t="s">
        <v>524</v>
      </c>
      <c r="H70" s="264">
        <v>1.0</v>
      </c>
      <c r="I70" s="244" t="s">
        <v>1859</v>
      </c>
      <c r="J70" s="265"/>
      <c r="K70" s="296"/>
      <c r="L70" s="356">
        <v>3212.0</v>
      </c>
      <c r="M70" s="357" t="s">
        <v>1860</v>
      </c>
      <c r="N70" s="351" t="s">
        <v>1793</v>
      </c>
      <c r="O70" s="268"/>
      <c r="P70" s="269"/>
      <c r="Q70" s="269"/>
      <c r="R70" s="269"/>
      <c r="S70" s="269"/>
      <c r="T70" s="237"/>
      <c r="U70" s="237"/>
      <c r="V70" s="237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70"/>
      <c r="AL70" s="270"/>
      <c r="AM70" s="270"/>
      <c r="AN70" s="270"/>
      <c r="AO70" s="270"/>
    </row>
    <row r="71" ht="15.75" customHeight="1">
      <c r="A71" s="261" t="s">
        <v>315</v>
      </c>
      <c r="B71" s="35" t="s">
        <v>316</v>
      </c>
      <c r="C71" s="35" t="s">
        <v>6</v>
      </c>
      <c r="D71" s="35" t="s">
        <v>474</v>
      </c>
      <c r="E71" s="35" t="s">
        <v>319</v>
      </c>
      <c r="F71" s="355" t="s">
        <v>1861</v>
      </c>
      <c r="G71" s="35" t="s">
        <v>524</v>
      </c>
      <c r="H71" s="264">
        <v>1.0</v>
      </c>
      <c r="I71" s="244" t="s">
        <v>1859</v>
      </c>
      <c r="J71" s="265"/>
      <c r="K71" s="296"/>
      <c r="L71" s="356">
        <v>3212.0</v>
      </c>
      <c r="M71" s="357" t="s">
        <v>1860</v>
      </c>
      <c r="N71" s="351" t="s">
        <v>1793</v>
      </c>
      <c r="O71" s="268"/>
      <c r="P71" s="269"/>
      <c r="Q71" s="269"/>
      <c r="R71" s="269"/>
      <c r="S71" s="269"/>
      <c r="T71" s="237"/>
      <c r="U71" s="237"/>
      <c r="V71" s="237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52"/>
      <c r="AL71" s="252"/>
      <c r="AM71" s="252"/>
      <c r="AN71" s="252"/>
      <c r="AO71" s="252"/>
    </row>
    <row r="72" ht="15.75" hidden="1" customHeight="1">
      <c r="A72" s="261" t="s">
        <v>315</v>
      </c>
      <c r="B72" s="35" t="s">
        <v>316</v>
      </c>
      <c r="C72" s="35" t="s">
        <v>6</v>
      </c>
      <c r="D72" s="35" t="s">
        <v>370</v>
      </c>
      <c r="E72" s="35" t="s">
        <v>319</v>
      </c>
      <c r="F72" s="355" t="s">
        <v>1861</v>
      </c>
      <c r="G72" s="35" t="s">
        <v>524</v>
      </c>
      <c r="H72" s="264">
        <v>1.0</v>
      </c>
      <c r="I72" s="244" t="s">
        <v>1859</v>
      </c>
      <c r="J72" s="265"/>
      <c r="K72" s="296"/>
      <c r="L72" s="356">
        <v>3212.0</v>
      </c>
      <c r="M72" s="357" t="s">
        <v>1860</v>
      </c>
      <c r="N72" s="351" t="s">
        <v>1793</v>
      </c>
      <c r="O72" s="268"/>
      <c r="P72" s="269"/>
      <c r="Q72" s="269"/>
      <c r="R72" s="269"/>
      <c r="S72" s="269"/>
      <c r="T72" s="237"/>
      <c r="U72" s="237"/>
      <c r="V72" s="237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252"/>
      <c r="AJ72" s="270"/>
      <c r="AK72" s="252"/>
      <c r="AL72" s="252"/>
      <c r="AM72" s="252"/>
      <c r="AN72" s="252"/>
      <c r="AO72" s="252"/>
    </row>
    <row r="73" ht="15.75" hidden="1" customHeight="1">
      <c r="A73" s="261" t="s">
        <v>315</v>
      </c>
      <c r="B73" s="35" t="s">
        <v>316</v>
      </c>
      <c r="C73" s="35" t="s">
        <v>6</v>
      </c>
      <c r="D73" s="35" t="s">
        <v>370</v>
      </c>
      <c r="E73" s="35" t="s">
        <v>319</v>
      </c>
      <c r="F73" s="355" t="s">
        <v>1862</v>
      </c>
      <c r="G73" s="35" t="s">
        <v>524</v>
      </c>
      <c r="H73" s="264">
        <v>1.0</v>
      </c>
      <c r="I73" s="244" t="s">
        <v>1859</v>
      </c>
      <c r="J73" s="265"/>
      <c r="K73" s="296"/>
      <c r="L73" s="356">
        <v>3212.0</v>
      </c>
      <c r="M73" s="357" t="s">
        <v>1860</v>
      </c>
      <c r="N73" s="351" t="s">
        <v>1793</v>
      </c>
      <c r="O73" s="268"/>
      <c r="P73" s="269"/>
      <c r="Q73" s="269"/>
      <c r="R73" s="269"/>
      <c r="S73" s="269"/>
      <c r="T73" s="237"/>
      <c r="U73" s="237"/>
      <c r="V73" s="237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252"/>
      <c r="AJ73" s="270"/>
      <c r="AK73" s="270"/>
      <c r="AL73" s="270"/>
      <c r="AM73" s="270"/>
      <c r="AN73" s="270"/>
      <c r="AO73" s="270"/>
    </row>
    <row r="74" ht="15.75" hidden="1" customHeight="1">
      <c r="A74" s="282" t="s">
        <v>315</v>
      </c>
      <c r="B74" s="57" t="s">
        <v>316</v>
      </c>
      <c r="C74" s="255" t="s">
        <v>6</v>
      </c>
      <c r="D74" s="255" t="s">
        <v>328</v>
      </c>
      <c r="E74" s="255" t="s">
        <v>319</v>
      </c>
      <c r="F74" s="256" t="s">
        <v>1863</v>
      </c>
      <c r="G74" s="255"/>
      <c r="H74" s="250">
        <v>1.0</v>
      </c>
      <c r="I74" s="255"/>
      <c r="J74" s="293">
        <v>5790.0</v>
      </c>
      <c r="K74" s="286"/>
      <c r="L74" s="353">
        <v>1916.0</v>
      </c>
      <c r="M74" s="354">
        <f t="shared" ref="M74:M75" si="7">L74*H74</f>
        <v>1916</v>
      </c>
      <c r="N74" s="286" t="s">
        <v>1804</v>
      </c>
      <c r="O74" s="247"/>
      <c r="P74" s="296"/>
      <c r="Q74" s="286"/>
      <c r="R74" s="286"/>
      <c r="S74" s="286"/>
      <c r="T74" s="286"/>
      <c r="U74" s="286"/>
      <c r="V74" s="286"/>
      <c r="W74" s="247"/>
      <c r="X74" s="247"/>
      <c r="Y74" s="247"/>
      <c r="Z74" s="247"/>
      <c r="AA74" s="247"/>
      <c r="AB74" s="247"/>
      <c r="AC74" s="247"/>
      <c r="AD74" s="247"/>
      <c r="AE74" s="247"/>
      <c r="AF74" s="247"/>
      <c r="AG74" s="247"/>
      <c r="AH74" s="247"/>
      <c r="AI74" s="252"/>
      <c r="AJ74" s="252"/>
      <c r="AK74" s="270"/>
      <c r="AL74" s="270"/>
      <c r="AM74" s="270"/>
      <c r="AN74" s="270"/>
      <c r="AO74" s="270"/>
    </row>
    <row r="75" ht="15.75" hidden="1" customHeight="1">
      <c r="A75" s="282" t="s">
        <v>315</v>
      </c>
      <c r="B75" s="57" t="s">
        <v>316</v>
      </c>
      <c r="C75" s="255" t="s">
        <v>6</v>
      </c>
      <c r="D75" s="255" t="s">
        <v>328</v>
      </c>
      <c r="E75" s="255" t="s">
        <v>319</v>
      </c>
      <c r="F75" s="256" t="s">
        <v>1864</v>
      </c>
      <c r="G75" s="255"/>
      <c r="H75" s="250">
        <v>1.0</v>
      </c>
      <c r="I75" s="255"/>
      <c r="J75" s="293">
        <v>5790.0</v>
      </c>
      <c r="K75" s="255"/>
      <c r="L75" s="295">
        <f>3832/2</f>
        <v>1916</v>
      </c>
      <c r="M75" s="251">
        <f t="shared" si="7"/>
        <v>1916</v>
      </c>
      <c r="N75" s="255" t="s">
        <v>1804</v>
      </c>
      <c r="O75" s="247"/>
      <c r="P75" s="270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  <c r="AD75" s="247"/>
      <c r="AE75" s="247"/>
      <c r="AF75" s="247"/>
      <c r="AG75" s="247"/>
      <c r="AH75" s="247"/>
      <c r="AI75" s="252"/>
      <c r="AJ75" s="252"/>
      <c r="AK75" s="270"/>
      <c r="AL75" s="270"/>
      <c r="AM75" s="270"/>
      <c r="AN75" s="270"/>
      <c r="AO75" s="270"/>
    </row>
    <row r="76" ht="15.75" hidden="1" customHeight="1">
      <c r="A76" s="35" t="s">
        <v>315</v>
      </c>
      <c r="B76" s="57" t="s">
        <v>54</v>
      </c>
      <c r="C76" s="57" t="s">
        <v>22</v>
      </c>
      <c r="D76" s="35" t="s">
        <v>567</v>
      </c>
      <c r="E76" s="57" t="s">
        <v>4</v>
      </c>
      <c r="F76" s="348" t="s">
        <v>1865</v>
      </c>
      <c r="G76" s="35" t="s">
        <v>320</v>
      </c>
      <c r="H76" s="39">
        <v>1.0</v>
      </c>
      <c r="I76" s="59">
        <v>3590.0</v>
      </c>
      <c r="J76" s="376"/>
      <c r="K76" s="274"/>
      <c r="L76" s="377" t="s">
        <v>55</v>
      </c>
      <c r="M76" s="378">
        <f>4533/3</f>
        <v>1511</v>
      </c>
      <c r="N76" s="35" t="s">
        <v>1866</v>
      </c>
      <c r="O76" s="44"/>
      <c r="P76" s="44">
        <f t="shared" ref="P76:P77" si="8">M76*H76</f>
        <v>1511</v>
      </c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252"/>
      <c r="AJ76" s="270"/>
      <c r="AK76" s="270"/>
      <c r="AL76" s="270"/>
      <c r="AM76" s="270"/>
      <c r="AN76" s="270"/>
      <c r="AO76" s="270"/>
    </row>
    <row r="77" ht="15.75" hidden="1" customHeight="1">
      <c r="A77" s="35" t="s">
        <v>315</v>
      </c>
      <c r="B77" s="57" t="s">
        <v>54</v>
      </c>
      <c r="C77" s="57" t="s">
        <v>22</v>
      </c>
      <c r="D77" s="35" t="s">
        <v>567</v>
      </c>
      <c r="E77" s="57" t="s">
        <v>4</v>
      </c>
      <c r="F77" s="348" t="s">
        <v>1867</v>
      </c>
      <c r="G77" s="35" t="s">
        <v>320</v>
      </c>
      <c r="H77" s="39">
        <v>1.0</v>
      </c>
      <c r="I77" s="59">
        <v>3590.0</v>
      </c>
      <c r="J77" s="376"/>
      <c r="K77" s="274"/>
      <c r="L77" s="377" t="s">
        <v>55</v>
      </c>
      <c r="M77" s="378">
        <f>3022/2</f>
        <v>1511</v>
      </c>
      <c r="N77" s="35" t="s">
        <v>1866</v>
      </c>
      <c r="O77" s="55"/>
      <c r="P77" s="44">
        <f t="shared" si="8"/>
        <v>1511</v>
      </c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252"/>
      <c r="AJ77" s="270"/>
      <c r="AK77" s="270"/>
      <c r="AL77" s="270"/>
      <c r="AM77" s="270"/>
      <c r="AN77" s="270"/>
      <c r="AO77" s="270"/>
    </row>
    <row r="78" ht="15.75" hidden="1" customHeight="1">
      <c r="A78" s="271" t="s">
        <v>315</v>
      </c>
      <c r="B78" s="57" t="s">
        <v>316</v>
      </c>
      <c r="C78" s="57" t="s">
        <v>573</v>
      </c>
      <c r="D78" s="57" t="s">
        <v>328</v>
      </c>
      <c r="E78" s="57" t="s">
        <v>4</v>
      </c>
      <c r="F78" s="58" t="s">
        <v>575</v>
      </c>
      <c r="G78" s="57" t="s">
        <v>335</v>
      </c>
      <c r="H78" s="39">
        <v>1.0</v>
      </c>
      <c r="I78" s="59">
        <v>3990.0</v>
      </c>
      <c r="J78" s="59"/>
      <c r="K78" s="274"/>
      <c r="L78" s="61">
        <v>1693.0</v>
      </c>
      <c r="M78" s="62">
        <v>1354.0</v>
      </c>
      <c r="N78" s="57" t="s">
        <v>476</v>
      </c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  <c r="AH78" s="252"/>
      <c r="AI78" s="252"/>
      <c r="AJ78" s="270"/>
      <c r="AK78" s="270"/>
      <c r="AL78" s="270"/>
      <c r="AM78" s="270"/>
      <c r="AN78" s="270"/>
      <c r="AO78" s="270"/>
    </row>
    <row r="79" ht="15.75" customHeight="1">
      <c r="A79" s="271" t="s">
        <v>315</v>
      </c>
      <c r="B79" s="57" t="s">
        <v>316</v>
      </c>
      <c r="C79" s="57" t="s">
        <v>573</v>
      </c>
      <c r="D79" s="57" t="s">
        <v>474</v>
      </c>
      <c r="E79" s="57" t="s">
        <v>4</v>
      </c>
      <c r="F79" s="58" t="s">
        <v>575</v>
      </c>
      <c r="G79" s="57" t="s">
        <v>335</v>
      </c>
      <c r="H79" s="39">
        <v>1.0</v>
      </c>
      <c r="I79" s="59">
        <v>3990.0</v>
      </c>
      <c r="J79" s="59"/>
      <c r="K79" s="274"/>
      <c r="L79" s="61">
        <v>1693.0</v>
      </c>
      <c r="M79" s="62">
        <v>1354.0</v>
      </c>
      <c r="N79" s="57" t="s">
        <v>476</v>
      </c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70"/>
      <c r="AK79" s="270"/>
      <c r="AL79" s="270"/>
      <c r="AM79" s="270"/>
      <c r="AN79" s="270"/>
      <c r="AO79" s="270"/>
    </row>
    <row r="80" ht="15.75" hidden="1" customHeight="1">
      <c r="A80" s="282" t="s">
        <v>315</v>
      </c>
      <c r="B80" s="255" t="s">
        <v>316</v>
      </c>
      <c r="C80" s="255" t="s">
        <v>6</v>
      </c>
      <c r="D80" s="57" t="s">
        <v>567</v>
      </c>
      <c r="E80" s="255" t="s">
        <v>361</v>
      </c>
      <c r="F80" s="281" t="s">
        <v>1868</v>
      </c>
      <c r="G80" s="255"/>
      <c r="H80" s="250">
        <v>1.0</v>
      </c>
      <c r="I80" s="255"/>
      <c r="J80" s="293">
        <v>18590.0</v>
      </c>
      <c r="K80" s="294">
        <v>8795.0</v>
      </c>
      <c r="L80" s="295">
        <v>4837.0</v>
      </c>
      <c r="M80" s="251">
        <f t="shared" ref="M80:M81" si="9">L80*H80</f>
        <v>4837</v>
      </c>
      <c r="N80" s="255" t="s">
        <v>1804</v>
      </c>
      <c r="O80" s="247"/>
      <c r="P80" s="270"/>
      <c r="Q80" s="247"/>
      <c r="R80" s="247"/>
      <c r="S80" s="247"/>
      <c r="T80" s="247"/>
      <c r="U80" s="247"/>
      <c r="V80" s="247"/>
      <c r="W80" s="247"/>
      <c r="X80" s="247"/>
      <c r="Y80" s="247"/>
      <c r="Z80" s="247"/>
      <c r="AA80" s="247"/>
      <c r="AB80" s="247"/>
      <c r="AC80" s="247"/>
      <c r="AD80" s="247"/>
      <c r="AE80" s="247"/>
      <c r="AF80" s="247"/>
      <c r="AG80" s="247"/>
      <c r="AH80" s="247"/>
      <c r="AI80" s="252"/>
      <c r="AJ80" s="252"/>
      <c r="AK80" s="252"/>
      <c r="AL80" s="252"/>
      <c r="AM80" s="252"/>
      <c r="AN80" s="252"/>
      <c r="AO80" s="252"/>
    </row>
    <row r="81" ht="15.75" hidden="1" customHeight="1">
      <c r="A81" s="57" t="s">
        <v>315</v>
      </c>
      <c r="B81" s="57" t="s">
        <v>331</v>
      </c>
      <c r="C81" s="57" t="s">
        <v>22</v>
      </c>
      <c r="D81" s="57" t="s">
        <v>328</v>
      </c>
      <c r="E81" s="57" t="s">
        <v>4</v>
      </c>
      <c r="F81" s="57" t="s">
        <v>1291</v>
      </c>
      <c r="G81" s="57" t="s">
        <v>320</v>
      </c>
      <c r="H81" s="38">
        <v>1.0</v>
      </c>
      <c r="I81" s="113">
        <v>5190.0</v>
      </c>
      <c r="J81" s="125"/>
      <c r="K81" s="210">
        <v>1990.0</v>
      </c>
      <c r="L81" s="57">
        <v>1692.0</v>
      </c>
      <c r="M81" s="189">
        <f t="shared" si="9"/>
        <v>1692</v>
      </c>
      <c r="N81" s="57" t="s">
        <v>1288</v>
      </c>
    </row>
    <row r="82" ht="15.75" hidden="1" customHeight="1">
      <c r="A82" s="271" t="s">
        <v>315</v>
      </c>
      <c r="B82" s="271" t="s">
        <v>331</v>
      </c>
      <c r="C82" s="271" t="s">
        <v>22</v>
      </c>
      <c r="D82" s="271" t="s">
        <v>567</v>
      </c>
      <c r="E82" s="271" t="s">
        <v>319</v>
      </c>
      <c r="F82" s="272" t="s">
        <v>1869</v>
      </c>
      <c r="G82" s="271" t="s">
        <v>320</v>
      </c>
      <c r="H82" s="273">
        <v>1.0</v>
      </c>
      <c r="I82" s="271">
        <v>4190.0</v>
      </c>
      <c r="J82" s="271"/>
      <c r="K82" s="274"/>
      <c r="L82" s="154">
        <v>1725.0</v>
      </c>
      <c r="M82" s="275">
        <v>1604.0</v>
      </c>
      <c r="N82" s="271" t="s">
        <v>321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52"/>
      <c r="AJ82" s="270"/>
      <c r="AK82" s="270"/>
      <c r="AL82" s="270"/>
      <c r="AM82" s="270"/>
      <c r="AN82" s="270"/>
      <c r="AO82" s="270"/>
    </row>
    <row r="83" ht="15.75" customHeight="1">
      <c r="A83" s="271" t="s">
        <v>315</v>
      </c>
      <c r="B83" s="271" t="s">
        <v>331</v>
      </c>
      <c r="C83" s="280"/>
      <c r="D83" s="271" t="s">
        <v>474</v>
      </c>
      <c r="E83" s="271" t="s">
        <v>319</v>
      </c>
      <c r="F83" s="272" t="s">
        <v>1293</v>
      </c>
      <c r="G83" s="271" t="s">
        <v>320</v>
      </c>
      <c r="H83" s="273">
        <v>0.0</v>
      </c>
      <c r="I83" s="271">
        <v>4390.0</v>
      </c>
      <c r="J83" s="271"/>
      <c r="K83" s="274"/>
      <c r="L83" s="154">
        <v>1830.0</v>
      </c>
      <c r="M83" s="275">
        <v>1739.0</v>
      </c>
      <c r="N83" s="271" t="s">
        <v>321</v>
      </c>
      <c r="O83" s="363" t="s">
        <v>2106</v>
      </c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2"/>
      <c r="AJ83" s="270"/>
      <c r="AK83" s="270"/>
      <c r="AL83" s="270"/>
      <c r="AM83" s="270"/>
      <c r="AN83" s="270"/>
      <c r="AO83" s="270"/>
    </row>
    <row r="84" ht="15.75" customHeight="1">
      <c r="A84" s="57" t="s">
        <v>315</v>
      </c>
      <c r="B84" s="57" t="s">
        <v>331</v>
      </c>
      <c r="C84" s="58"/>
      <c r="D84" s="271" t="s">
        <v>474</v>
      </c>
      <c r="E84" s="57" t="s">
        <v>4</v>
      </c>
      <c r="F84" s="57" t="s">
        <v>1293</v>
      </c>
      <c r="G84" s="57" t="s">
        <v>320</v>
      </c>
      <c r="H84" s="38">
        <v>1.0</v>
      </c>
      <c r="I84" s="113">
        <v>4790.0</v>
      </c>
      <c r="J84" s="125"/>
      <c r="K84" s="210">
        <v>1830.0</v>
      </c>
      <c r="L84" s="57">
        <v>1556.0</v>
      </c>
      <c r="M84" s="189">
        <f>L84*H84</f>
        <v>1556</v>
      </c>
      <c r="N84" s="57" t="s">
        <v>1288</v>
      </c>
    </row>
    <row r="85" ht="15.75" hidden="1" customHeight="1">
      <c r="A85" s="271" t="s">
        <v>315</v>
      </c>
      <c r="B85" s="57" t="s">
        <v>331</v>
      </c>
      <c r="C85" s="58"/>
      <c r="D85" s="97" t="s">
        <v>567</v>
      </c>
      <c r="E85" s="57" t="s">
        <v>4</v>
      </c>
      <c r="F85" s="358" t="s">
        <v>639</v>
      </c>
      <c r="G85" s="57" t="s">
        <v>320</v>
      </c>
      <c r="H85" s="39">
        <v>1.0</v>
      </c>
      <c r="I85" s="120">
        <v>5490.0</v>
      </c>
      <c r="J85" s="120">
        <v>4390.0</v>
      </c>
      <c r="K85" s="387"/>
      <c r="L85" s="61" t="s">
        <v>176</v>
      </c>
      <c r="M85" s="62">
        <v>1739.0</v>
      </c>
      <c r="N85" s="57" t="s">
        <v>629</v>
      </c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  <c r="AH85" s="252"/>
      <c r="AI85" s="270"/>
      <c r="AJ85" s="270"/>
      <c r="AK85" s="270"/>
    </row>
    <row r="86" ht="15.75" customHeight="1">
      <c r="A86" s="57" t="s">
        <v>315</v>
      </c>
      <c r="B86" s="57" t="s">
        <v>331</v>
      </c>
      <c r="C86" s="58"/>
      <c r="D86" s="271" t="s">
        <v>474</v>
      </c>
      <c r="E86" s="57" t="s">
        <v>4</v>
      </c>
      <c r="F86" s="57" t="s">
        <v>639</v>
      </c>
      <c r="G86" s="57" t="s">
        <v>320</v>
      </c>
      <c r="H86" s="38">
        <v>1.0</v>
      </c>
      <c r="I86" s="113">
        <v>4790.0</v>
      </c>
      <c r="J86" s="125"/>
      <c r="K86" s="384">
        <v>1830.0</v>
      </c>
      <c r="L86" s="57">
        <v>1556.0</v>
      </c>
      <c r="M86" s="189">
        <f t="shared" ref="M86:M89" si="10">L86*H86</f>
        <v>1556</v>
      </c>
      <c r="N86" s="57" t="s">
        <v>1288</v>
      </c>
    </row>
    <row r="87" ht="15.75" hidden="1" customHeight="1">
      <c r="A87" s="57" t="s">
        <v>315</v>
      </c>
      <c r="B87" s="57" t="s">
        <v>331</v>
      </c>
      <c r="C87" s="58"/>
      <c r="D87" s="57" t="s">
        <v>328</v>
      </c>
      <c r="E87" s="57" t="s">
        <v>4</v>
      </c>
      <c r="F87" s="57" t="s">
        <v>1294</v>
      </c>
      <c r="G87" s="57" t="s">
        <v>320</v>
      </c>
      <c r="H87" s="38">
        <v>0.0</v>
      </c>
      <c r="I87" s="113">
        <v>4990.0</v>
      </c>
      <c r="J87" s="125"/>
      <c r="K87" s="384">
        <v>1763.0</v>
      </c>
      <c r="L87" s="57">
        <v>1499.0</v>
      </c>
      <c r="M87" s="189">
        <f t="shared" si="10"/>
        <v>0</v>
      </c>
      <c r="N87" s="57" t="s">
        <v>1288</v>
      </c>
      <c r="O87" s="395" t="s">
        <v>2107</v>
      </c>
    </row>
    <row r="88" ht="15.75" customHeight="1">
      <c r="A88" s="57" t="s">
        <v>315</v>
      </c>
      <c r="B88" s="57" t="s">
        <v>331</v>
      </c>
      <c r="C88" s="58"/>
      <c r="D88" s="271" t="s">
        <v>474</v>
      </c>
      <c r="E88" s="57" t="s">
        <v>4</v>
      </c>
      <c r="F88" s="57" t="s">
        <v>1294</v>
      </c>
      <c r="G88" s="57" t="s">
        <v>320</v>
      </c>
      <c r="H88" s="38">
        <v>1.0</v>
      </c>
      <c r="I88" s="113">
        <v>4990.0</v>
      </c>
      <c r="J88" s="125"/>
      <c r="K88" s="210">
        <v>1763.0</v>
      </c>
      <c r="L88" s="57">
        <v>1499.0</v>
      </c>
      <c r="M88" s="189">
        <f t="shared" si="10"/>
        <v>1499</v>
      </c>
      <c r="N88" s="57" t="s">
        <v>1288</v>
      </c>
      <c r="O88" s="274"/>
      <c r="P88" s="181"/>
      <c r="Q88" s="181"/>
      <c r="R88" s="181"/>
      <c r="S88" s="181"/>
      <c r="T88" s="181"/>
      <c r="U88" s="181"/>
      <c r="V88" s="278"/>
    </row>
    <row r="89" ht="15.75" hidden="1" customHeight="1">
      <c r="A89" s="57" t="s">
        <v>315</v>
      </c>
      <c r="B89" s="57" t="s">
        <v>331</v>
      </c>
      <c r="C89" s="57" t="s">
        <v>6</v>
      </c>
      <c r="D89" s="57" t="s">
        <v>328</v>
      </c>
      <c r="E89" s="57" t="s">
        <v>4</v>
      </c>
      <c r="F89" s="57" t="s">
        <v>1296</v>
      </c>
      <c r="G89" s="57" t="s">
        <v>335</v>
      </c>
      <c r="H89" s="38">
        <v>1.0</v>
      </c>
      <c r="I89" s="113">
        <v>4590.0</v>
      </c>
      <c r="J89" s="125"/>
      <c r="K89" s="210">
        <v>1690.0</v>
      </c>
      <c r="L89" s="57">
        <v>1437.0</v>
      </c>
      <c r="M89" s="189">
        <f t="shared" si="10"/>
        <v>1437</v>
      </c>
      <c r="N89" s="57" t="s">
        <v>1288</v>
      </c>
      <c r="O89" s="274"/>
      <c r="P89" s="181"/>
      <c r="Q89" s="181"/>
      <c r="R89" s="181"/>
      <c r="S89" s="181"/>
      <c r="T89" s="181"/>
      <c r="U89" s="181"/>
      <c r="V89" s="278"/>
    </row>
    <row r="90" ht="15.75" hidden="1" customHeight="1">
      <c r="A90" s="271" t="s">
        <v>315</v>
      </c>
      <c r="B90" s="57" t="s">
        <v>331</v>
      </c>
      <c r="C90" s="58"/>
      <c r="D90" s="97" t="s">
        <v>567</v>
      </c>
      <c r="E90" s="57" t="s">
        <v>4</v>
      </c>
      <c r="F90" s="358" t="s">
        <v>750</v>
      </c>
      <c r="G90" s="57" t="s">
        <v>335</v>
      </c>
      <c r="H90" s="38">
        <v>1.0</v>
      </c>
      <c r="I90" s="113">
        <v>3590.0</v>
      </c>
      <c r="J90" s="125"/>
      <c r="K90" s="104"/>
      <c r="L90" s="133">
        <v>1497.0</v>
      </c>
      <c r="M90" s="381">
        <v>1272.0</v>
      </c>
      <c r="N90" s="57" t="s">
        <v>748</v>
      </c>
      <c r="O90" s="274"/>
      <c r="P90" s="276"/>
      <c r="Q90" s="276"/>
      <c r="R90" s="276"/>
      <c r="S90" s="276"/>
      <c r="T90" s="276"/>
      <c r="U90" s="276"/>
      <c r="V90" s="277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70"/>
      <c r="AK90" s="270"/>
      <c r="AL90" s="270"/>
      <c r="AM90" s="270"/>
      <c r="AN90" s="270"/>
      <c r="AO90" s="270"/>
    </row>
    <row r="91" ht="15.75" hidden="1" customHeight="1">
      <c r="A91" s="57" t="s">
        <v>315</v>
      </c>
      <c r="B91" s="57" t="s">
        <v>331</v>
      </c>
      <c r="C91" s="58"/>
      <c r="D91" s="57" t="s">
        <v>567</v>
      </c>
      <c r="E91" s="57" t="s">
        <v>4</v>
      </c>
      <c r="F91" s="358" t="s">
        <v>750</v>
      </c>
      <c r="G91" s="57" t="s">
        <v>335</v>
      </c>
      <c r="H91" s="38">
        <v>1.0</v>
      </c>
      <c r="I91" s="113">
        <v>4590.0</v>
      </c>
      <c r="J91" s="125"/>
      <c r="K91" s="210">
        <v>1690.0</v>
      </c>
      <c r="L91" s="64">
        <v>1437.0</v>
      </c>
      <c r="M91" s="189">
        <f>L91*H91</f>
        <v>1437</v>
      </c>
      <c r="N91" s="57" t="s">
        <v>1288</v>
      </c>
      <c r="O91" s="274"/>
      <c r="P91" s="181"/>
      <c r="Q91" s="181"/>
      <c r="R91" s="181"/>
      <c r="S91" s="181"/>
      <c r="T91" s="181"/>
      <c r="U91" s="181"/>
      <c r="V91" s="278"/>
    </row>
    <row r="92" ht="15.75" hidden="1" customHeight="1">
      <c r="A92" s="271" t="s">
        <v>315</v>
      </c>
      <c r="B92" s="57" t="s">
        <v>331</v>
      </c>
      <c r="C92" s="58"/>
      <c r="D92" s="97" t="s">
        <v>567</v>
      </c>
      <c r="E92" s="57" t="s">
        <v>4</v>
      </c>
      <c r="F92" s="358" t="s">
        <v>641</v>
      </c>
      <c r="G92" s="57" t="s">
        <v>335</v>
      </c>
      <c r="H92" s="38">
        <v>1.0</v>
      </c>
      <c r="I92" s="113">
        <v>4490.0</v>
      </c>
      <c r="J92" s="132">
        <v>3590.0</v>
      </c>
      <c r="K92" s="104"/>
      <c r="L92" s="532">
        <v>1497.0</v>
      </c>
      <c r="M92" s="381">
        <v>1272.0</v>
      </c>
      <c r="N92" s="57" t="s">
        <v>748</v>
      </c>
      <c r="O92" s="274"/>
      <c r="P92" s="276"/>
      <c r="Q92" s="276"/>
      <c r="R92" s="276"/>
      <c r="S92" s="276"/>
      <c r="T92" s="276"/>
      <c r="U92" s="276"/>
      <c r="V92" s="277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  <c r="AM92" s="270"/>
      <c r="AN92" s="270"/>
      <c r="AO92" s="270"/>
    </row>
    <row r="93" ht="15.75" hidden="1" customHeight="1">
      <c r="A93" s="57" t="s">
        <v>315</v>
      </c>
      <c r="B93" s="57" t="s">
        <v>331</v>
      </c>
      <c r="C93" s="58"/>
      <c r="D93" s="57" t="s">
        <v>328</v>
      </c>
      <c r="E93" s="57" t="s">
        <v>4</v>
      </c>
      <c r="F93" s="57" t="s">
        <v>641</v>
      </c>
      <c r="G93" s="57" t="s">
        <v>335</v>
      </c>
      <c r="H93" s="38">
        <v>1.0</v>
      </c>
      <c r="I93" s="113">
        <v>4590.0</v>
      </c>
      <c r="J93" s="125"/>
      <c r="K93" s="211">
        <v>1497.0</v>
      </c>
      <c r="L93" s="533">
        <v>1272.0</v>
      </c>
      <c r="M93" s="189">
        <f t="shared" ref="M93:M94" si="11">L93*H93</f>
        <v>1272</v>
      </c>
      <c r="N93" s="57" t="s">
        <v>1299</v>
      </c>
      <c r="O93" s="274"/>
      <c r="P93" s="181"/>
      <c r="Q93" s="181"/>
      <c r="R93" s="181"/>
      <c r="S93" s="181"/>
      <c r="T93" s="181"/>
      <c r="U93" s="181"/>
      <c r="V93" s="278"/>
    </row>
    <row r="94" ht="15.75" hidden="1" customHeight="1">
      <c r="A94" s="57" t="s">
        <v>315</v>
      </c>
      <c r="B94" s="57" t="s">
        <v>331</v>
      </c>
      <c r="C94" s="58"/>
      <c r="D94" s="57" t="s">
        <v>328</v>
      </c>
      <c r="E94" s="57" t="s">
        <v>4</v>
      </c>
      <c r="F94" s="57" t="s">
        <v>751</v>
      </c>
      <c r="G94" s="57" t="s">
        <v>335</v>
      </c>
      <c r="H94" s="38">
        <v>0.0</v>
      </c>
      <c r="I94" s="113">
        <v>4590.0</v>
      </c>
      <c r="J94" s="125"/>
      <c r="K94" s="211">
        <v>1497.0</v>
      </c>
      <c r="L94" s="64">
        <v>1272.0</v>
      </c>
      <c r="M94" s="189">
        <f t="shared" si="11"/>
        <v>0</v>
      </c>
      <c r="N94" s="57" t="s">
        <v>1299</v>
      </c>
      <c r="O94" s="541" t="s">
        <v>2108</v>
      </c>
      <c r="P94" s="181"/>
      <c r="Q94" s="181"/>
      <c r="R94" s="181"/>
      <c r="S94" s="181"/>
      <c r="T94" s="181"/>
      <c r="U94" s="181"/>
      <c r="V94" s="278"/>
    </row>
    <row r="95" ht="15.75" hidden="1" customHeight="1">
      <c r="A95" s="271" t="s">
        <v>315</v>
      </c>
      <c r="B95" s="57" t="s">
        <v>316</v>
      </c>
      <c r="C95" s="58"/>
      <c r="D95" s="97" t="s">
        <v>567</v>
      </c>
      <c r="E95" s="57" t="s">
        <v>4</v>
      </c>
      <c r="F95" s="358" t="s">
        <v>752</v>
      </c>
      <c r="G95" s="57" t="s">
        <v>335</v>
      </c>
      <c r="H95" s="38">
        <v>0.0</v>
      </c>
      <c r="I95" s="113">
        <v>3390.0</v>
      </c>
      <c r="J95" s="132">
        <v>2590.0</v>
      </c>
      <c r="K95" s="104"/>
      <c r="L95" s="532">
        <v>1163.0</v>
      </c>
      <c r="M95" s="381">
        <v>989.0</v>
      </c>
      <c r="N95" s="57" t="s">
        <v>748</v>
      </c>
      <c r="O95" s="541" t="s">
        <v>2109</v>
      </c>
      <c r="P95" s="276"/>
      <c r="Q95" s="276"/>
      <c r="R95" s="276"/>
      <c r="S95" s="276"/>
      <c r="T95" s="276"/>
      <c r="U95" s="276"/>
      <c r="V95" s="277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70"/>
      <c r="AK95" s="270"/>
      <c r="AL95" s="270"/>
      <c r="AM95" s="270"/>
      <c r="AN95" s="270"/>
      <c r="AO95" s="270"/>
    </row>
    <row r="96" ht="15.75" hidden="1" customHeight="1">
      <c r="A96" s="57" t="s">
        <v>315</v>
      </c>
      <c r="B96" s="57" t="s">
        <v>316</v>
      </c>
      <c r="C96" s="57" t="s">
        <v>573</v>
      </c>
      <c r="D96" s="57" t="s">
        <v>328</v>
      </c>
      <c r="E96" s="57" t="s">
        <v>4</v>
      </c>
      <c r="F96" s="57" t="s">
        <v>1300</v>
      </c>
      <c r="G96" s="57" t="s">
        <v>335</v>
      </c>
      <c r="H96" s="38">
        <v>1.0</v>
      </c>
      <c r="I96" s="113">
        <v>2990.0</v>
      </c>
      <c r="J96" s="125"/>
      <c r="K96" s="210">
        <v>1163.0</v>
      </c>
      <c r="L96" s="64">
        <v>989.0</v>
      </c>
      <c r="M96" s="189">
        <f>L96*H96</f>
        <v>989</v>
      </c>
      <c r="N96" s="57" t="s">
        <v>1288</v>
      </c>
      <c r="O96" s="274"/>
      <c r="P96" s="181"/>
      <c r="Q96" s="181"/>
      <c r="R96" s="181"/>
      <c r="S96" s="181"/>
      <c r="T96" s="181"/>
      <c r="U96" s="181"/>
      <c r="V96" s="278"/>
    </row>
    <row r="97" ht="15.75" hidden="1" customHeight="1">
      <c r="A97" s="271" t="s">
        <v>315</v>
      </c>
      <c r="B97" s="57" t="s">
        <v>316</v>
      </c>
      <c r="C97" s="58"/>
      <c r="D97" s="97" t="s">
        <v>567</v>
      </c>
      <c r="E97" s="57" t="s">
        <v>4</v>
      </c>
      <c r="F97" s="358" t="s">
        <v>755</v>
      </c>
      <c r="G97" s="57" t="s">
        <v>335</v>
      </c>
      <c r="H97" s="38">
        <v>0.0</v>
      </c>
      <c r="I97" s="113">
        <v>2990.0</v>
      </c>
      <c r="J97" s="125"/>
      <c r="K97" s="104"/>
      <c r="L97" s="532">
        <v>1163.0</v>
      </c>
      <c r="M97" s="381">
        <v>989.0</v>
      </c>
      <c r="N97" s="57" t="s">
        <v>748</v>
      </c>
      <c r="O97" s="541" t="s">
        <v>2110</v>
      </c>
      <c r="P97" s="276"/>
      <c r="Q97" s="276"/>
      <c r="R97" s="276"/>
      <c r="S97" s="276"/>
      <c r="T97" s="276"/>
      <c r="U97" s="276"/>
      <c r="V97" s="277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52"/>
      <c r="AJ97" s="270"/>
      <c r="AK97" s="270"/>
      <c r="AL97" s="270"/>
      <c r="AM97" s="270"/>
      <c r="AN97" s="270"/>
      <c r="AO97" s="270"/>
    </row>
    <row r="98" ht="15.75" hidden="1" customHeight="1">
      <c r="A98" s="271" t="s">
        <v>315</v>
      </c>
      <c r="B98" s="57" t="s">
        <v>316</v>
      </c>
      <c r="C98" s="58"/>
      <c r="D98" s="57" t="s">
        <v>328</v>
      </c>
      <c r="E98" s="57" t="s">
        <v>4</v>
      </c>
      <c r="F98" s="57" t="s">
        <v>755</v>
      </c>
      <c r="G98" s="57" t="s">
        <v>335</v>
      </c>
      <c r="H98" s="38">
        <v>1.0</v>
      </c>
      <c r="I98" s="113">
        <v>2990.0</v>
      </c>
      <c r="J98" s="125"/>
      <c r="K98" s="104"/>
      <c r="L98" s="532">
        <v>1163.0</v>
      </c>
      <c r="M98" s="381">
        <v>989.0</v>
      </c>
      <c r="N98" s="57" t="s">
        <v>748</v>
      </c>
      <c r="O98" s="274"/>
      <c r="P98" s="276"/>
      <c r="Q98" s="276"/>
      <c r="R98" s="276"/>
      <c r="S98" s="276"/>
      <c r="T98" s="276"/>
      <c r="U98" s="276"/>
      <c r="V98" s="277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52"/>
      <c r="AJ98" s="270"/>
      <c r="AK98" s="270"/>
      <c r="AL98" s="270"/>
      <c r="AM98" s="270"/>
      <c r="AN98" s="270"/>
      <c r="AO98" s="270"/>
    </row>
    <row r="99" ht="15.75" hidden="1" customHeight="1">
      <c r="A99" s="271" t="s">
        <v>315</v>
      </c>
      <c r="B99" s="57" t="s">
        <v>316</v>
      </c>
      <c r="C99" s="58"/>
      <c r="D99" s="97" t="s">
        <v>567</v>
      </c>
      <c r="E99" s="57" t="s">
        <v>4</v>
      </c>
      <c r="F99" s="358" t="s">
        <v>756</v>
      </c>
      <c r="G99" s="57" t="s">
        <v>335</v>
      </c>
      <c r="H99" s="38">
        <v>1.0</v>
      </c>
      <c r="I99" s="113">
        <v>2990.0</v>
      </c>
      <c r="J99" s="125"/>
      <c r="K99" s="104"/>
      <c r="L99" s="532">
        <v>1163.0</v>
      </c>
      <c r="M99" s="381">
        <v>989.0</v>
      </c>
      <c r="N99" s="57" t="s">
        <v>748</v>
      </c>
      <c r="O99" s="274"/>
      <c r="P99" s="276"/>
      <c r="Q99" s="276"/>
      <c r="R99" s="276"/>
      <c r="S99" s="276"/>
      <c r="T99" s="276"/>
      <c r="U99" s="276"/>
      <c r="V99" s="277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70"/>
      <c r="AK99" s="270"/>
      <c r="AL99" s="270"/>
      <c r="AM99" s="270"/>
      <c r="AN99" s="270"/>
      <c r="AO99" s="270"/>
    </row>
    <row r="100" ht="15.75" customHeight="1">
      <c r="A100" s="271" t="s">
        <v>315</v>
      </c>
      <c r="B100" s="57" t="s">
        <v>316</v>
      </c>
      <c r="C100" s="58"/>
      <c r="D100" s="271" t="s">
        <v>474</v>
      </c>
      <c r="E100" s="57" t="s">
        <v>4</v>
      </c>
      <c r="F100" s="57" t="s">
        <v>757</v>
      </c>
      <c r="G100" s="57" t="s">
        <v>335</v>
      </c>
      <c r="H100" s="38">
        <v>1.0</v>
      </c>
      <c r="I100" s="113">
        <v>2990.0</v>
      </c>
      <c r="J100" s="125"/>
      <c r="K100" s="104"/>
      <c r="L100" s="532">
        <v>1163.0</v>
      </c>
      <c r="M100" s="381">
        <v>989.0</v>
      </c>
      <c r="N100" s="57" t="s">
        <v>748</v>
      </c>
      <c r="O100" s="274"/>
      <c r="P100" s="276"/>
      <c r="Q100" s="276"/>
      <c r="R100" s="276"/>
      <c r="S100" s="276"/>
      <c r="T100" s="276"/>
      <c r="U100" s="276"/>
      <c r="V100" s="277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70"/>
      <c r="AK100" s="270"/>
      <c r="AL100" s="270"/>
      <c r="AM100" s="270"/>
      <c r="AN100" s="270"/>
      <c r="AO100" s="270"/>
    </row>
    <row r="101" ht="15.75" hidden="1" customHeight="1">
      <c r="A101" s="57" t="s">
        <v>315</v>
      </c>
      <c r="B101" s="57" t="s">
        <v>316</v>
      </c>
      <c r="C101" s="58"/>
      <c r="D101" s="57" t="s">
        <v>328</v>
      </c>
      <c r="E101" s="57" t="s">
        <v>4</v>
      </c>
      <c r="F101" s="57" t="s">
        <v>1302</v>
      </c>
      <c r="G101" s="57" t="s">
        <v>335</v>
      </c>
      <c r="H101" s="38">
        <v>0.0</v>
      </c>
      <c r="I101" s="113">
        <v>3390.0</v>
      </c>
      <c r="J101" s="125"/>
      <c r="K101" s="210">
        <v>1390.0</v>
      </c>
      <c r="L101" s="64">
        <v>1182.0</v>
      </c>
      <c r="M101" s="189">
        <f t="shared" ref="M101:M110" si="12">L101*H101</f>
        <v>0</v>
      </c>
      <c r="N101" s="57" t="s">
        <v>1288</v>
      </c>
      <c r="O101" s="541" t="s">
        <v>1769</v>
      </c>
      <c r="P101" s="181"/>
      <c r="Q101" s="181"/>
      <c r="R101" s="181"/>
      <c r="S101" s="181"/>
      <c r="T101" s="181"/>
      <c r="U101" s="181"/>
      <c r="V101" s="278"/>
    </row>
    <row r="102" ht="15.75" customHeight="1">
      <c r="A102" s="57" t="s">
        <v>315</v>
      </c>
      <c r="B102" s="57" t="s">
        <v>316</v>
      </c>
      <c r="C102" s="58"/>
      <c r="D102" s="271" t="s">
        <v>474</v>
      </c>
      <c r="E102" s="57" t="s">
        <v>4</v>
      </c>
      <c r="F102" s="57" t="s">
        <v>758</v>
      </c>
      <c r="G102" s="57" t="s">
        <v>335</v>
      </c>
      <c r="H102" s="38">
        <v>1.0</v>
      </c>
      <c r="I102" s="113">
        <v>3190.0</v>
      </c>
      <c r="J102" s="132">
        <v>2790.0</v>
      </c>
      <c r="K102" s="61">
        <v>1330.0</v>
      </c>
      <c r="L102" s="38">
        <v>1131.0</v>
      </c>
      <c r="M102" s="383">
        <f t="shared" si="12"/>
        <v>1131</v>
      </c>
      <c r="N102" s="57" t="s">
        <v>1035</v>
      </c>
      <c r="O102" s="435"/>
      <c r="P102" s="276"/>
      <c r="Q102" s="276"/>
      <c r="R102" s="276"/>
      <c r="S102" s="276"/>
      <c r="T102" s="276"/>
      <c r="U102" s="276"/>
      <c r="V102" s="277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70"/>
      <c r="AJ102" s="270"/>
      <c r="AK102" s="270"/>
    </row>
    <row r="103" ht="15.75" hidden="1" customHeight="1">
      <c r="A103" s="57" t="s">
        <v>315</v>
      </c>
      <c r="B103" s="57" t="s">
        <v>316</v>
      </c>
      <c r="C103" s="58"/>
      <c r="D103" s="57" t="s">
        <v>328</v>
      </c>
      <c r="E103" s="57" t="s">
        <v>4</v>
      </c>
      <c r="F103" s="57" t="s">
        <v>1098</v>
      </c>
      <c r="G103" s="57" t="s">
        <v>335</v>
      </c>
      <c r="H103" s="38">
        <v>1.0</v>
      </c>
      <c r="I103" s="113">
        <v>3390.0</v>
      </c>
      <c r="J103" s="125"/>
      <c r="K103" s="210">
        <v>1330.0</v>
      </c>
      <c r="L103" s="57">
        <v>1131.0</v>
      </c>
      <c r="M103" s="189">
        <f t="shared" si="12"/>
        <v>1131</v>
      </c>
      <c r="N103" s="57" t="s">
        <v>1288</v>
      </c>
      <c r="O103" s="274"/>
      <c r="P103" s="181"/>
      <c r="Q103" s="181"/>
      <c r="R103" s="181"/>
      <c r="S103" s="181"/>
      <c r="T103" s="181"/>
      <c r="U103" s="181"/>
      <c r="V103" s="278"/>
    </row>
    <row r="104" ht="15.75" hidden="1" customHeight="1">
      <c r="A104" s="57" t="s">
        <v>315</v>
      </c>
      <c r="B104" s="57" t="s">
        <v>316</v>
      </c>
      <c r="C104" s="57"/>
      <c r="D104" s="271" t="s">
        <v>567</v>
      </c>
      <c r="E104" s="57" t="s">
        <v>4</v>
      </c>
      <c r="F104" s="382" t="s">
        <v>759</v>
      </c>
      <c r="G104" s="154" t="s">
        <v>335</v>
      </c>
      <c r="H104" s="38">
        <v>0.0</v>
      </c>
      <c r="I104" s="113">
        <v>3190.0</v>
      </c>
      <c r="J104" s="132">
        <v>2790.0</v>
      </c>
      <c r="K104" s="179">
        <v>1330.0</v>
      </c>
      <c r="L104" s="38">
        <v>1130.5</v>
      </c>
      <c r="M104" s="383">
        <f t="shared" si="12"/>
        <v>0</v>
      </c>
      <c r="N104" s="57" t="s">
        <v>1095</v>
      </c>
      <c r="O104" s="57" t="s">
        <v>1762</v>
      </c>
      <c r="P104" s="180"/>
      <c r="Q104" s="14">
        <v>2.0</v>
      </c>
      <c r="R104" s="14"/>
      <c r="S104" s="14"/>
      <c r="T104" s="14"/>
      <c r="U104" s="14"/>
      <c r="V104" s="56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63"/>
    </row>
    <row r="105" ht="15.75" hidden="1" customHeight="1">
      <c r="A105" s="57" t="s">
        <v>315</v>
      </c>
      <c r="B105" s="57" t="s">
        <v>316</v>
      </c>
      <c r="C105" s="58"/>
      <c r="D105" s="57" t="s">
        <v>328</v>
      </c>
      <c r="E105" s="57" t="s">
        <v>4</v>
      </c>
      <c r="F105" s="57" t="s">
        <v>759</v>
      </c>
      <c r="G105" s="57" t="s">
        <v>335</v>
      </c>
      <c r="H105" s="38">
        <v>1.0</v>
      </c>
      <c r="I105" s="113">
        <v>3390.0</v>
      </c>
      <c r="J105" s="125"/>
      <c r="K105" s="210">
        <v>1330.0</v>
      </c>
      <c r="L105" s="57">
        <v>1131.0</v>
      </c>
      <c r="M105" s="189">
        <f t="shared" si="12"/>
        <v>1131</v>
      </c>
      <c r="N105" s="57" t="s">
        <v>1288</v>
      </c>
    </row>
    <row r="106" ht="15.75" hidden="1" customHeight="1">
      <c r="A106" s="57" t="s">
        <v>315</v>
      </c>
      <c r="B106" s="57" t="s">
        <v>316</v>
      </c>
      <c r="C106" s="57"/>
      <c r="D106" s="271" t="s">
        <v>567</v>
      </c>
      <c r="E106" s="57" t="s">
        <v>4</v>
      </c>
      <c r="F106" s="382" t="s">
        <v>1110</v>
      </c>
      <c r="G106" s="154" t="s">
        <v>335</v>
      </c>
      <c r="H106" s="38">
        <v>1.0</v>
      </c>
      <c r="I106" s="113">
        <v>3190.0</v>
      </c>
      <c r="J106" s="132">
        <v>2790.0</v>
      </c>
      <c r="K106" s="179">
        <v>1330.0</v>
      </c>
      <c r="L106" s="38">
        <v>1130.5</v>
      </c>
      <c r="M106" s="383">
        <f t="shared" si="12"/>
        <v>1130.5</v>
      </c>
      <c r="N106" s="57" t="s">
        <v>1095</v>
      </c>
      <c r="O106" s="63"/>
      <c r="P106" s="63"/>
      <c r="Q106" s="5">
        <v>2.0</v>
      </c>
      <c r="R106" s="5"/>
      <c r="S106" s="5"/>
      <c r="T106" s="5"/>
      <c r="U106" s="5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</row>
    <row r="107" ht="15.75" hidden="1" customHeight="1">
      <c r="A107" s="57" t="s">
        <v>315</v>
      </c>
      <c r="B107" s="57" t="s">
        <v>316</v>
      </c>
      <c r="C107" s="58"/>
      <c r="D107" s="57" t="s">
        <v>328</v>
      </c>
      <c r="E107" s="57" t="s">
        <v>4</v>
      </c>
      <c r="F107" s="57" t="s">
        <v>1110</v>
      </c>
      <c r="G107" s="57" t="s">
        <v>335</v>
      </c>
      <c r="H107" s="38">
        <v>1.0</v>
      </c>
      <c r="I107" s="113">
        <v>3390.0</v>
      </c>
      <c r="J107" s="125"/>
      <c r="K107" s="210">
        <v>1330.0</v>
      </c>
      <c r="L107" s="57">
        <v>1131.0</v>
      </c>
      <c r="M107" s="189">
        <f t="shared" si="12"/>
        <v>1131</v>
      </c>
      <c r="N107" s="57" t="s">
        <v>1288</v>
      </c>
    </row>
    <row r="108" ht="15.75" hidden="1" customHeight="1">
      <c r="A108" s="57" t="s">
        <v>315</v>
      </c>
      <c r="B108" s="57" t="s">
        <v>316</v>
      </c>
      <c r="C108" s="57" t="s">
        <v>573</v>
      </c>
      <c r="D108" s="57" t="s">
        <v>328</v>
      </c>
      <c r="E108" s="57" t="s">
        <v>4</v>
      </c>
      <c r="F108" s="57" t="s">
        <v>1307</v>
      </c>
      <c r="G108" s="57" t="s">
        <v>335</v>
      </c>
      <c r="H108" s="38">
        <v>1.0</v>
      </c>
      <c r="I108" s="113">
        <v>3390.0</v>
      </c>
      <c r="J108" s="125"/>
      <c r="K108" s="210">
        <v>1390.0</v>
      </c>
      <c r="L108" s="57">
        <v>1182.0</v>
      </c>
      <c r="M108" s="189">
        <f t="shared" si="12"/>
        <v>1182</v>
      </c>
      <c r="N108" s="57" t="s">
        <v>1288</v>
      </c>
    </row>
    <row r="109" ht="15.75" customHeight="1">
      <c r="A109" s="57" t="s">
        <v>315</v>
      </c>
      <c r="B109" s="57" t="s">
        <v>316</v>
      </c>
      <c r="C109" s="57" t="s">
        <v>573</v>
      </c>
      <c r="D109" s="271" t="s">
        <v>474</v>
      </c>
      <c r="E109" s="57" t="s">
        <v>4</v>
      </c>
      <c r="F109" s="57" t="s">
        <v>1307</v>
      </c>
      <c r="G109" s="57" t="s">
        <v>335</v>
      </c>
      <c r="H109" s="38">
        <v>1.0</v>
      </c>
      <c r="I109" s="113">
        <v>3390.0</v>
      </c>
      <c r="J109" s="125"/>
      <c r="K109" s="210">
        <v>1390.0</v>
      </c>
      <c r="L109" s="57">
        <v>1182.0</v>
      </c>
      <c r="M109" s="189">
        <f t="shared" si="12"/>
        <v>1182</v>
      </c>
      <c r="N109" s="57" t="s">
        <v>1288</v>
      </c>
    </row>
    <row r="110" ht="15.75" hidden="1" customHeight="1">
      <c r="A110" s="57" t="s">
        <v>315</v>
      </c>
      <c r="B110" s="57" t="s">
        <v>316</v>
      </c>
      <c r="C110" s="58"/>
      <c r="D110" s="57" t="s">
        <v>567</v>
      </c>
      <c r="E110" s="57" t="s">
        <v>4</v>
      </c>
      <c r="F110" s="358" t="s">
        <v>1309</v>
      </c>
      <c r="G110" s="57" t="s">
        <v>335</v>
      </c>
      <c r="H110" s="38">
        <v>1.0</v>
      </c>
      <c r="I110" s="113">
        <v>2790.0</v>
      </c>
      <c r="J110" s="125"/>
      <c r="K110" s="211">
        <v>1163.0</v>
      </c>
      <c r="L110" s="57">
        <v>989.0</v>
      </c>
      <c r="M110" s="189">
        <f t="shared" si="12"/>
        <v>989</v>
      </c>
      <c r="N110" s="57" t="s">
        <v>1299</v>
      </c>
    </row>
    <row r="111" ht="15.75" hidden="1" customHeight="1">
      <c r="A111" s="271" t="s">
        <v>315</v>
      </c>
      <c r="B111" s="57" t="s">
        <v>316</v>
      </c>
      <c r="C111" s="58"/>
      <c r="D111" s="57" t="s">
        <v>328</v>
      </c>
      <c r="E111" s="57" t="s">
        <v>4</v>
      </c>
      <c r="F111" s="57" t="s">
        <v>760</v>
      </c>
      <c r="G111" s="57" t="s">
        <v>335</v>
      </c>
      <c r="H111" s="38">
        <v>1.0</v>
      </c>
      <c r="I111" s="113">
        <v>3390.0</v>
      </c>
      <c r="J111" s="132">
        <v>2590.0</v>
      </c>
      <c r="K111" s="104"/>
      <c r="L111" s="133">
        <v>1163.0</v>
      </c>
      <c r="M111" s="381">
        <v>989.0</v>
      </c>
      <c r="N111" s="57" t="s">
        <v>748</v>
      </c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70"/>
      <c r="AK111" s="270"/>
      <c r="AL111" s="270"/>
      <c r="AM111" s="270"/>
      <c r="AN111" s="270"/>
      <c r="AO111" s="270"/>
    </row>
    <row r="112" ht="15.75" customHeight="1">
      <c r="A112" s="271" t="s">
        <v>315</v>
      </c>
      <c r="B112" s="57" t="s">
        <v>316</v>
      </c>
      <c r="C112" s="58"/>
      <c r="D112" s="271" t="s">
        <v>474</v>
      </c>
      <c r="E112" s="57" t="s">
        <v>4</v>
      </c>
      <c r="F112" s="57" t="s">
        <v>760</v>
      </c>
      <c r="G112" s="57" t="s">
        <v>335</v>
      </c>
      <c r="H112" s="38">
        <v>1.0</v>
      </c>
      <c r="I112" s="113">
        <v>3390.0</v>
      </c>
      <c r="J112" s="132">
        <v>2590.0</v>
      </c>
      <c r="K112" s="104"/>
      <c r="L112" s="133">
        <v>1163.0</v>
      </c>
      <c r="M112" s="381">
        <v>989.0</v>
      </c>
      <c r="N112" s="57" t="s">
        <v>748</v>
      </c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  <c r="AH112" s="252"/>
      <c r="AI112" s="252"/>
      <c r="AJ112" s="270"/>
      <c r="AK112" s="270"/>
      <c r="AL112" s="270"/>
      <c r="AM112" s="270"/>
      <c r="AN112" s="270"/>
      <c r="AO112" s="270"/>
    </row>
    <row r="113" ht="15.75" hidden="1" customHeight="1">
      <c r="A113" s="271" t="s">
        <v>315</v>
      </c>
      <c r="B113" s="57" t="s">
        <v>316</v>
      </c>
      <c r="C113" s="58"/>
      <c r="D113" s="97" t="s">
        <v>567</v>
      </c>
      <c r="E113" s="57" t="s">
        <v>4</v>
      </c>
      <c r="F113" s="358" t="s">
        <v>763</v>
      </c>
      <c r="G113" s="57" t="s">
        <v>335</v>
      </c>
      <c r="H113" s="38">
        <v>1.0</v>
      </c>
      <c r="I113" s="113">
        <v>2790.0</v>
      </c>
      <c r="J113" s="132">
        <v>1990.0</v>
      </c>
      <c r="K113" s="104"/>
      <c r="L113" s="133">
        <v>997.0</v>
      </c>
      <c r="M113" s="381">
        <v>847.0</v>
      </c>
      <c r="N113" s="57" t="s">
        <v>748</v>
      </c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70"/>
      <c r="AK113" s="270"/>
      <c r="AL113" s="270"/>
      <c r="AM113" s="270"/>
      <c r="AN113" s="270"/>
      <c r="AO113" s="270"/>
    </row>
    <row r="114" ht="15.75" hidden="1" customHeight="1">
      <c r="A114" s="271" t="s">
        <v>315</v>
      </c>
      <c r="B114" s="57" t="s">
        <v>316</v>
      </c>
      <c r="C114" s="58"/>
      <c r="D114" s="57" t="s">
        <v>328</v>
      </c>
      <c r="E114" s="57" t="s">
        <v>4</v>
      </c>
      <c r="F114" s="57" t="s">
        <v>764</v>
      </c>
      <c r="G114" s="57" t="s">
        <v>335</v>
      </c>
      <c r="H114" s="38">
        <v>1.0</v>
      </c>
      <c r="I114" s="113">
        <v>2790.0</v>
      </c>
      <c r="J114" s="132">
        <v>1990.0</v>
      </c>
      <c r="K114" s="104"/>
      <c r="L114" s="133">
        <v>997.0</v>
      </c>
      <c r="M114" s="381">
        <v>847.0</v>
      </c>
      <c r="N114" s="57" t="s">
        <v>748</v>
      </c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70"/>
      <c r="AK114" s="270"/>
      <c r="AL114" s="270"/>
      <c r="AM114" s="270"/>
      <c r="AN114" s="270"/>
      <c r="AO114" s="270"/>
    </row>
    <row r="115" ht="15.75" hidden="1" customHeight="1">
      <c r="A115" s="271" t="s">
        <v>315</v>
      </c>
      <c r="B115" s="57" t="s">
        <v>316</v>
      </c>
      <c r="C115" s="58"/>
      <c r="D115" s="57" t="s">
        <v>328</v>
      </c>
      <c r="E115" s="57" t="s">
        <v>4</v>
      </c>
      <c r="F115" s="57" t="s">
        <v>765</v>
      </c>
      <c r="G115" s="57" t="s">
        <v>335</v>
      </c>
      <c r="H115" s="38">
        <v>1.0</v>
      </c>
      <c r="I115" s="113">
        <v>2790.0</v>
      </c>
      <c r="J115" s="132">
        <v>1990.0</v>
      </c>
      <c r="K115" s="104"/>
      <c r="L115" s="133">
        <v>997.0</v>
      </c>
      <c r="M115" s="381">
        <v>847.0</v>
      </c>
      <c r="N115" s="57" t="s">
        <v>748</v>
      </c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  <c r="AM115" s="270"/>
      <c r="AN115" s="270"/>
      <c r="AO115" s="270"/>
    </row>
    <row r="116" ht="15.75" hidden="1" customHeight="1">
      <c r="A116" s="271" t="s">
        <v>315</v>
      </c>
      <c r="B116" s="57" t="s">
        <v>644</v>
      </c>
      <c r="C116" s="57" t="s">
        <v>317</v>
      </c>
      <c r="D116" s="97" t="s">
        <v>328</v>
      </c>
      <c r="E116" s="57" t="s">
        <v>4</v>
      </c>
      <c r="F116" s="57" t="s">
        <v>645</v>
      </c>
      <c r="G116" s="57" t="s">
        <v>335</v>
      </c>
      <c r="H116" s="39">
        <v>1.0</v>
      </c>
      <c r="I116" s="120">
        <v>1990.0</v>
      </c>
      <c r="J116" s="120"/>
      <c r="K116" s="119"/>
      <c r="L116" s="61">
        <v>690.0</v>
      </c>
      <c r="M116" s="62">
        <v>656.0</v>
      </c>
      <c r="N116" s="57" t="s">
        <v>629</v>
      </c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  <c r="AA116" s="252"/>
      <c r="AB116" s="252"/>
      <c r="AC116" s="252"/>
      <c r="AD116" s="252"/>
      <c r="AE116" s="252"/>
      <c r="AF116" s="252"/>
      <c r="AG116" s="252"/>
      <c r="AH116" s="252"/>
      <c r="AI116" s="270"/>
      <c r="AJ116" s="270"/>
      <c r="AK116" s="270"/>
    </row>
    <row r="117" ht="15.75" hidden="1" customHeight="1">
      <c r="A117" s="271" t="s">
        <v>315</v>
      </c>
      <c r="B117" s="57" t="s">
        <v>316</v>
      </c>
      <c r="C117" s="58"/>
      <c r="D117" s="97" t="s">
        <v>567</v>
      </c>
      <c r="E117" s="57" t="s">
        <v>4</v>
      </c>
      <c r="F117" s="358" t="s">
        <v>647</v>
      </c>
      <c r="G117" s="57" t="s">
        <v>335</v>
      </c>
      <c r="H117" s="39">
        <v>1.0</v>
      </c>
      <c r="I117" s="120">
        <v>2590.0</v>
      </c>
      <c r="J117" s="120"/>
      <c r="K117" s="119"/>
      <c r="L117" s="61">
        <v>660.0</v>
      </c>
      <c r="M117" s="62">
        <v>627.0</v>
      </c>
      <c r="N117" s="57" t="s">
        <v>629</v>
      </c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  <c r="AA117" s="252"/>
      <c r="AB117" s="252"/>
      <c r="AC117" s="252"/>
      <c r="AD117" s="252"/>
      <c r="AE117" s="252"/>
      <c r="AF117" s="252"/>
      <c r="AG117" s="252"/>
      <c r="AH117" s="252"/>
      <c r="AI117" s="270"/>
      <c r="AJ117" s="270"/>
      <c r="AK117" s="270"/>
    </row>
    <row r="118" ht="15.75" hidden="1" customHeight="1">
      <c r="A118" s="282" t="s">
        <v>315</v>
      </c>
      <c r="B118" s="255" t="s">
        <v>331</v>
      </c>
      <c r="C118" s="255" t="s">
        <v>6</v>
      </c>
      <c r="D118" s="57" t="s">
        <v>567</v>
      </c>
      <c r="E118" s="255" t="s">
        <v>319</v>
      </c>
      <c r="F118" s="281" t="s">
        <v>1870</v>
      </c>
      <c r="G118" s="255"/>
      <c r="H118" s="250">
        <v>1.0</v>
      </c>
      <c r="I118" s="255"/>
      <c r="J118" s="293">
        <v>14590.0</v>
      </c>
      <c r="K118" s="294">
        <v>6868.0</v>
      </c>
      <c r="L118" s="295">
        <v>4121.0</v>
      </c>
      <c r="M118" s="251">
        <f>L118*H118</f>
        <v>4121</v>
      </c>
      <c r="N118" s="255" t="s">
        <v>1804</v>
      </c>
      <c r="O118" s="247"/>
      <c r="P118" s="270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  <c r="AF118" s="247"/>
      <c r="AG118" s="247"/>
      <c r="AH118" s="247"/>
      <c r="AI118" s="252"/>
      <c r="AJ118" s="252"/>
      <c r="AK118" s="270"/>
      <c r="AL118" s="270"/>
      <c r="AM118" s="270"/>
      <c r="AN118" s="270"/>
      <c r="AO118" s="270"/>
    </row>
    <row r="119" ht="15.75" hidden="1" customHeight="1">
      <c r="A119" s="271" t="s">
        <v>315</v>
      </c>
      <c r="B119" s="57" t="s">
        <v>316</v>
      </c>
      <c r="C119" s="58"/>
      <c r="D119" s="97" t="s">
        <v>567</v>
      </c>
      <c r="E119" s="57" t="s">
        <v>4</v>
      </c>
      <c r="F119" s="358" t="s">
        <v>652</v>
      </c>
      <c r="G119" s="57" t="s">
        <v>335</v>
      </c>
      <c r="H119" s="39">
        <v>1.0</v>
      </c>
      <c r="I119" s="120">
        <v>2590.0</v>
      </c>
      <c r="J119" s="120"/>
      <c r="K119" s="387"/>
      <c r="L119" s="61">
        <v>860.0</v>
      </c>
      <c r="M119" s="62">
        <v>817.0</v>
      </c>
      <c r="N119" s="57" t="s">
        <v>629</v>
      </c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  <c r="AA119" s="252"/>
      <c r="AB119" s="252"/>
      <c r="AC119" s="252"/>
      <c r="AD119" s="252"/>
      <c r="AE119" s="252"/>
      <c r="AF119" s="252"/>
      <c r="AG119" s="252"/>
      <c r="AH119" s="252"/>
      <c r="AI119" s="270"/>
      <c r="AJ119" s="270"/>
      <c r="AK119" s="270"/>
    </row>
    <row r="120" ht="15.75" hidden="1" customHeight="1">
      <c r="A120" s="271" t="s">
        <v>315</v>
      </c>
      <c r="B120" s="57" t="s">
        <v>316</v>
      </c>
      <c r="C120" s="58"/>
      <c r="D120" s="97" t="s">
        <v>328</v>
      </c>
      <c r="E120" s="57" t="s">
        <v>4</v>
      </c>
      <c r="F120" s="57" t="s">
        <v>653</v>
      </c>
      <c r="G120" s="57" t="s">
        <v>335</v>
      </c>
      <c r="H120" s="39">
        <v>1.0</v>
      </c>
      <c r="I120" s="120">
        <v>2590.0</v>
      </c>
      <c r="J120" s="120"/>
      <c r="K120" s="387"/>
      <c r="L120" s="61">
        <v>860.0</v>
      </c>
      <c r="M120" s="62">
        <v>817.0</v>
      </c>
      <c r="N120" s="57" t="s">
        <v>629</v>
      </c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  <c r="AA120" s="252"/>
      <c r="AB120" s="252"/>
      <c r="AC120" s="252"/>
      <c r="AD120" s="252"/>
      <c r="AE120" s="252"/>
      <c r="AF120" s="252"/>
      <c r="AG120" s="252"/>
      <c r="AH120" s="252"/>
      <c r="AI120" s="270"/>
      <c r="AJ120" s="270"/>
      <c r="AK120" s="270"/>
    </row>
    <row r="121" ht="15.75" customHeight="1">
      <c r="A121" s="57" t="s">
        <v>315</v>
      </c>
      <c r="B121" s="57" t="s">
        <v>577</v>
      </c>
      <c r="C121" s="57"/>
      <c r="D121" s="57" t="s">
        <v>474</v>
      </c>
      <c r="E121" s="57" t="s">
        <v>4</v>
      </c>
      <c r="F121" s="58" t="s">
        <v>1102</v>
      </c>
      <c r="G121" s="154" t="s">
        <v>1094</v>
      </c>
      <c r="H121" s="38">
        <v>1.0</v>
      </c>
      <c r="I121" s="59">
        <v>13490.0</v>
      </c>
      <c r="J121" s="59">
        <v>10790.0</v>
      </c>
      <c r="K121" s="389">
        <v>5390.0</v>
      </c>
      <c r="L121" s="38">
        <v>3773.0</v>
      </c>
      <c r="M121" s="383">
        <f>L121*H121</f>
        <v>3773</v>
      </c>
      <c r="N121" s="57" t="s">
        <v>1095</v>
      </c>
      <c r="O121" s="63"/>
      <c r="P121" s="63"/>
      <c r="Q121" s="5">
        <v>1.0</v>
      </c>
      <c r="R121" s="5"/>
      <c r="S121" s="5"/>
      <c r="T121" s="5"/>
      <c r="U121" s="5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</row>
    <row r="122" ht="15.75" hidden="1" customHeight="1">
      <c r="A122" s="35" t="s">
        <v>315</v>
      </c>
      <c r="B122" s="367" t="s">
        <v>1872</v>
      </c>
      <c r="C122" s="390"/>
      <c r="D122" s="367" t="s">
        <v>328</v>
      </c>
      <c r="E122" s="367" t="s">
        <v>4</v>
      </c>
      <c r="F122" s="368" t="s">
        <v>1873</v>
      </c>
      <c r="G122" s="369" t="s">
        <v>1874</v>
      </c>
      <c r="H122" s="39">
        <v>1.0</v>
      </c>
      <c r="I122" s="367">
        <v>12490.0</v>
      </c>
      <c r="J122" s="367">
        <v>9970.0</v>
      </c>
      <c r="L122" s="391">
        <v>4646.0</v>
      </c>
      <c r="M122" s="392">
        <v>4646.0</v>
      </c>
      <c r="N122" s="57" t="s">
        <v>1841</v>
      </c>
      <c r="O122" s="363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  <c r="AH122" s="252"/>
      <c r="AI122" s="252"/>
      <c r="AJ122" s="270"/>
      <c r="AK122" s="270"/>
      <c r="AL122" s="270"/>
      <c r="AM122" s="270"/>
      <c r="AN122" s="270"/>
      <c r="AO122" s="270"/>
    </row>
    <row r="123" ht="15.75" hidden="1" customHeight="1">
      <c r="A123" s="271" t="s">
        <v>315</v>
      </c>
      <c r="B123" s="57" t="s">
        <v>577</v>
      </c>
      <c r="C123" s="58"/>
      <c r="D123" s="57" t="s">
        <v>328</v>
      </c>
      <c r="E123" s="57" t="s">
        <v>4</v>
      </c>
      <c r="F123" s="57" t="s">
        <v>766</v>
      </c>
      <c r="G123" s="57" t="s">
        <v>579</v>
      </c>
      <c r="H123" s="38">
        <v>1.0</v>
      </c>
      <c r="I123" s="142">
        <v>11590.0</v>
      </c>
      <c r="J123" s="132">
        <v>9990.0</v>
      </c>
      <c r="K123" s="114"/>
      <c r="L123" s="133">
        <v>4990.0</v>
      </c>
      <c r="M123" s="381">
        <v>4491.0</v>
      </c>
      <c r="N123" s="57" t="s">
        <v>748</v>
      </c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  <c r="AH123" s="252"/>
      <c r="AI123" s="252"/>
      <c r="AJ123" s="270"/>
      <c r="AK123" s="270"/>
      <c r="AL123" s="270"/>
      <c r="AM123" s="270"/>
      <c r="AN123" s="270"/>
      <c r="AO123" s="270"/>
    </row>
    <row r="124" ht="15.75" hidden="1" customHeight="1">
      <c r="A124" s="57" t="s">
        <v>315</v>
      </c>
      <c r="B124" s="57" t="s">
        <v>1426</v>
      </c>
      <c r="C124" s="58"/>
      <c r="D124" s="57" t="s">
        <v>328</v>
      </c>
      <c r="E124" s="57" t="s">
        <v>4</v>
      </c>
      <c r="F124" s="57" t="s">
        <v>1427</v>
      </c>
      <c r="G124" s="57" t="s">
        <v>579</v>
      </c>
      <c r="H124" s="57">
        <v>0.0</v>
      </c>
      <c r="I124" s="113">
        <v>5490.0</v>
      </c>
      <c r="J124" s="134">
        <v>5290.0</v>
      </c>
      <c r="K124" s="197">
        <v>1890.0</v>
      </c>
      <c r="L124" s="57">
        <v>1606.5</v>
      </c>
      <c r="M124" s="189">
        <f t="shared" ref="M124:M125" si="13">L124*H124</f>
        <v>0</v>
      </c>
      <c r="N124" s="57" t="s">
        <v>1423</v>
      </c>
      <c r="O124" s="64" t="s">
        <v>431</v>
      </c>
      <c r="P124" s="64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</row>
    <row r="125" ht="15.75" hidden="1" customHeight="1">
      <c r="A125" s="57" t="s">
        <v>315</v>
      </c>
      <c r="B125" s="57" t="s">
        <v>577</v>
      </c>
      <c r="C125" s="58"/>
      <c r="D125" s="57" t="s">
        <v>328</v>
      </c>
      <c r="E125" s="57" t="s">
        <v>4</v>
      </c>
      <c r="F125" s="57" t="s">
        <v>1424</v>
      </c>
      <c r="G125" s="57" t="s">
        <v>579</v>
      </c>
      <c r="H125" s="57">
        <v>0.0</v>
      </c>
      <c r="I125" s="113">
        <v>17990.0</v>
      </c>
      <c r="J125" s="134">
        <v>15790.0</v>
      </c>
      <c r="K125" s="197">
        <v>5890.0</v>
      </c>
      <c r="L125" s="57">
        <v>5006.5</v>
      </c>
      <c r="M125" s="189">
        <f t="shared" si="13"/>
        <v>0</v>
      </c>
      <c r="N125" s="57" t="s">
        <v>1423</v>
      </c>
      <c r="O125" s="64" t="s">
        <v>431</v>
      </c>
      <c r="AE125" s="63"/>
      <c r="AF125" s="63"/>
      <c r="AG125" s="63"/>
      <c r="AH125" s="63"/>
      <c r="AI125" s="63"/>
      <c r="AJ125" s="63"/>
      <c r="AK125" s="63"/>
    </row>
    <row r="126" ht="15.75" hidden="1" customHeight="1">
      <c r="A126" s="35" t="s">
        <v>315</v>
      </c>
      <c r="B126" s="367" t="s">
        <v>1872</v>
      </c>
      <c r="C126" s="390"/>
      <c r="D126" s="367" t="s">
        <v>328</v>
      </c>
      <c r="E126" s="367" t="s">
        <v>4</v>
      </c>
      <c r="F126" s="368" t="s">
        <v>1875</v>
      </c>
      <c r="G126" s="369" t="s">
        <v>1874</v>
      </c>
      <c r="H126" s="39">
        <v>1.0</v>
      </c>
      <c r="I126" s="367">
        <v>12490.0</v>
      </c>
      <c r="J126" s="367">
        <v>9970.0</v>
      </c>
      <c r="L126" s="391">
        <v>4323.0</v>
      </c>
      <c r="M126" s="392">
        <v>4323.0</v>
      </c>
      <c r="N126" s="57" t="s">
        <v>1841</v>
      </c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  <c r="AA126" s="252"/>
      <c r="AB126" s="252"/>
      <c r="AC126" s="252"/>
      <c r="AD126" s="252"/>
      <c r="AE126" s="252"/>
      <c r="AF126" s="252"/>
      <c r="AG126" s="252"/>
      <c r="AH126" s="252"/>
      <c r="AI126" s="252"/>
      <c r="AJ126" s="270"/>
      <c r="AK126" s="270"/>
      <c r="AL126" s="270"/>
      <c r="AM126" s="270"/>
      <c r="AN126" s="270"/>
      <c r="AO126" s="270"/>
    </row>
    <row r="127" ht="15.75" hidden="1" customHeight="1">
      <c r="A127" s="57" t="s">
        <v>315</v>
      </c>
      <c r="B127" s="57" t="s">
        <v>577</v>
      </c>
      <c r="C127" s="58"/>
      <c r="D127" s="57" t="s">
        <v>328</v>
      </c>
      <c r="E127" s="57" t="s">
        <v>4</v>
      </c>
      <c r="F127" s="57" t="s">
        <v>1425</v>
      </c>
      <c r="G127" s="57" t="s">
        <v>579</v>
      </c>
      <c r="H127" s="57">
        <v>0.0</v>
      </c>
      <c r="I127" s="113">
        <v>19490.0</v>
      </c>
      <c r="J127" s="134">
        <v>17990.0</v>
      </c>
      <c r="K127" s="197">
        <v>6490.0</v>
      </c>
      <c r="L127" s="57">
        <v>5516.5</v>
      </c>
      <c r="M127" s="189">
        <f t="shared" ref="M127:M133" si="14">L127*H127</f>
        <v>0</v>
      </c>
      <c r="N127" s="57" t="s">
        <v>1423</v>
      </c>
      <c r="O127" s="64" t="s">
        <v>431</v>
      </c>
      <c r="P127" s="64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</row>
    <row r="128" ht="15.75" customHeight="1">
      <c r="A128" s="57" t="s">
        <v>315</v>
      </c>
      <c r="B128" s="57" t="s">
        <v>577</v>
      </c>
      <c r="C128" s="57"/>
      <c r="D128" s="57" t="s">
        <v>474</v>
      </c>
      <c r="E128" s="57" t="s">
        <v>4</v>
      </c>
      <c r="F128" s="58" t="s">
        <v>580</v>
      </c>
      <c r="G128" s="154" t="s">
        <v>1094</v>
      </c>
      <c r="H128" s="38">
        <v>1.0</v>
      </c>
      <c r="I128" s="59">
        <v>13490.0</v>
      </c>
      <c r="J128" s="59">
        <v>10790.0</v>
      </c>
      <c r="K128" s="389">
        <v>5390.0</v>
      </c>
      <c r="L128" s="38">
        <v>3773.0</v>
      </c>
      <c r="M128" s="383">
        <f t="shared" si="14"/>
        <v>3773</v>
      </c>
      <c r="N128" s="57" t="s">
        <v>1095</v>
      </c>
      <c r="O128" s="63"/>
      <c r="P128" s="63"/>
      <c r="Q128" s="5">
        <v>1.0</v>
      </c>
      <c r="R128" s="5"/>
      <c r="S128" s="5"/>
      <c r="T128" s="5"/>
      <c r="U128" s="5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</row>
    <row r="129" ht="15.75" hidden="1" customHeight="1">
      <c r="A129" s="57" t="s">
        <v>315</v>
      </c>
      <c r="B129" s="57" t="s">
        <v>577</v>
      </c>
      <c r="C129" s="58"/>
      <c r="D129" s="57" t="s">
        <v>328</v>
      </c>
      <c r="E129" s="57" t="s">
        <v>4</v>
      </c>
      <c r="F129" s="58" t="s">
        <v>654</v>
      </c>
      <c r="G129" s="57" t="s">
        <v>1097</v>
      </c>
      <c r="H129" s="38">
        <v>0.0</v>
      </c>
      <c r="I129" s="120">
        <v>14490.0</v>
      </c>
      <c r="J129" s="120">
        <v>11590.0</v>
      </c>
      <c r="K129" s="389">
        <v>5790.0</v>
      </c>
      <c r="L129" s="38">
        <v>4921.5</v>
      </c>
      <c r="M129" s="189">
        <f t="shared" si="14"/>
        <v>0</v>
      </c>
      <c r="N129" s="57" t="s">
        <v>1134</v>
      </c>
      <c r="O129" s="64" t="s">
        <v>2106</v>
      </c>
      <c r="P129" s="63"/>
      <c r="Q129" s="63"/>
      <c r="R129" s="64"/>
      <c r="S129" s="54"/>
      <c r="T129" s="54"/>
      <c r="U129" s="54"/>
      <c r="V129" s="54"/>
      <c r="W129" s="5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3"/>
      <c r="AI129" s="63"/>
      <c r="AJ129" s="63"/>
    </row>
    <row r="130" ht="15.75" customHeight="1">
      <c r="A130" s="57" t="s">
        <v>315</v>
      </c>
      <c r="B130" s="57" t="s">
        <v>577</v>
      </c>
      <c r="C130" s="57"/>
      <c r="D130" s="57" t="s">
        <v>474</v>
      </c>
      <c r="E130" s="57" t="s">
        <v>4</v>
      </c>
      <c r="F130" s="58" t="s">
        <v>1104</v>
      </c>
      <c r="G130" s="154" t="s">
        <v>1097</v>
      </c>
      <c r="H130" s="38">
        <v>1.0</v>
      </c>
      <c r="I130" s="120">
        <v>14490.0</v>
      </c>
      <c r="J130" s="120">
        <v>11990.0</v>
      </c>
      <c r="K130" s="389">
        <v>5790.0</v>
      </c>
      <c r="L130" s="38">
        <v>5211.0</v>
      </c>
      <c r="M130" s="383">
        <f t="shared" si="14"/>
        <v>5211</v>
      </c>
      <c r="N130" s="57" t="s">
        <v>1095</v>
      </c>
      <c r="O130" s="63"/>
      <c r="P130" s="63"/>
      <c r="Q130" s="5">
        <v>1.0</v>
      </c>
      <c r="R130" s="5"/>
      <c r="S130" s="5"/>
      <c r="T130" s="5"/>
      <c r="U130" s="5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</row>
    <row r="131" ht="15.75" hidden="1" customHeight="1">
      <c r="A131" s="57" t="s">
        <v>315</v>
      </c>
      <c r="B131" s="57" t="s">
        <v>577</v>
      </c>
      <c r="C131" s="58"/>
      <c r="D131" s="394" t="s">
        <v>328</v>
      </c>
      <c r="E131" s="57" t="s">
        <v>4</v>
      </c>
      <c r="F131" s="58" t="s">
        <v>1096</v>
      </c>
      <c r="G131" s="57" t="s">
        <v>1097</v>
      </c>
      <c r="H131" s="38">
        <v>1.0</v>
      </c>
      <c r="I131" s="120">
        <v>14490.0</v>
      </c>
      <c r="J131" s="120">
        <v>11590.0</v>
      </c>
      <c r="K131" s="389">
        <v>5790.0</v>
      </c>
      <c r="L131" s="38">
        <v>4921.5</v>
      </c>
      <c r="M131" s="189">
        <f t="shared" si="14"/>
        <v>4921.5</v>
      </c>
      <c r="N131" s="57" t="s">
        <v>1134</v>
      </c>
      <c r="O131" s="64" t="s">
        <v>1877</v>
      </c>
      <c r="P131" s="63"/>
      <c r="Q131" s="63"/>
      <c r="R131" s="64"/>
      <c r="S131" s="54"/>
      <c r="T131" s="54"/>
      <c r="U131" s="54"/>
      <c r="V131" s="54"/>
      <c r="W131" s="5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3"/>
      <c r="AI131" s="63"/>
      <c r="AJ131" s="63"/>
    </row>
    <row r="132" ht="15.75" customHeight="1">
      <c r="A132" s="57" t="s">
        <v>315</v>
      </c>
      <c r="B132" s="57" t="s">
        <v>577</v>
      </c>
      <c r="C132" s="57"/>
      <c r="D132" s="57" t="s">
        <v>474</v>
      </c>
      <c r="E132" s="57" t="s">
        <v>4</v>
      </c>
      <c r="F132" s="58" t="s">
        <v>1101</v>
      </c>
      <c r="G132" s="154" t="s">
        <v>1097</v>
      </c>
      <c r="H132" s="38">
        <v>1.0</v>
      </c>
      <c r="I132" s="120">
        <v>14490.0</v>
      </c>
      <c r="J132" s="120">
        <v>11990.0</v>
      </c>
      <c r="K132" s="389">
        <v>5790.0</v>
      </c>
      <c r="L132" s="38">
        <v>5211.0</v>
      </c>
      <c r="M132" s="383">
        <f t="shared" si="14"/>
        <v>5211</v>
      </c>
      <c r="N132" s="57" t="s">
        <v>1095</v>
      </c>
      <c r="O132" s="63"/>
      <c r="P132" s="63"/>
      <c r="Q132" s="5">
        <v>1.0</v>
      </c>
      <c r="R132" s="5"/>
      <c r="S132" s="5"/>
      <c r="T132" s="5"/>
      <c r="U132" s="5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</row>
    <row r="133" ht="15.75" customHeight="1">
      <c r="A133" s="57" t="s">
        <v>315</v>
      </c>
      <c r="B133" s="57" t="s">
        <v>577</v>
      </c>
      <c r="C133" s="58"/>
      <c r="D133" s="271" t="s">
        <v>474</v>
      </c>
      <c r="E133" s="57" t="s">
        <v>4</v>
      </c>
      <c r="F133" s="58" t="s">
        <v>1135</v>
      </c>
      <c r="G133" s="57" t="s">
        <v>1097</v>
      </c>
      <c r="H133" s="38">
        <v>1.0</v>
      </c>
      <c r="I133" s="120">
        <v>14490.0</v>
      </c>
      <c r="J133" s="120">
        <v>11590.0</v>
      </c>
      <c r="K133" s="389">
        <v>5790.0</v>
      </c>
      <c r="L133" s="38">
        <v>4921.5</v>
      </c>
      <c r="M133" s="189">
        <f t="shared" si="14"/>
        <v>4921.5</v>
      </c>
      <c r="N133" s="57" t="s">
        <v>1134</v>
      </c>
      <c r="O133" s="63"/>
      <c r="P133" s="63"/>
      <c r="Q133" s="63"/>
      <c r="R133" s="64"/>
      <c r="S133" s="54"/>
      <c r="T133" s="54"/>
      <c r="U133" s="54"/>
      <c r="V133" s="54"/>
      <c r="W133" s="5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3"/>
      <c r="AI133" s="63"/>
      <c r="AJ133" s="63"/>
    </row>
    <row r="134" ht="15.75" customHeight="1">
      <c r="A134" s="261" t="s">
        <v>315</v>
      </c>
      <c r="B134" s="35" t="s">
        <v>316</v>
      </c>
      <c r="C134" s="35" t="s">
        <v>6</v>
      </c>
      <c r="D134" s="35" t="s">
        <v>474</v>
      </c>
      <c r="E134" s="35" t="s">
        <v>319</v>
      </c>
      <c r="F134" s="355" t="s">
        <v>1878</v>
      </c>
      <c r="G134" s="35" t="s">
        <v>583</v>
      </c>
      <c r="H134" s="264">
        <v>1.0</v>
      </c>
      <c r="I134" s="244" t="s">
        <v>1879</v>
      </c>
      <c r="J134" s="265"/>
      <c r="K134" s="270"/>
      <c r="L134" s="264">
        <v>1061.0</v>
      </c>
      <c r="M134" s="267" t="s">
        <v>1880</v>
      </c>
      <c r="N134" s="35" t="s">
        <v>1793</v>
      </c>
      <c r="O134" s="268"/>
      <c r="P134" s="268"/>
      <c r="Q134" s="268"/>
      <c r="R134" s="268"/>
      <c r="S134" s="268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252"/>
      <c r="AJ134" s="270"/>
      <c r="AK134" s="270"/>
      <c r="AL134" s="270"/>
      <c r="AM134" s="270"/>
      <c r="AN134" s="270"/>
      <c r="AO134" s="270"/>
    </row>
    <row r="135" ht="15.75" hidden="1" customHeight="1">
      <c r="A135" s="57" t="s">
        <v>315</v>
      </c>
      <c r="B135" s="57" t="s">
        <v>316</v>
      </c>
      <c r="C135" s="57" t="s">
        <v>6</v>
      </c>
      <c r="D135" s="57" t="s">
        <v>328</v>
      </c>
      <c r="E135" s="57" t="s">
        <v>4</v>
      </c>
      <c r="F135" s="57" t="s">
        <v>1310</v>
      </c>
      <c r="G135" s="57" t="s">
        <v>1053</v>
      </c>
      <c r="H135" s="38">
        <v>1.0</v>
      </c>
      <c r="I135" s="113">
        <v>8790.0</v>
      </c>
      <c r="J135" s="125"/>
      <c r="K135" s="384">
        <v>3790.0</v>
      </c>
      <c r="L135" s="57">
        <v>3222.0</v>
      </c>
      <c r="M135" s="189">
        <f t="shared" ref="M135:M149" si="15">L135*H135</f>
        <v>3222</v>
      </c>
      <c r="N135" s="57" t="s">
        <v>1288</v>
      </c>
    </row>
    <row r="136" ht="15.75" hidden="1" customHeight="1">
      <c r="A136" s="57" t="s">
        <v>315</v>
      </c>
      <c r="B136" s="57" t="s">
        <v>316</v>
      </c>
      <c r="C136" s="57" t="s">
        <v>6</v>
      </c>
      <c r="D136" s="57" t="s">
        <v>567</v>
      </c>
      <c r="E136" s="57" t="s">
        <v>4</v>
      </c>
      <c r="F136" s="358" t="s">
        <v>1310</v>
      </c>
      <c r="G136" s="57" t="s">
        <v>1053</v>
      </c>
      <c r="H136" s="38">
        <v>1.0</v>
      </c>
      <c r="I136" s="113">
        <v>8790.0</v>
      </c>
      <c r="J136" s="125"/>
      <c r="K136" s="384">
        <v>3790.0</v>
      </c>
      <c r="L136" s="57">
        <v>3222.0</v>
      </c>
      <c r="M136" s="189">
        <f t="shared" si="15"/>
        <v>3222</v>
      </c>
      <c r="N136" s="57" t="s">
        <v>1288</v>
      </c>
    </row>
    <row r="137" ht="15.75" hidden="1" customHeight="1">
      <c r="A137" s="57" t="s">
        <v>315</v>
      </c>
      <c r="B137" s="57" t="s">
        <v>316</v>
      </c>
      <c r="C137" s="57" t="s">
        <v>6</v>
      </c>
      <c r="D137" s="362" t="s">
        <v>328</v>
      </c>
      <c r="E137" s="57" t="s">
        <v>4</v>
      </c>
      <c r="F137" s="57" t="s">
        <v>1312</v>
      </c>
      <c r="G137" s="57" t="s">
        <v>1053</v>
      </c>
      <c r="H137" s="38">
        <v>1.0</v>
      </c>
      <c r="I137" s="113">
        <v>7590.0</v>
      </c>
      <c r="J137" s="125"/>
      <c r="K137" s="384">
        <v>3300.0</v>
      </c>
      <c r="L137" s="57">
        <v>2805.0</v>
      </c>
      <c r="M137" s="189">
        <f t="shared" si="15"/>
        <v>2805</v>
      </c>
      <c r="N137" s="57" t="s">
        <v>1288</v>
      </c>
      <c r="O137" s="395" t="s">
        <v>1881</v>
      </c>
    </row>
    <row r="138" ht="15.75" hidden="1" customHeight="1">
      <c r="A138" s="57" t="s">
        <v>315</v>
      </c>
      <c r="B138" s="57" t="s">
        <v>316</v>
      </c>
      <c r="C138" s="57" t="s">
        <v>6</v>
      </c>
      <c r="D138" s="57" t="s">
        <v>567</v>
      </c>
      <c r="E138" s="57" t="s">
        <v>4</v>
      </c>
      <c r="F138" s="358" t="s">
        <v>1312</v>
      </c>
      <c r="G138" s="57" t="s">
        <v>1053</v>
      </c>
      <c r="H138" s="38">
        <v>1.0</v>
      </c>
      <c r="I138" s="113">
        <v>7590.0</v>
      </c>
      <c r="J138" s="125"/>
      <c r="K138" s="384">
        <v>3300.0</v>
      </c>
      <c r="L138" s="57">
        <v>2805.0</v>
      </c>
      <c r="M138" s="189">
        <f t="shared" si="15"/>
        <v>2805</v>
      </c>
      <c r="N138" s="57" t="s">
        <v>1288</v>
      </c>
    </row>
    <row r="139" ht="15.75" hidden="1" customHeight="1">
      <c r="A139" s="57" t="s">
        <v>315</v>
      </c>
      <c r="B139" s="57" t="s">
        <v>316</v>
      </c>
      <c r="C139" s="57" t="s">
        <v>6</v>
      </c>
      <c r="D139" s="57" t="s">
        <v>567</v>
      </c>
      <c r="E139" s="57" t="s">
        <v>4</v>
      </c>
      <c r="F139" s="358" t="s">
        <v>1314</v>
      </c>
      <c r="G139" s="57" t="s">
        <v>1053</v>
      </c>
      <c r="H139" s="38">
        <v>1.0</v>
      </c>
      <c r="I139" s="113">
        <v>7590.0</v>
      </c>
      <c r="J139" s="125"/>
      <c r="K139" s="384">
        <v>3300.0</v>
      </c>
      <c r="L139" s="57">
        <v>2805.0</v>
      </c>
      <c r="M139" s="189">
        <f t="shared" si="15"/>
        <v>2805</v>
      </c>
      <c r="N139" s="57" t="s">
        <v>1288</v>
      </c>
    </row>
    <row r="140" ht="15.75" hidden="1" customHeight="1">
      <c r="A140" s="57" t="s">
        <v>315</v>
      </c>
      <c r="B140" s="57" t="s">
        <v>316</v>
      </c>
      <c r="C140" s="57" t="s">
        <v>6</v>
      </c>
      <c r="D140" s="57" t="s">
        <v>328</v>
      </c>
      <c r="E140" s="57" t="s">
        <v>4</v>
      </c>
      <c r="F140" s="57" t="s">
        <v>1316</v>
      </c>
      <c r="G140" s="57" t="s">
        <v>1053</v>
      </c>
      <c r="H140" s="38">
        <v>1.0</v>
      </c>
      <c r="I140" s="113">
        <v>6190.0</v>
      </c>
      <c r="J140" s="125"/>
      <c r="K140" s="384">
        <v>2690.0</v>
      </c>
      <c r="L140" s="57">
        <v>2287.0</v>
      </c>
      <c r="M140" s="189">
        <f t="shared" si="15"/>
        <v>2287</v>
      </c>
      <c r="N140" s="57" t="s">
        <v>1288</v>
      </c>
    </row>
    <row r="141" ht="15.75" customHeight="1">
      <c r="A141" s="57" t="s">
        <v>315</v>
      </c>
      <c r="B141" s="57" t="s">
        <v>316</v>
      </c>
      <c r="C141" s="57" t="s">
        <v>6</v>
      </c>
      <c r="D141" s="271" t="s">
        <v>474</v>
      </c>
      <c r="E141" s="57" t="s">
        <v>4</v>
      </c>
      <c r="F141" s="57" t="s">
        <v>1316</v>
      </c>
      <c r="G141" s="57" t="s">
        <v>1053</v>
      </c>
      <c r="H141" s="38">
        <v>1.0</v>
      </c>
      <c r="I141" s="113">
        <v>6190.0</v>
      </c>
      <c r="J141" s="125"/>
      <c r="K141" s="210">
        <v>2690.0</v>
      </c>
      <c r="L141" s="57">
        <v>2287.0</v>
      </c>
      <c r="M141" s="189">
        <f t="shared" si="15"/>
        <v>2287</v>
      </c>
      <c r="N141" s="57" t="s">
        <v>1288</v>
      </c>
    </row>
    <row r="142" ht="15.75" hidden="1" customHeight="1">
      <c r="A142" s="57" t="s">
        <v>315</v>
      </c>
      <c r="B142" s="57" t="s">
        <v>316</v>
      </c>
      <c r="C142" s="57" t="s">
        <v>6</v>
      </c>
      <c r="D142" s="57" t="s">
        <v>328</v>
      </c>
      <c r="E142" s="57" t="s">
        <v>1202</v>
      </c>
      <c r="F142" s="58" t="s">
        <v>1203</v>
      </c>
      <c r="G142" s="57" t="s">
        <v>1053</v>
      </c>
      <c r="H142" s="97">
        <v>1.0</v>
      </c>
      <c r="I142" s="113">
        <v>7590.0</v>
      </c>
      <c r="J142" s="125"/>
      <c r="K142" s="211">
        <v>3300.0</v>
      </c>
      <c r="L142" s="97">
        <v>2937.0</v>
      </c>
      <c r="M142" s="189">
        <f t="shared" si="15"/>
        <v>2937</v>
      </c>
      <c r="N142" s="57" t="s">
        <v>1204</v>
      </c>
      <c r="O142" s="63"/>
      <c r="P142" s="203"/>
      <c r="Q142" s="203"/>
      <c r="R142" s="396"/>
      <c r="S142" s="396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</row>
    <row r="143" ht="15.75" hidden="1" customHeight="1">
      <c r="A143" s="57" t="s">
        <v>315</v>
      </c>
      <c r="B143" s="57" t="s">
        <v>316</v>
      </c>
      <c r="C143" s="57" t="s">
        <v>6</v>
      </c>
      <c r="D143" s="35" t="s">
        <v>567</v>
      </c>
      <c r="E143" s="57" t="s">
        <v>1202</v>
      </c>
      <c r="F143" s="382" t="s">
        <v>1205</v>
      </c>
      <c r="G143" s="57" t="s">
        <v>1053</v>
      </c>
      <c r="H143" s="97">
        <v>1.0</v>
      </c>
      <c r="I143" s="113">
        <v>7590.0</v>
      </c>
      <c r="J143" s="125"/>
      <c r="K143" s="211">
        <v>3300.0</v>
      </c>
      <c r="L143" s="97">
        <v>2937.0</v>
      </c>
      <c r="M143" s="189">
        <f t="shared" si="15"/>
        <v>2937</v>
      </c>
      <c r="N143" s="57" t="s">
        <v>1204</v>
      </c>
      <c r="O143" s="63"/>
      <c r="P143" s="203"/>
      <c r="Q143" s="203"/>
      <c r="R143" s="396"/>
      <c r="S143" s="396"/>
      <c r="T143" s="396"/>
      <c r="U143" s="396"/>
      <c r="V143" s="396"/>
      <c r="W143" s="396"/>
      <c r="X143" s="396"/>
      <c r="Y143" s="396"/>
      <c r="Z143" s="396"/>
      <c r="AA143" s="396"/>
      <c r="AB143" s="396"/>
      <c r="AC143" s="396"/>
      <c r="AD143" s="396"/>
      <c r="AE143" s="396"/>
      <c r="AF143" s="396"/>
      <c r="AG143" s="396"/>
      <c r="AH143" s="396"/>
      <c r="AI143" s="396"/>
      <c r="AJ143" s="396"/>
      <c r="AK143" s="396"/>
      <c r="AL143" s="396"/>
      <c r="AM143" s="396"/>
      <c r="AN143" s="396"/>
    </row>
    <row r="144" ht="15.75" hidden="1" customHeight="1">
      <c r="A144" s="57" t="s">
        <v>315</v>
      </c>
      <c r="B144" s="57" t="s">
        <v>316</v>
      </c>
      <c r="C144" s="57" t="s">
        <v>6</v>
      </c>
      <c r="D144" s="362" t="s">
        <v>328</v>
      </c>
      <c r="E144" s="57" t="s">
        <v>1202</v>
      </c>
      <c r="F144" s="58" t="s">
        <v>1206</v>
      </c>
      <c r="G144" s="57" t="s">
        <v>1053</v>
      </c>
      <c r="H144" s="97">
        <v>1.0</v>
      </c>
      <c r="I144" s="113">
        <v>6790.0</v>
      </c>
      <c r="J144" s="125"/>
      <c r="K144" s="211">
        <v>2930.0</v>
      </c>
      <c r="L144" s="97">
        <v>2608.0</v>
      </c>
      <c r="M144" s="189">
        <f t="shared" si="15"/>
        <v>2608</v>
      </c>
      <c r="N144" s="57" t="s">
        <v>1204</v>
      </c>
      <c r="O144" s="64" t="s">
        <v>2079</v>
      </c>
      <c r="P144" s="203"/>
      <c r="Q144" s="203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6"/>
      <c r="AL144" s="396"/>
      <c r="AM144" s="396"/>
      <c r="AN144" s="396"/>
    </row>
    <row r="145" ht="15.75" hidden="1" customHeight="1">
      <c r="A145" s="57" t="s">
        <v>315</v>
      </c>
      <c r="B145" s="57" t="s">
        <v>316</v>
      </c>
      <c r="C145" s="57" t="s">
        <v>6</v>
      </c>
      <c r="D145" s="57" t="s">
        <v>328</v>
      </c>
      <c r="E145" s="57" t="s">
        <v>1202</v>
      </c>
      <c r="F145" s="58" t="s">
        <v>1207</v>
      </c>
      <c r="G145" s="57" t="s">
        <v>1053</v>
      </c>
      <c r="H145" s="97">
        <v>1.0</v>
      </c>
      <c r="I145" s="113">
        <v>7790.0</v>
      </c>
      <c r="J145" s="125"/>
      <c r="K145" s="211">
        <v>3430.0</v>
      </c>
      <c r="L145" s="97">
        <v>3053.0</v>
      </c>
      <c r="M145" s="189">
        <f t="shared" si="15"/>
        <v>3053</v>
      </c>
      <c r="N145" s="57" t="s">
        <v>1204</v>
      </c>
      <c r="O145" s="63"/>
      <c r="P145" s="203"/>
      <c r="Q145" s="203"/>
      <c r="R145" s="396"/>
      <c r="S145" s="396"/>
      <c r="T145" s="396"/>
      <c r="U145" s="396"/>
      <c r="V145" s="396"/>
      <c r="W145" s="396"/>
      <c r="X145" s="396"/>
      <c r="Y145" s="396"/>
      <c r="Z145" s="396"/>
      <c r="AA145" s="396"/>
      <c r="AB145" s="396"/>
      <c r="AC145" s="396"/>
      <c r="AD145" s="396"/>
      <c r="AE145" s="396"/>
      <c r="AF145" s="396"/>
      <c r="AG145" s="396"/>
      <c r="AH145" s="396"/>
      <c r="AI145" s="396"/>
      <c r="AJ145" s="396"/>
      <c r="AK145" s="396"/>
      <c r="AL145" s="396"/>
      <c r="AM145" s="396"/>
      <c r="AN145" s="396"/>
    </row>
    <row r="146" ht="15.75" hidden="1" customHeight="1">
      <c r="A146" s="35" t="s">
        <v>315</v>
      </c>
      <c r="B146" s="35" t="s">
        <v>316</v>
      </c>
      <c r="C146" s="35" t="s">
        <v>6</v>
      </c>
      <c r="D146" s="35" t="s">
        <v>567</v>
      </c>
      <c r="E146" s="35" t="s">
        <v>319</v>
      </c>
      <c r="F146" s="325" t="s">
        <v>1882</v>
      </c>
      <c r="G146" s="326" t="s">
        <v>583</v>
      </c>
      <c r="H146" s="154">
        <v>1.0</v>
      </c>
      <c r="I146" s="57">
        <v>5990.0</v>
      </c>
      <c r="J146" s="57">
        <v>3590.0</v>
      </c>
      <c r="K146" s="57"/>
      <c r="L146" s="154">
        <v>1469.0</v>
      </c>
      <c r="M146" s="327">
        <f t="shared" si="15"/>
        <v>1469</v>
      </c>
      <c r="N146" s="57" t="s">
        <v>1814</v>
      </c>
      <c r="O146" s="346"/>
      <c r="P146" s="323"/>
      <c r="Q146" s="323"/>
      <c r="R146" s="323"/>
      <c r="S146" s="323"/>
      <c r="T146" s="323"/>
      <c r="U146" s="323"/>
      <c r="V146" s="323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252"/>
      <c r="AK146" s="270"/>
      <c r="AL146" s="270"/>
      <c r="AM146" s="270"/>
      <c r="AN146" s="270"/>
      <c r="AO146" s="270"/>
    </row>
    <row r="147" ht="15.75" hidden="1" customHeight="1">
      <c r="A147" s="57" t="s">
        <v>315</v>
      </c>
      <c r="B147" s="57" t="s">
        <v>316</v>
      </c>
      <c r="C147" s="57" t="s">
        <v>6</v>
      </c>
      <c r="D147" s="35" t="s">
        <v>567</v>
      </c>
      <c r="E147" s="57" t="s">
        <v>1202</v>
      </c>
      <c r="F147" s="382" t="s">
        <v>1208</v>
      </c>
      <c r="G147" s="57" t="s">
        <v>1053</v>
      </c>
      <c r="H147" s="97">
        <v>0.0</v>
      </c>
      <c r="I147" s="113">
        <v>5190.0</v>
      </c>
      <c r="J147" s="125"/>
      <c r="K147" s="211">
        <v>2230.0</v>
      </c>
      <c r="L147" s="97">
        <v>1985.0</v>
      </c>
      <c r="M147" s="189">
        <f t="shared" si="15"/>
        <v>0</v>
      </c>
      <c r="N147" s="57" t="s">
        <v>1204</v>
      </c>
      <c r="O147" s="64" t="s">
        <v>2110</v>
      </c>
      <c r="P147" s="203"/>
      <c r="Q147" s="203"/>
      <c r="R147" s="396"/>
      <c r="S147" s="396"/>
      <c r="T147" s="396"/>
      <c r="U147" s="396"/>
      <c r="V147" s="396"/>
      <c r="W147" s="396"/>
      <c r="X147" s="396"/>
      <c r="Y147" s="396"/>
      <c r="Z147" s="396"/>
      <c r="AA147" s="396"/>
      <c r="AB147" s="396"/>
      <c r="AC147" s="396"/>
      <c r="AD147" s="396"/>
      <c r="AE147" s="396"/>
      <c r="AF147" s="396"/>
      <c r="AG147" s="396"/>
      <c r="AH147" s="396"/>
      <c r="AI147" s="396"/>
      <c r="AJ147" s="396"/>
      <c r="AK147" s="396"/>
      <c r="AL147" s="396"/>
      <c r="AM147" s="396"/>
      <c r="AN147" s="396"/>
    </row>
    <row r="148" ht="15.75" hidden="1" customHeight="1">
      <c r="A148" s="57" t="s">
        <v>315</v>
      </c>
      <c r="B148" s="57" t="s">
        <v>316</v>
      </c>
      <c r="C148" s="57" t="s">
        <v>6</v>
      </c>
      <c r="D148" s="57" t="s">
        <v>328</v>
      </c>
      <c r="E148" s="57" t="s">
        <v>4</v>
      </c>
      <c r="F148" s="57" t="s">
        <v>1208</v>
      </c>
      <c r="G148" s="57" t="s">
        <v>1053</v>
      </c>
      <c r="H148" s="57">
        <v>0.0</v>
      </c>
      <c r="I148" s="113">
        <v>5190.0</v>
      </c>
      <c r="J148" s="125"/>
      <c r="K148" s="211">
        <v>2230.0</v>
      </c>
      <c r="L148" s="57">
        <v>1895.5</v>
      </c>
      <c r="M148" s="189">
        <f t="shared" si="15"/>
        <v>0</v>
      </c>
      <c r="N148" s="57" t="s">
        <v>1423</v>
      </c>
      <c r="O148" s="64" t="s">
        <v>431</v>
      </c>
      <c r="P148" s="64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</row>
    <row r="149" ht="15.75" hidden="1" customHeight="1">
      <c r="A149" s="57" t="s">
        <v>315</v>
      </c>
      <c r="B149" s="57" t="s">
        <v>316</v>
      </c>
      <c r="C149" s="57" t="s">
        <v>6</v>
      </c>
      <c r="D149" s="57" t="s">
        <v>567</v>
      </c>
      <c r="E149" s="57" t="s">
        <v>4</v>
      </c>
      <c r="F149" s="358" t="s">
        <v>1208</v>
      </c>
      <c r="G149" s="57" t="s">
        <v>1053</v>
      </c>
      <c r="H149" s="57">
        <v>1.0</v>
      </c>
      <c r="I149" s="113">
        <v>5190.0</v>
      </c>
      <c r="J149" s="125"/>
      <c r="K149" s="211">
        <v>2230.0</v>
      </c>
      <c r="L149" s="57">
        <v>1895.5</v>
      </c>
      <c r="M149" s="189">
        <f t="shared" si="15"/>
        <v>1895.5</v>
      </c>
      <c r="N149" s="57" t="s">
        <v>1423</v>
      </c>
      <c r="O149" s="63"/>
      <c r="P149" s="64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 ht="15.75" hidden="1" customHeight="1">
      <c r="A150" s="271" t="s">
        <v>315</v>
      </c>
      <c r="B150" s="57" t="s">
        <v>316</v>
      </c>
      <c r="C150" s="57" t="s">
        <v>6</v>
      </c>
      <c r="D150" s="97" t="s">
        <v>567</v>
      </c>
      <c r="E150" s="57" t="s">
        <v>4</v>
      </c>
      <c r="F150" s="358" t="s">
        <v>659</v>
      </c>
      <c r="G150" s="57" t="s">
        <v>583</v>
      </c>
      <c r="H150" s="39">
        <v>1.0</v>
      </c>
      <c r="I150" s="120">
        <v>5290.0</v>
      </c>
      <c r="J150" s="120">
        <v>4290.0</v>
      </c>
      <c r="K150" s="119"/>
      <c r="L150" s="61" t="s">
        <v>660</v>
      </c>
      <c r="M150" s="62">
        <v>1322.0</v>
      </c>
      <c r="N150" s="57" t="s">
        <v>629</v>
      </c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  <c r="AA150" s="252"/>
      <c r="AB150" s="252"/>
      <c r="AC150" s="252"/>
      <c r="AD150" s="252"/>
      <c r="AE150" s="252"/>
      <c r="AF150" s="252"/>
      <c r="AG150" s="252"/>
      <c r="AH150" s="252"/>
      <c r="AI150" s="270"/>
      <c r="AJ150" s="270"/>
      <c r="AK150" s="270"/>
    </row>
    <row r="151" ht="15.75" hidden="1" customHeight="1">
      <c r="A151" s="57" t="s">
        <v>315</v>
      </c>
      <c r="B151" s="57" t="s">
        <v>316</v>
      </c>
      <c r="C151" s="57" t="s">
        <v>6</v>
      </c>
      <c r="D151" s="35" t="s">
        <v>567</v>
      </c>
      <c r="E151" s="57" t="s">
        <v>1202</v>
      </c>
      <c r="F151" s="382" t="s">
        <v>1210</v>
      </c>
      <c r="G151" s="57" t="s">
        <v>1053</v>
      </c>
      <c r="H151" s="97">
        <v>0.0</v>
      </c>
      <c r="I151" s="113">
        <v>3390.0</v>
      </c>
      <c r="J151" s="125"/>
      <c r="K151" s="211">
        <v>1490.0</v>
      </c>
      <c r="L151" s="97">
        <v>1326.0</v>
      </c>
      <c r="M151" s="189">
        <f t="shared" ref="M151:M154" si="16">L151*H151</f>
        <v>0</v>
      </c>
      <c r="N151" s="57" t="s">
        <v>1204</v>
      </c>
      <c r="O151" s="64" t="s">
        <v>2111</v>
      </c>
      <c r="P151" s="203"/>
      <c r="Q151" s="203"/>
      <c r="R151" s="396"/>
      <c r="S151" s="396"/>
      <c r="T151" s="396"/>
      <c r="U151" s="396"/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</row>
    <row r="152" ht="15.75" hidden="1" customHeight="1">
      <c r="A152" s="57" t="s">
        <v>315</v>
      </c>
      <c r="B152" s="57" t="s">
        <v>316</v>
      </c>
      <c r="C152" s="57" t="s">
        <v>6</v>
      </c>
      <c r="D152" s="271" t="s">
        <v>567</v>
      </c>
      <c r="E152" s="57" t="s">
        <v>4</v>
      </c>
      <c r="F152" s="358" t="s">
        <v>1052</v>
      </c>
      <c r="G152" s="57" t="s">
        <v>1053</v>
      </c>
      <c r="H152" s="38">
        <v>1.0</v>
      </c>
      <c r="I152" s="113">
        <v>6190.0</v>
      </c>
      <c r="J152" s="125"/>
      <c r="K152" s="179">
        <v>2660.0</v>
      </c>
      <c r="L152" s="38">
        <v>2261.0</v>
      </c>
      <c r="M152" s="383">
        <f t="shared" si="16"/>
        <v>2261</v>
      </c>
      <c r="N152" s="57" t="s">
        <v>1037</v>
      </c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  <c r="AA152" s="252"/>
      <c r="AB152" s="252"/>
      <c r="AC152" s="252"/>
      <c r="AD152" s="252"/>
      <c r="AE152" s="252"/>
      <c r="AF152" s="252"/>
      <c r="AG152" s="252"/>
      <c r="AH152" s="252"/>
      <c r="AI152" s="270"/>
      <c r="AJ152" s="270"/>
      <c r="AK152" s="270"/>
    </row>
    <row r="153" ht="15.75" hidden="1" customHeight="1">
      <c r="A153" s="57" t="s">
        <v>315</v>
      </c>
      <c r="B153" s="57" t="s">
        <v>316</v>
      </c>
      <c r="C153" s="57" t="s">
        <v>6</v>
      </c>
      <c r="D153" s="57" t="s">
        <v>328</v>
      </c>
      <c r="E153" s="57" t="s">
        <v>4</v>
      </c>
      <c r="F153" s="57" t="s">
        <v>1052</v>
      </c>
      <c r="G153" s="57" t="s">
        <v>1053</v>
      </c>
      <c r="H153" s="38">
        <v>1.0</v>
      </c>
      <c r="I153" s="113">
        <v>6190.0</v>
      </c>
      <c r="J153" s="125"/>
      <c r="K153" s="179">
        <v>2660.0</v>
      </c>
      <c r="L153" s="38">
        <v>2261.0</v>
      </c>
      <c r="M153" s="383">
        <f t="shared" si="16"/>
        <v>2261</v>
      </c>
      <c r="N153" s="57" t="s">
        <v>1037</v>
      </c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  <c r="AH153" s="252"/>
      <c r="AI153" s="270"/>
      <c r="AJ153" s="270"/>
      <c r="AK153" s="270"/>
    </row>
    <row r="154" ht="15.75" hidden="1" customHeight="1">
      <c r="A154" s="122" t="s">
        <v>315</v>
      </c>
      <c r="B154" s="122" t="s">
        <v>316</v>
      </c>
      <c r="C154" s="122" t="s">
        <v>6</v>
      </c>
      <c r="D154" s="122" t="s">
        <v>328</v>
      </c>
      <c r="E154" s="122" t="s">
        <v>1202</v>
      </c>
      <c r="F154" s="122" t="s">
        <v>1281</v>
      </c>
      <c r="G154" s="122" t="s">
        <v>1053</v>
      </c>
      <c r="H154" s="121">
        <v>0.0</v>
      </c>
      <c r="I154" s="142">
        <v>4990.0</v>
      </c>
      <c r="J154" s="232"/>
      <c r="K154" s="233">
        <v>1985.0</v>
      </c>
      <c r="L154" s="122">
        <v>1890.48</v>
      </c>
      <c r="M154" s="234">
        <f t="shared" si="16"/>
        <v>0</v>
      </c>
      <c r="N154" s="122" t="s">
        <v>1204</v>
      </c>
      <c r="O154" s="99" t="s">
        <v>1771</v>
      </c>
      <c r="P154" s="99" t="s">
        <v>1282</v>
      </c>
      <c r="Q154" s="103"/>
      <c r="R154" s="103"/>
      <c r="S154" s="103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  <c r="AF154" s="574"/>
      <c r="AG154" s="574"/>
      <c r="AH154" s="574"/>
      <c r="AI154" s="574"/>
      <c r="AJ154" s="574"/>
      <c r="AK154" s="574"/>
      <c r="AL154" s="574"/>
      <c r="AM154" s="574"/>
      <c r="AN154" s="574"/>
    </row>
    <row r="155" ht="15.75" hidden="1" customHeight="1">
      <c r="A155" s="271" t="s">
        <v>315</v>
      </c>
      <c r="B155" s="57" t="s">
        <v>316</v>
      </c>
      <c r="C155" s="57" t="s">
        <v>6</v>
      </c>
      <c r="D155" s="57" t="s">
        <v>328</v>
      </c>
      <c r="E155" s="57" t="s">
        <v>4</v>
      </c>
      <c r="F155" s="58" t="s">
        <v>584</v>
      </c>
      <c r="G155" s="57" t="s">
        <v>583</v>
      </c>
      <c r="H155" s="39">
        <v>1.0</v>
      </c>
      <c r="I155" s="59">
        <v>4790.0</v>
      </c>
      <c r="J155" s="59">
        <v>2390.0</v>
      </c>
      <c r="K155" s="274"/>
      <c r="L155" s="61">
        <v>1597.0</v>
      </c>
      <c r="M155" s="62">
        <v>799.0</v>
      </c>
      <c r="N155" s="57" t="s">
        <v>476</v>
      </c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  <c r="AH155" s="252"/>
      <c r="AI155" s="252"/>
      <c r="AJ155" s="270"/>
      <c r="AK155" s="270"/>
      <c r="AL155" s="270"/>
      <c r="AM155" s="270"/>
      <c r="AN155" s="270"/>
      <c r="AO155" s="270"/>
    </row>
    <row r="156" ht="15.75" hidden="1" customHeight="1">
      <c r="A156" s="271" t="s">
        <v>315</v>
      </c>
      <c r="B156" s="57" t="s">
        <v>316</v>
      </c>
      <c r="C156" s="57" t="s">
        <v>6</v>
      </c>
      <c r="D156" s="57" t="s">
        <v>328</v>
      </c>
      <c r="E156" s="57" t="s">
        <v>4</v>
      </c>
      <c r="F156" s="58" t="s">
        <v>585</v>
      </c>
      <c r="G156" s="57" t="s">
        <v>583</v>
      </c>
      <c r="H156" s="39">
        <v>0.0</v>
      </c>
      <c r="I156" s="59">
        <v>4790.0</v>
      </c>
      <c r="J156" s="59">
        <v>2390.0</v>
      </c>
      <c r="K156" s="274"/>
      <c r="L156" s="61">
        <v>1597.0</v>
      </c>
      <c r="M156" s="62">
        <v>799.0</v>
      </c>
      <c r="N156" s="57" t="s">
        <v>476</v>
      </c>
      <c r="O156" s="363" t="s">
        <v>2112</v>
      </c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70"/>
      <c r="AK156" s="270"/>
      <c r="AL156" s="270"/>
      <c r="AM156" s="270"/>
      <c r="AN156" s="270"/>
      <c r="AO156" s="270"/>
    </row>
    <row r="157" ht="15.75" hidden="1" customHeight="1">
      <c r="A157" s="57" t="s">
        <v>315</v>
      </c>
      <c r="B157" s="57" t="s">
        <v>316</v>
      </c>
      <c r="C157" s="57" t="s">
        <v>6</v>
      </c>
      <c r="D157" s="271" t="s">
        <v>567</v>
      </c>
      <c r="E157" s="57" t="s">
        <v>4</v>
      </c>
      <c r="F157" s="358" t="s">
        <v>1054</v>
      </c>
      <c r="G157" s="57" t="s">
        <v>583</v>
      </c>
      <c r="H157" s="38">
        <v>1.0</v>
      </c>
      <c r="I157" s="113">
        <v>6790.0</v>
      </c>
      <c r="J157" s="125"/>
      <c r="K157" s="179">
        <v>2850.0</v>
      </c>
      <c r="L157" s="38">
        <v>2423.0</v>
      </c>
      <c r="M157" s="383">
        <f t="shared" ref="M157:M176" si="17">L157*H157</f>
        <v>2423</v>
      </c>
      <c r="N157" s="57" t="s">
        <v>1037</v>
      </c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70"/>
      <c r="AJ157" s="270"/>
      <c r="AK157" s="270"/>
    </row>
    <row r="158" ht="15.75" hidden="1" customHeight="1">
      <c r="A158" s="57" t="s">
        <v>315</v>
      </c>
      <c r="B158" s="57" t="s">
        <v>316</v>
      </c>
      <c r="C158" s="57" t="s">
        <v>6</v>
      </c>
      <c r="D158" s="271" t="s">
        <v>567</v>
      </c>
      <c r="E158" s="57" t="s">
        <v>4</v>
      </c>
      <c r="F158" s="358" t="s">
        <v>1055</v>
      </c>
      <c r="G158" s="57" t="s">
        <v>583</v>
      </c>
      <c r="H158" s="38">
        <v>1.0</v>
      </c>
      <c r="I158" s="113">
        <v>6790.0</v>
      </c>
      <c r="J158" s="125"/>
      <c r="K158" s="179">
        <v>2850.0</v>
      </c>
      <c r="L158" s="38">
        <v>2423.0</v>
      </c>
      <c r="M158" s="383">
        <f t="shared" si="17"/>
        <v>2423</v>
      </c>
      <c r="N158" s="57" t="s">
        <v>1037</v>
      </c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  <c r="AH158" s="252"/>
      <c r="AI158" s="270"/>
      <c r="AJ158" s="270"/>
      <c r="AK158" s="270"/>
    </row>
    <row r="159" ht="15.75" hidden="1" customHeight="1">
      <c r="A159" s="57" t="s">
        <v>315</v>
      </c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1055</v>
      </c>
      <c r="G159" s="57" t="s">
        <v>583</v>
      </c>
      <c r="H159" s="38">
        <v>1.0</v>
      </c>
      <c r="I159" s="113">
        <v>6790.0</v>
      </c>
      <c r="J159" s="125"/>
      <c r="K159" s="179">
        <v>2850.0</v>
      </c>
      <c r="L159" s="38">
        <v>2423.0</v>
      </c>
      <c r="M159" s="383">
        <f t="shared" si="17"/>
        <v>2423</v>
      </c>
      <c r="N159" s="57" t="s">
        <v>1037</v>
      </c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70"/>
      <c r="AJ159" s="270"/>
      <c r="AK159" s="270"/>
    </row>
    <row r="160" ht="15.75" hidden="1" customHeight="1">
      <c r="A160" s="57" t="s">
        <v>315</v>
      </c>
      <c r="B160" s="57" t="s">
        <v>316</v>
      </c>
      <c r="C160" s="57" t="s">
        <v>6</v>
      </c>
      <c r="D160" s="271" t="s">
        <v>567</v>
      </c>
      <c r="E160" s="57" t="s">
        <v>4</v>
      </c>
      <c r="F160" s="358" t="s">
        <v>1056</v>
      </c>
      <c r="G160" s="57" t="s">
        <v>583</v>
      </c>
      <c r="H160" s="38">
        <v>1.0</v>
      </c>
      <c r="I160" s="113">
        <v>7190.0</v>
      </c>
      <c r="J160" s="125"/>
      <c r="K160" s="179">
        <v>3090.0</v>
      </c>
      <c r="L160" s="38">
        <v>2627.0</v>
      </c>
      <c r="M160" s="383">
        <f t="shared" si="17"/>
        <v>2627</v>
      </c>
      <c r="N160" s="57" t="s">
        <v>1037</v>
      </c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  <c r="AH160" s="252"/>
      <c r="AI160" s="270"/>
      <c r="AJ160" s="270"/>
      <c r="AK160" s="270"/>
    </row>
    <row r="161" ht="15.75" hidden="1" customHeight="1">
      <c r="A161" s="57" t="s">
        <v>315</v>
      </c>
      <c r="B161" s="57" t="s">
        <v>316</v>
      </c>
      <c r="C161" s="57" t="s">
        <v>6</v>
      </c>
      <c r="D161" s="57" t="s">
        <v>328</v>
      </c>
      <c r="E161" s="57" t="s">
        <v>4</v>
      </c>
      <c r="F161" s="57" t="s">
        <v>1056</v>
      </c>
      <c r="G161" s="57" t="s">
        <v>583</v>
      </c>
      <c r="H161" s="38">
        <v>1.0</v>
      </c>
      <c r="I161" s="113">
        <v>7190.0</v>
      </c>
      <c r="J161" s="125"/>
      <c r="K161" s="179">
        <v>3090.0</v>
      </c>
      <c r="L161" s="38">
        <v>2627.0</v>
      </c>
      <c r="M161" s="383">
        <f t="shared" si="17"/>
        <v>2627</v>
      </c>
      <c r="N161" s="57" t="s">
        <v>1037</v>
      </c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70"/>
      <c r="AJ161" s="270"/>
      <c r="AK161" s="270"/>
    </row>
    <row r="162" ht="15.75" hidden="1" customHeight="1">
      <c r="A162" s="57" t="s">
        <v>315</v>
      </c>
      <c r="B162" s="57" t="s">
        <v>316</v>
      </c>
      <c r="C162" s="57" t="s">
        <v>6</v>
      </c>
      <c r="D162" s="271" t="s">
        <v>567</v>
      </c>
      <c r="E162" s="57" t="s">
        <v>4</v>
      </c>
      <c r="F162" s="358" t="s">
        <v>1057</v>
      </c>
      <c r="G162" s="57" t="s">
        <v>583</v>
      </c>
      <c r="H162" s="38">
        <v>1.0</v>
      </c>
      <c r="I162" s="113">
        <v>7190.0</v>
      </c>
      <c r="J162" s="125"/>
      <c r="K162" s="179">
        <v>3090.0</v>
      </c>
      <c r="L162" s="38">
        <v>2627.0</v>
      </c>
      <c r="M162" s="383">
        <f t="shared" si="17"/>
        <v>2627</v>
      </c>
      <c r="N162" s="57" t="s">
        <v>1037</v>
      </c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  <c r="AA162" s="252"/>
      <c r="AB162" s="252"/>
      <c r="AC162" s="252"/>
      <c r="AD162" s="252"/>
      <c r="AE162" s="252"/>
      <c r="AF162" s="252"/>
      <c r="AG162" s="252"/>
      <c r="AH162" s="252"/>
      <c r="AI162" s="270"/>
      <c r="AJ162" s="270"/>
      <c r="AK162" s="270"/>
    </row>
    <row r="163" ht="15.75" hidden="1" customHeight="1">
      <c r="A163" s="57" t="s">
        <v>315</v>
      </c>
      <c r="B163" s="57" t="s">
        <v>316</v>
      </c>
      <c r="C163" s="57" t="s">
        <v>6</v>
      </c>
      <c r="D163" s="57" t="s">
        <v>328</v>
      </c>
      <c r="E163" s="57" t="s">
        <v>4</v>
      </c>
      <c r="F163" s="57" t="s">
        <v>1057</v>
      </c>
      <c r="G163" s="57" t="s">
        <v>583</v>
      </c>
      <c r="H163" s="38">
        <v>1.0</v>
      </c>
      <c r="I163" s="113">
        <v>7190.0</v>
      </c>
      <c r="J163" s="125"/>
      <c r="K163" s="179">
        <v>3090.0</v>
      </c>
      <c r="L163" s="38">
        <v>2627.0</v>
      </c>
      <c r="M163" s="383">
        <f t="shared" si="17"/>
        <v>2627</v>
      </c>
      <c r="N163" s="57" t="s">
        <v>1037</v>
      </c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  <c r="AA163" s="252"/>
      <c r="AB163" s="252"/>
      <c r="AC163" s="252"/>
      <c r="AD163" s="252"/>
      <c r="AE163" s="252"/>
      <c r="AF163" s="252"/>
      <c r="AG163" s="252"/>
      <c r="AH163" s="252"/>
      <c r="AI163" s="270"/>
      <c r="AJ163" s="270"/>
      <c r="AK163" s="270"/>
    </row>
    <row r="164" ht="15.75" hidden="1" customHeight="1">
      <c r="A164" s="57" t="s">
        <v>315</v>
      </c>
      <c r="B164" s="57" t="s">
        <v>316</v>
      </c>
      <c r="C164" s="57" t="s">
        <v>6</v>
      </c>
      <c r="D164" s="271" t="s">
        <v>567</v>
      </c>
      <c r="E164" s="57" t="s">
        <v>4</v>
      </c>
      <c r="F164" s="358" t="s">
        <v>1058</v>
      </c>
      <c r="G164" s="57" t="s">
        <v>583</v>
      </c>
      <c r="H164" s="38">
        <v>1.0</v>
      </c>
      <c r="I164" s="113">
        <v>7190.0</v>
      </c>
      <c r="J164" s="125"/>
      <c r="K164" s="179">
        <v>3090.0</v>
      </c>
      <c r="L164" s="38">
        <v>2627.0</v>
      </c>
      <c r="M164" s="383">
        <f t="shared" si="17"/>
        <v>2627</v>
      </c>
      <c r="N164" s="57" t="s">
        <v>1037</v>
      </c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  <c r="AA164" s="252"/>
      <c r="AB164" s="252"/>
      <c r="AC164" s="252"/>
      <c r="AD164" s="252"/>
      <c r="AE164" s="252"/>
      <c r="AF164" s="252"/>
      <c r="AG164" s="252"/>
      <c r="AH164" s="252"/>
      <c r="AI164" s="270"/>
      <c r="AJ164" s="270"/>
      <c r="AK164" s="270"/>
    </row>
    <row r="165" ht="15.75" hidden="1" customHeight="1">
      <c r="A165" s="57" t="s">
        <v>315</v>
      </c>
      <c r="B165" s="57" t="s">
        <v>316</v>
      </c>
      <c r="C165" s="57" t="s">
        <v>6</v>
      </c>
      <c r="D165" s="57" t="s">
        <v>328</v>
      </c>
      <c r="E165" s="57" t="s">
        <v>4</v>
      </c>
      <c r="F165" s="57" t="s">
        <v>1318</v>
      </c>
      <c r="G165" s="57" t="s">
        <v>1053</v>
      </c>
      <c r="H165" s="38">
        <v>1.0</v>
      </c>
      <c r="I165" s="113">
        <v>5790.0</v>
      </c>
      <c r="J165" s="125"/>
      <c r="K165" s="210">
        <v>2490.0</v>
      </c>
      <c r="L165" s="57">
        <v>2117.0</v>
      </c>
      <c r="M165" s="189">
        <f t="shared" si="17"/>
        <v>2117</v>
      </c>
      <c r="N165" s="57" t="s">
        <v>1288</v>
      </c>
    </row>
    <row r="166" ht="15.75" hidden="1" customHeight="1">
      <c r="A166" s="57" t="s">
        <v>315</v>
      </c>
      <c r="B166" s="57" t="s">
        <v>316</v>
      </c>
      <c r="C166" s="57" t="s">
        <v>6</v>
      </c>
      <c r="D166" s="362" t="s">
        <v>328</v>
      </c>
      <c r="E166" s="57" t="s">
        <v>1202</v>
      </c>
      <c r="F166" s="58" t="s">
        <v>1211</v>
      </c>
      <c r="G166" s="57" t="s">
        <v>1053</v>
      </c>
      <c r="H166" s="97">
        <v>0.0</v>
      </c>
      <c r="I166" s="113">
        <v>6590.0</v>
      </c>
      <c r="J166" s="125"/>
      <c r="K166" s="211">
        <v>2890.0</v>
      </c>
      <c r="L166" s="97">
        <v>2572.0</v>
      </c>
      <c r="M166" s="189">
        <f t="shared" si="17"/>
        <v>0</v>
      </c>
      <c r="N166" s="57" t="s">
        <v>1204</v>
      </c>
      <c r="O166" s="64" t="s">
        <v>2113</v>
      </c>
      <c r="P166" s="203" t="s">
        <v>1771</v>
      </c>
      <c r="Q166" s="203"/>
      <c r="R166" s="396"/>
      <c r="S166" s="396"/>
      <c r="T166" s="396"/>
      <c r="U166" s="396"/>
      <c r="V166" s="396"/>
      <c r="W166" s="396"/>
      <c r="X166" s="396"/>
      <c r="Y166" s="396"/>
      <c r="Z166" s="396"/>
      <c r="AA166" s="396"/>
      <c r="AB166" s="396"/>
      <c r="AC166" s="396"/>
      <c r="AD166" s="396"/>
      <c r="AE166" s="396"/>
      <c r="AF166" s="396"/>
      <c r="AG166" s="396"/>
      <c r="AH166" s="396"/>
      <c r="AI166" s="396"/>
      <c r="AJ166" s="396"/>
      <c r="AK166" s="396"/>
      <c r="AL166" s="396"/>
      <c r="AM166" s="396"/>
      <c r="AN166" s="396"/>
    </row>
    <row r="167" ht="15.75" hidden="1" customHeight="1">
      <c r="A167" s="57" t="s">
        <v>315</v>
      </c>
      <c r="B167" s="57" t="s">
        <v>316</v>
      </c>
      <c r="C167" s="57" t="s">
        <v>6</v>
      </c>
      <c r="D167" s="57" t="s">
        <v>567</v>
      </c>
      <c r="E167" s="57" t="s">
        <v>4</v>
      </c>
      <c r="F167" s="358" t="s">
        <v>1211</v>
      </c>
      <c r="G167" s="57" t="s">
        <v>1053</v>
      </c>
      <c r="H167" s="38">
        <v>1.0</v>
      </c>
      <c r="I167" s="113">
        <v>6790.0</v>
      </c>
      <c r="J167" s="125"/>
      <c r="K167" s="210">
        <v>2890.0</v>
      </c>
      <c r="L167" s="57">
        <v>2457.0</v>
      </c>
      <c r="M167" s="189">
        <f t="shared" si="17"/>
        <v>2457</v>
      </c>
      <c r="N167" s="57" t="s">
        <v>1288</v>
      </c>
    </row>
    <row r="168" ht="15.75" hidden="1" customHeight="1">
      <c r="A168" s="57" t="s">
        <v>315</v>
      </c>
      <c r="B168" s="57" t="s">
        <v>316</v>
      </c>
      <c r="C168" s="57" t="s">
        <v>6</v>
      </c>
      <c r="D168" s="57" t="s">
        <v>328</v>
      </c>
      <c r="E168" s="57" t="s">
        <v>4</v>
      </c>
      <c r="F168" s="57" t="s">
        <v>1211</v>
      </c>
      <c r="G168" s="57" t="s">
        <v>1053</v>
      </c>
      <c r="H168" s="38">
        <v>1.0</v>
      </c>
      <c r="I168" s="113">
        <v>6790.0</v>
      </c>
      <c r="J168" s="125"/>
      <c r="K168" s="210">
        <v>2890.0</v>
      </c>
      <c r="L168" s="57">
        <v>2457.0</v>
      </c>
      <c r="M168" s="189">
        <f t="shared" si="17"/>
        <v>2457</v>
      </c>
      <c r="N168" s="57" t="s">
        <v>1288</v>
      </c>
    </row>
    <row r="169" ht="15.75" customHeight="1">
      <c r="A169" s="57" t="s">
        <v>315</v>
      </c>
      <c r="B169" s="57" t="s">
        <v>316</v>
      </c>
      <c r="C169" s="58"/>
      <c r="D169" s="271" t="s">
        <v>474</v>
      </c>
      <c r="E169" s="57" t="s">
        <v>1202</v>
      </c>
      <c r="F169" s="58" t="s">
        <v>1212</v>
      </c>
      <c r="G169" s="57" t="s">
        <v>1053</v>
      </c>
      <c r="H169" s="97">
        <v>1.0</v>
      </c>
      <c r="I169" s="113">
        <v>6190.0</v>
      </c>
      <c r="J169" s="125"/>
      <c r="K169" s="211">
        <v>2690.0</v>
      </c>
      <c r="L169" s="97">
        <v>2394.0</v>
      </c>
      <c r="M169" s="189">
        <f t="shared" si="17"/>
        <v>2394</v>
      </c>
      <c r="N169" s="57" t="s">
        <v>1204</v>
      </c>
      <c r="O169" s="63"/>
      <c r="P169" s="203"/>
      <c r="Q169" s="203"/>
      <c r="R169" s="396"/>
      <c r="S169" s="396"/>
      <c r="T169" s="396"/>
      <c r="U169" s="396"/>
      <c r="V169" s="396"/>
      <c r="W169" s="396"/>
      <c r="X169" s="396"/>
      <c r="Y169" s="396"/>
      <c r="Z169" s="396"/>
      <c r="AA169" s="396"/>
      <c r="AB169" s="396"/>
      <c r="AC169" s="396"/>
      <c r="AD169" s="396"/>
      <c r="AE169" s="396"/>
      <c r="AF169" s="396"/>
      <c r="AG169" s="396"/>
      <c r="AH169" s="396"/>
      <c r="AI169" s="396"/>
      <c r="AJ169" s="396"/>
      <c r="AK169" s="396"/>
      <c r="AL169" s="396"/>
      <c r="AM169" s="396"/>
      <c r="AN169" s="396"/>
    </row>
    <row r="170" ht="15.75" hidden="1" customHeight="1">
      <c r="A170" s="57" t="s">
        <v>315</v>
      </c>
      <c r="B170" s="57" t="s">
        <v>316</v>
      </c>
      <c r="C170" s="58"/>
      <c r="D170" s="57" t="s">
        <v>328</v>
      </c>
      <c r="E170" s="57" t="s">
        <v>1202</v>
      </c>
      <c r="F170" s="58" t="s">
        <v>1212</v>
      </c>
      <c r="G170" s="57" t="s">
        <v>1053</v>
      </c>
      <c r="H170" s="97">
        <v>1.0</v>
      </c>
      <c r="I170" s="113">
        <v>6190.0</v>
      </c>
      <c r="J170" s="125"/>
      <c r="K170" s="211">
        <v>2690.0</v>
      </c>
      <c r="L170" s="97">
        <v>2394.0</v>
      </c>
      <c r="M170" s="189">
        <f t="shared" si="17"/>
        <v>2394</v>
      </c>
      <c r="N170" s="57" t="s">
        <v>1204</v>
      </c>
      <c r="O170" s="63"/>
      <c r="P170" s="203"/>
      <c r="Q170" s="203"/>
      <c r="R170" s="396"/>
      <c r="S170" s="396"/>
      <c r="T170" s="396"/>
      <c r="U170" s="396"/>
      <c r="V170" s="396"/>
      <c r="W170" s="396"/>
      <c r="X170" s="396"/>
      <c r="Y170" s="396"/>
      <c r="Z170" s="396"/>
      <c r="AA170" s="396"/>
      <c r="AB170" s="396"/>
      <c r="AC170" s="396"/>
      <c r="AD170" s="396"/>
      <c r="AE170" s="396"/>
      <c r="AF170" s="396"/>
      <c r="AG170" s="396"/>
      <c r="AH170" s="396"/>
      <c r="AI170" s="396"/>
      <c r="AJ170" s="396"/>
      <c r="AK170" s="396"/>
      <c r="AL170" s="396"/>
      <c r="AM170" s="396"/>
      <c r="AN170" s="396"/>
    </row>
    <row r="171" ht="15.75" hidden="1" customHeight="1">
      <c r="A171" s="57" t="s">
        <v>315</v>
      </c>
      <c r="B171" s="57" t="s">
        <v>316</v>
      </c>
      <c r="C171" s="58"/>
      <c r="D171" s="57" t="s">
        <v>328</v>
      </c>
      <c r="E171" s="57" t="s">
        <v>1202</v>
      </c>
      <c r="F171" s="58" t="s">
        <v>1213</v>
      </c>
      <c r="G171" s="57" t="s">
        <v>1053</v>
      </c>
      <c r="H171" s="97">
        <v>1.0</v>
      </c>
      <c r="I171" s="113">
        <v>6190.0</v>
      </c>
      <c r="J171" s="125"/>
      <c r="K171" s="211">
        <v>2690.0</v>
      </c>
      <c r="L171" s="97">
        <v>2394.0</v>
      </c>
      <c r="M171" s="189">
        <f t="shared" si="17"/>
        <v>2394</v>
      </c>
      <c r="N171" s="57" t="s">
        <v>1204</v>
      </c>
      <c r="O171" s="63"/>
      <c r="P171" s="203"/>
      <c r="Q171" s="203"/>
      <c r="R171" s="396"/>
      <c r="S171" s="396"/>
      <c r="T171" s="396"/>
      <c r="U171" s="396"/>
      <c r="V171" s="396"/>
      <c r="W171" s="396"/>
      <c r="X171" s="396"/>
      <c r="Y171" s="396"/>
      <c r="Z171" s="396"/>
      <c r="AA171" s="396"/>
      <c r="AB171" s="396"/>
      <c r="AC171" s="396"/>
      <c r="AD171" s="396"/>
      <c r="AE171" s="396"/>
      <c r="AF171" s="396"/>
      <c r="AG171" s="396"/>
      <c r="AH171" s="396"/>
      <c r="AI171" s="396"/>
      <c r="AJ171" s="396"/>
      <c r="AK171" s="396"/>
      <c r="AL171" s="396"/>
      <c r="AM171" s="396"/>
      <c r="AN171" s="396"/>
    </row>
    <row r="172" ht="15.75" hidden="1" customHeight="1">
      <c r="A172" s="57" t="s">
        <v>315</v>
      </c>
      <c r="B172" s="57" t="s">
        <v>316</v>
      </c>
      <c r="C172" s="58"/>
      <c r="D172" s="35" t="s">
        <v>567</v>
      </c>
      <c r="E172" s="57" t="s">
        <v>1202</v>
      </c>
      <c r="F172" s="382" t="s">
        <v>1214</v>
      </c>
      <c r="G172" s="57" t="s">
        <v>1053</v>
      </c>
      <c r="H172" s="97">
        <v>1.0</v>
      </c>
      <c r="I172" s="113">
        <v>6190.0</v>
      </c>
      <c r="J172" s="125"/>
      <c r="K172" s="211">
        <v>2690.0</v>
      </c>
      <c r="L172" s="97">
        <v>2394.0</v>
      </c>
      <c r="M172" s="189">
        <f t="shared" si="17"/>
        <v>2394</v>
      </c>
      <c r="N172" s="57" t="s">
        <v>1204</v>
      </c>
      <c r="O172" s="63"/>
      <c r="P172" s="203"/>
      <c r="Q172" s="203"/>
      <c r="R172" s="396"/>
      <c r="S172" s="396"/>
      <c r="T172" s="396"/>
      <c r="U172" s="396"/>
      <c r="V172" s="396"/>
      <c r="W172" s="396"/>
      <c r="X172" s="396"/>
      <c r="Y172" s="396"/>
      <c r="Z172" s="396"/>
      <c r="AA172" s="396"/>
      <c r="AB172" s="396"/>
      <c r="AC172" s="396"/>
      <c r="AD172" s="396"/>
      <c r="AE172" s="396"/>
      <c r="AF172" s="396"/>
      <c r="AG172" s="396"/>
      <c r="AH172" s="396"/>
      <c r="AI172" s="396"/>
      <c r="AJ172" s="396"/>
      <c r="AK172" s="396"/>
      <c r="AL172" s="396"/>
      <c r="AM172" s="396"/>
      <c r="AN172" s="396"/>
    </row>
    <row r="173" ht="15.75" hidden="1" customHeight="1">
      <c r="A173" s="122" t="s">
        <v>315</v>
      </c>
      <c r="B173" s="122" t="s">
        <v>316</v>
      </c>
      <c r="C173" s="122" t="s">
        <v>6</v>
      </c>
      <c r="D173" s="122" t="s">
        <v>328</v>
      </c>
      <c r="E173" s="122" t="s">
        <v>1202</v>
      </c>
      <c r="F173" s="122" t="s">
        <v>1283</v>
      </c>
      <c r="G173" s="122" t="s">
        <v>1053</v>
      </c>
      <c r="H173" s="121">
        <v>1.0</v>
      </c>
      <c r="I173" s="142">
        <v>7390.0</v>
      </c>
      <c r="J173" s="232"/>
      <c r="K173" s="233">
        <v>2928.0</v>
      </c>
      <c r="L173" s="122">
        <v>2788.57</v>
      </c>
      <c r="M173" s="234">
        <f t="shared" si="17"/>
        <v>2788.57</v>
      </c>
      <c r="N173" s="122" t="s">
        <v>1204</v>
      </c>
      <c r="O173" s="103"/>
      <c r="P173" s="99" t="s">
        <v>1282</v>
      </c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</row>
    <row r="174" ht="15.75" hidden="1" customHeight="1">
      <c r="A174" s="57" t="s">
        <v>315</v>
      </c>
      <c r="B174" s="57" t="s">
        <v>316</v>
      </c>
      <c r="C174" s="58"/>
      <c r="D174" s="57" t="s">
        <v>328</v>
      </c>
      <c r="E174" s="57" t="s">
        <v>4</v>
      </c>
      <c r="F174" s="57" t="s">
        <v>1283</v>
      </c>
      <c r="G174" s="57" t="s">
        <v>1053</v>
      </c>
      <c r="H174" s="38">
        <v>0.0</v>
      </c>
      <c r="I174" s="113">
        <v>7390.0</v>
      </c>
      <c r="J174" s="125"/>
      <c r="K174" s="210">
        <v>3290.0</v>
      </c>
      <c r="L174" s="57">
        <v>2797.0</v>
      </c>
      <c r="M174" s="189">
        <f t="shared" si="17"/>
        <v>0</v>
      </c>
      <c r="N174" s="57" t="s">
        <v>1288</v>
      </c>
      <c r="O174" s="395" t="s">
        <v>2114</v>
      </c>
    </row>
    <row r="175" ht="15.75" hidden="1" customHeight="1">
      <c r="A175" s="122" t="s">
        <v>315</v>
      </c>
      <c r="B175" s="122" t="s">
        <v>316</v>
      </c>
      <c r="C175" s="122" t="s">
        <v>6</v>
      </c>
      <c r="D175" s="362" t="s">
        <v>328</v>
      </c>
      <c r="E175" s="122" t="s">
        <v>1202</v>
      </c>
      <c r="F175" s="122" t="s">
        <v>1284</v>
      </c>
      <c r="G175" s="122" t="s">
        <v>1053</v>
      </c>
      <c r="H175" s="121">
        <v>1.0</v>
      </c>
      <c r="I175" s="142">
        <v>7390.0</v>
      </c>
      <c r="J175" s="232"/>
      <c r="K175" s="233">
        <v>2928.0</v>
      </c>
      <c r="L175" s="122">
        <v>2788.57</v>
      </c>
      <c r="M175" s="234">
        <f t="shared" si="17"/>
        <v>2788.57</v>
      </c>
      <c r="N175" s="122" t="s">
        <v>1204</v>
      </c>
      <c r="O175" s="99" t="s">
        <v>2079</v>
      </c>
      <c r="P175" s="99" t="s">
        <v>1282</v>
      </c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</row>
    <row r="176" ht="15.75" customHeight="1">
      <c r="A176" s="282" t="s">
        <v>315</v>
      </c>
      <c r="B176" s="57" t="s">
        <v>316</v>
      </c>
      <c r="C176" s="57" t="s">
        <v>6</v>
      </c>
      <c r="D176" s="331" t="s">
        <v>474</v>
      </c>
      <c r="E176" s="57" t="s">
        <v>319</v>
      </c>
      <c r="F176" s="332" t="s">
        <v>1883</v>
      </c>
      <c r="G176" s="255"/>
      <c r="H176" s="264">
        <v>1.0</v>
      </c>
      <c r="I176" s="331">
        <v>4990.0</v>
      </c>
      <c r="J176" s="333">
        <v>2590.0</v>
      </c>
      <c r="K176" s="331" t="s">
        <v>1884</v>
      </c>
      <c r="L176" s="343">
        <v>1144.0</v>
      </c>
      <c r="M176" s="251">
        <f t="shared" si="17"/>
        <v>1144</v>
      </c>
      <c r="N176" s="331" t="s">
        <v>1820</v>
      </c>
      <c r="O176" s="366"/>
      <c r="P176" s="366"/>
      <c r="Q176" s="366"/>
      <c r="R176" s="366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  <c r="AF176" s="247"/>
      <c r="AG176" s="247"/>
      <c r="AH176" s="252"/>
      <c r="AI176" s="252"/>
      <c r="AJ176" s="270"/>
      <c r="AK176" s="270"/>
      <c r="AL176" s="270"/>
      <c r="AM176" s="270"/>
      <c r="AN176" s="270"/>
      <c r="AO176" s="270"/>
    </row>
    <row r="177" ht="15.75" hidden="1" customHeight="1">
      <c r="A177" s="35" t="s">
        <v>315</v>
      </c>
      <c r="B177" s="35" t="s">
        <v>316</v>
      </c>
      <c r="C177" s="35" t="s">
        <v>6</v>
      </c>
      <c r="D177" s="35" t="s">
        <v>567</v>
      </c>
      <c r="E177" s="35" t="s">
        <v>4</v>
      </c>
      <c r="F177" s="348" t="s">
        <v>1885</v>
      </c>
      <c r="G177" s="35" t="s">
        <v>583</v>
      </c>
      <c r="H177" s="39">
        <v>1.0</v>
      </c>
      <c r="I177" s="59">
        <v>3190.0</v>
      </c>
      <c r="J177" s="38"/>
      <c r="K177" s="38"/>
      <c r="L177" s="290"/>
      <c r="M177" s="378">
        <f>2656/2</f>
        <v>1328</v>
      </c>
      <c r="N177" s="35" t="s">
        <v>1811</v>
      </c>
      <c r="O177" s="231"/>
      <c r="P177" s="231"/>
      <c r="Q177" s="231"/>
      <c r="R177" s="231"/>
      <c r="S177" s="231"/>
      <c r="T177" s="231"/>
      <c r="U177" s="231"/>
      <c r="V177" s="231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252"/>
      <c r="AJ177" s="270"/>
      <c r="AK177" s="270"/>
      <c r="AL177" s="270"/>
      <c r="AM177" s="270"/>
      <c r="AN177" s="270"/>
      <c r="AO177" s="270"/>
    </row>
    <row r="178" ht="15.75" hidden="1" customHeight="1">
      <c r="A178" s="271" t="s">
        <v>315</v>
      </c>
      <c r="B178" s="57" t="s">
        <v>331</v>
      </c>
      <c r="C178" s="57" t="s">
        <v>6</v>
      </c>
      <c r="D178" s="57" t="s">
        <v>328</v>
      </c>
      <c r="E178" s="57" t="s">
        <v>4</v>
      </c>
      <c r="F178" s="58" t="s">
        <v>586</v>
      </c>
      <c r="G178" s="57" t="s">
        <v>583</v>
      </c>
      <c r="H178" s="39">
        <v>1.0</v>
      </c>
      <c r="I178" s="59">
        <v>6990.0</v>
      </c>
      <c r="J178" s="59">
        <v>3590.0</v>
      </c>
      <c r="K178" s="274"/>
      <c r="L178" s="61">
        <v>2423.0</v>
      </c>
      <c r="M178" s="62">
        <v>1696.0</v>
      </c>
      <c r="N178" s="57" t="s">
        <v>476</v>
      </c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  <c r="AA178" s="252"/>
      <c r="AB178" s="252"/>
      <c r="AC178" s="252"/>
      <c r="AD178" s="252"/>
      <c r="AE178" s="252"/>
      <c r="AF178" s="252"/>
      <c r="AG178" s="252"/>
      <c r="AH178" s="252"/>
      <c r="AI178" s="252"/>
      <c r="AJ178" s="270"/>
      <c r="AK178" s="270"/>
      <c r="AL178" s="270"/>
      <c r="AM178" s="270"/>
      <c r="AN178" s="270"/>
      <c r="AO178" s="270"/>
    </row>
    <row r="179" ht="15.75" hidden="1" customHeight="1">
      <c r="A179" s="271" t="s">
        <v>315</v>
      </c>
      <c r="B179" s="57" t="s">
        <v>316</v>
      </c>
      <c r="C179" s="57" t="s">
        <v>6</v>
      </c>
      <c r="D179" s="57" t="s">
        <v>328</v>
      </c>
      <c r="E179" s="57" t="s">
        <v>4</v>
      </c>
      <c r="F179" s="57" t="s">
        <v>769</v>
      </c>
      <c r="G179" s="57" t="s">
        <v>583</v>
      </c>
      <c r="H179" s="38">
        <v>1.0</v>
      </c>
      <c r="I179" s="113">
        <v>3790.0</v>
      </c>
      <c r="J179" s="125"/>
      <c r="K179" s="104"/>
      <c r="L179" s="133">
        <v>1580.0</v>
      </c>
      <c r="M179" s="381">
        <v>1106.0</v>
      </c>
      <c r="N179" s="57" t="s">
        <v>748</v>
      </c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70"/>
      <c r="AK179" s="270"/>
      <c r="AL179" s="270"/>
      <c r="AM179" s="270"/>
      <c r="AN179" s="270"/>
      <c r="AO179" s="270"/>
    </row>
    <row r="180" ht="15.75" hidden="1" customHeight="1">
      <c r="A180" s="35" t="s">
        <v>315</v>
      </c>
      <c r="B180" s="35" t="s">
        <v>316</v>
      </c>
      <c r="C180" s="35" t="s">
        <v>6</v>
      </c>
      <c r="D180" s="35" t="s">
        <v>328</v>
      </c>
      <c r="E180" s="35" t="s">
        <v>319</v>
      </c>
      <c r="F180" s="325" t="s">
        <v>1886</v>
      </c>
      <c r="G180" s="326" t="s">
        <v>583</v>
      </c>
      <c r="H180" s="154">
        <v>1.0</v>
      </c>
      <c r="I180" s="57">
        <v>5990.0</v>
      </c>
      <c r="J180" s="113">
        <v>3590.0</v>
      </c>
      <c r="K180" s="57"/>
      <c r="L180" s="154">
        <v>1598.0</v>
      </c>
      <c r="M180" s="327">
        <f>L180*H180</f>
        <v>1598</v>
      </c>
      <c r="N180" s="57" t="s">
        <v>1814</v>
      </c>
      <c r="O180" s="346"/>
      <c r="P180" s="323"/>
      <c r="Q180" s="323"/>
      <c r="R180" s="323"/>
      <c r="S180" s="323"/>
      <c r="T180" s="323"/>
      <c r="U180" s="323"/>
      <c r="V180" s="323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252"/>
      <c r="AK180" s="270"/>
      <c r="AL180" s="270"/>
      <c r="AM180" s="270"/>
      <c r="AN180" s="270"/>
      <c r="AO180" s="270"/>
    </row>
    <row r="181" ht="15.75" customHeight="1">
      <c r="A181" s="35" t="s">
        <v>315</v>
      </c>
      <c r="B181" s="367" t="s">
        <v>316</v>
      </c>
      <c r="C181" s="367" t="s">
        <v>6</v>
      </c>
      <c r="D181" s="367" t="s">
        <v>474</v>
      </c>
      <c r="E181" s="367" t="s">
        <v>4</v>
      </c>
      <c r="F181" s="368" t="s">
        <v>1886</v>
      </c>
      <c r="G181" s="369" t="s">
        <v>1887</v>
      </c>
      <c r="H181" s="39">
        <v>1.0</v>
      </c>
      <c r="I181" s="367">
        <v>5990.0</v>
      </c>
      <c r="J181" s="367">
        <v>3990.0</v>
      </c>
      <c r="K181" s="274"/>
      <c r="L181" s="391">
        <v>1598.0</v>
      </c>
      <c r="M181" s="392">
        <v>1598.0</v>
      </c>
      <c r="N181" s="57" t="s">
        <v>1841</v>
      </c>
      <c r="O181" s="363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  <c r="AA181" s="252"/>
      <c r="AB181" s="252"/>
      <c r="AC181" s="252"/>
      <c r="AD181" s="252"/>
      <c r="AE181" s="252"/>
      <c r="AF181" s="252"/>
      <c r="AG181" s="252"/>
      <c r="AH181" s="252"/>
      <c r="AI181" s="252"/>
      <c r="AJ181" s="270"/>
      <c r="AK181" s="270"/>
      <c r="AL181" s="270"/>
      <c r="AM181" s="270"/>
      <c r="AN181" s="270"/>
      <c r="AO181" s="270"/>
    </row>
    <row r="182" ht="15.75" customHeight="1">
      <c r="A182" s="35" t="s">
        <v>315</v>
      </c>
      <c r="B182" s="35" t="s">
        <v>316</v>
      </c>
      <c r="C182" s="35" t="s">
        <v>6</v>
      </c>
      <c r="D182" s="35" t="s">
        <v>474</v>
      </c>
      <c r="E182" s="35" t="s">
        <v>319</v>
      </c>
      <c r="F182" s="325" t="s">
        <v>1888</v>
      </c>
      <c r="G182" s="326" t="s">
        <v>583</v>
      </c>
      <c r="H182" s="154">
        <v>1.0</v>
      </c>
      <c r="I182" s="57">
        <v>4490.0</v>
      </c>
      <c r="J182" s="113">
        <v>2290.0</v>
      </c>
      <c r="K182" s="57"/>
      <c r="L182" s="154">
        <v>748.0</v>
      </c>
      <c r="M182" s="327">
        <f t="shared" ref="M182:M184" si="18">L182*H182</f>
        <v>748</v>
      </c>
      <c r="N182" s="57" t="s">
        <v>1814</v>
      </c>
      <c r="O182" s="346"/>
      <c r="P182" s="323"/>
      <c r="Q182" s="323"/>
      <c r="R182" s="323"/>
      <c r="S182" s="323"/>
      <c r="T182" s="323"/>
      <c r="U182" s="323"/>
      <c r="V182" s="323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252"/>
      <c r="AK182" s="270"/>
      <c r="AL182" s="270"/>
      <c r="AM182" s="270"/>
      <c r="AN182" s="270"/>
      <c r="AO182" s="270"/>
    </row>
    <row r="183" ht="15.75" hidden="1" customHeight="1">
      <c r="A183" s="35" t="s">
        <v>315</v>
      </c>
      <c r="B183" s="35" t="s">
        <v>316</v>
      </c>
      <c r="C183" s="35" t="s">
        <v>6</v>
      </c>
      <c r="D183" s="35" t="s">
        <v>567</v>
      </c>
      <c r="E183" s="35" t="s">
        <v>319</v>
      </c>
      <c r="F183" s="325" t="s">
        <v>1888</v>
      </c>
      <c r="G183" s="326" t="s">
        <v>583</v>
      </c>
      <c r="H183" s="154">
        <v>1.0</v>
      </c>
      <c r="I183" s="57">
        <v>4490.0</v>
      </c>
      <c r="J183" s="113">
        <v>2290.0</v>
      </c>
      <c r="K183" s="57"/>
      <c r="L183" s="154">
        <v>748.0</v>
      </c>
      <c r="M183" s="327">
        <f t="shared" si="18"/>
        <v>748</v>
      </c>
      <c r="N183" s="57" t="s">
        <v>1814</v>
      </c>
      <c r="O183" s="346"/>
      <c r="P183" s="323"/>
      <c r="Q183" s="323"/>
      <c r="R183" s="323"/>
      <c r="S183" s="323"/>
      <c r="T183" s="323"/>
      <c r="U183" s="323"/>
      <c r="V183" s="323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252"/>
      <c r="AK183" s="270"/>
      <c r="AL183" s="270"/>
      <c r="AM183" s="270"/>
      <c r="AN183" s="270"/>
      <c r="AO183" s="270"/>
    </row>
    <row r="184" ht="15.75" hidden="1" customHeight="1">
      <c r="A184" s="35" t="s">
        <v>315</v>
      </c>
      <c r="B184" s="35" t="s">
        <v>316</v>
      </c>
      <c r="C184" s="35" t="s">
        <v>6</v>
      </c>
      <c r="D184" s="342" t="s">
        <v>1824</v>
      </c>
      <c r="E184" s="35" t="s">
        <v>319</v>
      </c>
      <c r="F184" s="325" t="s">
        <v>1889</v>
      </c>
      <c r="G184" s="326" t="s">
        <v>583</v>
      </c>
      <c r="H184" s="154">
        <v>1.0</v>
      </c>
      <c r="I184" s="57">
        <v>3990.0</v>
      </c>
      <c r="J184" s="113">
        <v>2390.0</v>
      </c>
      <c r="K184" s="57"/>
      <c r="L184" s="154">
        <v>1064.0</v>
      </c>
      <c r="M184" s="327">
        <f t="shared" si="18"/>
        <v>1064</v>
      </c>
      <c r="N184" s="57" t="s">
        <v>1814</v>
      </c>
      <c r="O184" s="533" t="s">
        <v>1890</v>
      </c>
      <c r="P184" s="323" t="s">
        <v>1891</v>
      </c>
      <c r="Q184" s="323"/>
      <c r="R184" s="323"/>
      <c r="S184" s="323"/>
      <c r="T184" s="323"/>
      <c r="U184" s="323"/>
      <c r="V184" s="323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252"/>
      <c r="AK184" s="270"/>
      <c r="AL184" s="270"/>
      <c r="AM184" s="270"/>
      <c r="AN184" s="270"/>
      <c r="AO184" s="270"/>
    </row>
    <row r="185" ht="15.75" hidden="1" customHeight="1">
      <c r="A185" s="35" t="s">
        <v>315</v>
      </c>
      <c r="B185" s="35" t="s">
        <v>407</v>
      </c>
      <c r="C185" s="35"/>
      <c r="D185" s="35" t="s">
        <v>567</v>
      </c>
      <c r="E185" s="35" t="s">
        <v>4</v>
      </c>
      <c r="F185" s="289" t="s">
        <v>1892</v>
      </c>
      <c r="G185" s="35" t="s">
        <v>1053</v>
      </c>
      <c r="H185" s="39">
        <v>1.0</v>
      </c>
      <c r="I185" s="97">
        <v>3990.0</v>
      </c>
      <c r="J185" s="97">
        <v>2990.0</v>
      </c>
      <c r="K185" s="38"/>
      <c r="L185" s="290"/>
      <c r="M185" s="378">
        <v>1416.0</v>
      </c>
      <c r="N185" s="35"/>
      <c r="O185" s="231"/>
      <c r="P185" s="231"/>
      <c r="Q185" s="231"/>
      <c r="R185" s="231"/>
      <c r="S185" s="231"/>
      <c r="T185" s="231"/>
      <c r="U185" s="231"/>
      <c r="V185" s="231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252"/>
      <c r="AJ185" s="270"/>
      <c r="AK185" s="270"/>
      <c r="AL185" s="270"/>
      <c r="AM185" s="270"/>
      <c r="AN185" s="270"/>
      <c r="AO185" s="270"/>
    </row>
    <row r="186" ht="15.75" hidden="1" customHeight="1">
      <c r="A186" s="255" t="s">
        <v>315</v>
      </c>
      <c r="B186" s="255" t="s">
        <v>407</v>
      </c>
      <c r="C186" s="255" t="s">
        <v>573</v>
      </c>
      <c r="D186" s="57" t="s">
        <v>567</v>
      </c>
      <c r="E186" s="255" t="s">
        <v>319</v>
      </c>
      <c r="F186" s="256" t="s">
        <v>1893</v>
      </c>
      <c r="G186" s="255" t="s">
        <v>1894</v>
      </c>
      <c r="H186" s="250">
        <v>1.0</v>
      </c>
      <c r="I186" s="293">
        <v>2790.0</v>
      </c>
      <c r="J186" s="255"/>
      <c r="K186" s="255" t="s">
        <v>524</v>
      </c>
      <c r="L186" s="284">
        <v>1160.0</v>
      </c>
      <c r="M186" s="534">
        <f t="shared" ref="M186:M188" si="19">L186*H186</f>
        <v>1160</v>
      </c>
      <c r="N186" s="294" t="s">
        <v>1895</v>
      </c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  <c r="AF186" s="247"/>
      <c r="AG186" s="247"/>
      <c r="AH186" s="247"/>
      <c r="AI186" s="252"/>
      <c r="AJ186" s="252"/>
      <c r="AK186" s="63"/>
      <c r="AL186" s="63"/>
      <c r="AM186" s="63"/>
      <c r="AN186" s="63"/>
      <c r="AO186" s="63"/>
    </row>
    <row r="187" ht="15.75" hidden="1" customHeight="1">
      <c r="A187" s="35" t="s">
        <v>315</v>
      </c>
      <c r="B187" s="35" t="s">
        <v>316</v>
      </c>
      <c r="C187" s="35" t="s">
        <v>6</v>
      </c>
      <c r="D187" s="35" t="s">
        <v>328</v>
      </c>
      <c r="E187" s="35" t="s">
        <v>319</v>
      </c>
      <c r="F187" s="325" t="s">
        <v>667</v>
      </c>
      <c r="G187" s="326" t="s">
        <v>583</v>
      </c>
      <c r="H187" s="154">
        <v>1.0</v>
      </c>
      <c r="I187" s="57">
        <v>7990.0</v>
      </c>
      <c r="J187" s="113">
        <v>5590.0</v>
      </c>
      <c r="K187" s="57"/>
      <c r="L187" s="154">
        <v>2130.0</v>
      </c>
      <c r="M187" s="327">
        <f t="shared" si="19"/>
        <v>2130</v>
      </c>
      <c r="N187" s="57" t="s">
        <v>1814</v>
      </c>
      <c r="O187" s="346"/>
      <c r="P187" s="323"/>
      <c r="Q187" s="323"/>
      <c r="R187" s="323"/>
      <c r="S187" s="323"/>
      <c r="T187" s="323"/>
      <c r="U187" s="323"/>
      <c r="V187" s="323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252"/>
      <c r="AK187" s="270"/>
      <c r="AL187" s="270"/>
      <c r="AM187" s="270"/>
      <c r="AN187" s="270"/>
      <c r="AO187" s="270"/>
    </row>
    <row r="188" ht="15.75" customHeight="1">
      <c r="A188" s="35" t="s">
        <v>315</v>
      </c>
      <c r="B188" s="35" t="s">
        <v>316</v>
      </c>
      <c r="C188" s="35" t="s">
        <v>6</v>
      </c>
      <c r="D188" s="35" t="s">
        <v>474</v>
      </c>
      <c r="E188" s="35" t="s">
        <v>319</v>
      </c>
      <c r="F188" s="325" t="s">
        <v>667</v>
      </c>
      <c r="G188" s="326" t="s">
        <v>583</v>
      </c>
      <c r="H188" s="154">
        <v>1.0</v>
      </c>
      <c r="I188" s="57">
        <v>7990.0</v>
      </c>
      <c r="J188" s="113">
        <v>5590.0</v>
      </c>
      <c r="K188" s="57"/>
      <c r="L188" s="154">
        <v>2130.0</v>
      </c>
      <c r="M188" s="327">
        <f t="shared" si="19"/>
        <v>2130</v>
      </c>
      <c r="N188" s="57" t="s">
        <v>1814</v>
      </c>
      <c r="O188" s="346"/>
      <c r="P188" s="323"/>
      <c r="Q188" s="323"/>
      <c r="R188" s="323"/>
      <c r="S188" s="323"/>
      <c r="T188" s="323"/>
      <c r="U188" s="323"/>
      <c r="V188" s="323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252"/>
      <c r="AK188" s="270"/>
      <c r="AL188" s="270"/>
      <c r="AM188" s="270"/>
      <c r="AN188" s="270"/>
      <c r="AO188" s="270"/>
    </row>
    <row r="189" ht="15.75" hidden="1" customHeight="1">
      <c r="A189" s="271" t="s">
        <v>315</v>
      </c>
      <c r="B189" s="57" t="s">
        <v>316</v>
      </c>
      <c r="C189" s="57" t="s">
        <v>6</v>
      </c>
      <c r="D189" s="97" t="s">
        <v>567</v>
      </c>
      <c r="E189" s="57" t="s">
        <v>4</v>
      </c>
      <c r="F189" s="358" t="s">
        <v>667</v>
      </c>
      <c r="G189" s="57" t="s">
        <v>583</v>
      </c>
      <c r="H189" s="39">
        <v>0.0</v>
      </c>
      <c r="I189" s="123">
        <v>7990.0</v>
      </c>
      <c r="J189" s="120">
        <v>3390.0</v>
      </c>
      <c r="K189" s="119"/>
      <c r="L189" s="61" t="s">
        <v>668</v>
      </c>
      <c r="M189" s="62">
        <f>2664/2</f>
        <v>1332</v>
      </c>
      <c r="N189" s="57" t="s">
        <v>629</v>
      </c>
      <c r="O189" s="363" t="s">
        <v>2105</v>
      </c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  <c r="AA189" s="252"/>
      <c r="AB189" s="252"/>
      <c r="AC189" s="252"/>
      <c r="AD189" s="252"/>
      <c r="AE189" s="252"/>
      <c r="AF189" s="252"/>
      <c r="AG189" s="252"/>
      <c r="AH189" s="252"/>
      <c r="AI189" s="270"/>
      <c r="AJ189" s="270"/>
      <c r="AK189" s="270"/>
    </row>
    <row r="190" ht="15.75" customHeight="1">
      <c r="A190" s="35" t="s">
        <v>315</v>
      </c>
      <c r="B190" s="35" t="s">
        <v>316</v>
      </c>
      <c r="C190" s="35" t="s">
        <v>6</v>
      </c>
      <c r="D190" s="35" t="s">
        <v>474</v>
      </c>
      <c r="E190" s="35" t="s">
        <v>319</v>
      </c>
      <c r="F190" s="325" t="s">
        <v>1896</v>
      </c>
      <c r="G190" s="326" t="s">
        <v>583</v>
      </c>
      <c r="H190" s="154">
        <v>1.0</v>
      </c>
      <c r="I190" s="57">
        <v>7990.0</v>
      </c>
      <c r="J190" s="113">
        <v>5590.0</v>
      </c>
      <c r="K190" s="57"/>
      <c r="L190" s="154">
        <v>2130.0</v>
      </c>
      <c r="M190" s="327">
        <f t="shared" ref="M190:M191" si="20">L190*H190</f>
        <v>2130</v>
      </c>
      <c r="N190" s="57" t="s">
        <v>1814</v>
      </c>
      <c r="O190" s="346"/>
      <c r="P190" s="323"/>
      <c r="Q190" s="323"/>
      <c r="R190" s="323"/>
      <c r="S190" s="323"/>
      <c r="T190" s="323"/>
      <c r="U190" s="323"/>
      <c r="V190" s="323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252"/>
      <c r="AK190" s="270"/>
      <c r="AL190" s="270"/>
      <c r="AM190" s="270"/>
      <c r="AN190" s="270"/>
      <c r="AO190" s="270"/>
    </row>
    <row r="191" ht="15.75" hidden="1" customHeight="1">
      <c r="A191" s="35" t="s">
        <v>315</v>
      </c>
      <c r="B191" s="35" t="s">
        <v>316</v>
      </c>
      <c r="C191" s="35" t="s">
        <v>6</v>
      </c>
      <c r="D191" s="35" t="s">
        <v>567</v>
      </c>
      <c r="E191" s="35" t="s">
        <v>319</v>
      </c>
      <c r="F191" s="325" t="s">
        <v>1897</v>
      </c>
      <c r="G191" s="326" t="s">
        <v>583</v>
      </c>
      <c r="H191" s="154">
        <v>1.0</v>
      </c>
      <c r="I191" s="57">
        <v>4490.0</v>
      </c>
      <c r="J191" s="113">
        <v>2290.0</v>
      </c>
      <c r="K191" s="57"/>
      <c r="L191" s="154">
        <v>1048.0</v>
      </c>
      <c r="M191" s="327">
        <f t="shared" si="20"/>
        <v>1048</v>
      </c>
      <c r="N191" s="57" t="s">
        <v>1814</v>
      </c>
      <c r="O191" s="346"/>
      <c r="P191" s="323"/>
      <c r="Q191" s="323"/>
      <c r="R191" s="323"/>
      <c r="S191" s="323"/>
      <c r="T191" s="323"/>
      <c r="U191" s="323"/>
      <c r="V191" s="323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252"/>
      <c r="AK191" s="270"/>
      <c r="AL191" s="270"/>
      <c r="AM191" s="270"/>
      <c r="AN191" s="270"/>
      <c r="AO191" s="270"/>
    </row>
    <row r="192" ht="15.75" hidden="1" customHeight="1">
      <c r="A192" s="35" t="s">
        <v>315</v>
      </c>
      <c r="B192" s="367" t="s">
        <v>316</v>
      </c>
      <c r="C192" s="367" t="s">
        <v>6</v>
      </c>
      <c r="D192" s="367" t="s">
        <v>328</v>
      </c>
      <c r="E192" s="367" t="s">
        <v>4</v>
      </c>
      <c r="F192" s="368" t="s">
        <v>2065</v>
      </c>
      <c r="G192" s="369" t="s">
        <v>1887</v>
      </c>
      <c r="H192" s="39">
        <v>1.0</v>
      </c>
      <c r="I192" s="367">
        <v>4990.0</v>
      </c>
      <c r="J192" s="367">
        <v>2790.0</v>
      </c>
      <c r="K192" s="274"/>
      <c r="L192" s="391">
        <v>1064.0</v>
      </c>
      <c r="M192" s="392">
        <v>1064.0</v>
      </c>
      <c r="N192" s="57" t="s">
        <v>1841</v>
      </c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  <c r="AA192" s="252"/>
      <c r="AB192" s="252"/>
      <c r="AC192" s="252"/>
      <c r="AD192" s="252"/>
      <c r="AE192" s="252"/>
      <c r="AF192" s="252"/>
      <c r="AG192" s="252"/>
      <c r="AH192" s="252"/>
      <c r="AI192" s="252"/>
      <c r="AJ192" s="270"/>
      <c r="AK192" s="270"/>
      <c r="AL192" s="270"/>
      <c r="AM192" s="270"/>
      <c r="AN192" s="270"/>
      <c r="AO192" s="270"/>
    </row>
    <row r="193" ht="15.75" customHeight="1">
      <c r="A193" s="280" t="s">
        <v>315</v>
      </c>
      <c r="B193" s="255" t="s">
        <v>316</v>
      </c>
      <c r="C193" s="255" t="s">
        <v>6</v>
      </c>
      <c r="D193" s="57" t="s">
        <v>474</v>
      </c>
      <c r="E193" s="255" t="s">
        <v>319</v>
      </c>
      <c r="F193" s="281" t="s">
        <v>1898</v>
      </c>
      <c r="G193" s="280" t="s">
        <v>1899</v>
      </c>
      <c r="H193" s="250">
        <v>1.0</v>
      </c>
      <c r="I193" s="255"/>
      <c r="J193" s="293">
        <v>3990.0</v>
      </c>
      <c r="K193" s="294">
        <v>1829.0</v>
      </c>
      <c r="L193" s="295">
        <v>1280.0</v>
      </c>
      <c r="M193" s="251">
        <f>L193*H193</f>
        <v>1280</v>
      </c>
      <c r="N193" s="255" t="s">
        <v>1804</v>
      </c>
      <c r="O193" s="247"/>
      <c r="P193" s="537" t="s">
        <v>1900</v>
      </c>
      <c r="Q193" s="64" t="s">
        <v>1901</v>
      </c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  <c r="AF193" s="247"/>
      <c r="AG193" s="247"/>
      <c r="AH193" s="247"/>
      <c r="AI193" s="252"/>
      <c r="AJ193" s="252"/>
      <c r="AK193" s="63"/>
      <c r="AL193" s="63"/>
      <c r="AM193" s="63"/>
      <c r="AN193" s="63"/>
      <c r="AO193" s="63"/>
    </row>
    <row r="194" ht="15.75" hidden="1" customHeight="1">
      <c r="A194" s="271" t="s">
        <v>315</v>
      </c>
      <c r="B194" s="271" t="s">
        <v>316</v>
      </c>
      <c r="C194" s="280"/>
      <c r="D194" s="271" t="s">
        <v>328</v>
      </c>
      <c r="E194" s="271" t="s">
        <v>319</v>
      </c>
      <c r="F194" s="560" t="s">
        <v>2083</v>
      </c>
      <c r="G194" s="560" t="s">
        <v>1053</v>
      </c>
      <c r="H194" s="560">
        <v>1.0</v>
      </c>
      <c r="I194" s="560">
        <v>2990.0</v>
      </c>
      <c r="J194" s="560">
        <v>1500.0</v>
      </c>
      <c r="K194" s="561"/>
      <c r="L194" s="561"/>
      <c r="M194" s="560">
        <v>533.0</v>
      </c>
      <c r="N194" s="560" t="s">
        <v>2084</v>
      </c>
      <c r="O194" s="563"/>
      <c r="P194" s="563"/>
      <c r="Q194" s="563"/>
      <c r="R194" s="563"/>
      <c r="S194" s="563"/>
      <c r="T194" s="563"/>
      <c r="U194" s="563"/>
      <c r="V194" s="563"/>
      <c r="W194" s="563"/>
      <c r="X194" s="563"/>
      <c r="Y194" s="563"/>
      <c r="Z194" s="563"/>
      <c r="AA194" s="563"/>
      <c r="AB194" s="563"/>
      <c r="AC194" s="563"/>
      <c r="AD194" s="563"/>
      <c r="AE194" s="563"/>
      <c r="AF194" s="563"/>
      <c r="AG194" s="563"/>
      <c r="AH194" s="563"/>
      <c r="AI194" s="563"/>
      <c r="AJ194" s="563"/>
      <c r="AK194" s="563"/>
      <c r="AL194" s="563"/>
      <c r="AM194" s="563"/>
      <c r="AN194" s="563"/>
      <c r="AO194" s="563"/>
    </row>
    <row r="195" ht="15.75" hidden="1" customHeight="1">
      <c r="A195" s="282" t="s">
        <v>315</v>
      </c>
      <c r="B195" s="57" t="s">
        <v>316</v>
      </c>
      <c r="C195" s="57" t="s">
        <v>6</v>
      </c>
      <c r="D195" s="331" t="s">
        <v>567</v>
      </c>
      <c r="E195" s="57" t="s">
        <v>319</v>
      </c>
      <c r="F195" s="338" t="s">
        <v>1902</v>
      </c>
      <c r="G195" s="255"/>
      <c r="H195" s="264">
        <v>1.0</v>
      </c>
      <c r="I195" s="331">
        <v>6990.0</v>
      </c>
      <c r="J195" s="333">
        <v>4190.0</v>
      </c>
      <c r="K195" s="331" t="s">
        <v>1903</v>
      </c>
      <c r="L195" s="343">
        <v>1510.0</v>
      </c>
      <c r="M195" s="251">
        <f t="shared" ref="M195:M197" si="21">L195*H195</f>
        <v>1510</v>
      </c>
      <c r="N195" s="331" t="s">
        <v>1820</v>
      </c>
      <c r="O195" s="366"/>
      <c r="P195" s="366"/>
      <c r="Q195" s="366"/>
      <c r="R195" s="366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  <c r="AF195" s="247"/>
      <c r="AG195" s="247"/>
      <c r="AH195" s="252"/>
      <c r="AI195" s="252"/>
      <c r="AJ195" s="270"/>
      <c r="AK195" s="63"/>
      <c r="AL195" s="63"/>
      <c r="AM195" s="63"/>
      <c r="AN195" s="63"/>
      <c r="AO195" s="63"/>
    </row>
    <row r="196" ht="15.75" hidden="1" customHeight="1">
      <c r="A196" s="35" t="s">
        <v>315</v>
      </c>
      <c r="B196" s="35" t="s">
        <v>316</v>
      </c>
      <c r="C196" s="35" t="s">
        <v>6</v>
      </c>
      <c r="D196" s="35" t="s">
        <v>328</v>
      </c>
      <c r="E196" s="35" t="s">
        <v>319</v>
      </c>
      <c r="F196" s="325" t="s">
        <v>1904</v>
      </c>
      <c r="G196" s="326" t="s">
        <v>583</v>
      </c>
      <c r="H196" s="154">
        <v>1.0</v>
      </c>
      <c r="I196" s="57">
        <v>3990.0</v>
      </c>
      <c r="J196" s="113">
        <v>2790.0</v>
      </c>
      <c r="K196" s="57"/>
      <c r="L196" s="154">
        <v>1064.0</v>
      </c>
      <c r="M196" s="327">
        <f t="shared" si="21"/>
        <v>1064</v>
      </c>
      <c r="N196" s="57" t="s">
        <v>1814</v>
      </c>
      <c r="O196" s="346"/>
      <c r="P196" s="323"/>
      <c r="Q196" s="323"/>
      <c r="R196" s="323"/>
      <c r="S196" s="323"/>
      <c r="T196" s="323"/>
      <c r="U196" s="323"/>
      <c r="V196" s="323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252"/>
      <c r="AK196" s="270"/>
      <c r="AL196" s="270"/>
      <c r="AM196" s="270"/>
      <c r="AN196" s="270"/>
      <c r="AO196" s="270"/>
    </row>
    <row r="197" ht="15.75" customHeight="1">
      <c r="A197" s="35" t="s">
        <v>315</v>
      </c>
      <c r="B197" s="35" t="s">
        <v>316</v>
      </c>
      <c r="C197" s="35" t="s">
        <v>6</v>
      </c>
      <c r="D197" s="35" t="s">
        <v>474</v>
      </c>
      <c r="E197" s="35" t="s">
        <v>319</v>
      </c>
      <c r="F197" s="325" t="s">
        <v>1905</v>
      </c>
      <c r="G197" s="326" t="s">
        <v>583</v>
      </c>
      <c r="H197" s="154">
        <v>1.0</v>
      </c>
      <c r="I197" s="57">
        <v>3990.0</v>
      </c>
      <c r="J197" s="113">
        <v>2790.0</v>
      </c>
      <c r="K197" s="57"/>
      <c r="L197" s="154">
        <v>1064.0</v>
      </c>
      <c r="M197" s="327">
        <f t="shared" si="21"/>
        <v>1064</v>
      </c>
      <c r="N197" s="57" t="s">
        <v>1814</v>
      </c>
      <c r="O197" s="346"/>
      <c r="P197" s="323"/>
      <c r="Q197" s="323"/>
      <c r="R197" s="323"/>
      <c r="S197" s="323"/>
      <c r="T197" s="323"/>
      <c r="U197" s="323"/>
      <c r="V197" s="323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252"/>
      <c r="AK197" s="270"/>
      <c r="AL197" s="270"/>
      <c r="AM197" s="270"/>
      <c r="AN197" s="270"/>
      <c r="AO197" s="270"/>
    </row>
    <row r="198" ht="15.75" hidden="1" customHeight="1">
      <c r="A198" s="271" t="s">
        <v>315</v>
      </c>
      <c r="B198" s="57" t="s">
        <v>316</v>
      </c>
      <c r="C198" s="57" t="s">
        <v>6</v>
      </c>
      <c r="D198" s="97" t="s">
        <v>567</v>
      </c>
      <c r="E198" s="57" t="s">
        <v>4</v>
      </c>
      <c r="F198" s="358" t="s">
        <v>671</v>
      </c>
      <c r="G198" s="57" t="s">
        <v>583</v>
      </c>
      <c r="H198" s="39">
        <v>1.0</v>
      </c>
      <c r="I198" s="123">
        <v>5990.0</v>
      </c>
      <c r="J198" s="120">
        <v>2390.0</v>
      </c>
      <c r="K198" s="119"/>
      <c r="L198" s="61" t="s">
        <v>672</v>
      </c>
      <c r="M198" s="62">
        <v>999.0</v>
      </c>
      <c r="N198" s="57" t="s">
        <v>629</v>
      </c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70"/>
      <c r="AJ198" s="270"/>
      <c r="AK198" s="270"/>
    </row>
    <row r="199" ht="15.75" hidden="1" customHeight="1">
      <c r="A199" s="35" t="s">
        <v>315</v>
      </c>
      <c r="B199" s="35" t="s">
        <v>316</v>
      </c>
      <c r="C199" s="35" t="s">
        <v>6</v>
      </c>
      <c r="D199" s="35" t="s">
        <v>567</v>
      </c>
      <c r="E199" s="35" t="s">
        <v>319</v>
      </c>
      <c r="F199" s="325" t="s">
        <v>1906</v>
      </c>
      <c r="G199" s="326" t="s">
        <v>583</v>
      </c>
      <c r="H199" s="154">
        <v>1.0</v>
      </c>
      <c r="I199" s="57">
        <v>5990.0</v>
      </c>
      <c r="J199" s="113">
        <v>4190.0</v>
      </c>
      <c r="K199" s="57"/>
      <c r="L199" s="154">
        <v>1598.0</v>
      </c>
      <c r="M199" s="327">
        <f>L199*H199</f>
        <v>1598</v>
      </c>
      <c r="N199" s="57" t="s">
        <v>1814</v>
      </c>
      <c r="O199" s="346"/>
      <c r="P199" s="323"/>
      <c r="Q199" s="323"/>
      <c r="R199" s="323"/>
      <c r="S199" s="323"/>
      <c r="T199" s="323"/>
      <c r="U199" s="323"/>
      <c r="V199" s="323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252"/>
      <c r="AK199" s="270"/>
      <c r="AL199" s="270"/>
      <c r="AM199" s="270"/>
      <c r="AN199" s="270"/>
      <c r="AO199" s="270"/>
    </row>
    <row r="200" ht="15.75" hidden="1" customHeight="1">
      <c r="A200" s="35" t="s">
        <v>315</v>
      </c>
      <c r="B200" s="367" t="s">
        <v>316</v>
      </c>
      <c r="C200" s="367" t="s">
        <v>6</v>
      </c>
      <c r="D200" s="367" t="s">
        <v>328</v>
      </c>
      <c r="E200" s="367" t="s">
        <v>4</v>
      </c>
      <c r="F200" s="368" t="s">
        <v>1907</v>
      </c>
      <c r="G200" s="369" t="s">
        <v>1887</v>
      </c>
      <c r="H200" s="39">
        <v>1.0</v>
      </c>
      <c r="I200" s="367">
        <v>4490.0</v>
      </c>
      <c r="J200" s="367">
        <v>3590.0</v>
      </c>
      <c r="K200" s="274"/>
      <c r="L200" s="391">
        <v>1360.0</v>
      </c>
      <c r="M200" s="392">
        <v>1360.0</v>
      </c>
      <c r="N200" s="57" t="s">
        <v>1841</v>
      </c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  <c r="AH200" s="252"/>
      <c r="AI200" s="252"/>
      <c r="AJ200" s="270"/>
      <c r="AK200" s="270"/>
      <c r="AL200" s="270"/>
      <c r="AM200" s="270"/>
      <c r="AN200" s="270"/>
      <c r="AO200" s="270"/>
    </row>
    <row r="201" ht="15.75" hidden="1" customHeight="1">
      <c r="A201" s="35" t="s">
        <v>315</v>
      </c>
      <c r="B201" s="367" t="s">
        <v>316</v>
      </c>
      <c r="C201" s="367" t="s">
        <v>6</v>
      </c>
      <c r="D201" s="367" t="s">
        <v>567</v>
      </c>
      <c r="E201" s="367" t="s">
        <v>4</v>
      </c>
      <c r="F201" s="368" t="s">
        <v>1908</v>
      </c>
      <c r="G201" s="369" t="s">
        <v>1887</v>
      </c>
      <c r="H201" s="39">
        <v>1.0</v>
      </c>
      <c r="I201" s="367">
        <v>4490.0</v>
      </c>
      <c r="J201" s="367">
        <v>3590.0</v>
      </c>
      <c r="K201" s="274"/>
      <c r="L201" s="391">
        <v>1360.0</v>
      </c>
      <c r="M201" s="392">
        <v>1360.0</v>
      </c>
      <c r="N201" s="57" t="s">
        <v>1841</v>
      </c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  <c r="AA201" s="252"/>
      <c r="AB201" s="252"/>
      <c r="AC201" s="252"/>
      <c r="AD201" s="252"/>
      <c r="AE201" s="252"/>
      <c r="AF201" s="252"/>
      <c r="AG201" s="252"/>
      <c r="AH201" s="252"/>
      <c r="AI201" s="252"/>
      <c r="AJ201" s="270"/>
      <c r="AK201" s="270"/>
      <c r="AL201" s="270"/>
      <c r="AM201" s="270"/>
      <c r="AN201" s="270"/>
      <c r="AO201" s="270"/>
    </row>
    <row r="202" ht="15.75" customHeight="1">
      <c r="A202" s="35" t="s">
        <v>315</v>
      </c>
      <c r="B202" s="57" t="s">
        <v>152</v>
      </c>
      <c r="C202" s="57" t="s">
        <v>6</v>
      </c>
      <c r="D202" s="35" t="s">
        <v>474</v>
      </c>
      <c r="E202" s="57" t="s">
        <v>4</v>
      </c>
      <c r="F202" s="348" t="s">
        <v>1909</v>
      </c>
      <c r="G202" s="35" t="s">
        <v>349</v>
      </c>
      <c r="H202" s="39">
        <v>1.0</v>
      </c>
      <c r="I202" s="59">
        <v>3990.0</v>
      </c>
      <c r="J202" s="376"/>
      <c r="K202" s="274"/>
      <c r="L202" s="377" t="s">
        <v>153</v>
      </c>
      <c r="M202" s="378">
        <f>3114/2</f>
        <v>1557</v>
      </c>
      <c r="N202" s="35" t="s">
        <v>1866</v>
      </c>
      <c r="O202" s="44"/>
      <c r="P202" s="44">
        <f>M202*H202</f>
        <v>1557</v>
      </c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252"/>
      <c r="AJ202" s="270"/>
      <c r="AK202" s="270"/>
      <c r="AL202" s="270"/>
      <c r="AM202" s="270"/>
      <c r="AN202" s="270"/>
      <c r="AO202" s="270"/>
    </row>
    <row r="203" ht="15.75" hidden="1" customHeight="1">
      <c r="A203" s="271" t="s">
        <v>315</v>
      </c>
      <c r="B203" s="57" t="s">
        <v>331</v>
      </c>
      <c r="C203" s="57" t="s">
        <v>6</v>
      </c>
      <c r="D203" s="97" t="s">
        <v>567</v>
      </c>
      <c r="E203" s="57" t="s">
        <v>4</v>
      </c>
      <c r="F203" s="358" t="s">
        <v>674</v>
      </c>
      <c r="G203" s="57" t="s">
        <v>583</v>
      </c>
      <c r="H203" s="39">
        <v>1.0</v>
      </c>
      <c r="I203" s="120">
        <v>8990.0</v>
      </c>
      <c r="J203" s="120">
        <v>6970.0</v>
      </c>
      <c r="K203" s="119"/>
      <c r="L203" s="61" t="s">
        <v>675</v>
      </c>
      <c r="M203" s="62">
        <v>2213.0</v>
      </c>
      <c r="N203" s="57" t="s">
        <v>629</v>
      </c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  <c r="AA203" s="252"/>
      <c r="AB203" s="252"/>
      <c r="AC203" s="252"/>
      <c r="AD203" s="252"/>
      <c r="AE203" s="252"/>
      <c r="AF203" s="252"/>
      <c r="AG203" s="252"/>
      <c r="AH203" s="252"/>
      <c r="AI203" s="270"/>
      <c r="AJ203" s="270"/>
      <c r="AK203" s="270"/>
    </row>
    <row r="204" ht="15.75" hidden="1" customHeight="1">
      <c r="A204" s="271" t="s">
        <v>315</v>
      </c>
      <c r="B204" s="57" t="s">
        <v>316</v>
      </c>
      <c r="C204" s="57" t="s">
        <v>6</v>
      </c>
      <c r="D204" s="57" t="s">
        <v>567</v>
      </c>
      <c r="E204" s="57" t="s">
        <v>4</v>
      </c>
      <c r="F204" s="382" t="s">
        <v>588</v>
      </c>
      <c r="G204" s="57" t="s">
        <v>583</v>
      </c>
      <c r="H204" s="39">
        <v>1.0</v>
      </c>
      <c r="I204" s="59">
        <v>8990.0</v>
      </c>
      <c r="J204" s="59">
        <v>6390.0</v>
      </c>
      <c r="K204" s="274"/>
      <c r="L204" s="61">
        <v>2950.0</v>
      </c>
      <c r="M204" s="62">
        <v>2065.0</v>
      </c>
      <c r="N204" s="57" t="s">
        <v>476</v>
      </c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  <c r="AA204" s="252"/>
      <c r="AB204" s="252"/>
      <c r="AC204" s="252"/>
      <c r="AD204" s="252"/>
      <c r="AE204" s="252"/>
      <c r="AF204" s="252"/>
      <c r="AG204" s="252"/>
      <c r="AH204" s="252"/>
      <c r="AI204" s="252"/>
      <c r="AJ204" s="270"/>
      <c r="AK204" s="270"/>
      <c r="AL204" s="270"/>
      <c r="AM204" s="270"/>
      <c r="AN204" s="270"/>
      <c r="AO204" s="270"/>
    </row>
    <row r="205" ht="15.75" hidden="1" customHeight="1">
      <c r="A205" s="271" t="s">
        <v>315</v>
      </c>
      <c r="B205" s="57" t="s">
        <v>316</v>
      </c>
      <c r="C205" s="57" t="s">
        <v>6</v>
      </c>
      <c r="D205" s="57" t="s">
        <v>770</v>
      </c>
      <c r="E205" s="57" t="s">
        <v>4</v>
      </c>
      <c r="F205" s="57" t="s">
        <v>771</v>
      </c>
      <c r="G205" s="57" t="s">
        <v>583</v>
      </c>
      <c r="H205" s="38">
        <v>1.0</v>
      </c>
      <c r="I205" s="113">
        <v>6790.0</v>
      </c>
      <c r="J205" s="132">
        <v>5590.0</v>
      </c>
      <c r="K205" s="104"/>
      <c r="L205" s="133">
        <v>2950.0</v>
      </c>
      <c r="M205" s="381">
        <v>2360.0</v>
      </c>
      <c r="N205" s="57" t="s">
        <v>748</v>
      </c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  <c r="AA205" s="252"/>
      <c r="AB205" s="252"/>
      <c r="AC205" s="252"/>
      <c r="AD205" s="252"/>
      <c r="AE205" s="252"/>
      <c r="AF205" s="252"/>
      <c r="AG205" s="252"/>
      <c r="AH205" s="252"/>
      <c r="AI205" s="252"/>
      <c r="AJ205" s="270"/>
      <c r="AK205" s="270"/>
      <c r="AL205" s="270"/>
      <c r="AM205" s="270"/>
      <c r="AN205" s="270"/>
      <c r="AO205" s="270"/>
    </row>
    <row r="206" ht="15.75" hidden="1" customHeight="1">
      <c r="A206" s="57" t="s">
        <v>315</v>
      </c>
      <c r="B206" s="57" t="s">
        <v>316</v>
      </c>
      <c r="C206" s="57" t="s">
        <v>6</v>
      </c>
      <c r="D206" s="271" t="s">
        <v>567</v>
      </c>
      <c r="E206" s="57" t="s">
        <v>4</v>
      </c>
      <c r="F206" s="358" t="s">
        <v>1059</v>
      </c>
      <c r="G206" s="57" t="s">
        <v>583</v>
      </c>
      <c r="H206" s="38">
        <v>1.0</v>
      </c>
      <c r="I206" s="113">
        <v>6990.0</v>
      </c>
      <c r="J206" s="125"/>
      <c r="K206" s="179">
        <v>2950.0</v>
      </c>
      <c r="L206" s="38">
        <v>2508.0</v>
      </c>
      <c r="M206" s="383">
        <f t="shared" ref="M206:M207" si="22">L206*H206</f>
        <v>2508</v>
      </c>
      <c r="N206" s="57" t="s">
        <v>1037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 ht="15.75" hidden="1" customHeight="1">
      <c r="A207" s="57" t="s">
        <v>315</v>
      </c>
      <c r="B207" s="57" t="s">
        <v>316</v>
      </c>
      <c r="C207" s="57" t="s">
        <v>6</v>
      </c>
      <c r="D207" s="57" t="s">
        <v>328</v>
      </c>
      <c r="E207" s="57" t="s">
        <v>4</v>
      </c>
      <c r="F207" s="57" t="s">
        <v>1059</v>
      </c>
      <c r="G207" s="57" t="s">
        <v>583</v>
      </c>
      <c r="H207" s="38">
        <v>1.0</v>
      </c>
      <c r="I207" s="113">
        <v>6990.0</v>
      </c>
      <c r="J207" s="125"/>
      <c r="K207" s="179">
        <v>2950.0</v>
      </c>
      <c r="L207" s="38">
        <v>2508.0</v>
      </c>
      <c r="M207" s="383">
        <f t="shared" si="22"/>
        <v>2508</v>
      </c>
      <c r="N207" s="57" t="s">
        <v>1037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70"/>
      <c r="AJ207" s="270"/>
      <c r="AK207" s="270"/>
    </row>
    <row r="208" ht="15.75" customHeight="1">
      <c r="A208" s="261" t="s">
        <v>315</v>
      </c>
      <c r="B208" s="35" t="s">
        <v>316</v>
      </c>
      <c r="C208" s="35" t="s">
        <v>6</v>
      </c>
      <c r="D208" s="35" t="s">
        <v>474</v>
      </c>
      <c r="E208" s="35" t="s">
        <v>319</v>
      </c>
      <c r="F208" s="355" t="s">
        <v>1910</v>
      </c>
      <c r="G208" s="35" t="s">
        <v>583</v>
      </c>
      <c r="H208" s="264">
        <v>1.0</v>
      </c>
      <c r="I208" s="244" t="s">
        <v>1911</v>
      </c>
      <c r="J208" s="265"/>
      <c r="K208" s="266"/>
      <c r="L208" s="264">
        <v>1517.0</v>
      </c>
      <c r="M208" s="267" t="s">
        <v>1912</v>
      </c>
      <c r="N208" s="35" t="s">
        <v>1793</v>
      </c>
      <c r="O208" s="268"/>
      <c r="P208" s="268"/>
      <c r="Q208" s="268"/>
      <c r="R208" s="268"/>
      <c r="S208" s="268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252"/>
      <c r="AJ208" s="270"/>
      <c r="AK208" s="63"/>
      <c r="AL208" s="63"/>
      <c r="AM208" s="63"/>
      <c r="AN208" s="63"/>
      <c r="AO208" s="63"/>
    </row>
    <row r="209" ht="15.75" hidden="1" customHeight="1">
      <c r="A209" s="271" t="s">
        <v>315</v>
      </c>
      <c r="B209" s="57" t="s">
        <v>316</v>
      </c>
      <c r="C209" s="57" t="s">
        <v>6</v>
      </c>
      <c r="D209" s="57" t="s">
        <v>328</v>
      </c>
      <c r="E209" s="57" t="s">
        <v>4</v>
      </c>
      <c r="F209" s="57" t="s">
        <v>772</v>
      </c>
      <c r="G209" s="57" t="s">
        <v>583</v>
      </c>
      <c r="H209" s="38">
        <v>1.0</v>
      </c>
      <c r="I209" s="113">
        <v>3990.0</v>
      </c>
      <c r="J209" s="125"/>
      <c r="K209" s="104"/>
      <c r="L209" s="133">
        <v>1724.0</v>
      </c>
      <c r="M209" s="381">
        <v>862.0</v>
      </c>
      <c r="N209" s="57" t="s">
        <v>748</v>
      </c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  <c r="AA209" s="252"/>
      <c r="AB209" s="252"/>
      <c r="AC209" s="252"/>
      <c r="AD209" s="252"/>
      <c r="AE209" s="252"/>
      <c r="AF209" s="252"/>
      <c r="AG209" s="252"/>
      <c r="AH209" s="252"/>
      <c r="AI209" s="252"/>
      <c r="AJ209" s="270"/>
      <c r="AK209" s="270"/>
      <c r="AL209" s="270"/>
      <c r="AM209" s="270"/>
      <c r="AN209" s="270"/>
      <c r="AO209" s="270"/>
    </row>
    <row r="210" ht="15.75" hidden="1" customHeight="1">
      <c r="A210" s="261" t="s">
        <v>315</v>
      </c>
      <c r="B210" s="35" t="s">
        <v>316</v>
      </c>
      <c r="C210" s="35" t="s">
        <v>6</v>
      </c>
      <c r="D210" s="35" t="s">
        <v>567</v>
      </c>
      <c r="E210" s="35" t="s">
        <v>319</v>
      </c>
      <c r="F210" s="348" t="s">
        <v>1913</v>
      </c>
      <c r="G210" s="35" t="s">
        <v>583</v>
      </c>
      <c r="H210" s="264">
        <v>1.0</v>
      </c>
      <c r="I210" s="244" t="s">
        <v>1509</v>
      </c>
      <c r="J210" s="265"/>
      <c r="K210" s="266"/>
      <c r="L210" s="264">
        <v>1213.0</v>
      </c>
      <c r="M210" s="267" t="s">
        <v>1914</v>
      </c>
      <c r="N210" s="35" t="s">
        <v>1793</v>
      </c>
      <c r="O210" s="268"/>
      <c r="P210" s="268"/>
      <c r="Q210" s="268"/>
      <c r="R210" s="268"/>
      <c r="S210" s="268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252"/>
      <c r="AJ210" s="270"/>
      <c r="AK210" s="63"/>
      <c r="AL210" s="63"/>
      <c r="AM210" s="63"/>
      <c r="AN210" s="63"/>
      <c r="AO210" s="63"/>
    </row>
    <row r="211" ht="15.75" hidden="1" customHeight="1">
      <c r="A211" s="261" t="s">
        <v>315</v>
      </c>
      <c r="B211" s="35" t="s">
        <v>316</v>
      </c>
      <c r="C211" s="35" t="s">
        <v>6</v>
      </c>
      <c r="D211" s="35" t="s">
        <v>567</v>
      </c>
      <c r="E211" s="35" t="s">
        <v>319</v>
      </c>
      <c r="F211" s="348" t="s">
        <v>1915</v>
      </c>
      <c r="G211" s="35" t="s">
        <v>583</v>
      </c>
      <c r="H211" s="264">
        <v>1.0</v>
      </c>
      <c r="I211" s="244" t="s">
        <v>1509</v>
      </c>
      <c r="J211" s="265"/>
      <c r="K211" s="266"/>
      <c r="L211" s="264">
        <v>1213.0</v>
      </c>
      <c r="M211" s="267" t="s">
        <v>1914</v>
      </c>
      <c r="N211" s="35" t="s">
        <v>1793</v>
      </c>
      <c r="O211" s="268"/>
      <c r="P211" s="268"/>
      <c r="Q211" s="268"/>
      <c r="R211" s="268"/>
      <c r="S211" s="268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252"/>
      <c r="AJ211" s="270"/>
      <c r="AK211" s="63"/>
      <c r="AL211" s="63"/>
      <c r="AM211" s="63"/>
      <c r="AN211" s="63"/>
      <c r="AO211" s="63"/>
    </row>
    <row r="212" ht="15.75" hidden="1" customHeight="1">
      <c r="A212" s="35" t="s">
        <v>315</v>
      </c>
      <c r="B212" s="35" t="s">
        <v>316</v>
      </c>
      <c r="C212" s="35" t="s">
        <v>6</v>
      </c>
      <c r="D212" s="97" t="s">
        <v>328</v>
      </c>
      <c r="E212" s="97" t="s">
        <v>4</v>
      </c>
      <c r="F212" s="289" t="s">
        <v>1916</v>
      </c>
      <c r="G212" s="97" t="s">
        <v>1917</v>
      </c>
      <c r="H212" s="39">
        <v>1.0</v>
      </c>
      <c r="I212" s="97">
        <v>4970.0</v>
      </c>
      <c r="J212" s="97">
        <v>3590.0</v>
      </c>
      <c r="K212" s="38"/>
      <c r="L212" s="290"/>
      <c r="M212" s="291">
        <v>1634.0</v>
      </c>
      <c r="N212" s="35"/>
      <c r="O212" s="231"/>
      <c r="P212" s="231"/>
      <c r="Q212" s="231"/>
      <c r="R212" s="231"/>
      <c r="S212" s="231"/>
      <c r="T212" s="231"/>
      <c r="U212" s="231"/>
      <c r="V212" s="231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252"/>
      <c r="AJ212" s="270"/>
      <c r="AK212" s="270"/>
      <c r="AL212" s="270"/>
      <c r="AM212" s="270"/>
      <c r="AN212" s="270"/>
      <c r="AO212" s="270"/>
    </row>
    <row r="213" ht="15.75" hidden="1" customHeight="1">
      <c r="A213" s="35" t="s">
        <v>315</v>
      </c>
      <c r="B213" s="35" t="s">
        <v>331</v>
      </c>
      <c r="C213" s="35" t="s">
        <v>6</v>
      </c>
      <c r="D213" s="97" t="s">
        <v>567</v>
      </c>
      <c r="E213" s="97" t="s">
        <v>4</v>
      </c>
      <c r="F213" s="289" t="s">
        <v>1918</v>
      </c>
      <c r="G213" s="97" t="s">
        <v>1917</v>
      </c>
      <c r="H213" s="39">
        <v>1.0</v>
      </c>
      <c r="I213" s="97">
        <v>7390.0</v>
      </c>
      <c r="J213" s="97">
        <v>5190.0</v>
      </c>
      <c r="K213" s="38"/>
      <c r="L213" s="290"/>
      <c r="M213" s="291">
        <v>2381.0</v>
      </c>
      <c r="N213" s="35"/>
      <c r="O213" s="231"/>
      <c r="P213" s="231"/>
      <c r="Q213" s="231"/>
      <c r="R213" s="231"/>
      <c r="S213" s="231"/>
      <c r="T213" s="231"/>
      <c r="U213" s="231"/>
      <c r="V213" s="231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252"/>
      <c r="AJ213" s="270"/>
      <c r="AK213" s="270"/>
      <c r="AL213" s="270"/>
      <c r="AM213" s="270"/>
      <c r="AN213" s="270"/>
      <c r="AO213" s="270"/>
    </row>
    <row r="214" ht="15.75" hidden="1" customHeight="1">
      <c r="A214" s="35" t="s">
        <v>315</v>
      </c>
      <c r="B214" s="35" t="s">
        <v>316</v>
      </c>
      <c r="C214" s="35" t="s">
        <v>6</v>
      </c>
      <c r="D214" s="97" t="s">
        <v>567</v>
      </c>
      <c r="E214" s="97" t="s">
        <v>4</v>
      </c>
      <c r="F214" s="289" t="s">
        <v>773</v>
      </c>
      <c r="G214" s="97" t="s">
        <v>1917</v>
      </c>
      <c r="H214" s="39">
        <v>1.0</v>
      </c>
      <c r="I214" s="97">
        <v>7290.0</v>
      </c>
      <c r="J214" s="97">
        <v>4990.0</v>
      </c>
      <c r="K214" s="38"/>
      <c r="L214" s="290"/>
      <c r="M214" s="291">
        <v>2213.0</v>
      </c>
      <c r="N214" s="35"/>
      <c r="O214" s="231"/>
      <c r="P214" s="231"/>
      <c r="Q214" s="231"/>
      <c r="R214" s="231"/>
      <c r="S214" s="231"/>
      <c r="T214" s="231"/>
      <c r="U214" s="231"/>
      <c r="V214" s="231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252"/>
      <c r="AJ214" s="270"/>
      <c r="AK214" s="270"/>
      <c r="AL214" s="270"/>
      <c r="AM214" s="270"/>
      <c r="AN214" s="270"/>
      <c r="AO214" s="270"/>
    </row>
    <row r="215" ht="15.75" hidden="1" customHeight="1">
      <c r="A215" s="271" t="s">
        <v>315</v>
      </c>
      <c r="B215" s="57" t="s">
        <v>316</v>
      </c>
      <c r="C215" s="57" t="s">
        <v>6</v>
      </c>
      <c r="D215" s="97" t="s">
        <v>567</v>
      </c>
      <c r="E215" s="57" t="s">
        <v>4</v>
      </c>
      <c r="F215" s="358" t="s">
        <v>773</v>
      </c>
      <c r="G215" s="57" t="s">
        <v>583</v>
      </c>
      <c r="H215" s="38">
        <v>1.0</v>
      </c>
      <c r="I215" s="113">
        <v>5590.0</v>
      </c>
      <c r="J215" s="132">
        <v>3790.0</v>
      </c>
      <c r="K215" s="104"/>
      <c r="L215" s="133">
        <v>2380.0</v>
      </c>
      <c r="M215" s="381">
        <v>1666.0</v>
      </c>
      <c r="N215" s="57" t="s">
        <v>748</v>
      </c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  <c r="AA215" s="252"/>
      <c r="AB215" s="252"/>
      <c r="AC215" s="252"/>
      <c r="AD215" s="252"/>
      <c r="AE215" s="252"/>
      <c r="AF215" s="252"/>
      <c r="AG215" s="252"/>
      <c r="AH215" s="252"/>
      <c r="AI215" s="252"/>
      <c r="AJ215" s="270"/>
      <c r="AK215" s="270"/>
      <c r="AL215" s="270"/>
      <c r="AM215" s="270"/>
      <c r="AN215" s="270"/>
      <c r="AO215" s="270"/>
    </row>
    <row r="216" ht="15.75" hidden="1" customHeight="1">
      <c r="A216" s="271" t="s">
        <v>315</v>
      </c>
      <c r="B216" s="57" t="s">
        <v>316</v>
      </c>
      <c r="C216" s="57" t="s">
        <v>6</v>
      </c>
      <c r="D216" s="97" t="s">
        <v>328</v>
      </c>
      <c r="E216" s="57" t="s">
        <v>4</v>
      </c>
      <c r="F216" s="57" t="s">
        <v>678</v>
      </c>
      <c r="G216" s="57" t="s">
        <v>583</v>
      </c>
      <c r="H216" s="39">
        <v>1.0</v>
      </c>
      <c r="I216" s="120">
        <v>7290.0</v>
      </c>
      <c r="J216" s="120">
        <v>5890.0</v>
      </c>
      <c r="K216" s="119"/>
      <c r="L216" s="61" t="s">
        <v>679</v>
      </c>
      <c r="M216" s="62">
        <v>1785.0</v>
      </c>
      <c r="N216" s="57" t="s">
        <v>629</v>
      </c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  <c r="AA216" s="252"/>
      <c r="AB216" s="252"/>
      <c r="AC216" s="252"/>
      <c r="AD216" s="252"/>
      <c r="AE216" s="252"/>
      <c r="AF216" s="252"/>
      <c r="AG216" s="252"/>
      <c r="AH216" s="252"/>
      <c r="AI216" s="270"/>
      <c r="AJ216" s="270"/>
      <c r="AK216" s="270"/>
    </row>
    <row r="217" ht="15.75" hidden="1" customHeight="1">
      <c r="A217" s="271" t="s">
        <v>315</v>
      </c>
      <c r="B217" s="57" t="s">
        <v>316</v>
      </c>
      <c r="C217" s="57" t="s">
        <v>6</v>
      </c>
      <c r="D217" s="57" t="s">
        <v>328</v>
      </c>
      <c r="E217" s="57" t="s">
        <v>4</v>
      </c>
      <c r="F217" s="58" t="s">
        <v>589</v>
      </c>
      <c r="G217" s="57" t="s">
        <v>583</v>
      </c>
      <c r="H217" s="405">
        <v>1.0</v>
      </c>
      <c r="I217" s="59">
        <v>5290.0</v>
      </c>
      <c r="J217" s="59">
        <v>3990.0</v>
      </c>
      <c r="K217" s="408"/>
      <c r="L217" s="176">
        <v>1749.0</v>
      </c>
      <c r="M217" s="409">
        <v>1224.0</v>
      </c>
      <c r="N217" s="57" t="s">
        <v>476</v>
      </c>
      <c r="O217" s="363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  <c r="AH217" s="252"/>
      <c r="AI217" s="252"/>
      <c r="AJ217" s="270"/>
      <c r="AK217" s="270"/>
      <c r="AL217" s="270"/>
      <c r="AM217" s="270"/>
      <c r="AN217" s="270"/>
      <c r="AO217" s="270"/>
    </row>
    <row r="218" ht="15.75" hidden="1" customHeight="1">
      <c r="A218" s="35" t="s">
        <v>315</v>
      </c>
      <c r="B218" s="35" t="s">
        <v>316</v>
      </c>
      <c r="C218" s="35" t="s">
        <v>6</v>
      </c>
      <c r="D218" s="97" t="s">
        <v>328</v>
      </c>
      <c r="E218" s="97" t="s">
        <v>4</v>
      </c>
      <c r="F218" s="289" t="s">
        <v>1919</v>
      </c>
      <c r="G218" s="97" t="s">
        <v>1920</v>
      </c>
      <c r="H218" s="405">
        <v>1.0</v>
      </c>
      <c r="I218" s="97">
        <v>3990.0</v>
      </c>
      <c r="J218" s="97">
        <v>2590.0</v>
      </c>
      <c r="K218" s="151"/>
      <c r="L218" s="406"/>
      <c r="M218" s="540">
        <v>1107.0</v>
      </c>
      <c r="N218" s="35"/>
      <c r="O218" s="231"/>
      <c r="P218" s="231"/>
      <c r="Q218" s="231"/>
      <c r="R218" s="231"/>
      <c r="S218" s="231"/>
      <c r="T218" s="231"/>
      <c r="U218" s="231"/>
      <c r="V218" s="231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252"/>
      <c r="AJ218" s="270"/>
      <c r="AK218" s="270"/>
      <c r="AL218" s="270"/>
      <c r="AM218" s="270"/>
      <c r="AN218" s="270"/>
      <c r="AO218" s="270"/>
    </row>
    <row r="219" ht="15.75" hidden="1" customHeight="1">
      <c r="A219" s="271" t="s">
        <v>315</v>
      </c>
      <c r="B219" s="57" t="s">
        <v>316</v>
      </c>
      <c r="C219" s="57" t="s">
        <v>6</v>
      </c>
      <c r="D219" s="97" t="s">
        <v>328</v>
      </c>
      <c r="E219" s="57" t="s">
        <v>4</v>
      </c>
      <c r="F219" s="57" t="s">
        <v>680</v>
      </c>
      <c r="G219" s="57" t="s">
        <v>583</v>
      </c>
      <c r="H219" s="405">
        <v>1.0</v>
      </c>
      <c r="I219" s="120">
        <v>5790.0</v>
      </c>
      <c r="J219" s="120">
        <v>4590.0</v>
      </c>
      <c r="K219" s="449"/>
      <c r="L219" s="176" t="s">
        <v>662</v>
      </c>
      <c r="M219" s="116">
        <f t="shared" ref="M219:M222" si="23">2896/2</f>
        <v>1448</v>
      </c>
      <c r="N219" s="57" t="s">
        <v>629</v>
      </c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70"/>
      <c r="AJ219" s="270"/>
      <c r="AK219" s="270"/>
    </row>
    <row r="220" ht="15.75" hidden="1" customHeight="1">
      <c r="A220" s="271" t="s">
        <v>315</v>
      </c>
      <c r="B220" s="57" t="s">
        <v>316</v>
      </c>
      <c r="C220" s="57" t="s">
        <v>6</v>
      </c>
      <c r="D220" s="97" t="s">
        <v>567</v>
      </c>
      <c r="E220" s="57" t="s">
        <v>4</v>
      </c>
      <c r="F220" s="358" t="s">
        <v>680</v>
      </c>
      <c r="G220" s="57" t="s">
        <v>583</v>
      </c>
      <c r="H220" s="405">
        <v>1.0</v>
      </c>
      <c r="I220" s="120">
        <v>5790.0</v>
      </c>
      <c r="J220" s="120">
        <v>4590.0</v>
      </c>
      <c r="K220" s="449"/>
      <c r="L220" s="176" t="s">
        <v>662</v>
      </c>
      <c r="M220" s="116">
        <f t="shared" si="23"/>
        <v>1448</v>
      </c>
      <c r="N220" s="57" t="s">
        <v>629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70"/>
      <c r="AJ220" s="270"/>
      <c r="AK220" s="270"/>
    </row>
    <row r="221" ht="15.75" hidden="1" customHeight="1">
      <c r="A221" s="271" t="s">
        <v>315</v>
      </c>
      <c r="B221" s="57" t="s">
        <v>316</v>
      </c>
      <c r="C221" s="57" t="s">
        <v>6</v>
      </c>
      <c r="D221" s="97" t="s">
        <v>328</v>
      </c>
      <c r="E221" s="57" t="s">
        <v>4</v>
      </c>
      <c r="F221" s="57" t="s">
        <v>681</v>
      </c>
      <c r="G221" s="57" t="s">
        <v>583</v>
      </c>
      <c r="H221" s="405">
        <v>0.0</v>
      </c>
      <c r="I221" s="120">
        <v>5790.0</v>
      </c>
      <c r="J221" s="120">
        <v>4590.0</v>
      </c>
      <c r="K221" s="449"/>
      <c r="L221" s="176" t="s">
        <v>662</v>
      </c>
      <c r="M221" s="116">
        <f t="shared" si="23"/>
        <v>1448</v>
      </c>
      <c r="N221" s="57" t="s">
        <v>629</v>
      </c>
      <c r="O221" s="363" t="s">
        <v>1771</v>
      </c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  <c r="AA221" s="252"/>
      <c r="AB221" s="252"/>
      <c r="AC221" s="252"/>
      <c r="AD221" s="252"/>
      <c r="AE221" s="252"/>
      <c r="AF221" s="252"/>
      <c r="AG221" s="252"/>
      <c r="AH221" s="252"/>
      <c r="AI221" s="270"/>
      <c r="AJ221" s="270"/>
      <c r="AK221" s="270"/>
    </row>
    <row r="222" ht="15.75" hidden="1" customHeight="1">
      <c r="A222" s="271" t="s">
        <v>315</v>
      </c>
      <c r="B222" s="57" t="s">
        <v>316</v>
      </c>
      <c r="C222" s="57" t="s">
        <v>6</v>
      </c>
      <c r="D222" s="97" t="s">
        <v>567</v>
      </c>
      <c r="E222" s="57" t="s">
        <v>4</v>
      </c>
      <c r="F222" s="358" t="s">
        <v>681</v>
      </c>
      <c r="G222" s="57" t="s">
        <v>583</v>
      </c>
      <c r="H222" s="405">
        <v>1.0</v>
      </c>
      <c r="I222" s="120">
        <v>5790.0</v>
      </c>
      <c r="J222" s="120">
        <v>4590.0</v>
      </c>
      <c r="K222" s="449"/>
      <c r="L222" s="176" t="s">
        <v>662</v>
      </c>
      <c r="M222" s="116">
        <f t="shared" si="23"/>
        <v>1448</v>
      </c>
      <c r="N222" s="57" t="s">
        <v>629</v>
      </c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  <c r="AA222" s="252"/>
      <c r="AB222" s="252"/>
      <c r="AC222" s="252"/>
      <c r="AD222" s="252"/>
      <c r="AE222" s="252"/>
      <c r="AF222" s="252"/>
      <c r="AG222" s="252"/>
      <c r="AH222" s="252"/>
      <c r="AI222" s="270"/>
      <c r="AJ222" s="270"/>
      <c r="AK222" s="270"/>
    </row>
    <row r="223" ht="15.75" customHeight="1">
      <c r="A223" s="35" t="s">
        <v>315</v>
      </c>
      <c r="B223" s="367" t="s">
        <v>316</v>
      </c>
      <c r="C223" s="367" t="s">
        <v>6</v>
      </c>
      <c r="D223" s="367" t="s">
        <v>474</v>
      </c>
      <c r="E223" s="367" t="s">
        <v>4</v>
      </c>
      <c r="F223" s="368" t="s">
        <v>1921</v>
      </c>
      <c r="G223" s="369" t="s">
        <v>1887</v>
      </c>
      <c r="H223" s="405">
        <v>1.0</v>
      </c>
      <c r="I223" s="367">
        <v>7990.0</v>
      </c>
      <c r="J223" s="367">
        <v>4790.0</v>
      </c>
      <c r="K223" s="408"/>
      <c r="L223" s="416">
        <v>1993.0</v>
      </c>
      <c r="M223" s="417">
        <v>1993.0</v>
      </c>
      <c r="N223" s="57" t="s">
        <v>1841</v>
      </c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  <c r="AA223" s="252"/>
      <c r="AB223" s="252"/>
      <c r="AC223" s="252"/>
      <c r="AD223" s="252"/>
      <c r="AE223" s="252"/>
      <c r="AF223" s="252"/>
      <c r="AG223" s="252"/>
      <c r="AH223" s="252"/>
      <c r="AI223" s="252"/>
      <c r="AJ223" s="270"/>
      <c r="AK223" s="270"/>
      <c r="AL223" s="270"/>
      <c r="AM223" s="270"/>
      <c r="AN223" s="270"/>
      <c r="AO223" s="270"/>
    </row>
    <row r="224" ht="15.75" hidden="1" customHeight="1">
      <c r="A224" s="271" t="s">
        <v>315</v>
      </c>
      <c r="B224" s="57" t="s">
        <v>316</v>
      </c>
      <c r="C224" s="57" t="s">
        <v>6</v>
      </c>
      <c r="D224" s="97" t="s">
        <v>567</v>
      </c>
      <c r="E224" s="57" t="s">
        <v>4</v>
      </c>
      <c r="F224" s="358" t="s">
        <v>774</v>
      </c>
      <c r="G224" s="57" t="s">
        <v>583</v>
      </c>
      <c r="H224" s="151">
        <v>1.0</v>
      </c>
      <c r="I224" s="113">
        <v>3990.0</v>
      </c>
      <c r="J224" s="125"/>
      <c r="K224" s="410"/>
      <c r="L224" s="411">
        <v>1691.0</v>
      </c>
      <c r="M224" s="412">
        <v>1184.0</v>
      </c>
      <c r="N224" s="57" t="s">
        <v>748</v>
      </c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  <c r="AA224" s="252"/>
      <c r="AB224" s="252"/>
      <c r="AC224" s="252"/>
      <c r="AD224" s="252"/>
      <c r="AE224" s="252"/>
      <c r="AF224" s="252"/>
      <c r="AG224" s="252"/>
      <c r="AH224" s="252"/>
      <c r="AI224" s="252"/>
      <c r="AJ224" s="270"/>
      <c r="AK224" s="270"/>
      <c r="AL224" s="270"/>
      <c r="AM224" s="270"/>
      <c r="AN224" s="270"/>
      <c r="AO224" s="270"/>
    </row>
    <row r="225" ht="15.75" hidden="1" customHeight="1">
      <c r="A225" s="35" t="s">
        <v>315</v>
      </c>
      <c r="B225" s="35" t="s">
        <v>316</v>
      </c>
      <c r="C225" s="35" t="s">
        <v>6</v>
      </c>
      <c r="D225" s="35" t="s">
        <v>328</v>
      </c>
      <c r="E225" s="35" t="s">
        <v>319</v>
      </c>
      <c r="F225" s="325" t="s">
        <v>1922</v>
      </c>
      <c r="G225" s="326" t="s">
        <v>583</v>
      </c>
      <c r="H225" s="413">
        <v>1.0</v>
      </c>
      <c r="I225" s="57">
        <v>4690.0</v>
      </c>
      <c r="J225" s="57">
        <v>3790.0</v>
      </c>
      <c r="K225" s="414"/>
      <c r="L225" s="413">
        <v>1352.0</v>
      </c>
      <c r="M225" s="415">
        <f t="shared" ref="M225:M227" si="24">L225*H225</f>
        <v>1352</v>
      </c>
      <c r="N225" s="57" t="s">
        <v>1814</v>
      </c>
      <c r="O225" s="346"/>
      <c r="P225" s="323"/>
      <c r="Q225" s="323"/>
      <c r="R225" s="323"/>
      <c r="S225" s="323"/>
      <c r="T225" s="323"/>
      <c r="U225" s="323"/>
      <c r="V225" s="323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252"/>
      <c r="AK225" s="270"/>
      <c r="AL225" s="270"/>
      <c r="AM225" s="270"/>
      <c r="AN225" s="270"/>
      <c r="AO225" s="270"/>
    </row>
    <row r="226" ht="15.75" hidden="1" customHeight="1">
      <c r="A226" s="57" t="s">
        <v>315</v>
      </c>
      <c r="B226" s="57" t="s">
        <v>316</v>
      </c>
      <c r="C226" s="57" t="s">
        <v>6</v>
      </c>
      <c r="D226" s="57" t="s">
        <v>328</v>
      </c>
      <c r="E226" s="57" t="s">
        <v>1202</v>
      </c>
      <c r="F226" s="58" t="s">
        <v>1215</v>
      </c>
      <c r="G226" s="57" t="s">
        <v>1053</v>
      </c>
      <c r="H226" s="200">
        <v>1.0</v>
      </c>
      <c r="I226" s="113">
        <v>4190.0</v>
      </c>
      <c r="J226" s="125"/>
      <c r="K226" s="397">
        <v>1790.0</v>
      </c>
      <c r="L226" s="200">
        <v>1593.0</v>
      </c>
      <c r="M226" s="188">
        <f t="shared" si="24"/>
        <v>1593</v>
      </c>
      <c r="N226" s="57" t="s">
        <v>1204</v>
      </c>
      <c r="O226" s="63"/>
      <c r="P226" s="203"/>
      <c r="Q226" s="203"/>
      <c r="R226" s="396"/>
      <c r="S226" s="396"/>
      <c r="T226" s="396"/>
      <c r="U226" s="396"/>
      <c r="V226" s="396"/>
      <c r="W226" s="396"/>
      <c r="X226" s="396"/>
      <c r="Y226" s="39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396"/>
      <c r="AK226" s="396"/>
      <c r="AL226" s="396"/>
      <c r="AM226" s="396"/>
      <c r="AN226" s="396"/>
    </row>
    <row r="227" ht="15.75" hidden="1" customHeight="1">
      <c r="A227" s="57" t="s">
        <v>315</v>
      </c>
      <c r="B227" s="57" t="s">
        <v>316</v>
      </c>
      <c r="C227" s="57" t="s">
        <v>6</v>
      </c>
      <c r="D227" s="35" t="s">
        <v>567</v>
      </c>
      <c r="E227" s="57" t="s">
        <v>1202</v>
      </c>
      <c r="F227" s="382" t="s">
        <v>1215</v>
      </c>
      <c r="G227" s="57" t="s">
        <v>1053</v>
      </c>
      <c r="H227" s="200">
        <v>0.0</v>
      </c>
      <c r="I227" s="113">
        <v>4190.0</v>
      </c>
      <c r="J227" s="125"/>
      <c r="K227" s="397">
        <v>1790.0</v>
      </c>
      <c r="L227" s="200">
        <v>1593.0</v>
      </c>
      <c r="M227" s="188">
        <f t="shared" si="24"/>
        <v>0</v>
      </c>
      <c r="N227" s="57" t="s">
        <v>1204</v>
      </c>
      <c r="O227" s="64" t="s">
        <v>2110</v>
      </c>
      <c r="P227" s="203"/>
      <c r="Q227" s="203"/>
      <c r="R227" s="396"/>
      <c r="S227" s="396"/>
      <c r="T227" s="396"/>
      <c r="U227" s="396"/>
      <c r="V227" s="396"/>
      <c r="W227" s="396"/>
      <c r="X227" s="396"/>
      <c r="Y227" s="396"/>
      <c r="Z227" s="396"/>
      <c r="AA227" s="396"/>
      <c r="AB227" s="396"/>
      <c r="AC227" s="396"/>
      <c r="AD227" s="396"/>
      <c r="AE227" s="396"/>
      <c r="AF227" s="396"/>
      <c r="AG227" s="396"/>
      <c r="AH227" s="396"/>
      <c r="AI227" s="396"/>
      <c r="AJ227" s="396"/>
      <c r="AK227" s="396"/>
      <c r="AL227" s="396"/>
      <c r="AM227" s="396"/>
      <c r="AN227" s="396"/>
    </row>
    <row r="228" ht="15.75" hidden="1" customHeight="1">
      <c r="A228" s="35" t="s">
        <v>315</v>
      </c>
      <c r="B228" s="35" t="s">
        <v>316</v>
      </c>
      <c r="C228" s="35" t="s">
        <v>6</v>
      </c>
      <c r="D228" s="97" t="s">
        <v>567</v>
      </c>
      <c r="E228" s="97" t="s">
        <v>4</v>
      </c>
      <c r="F228" s="289" t="s">
        <v>1923</v>
      </c>
      <c r="G228" s="97" t="s">
        <v>1917</v>
      </c>
      <c r="H228" s="405">
        <v>1.0</v>
      </c>
      <c r="I228" s="97">
        <v>5990.0</v>
      </c>
      <c r="J228" s="97">
        <v>4190.0</v>
      </c>
      <c r="K228" s="151"/>
      <c r="L228" s="406"/>
      <c r="M228" s="540">
        <v>1851.0</v>
      </c>
      <c r="N228" s="35"/>
      <c r="O228" s="231"/>
      <c r="P228" s="231"/>
      <c r="Q228" s="231"/>
      <c r="R228" s="231"/>
      <c r="S228" s="231"/>
      <c r="T228" s="231"/>
      <c r="U228" s="231"/>
      <c r="V228" s="231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252"/>
      <c r="AJ228" s="270"/>
      <c r="AK228" s="270"/>
      <c r="AL228" s="270"/>
      <c r="AM228" s="270"/>
      <c r="AN228" s="270"/>
      <c r="AO228" s="270"/>
    </row>
    <row r="229" ht="15.75" hidden="1" customHeight="1">
      <c r="A229" s="271" t="s">
        <v>315</v>
      </c>
      <c r="B229" s="57" t="s">
        <v>316</v>
      </c>
      <c r="C229" s="57" t="s">
        <v>6</v>
      </c>
      <c r="D229" s="97" t="s">
        <v>567</v>
      </c>
      <c r="E229" s="57" t="s">
        <v>4</v>
      </c>
      <c r="F229" s="358" t="s">
        <v>682</v>
      </c>
      <c r="G229" s="57" t="s">
        <v>583</v>
      </c>
      <c r="H229" s="405">
        <v>1.0</v>
      </c>
      <c r="I229" s="120">
        <v>5790.0</v>
      </c>
      <c r="J229" s="120">
        <v>4590.0</v>
      </c>
      <c r="K229" s="449"/>
      <c r="L229" s="176" t="s">
        <v>662</v>
      </c>
      <c r="M229" s="409">
        <v>1448.0</v>
      </c>
      <c r="N229" s="57" t="s">
        <v>629</v>
      </c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  <c r="AA229" s="252"/>
      <c r="AB229" s="252"/>
      <c r="AC229" s="252"/>
      <c r="AD229" s="252"/>
      <c r="AE229" s="252"/>
      <c r="AF229" s="252"/>
      <c r="AG229" s="252"/>
      <c r="AH229" s="252"/>
      <c r="AI229" s="270"/>
      <c r="AJ229" s="270"/>
      <c r="AK229" s="270"/>
    </row>
    <row r="230" ht="15.75" hidden="1" customHeight="1">
      <c r="A230" s="271" t="s">
        <v>315</v>
      </c>
      <c r="B230" s="57" t="s">
        <v>316</v>
      </c>
      <c r="C230" s="57" t="s">
        <v>6</v>
      </c>
      <c r="D230" s="97" t="s">
        <v>328</v>
      </c>
      <c r="E230" s="57" t="s">
        <v>4</v>
      </c>
      <c r="F230" s="57" t="s">
        <v>683</v>
      </c>
      <c r="G230" s="57" t="s">
        <v>583</v>
      </c>
      <c r="H230" s="39">
        <v>1.0</v>
      </c>
      <c r="I230" s="120">
        <v>5790.0</v>
      </c>
      <c r="J230" s="120">
        <v>4590.0</v>
      </c>
      <c r="K230" s="119"/>
      <c r="L230" s="61" t="s">
        <v>662</v>
      </c>
      <c r="M230" s="409">
        <v>1448.0</v>
      </c>
      <c r="N230" s="57" t="s">
        <v>629</v>
      </c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  <c r="AA230" s="252"/>
      <c r="AB230" s="252"/>
      <c r="AC230" s="252"/>
      <c r="AD230" s="252"/>
      <c r="AE230" s="252"/>
      <c r="AF230" s="252"/>
      <c r="AG230" s="252"/>
      <c r="AH230" s="252"/>
      <c r="AI230" s="270"/>
      <c r="AJ230" s="270"/>
      <c r="AK230" s="270"/>
    </row>
    <row r="231" hidden="1">
      <c r="A231" s="57" t="s">
        <v>315</v>
      </c>
      <c r="B231" s="57" t="s">
        <v>316</v>
      </c>
      <c r="C231" s="57" t="s">
        <v>6</v>
      </c>
      <c r="D231" s="271" t="s">
        <v>567</v>
      </c>
      <c r="E231" s="57" t="s">
        <v>4</v>
      </c>
      <c r="F231" s="358" t="s">
        <v>1061</v>
      </c>
      <c r="G231" s="57" t="s">
        <v>583</v>
      </c>
      <c r="H231" s="77">
        <v>1.0</v>
      </c>
      <c r="I231" s="113">
        <v>6790.0</v>
      </c>
      <c r="J231" s="125"/>
      <c r="K231" s="179">
        <v>2850.0</v>
      </c>
      <c r="L231" s="151">
        <v>2423.0</v>
      </c>
      <c r="M231" s="175">
        <f>L231*H231</f>
        <v>2423</v>
      </c>
      <c r="N231" s="57" t="s">
        <v>1037</v>
      </c>
      <c r="O231" s="380"/>
      <c r="P231" s="380"/>
      <c r="Q231" s="433"/>
      <c r="R231" s="276"/>
      <c r="S231" s="276"/>
      <c r="T231" s="276"/>
      <c r="U231" s="277"/>
      <c r="V231" s="276"/>
      <c r="W231" s="276"/>
      <c r="X231" s="276"/>
      <c r="Y231" s="276"/>
      <c r="Z231" s="276"/>
      <c r="AA231" s="276"/>
      <c r="AB231" s="276"/>
      <c r="AC231" s="276"/>
      <c r="AD231" s="276"/>
      <c r="AE231" s="276"/>
      <c r="AF231" s="276"/>
      <c r="AG231" s="276"/>
      <c r="AH231" s="276"/>
      <c r="AI231" s="296"/>
      <c r="AJ231" s="270"/>
      <c r="AK231" s="270"/>
    </row>
    <row r="232" hidden="1">
      <c r="A232" s="271" t="s">
        <v>315</v>
      </c>
      <c r="B232" s="271" t="s">
        <v>316</v>
      </c>
      <c r="C232" s="271" t="s">
        <v>6</v>
      </c>
      <c r="D232" s="271" t="s">
        <v>328</v>
      </c>
      <c r="E232" s="271" t="s">
        <v>319</v>
      </c>
      <c r="F232" s="272" t="s">
        <v>1924</v>
      </c>
      <c r="G232" s="271" t="s">
        <v>349</v>
      </c>
      <c r="H232" s="452">
        <v>1.0</v>
      </c>
      <c r="I232" s="271">
        <v>5590.0</v>
      </c>
      <c r="J232" s="271"/>
      <c r="K232" s="408"/>
      <c r="L232" s="413">
        <v>2330.0</v>
      </c>
      <c r="M232" s="564">
        <v>2214.0</v>
      </c>
      <c r="N232" s="271" t="s">
        <v>321</v>
      </c>
      <c r="O232" s="380"/>
      <c r="P232" s="380"/>
      <c r="Q232" s="433"/>
      <c r="R232" s="276"/>
      <c r="S232" s="276"/>
      <c r="T232" s="276"/>
      <c r="U232" s="277"/>
      <c r="V232" s="276"/>
      <c r="W232" s="276"/>
      <c r="X232" s="276"/>
      <c r="Y232" s="276"/>
      <c r="Z232" s="276"/>
      <c r="AA232" s="276"/>
      <c r="AB232" s="276"/>
      <c r="AC232" s="276"/>
      <c r="AD232" s="276"/>
      <c r="AE232" s="276"/>
      <c r="AF232" s="276"/>
      <c r="AG232" s="276"/>
      <c r="AH232" s="276"/>
      <c r="AI232" s="276"/>
      <c r="AJ232" s="270"/>
      <c r="AK232" s="270"/>
      <c r="AL232" s="270"/>
      <c r="AM232" s="270"/>
      <c r="AN232" s="270"/>
      <c r="AO232" s="270"/>
    </row>
    <row r="233" hidden="1">
      <c r="A233" s="271" t="s">
        <v>315</v>
      </c>
      <c r="B233" s="271" t="s">
        <v>316</v>
      </c>
      <c r="C233" s="271" t="s">
        <v>6</v>
      </c>
      <c r="D233" s="271" t="s">
        <v>567</v>
      </c>
      <c r="E233" s="271" t="s">
        <v>319</v>
      </c>
      <c r="F233" s="272" t="s">
        <v>1925</v>
      </c>
      <c r="G233" s="271" t="s">
        <v>349</v>
      </c>
      <c r="H233" s="452">
        <v>1.0</v>
      </c>
      <c r="I233" s="271">
        <v>4790.0</v>
      </c>
      <c r="J233" s="271"/>
      <c r="K233" s="408"/>
      <c r="L233" s="413">
        <v>1990.0</v>
      </c>
      <c r="M233" s="564">
        <v>1891.0</v>
      </c>
      <c r="N233" s="271" t="s">
        <v>321</v>
      </c>
      <c r="O233" s="252"/>
      <c r="P233" s="252"/>
      <c r="Q233" s="433"/>
      <c r="R233" s="276"/>
      <c r="S233" s="276"/>
      <c r="T233" s="276"/>
      <c r="U233" s="277"/>
      <c r="V233" s="276"/>
      <c r="W233" s="276"/>
      <c r="X233" s="276"/>
      <c r="Y233" s="276"/>
      <c r="Z233" s="276"/>
      <c r="AA233" s="276"/>
      <c r="AB233" s="276"/>
      <c r="AC233" s="276"/>
      <c r="AD233" s="276"/>
      <c r="AE233" s="276"/>
      <c r="AF233" s="276"/>
      <c r="AG233" s="276"/>
      <c r="AH233" s="276"/>
      <c r="AI233" s="276"/>
      <c r="AJ233" s="270"/>
      <c r="AK233" s="270"/>
      <c r="AL233" s="270"/>
      <c r="AM233" s="270"/>
      <c r="AN233" s="270"/>
      <c r="AO233" s="270"/>
    </row>
    <row r="234" hidden="1">
      <c r="A234" s="271" t="s">
        <v>315</v>
      </c>
      <c r="B234" s="271" t="s">
        <v>316</v>
      </c>
      <c r="C234" s="271" t="s">
        <v>6</v>
      </c>
      <c r="D234" s="271" t="s">
        <v>328</v>
      </c>
      <c r="E234" s="271" t="s">
        <v>319</v>
      </c>
      <c r="F234" s="272" t="s">
        <v>1926</v>
      </c>
      <c r="G234" s="271" t="s">
        <v>349</v>
      </c>
      <c r="H234" s="452">
        <v>1.0</v>
      </c>
      <c r="I234" s="271">
        <v>4790.0</v>
      </c>
      <c r="J234" s="271"/>
      <c r="K234" s="408"/>
      <c r="L234" s="413">
        <v>1990.0</v>
      </c>
      <c r="M234" s="564">
        <v>1891.0</v>
      </c>
      <c r="N234" s="271" t="s">
        <v>321</v>
      </c>
      <c r="O234" s="252"/>
      <c r="P234" s="252"/>
      <c r="Q234" s="433"/>
      <c r="R234" s="276"/>
      <c r="S234" s="276"/>
      <c r="T234" s="276"/>
      <c r="U234" s="277"/>
      <c r="V234" s="276"/>
      <c r="W234" s="276"/>
      <c r="X234" s="276"/>
      <c r="Y234" s="276"/>
      <c r="Z234" s="276"/>
      <c r="AA234" s="276"/>
      <c r="AB234" s="276"/>
      <c r="AC234" s="276"/>
      <c r="AD234" s="276"/>
      <c r="AE234" s="276"/>
      <c r="AF234" s="276"/>
      <c r="AG234" s="276"/>
      <c r="AH234" s="276"/>
      <c r="AI234" s="276"/>
      <c r="AJ234" s="270"/>
      <c r="AK234" s="270"/>
      <c r="AL234" s="270"/>
      <c r="AM234" s="270"/>
      <c r="AN234" s="270"/>
      <c r="AO234" s="270"/>
    </row>
    <row r="235" hidden="1">
      <c r="A235" s="271" t="s">
        <v>315</v>
      </c>
      <c r="B235" s="271" t="s">
        <v>316</v>
      </c>
      <c r="C235" s="271" t="s">
        <v>6</v>
      </c>
      <c r="D235" s="271" t="s">
        <v>567</v>
      </c>
      <c r="E235" s="271" t="s">
        <v>319</v>
      </c>
      <c r="F235" s="272" t="s">
        <v>1926</v>
      </c>
      <c r="G235" s="271" t="s">
        <v>349</v>
      </c>
      <c r="H235" s="452">
        <v>1.0</v>
      </c>
      <c r="I235" s="271">
        <v>4790.0</v>
      </c>
      <c r="J235" s="271"/>
      <c r="K235" s="408"/>
      <c r="L235" s="154">
        <v>1990.0</v>
      </c>
      <c r="M235" s="564">
        <v>1891.0</v>
      </c>
      <c r="N235" s="271" t="s">
        <v>321</v>
      </c>
      <c r="O235" s="380"/>
      <c r="P235" s="380"/>
      <c r="Q235" s="433"/>
      <c r="R235" s="276"/>
      <c r="S235" s="276"/>
      <c r="T235" s="276"/>
      <c r="U235" s="277"/>
      <c r="V235" s="276"/>
      <c r="W235" s="276"/>
      <c r="X235" s="276"/>
      <c r="Y235" s="276"/>
      <c r="Z235" s="276"/>
      <c r="AA235" s="276"/>
      <c r="AB235" s="276"/>
      <c r="AC235" s="276"/>
      <c r="AD235" s="276"/>
      <c r="AE235" s="276"/>
      <c r="AF235" s="276"/>
      <c r="AG235" s="276"/>
      <c r="AH235" s="276"/>
      <c r="AI235" s="276"/>
      <c r="AJ235" s="270"/>
      <c r="AK235" s="270"/>
      <c r="AL235" s="270"/>
      <c r="AM235" s="270"/>
      <c r="AN235" s="270"/>
      <c r="AO235" s="270"/>
    </row>
    <row r="236" hidden="1">
      <c r="A236" s="57" t="s">
        <v>315</v>
      </c>
      <c r="B236" s="57" t="s">
        <v>316</v>
      </c>
      <c r="C236" s="57" t="s">
        <v>6</v>
      </c>
      <c r="D236" s="57" t="s">
        <v>328</v>
      </c>
      <c r="E236" s="57" t="s">
        <v>4</v>
      </c>
      <c r="F236" s="57" t="s">
        <v>1322</v>
      </c>
      <c r="G236" s="57" t="s">
        <v>1053</v>
      </c>
      <c r="H236" s="77">
        <v>0.0</v>
      </c>
      <c r="I236" s="113">
        <v>7590.0</v>
      </c>
      <c r="J236" s="125"/>
      <c r="K236" s="451">
        <v>3290.0</v>
      </c>
      <c r="L236" s="57">
        <v>2797.0</v>
      </c>
      <c r="M236" s="188">
        <f t="shared" ref="M236:M243" si="25">L236*H236</f>
        <v>0</v>
      </c>
      <c r="N236" s="57" t="s">
        <v>1288</v>
      </c>
      <c r="O236" s="541" t="s">
        <v>2108</v>
      </c>
      <c r="P236" s="274"/>
      <c r="Q236" s="565"/>
      <c r="R236" s="181"/>
      <c r="S236" s="181"/>
      <c r="T236" s="181"/>
      <c r="U236" s="278"/>
      <c r="V236" s="181"/>
      <c r="W236" s="181"/>
      <c r="X236" s="181"/>
      <c r="Y236" s="181"/>
      <c r="Z236" s="181"/>
      <c r="AA236" s="181"/>
      <c r="AB236" s="181"/>
      <c r="AC236" s="181"/>
      <c r="AD236" s="181"/>
      <c r="AE236" s="181"/>
      <c r="AF236" s="181"/>
      <c r="AG236" s="181"/>
      <c r="AH236" s="181"/>
      <c r="AI236" s="181"/>
    </row>
    <row r="237" hidden="1">
      <c r="A237" s="57" t="s">
        <v>315</v>
      </c>
      <c r="B237" s="57" t="s">
        <v>316</v>
      </c>
      <c r="C237" s="57" t="s">
        <v>6</v>
      </c>
      <c r="D237" s="57" t="s">
        <v>567</v>
      </c>
      <c r="E237" s="57" t="s">
        <v>4</v>
      </c>
      <c r="F237" s="358" t="s">
        <v>1322</v>
      </c>
      <c r="G237" s="57" t="s">
        <v>1053</v>
      </c>
      <c r="H237" s="77">
        <v>1.0</v>
      </c>
      <c r="I237" s="113">
        <v>7590.0</v>
      </c>
      <c r="J237" s="125"/>
      <c r="K237" s="451">
        <v>3290.0</v>
      </c>
      <c r="L237" s="57">
        <v>2797.0</v>
      </c>
      <c r="M237" s="188">
        <f t="shared" si="25"/>
        <v>2797</v>
      </c>
      <c r="N237" s="57" t="s">
        <v>1288</v>
      </c>
      <c r="O237" s="274"/>
      <c r="P237" s="274"/>
      <c r="Q237" s="565"/>
      <c r="R237" s="181"/>
      <c r="S237" s="181"/>
      <c r="T237" s="181"/>
      <c r="U237" s="278"/>
      <c r="V237" s="181"/>
      <c r="W237" s="181"/>
      <c r="X237" s="181"/>
      <c r="Y237" s="181"/>
      <c r="Z237" s="181"/>
      <c r="AA237" s="181"/>
      <c r="AB237" s="181"/>
      <c r="AC237" s="181"/>
      <c r="AD237" s="181"/>
      <c r="AE237" s="181"/>
      <c r="AF237" s="181"/>
      <c r="AG237" s="181"/>
      <c r="AH237" s="181"/>
      <c r="AI237" s="181"/>
    </row>
    <row r="238" hidden="1">
      <c r="A238" s="57" t="s">
        <v>315</v>
      </c>
      <c r="B238" s="57" t="s">
        <v>316</v>
      </c>
      <c r="C238" s="57" t="s">
        <v>6</v>
      </c>
      <c r="D238" s="57" t="s">
        <v>328</v>
      </c>
      <c r="E238" s="57" t="s">
        <v>1202</v>
      </c>
      <c r="F238" s="58" t="s">
        <v>1216</v>
      </c>
      <c r="G238" s="57" t="s">
        <v>1053</v>
      </c>
      <c r="H238" s="71">
        <v>1.0</v>
      </c>
      <c r="I238" s="113">
        <v>5190.0</v>
      </c>
      <c r="J238" s="125"/>
      <c r="K238" s="397">
        <v>2250.0</v>
      </c>
      <c r="L238" s="97">
        <v>2003.0</v>
      </c>
      <c r="M238" s="188">
        <f t="shared" si="25"/>
        <v>2003</v>
      </c>
      <c r="N238" s="57" t="s">
        <v>1204</v>
      </c>
      <c r="O238" s="58"/>
      <c r="P238" s="97"/>
      <c r="Q238" s="71"/>
      <c r="R238" s="199"/>
      <c r="S238" s="199"/>
      <c r="T238" s="199"/>
      <c r="U238" s="566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396"/>
      <c r="AK238" s="396"/>
      <c r="AL238" s="396"/>
      <c r="AM238" s="396"/>
      <c r="AN238" s="396"/>
    </row>
    <row r="239" hidden="1">
      <c r="A239" s="57" t="s">
        <v>315</v>
      </c>
      <c r="B239" s="57" t="s">
        <v>316</v>
      </c>
      <c r="C239" s="57" t="s">
        <v>6</v>
      </c>
      <c r="D239" s="35" t="s">
        <v>567</v>
      </c>
      <c r="E239" s="57" t="s">
        <v>1202</v>
      </c>
      <c r="F239" s="382" t="s">
        <v>1216</v>
      </c>
      <c r="G239" s="57" t="s">
        <v>1053</v>
      </c>
      <c r="H239" s="71">
        <v>1.0</v>
      </c>
      <c r="I239" s="113">
        <v>5190.0</v>
      </c>
      <c r="J239" s="125"/>
      <c r="K239" s="397">
        <v>2250.0</v>
      </c>
      <c r="L239" s="97">
        <v>2003.0</v>
      </c>
      <c r="M239" s="188">
        <f t="shared" si="25"/>
        <v>2003</v>
      </c>
      <c r="N239" s="57" t="s">
        <v>1204</v>
      </c>
      <c r="O239" s="58"/>
      <c r="P239" s="97"/>
      <c r="Q239" s="71"/>
      <c r="R239" s="199"/>
      <c r="S239" s="199"/>
      <c r="T239" s="199"/>
      <c r="U239" s="566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396"/>
      <c r="AK239" s="396"/>
      <c r="AL239" s="396"/>
      <c r="AM239" s="396"/>
      <c r="AN239" s="396"/>
    </row>
    <row r="240" hidden="1">
      <c r="A240" s="57" t="s">
        <v>315</v>
      </c>
      <c r="B240" s="57" t="s">
        <v>316</v>
      </c>
      <c r="C240" s="57" t="s">
        <v>6</v>
      </c>
      <c r="D240" s="57" t="s">
        <v>328</v>
      </c>
      <c r="E240" s="57" t="s">
        <v>4</v>
      </c>
      <c r="F240" s="57" t="s">
        <v>1216</v>
      </c>
      <c r="G240" s="57" t="s">
        <v>1053</v>
      </c>
      <c r="H240" s="77">
        <v>1.0</v>
      </c>
      <c r="I240" s="113">
        <v>5190.0</v>
      </c>
      <c r="J240" s="125"/>
      <c r="K240" s="451">
        <v>2250.0</v>
      </c>
      <c r="L240" s="57">
        <v>1913.0</v>
      </c>
      <c r="M240" s="188">
        <f t="shared" si="25"/>
        <v>1913</v>
      </c>
      <c r="N240" s="57" t="s">
        <v>1288</v>
      </c>
      <c r="O240" s="274"/>
      <c r="P240" s="274"/>
      <c r="Q240" s="565"/>
      <c r="R240" s="181"/>
      <c r="S240" s="181"/>
      <c r="T240" s="181"/>
      <c r="U240" s="278"/>
      <c r="V240" s="181"/>
      <c r="W240" s="181"/>
      <c r="X240" s="181"/>
      <c r="Y240" s="181"/>
      <c r="Z240" s="181"/>
      <c r="AA240" s="181"/>
      <c r="AB240" s="181"/>
      <c r="AC240" s="181"/>
      <c r="AD240" s="181"/>
      <c r="AE240" s="181"/>
      <c r="AF240" s="181"/>
      <c r="AG240" s="181"/>
      <c r="AH240" s="181"/>
      <c r="AI240" s="181"/>
    </row>
    <row r="241" hidden="1">
      <c r="A241" s="57" t="s">
        <v>315</v>
      </c>
      <c r="B241" s="57" t="s">
        <v>316</v>
      </c>
      <c r="C241" s="57" t="s">
        <v>6</v>
      </c>
      <c r="D241" s="362" t="s">
        <v>328</v>
      </c>
      <c r="E241" s="57" t="s">
        <v>1202</v>
      </c>
      <c r="F241" s="58" t="s">
        <v>1217</v>
      </c>
      <c r="G241" s="57" t="s">
        <v>1053</v>
      </c>
      <c r="H241" s="71">
        <v>0.0</v>
      </c>
      <c r="I241" s="113">
        <v>5190.0</v>
      </c>
      <c r="J241" s="125"/>
      <c r="K241" s="397">
        <v>2250.0</v>
      </c>
      <c r="L241" s="200">
        <v>2003.0</v>
      </c>
      <c r="M241" s="188">
        <f t="shared" si="25"/>
        <v>0</v>
      </c>
      <c r="N241" s="57" t="s">
        <v>1204</v>
      </c>
      <c r="O241" s="57" t="s">
        <v>2115</v>
      </c>
      <c r="P241" s="97" t="s">
        <v>1771</v>
      </c>
      <c r="Q241" s="71"/>
      <c r="R241" s="199"/>
      <c r="S241" s="199"/>
      <c r="T241" s="199"/>
      <c r="U241" s="566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396"/>
      <c r="AK241" s="396"/>
      <c r="AL241" s="396"/>
      <c r="AM241" s="396"/>
      <c r="AN241" s="396"/>
    </row>
    <row r="242" hidden="1">
      <c r="A242" s="57" t="s">
        <v>315</v>
      </c>
      <c r="B242" s="57" t="s">
        <v>316</v>
      </c>
      <c r="C242" s="57" t="s">
        <v>6</v>
      </c>
      <c r="D242" s="35" t="s">
        <v>567</v>
      </c>
      <c r="E242" s="57" t="s">
        <v>1202</v>
      </c>
      <c r="F242" s="382" t="s">
        <v>1218</v>
      </c>
      <c r="G242" s="57" t="s">
        <v>1053</v>
      </c>
      <c r="H242" s="71">
        <v>1.0</v>
      </c>
      <c r="I242" s="113">
        <v>5190.0</v>
      </c>
      <c r="J242" s="125"/>
      <c r="K242" s="397">
        <v>2250.0</v>
      </c>
      <c r="L242" s="200">
        <v>2003.0</v>
      </c>
      <c r="M242" s="188">
        <f t="shared" si="25"/>
        <v>2003</v>
      </c>
      <c r="N242" s="57" t="s">
        <v>1204</v>
      </c>
      <c r="O242" s="58"/>
      <c r="P242" s="97"/>
      <c r="Q242" s="71"/>
      <c r="R242" s="199"/>
      <c r="S242" s="199"/>
      <c r="T242" s="199"/>
      <c r="U242" s="566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396"/>
      <c r="AK242" s="396"/>
      <c r="AL242" s="396"/>
      <c r="AM242" s="396"/>
      <c r="AN242" s="396"/>
    </row>
    <row r="243" hidden="1">
      <c r="A243" s="57" t="s">
        <v>315</v>
      </c>
      <c r="B243" s="57" t="s">
        <v>316</v>
      </c>
      <c r="C243" s="57" t="s">
        <v>6</v>
      </c>
      <c r="D243" s="57" t="s">
        <v>328</v>
      </c>
      <c r="E243" s="57" t="s">
        <v>4</v>
      </c>
      <c r="F243" s="57" t="s">
        <v>1218</v>
      </c>
      <c r="G243" s="57" t="s">
        <v>1053</v>
      </c>
      <c r="H243" s="77">
        <v>1.0</v>
      </c>
      <c r="I243" s="113">
        <v>5190.0</v>
      </c>
      <c r="J243" s="125"/>
      <c r="K243" s="451">
        <v>2250.0</v>
      </c>
      <c r="L243" s="414">
        <v>1913.0</v>
      </c>
      <c r="M243" s="188">
        <f t="shared" si="25"/>
        <v>1913</v>
      </c>
      <c r="N243" s="57" t="s">
        <v>1288</v>
      </c>
      <c r="O243" s="274"/>
      <c r="P243" s="274"/>
      <c r="Q243" s="565"/>
      <c r="R243" s="181"/>
      <c r="S243" s="181"/>
      <c r="T243" s="181"/>
      <c r="U243" s="278"/>
      <c r="V243" s="181"/>
      <c r="W243" s="181"/>
      <c r="X243" s="181"/>
      <c r="Y243" s="181"/>
      <c r="Z243" s="181"/>
      <c r="AA243" s="181"/>
      <c r="AB243" s="181"/>
      <c r="AC243" s="181"/>
      <c r="AD243" s="181"/>
      <c r="AE243" s="181"/>
      <c r="AF243" s="181"/>
      <c r="AG243" s="181"/>
      <c r="AH243" s="181"/>
      <c r="AI243" s="181"/>
    </row>
    <row r="244" hidden="1">
      <c r="A244" s="271" t="s">
        <v>315</v>
      </c>
      <c r="B244" s="57" t="s">
        <v>316</v>
      </c>
      <c r="C244" s="57" t="s">
        <v>6</v>
      </c>
      <c r="D244" s="97" t="s">
        <v>328</v>
      </c>
      <c r="E244" s="57" t="s">
        <v>4</v>
      </c>
      <c r="F244" s="57" t="s">
        <v>685</v>
      </c>
      <c r="G244" s="57" t="s">
        <v>583</v>
      </c>
      <c r="H244" s="422">
        <v>0.0</v>
      </c>
      <c r="I244" s="120">
        <v>8290.0</v>
      </c>
      <c r="J244" s="120">
        <v>6690.0</v>
      </c>
      <c r="K244" s="449"/>
      <c r="L244" s="176" t="s">
        <v>686</v>
      </c>
      <c r="M244" s="409">
        <v>2072.0</v>
      </c>
      <c r="N244" s="57" t="s">
        <v>629</v>
      </c>
      <c r="O244" s="435" t="s">
        <v>1771</v>
      </c>
      <c r="P244" s="380"/>
      <c r="Q244" s="433"/>
      <c r="R244" s="276"/>
      <c r="S244" s="276"/>
      <c r="T244" s="276"/>
      <c r="U244" s="277"/>
      <c r="V244" s="276"/>
      <c r="W244" s="276"/>
      <c r="X244" s="276"/>
      <c r="Y244" s="276"/>
      <c r="Z244" s="276"/>
      <c r="AA244" s="276"/>
      <c r="AB244" s="276"/>
      <c r="AC244" s="276"/>
      <c r="AD244" s="276"/>
      <c r="AE244" s="276"/>
      <c r="AF244" s="276"/>
      <c r="AG244" s="276"/>
      <c r="AH244" s="276"/>
      <c r="AI244" s="296"/>
      <c r="AJ244" s="270"/>
      <c r="AK244" s="270"/>
    </row>
    <row r="245" hidden="1">
      <c r="A245" s="35" t="s">
        <v>315</v>
      </c>
      <c r="B245" s="35" t="s">
        <v>316</v>
      </c>
      <c r="C245" s="35" t="s">
        <v>6</v>
      </c>
      <c r="D245" s="35" t="s">
        <v>567</v>
      </c>
      <c r="E245" s="35" t="s">
        <v>319</v>
      </c>
      <c r="F245" s="325" t="s">
        <v>1927</v>
      </c>
      <c r="G245" s="326" t="s">
        <v>583</v>
      </c>
      <c r="H245" s="418">
        <v>1.0</v>
      </c>
      <c r="I245" s="57">
        <v>4490.0</v>
      </c>
      <c r="J245" s="113">
        <v>2790.0</v>
      </c>
      <c r="K245" s="414"/>
      <c r="L245" s="413">
        <v>1198.0</v>
      </c>
      <c r="M245" s="415">
        <f>L245*H245</f>
        <v>1198</v>
      </c>
      <c r="N245" s="57" t="s">
        <v>1814</v>
      </c>
      <c r="O245" s="376"/>
      <c r="P245" s="419"/>
      <c r="Q245" s="420"/>
      <c r="R245" s="347"/>
      <c r="S245" s="347"/>
      <c r="T245" s="347"/>
      <c r="U245" s="421"/>
      <c r="V245" s="347"/>
      <c r="W245" s="237"/>
      <c r="X245" s="237"/>
      <c r="Y245" s="237"/>
      <c r="Z245" s="237"/>
      <c r="AA245" s="237"/>
      <c r="AB245" s="237"/>
      <c r="AC245" s="237"/>
      <c r="AD245" s="237"/>
      <c r="AE245" s="237"/>
      <c r="AF245" s="237"/>
      <c r="AG245" s="237"/>
      <c r="AH245" s="237"/>
      <c r="AI245" s="237"/>
      <c r="AJ245" s="252"/>
      <c r="AK245" s="270"/>
      <c r="AL245" s="270"/>
      <c r="AM245" s="270"/>
      <c r="AN245" s="270"/>
      <c r="AO245" s="270"/>
    </row>
    <row r="246" hidden="1">
      <c r="A246" s="35" t="s">
        <v>315</v>
      </c>
      <c r="B246" s="367" t="s">
        <v>316</v>
      </c>
      <c r="C246" s="367" t="s">
        <v>6</v>
      </c>
      <c r="D246" s="367" t="s">
        <v>328</v>
      </c>
      <c r="E246" s="367" t="s">
        <v>4</v>
      </c>
      <c r="F246" s="368" t="s">
        <v>1928</v>
      </c>
      <c r="G246" s="369" t="s">
        <v>1887</v>
      </c>
      <c r="H246" s="422">
        <v>1.0</v>
      </c>
      <c r="I246" s="367">
        <v>4990.0</v>
      </c>
      <c r="J246" s="367">
        <v>2790.0</v>
      </c>
      <c r="K246" s="408"/>
      <c r="L246" s="416">
        <v>1330.0</v>
      </c>
      <c r="M246" s="417">
        <v>1330.0</v>
      </c>
      <c r="N246" s="57" t="s">
        <v>1841</v>
      </c>
      <c r="O246" s="380"/>
      <c r="P246" s="380"/>
      <c r="Q246" s="433"/>
      <c r="R246" s="276"/>
      <c r="S246" s="276"/>
      <c r="T246" s="276"/>
      <c r="U246" s="277"/>
      <c r="V246" s="276"/>
      <c r="W246" s="276"/>
      <c r="X246" s="276"/>
      <c r="Y246" s="276"/>
      <c r="Z246" s="276"/>
      <c r="AA246" s="276"/>
      <c r="AB246" s="276"/>
      <c r="AC246" s="276"/>
      <c r="AD246" s="276"/>
      <c r="AE246" s="276"/>
      <c r="AF246" s="276"/>
      <c r="AG246" s="276"/>
      <c r="AH246" s="276"/>
      <c r="AI246" s="276"/>
      <c r="AJ246" s="270"/>
      <c r="AK246" s="270"/>
      <c r="AL246" s="270"/>
      <c r="AM246" s="270"/>
      <c r="AN246" s="270"/>
      <c r="AO246" s="270"/>
    </row>
    <row r="247" hidden="1">
      <c r="A247" s="57" t="s">
        <v>315</v>
      </c>
      <c r="B247" s="57" t="s">
        <v>316</v>
      </c>
      <c r="C247" s="57" t="s">
        <v>6</v>
      </c>
      <c r="D247" s="57" t="s">
        <v>567</v>
      </c>
      <c r="E247" s="57" t="s">
        <v>4</v>
      </c>
      <c r="F247" s="358" t="s">
        <v>1326</v>
      </c>
      <c r="G247" s="57" t="s">
        <v>1053</v>
      </c>
      <c r="H247" s="38">
        <v>1.0</v>
      </c>
      <c r="I247" s="113">
        <v>6590.0</v>
      </c>
      <c r="J247" s="125"/>
      <c r="K247" s="210">
        <v>2690.0</v>
      </c>
      <c r="L247" s="57">
        <v>2287.0</v>
      </c>
      <c r="M247" s="189">
        <f>L247*H247</f>
        <v>2287</v>
      </c>
      <c r="N247" s="57" t="s">
        <v>1288</v>
      </c>
      <c r="O247" s="274"/>
      <c r="R247" s="565"/>
      <c r="S247" s="565"/>
      <c r="T247" s="181"/>
      <c r="U247" s="181"/>
      <c r="V247" s="181"/>
      <c r="W247" s="278"/>
      <c r="X247" s="181"/>
      <c r="Y247" s="181"/>
      <c r="Z247" s="181"/>
      <c r="AA247" s="181"/>
      <c r="AB247" s="181"/>
      <c r="AC247" s="181"/>
      <c r="AD247" s="181"/>
      <c r="AE247" s="181"/>
      <c r="AF247" s="181"/>
      <c r="AG247" s="181"/>
    </row>
    <row r="248" hidden="1">
      <c r="A248" s="271" t="s">
        <v>315</v>
      </c>
      <c r="B248" s="57" t="s">
        <v>331</v>
      </c>
      <c r="C248" s="57" t="s">
        <v>6</v>
      </c>
      <c r="D248" s="97" t="s">
        <v>567</v>
      </c>
      <c r="E248" s="57" t="s">
        <v>4</v>
      </c>
      <c r="F248" s="358" t="s">
        <v>689</v>
      </c>
      <c r="G248" s="57" t="s">
        <v>583</v>
      </c>
      <c r="H248" s="39">
        <v>1.0</v>
      </c>
      <c r="I248" s="120">
        <v>7990.0</v>
      </c>
      <c r="J248" s="120">
        <v>6390.0</v>
      </c>
      <c r="K248" s="119"/>
      <c r="L248" s="61" t="s">
        <v>668</v>
      </c>
      <c r="M248" s="62">
        <v>1997.0</v>
      </c>
      <c r="N248" s="57" t="s">
        <v>629</v>
      </c>
      <c r="O248" s="380"/>
      <c r="P248" s="252"/>
      <c r="Q248" s="252"/>
      <c r="R248" s="433"/>
      <c r="S248" s="433"/>
      <c r="T248" s="276"/>
      <c r="U248" s="276"/>
      <c r="V248" s="276"/>
      <c r="W248" s="277"/>
      <c r="X248" s="276"/>
      <c r="Y248" s="276"/>
      <c r="Z248" s="276"/>
      <c r="AA248" s="276"/>
      <c r="AB248" s="276"/>
      <c r="AC248" s="276"/>
      <c r="AD248" s="276"/>
      <c r="AE248" s="276"/>
      <c r="AF248" s="276"/>
      <c r="AG248" s="276"/>
      <c r="AH248" s="252"/>
      <c r="AI248" s="270"/>
      <c r="AJ248" s="270"/>
      <c r="AK248" s="270"/>
    </row>
    <row r="249" hidden="1">
      <c r="A249" s="271" t="s">
        <v>315</v>
      </c>
      <c r="B249" s="57" t="s">
        <v>331</v>
      </c>
      <c r="C249" s="57" t="s">
        <v>6</v>
      </c>
      <c r="D249" s="97" t="s">
        <v>328</v>
      </c>
      <c r="E249" s="57" t="s">
        <v>4</v>
      </c>
      <c r="F249" s="57" t="s">
        <v>690</v>
      </c>
      <c r="G249" s="57" t="s">
        <v>583</v>
      </c>
      <c r="H249" s="39">
        <v>1.0</v>
      </c>
      <c r="I249" s="120">
        <v>7990.0</v>
      </c>
      <c r="J249" s="120">
        <v>6390.0</v>
      </c>
      <c r="K249" s="119"/>
      <c r="L249" s="61" t="s">
        <v>668</v>
      </c>
      <c r="M249" s="62">
        <v>1997.0</v>
      </c>
      <c r="N249" s="57" t="s">
        <v>629</v>
      </c>
      <c r="O249" s="380"/>
      <c r="P249" s="252"/>
      <c r="Q249" s="252"/>
      <c r="R249" s="433"/>
      <c r="S249" s="433"/>
      <c r="T249" s="276"/>
      <c r="U249" s="276"/>
      <c r="V249" s="276"/>
      <c r="W249" s="277"/>
      <c r="X249" s="276"/>
      <c r="Y249" s="276"/>
      <c r="Z249" s="276"/>
      <c r="AA249" s="276"/>
      <c r="AB249" s="276"/>
      <c r="AC249" s="276"/>
      <c r="AD249" s="276"/>
      <c r="AE249" s="276"/>
      <c r="AF249" s="276"/>
      <c r="AG249" s="276"/>
      <c r="AH249" s="252"/>
      <c r="AI249" s="270"/>
      <c r="AJ249" s="270"/>
      <c r="AK249" s="270"/>
    </row>
    <row r="250" hidden="1">
      <c r="A250" s="57" t="s">
        <v>315</v>
      </c>
      <c r="B250" s="57" t="s">
        <v>316</v>
      </c>
      <c r="C250" s="57" t="s">
        <v>22</v>
      </c>
      <c r="D250" s="271" t="s">
        <v>567</v>
      </c>
      <c r="E250" s="57" t="s">
        <v>4</v>
      </c>
      <c r="F250" s="382" t="s">
        <v>1111</v>
      </c>
      <c r="G250" s="154" t="s">
        <v>524</v>
      </c>
      <c r="H250" s="38">
        <v>1.0</v>
      </c>
      <c r="I250" s="113">
        <v>23590.0</v>
      </c>
      <c r="J250" s="125"/>
      <c r="K250" s="179">
        <v>10163.0</v>
      </c>
      <c r="L250" s="38">
        <v>9655.0</v>
      </c>
      <c r="M250" s="383">
        <f>L250*H250</f>
        <v>9655</v>
      </c>
      <c r="N250" s="57" t="s">
        <v>1095</v>
      </c>
      <c r="O250" s="58"/>
      <c r="P250" s="63"/>
      <c r="Q250" s="5">
        <v>1.0</v>
      </c>
      <c r="R250" s="184"/>
      <c r="S250" s="184"/>
      <c r="T250" s="14"/>
      <c r="U250" s="14"/>
      <c r="V250" s="23"/>
      <c r="W250" s="567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177"/>
      <c r="AI250" s="177"/>
      <c r="AJ250" s="63"/>
    </row>
    <row r="251" hidden="1">
      <c r="A251" s="35" t="s">
        <v>315</v>
      </c>
      <c r="B251" s="35" t="s">
        <v>316</v>
      </c>
      <c r="C251" s="35" t="s">
        <v>6</v>
      </c>
      <c r="D251" s="97" t="s">
        <v>328</v>
      </c>
      <c r="E251" s="97" t="s">
        <v>569</v>
      </c>
      <c r="F251" s="289" t="s">
        <v>1929</v>
      </c>
      <c r="G251" s="97" t="s">
        <v>377</v>
      </c>
      <c r="H251" s="39">
        <v>1.0</v>
      </c>
      <c r="I251" s="97">
        <v>26790.0</v>
      </c>
      <c r="J251" s="97">
        <v>18390.0</v>
      </c>
      <c r="K251" s="38"/>
      <c r="L251" s="290"/>
      <c r="M251" s="291">
        <v>8361.0</v>
      </c>
      <c r="N251" s="35"/>
      <c r="O251" s="73"/>
      <c r="P251" s="231"/>
      <c r="Q251" s="231"/>
      <c r="R251" s="423"/>
      <c r="S251" s="423"/>
      <c r="T251" s="292"/>
      <c r="U251" s="292"/>
      <c r="V251" s="292"/>
      <c r="W251" s="246"/>
      <c r="X251" s="237"/>
      <c r="Y251" s="237"/>
      <c r="Z251" s="237"/>
      <c r="AA251" s="237"/>
      <c r="AB251" s="237"/>
      <c r="AC251" s="237"/>
      <c r="AD251" s="237"/>
      <c r="AE251" s="237"/>
      <c r="AF251" s="237"/>
      <c r="AG251" s="237"/>
      <c r="AH251" s="44"/>
      <c r="AI251" s="252"/>
      <c r="AJ251" s="270"/>
      <c r="AK251" s="270"/>
      <c r="AL251" s="270"/>
      <c r="AM251" s="270"/>
      <c r="AN251" s="270"/>
      <c r="AO251" s="270"/>
    </row>
    <row r="252" hidden="1">
      <c r="A252" s="35" t="s">
        <v>315</v>
      </c>
      <c r="B252" s="35" t="s">
        <v>316</v>
      </c>
      <c r="C252" s="35" t="s">
        <v>6</v>
      </c>
      <c r="D252" s="97" t="s">
        <v>567</v>
      </c>
      <c r="E252" s="97" t="s">
        <v>569</v>
      </c>
      <c r="F252" s="289" t="s">
        <v>1929</v>
      </c>
      <c r="G252" s="97" t="s">
        <v>377</v>
      </c>
      <c r="H252" s="39">
        <v>1.0</v>
      </c>
      <c r="I252" s="97">
        <v>26790.0</v>
      </c>
      <c r="J252" s="97">
        <v>18390.0</v>
      </c>
      <c r="K252" s="38"/>
      <c r="L252" s="290"/>
      <c r="M252" s="291">
        <v>8361.0</v>
      </c>
      <c r="N252" s="35"/>
      <c r="O252" s="73"/>
      <c r="P252" s="231"/>
      <c r="Q252" s="231"/>
      <c r="R252" s="423"/>
      <c r="S252" s="423"/>
      <c r="T252" s="292"/>
      <c r="U252" s="292"/>
      <c r="V252" s="292"/>
      <c r="W252" s="246"/>
      <c r="X252" s="237"/>
      <c r="Y252" s="237"/>
      <c r="Z252" s="237"/>
      <c r="AA252" s="237"/>
      <c r="AB252" s="237"/>
      <c r="AC252" s="237"/>
      <c r="AD252" s="237"/>
      <c r="AE252" s="237"/>
      <c r="AF252" s="237"/>
      <c r="AG252" s="237"/>
      <c r="AH252" s="44"/>
      <c r="AI252" s="252"/>
      <c r="AJ252" s="270"/>
      <c r="AK252" s="270"/>
      <c r="AL252" s="270"/>
      <c r="AM252" s="270"/>
      <c r="AN252" s="270"/>
      <c r="AO252" s="270"/>
    </row>
    <row r="253" hidden="1">
      <c r="A253" s="57" t="s">
        <v>315</v>
      </c>
      <c r="B253" s="57" t="s">
        <v>316</v>
      </c>
      <c r="C253" s="57" t="s">
        <v>22</v>
      </c>
      <c r="D253" s="57" t="s">
        <v>328</v>
      </c>
      <c r="E253" s="57" t="s">
        <v>4</v>
      </c>
      <c r="F253" s="58" t="s">
        <v>1118</v>
      </c>
      <c r="G253" s="154" t="s">
        <v>524</v>
      </c>
      <c r="H253" s="38">
        <v>1.0</v>
      </c>
      <c r="I253" s="113">
        <v>24990.0</v>
      </c>
      <c r="J253" s="125"/>
      <c r="K253" s="179">
        <v>10430.0</v>
      </c>
      <c r="L253" s="38">
        <v>9909.0</v>
      </c>
      <c r="M253" s="383">
        <f t="shared" ref="M253:M258" si="26">L253*H253</f>
        <v>9909</v>
      </c>
      <c r="N253" s="57" t="s">
        <v>1095</v>
      </c>
      <c r="O253" s="58"/>
      <c r="P253" s="213"/>
      <c r="Q253" s="14">
        <v>1.0</v>
      </c>
      <c r="R253" s="14"/>
      <c r="S253" s="14"/>
      <c r="T253" s="5"/>
      <c r="U253" s="5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</row>
    <row r="254" hidden="1">
      <c r="A254" s="57" t="s">
        <v>315</v>
      </c>
      <c r="B254" s="57" t="s">
        <v>316</v>
      </c>
      <c r="C254" s="57" t="s">
        <v>22</v>
      </c>
      <c r="D254" s="271" t="s">
        <v>567</v>
      </c>
      <c r="E254" s="57" t="s">
        <v>4</v>
      </c>
      <c r="F254" s="382" t="s">
        <v>1117</v>
      </c>
      <c r="G254" s="154" t="s">
        <v>524</v>
      </c>
      <c r="H254" s="38">
        <v>1.0</v>
      </c>
      <c r="I254" s="113">
        <v>29790.0</v>
      </c>
      <c r="J254" s="125"/>
      <c r="K254" s="179">
        <v>12663.0</v>
      </c>
      <c r="L254" s="38">
        <v>12030.0</v>
      </c>
      <c r="M254" s="383">
        <f t="shared" si="26"/>
        <v>12030</v>
      </c>
      <c r="N254" s="57" t="s">
        <v>1095</v>
      </c>
      <c r="O254" s="58"/>
      <c r="P254" s="213"/>
      <c r="Q254" s="14">
        <v>1.0</v>
      </c>
      <c r="R254" s="14"/>
      <c r="S254" s="14"/>
      <c r="T254" s="14"/>
      <c r="U254" s="14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181"/>
      <c r="AK254" s="181"/>
      <c r="AL254" s="181"/>
      <c r="AM254" s="181"/>
      <c r="AN254" s="181"/>
    </row>
    <row r="255" hidden="1">
      <c r="A255" s="157" t="s">
        <v>315</v>
      </c>
      <c r="B255" s="157" t="s">
        <v>316</v>
      </c>
      <c r="C255" s="157" t="s">
        <v>22</v>
      </c>
      <c r="D255" s="157" t="s">
        <v>567</v>
      </c>
      <c r="E255" s="157" t="s">
        <v>4</v>
      </c>
      <c r="F255" s="437" t="s">
        <v>1105</v>
      </c>
      <c r="G255" s="438" t="s">
        <v>524</v>
      </c>
      <c r="H255" s="439">
        <v>1.0</v>
      </c>
      <c r="I255" s="160">
        <v>13990.0</v>
      </c>
      <c r="J255" s="161"/>
      <c r="K255" s="440">
        <v>6330.0</v>
      </c>
      <c r="L255" s="439">
        <v>6014.0</v>
      </c>
      <c r="M255" s="441">
        <f t="shared" si="26"/>
        <v>6014</v>
      </c>
      <c r="N255" s="157" t="s">
        <v>1095</v>
      </c>
      <c r="O255" s="157" t="s">
        <v>1930</v>
      </c>
      <c r="P255" s="568"/>
      <c r="Q255" s="569">
        <v>1.0</v>
      </c>
      <c r="R255" s="569"/>
      <c r="S255" s="569"/>
      <c r="T255" s="569"/>
      <c r="U255" s="569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  <c r="AF255" s="570"/>
      <c r="AG255" s="570"/>
      <c r="AH255" s="570"/>
      <c r="AI255" s="570"/>
      <c r="AJ255" s="571"/>
      <c r="AK255" s="571"/>
      <c r="AL255" s="571"/>
      <c r="AM255" s="571"/>
      <c r="AN255" s="571"/>
      <c r="AO255" s="445"/>
    </row>
    <row r="256" hidden="1">
      <c r="A256" s="57" t="s">
        <v>315</v>
      </c>
      <c r="B256" s="57" t="s">
        <v>316</v>
      </c>
      <c r="C256" s="57" t="s">
        <v>22</v>
      </c>
      <c r="D256" s="57" t="s">
        <v>328</v>
      </c>
      <c r="E256" s="57" t="s">
        <v>4</v>
      </c>
      <c r="F256" s="58" t="s">
        <v>1113</v>
      </c>
      <c r="G256" s="154" t="s">
        <v>524</v>
      </c>
      <c r="H256" s="38">
        <v>1.0</v>
      </c>
      <c r="I256" s="113">
        <v>13390.0</v>
      </c>
      <c r="J256" s="125"/>
      <c r="K256" s="179">
        <v>5330.0</v>
      </c>
      <c r="L256" s="38">
        <v>5064.0</v>
      </c>
      <c r="M256" s="383">
        <f t="shared" si="26"/>
        <v>5064</v>
      </c>
      <c r="N256" s="57" t="s">
        <v>1095</v>
      </c>
      <c r="O256" s="58"/>
      <c r="P256" s="213"/>
      <c r="Q256" s="14">
        <v>1.0</v>
      </c>
      <c r="R256" s="14"/>
      <c r="S256" s="14"/>
      <c r="T256" s="14"/>
      <c r="U256" s="14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180"/>
      <c r="AK256" s="181"/>
      <c r="AL256" s="181"/>
      <c r="AM256" s="181"/>
      <c r="AN256" s="181"/>
    </row>
    <row r="257" hidden="1">
      <c r="A257" s="57" t="s">
        <v>315</v>
      </c>
      <c r="B257" s="57" t="s">
        <v>316</v>
      </c>
      <c r="C257" s="57" t="s">
        <v>22</v>
      </c>
      <c r="D257" s="57" t="s">
        <v>328</v>
      </c>
      <c r="E257" s="57" t="s">
        <v>4</v>
      </c>
      <c r="F257" s="58" t="s">
        <v>1114</v>
      </c>
      <c r="G257" s="154" t="s">
        <v>524</v>
      </c>
      <c r="H257" s="38">
        <v>1.0</v>
      </c>
      <c r="I257" s="113">
        <v>26790.0</v>
      </c>
      <c r="J257" s="125"/>
      <c r="K257" s="179">
        <v>11663.0</v>
      </c>
      <c r="L257" s="38">
        <v>11080.0</v>
      </c>
      <c r="M257" s="383">
        <f t="shared" si="26"/>
        <v>11080</v>
      </c>
      <c r="N257" s="57" t="s">
        <v>1095</v>
      </c>
      <c r="O257" s="58"/>
      <c r="P257" s="213"/>
      <c r="Q257" s="14">
        <v>1.0</v>
      </c>
      <c r="R257" s="14"/>
      <c r="S257" s="14"/>
      <c r="T257" s="14"/>
      <c r="U257" s="14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180"/>
      <c r="AK257" s="181"/>
      <c r="AL257" s="181"/>
      <c r="AM257" s="181"/>
      <c r="AN257" s="181"/>
    </row>
    <row r="258" hidden="1">
      <c r="A258" s="57" t="s">
        <v>315</v>
      </c>
      <c r="B258" s="57" t="s">
        <v>316</v>
      </c>
      <c r="C258" s="57" t="s">
        <v>22</v>
      </c>
      <c r="D258" s="271" t="s">
        <v>567</v>
      </c>
      <c r="E258" s="57" t="s">
        <v>4</v>
      </c>
      <c r="F258" s="382" t="s">
        <v>1112</v>
      </c>
      <c r="G258" s="154" t="s">
        <v>524</v>
      </c>
      <c r="H258" s="38">
        <v>1.0</v>
      </c>
      <c r="I258" s="113">
        <v>25390.0</v>
      </c>
      <c r="J258" s="125"/>
      <c r="K258" s="179">
        <v>10663.0</v>
      </c>
      <c r="L258" s="38">
        <v>10130.0</v>
      </c>
      <c r="M258" s="383">
        <f t="shared" si="26"/>
        <v>10130</v>
      </c>
      <c r="N258" s="57" t="s">
        <v>1095</v>
      </c>
      <c r="O258" s="58"/>
      <c r="P258" s="213"/>
      <c r="Q258" s="14">
        <v>1.0</v>
      </c>
      <c r="R258" s="14"/>
      <c r="S258" s="14"/>
      <c r="T258" s="14"/>
      <c r="U258" s="14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180"/>
      <c r="AK258" s="181"/>
      <c r="AL258" s="181"/>
      <c r="AM258" s="181"/>
      <c r="AN258" s="181"/>
    </row>
    <row r="259" hidden="1">
      <c r="A259" s="271" t="s">
        <v>315</v>
      </c>
      <c r="B259" s="57" t="s">
        <v>316</v>
      </c>
      <c r="C259" s="57" t="s">
        <v>6</v>
      </c>
      <c r="D259" s="97" t="s">
        <v>328</v>
      </c>
      <c r="E259" s="57" t="s">
        <v>4</v>
      </c>
      <c r="F259" s="57" t="s">
        <v>692</v>
      </c>
      <c r="G259" s="57" t="s">
        <v>524</v>
      </c>
      <c r="H259" s="39">
        <v>1.0</v>
      </c>
      <c r="I259" s="120">
        <v>12990.0</v>
      </c>
      <c r="J259" s="120">
        <v>10390.0</v>
      </c>
      <c r="K259" s="119"/>
      <c r="L259" s="61" t="s">
        <v>693</v>
      </c>
      <c r="M259" s="62">
        <v>4028.0</v>
      </c>
      <c r="N259" s="57" t="s">
        <v>629</v>
      </c>
      <c r="O259" s="380"/>
      <c r="P259" s="433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  <c r="AA259" s="276"/>
      <c r="AB259" s="276"/>
      <c r="AC259" s="276"/>
      <c r="AD259" s="276"/>
      <c r="AE259" s="276"/>
      <c r="AF259" s="276"/>
      <c r="AG259" s="276"/>
      <c r="AH259" s="276"/>
      <c r="AI259" s="296"/>
      <c r="AJ259" s="296"/>
      <c r="AK259" s="296"/>
      <c r="AL259" s="181"/>
      <c r="AM259" s="181"/>
      <c r="AN259" s="181"/>
    </row>
    <row r="260" hidden="1">
      <c r="A260" s="35" t="s">
        <v>315</v>
      </c>
      <c r="B260" s="35" t="s">
        <v>316</v>
      </c>
      <c r="C260" s="35" t="s">
        <v>6</v>
      </c>
      <c r="D260" s="38" t="s">
        <v>328</v>
      </c>
      <c r="E260" s="35" t="s">
        <v>4</v>
      </c>
      <c r="F260" s="446" t="s">
        <v>694</v>
      </c>
      <c r="G260" s="38" t="s">
        <v>377</v>
      </c>
      <c r="H260" s="39">
        <v>1.0</v>
      </c>
      <c r="I260" s="38">
        <v>10590.0</v>
      </c>
      <c r="J260" s="38"/>
      <c r="K260" s="38"/>
      <c r="L260" s="39">
        <v>4251.0</v>
      </c>
      <c r="M260" s="447"/>
      <c r="N260" s="35"/>
      <c r="O260" s="38"/>
      <c r="P260" s="77"/>
      <c r="Q260" s="191"/>
      <c r="R260" s="191"/>
      <c r="S260" s="191"/>
      <c r="T260" s="191"/>
      <c r="U260" s="191"/>
      <c r="V260" s="191"/>
      <c r="W260" s="237"/>
      <c r="X260" s="237"/>
      <c r="Y260" s="237"/>
      <c r="Z260" s="237"/>
      <c r="AA260" s="237"/>
      <c r="AB260" s="237"/>
      <c r="AC260" s="237"/>
      <c r="AD260" s="237"/>
      <c r="AE260" s="237"/>
      <c r="AF260" s="237"/>
      <c r="AG260" s="237"/>
      <c r="AH260" s="237"/>
      <c r="AI260" s="276"/>
      <c r="AJ260" s="296"/>
      <c r="AK260" s="296"/>
      <c r="AL260" s="296"/>
      <c r="AM260" s="296"/>
      <c r="AN260" s="296"/>
      <c r="AO260" s="270"/>
    </row>
    <row r="261" hidden="1">
      <c r="A261" s="271" t="s">
        <v>315</v>
      </c>
      <c r="B261" s="57" t="s">
        <v>316</v>
      </c>
      <c r="C261" s="57" t="s">
        <v>6</v>
      </c>
      <c r="D261" s="97" t="s">
        <v>567</v>
      </c>
      <c r="E261" s="57" t="s">
        <v>4</v>
      </c>
      <c r="F261" s="358" t="s">
        <v>694</v>
      </c>
      <c r="G261" s="57" t="s">
        <v>524</v>
      </c>
      <c r="H261" s="39">
        <v>1.0</v>
      </c>
      <c r="I261" s="120">
        <v>12990.0</v>
      </c>
      <c r="J261" s="120">
        <v>10390.0</v>
      </c>
      <c r="K261" s="119"/>
      <c r="L261" s="61" t="s">
        <v>693</v>
      </c>
      <c r="M261" s="62">
        <v>4028.0</v>
      </c>
      <c r="N261" s="57" t="s">
        <v>629</v>
      </c>
      <c r="O261" s="380"/>
      <c r="P261" s="433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96"/>
      <c r="AJ261" s="296"/>
      <c r="AK261" s="296"/>
      <c r="AL261" s="181"/>
      <c r="AM261" s="181"/>
      <c r="AN261" s="181"/>
    </row>
    <row r="262" hidden="1">
      <c r="A262" s="35" t="s">
        <v>315</v>
      </c>
      <c r="B262" s="35" t="s">
        <v>316</v>
      </c>
      <c r="C262" s="35" t="s">
        <v>6</v>
      </c>
      <c r="D262" s="38" t="s">
        <v>328</v>
      </c>
      <c r="E262" s="35" t="s">
        <v>4</v>
      </c>
      <c r="F262" s="448" t="s">
        <v>1931</v>
      </c>
      <c r="G262" s="38" t="s">
        <v>377</v>
      </c>
      <c r="H262" s="39">
        <v>1.0</v>
      </c>
      <c r="I262" s="38">
        <v>10590.0</v>
      </c>
      <c r="J262" s="38"/>
      <c r="K262" s="38"/>
      <c r="L262" s="39">
        <v>4251.0</v>
      </c>
      <c r="M262" s="447"/>
      <c r="N262" s="35"/>
      <c r="O262" s="38"/>
      <c r="P262" s="77"/>
      <c r="Q262" s="191"/>
      <c r="R262" s="191"/>
      <c r="S262" s="191"/>
      <c r="T262" s="191"/>
      <c r="U262" s="191"/>
      <c r="V262" s="191"/>
      <c r="W262" s="237"/>
      <c r="X262" s="237"/>
      <c r="Y262" s="237"/>
      <c r="Z262" s="237"/>
      <c r="AA262" s="237"/>
      <c r="AB262" s="237"/>
      <c r="AC262" s="237"/>
      <c r="AD262" s="237"/>
      <c r="AE262" s="237"/>
      <c r="AF262" s="237"/>
      <c r="AG262" s="237"/>
      <c r="AH262" s="237"/>
      <c r="AI262" s="276"/>
      <c r="AJ262" s="296"/>
      <c r="AK262" s="296"/>
      <c r="AL262" s="296"/>
      <c r="AM262" s="296"/>
      <c r="AN262" s="296"/>
      <c r="AO262" s="270"/>
    </row>
    <row r="263" hidden="1">
      <c r="A263" s="35" t="s">
        <v>315</v>
      </c>
      <c r="B263" s="35" t="s">
        <v>331</v>
      </c>
      <c r="C263" s="35" t="s">
        <v>6</v>
      </c>
      <c r="D263" s="97" t="s">
        <v>328</v>
      </c>
      <c r="E263" s="97" t="s">
        <v>569</v>
      </c>
      <c r="F263" s="289" t="s">
        <v>2040</v>
      </c>
      <c r="G263" s="97" t="s">
        <v>377</v>
      </c>
      <c r="H263" s="39">
        <v>1.0</v>
      </c>
      <c r="I263" s="97">
        <v>22990.0</v>
      </c>
      <c r="J263" s="97">
        <v>16970.0</v>
      </c>
      <c r="K263" s="38"/>
      <c r="L263" s="290"/>
      <c r="M263" s="291">
        <v>7394.0</v>
      </c>
      <c r="N263" s="35"/>
      <c r="O263" s="73"/>
      <c r="P263" s="423"/>
      <c r="Q263" s="292"/>
      <c r="R263" s="292"/>
      <c r="S263" s="292"/>
      <c r="T263" s="292"/>
      <c r="U263" s="292"/>
      <c r="V263" s="292"/>
      <c r="W263" s="237"/>
      <c r="X263" s="237"/>
      <c r="Y263" s="237"/>
      <c r="Z263" s="237"/>
      <c r="AA263" s="237"/>
      <c r="AB263" s="237"/>
      <c r="AC263" s="237"/>
      <c r="AD263" s="237"/>
      <c r="AE263" s="237"/>
      <c r="AF263" s="237"/>
      <c r="AG263" s="237"/>
      <c r="AH263" s="237"/>
      <c r="AI263" s="276"/>
      <c r="AJ263" s="296"/>
      <c r="AK263" s="296"/>
      <c r="AL263" s="296"/>
      <c r="AM263" s="296"/>
      <c r="AN263" s="296"/>
      <c r="AO263" s="270"/>
    </row>
    <row r="264" hidden="1">
      <c r="A264" s="271" t="s">
        <v>315</v>
      </c>
      <c r="B264" s="57" t="s">
        <v>316</v>
      </c>
      <c r="C264" s="57" t="s">
        <v>6</v>
      </c>
      <c r="D264" s="57" t="s">
        <v>567</v>
      </c>
      <c r="E264" s="57" t="s">
        <v>4</v>
      </c>
      <c r="F264" s="382" t="s">
        <v>595</v>
      </c>
      <c r="G264" s="57" t="s">
        <v>524</v>
      </c>
      <c r="H264" s="39">
        <v>1.0</v>
      </c>
      <c r="I264" s="59">
        <v>12970.0</v>
      </c>
      <c r="J264" s="59">
        <v>10390.0</v>
      </c>
      <c r="K264" s="274"/>
      <c r="L264" s="61">
        <v>5163.0</v>
      </c>
      <c r="M264" s="62">
        <v>4130.0</v>
      </c>
      <c r="N264" s="57" t="s">
        <v>476</v>
      </c>
      <c r="O264" s="380"/>
      <c r="P264" s="433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  <c r="AA264" s="276"/>
      <c r="AB264" s="276"/>
      <c r="AC264" s="276"/>
      <c r="AD264" s="276"/>
      <c r="AE264" s="276"/>
      <c r="AF264" s="276"/>
      <c r="AG264" s="276"/>
      <c r="AH264" s="276"/>
      <c r="AI264" s="276"/>
      <c r="AJ264" s="296"/>
      <c r="AK264" s="296"/>
      <c r="AL264" s="296"/>
      <c r="AM264" s="296"/>
      <c r="AN264" s="296"/>
      <c r="AO264" s="270"/>
    </row>
    <row r="265" hidden="1">
      <c r="A265" s="271" t="s">
        <v>315</v>
      </c>
      <c r="B265" s="57" t="s">
        <v>316</v>
      </c>
      <c r="C265" s="57" t="s">
        <v>6</v>
      </c>
      <c r="D265" s="97" t="s">
        <v>328</v>
      </c>
      <c r="E265" s="57" t="s">
        <v>4</v>
      </c>
      <c r="F265" s="57" t="s">
        <v>695</v>
      </c>
      <c r="G265" s="57" t="s">
        <v>524</v>
      </c>
      <c r="H265" s="39">
        <v>1.0</v>
      </c>
      <c r="I265" s="120">
        <v>15490.0</v>
      </c>
      <c r="J265" s="120">
        <v>12390.0</v>
      </c>
      <c r="K265" s="119"/>
      <c r="L265" s="61" t="s">
        <v>696</v>
      </c>
      <c r="M265" s="62">
        <v>4647.0</v>
      </c>
      <c r="N265" s="57" t="s">
        <v>629</v>
      </c>
      <c r="O265" s="380"/>
      <c r="P265" s="433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  <c r="AA265" s="276"/>
      <c r="AB265" s="276"/>
      <c r="AC265" s="276"/>
      <c r="AD265" s="276"/>
      <c r="AE265" s="276"/>
      <c r="AF265" s="276"/>
      <c r="AG265" s="276"/>
      <c r="AH265" s="276"/>
      <c r="AI265" s="296"/>
      <c r="AJ265" s="296"/>
      <c r="AK265" s="296"/>
      <c r="AL265" s="181"/>
      <c r="AM265" s="181"/>
      <c r="AN265" s="181"/>
    </row>
    <row r="266" hidden="1">
      <c r="A266" s="271" t="s">
        <v>315</v>
      </c>
      <c r="B266" s="57" t="s">
        <v>316</v>
      </c>
      <c r="C266" s="57" t="s">
        <v>6</v>
      </c>
      <c r="D266" s="57" t="s">
        <v>328</v>
      </c>
      <c r="E266" s="57" t="s">
        <v>4</v>
      </c>
      <c r="F266" s="57" t="s">
        <v>780</v>
      </c>
      <c r="G266" s="57" t="s">
        <v>524</v>
      </c>
      <c r="H266" s="38">
        <v>1.0</v>
      </c>
      <c r="I266" s="113">
        <v>10790.0</v>
      </c>
      <c r="J266" s="125"/>
      <c r="K266" s="104"/>
      <c r="L266" s="133">
        <v>4663.0</v>
      </c>
      <c r="M266" s="381">
        <v>3964.0</v>
      </c>
      <c r="N266" s="57" t="s">
        <v>748</v>
      </c>
      <c r="O266" s="274"/>
      <c r="P266" s="433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  <c r="AB266" s="276"/>
      <c r="AC266" s="276"/>
      <c r="AD266" s="276"/>
      <c r="AE266" s="276"/>
      <c r="AF266" s="276"/>
      <c r="AG266" s="276"/>
      <c r="AH266" s="276"/>
      <c r="AI266" s="276"/>
      <c r="AJ266" s="296"/>
      <c r="AK266" s="296"/>
      <c r="AL266" s="296"/>
      <c r="AM266" s="296"/>
      <c r="AN266" s="296"/>
      <c r="AO266" s="270"/>
    </row>
    <row r="267" hidden="1">
      <c r="A267" s="271" t="s">
        <v>315</v>
      </c>
      <c r="B267" s="57" t="s">
        <v>316</v>
      </c>
      <c r="C267" s="57" t="s">
        <v>6</v>
      </c>
      <c r="D267" s="57" t="s">
        <v>328</v>
      </c>
      <c r="E267" s="57" t="s">
        <v>569</v>
      </c>
      <c r="F267" s="58" t="s">
        <v>596</v>
      </c>
      <c r="G267" s="57" t="s">
        <v>524</v>
      </c>
      <c r="H267" s="39">
        <v>1.0</v>
      </c>
      <c r="I267" s="59">
        <v>19970.0</v>
      </c>
      <c r="J267" s="59">
        <v>15970.0</v>
      </c>
      <c r="K267" s="274"/>
      <c r="L267" s="61">
        <v>7990.0</v>
      </c>
      <c r="M267" s="62">
        <v>6792.0</v>
      </c>
      <c r="N267" s="57" t="s">
        <v>476</v>
      </c>
      <c r="O267" s="380"/>
      <c r="P267" s="433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  <c r="AA267" s="276"/>
      <c r="AB267" s="276"/>
      <c r="AC267" s="276"/>
      <c r="AD267" s="276"/>
      <c r="AE267" s="276"/>
      <c r="AF267" s="276"/>
      <c r="AG267" s="276"/>
      <c r="AH267" s="276"/>
      <c r="AI267" s="276"/>
      <c r="AJ267" s="296"/>
      <c r="AK267" s="296"/>
      <c r="AL267" s="296"/>
      <c r="AM267" s="296"/>
      <c r="AN267" s="296"/>
      <c r="AO267" s="270"/>
    </row>
    <row r="268" hidden="1">
      <c r="A268" s="35" t="s">
        <v>315</v>
      </c>
      <c r="B268" s="35" t="s">
        <v>331</v>
      </c>
      <c r="C268" s="35" t="s">
        <v>6</v>
      </c>
      <c r="D268" s="97" t="s">
        <v>328</v>
      </c>
      <c r="E268" s="97" t="s">
        <v>4</v>
      </c>
      <c r="F268" s="289" t="s">
        <v>1932</v>
      </c>
      <c r="G268" s="97" t="s">
        <v>377</v>
      </c>
      <c r="H268" s="39">
        <v>1.0</v>
      </c>
      <c r="I268" s="97">
        <v>22790.0</v>
      </c>
      <c r="J268" s="97">
        <v>15590.0</v>
      </c>
      <c r="K268" s="38"/>
      <c r="L268" s="290"/>
      <c r="M268" s="291">
        <v>6916.0</v>
      </c>
      <c r="N268" s="35"/>
      <c r="O268" s="73"/>
      <c r="P268" s="423"/>
      <c r="Q268" s="292"/>
      <c r="R268" s="292"/>
      <c r="S268" s="292"/>
      <c r="T268" s="292"/>
      <c r="U268" s="292"/>
      <c r="V268" s="292"/>
      <c r="W268" s="237"/>
      <c r="X268" s="237"/>
      <c r="Y268" s="237"/>
      <c r="Z268" s="237"/>
      <c r="AA268" s="237"/>
      <c r="AB268" s="237"/>
      <c r="AC268" s="237"/>
      <c r="AD268" s="237"/>
      <c r="AE268" s="237"/>
      <c r="AF268" s="237"/>
      <c r="AG268" s="237"/>
      <c r="AH268" s="237"/>
      <c r="AI268" s="276"/>
      <c r="AJ268" s="296"/>
      <c r="AK268" s="296"/>
      <c r="AL268" s="296"/>
      <c r="AM268" s="296"/>
      <c r="AN268" s="296"/>
      <c r="AO268" s="270"/>
    </row>
    <row r="269" hidden="1">
      <c r="A269" s="35" t="s">
        <v>315</v>
      </c>
      <c r="B269" s="35" t="s">
        <v>316</v>
      </c>
      <c r="C269" s="35" t="s">
        <v>6</v>
      </c>
      <c r="D269" s="35" t="s">
        <v>567</v>
      </c>
      <c r="E269" s="35" t="s">
        <v>569</v>
      </c>
      <c r="F269" s="325" t="s">
        <v>1933</v>
      </c>
      <c r="G269" s="326" t="s">
        <v>524</v>
      </c>
      <c r="H269" s="154">
        <v>1.0</v>
      </c>
      <c r="I269" s="57">
        <v>11990.0</v>
      </c>
      <c r="J269" s="57">
        <v>9590.0</v>
      </c>
      <c r="K269" s="57"/>
      <c r="L269" s="154">
        <v>3771.0</v>
      </c>
      <c r="M269" s="327">
        <f>L269*H269</f>
        <v>3771</v>
      </c>
      <c r="N269" s="57" t="s">
        <v>1814</v>
      </c>
      <c r="O269" s="376"/>
      <c r="P269" s="420"/>
      <c r="Q269" s="347"/>
      <c r="R269" s="347"/>
      <c r="S269" s="347"/>
      <c r="T269" s="347"/>
      <c r="U269" s="347"/>
      <c r="V269" s="347"/>
      <c r="W269" s="237"/>
      <c r="X269" s="237"/>
      <c r="Y269" s="237"/>
      <c r="Z269" s="237"/>
      <c r="AA269" s="237"/>
      <c r="AB269" s="237"/>
      <c r="AC269" s="237"/>
      <c r="AD269" s="237"/>
      <c r="AE269" s="237"/>
      <c r="AF269" s="237"/>
      <c r="AG269" s="237"/>
      <c r="AH269" s="237"/>
      <c r="AI269" s="237"/>
      <c r="AJ269" s="276"/>
      <c r="AK269" s="296"/>
      <c r="AL269" s="296"/>
      <c r="AM269" s="296"/>
      <c r="AN269" s="296"/>
      <c r="AO269" s="270"/>
    </row>
    <row r="270" hidden="1">
      <c r="A270" s="35" t="s">
        <v>315</v>
      </c>
      <c r="B270" s="367" t="s">
        <v>316</v>
      </c>
      <c r="C270" s="367" t="s">
        <v>6</v>
      </c>
      <c r="D270" s="367" t="s">
        <v>328</v>
      </c>
      <c r="E270" s="367" t="s">
        <v>569</v>
      </c>
      <c r="F270" s="368" t="s">
        <v>1934</v>
      </c>
      <c r="G270" s="369" t="s">
        <v>1840</v>
      </c>
      <c r="H270" s="39">
        <v>1.0</v>
      </c>
      <c r="I270" s="367">
        <v>13990.0</v>
      </c>
      <c r="J270" s="367">
        <v>9790.0</v>
      </c>
      <c r="K270" s="274"/>
      <c r="L270" s="391">
        <v>4636.0</v>
      </c>
      <c r="M270" s="392">
        <v>4636.0</v>
      </c>
      <c r="N270" s="57" t="s">
        <v>1841</v>
      </c>
      <c r="O270" s="380"/>
      <c r="P270" s="433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  <c r="AA270" s="276"/>
      <c r="AB270" s="276"/>
      <c r="AC270" s="276"/>
      <c r="AD270" s="276"/>
      <c r="AE270" s="276"/>
      <c r="AF270" s="276"/>
      <c r="AG270" s="276"/>
      <c r="AH270" s="276"/>
      <c r="AI270" s="276"/>
      <c r="AJ270" s="296"/>
      <c r="AK270" s="296"/>
      <c r="AL270" s="296"/>
      <c r="AM270" s="296"/>
      <c r="AN270" s="296"/>
      <c r="AO270" s="270"/>
    </row>
    <row r="271" hidden="1">
      <c r="A271" s="35" t="s">
        <v>315</v>
      </c>
      <c r="B271" s="35" t="s">
        <v>316</v>
      </c>
      <c r="C271" s="35" t="s">
        <v>6</v>
      </c>
      <c r="D271" s="35" t="s">
        <v>328</v>
      </c>
      <c r="E271" s="35" t="s">
        <v>319</v>
      </c>
      <c r="F271" s="325" t="s">
        <v>2116</v>
      </c>
      <c r="G271" s="326" t="s">
        <v>524</v>
      </c>
      <c r="H271" s="154">
        <v>0.0</v>
      </c>
      <c r="I271" s="57">
        <v>13990.0</v>
      </c>
      <c r="J271" s="57">
        <v>11190.0</v>
      </c>
      <c r="K271" s="57"/>
      <c r="L271" s="154">
        <v>4374.0</v>
      </c>
      <c r="M271" s="327">
        <f>L271*H271</f>
        <v>0</v>
      </c>
      <c r="N271" s="57" t="s">
        <v>1814</v>
      </c>
      <c r="O271" s="212" t="s">
        <v>1766</v>
      </c>
      <c r="P271" s="420"/>
      <c r="Q271" s="347"/>
      <c r="R271" s="347"/>
      <c r="S271" s="347"/>
      <c r="T271" s="347"/>
      <c r="U271" s="347"/>
      <c r="V271" s="347"/>
      <c r="W271" s="237"/>
      <c r="X271" s="237"/>
      <c r="Y271" s="237"/>
      <c r="Z271" s="237"/>
      <c r="AA271" s="237"/>
      <c r="AB271" s="237"/>
      <c r="AC271" s="237"/>
      <c r="AD271" s="237"/>
      <c r="AE271" s="237"/>
      <c r="AF271" s="237"/>
      <c r="AG271" s="237"/>
      <c r="AH271" s="237"/>
      <c r="AI271" s="237"/>
      <c r="AJ271" s="276"/>
      <c r="AK271" s="296"/>
      <c r="AL271" s="296"/>
      <c r="AM271" s="296"/>
      <c r="AN271" s="296"/>
      <c r="AO271" s="270"/>
    </row>
    <row r="272" hidden="1">
      <c r="A272" s="271" t="s">
        <v>315</v>
      </c>
      <c r="B272" s="57" t="s">
        <v>316</v>
      </c>
      <c r="C272" s="57" t="s">
        <v>6</v>
      </c>
      <c r="D272" s="57" t="s">
        <v>567</v>
      </c>
      <c r="E272" s="57" t="s">
        <v>4</v>
      </c>
      <c r="F272" s="382" t="s">
        <v>597</v>
      </c>
      <c r="G272" s="57" t="s">
        <v>524</v>
      </c>
      <c r="H272" s="39">
        <v>1.0</v>
      </c>
      <c r="I272" s="59">
        <v>12790.0</v>
      </c>
      <c r="J272" s="59">
        <v>10390.0</v>
      </c>
      <c r="K272" s="274"/>
      <c r="L272" s="61">
        <v>4990.0</v>
      </c>
      <c r="M272" s="62">
        <v>3493.0</v>
      </c>
      <c r="N272" s="57" t="s">
        <v>476</v>
      </c>
      <c r="O272" s="380"/>
      <c r="P272" s="433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  <c r="AB272" s="276"/>
      <c r="AC272" s="276"/>
      <c r="AD272" s="276"/>
      <c r="AE272" s="276"/>
      <c r="AF272" s="276"/>
      <c r="AG272" s="276"/>
      <c r="AH272" s="276"/>
      <c r="AI272" s="276"/>
      <c r="AJ272" s="296"/>
      <c r="AK272" s="296"/>
      <c r="AL272" s="296"/>
      <c r="AM272" s="296"/>
      <c r="AN272" s="296"/>
      <c r="AO272" s="270"/>
    </row>
    <row r="273" hidden="1">
      <c r="A273" s="271" t="s">
        <v>315</v>
      </c>
      <c r="B273" s="57" t="s">
        <v>316</v>
      </c>
      <c r="C273" s="57" t="s">
        <v>6</v>
      </c>
      <c r="D273" s="57" t="s">
        <v>567</v>
      </c>
      <c r="E273" s="57" t="s">
        <v>4</v>
      </c>
      <c r="F273" s="382" t="s">
        <v>598</v>
      </c>
      <c r="G273" s="57" t="s">
        <v>524</v>
      </c>
      <c r="H273" s="39">
        <v>1.0</v>
      </c>
      <c r="I273" s="59">
        <v>14890.0</v>
      </c>
      <c r="J273" s="59">
        <v>11970.0</v>
      </c>
      <c r="K273" s="274"/>
      <c r="L273" s="61">
        <v>5950.0</v>
      </c>
      <c r="M273" s="62">
        <v>4165.0</v>
      </c>
      <c r="N273" s="57" t="s">
        <v>476</v>
      </c>
      <c r="O273" s="380"/>
      <c r="P273" s="252"/>
      <c r="Q273" s="252"/>
      <c r="R273" s="252"/>
      <c r="S273" s="252"/>
      <c r="T273" s="276"/>
      <c r="U273" s="276"/>
      <c r="V273" s="276"/>
      <c r="W273" s="276"/>
      <c r="X273" s="276"/>
      <c r="Y273" s="276"/>
      <c r="Z273" s="276"/>
      <c r="AA273" s="276"/>
      <c r="AB273" s="276"/>
      <c r="AC273" s="276"/>
      <c r="AD273" s="276"/>
      <c r="AE273" s="276"/>
      <c r="AF273" s="276"/>
      <c r="AG273" s="276"/>
      <c r="AH273" s="276"/>
      <c r="AI273" s="276"/>
      <c r="AJ273" s="296"/>
      <c r="AK273" s="296"/>
      <c r="AL273" s="296"/>
      <c r="AM273" s="296"/>
      <c r="AN273" s="296"/>
      <c r="AO273" s="270"/>
    </row>
    <row r="274" hidden="1">
      <c r="A274" s="271" t="s">
        <v>315</v>
      </c>
      <c r="B274" s="57" t="s">
        <v>316</v>
      </c>
      <c r="C274" s="57" t="s">
        <v>6</v>
      </c>
      <c r="D274" s="57" t="s">
        <v>567</v>
      </c>
      <c r="E274" s="57" t="s">
        <v>4</v>
      </c>
      <c r="F274" s="382" t="s">
        <v>599</v>
      </c>
      <c r="G274" s="57" t="s">
        <v>524</v>
      </c>
      <c r="H274" s="39">
        <v>1.0</v>
      </c>
      <c r="I274" s="59">
        <v>23990.0</v>
      </c>
      <c r="J274" s="59">
        <v>16790.0</v>
      </c>
      <c r="K274" s="274"/>
      <c r="L274" s="61">
        <v>7900.0</v>
      </c>
      <c r="M274" s="62">
        <v>6715.0</v>
      </c>
      <c r="N274" s="57" t="s">
        <v>476</v>
      </c>
      <c r="O274" s="380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  <c r="AA274" s="252"/>
      <c r="AB274" s="252"/>
      <c r="AC274" s="252"/>
      <c r="AD274" s="252"/>
      <c r="AE274" s="252"/>
      <c r="AF274" s="252"/>
      <c r="AG274" s="252"/>
      <c r="AH274" s="252"/>
      <c r="AI274" s="252"/>
      <c r="AJ274" s="270"/>
      <c r="AK274" s="270"/>
      <c r="AL274" s="270"/>
      <c r="AM274" s="270"/>
      <c r="AN274" s="270"/>
      <c r="AO274" s="270"/>
    </row>
    <row r="275" hidden="1">
      <c r="A275" s="35" t="s">
        <v>315</v>
      </c>
      <c r="B275" s="35" t="s">
        <v>316</v>
      </c>
      <c r="C275" s="35" t="s">
        <v>6</v>
      </c>
      <c r="D275" s="97" t="s">
        <v>567</v>
      </c>
      <c r="E275" s="97" t="s">
        <v>4</v>
      </c>
      <c r="F275" s="289" t="s">
        <v>1935</v>
      </c>
      <c r="G275" s="97" t="s">
        <v>377</v>
      </c>
      <c r="H275" s="39">
        <v>1.0</v>
      </c>
      <c r="I275" s="97">
        <v>26970.0</v>
      </c>
      <c r="J275" s="97">
        <v>18390.0</v>
      </c>
      <c r="K275" s="38"/>
      <c r="L275" s="290"/>
      <c r="M275" s="291">
        <v>8324.0</v>
      </c>
      <c r="N275" s="35"/>
      <c r="O275" s="73"/>
      <c r="P275" s="231"/>
      <c r="Q275" s="231"/>
      <c r="R275" s="231"/>
      <c r="S275" s="231"/>
      <c r="T275" s="231"/>
      <c r="U275" s="231"/>
      <c r="V275" s="231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252"/>
      <c r="AJ275" s="270"/>
      <c r="AK275" s="270"/>
      <c r="AL275" s="270"/>
      <c r="AM275" s="270"/>
      <c r="AN275" s="270"/>
      <c r="AO275" s="270"/>
    </row>
    <row r="276" hidden="1">
      <c r="A276" s="35" t="s">
        <v>315</v>
      </c>
      <c r="B276" s="35" t="s">
        <v>331</v>
      </c>
      <c r="C276" s="35" t="s">
        <v>6</v>
      </c>
      <c r="D276" s="38" t="s">
        <v>328</v>
      </c>
      <c r="E276" s="35" t="s">
        <v>569</v>
      </c>
      <c r="F276" s="279" t="s">
        <v>1936</v>
      </c>
      <c r="G276" s="38" t="s">
        <v>377</v>
      </c>
      <c r="H276" s="39">
        <v>1.0</v>
      </c>
      <c r="I276" s="38">
        <v>20390.0</v>
      </c>
      <c r="J276" s="38"/>
      <c r="K276" s="38"/>
      <c r="L276" s="39">
        <v>8389.0</v>
      </c>
      <c r="M276" s="447"/>
      <c r="N276" s="35"/>
      <c r="O276" s="38"/>
      <c r="P276" s="54"/>
      <c r="Q276" s="54"/>
      <c r="R276" s="54"/>
      <c r="S276" s="54"/>
      <c r="T276" s="54"/>
      <c r="U276" s="54"/>
      <c r="V276" s="5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252"/>
      <c r="AJ276" s="270"/>
      <c r="AK276" s="270"/>
      <c r="AL276" s="270"/>
      <c r="AM276" s="270"/>
      <c r="AN276" s="270"/>
      <c r="AO276" s="270"/>
    </row>
    <row r="277" hidden="1">
      <c r="A277" s="271" t="s">
        <v>315</v>
      </c>
      <c r="B277" s="57" t="s">
        <v>316</v>
      </c>
      <c r="C277" s="57" t="s">
        <v>6</v>
      </c>
      <c r="D277" s="57" t="s">
        <v>328</v>
      </c>
      <c r="E277" s="57" t="s">
        <v>569</v>
      </c>
      <c r="F277" s="58" t="s">
        <v>600</v>
      </c>
      <c r="G277" s="57" t="s">
        <v>524</v>
      </c>
      <c r="H277" s="39">
        <v>1.0</v>
      </c>
      <c r="I277" s="59">
        <v>15790.0</v>
      </c>
      <c r="J277" s="59">
        <v>12390.0</v>
      </c>
      <c r="K277" s="274"/>
      <c r="L277" s="61">
        <v>6163.0</v>
      </c>
      <c r="M277" s="62">
        <v>4314.0</v>
      </c>
      <c r="N277" s="57" t="s">
        <v>476</v>
      </c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  <c r="AH277" s="252"/>
      <c r="AI277" s="252"/>
      <c r="AJ277" s="270"/>
      <c r="AK277" s="270"/>
      <c r="AL277" s="270"/>
      <c r="AM277" s="270"/>
      <c r="AN277" s="270"/>
      <c r="AO277" s="270"/>
    </row>
    <row r="278" hidden="1">
      <c r="A278" s="271" t="s">
        <v>315</v>
      </c>
      <c r="B278" s="57" t="s">
        <v>316</v>
      </c>
      <c r="C278" s="57" t="s">
        <v>6</v>
      </c>
      <c r="D278" s="57" t="s">
        <v>567</v>
      </c>
      <c r="E278" s="57" t="s">
        <v>569</v>
      </c>
      <c r="F278" s="382" t="s">
        <v>600</v>
      </c>
      <c r="G278" s="57" t="s">
        <v>524</v>
      </c>
      <c r="H278" s="39">
        <v>1.0</v>
      </c>
      <c r="I278" s="59">
        <v>15790.0</v>
      </c>
      <c r="J278" s="59">
        <v>12390.0</v>
      </c>
      <c r="K278" s="274"/>
      <c r="L278" s="61">
        <v>6163.0</v>
      </c>
      <c r="M278" s="62">
        <v>4314.0</v>
      </c>
      <c r="N278" s="57" t="s">
        <v>476</v>
      </c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  <c r="AA278" s="252"/>
      <c r="AB278" s="252"/>
      <c r="AC278" s="252"/>
      <c r="AD278" s="252"/>
      <c r="AE278" s="252"/>
      <c r="AF278" s="252"/>
      <c r="AG278" s="252"/>
      <c r="AH278" s="252"/>
      <c r="AI278" s="252"/>
      <c r="AJ278" s="270"/>
      <c r="AK278" s="270"/>
      <c r="AL278" s="270"/>
      <c r="AM278" s="270"/>
      <c r="AN278" s="270"/>
      <c r="AO278" s="270"/>
    </row>
    <row r="279" hidden="1">
      <c r="A279" s="271" t="s">
        <v>315</v>
      </c>
      <c r="B279" s="57" t="s">
        <v>316</v>
      </c>
      <c r="C279" s="57" t="s">
        <v>6</v>
      </c>
      <c r="D279" s="57" t="s">
        <v>567</v>
      </c>
      <c r="E279" s="57" t="s">
        <v>4</v>
      </c>
      <c r="F279" s="382" t="s">
        <v>601</v>
      </c>
      <c r="G279" s="57" t="s">
        <v>524</v>
      </c>
      <c r="H279" s="39">
        <v>1.0</v>
      </c>
      <c r="I279" s="59">
        <v>19390.0</v>
      </c>
      <c r="J279" s="59">
        <v>15390.0</v>
      </c>
      <c r="K279" s="274"/>
      <c r="L279" s="61">
        <v>7663.0</v>
      </c>
      <c r="M279" s="62">
        <v>6130.0</v>
      </c>
      <c r="N279" s="57" t="s">
        <v>476</v>
      </c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  <c r="AA279" s="252"/>
      <c r="AB279" s="252"/>
      <c r="AC279" s="252"/>
      <c r="AD279" s="252"/>
      <c r="AE279" s="252"/>
      <c r="AF279" s="252"/>
      <c r="AG279" s="252"/>
      <c r="AH279" s="252"/>
      <c r="AI279" s="252"/>
      <c r="AJ279" s="270"/>
      <c r="AK279" s="270"/>
      <c r="AL279" s="270"/>
      <c r="AM279" s="270"/>
      <c r="AN279" s="270"/>
      <c r="AO279" s="270"/>
    </row>
    <row r="280" hidden="1">
      <c r="A280" s="35" t="s">
        <v>315</v>
      </c>
      <c r="B280" s="35" t="s">
        <v>316</v>
      </c>
      <c r="C280" s="35" t="s">
        <v>6</v>
      </c>
      <c r="D280" s="38" t="s">
        <v>567</v>
      </c>
      <c r="E280" s="35" t="s">
        <v>4</v>
      </c>
      <c r="F280" s="446" t="s">
        <v>2117</v>
      </c>
      <c r="G280" s="38" t="s">
        <v>377</v>
      </c>
      <c r="H280" s="39">
        <v>0.0</v>
      </c>
      <c r="I280" s="38">
        <v>10790.0</v>
      </c>
      <c r="J280" s="38"/>
      <c r="K280" s="38"/>
      <c r="L280" s="39">
        <v>4430.0</v>
      </c>
      <c r="M280" s="447"/>
      <c r="N280" s="35"/>
      <c r="O280" s="54" t="s">
        <v>2118</v>
      </c>
      <c r="P280" s="54"/>
      <c r="Q280" s="54"/>
      <c r="R280" s="54"/>
      <c r="S280" s="54"/>
      <c r="T280" s="54"/>
      <c r="U280" s="54"/>
      <c r="V280" s="5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252"/>
      <c r="AJ280" s="270"/>
      <c r="AK280" s="270"/>
      <c r="AL280" s="270"/>
      <c r="AM280" s="270"/>
      <c r="AN280" s="270"/>
      <c r="AO280" s="270"/>
    </row>
    <row r="281" hidden="1">
      <c r="A281" s="35" t="s">
        <v>315</v>
      </c>
      <c r="B281" s="35" t="s">
        <v>316</v>
      </c>
      <c r="C281" s="35" t="s">
        <v>6</v>
      </c>
      <c r="D281" s="97" t="s">
        <v>567</v>
      </c>
      <c r="E281" s="35" t="s">
        <v>4</v>
      </c>
      <c r="F281" s="446" t="s">
        <v>1937</v>
      </c>
      <c r="G281" s="38" t="s">
        <v>377</v>
      </c>
      <c r="H281" s="39">
        <v>1.0</v>
      </c>
      <c r="I281" s="97">
        <v>10190.0</v>
      </c>
      <c r="J281" s="97"/>
      <c r="K281" s="38"/>
      <c r="L281" s="39">
        <v>4114.0</v>
      </c>
      <c r="M281" s="447"/>
      <c r="N281" s="35"/>
      <c r="O281" s="231"/>
      <c r="P281" s="231"/>
      <c r="Q281" s="231"/>
      <c r="R281" s="231"/>
      <c r="S281" s="231"/>
      <c r="T281" s="231"/>
      <c r="U281" s="231"/>
      <c r="V281" s="231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252"/>
      <c r="AJ281" s="270"/>
      <c r="AK281" s="270"/>
      <c r="AL281" s="270"/>
      <c r="AM281" s="270"/>
      <c r="AN281" s="270"/>
      <c r="AO281" s="270"/>
    </row>
    <row r="282" hidden="1">
      <c r="A282" s="35" t="s">
        <v>315</v>
      </c>
      <c r="B282" s="35" t="s">
        <v>316</v>
      </c>
      <c r="C282" s="35" t="s">
        <v>6</v>
      </c>
      <c r="D282" s="35" t="s">
        <v>328</v>
      </c>
      <c r="E282" s="35" t="s">
        <v>4</v>
      </c>
      <c r="F282" s="448" t="s">
        <v>1938</v>
      </c>
      <c r="G282" s="38" t="s">
        <v>377</v>
      </c>
      <c r="H282" s="39">
        <v>1.0</v>
      </c>
      <c r="I282" s="97">
        <v>10190.0</v>
      </c>
      <c r="J282" s="97"/>
      <c r="K282" s="38"/>
      <c r="L282" s="39">
        <v>4114.0</v>
      </c>
      <c r="M282" s="447"/>
      <c r="N282" s="35"/>
      <c r="O282" s="231"/>
      <c r="P282" s="231"/>
      <c r="Q282" s="231"/>
      <c r="R282" s="231"/>
      <c r="S282" s="231"/>
      <c r="T282" s="231"/>
      <c r="U282" s="231"/>
      <c r="V282" s="231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252"/>
      <c r="AJ282" s="270"/>
      <c r="AK282" s="270"/>
      <c r="AL282" s="270"/>
      <c r="AM282" s="270"/>
      <c r="AN282" s="270"/>
      <c r="AO282" s="270"/>
    </row>
    <row r="283" hidden="1">
      <c r="A283" s="271" t="s">
        <v>315</v>
      </c>
      <c r="B283" s="57" t="s">
        <v>316</v>
      </c>
      <c r="C283" s="57" t="s">
        <v>6</v>
      </c>
      <c r="D283" s="57" t="s">
        <v>567</v>
      </c>
      <c r="E283" s="57" t="s">
        <v>4</v>
      </c>
      <c r="F283" s="382" t="s">
        <v>603</v>
      </c>
      <c r="G283" s="57" t="s">
        <v>524</v>
      </c>
      <c r="H283" s="39">
        <v>1.0</v>
      </c>
      <c r="I283" s="59">
        <v>16490.0</v>
      </c>
      <c r="J283" s="59">
        <v>12970.0</v>
      </c>
      <c r="K283" s="274"/>
      <c r="L283" s="61">
        <v>5500.0</v>
      </c>
      <c r="M283" s="62">
        <v>4400.0</v>
      </c>
      <c r="N283" s="57" t="s">
        <v>476</v>
      </c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70"/>
      <c r="AK283" s="270"/>
      <c r="AL283" s="270"/>
      <c r="AM283" s="270"/>
      <c r="AN283" s="270"/>
      <c r="AO283" s="270"/>
    </row>
    <row r="284" hidden="1">
      <c r="A284" s="271" t="s">
        <v>315</v>
      </c>
      <c r="B284" s="57" t="s">
        <v>316</v>
      </c>
      <c r="C284" s="57" t="s">
        <v>6</v>
      </c>
      <c r="D284" s="57" t="s">
        <v>567</v>
      </c>
      <c r="E284" s="57" t="s">
        <v>4</v>
      </c>
      <c r="F284" s="382" t="s">
        <v>604</v>
      </c>
      <c r="G284" s="57" t="s">
        <v>524</v>
      </c>
      <c r="H284" s="39">
        <v>1.0</v>
      </c>
      <c r="I284" s="59">
        <v>16490.0</v>
      </c>
      <c r="J284" s="59">
        <v>12970.0</v>
      </c>
      <c r="K284" s="274"/>
      <c r="L284" s="61">
        <v>5500.0</v>
      </c>
      <c r="M284" s="62">
        <v>4400.0</v>
      </c>
      <c r="N284" s="57" t="s">
        <v>476</v>
      </c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  <c r="AA284" s="252"/>
      <c r="AB284" s="252"/>
      <c r="AC284" s="252"/>
      <c r="AD284" s="252"/>
      <c r="AE284" s="252"/>
      <c r="AF284" s="252"/>
      <c r="AG284" s="252"/>
      <c r="AH284" s="252"/>
      <c r="AI284" s="252"/>
      <c r="AJ284" s="270"/>
      <c r="AK284" s="270"/>
      <c r="AL284" s="270"/>
      <c r="AM284" s="270"/>
      <c r="AN284" s="270"/>
      <c r="AO284" s="270"/>
    </row>
    <row r="285" hidden="1">
      <c r="A285" s="271" t="s">
        <v>315</v>
      </c>
      <c r="B285" s="57" t="s">
        <v>316</v>
      </c>
      <c r="C285" s="57" t="s">
        <v>6</v>
      </c>
      <c r="D285" s="57" t="s">
        <v>328</v>
      </c>
      <c r="E285" s="57" t="s">
        <v>569</v>
      </c>
      <c r="F285" s="58" t="s">
        <v>605</v>
      </c>
      <c r="G285" s="57" t="s">
        <v>524</v>
      </c>
      <c r="H285" s="39">
        <v>1.0</v>
      </c>
      <c r="I285" s="59">
        <v>21590.0</v>
      </c>
      <c r="J285" s="59">
        <v>14890.0</v>
      </c>
      <c r="K285" s="274"/>
      <c r="L285" s="61">
        <v>8497.0</v>
      </c>
      <c r="M285" s="62">
        <v>5948.0</v>
      </c>
      <c r="N285" s="57" t="s">
        <v>476</v>
      </c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  <c r="AA285" s="252"/>
      <c r="AB285" s="252"/>
      <c r="AC285" s="252"/>
      <c r="AD285" s="252"/>
      <c r="AE285" s="252"/>
      <c r="AF285" s="252"/>
      <c r="AG285" s="252"/>
      <c r="AH285" s="252"/>
      <c r="AI285" s="252"/>
      <c r="AJ285" s="270"/>
      <c r="AK285" s="270"/>
      <c r="AL285" s="270"/>
      <c r="AM285" s="270"/>
      <c r="AN285" s="270"/>
      <c r="AO285" s="270"/>
    </row>
    <row r="286" hidden="1">
      <c r="A286" s="271" t="s">
        <v>315</v>
      </c>
      <c r="B286" s="57" t="s">
        <v>316</v>
      </c>
      <c r="C286" s="57" t="s">
        <v>6</v>
      </c>
      <c r="D286" s="57" t="s">
        <v>328</v>
      </c>
      <c r="E286" s="57" t="s">
        <v>569</v>
      </c>
      <c r="F286" s="57" t="s">
        <v>782</v>
      </c>
      <c r="G286" s="57" t="s">
        <v>524</v>
      </c>
      <c r="H286" s="38">
        <v>1.0</v>
      </c>
      <c r="I286" s="113">
        <v>21590.0</v>
      </c>
      <c r="J286" s="132">
        <v>15790.0</v>
      </c>
      <c r="K286" s="104"/>
      <c r="L286" s="133">
        <v>8497.0</v>
      </c>
      <c r="M286" s="381">
        <v>7222.0</v>
      </c>
      <c r="N286" s="57" t="s">
        <v>748</v>
      </c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  <c r="AA286" s="252"/>
      <c r="AB286" s="252"/>
      <c r="AC286" s="252"/>
      <c r="AD286" s="252"/>
      <c r="AE286" s="252"/>
      <c r="AF286" s="252"/>
      <c r="AG286" s="252"/>
      <c r="AH286" s="252"/>
      <c r="AI286" s="252"/>
      <c r="AJ286" s="270"/>
      <c r="AK286" s="270"/>
      <c r="AL286" s="270"/>
      <c r="AM286" s="270"/>
      <c r="AN286" s="270"/>
      <c r="AO286" s="270"/>
    </row>
    <row r="287" hidden="1">
      <c r="A287" s="271" t="s">
        <v>315</v>
      </c>
      <c r="B287" s="57" t="s">
        <v>331</v>
      </c>
      <c r="C287" s="57" t="s">
        <v>6</v>
      </c>
      <c r="D287" s="97" t="s">
        <v>567</v>
      </c>
      <c r="E287" s="57" t="s">
        <v>569</v>
      </c>
      <c r="F287" s="358" t="s">
        <v>699</v>
      </c>
      <c r="G287" s="57" t="s">
        <v>524</v>
      </c>
      <c r="H287" s="39">
        <v>1.0</v>
      </c>
      <c r="I287" s="120">
        <v>23990.0</v>
      </c>
      <c r="J287" s="120">
        <v>18970.0</v>
      </c>
      <c r="K287" s="119"/>
      <c r="L287" s="61" t="s">
        <v>700</v>
      </c>
      <c r="M287" s="62">
        <v>7506.0</v>
      </c>
      <c r="N287" s="57" t="s">
        <v>629</v>
      </c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  <c r="AA287" s="252"/>
      <c r="AB287" s="252"/>
      <c r="AC287" s="252"/>
      <c r="AD287" s="252"/>
      <c r="AE287" s="252"/>
      <c r="AF287" s="252"/>
      <c r="AG287" s="252"/>
      <c r="AH287" s="252"/>
      <c r="AI287" s="270"/>
      <c r="AJ287" s="270"/>
      <c r="AK287" s="270"/>
    </row>
    <row r="288" hidden="1">
      <c r="A288" s="271" t="s">
        <v>315</v>
      </c>
      <c r="B288" s="57" t="s">
        <v>316</v>
      </c>
      <c r="C288" s="57" t="s">
        <v>6</v>
      </c>
      <c r="D288" s="509" t="s">
        <v>328</v>
      </c>
      <c r="E288" s="57" t="s">
        <v>569</v>
      </c>
      <c r="F288" s="57" t="s">
        <v>701</v>
      </c>
      <c r="G288" s="57" t="s">
        <v>524</v>
      </c>
      <c r="H288" s="39">
        <v>1.0</v>
      </c>
      <c r="I288" s="120">
        <v>23990.0</v>
      </c>
      <c r="J288" s="120">
        <v>19190.0</v>
      </c>
      <c r="K288" s="119"/>
      <c r="L288" s="61" t="s">
        <v>702</v>
      </c>
      <c r="M288" s="62">
        <v>7789.0</v>
      </c>
      <c r="N288" s="57" t="s">
        <v>629</v>
      </c>
      <c r="O288" s="363" t="s">
        <v>2090</v>
      </c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  <c r="AA288" s="252"/>
      <c r="AB288" s="252"/>
      <c r="AC288" s="252"/>
      <c r="AD288" s="252"/>
      <c r="AE288" s="252"/>
      <c r="AF288" s="252"/>
      <c r="AG288" s="252"/>
      <c r="AH288" s="252"/>
      <c r="AI288" s="270"/>
      <c r="AJ288" s="270"/>
      <c r="AK288" s="270"/>
    </row>
    <row r="289" hidden="1">
      <c r="A289" s="35" t="s">
        <v>315</v>
      </c>
      <c r="B289" s="35" t="s">
        <v>316</v>
      </c>
      <c r="C289" s="35" t="s">
        <v>6</v>
      </c>
      <c r="D289" s="35" t="s">
        <v>328</v>
      </c>
      <c r="E289" s="35" t="s">
        <v>4</v>
      </c>
      <c r="F289" s="448" t="s">
        <v>1939</v>
      </c>
      <c r="G289" s="38" t="s">
        <v>377</v>
      </c>
      <c r="H289" s="39">
        <v>1.0</v>
      </c>
      <c r="I289" s="97">
        <v>11390.0</v>
      </c>
      <c r="J289" s="97"/>
      <c r="K289" s="38"/>
      <c r="L289" s="39">
        <v>4589.0</v>
      </c>
      <c r="M289" s="447"/>
      <c r="N289" s="35"/>
      <c r="O289" s="231"/>
      <c r="P289" s="231"/>
      <c r="Q289" s="231"/>
      <c r="R289" s="231"/>
      <c r="S289" s="231"/>
      <c r="T289" s="231"/>
      <c r="U289" s="231"/>
      <c r="V289" s="231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252"/>
      <c r="AJ289" s="270"/>
      <c r="AK289" s="270"/>
      <c r="AL289" s="270"/>
      <c r="AM289" s="270"/>
      <c r="AN289" s="270"/>
      <c r="AO289" s="270"/>
    </row>
    <row r="290" hidden="1">
      <c r="A290" s="57" t="s">
        <v>315</v>
      </c>
      <c r="B290" s="57" t="s">
        <v>316</v>
      </c>
      <c r="C290" s="57" t="s">
        <v>6</v>
      </c>
      <c r="D290" s="271" t="s">
        <v>567</v>
      </c>
      <c r="E290" s="57" t="s">
        <v>4</v>
      </c>
      <c r="F290" s="382" t="s">
        <v>1115</v>
      </c>
      <c r="G290" s="154" t="s">
        <v>524</v>
      </c>
      <c r="H290" s="38">
        <v>1.0</v>
      </c>
      <c r="I290" s="113">
        <v>15590.0</v>
      </c>
      <c r="J290" s="125"/>
      <c r="K290" s="179">
        <v>5500.0</v>
      </c>
      <c r="L290" s="38">
        <v>5225.0</v>
      </c>
      <c r="M290" s="383">
        <f t="shared" ref="M290:M294" si="27">L290*H290</f>
        <v>5225</v>
      </c>
      <c r="N290" s="57" t="s">
        <v>1095</v>
      </c>
      <c r="O290" s="63"/>
      <c r="P290" s="63"/>
      <c r="Q290" s="5">
        <v>2.0</v>
      </c>
      <c r="R290" s="5"/>
      <c r="S290" s="5"/>
      <c r="T290" s="5"/>
      <c r="U290" s="5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</row>
    <row r="291" hidden="1">
      <c r="A291" s="57" t="s">
        <v>315</v>
      </c>
      <c r="B291" s="57" t="s">
        <v>316</v>
      </c>
      <c r="C291" s="57" t="s">
        <v>6</v>
      </c>
      <c r="D291" s="57" t="s">
        <v>328</v>
      </c>
      <c r="E291" s="57" t="s">
        <v>4</v>
      </c>
      <c r="F291" s="58" t="s">
        <v>1115</v>
      </c>
      <c r="G291" s="154" t="s">
        <v>524</v>
      </c>
      <c r="H291" s="38">
        <v>1.0</v>
      </c>
      <c r="I291" s="113">
        <v>15590.0</v>
      </c>
      <c r="J291" s="125"/>
      <c r="K291" s="179">
        <v>5500.0</v>
      </c>
      <c r="L291" s="38">
        <v>5225.0</v>
      </c>
      <c r="M291" s="383">
        <f t="shared" si="27"/>
        <v>5225</v>
      </c>
      <c r="N291" s="57" t="s">
        <v>1095</v>
      </c>
      <c r="O291" s="63"/>
      <c r="P291" s="63"/>
      <c r="Q291" s="5">
        <v>2.0</v>
      </c>
      <c r="R291" s="5"/>
      <c r="S291" s="5"/>
      <c r="T291" s="5"/>
      <c r="U291" s="5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</row>
    <row r="292" hidden="1">
      <c r="A292" s="57" t="s">
        <v>315</v>
      </c>
      <c r="B292" s="57" t="s">
        <v>316</v>
      </c>
      <c r="C292" s="57" t="s">
        <v>6</v>
      </c>
      <c r="D292" s="57" t="s">
        <v>328</v>
      </c>
      <c r="E292" s="57" t="s">
        <v>4</v>
      </c>
      <c r="F292" s="58" t="s">
        <v>1190</v>
      </c>
      <c r="G292" s="57" t="s">
        <v>524</v>
      </c>
      <c r="H292" s="38">
        <v>1.0</v>
      </c>
      <c r="I292" s="113">
        <v>25990.0</v>
      </c>
      <c r="J292" s="132">
        <v>23590.0</v>
      </c>
      <c r="K292" s="179">
        <v>11450.0</v>
      </c>
      <c r="L292" s="38">
        <v>10191.0</v>
      </c>
      <c r="M292" s="189">
        <f t="shared" si="27"/>
        <v>10191</v>
      </c>
      <c r="N292" s="57" t="s">
        <v>1134</v>
      </c>
      <c r="O292" s="63"/>
      <c r="P292" s="63"/>
      <c r="Q292" s="63"/>
      <c r="R292" s="64"/>
      <c r="S292" s="54"/>
      <c r="T292" s="54"/>
      <c r="U292" s="54"/>
      <c r="V292" s="54"/>
      <c r="W292" s="5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3"/>
      <c r="AI292" s="63"/>
      <c r="AJ292" s="63"/>
    </row>
    <row r="293" hidden="1">
      <c r="A293" s="57" t="s">
        <v>315</v>
      </c>
      <c r="B293" s="57" t="s">
        <v>316</v>
      </c>
      <c r="C293" s="57" t="s">
        <v>6</v>
      </c>
      <c r="D293" s="57" t="s">
        <v>328</v>
      </c>
      <c r="E293" s="57" t="s">
        <v>4</v>
      </c>
      <c r="F293" s="58" t="s">
        <v>1191</v>
      </c>
      <c r="G293" s="57" t="s">
        <v>524</v>
      </c>
      <c r="H293" s="38">
        <v>1.0</v>
      </c>
      <c r="I293" s="113">
        <v>25990.0</v>
      </c>
      <c r="J293" s="132">
        <v>23590.0</v>
      </c>
      <c r="K293" s="179">
        <v>11450.0</v>
      </c>
      <c r="L293" s="38">
        <v>10191.0</v>
      </c>
      <c r="M293" s="189">
        <f t="shared" si="27"/>
        <v>10191</v>
      </c>
      <c r="N293" s="57" t="s">
        <v>1134</v>
      </c>
      <c r="O293" s="63"/>
      <c r="P293" s="63"/>
      <c r="Q293" s="63"/>
      <c r="R293" s="64"/>
      <c r="S293" s="54"/>
      <c r="T293" s="54"/>
      <c r="U293" s="54"/>
      <c r="V293" s="54"/>
      <c r="W293" s="5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3"/>
      <c r="AI293" s="63"/>
      <c r="AJ293" s="63"/>
    </row>
    <row r="294" hidden="1">
      <c r="A294" s="57" t="s">
        <v>315</v>
      </c>
      <c r="B294" s="57" t="s">
        <v>316</v>
      </c>
      <c r="C294" s="57" t="s">
        <v>6</v>
      </c>
      <c r="D294" s="57" t="s">
        <v>328</v>
      </c>
      <c r="E294" s="57" t="s">
        <v>4</v>
      </c>
      <c r="F294" s="57" t="s">
        <v>1328</v>
      </c>
      <c r="G294" s="57" t="s">
        <v>524</v>
      </c>
      <c r="H294" s="38">
        <v>1.0</v>
      </c>
      <c r="I294" s="113">
        <v>18390.0</v>
      </c>
      <c r="J294" s="125"/>
      <c r="K294" s="210">
        <v>7900.0</v>
      </c>
      <c r="L294" s="57">
        <v>6715.0</v>
      </c>
      <c r="M294" s="189">
        <f t="shared" si="27"/>
        <v>6715</v>
      </c>
      <c r="N294" s="57" t="s">
        <v>1288</v>
      </c>
    </row>
    <row r="295" hidden="1">
      <c r="A295" s="271" t="s">
        <v>315</v>
      </c>
      <c r="B295" s="271" t="s">
        <v>316</v>
      </c>
      <c r="C295" s="271" t="s">
        <v>317</v>
      </c>
      <c r="D295" s="271" t="s">
        <v>567</v>
      </c>
      <c r="E295" s="271" t="s">
        <v>319</v>
      </c>
      <c r="F295" s="272" t="s">
        <v>1940</v>
      </c>
      <c r="G295" s="271" t="s">
        <v>320</v>
      </c>
      <c r="H295" s="273">
        <v>1.0</v>
      </c>
      <c r="I295" s="271">
        <v>2390.0</v>
      </c>
      <c r="J295" s="271"/>
      <c r="K295" s="274"/>
      <c r="L295" s="154">
        <v>997.0</v>
      </c>
      <c r="M295" s="275">
        <v>927.0</v>
      </c>
      <c r="N295" s="271" t="s">
        <v>321</v>
      </c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  <c r="AA295" s="252"/>
      <c r="AB295" s="252"/>
      <c r="AC295" s="252"/>
      <c r="AD295" s="252"/>
      <c r="AE295" s="252"/>
      <c r="AF295" s="252"/>
      <c r="AG295" s="252"/>
      <c r="AH295" s="252"/>
      <c r="AI295" s="252"/>
      <c r="AJ295" s="270"/>
      <c r="AK295" s="270"/>
      <c r="AL295" s="270"/>
      <c r="AM295" s="270"/>
      <c r="AN295" s="270"/>
      <c r="AO295" s="270"/>
    </row>
    <row r="296" hidden="1">
      <c r="A296" s="271" t="s">
        <v>315</v>
      </c>
      <c r="B296" s="57" t="s">
        <v>316</v>
      </c>
      <c r="C296" s="57" t="s">
        <v>317</v>
      </c>
      <c r="D296" s="97" t="s">
        <v>567</v>
      </c>
      <c r="E296" s="57" t="s">
        <v>4</v>
      </c>
      <c r="F296" s="358" t="s">
        <v>728</v>
      </c>
      <c r="G296" s="57" t="s">
        <v>335</v>
      </c>
      <c r="H296" s="39">
        <v>1.0</v>
      </c>
      <c r="I296" s="120">
        <v>2490.0</v>
      </c>
      <c r="J296" s="120">
        <v>1990.0</v>
      </c>
      <c r="K296" s="119"/>
      <c r="L296" s="61">
        <v>830.0</v>
      </c>
      <c r="M296" s="62">
        <v>789.0</v>
      </c>
      <c r="N296" s="57" t="s">
        <v>629</v>
      </c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  <c r="AA296" s="252"/>
      <c r="AB296" s="252"/>
      <c r="AC296" s="252"/>
      <c r="AD296" s="252"/>
      <c r="AE296" s="252"/>
      <c r="AF296" s="252"/>
      <c r="AG296" s="252"/>
      <c r="AH296" s="252"/>
      <c r="AI296" s="270"/>
      <c r="AJ296" s="270"/>
      <c r="AK296" s="270"/>
    </row>
    <row r="297">
      <c r="A297" s="57" t="s">
        <v>315</v>
      </c>
      <c r="B297" s="57" t="s">
        <v>316</v>
      </c>
      <c r="C297" s="58"/>
      <c r="D297" s="271" t="s">
        <v>474</v>
      </c>
      <c r="E297" s="57" t="s">
        <v>4</v>
      </c>
      <c r="F297" s="57" t="s">
        <v>1394</v>
      </c>
      <c r="G297" s="57" t="s">
        <v>335</v>
      </c>
      <c r="H297" s="38">
        <v>1.0</v>
      </c>
      <c r="I297" s="113">
        <v>5190.0</v>
      </c>
      <c r="J297" s="125"/>
      <c r="K297" s="210">
        <v>2300.0</v>
      </c>
      <c r="L297" s="57">
        <v>1955.0</v>
      </c>
      <c r="M297" s="189">
        <f t="shared" ref="M297:M304" si="28">L297*H297</f>
        <v>1955</v>
      </c>
      <c r="N297" s="57" t="s">
        <v>1288</v>
      </c>
    </row>
    <row r="298" hidden="1">
      <c r="A298" s="57" t="s">
        <v>315</v>
      </c>
      <c r="B298" s="57" t="s">
        <v>316</v>
      </c>
      <c r="C298" s="58"/>
      <c r="D298" s="57" t="s">
        <v>567</v>
      </c>
      <c r="E298" s="57" t="s">
        <v>4</v>
      </c>
      <c r="F298" s="358" t="s">
        <v>1394</v>
      </c>
      <c r="G298" s="57" t="s">
        <v>335</v>
      </c>
      <c r="H298" s="38">
        <v>1.0</v>
      </c>
      <c r="I298" s="113">
        <v>5190.0</v>
      </c>
      <c r="J298" s="125"/>
      <c r="K298" s="210">
        <v>2300.0</v>
      </c>
      <c r="L298" s="57">
        <v>1955.0</v>
      </c>
      <c r="M298" s="189">
        <f t="shared" si="28"/>
        <v>1955</v>
      </c>
      <c r="N298" s="57" t="s">
        <v>1288</v>
      </c>
    </row>
    <row r="299" hidden="1">
      <c r="A299" s="35" t="s">
        <v>315</v>
      </c>
      <c r="B299" s="35" t="s">
        <v>316</v>
      </c>
      <c r="C299" s="35" t="s">
        <v>1941</v>
      </c>
      <c r="D299" s="35" t="s">
        <v>328</v>
      </c>
      <c r="E299" s="35" t="s">
        <v>319</v>
      </c>
      <c r="F299" s="325" t="s">
        <v>1942</v>
      </c>
      <c r="G299" s="326" t="s">
        <v>1547</v>
      </c>
      <c r="H299" s="154">
        <v>1.0</v>
      </c>
      <c r="I299" s="57">
        <v>1790.0</v>
      </c>
      <c r="J299" s="57">
        <v>1490.0</v>
      </c>
      <c r="K299" s="57"/>
      <c r="L299" s="154">
        <v>570.0</v>
      </c>
      <c r="M299" s="327">
        <f t="shared" si="28"/>
        <v>570</v>
      </c>
      <c r="N299" s="57" t="s">
        <v>1814</v>
      </c>
      <c r="O299" s="346"/>
      <c r="P299" s="323"/>
      <c r="Q299" s="323"/>
      <c r="R299" s="323"/>
      <c r="S299" s="323"/>
      <c r="T299" s="323"/>
      <c r="U299" s="323"/>
      <c r="V299" s="323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252"/>
      <c r="AK299" s="270"/>
      <c r="AL299" s="270"/>
      <c r="AM299" s="270"/>
      <c r="AN299" s="270"/>
      <c r="AO299" s="270"/>
    </row>
    <row r="300" hidden="1">
      <c r="A300" s="35" t="s">
        <v>315</v>
      </c>
      <c r="B300" s="35" t="s">
        <v>316</v>
      </c>
      <c r="C300" s="35" t="s">
        <v>1941</v>
      </c>
      <c r="D300" s="35" t="s">
        <v>328</v>
      </c>
      <c r="E300" s="35" t="s">
        <v>319</v>
      </c>
      <c r="F300" s="325" t="s">
        <v>1943</v>
      </c>
      <c r="G300" s="326" t="s">
        <v>1547</v>
      </c>
      <c r="H300" s="154">
        <v>1.0</v>
      </c>
      <c r="I300" s="57">
        <v>1790.0</v>
      </c>
      <c r="J300" s="57">
        <v>1490.0</v>
      </c>
      <c r="K300" s="57"/>
      <c r="L300" s="154">
        <v>570.0</v>
      </c>
      <c r="M300" s="327">
        <f t="shared" si="28"/>
        <v>570</v>
      </c>
      <c r="N300" s="57" t="s">
        <v>1814</v>
      </c>
      <c r="O300" s="346"/>
      <c r="P300" s="323"/>
      <c r="Q300" s="323"/>
      <c r="R300" s="323"/>
      <c r="S300" s="323"/>
      <c r="T300" s="323"/>
      <c r="U300" s="323"/>
      <c r="V300" s="323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252"/>
      <c r="AK300" s="270"/>
      <c r="AL300" s="270"/>
      <c r="AM300" s="270"/>
      <c r="AN300" s="270"/>
      <c r="AO300" s="270"/>
    </row>
    <row r="301">
      <c r="A301" s="35" t="s">
        <v>315</v>
      </c>
      <c r="B301" s="35" t="s">
        <v>316</v>
      </c>
      <c r="C301" s="35" t="s">
        <v>1941</v>
      </c>
      <c r="D301" s="35" t="s">
        <v>474</v>
      </c>
      <c r="E301" s="35" t="s">
        <v>319</v>
      </c>
      <c r="F301" s="325" t="s">
        <v>1944</v>
      </c>
      <c r="G301" s="326" t="s">
        <v>1547</v>
      </c>
      <c r="H301" s="154">
        <v>1.0</v>
      </c>
      <c r="I301" s="57">
        <v>1790.0</v>
      </c>
      <c r="J301" s="57">
        <v>1490.0</v>
      </c>
      <c r="K301" s="57"/>
      <c r="L301" s="154">
        <v>570.0</v>
      </c>
      <c r="M301" s="327">
        <f t="shared" si="28"/>
        <v>570</v>
      </c>
      <c r="N301" s="57" t="s">
        <v>1814</v>
      </c>
      <c r="O301" s="346"/>
      <c r="P301" s="323"/>
      <c r="Q301" s="323"/>
      <c r="R301" s="323"/>
      <c r="S301" s="323"/>
      <c r="T301" s="323"/>
      <c r="U301" s="323"/>
      <c r="V301" s="323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252"/>
      <c r="AK301" s="270"/>
      <c r="AL301" s="270"/>
      <c r="AM301" s="270"/>
      <c r="AN301" s="270"/>
      <c r="AO301" s="270"/>
    </row>
    <row r="302" hidden="1">
      <c r="A302" s="57" t="s">
        <v>315</v>
      </c>
      <c r="B302" s="57" t="s">
        <v>316</v>
      </c>
      <c r="C302" s="58"/>
      <c r="D302" s="57" t="s">
        <v>567</v>
      </c>
      <c r="E302" s="57" t="s">
        <v>4</v>
      </c>
      <c r="F302" s="358" t="s">
        <v>1396</v>
      </c>
      <c r="G302" s="57" t="s">
        <v>335</v>
      </c>
      <c r="H302" s="38">
        <v>0.0</v>
      </c>
      <c r="I302" s="113">
        <v>3390.0</v>
      </c>
      <c r="J302" s="125"/>
      <c r="K302" s="210">
        <v>1390.0</v>
      </c>
      <c r="L302" s="57">
        <v>1182.0</v>
      </c>
      <c r="M302" s="189">
        <f t="shared" si="28"/>
        <v>0</v>
      </c>
      <c r="N302" s="57" t="s">
        <v>1288</v>
      </c>
      <c r="O302" s="395" t="s">
        <v>1764</v>
      </c>
    </row>
    <row r="303" hidden="1">
      <c r="A303" s="57" t="s">
        <v>315</v>
      </c>
      <c r="B303" s="57" t="s">
        <v>316</v>
      </c>
      <c r="C303" s="58"/>
      <c r="D303" s="57" t="s">
        <v>567</v>
      </c>
      <c r="E303" s="57" t="s">
        <v>4</v>
      </c>
      <c r="F303" s="358" t="s">
        <v>1398</v>
      </c>
      <c r="G303" s="57" t="s">
        <v>335</v>
      </c>
      <c r="H303" s="38">
        <v>1.0</v>
      </c>
      <c r="I303" s="113">
        <v>3390.0</v>
      </c>
      <c r="J303" s="125"/>
      <c r="K303" s="210">
        <v>1390.0</v>
      </c>
      <c r="L303" s="57">
        <v>1182.0</v>
      </c>
      <c r="M303" s="189">
        <f t="shared" si="28"/>
        <v>1182</v>
      </c>
      <c r="N303" s="57" t="s">
        <v>1288</v>
      </c>
    </row>
    <row r="304">
      <c r="A304" s="57" t="s">
        <v>315</v>
      </c>
      <c r="B304" s="57" t="s">
        <v>316</v>
      </c>
      <c r="C304" s="57" t="s">
        <v>573</v>
      </c>
      <c r="D304" s="271" t="s">
        <v>474</v>
      </c>
      <c r="E304" s="57" t="s">
        <v>4</v>
      </c>
      <c r="F304" s="57" t="s">
        <v>1400</v>
      </c>
      <c r="G304" s="57" t="s">
        <v>335</v>
      </c>
      <c r="H304" s="38">
        <v>1.0</v>
      </c>
      <c r="I304" s="113">
        <v>3590.0</v>
      </c>
      <c r="J304" s="125"/>
      <c r="K304" s="210">
        <v>1490.0</v>
      </c>
      <c r="L304" s="57">
        <v>1267.0</v>
      </c>
      <c r="M304" s="189">
        <f t="shared" si="28"/>
        <v>1267</v>
      </c>
      <c r="N304" s="57" t="s">
        <v>1288</v>
      </c>
    </row>
    <row r="305" hidden="1">
      <c r="A305" s="271" t="s">
        <v>315</v>
      </c>
      <c r="B305" s="57" t="s">
        <v>316</v>
      </c>
      <c r="C305" s="58"/>
      <c r="D305" s="97" t="s">
        <v>567</v>
      </c>
      <c r="E305" s="57" t="s">
        <v>4</v>
      </c>
      <c r="F305" s="358" t="s">
        <v>730</v>
      </c>
      <c r="G305" s="57" t="s">
        <v>335</v>
      </c>
      <c r="H305" s="39">
        <v>1.0</v>
      </c>
      <c r="I305" s="120">
        <v>3490.0</v>
      </c>
      <c r="J305" s="120">
        <v>2190.0</v>
      </c>
      <c r="K305" s="119"/>
      <c r="L305" s="61" t="s">
        <v>731</v>
      </c>
      <c r="M305" s="62">
        <v>814.0</v>
      </c>
      <c r="N305" s="57" t="s">
        <v>629</v>
      </c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  <c r="AA305" s="252"/>
      <c r="AB305" s="252"/>
      <c r="AC305" s="252"/>
      <c r="AD305" s="252"/>
      <c r="AE305" s="252"/>
      <c r="AF305" s="252"/>
      <c r="AG305" s="252"/>
      <c r="AH305" s="252"/>
      <c r="AI305" s="270"/>
      <c r="AJ305" s="270"/>
      <c r="AK305" s="270"/>
    </row>
    <row r="306" hidden="1">
      <c r="A306" s="271" t="s">
        <v>315</v>
      </c>
      <c r="B306" s="57" t="s">
        <v>316</v>
      </c>
      <c r="C306" s="58"/>
      <c r="D306" s="97" t="s">
        <v>567</v>
      </c>
      <c r="E306" s="57" t="s">
        <v>4</v>
      </c>
      <c r="F306" s="358" t="s">
        <v>732</v>
      </c>
      <c r="G306" s="57" t="s">
        <v>335</v>
      </c>
      <c r="H306" s="38">
        <v>1.0</v>
      </c>
      <c r="I306" s="113">
        <v>2990.0</v>
      </c>
      <c r="J306" s="132">
        <v>2190.0</v>
      </c>
      <c r="K306" s="104"/>
      <c r="L306" s="133">
        <v>1097.0</v>
      </c>
      <c r="M306" s="381">
        <v>932.0</v>
      </c>
      <c r="N306" s="57" t="s">
        <v>748</v>
      </c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  <c r="AA306" s="252"/>
      <c r="AB306" s="252"/>
      <c r="AC306" s="252"/>
      <c r="AD306" s="252"/>
      <c r="AE306" s="252"/>
      <c r="AF306" s="252"/>
      <c r="AG306" s="252"/>
      <c r="AH306" s="252"/>
      <c r="AI306" s="252"/>
      <c r="AJ306" s="270"/>
      <c r="AK306" s="270"/>
      <c r="AL306" s="270"/>
      <c r="AM306" s="270"/>
      <c r="AN306" s="270"/>
      <c r="AO306" s="270"/>
    </row>
    <row r="307" hidden="1">
      <c r="A307" s="271" t="s">
        <v>315</v>
      </c>
      <c r="B307" s="57" t="s">
        <v>331</v>
      </c>
      <c r="C307" s="58"/>
      <c r="D307" s="57" t="s">
        <v>328</v>
      </c>
      <c r="E307" s="57" t="s">
        <v>4</v>
      </c>
      <c r="F307" s="57" t="s">
        <v>735</v>
      </c>
      <c r="G307" s="57" t="s">
        <v>335</v>
      </c>
      <c r="H307" s="38">
        <v>0.0</v>
      </c>
      <c r="I307" s="113">
        <v>5990.0</v>
      </c>
      <c r="J307" s="132">
        <v>4790.0</v>
      </c>
      <c r="K307" s="104"/>
      <c r="L307" s="133">
        <v>1497.0</v>
      </c>
      <c r="M307" s="381">
        <v>1272.0</v>
      </c>
      <c r="N307" s="57" t="s">
        <v>748</v>
      </c>
      <c r="O307" s="395" t="s">
        <v>2108</v>
      </c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  <c r="AA307" s="252"/>
      <c r="AB307" s="252"/>
      <c r="AC307" s="252"/>
      <c r="AD307" s="252"/>
      <c r="AE307" s="252"/>
      <c r="AF307" s="252"/>
      <c r="AG307" s="252"/>
      <c r="AH307" s="252"/>
      <c r="AI307" s="252"/>
      <c r="AJ307" s="270"/>
      <c r="AK307" s="270"/>
      <c r="AL307" s="270"/>
      <c r="AM307" s="270"/>
      <c r="AN307" s="270"/>
      <c r="AO307" s="270"/>
    </row>
    <row r="308" hidden="1">
      <c r="A308" s="271" t="s">
        <v>315</v>
      </c>
      <c r="B308" s="57" t="s">
        <v>331</v>
      </c>
      <c r="C308" s="58"/>
      <c r="D308" s="97" t="s">
        <v>567</v>
      </c>
      <c r="E308" s="57" t="s">
        <v>4</v>
      </c>
      <c r="F308" s="358" t="s">
        <v>808</v>
      </c>
      <c r="G308" s="57" t="s">
        <v>335</v>
      </c>
      <c r="H308" s="38">
        <v>1.0</v>
      </c>
      <c r="I308" s="113">
        <v>5990.0</v>
      </c>
      <c r="J308" s="132">
        <v>4790.0</v>
      </c>
      <c r="K308" s="104"/>
      <c r="L308" s="133">
        <v>1497.0</v>
      </c>
      <c r="M308" s="381">
        <v>1272.0</v>
      </c>
      <c r="N308" s="57" t="s">
        <v>748</v>
      </c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  <c r="AA308" s="252"/>
      <c r="AB308" s="252"/>
      <c r="AC308" s="252"/>
      <c r="AD308" s="252"/>
      <c r="AE308" s="252"/>
      <c r="AF308" s="252"/>
      <c r="AG308" s="252"/>
      <c r="AH308" s="252"/>
      <c r="AI308" s="252"/>
      <c r="AJ308" s="270"/>
      <c r="AK308" s="270"/>
      <c r="AL308" s="270"/>
      <c r="AM308" s="270"/>
      <c r="AN308" s="270"/>
      <c r="AO308" s="270"/>
    </row>
    <row r="309" hidden="1">
      <c r="A309" s="271" t="s">
        <v>315</v>
      </c>
      <c r="B309" s="57" t="s">
        <v>316</v>
      </c>
      <c r="C309" s="58"/>
      <c r="D309" s="57" t="s">
        <v>328</v>
      </c>
      <c r="E309" s="57" t="s">
        <v>4</v>
      </c>
      <c r="F309" s="57" t="s">
        <v>736</v>
      </c>
      <c r="G309" s="57" t="s">
        <v>335</v>
      </c>
      <c r="H309" s="38">
        <v>1.0</v>
      </c>
      <c r="I309" s="113">
        <v>2390.0</v>
      </c>
      <c r="J309" s="113">
        <v>1990.0</v>
      </c>
      <c r="K309" s="104"/>
      <c r="L309" s="133">
        <v>830.0</v>
      </c>
      <c r="M309" s="381">
        <v>706.0</v>
      </c>
      <c r="N309" s="57" t="s">
        <v>748</v>
      </c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  <c r="AA309" s="252"/>
      <c r="AB309" s="252"/>
      <c r="AC309" s="252"/>
      <c r="AD309" s="252"/>
      <c r="AE309" s="252"/>
      <c r="AF309" s="252"/>
      <c r="AG309" s="252"/>
      <c r="AH309" s="252"/>
      <c r="AI309" s="252"/>
      <c r="AJ309" s="270"/>
      <c r="AK309" s="270"/>
      <c r="AL309" s="270"/>
      <c r="AM309" s="270"/>
      <c r="AN309" s="270"/>
      <c r="AO309" s="270"/>
    </row>
    <row r="310" hidden="1">
      <c r="A310" s="271" t="s">
        <v>315</v>
      </c>
      <c r="B310" s="57" t="s">
        <v>316</v>
      </c>
      <c r="C310" s="58"/>
      <c r="D310" s="97" t="s">
        <v>567</v>
      </c>
      <c r="E310" s="57" t="s">
        <v>4</v>
      </c>
      <c r="F310" s="358" t="s">
        <v>736</v>
      </c>
      <c r="G310" s="57" t="s">
        <v>335</v>
      </c>
      <c r="H310" s="38">
        <v>1.0</v>
      </c>
      <c r="I310" s="113">
        <v>2390.0</v>
      </c>
      <c r="J310" s="113">
        <v>1990.0</v>
      </c>
      <c r="K310" s="104"/>
      <c r="L310" s="133">
        <v>830.0</v>
      </c>
      <c r="M310" s="381">
        <v>706.0</v>
      </c>
      <c r="N310" s="57" t="s">
        <v>748</v>
      </c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  <c r="AA310" s="252"/>
      <c r="AB310" s="252"/>
      <c r="AC310" s="252"/>
      <c r="AD310" s="252"/>
      <c r="AE310" s="252"/>
      <c r="AF310" s="252"/>
      <c r="AG310" s="252"/>
      <c r="AH310" s="252"/>
      <c r="AI310" s="252"/>
      <c r="AJ310" s="270"/>
      <c r="AK310" s="270"/>
      <c r="AL310" s="270"/>
      <c r="AM310" s="270"/>
      <c r="AN310" s="270"/>
      <c r="AO310" s="270"/>
    </row>
    <row r="311" hidden="1">
      <c r="A311" s="57" t="s">
        <v>315</v>
      </c>
      <c r="B311" s="57" t="s">
        <v>316</v>
      </c>
      <c r="C311" s="58"/>
      <c r="D311" s="57" t="s">
        <v>328</v>
      </c>
      <c r="E311" s="57" t="s">
        <v>4</v>
      </c>
      <c r="F311" s="57" t="s">
        <v>738</v>
      </c>
      <c r="G311" s="57" t="s">
        <v>335</v>
      </c>
      <c r="H311" s="38">
        <v>1.0</v>
      </c>
      <c r="I311" s="113">
        <v>2390.0</v>
      </c>
      <c r="J311" s="125"/>
      <c r="K311" s="211">
        <v>830.0</v>
      </c>
      <c r="L311" s="212">
        <v>706.0</v>
      </c>
      <c r="M311" s="189">
        <f>L311*H311</f>
        <v>706</v>
      </c>
      <c r="N311" s="57" t="s">
        <v>1299</v>
      </c>
    </row>
    <row r="312" hidden="1">
      <c r="A312" s="271" t="s">
        <v>315</v>
      </c>
      <c r="B312" s="57" t="s">
        <v>316</v>
      </c>
      <c r="C312" s="58"/>
      <c r="D312" s="394" t="s">
        <v>328</v>
      </c>
      <c r="E312" s="57" t="s">
        <v>4</v>
      </c>
      <c r="F312" s="57" t="s">
        <v>739</v>
      </c>
      <c r="G312" s="57" t="s">
        <v>335</v>
      </c>
      <c r="H312" s="38">
        <v>1.0</v>
      </c>
      <c r="I312" s="113">
        <v>2390.0</v>
      </c>
      <c r="J312" s="113">
        <v>1990.0</v>
      </c>
      <c r="K312" s="104"/>
      <c r="L312" s="133">
        <v>830.0</v>
      </c>
      <c r="M312" s="381">
        <v>706.0</v>
      </c>
      <c r="N312" s="57" t="s">
        <v>748</v>
      </c>
      <c r="O312" s="395" t="s">
        <v>2094</v>
      </c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  <c r="AA312" s="252"/>
      <c r="AB312" s="252"/>
      <c r="AC312" s="252"/>
      <c r="AD312" s="252"/>
      <c r="AE312" s="252"/>
      <c r="AF312" s="252"/>
      <c r="AG312" s="252"/>
      <c r="AH312" s="252"/>
      <c r="AI312" s="252"/>
      <c r="AJ312" s="270"/>
      <c r="AK312" s="270"/>
      <c r="AL312" s="270"/>
      <c r="AM312" s="270"/>
      <c r="AN312" s="270"/>
      <c r="AO312" s="270"/>
    </row>
    <row r="313" hidden="1">
      <c r="A313" s="271" t="s">
        <v>315</v>
      </c>
      <c r="B313" s="57" t="s">
        <v>316</v>
      </c>
      <c r="C313" s="58"/>
      <c r="D313" s="97" t="s">
        <v>567</v>
      </c>
      <c r="E313" s="57" t="s">
        <v>4</v>
      </c>
      <c r="F313" s="358" t="s">
        <v>740</v>
      </c>
      <c r="G313" s="57" t="s">
        <v>335</v>
      </c>
      <c r="H313" s="39">
        <v>1.0</v>
      </c>
      <c r="I313" s="120">
        <v>2790.0</v>
      </c>
      <c r="J313" s="120"/>
      <c r="K313" s="119"/>
      <c r="L313" s="61">
        <v>930.0</v>
      </c>
      <c r="M313" s="62">
        <v>884.0</v>
      </c>
      <c r="N313" s="57" t="s">
        <v>629</v>
      </c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  <c r="AA313" s="252"/>
      <c r="AB313" s="252"/>
      <c r="AC313" s="252"/>
      <c r="AD313" s="252"/>
      <c r="AE313" s="252"/>
      <c r="AF313" s="252"/>
      <c r="AG313" s="252"/>
      <c r="AH313" s="252"/>
      <c r="AI313" s="270"/>
      <c r="AJ313" s="270"/>
      <c r="AK313" s="270"/>
    </row>
    <row r="314" hidden="1">
      <c r="A314" s="271" t="s">
        <v>315</v>
      </c>
      <c r="B314" s="57" t="s">
        <v>316</v>
      </c>
      <c r="C314" s="58"/>
      <c r="D314" s="57" t="s">
        <v>328</v>
      </c>
      <c r="E314" s="57" t="s">
        <v>4</v>
      </c>
      <c r="F314" s="57" t="s">
        <v>809</v>
      </c>
      <c r="G314" s="57" t="s">
        <v>335</v>
      </c>
      <c r="H314" s="38">
        <v>1.0</v>
      </c>
      <c r="I314" s="113">
        <v>2790.0</v>
      </c>
      <c r="J314" s="113">
        <v>2190.0</v>
      </c>
      <c r="K314" s="104"/>
      <c r="L314" s="133">
        <v>930.0</v>
      </c>
      <c r="M314" s="381">
        <v>791.0</v>
      </c>
      <c r="N314" s="57" t="s">
        <v>748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  <c r="AA314" s="252"/>
      <c r="AB314" s="252"/>
      <c r="AC314" s="252"/>
      <c r="AD314" s="252"/>
      <c r="AE314" s="252"/>
      <c r="AF314" s="252"/>
      <c r="AG314" s="252"/>
      <c r="AH314" s="252"/>
      <c r="AI314" s="252"/>
      <c r="AJ314" s="270"/>
      <c r="AK314" s="270"/>
      <c r="AL314" s="270"/>
      <c r="AM314" s="270"/>
      <c r="AN314" s="270"/>
      <c r="AO314" s="270"/>
    </row>
    <row r="315" hidden="1">
      <c r="A315" s="271" t="s">
        <v>315</v>
      </c>
      <c r="B315" s="57" t="s">
        <v>316</v>
      </c>
      <c r="C315" s="58"/>
      <c r="D315" s="97" t="s">
        <v>567</v>
      </c>
      <c r="E315" s="57" t="s">
        <v>4</v>
      </c>
      <c r="F315" s="358" t="s">
        <v>809</v>
      </c>
      <c r="G315" s="57" t="s">
        <v>335</v>
      </c>
      <c r="H315" s="38">
        <v>1.0</v>
      </c>
      <c r="I315" s="113">
        <v>2790.0</v>
      </c>
      <c r="J315" s="113">
        <v>2190.0</v>
      </c>
      <c r="K315" s="104"/>
      <c r="L315" s="133">
        <v>930.0</v>
      </c>
      <c r="M315" s="381">
        <v>791.0</v>
      </c>
      <c r="N315" s="57" t="s">
        <v>748</v>
      </c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  <c r="AA315" s="252"/>
      <c r="AB315" s="252"/>
      <c r="AC315" s="252"/>
      <c r="AD315" s="252"/>
      <c r="AE315" s="252"/>
      <c r="AF315" s="252"/>
      <c r="AG315" s="252"/>
      <c r="AH315" s="252"/>
      <c r="AI315" s="252"/>
      <c r="AJ315" s="270"/>
      <c r="AK315" s="270"/>
      <c r="AL315" s="270"/>
      <c r="AM315" s="270"/>
      <c r="AN315" s="270"/>
      <c r="AO315" s="270"/>
    </row>
    <row r="316" hidden="1">
      <c r="A316" s="271" t="s">
        <v>315</v>
      </c>
      <c r="B316" s="57" t="s">
        <v>316</v>
      </c>
      <c r="C316" s="58"/>
      <c r="D316" s="97" t="s">
        <v>567</v>
      </c>
      <c r="E316" s="57" t="s">
        <v>4</v>
      </c>
      <c r="F316" s="358" t="s">
        <v>810</v>
      </c>
      <c r="G316" s="57" t="s">
        <v>335</v>
      </c>
      <c r="H316" s="38">
        <v>1.0</v>
      </c>
      <c r="I316" s="113">
        <v>2790.0</v>
      </c>
      <c r="J316" s="113">
        <v>2190.0</v>
      </c>
      <c r="K316" s="104"/>
      <c r="L316" s="133">
        <v>930.0</v>
      </c>
      <c r="M316" s="381">
        <v>791.0</v>
      </c>
      <c r="N316" s="57" t="s">
        <v>748</v>
      </c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70"/>
      <c r="AK316" s="270"/>
      <c r="AL316" s="270"/>
      <c r="AM316" s="270"/>
      <c r="AN316" s="270"/>
      <c r="AO316" s="270"/>
    </row>
    <row r="317" hidden="1">
      <c r="A317" s="57" t="s">
        <v>315</v>
      </c>
      <c r="B317" s="57" t="s">
        <v>316</v>
      </c>
      <c r="C317" s="58"/>
      <c r="D317" s="57" t="s">
        <v>328</v>
      </c>
      <c r="E317" s="57" t="s">
        <v>4</v>
      </c>
      <c r="F317" s="57" t="s">
        <v>811</v>
      </c>
      <c r="G317" s="57" t="s">
        <v>335</v>
      </c>
      <c r="H317" s="38">
        <v>1.0</v>
      </c>
      <c r="I317" s="113">
        <v>2590.0</v>
      </c>
      <c r="J317" s="125"/>
      <c r="K317" s="211">
        <v>930.0</v>
      </c>
      <c r="L317" s="57">
        <v>791.0</v>
      </c>
      <c r="M317" s="189">
        <f>L317*H317</f>
        <v>791</v>
      </c>
      <c r="N317" s="57" t="s">
        <v>1299</v>
      </c>
    </row>
    <row r="318" hidden="1">
      <c r="A318" s="271" t="s">
        <v>315</v>
      </c>
      <c r="B318" s="57" t="s">
        <v>316</v>
      </c>
      <c r="C318" s="58"/>
      <c r="D318" s="97" t="s">
        <v>567</v>
      </c>
      <c r="E318" s="57" t="s">
        <v>4</v>
      </c>
      <c r="F318" s="358" t="s">
        <v>812</v>
      </c>
      <c r="G318" s="57" t="s">
        <v>335</v>
      </c>
      <c r="H318" s="38">
        <v>1.0</v>
      </c>
      <c r="I318" s="113">
        <v>2390.0</v>
      </c>
      <c r="J318" s="125"/>
      <c r="K318" s="104"/>
      <c r="L318" s="133">
        <v>930.0</v>
      </c>
      <c r="M318" s="381">
        <v>791.0</v>
      </c>
      <c r="N318" s="57" t="s">
        <v>748</v>
      </c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  <c r="AA318" s="252"/>
      <c r="AB318" s="252"/>
      <c r="AC318" s="252"/>
      <c r="AD318" s="252"/>
      <c r="AE318" s="252"/>
      <c r="AF318" s="252"/>
      <c r="AG318" s="252"/>
      <c r="AH318" s="252"/>
      <c r="AI318" s="252"/>
      <c r="AJ318" s="270"/>
      <c r="AK318" s="270"/>
      <c r="AL318" s="270"/>
      <c r="AM318" s="270"/>
      <c r="AN318" s="270"/>
      <c r="AO318" s="270"/>
    </row>
    <row r="319">
      <c r="A319" s="271" t="s">
        <v>315</v>
      </c>
      <c r="B319" s="57" t="s">
        <v>316</v>
      </c>
      <c r="C319" s="58"/>
      <c r="D319" s="271" t="s">
        <v>474</v>
      </c>
      <c r="E319" s="57" t="s">
        <v>4</v>
      </c>
      <c r="F319" s="57" t="s">
        <v>813</v>
      </c>
      <c r="G319" s="57" t="s">
        <v>335</v>
      </c>
      <c r="H319" s="38">
        <v>1.0</v>
      </c>
      <c r="I319" s="113">
        <v>2390.0</v>
      </c>
      <c r="J319" s="125"/>
      <c r="K319" s="104"/>
      <c r="L319" s="133">
        <v>930.0</v>
      </c>
      <c r="M319" s="381">
        <v>791.0</v>
      </c>
      <c r="N319" s="57" t="s">
        <v>748</v>
      </c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  <c r="AA319" s="252"/>
      <c r="AB319" s="252"/>
      <c r="AC319" s="252"/>
      <c r="AD319" s="252"/>
      <c r="AE319" s="252"/>
      <c r="AF319" s="252"/>
      <c r="AG319" s="252"/>
      <c r="AH319" s="252"/>
      <c r="AI319" s="252"/>
      <c r="AJ319" s="270"/>
      <c r="AK319" s="270"/>
      <c r="AL319" s="270"/>
      <c r="AM319" s="270"/>
      <c r="AN319" s="270"/>
      <c r="AO319" s="270"/>
    </row>
    <row r="320" hidden="1">
      <c r="A320" s="57" t="s">
        <v>315</v>
      </c>
      <c r="B320" s="57" t="s">
        <v>316</v>
      </c>
      <c r="C320" s="57"/>
      <c r="D320" s="271" t="s">
        <v>567</v>
      </c>
      <c r="E320" s="57" t="s">
        <v>4</v>
      </c>
      <c r="F320" s="382" t="s">
        <v>1108</v>
      </c>
      <c r="G320" s="154" t="s">
        <v>335</v>
      </c>
      <c r="H320" s="38">
        <v>1.0</v>
      </c>
      <c r="I320" s="113">
        <v>3590.0</v>
      </c>
      <c r="J320" s="125"/>
      <c r="K320" s="179">
        <v>1330.0</v>
      </c>
      <c r="L320" s="38">
        <v>1130.5</v>
      </c>
      <c r="M320" s="383">
        <f t="shared" ref="M320:M331" si="29">L320*H320</f>
        <v>1130.5</v>
      </c>
      <c r="N320" s="57" t="s">
        <v>1095</v>
      </c>
      <c r="O320" s="63"/>
      <c r="P320" s="63"/>
      <c r="Q320" s="5">
        <v>1.0</v>
      </c>
      <c r="R320" s="5"/>
      <c r="S320" s="5"/>
      <c r="T320" s="5"/>
      <c r="U320" s="5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</row>
    <row r="321" hidden="1">
      <c r="A321" s="57" t="s">
        <v>315</v>
      </c>
      <c r="B321" s="57" t="s">
        <v>316</v>
      </c>
      <c r="C321" s="58"/>
      <c r="D321" s="57" t="s">
        <v>328</v>
      </c>
      <c r="E321" s="57" t="s">
        <v>4</v>
      </c>
      <c r="F321" s="57" t="s">
        <v>1108</v>
      </c>
      <c r="G321" s="57" t="s">
        <v>335</v>
      </c>
      <c r="H321" s="38">
        <v>1.0</v>
      </c>
      <c r="I321" s="113">
        <v>3190.0</v>
      </c>
      <c r="J321" s="125"/>
      <c r="K321" s="210">
        <v>1330.0</v>
      </c>
      <c r="L321" s="57">
        <v>1064.0</v>
      </c>
      <c r="M321" s="189">
        <f t="shared" si="29"/>
        <v>1064</v>
      </c>
      <c r="N321" s="57" t="s">
        <v>1288</v>
      </c>
    </row>
    <row r="322">
      <c r="A322" s="57" t="s">
        <v>315</v>
      </c>
      <c r="B322" s="57" t="s">
        <v>316</v>
      </c>
      <c r="C322" s="58"/>
      <c r="D322" s="271" t="s">
        <v>474</v>
      </c>
      <c r="E322" s="57" t="s">
        <v>4</v>
      </c>
      <c r="F322" s="57" t="s">
        <v>1403</v>
      </c>
      <c r="G322" s="57" t="s">
        <v>335</v>
      </c>
      <c r="H322" s="38">
        <v>1.0</v>
      </c>
      <c r="I322" s="113">
        <v>4590.0</v>
      </c>
      <c r="J322" s="125"/>
      <c r="K322" s="210">
        <v>1996.0</v>
      </c>
      <c r="L322" s="57">
        <v>1597.0</v>
      </c>
      <c r="M322" s="189">
        <f t="shared" si="29"/>
        <v>1597</v>
      </c>
      <c r="N322" s="57" t="s">
        <v>1288</v>
      </c>
    </row>
    <row r="323" hidden="1">
      <c r="A323" s="57" t="s">
        <v>315</v>
      </c>
      <c r="B323" s="57" t="s">
        <v>331</v>
      </c>
      <c r="C323" s="58"/>
      <c r="D323" s="57" t="s">
        <v>328</v>
      </c>
      <c r="E323" s="57" t="s">
        <v>4</v>
      </c>
      <c r="F323" s="57" t="s">
        <v>817</v>
      </c>
      <c r="G323" s="57" t="s">
        <v>335</v>
      </c>
      <c r="H323" s="38">
        <v>1.0</v>
      </c>
      <c r="I323" s="113">
        <v>4590.0</v>
      </c>
      <c r="J323" s="125"/>
      <c r="K323" s="210">
        <v>1790.0</v>
      </c>
      <c r="L323" s="57">
        <v>1522.0</v>
      </c>
      <c r="M323" s="189">
        <f t="shared" si="29"/>
        <v>1522</v>
      </c>
      <c r="N323" s="57" t="s">
        <v>1288</v>
      </c>
    </row>
    <row r="324" hidden="1">
      <c r="A324" s="57" t="s">
        <v>315</v>
      </c>
      <c r="B324" s="57" t="s">
        <v>331</v>
      </c>
      <c r="C324" s="58"/>
      <c r="D324" s="57" t="s">
        <v>567</v>
      </c>
      <c r="E324" s="57" t="s">
        <v>4</v>
      </c>
      <c r="F324" s="358" t="s">
        <v>817</v>
      </c>
      <c r="G324" s="57" t="s">
        <v>335</v>
      </c>
      <c r="H324" s="38">
        <v>1.0</v>
      </c>
      <c r="I324" s="113">
        <v>4590.0</v>
      </c>
      <c r="J324" s="125"/>
      <c r="K324" s="210">
        <v>1790.0</v>
      </c>
      <c r="L324" s="57">
        <v>1522.0</v>
      </c>
      <c r="M324" s="189">
        <f t="shared" si="29"/>
        <v>1522</v>
      </c>
      <c r="N324" s="57" t="s">
        <v>1288</v>
      </c>
    </row>
    <row r="325" hidden="1">
      <c r="A325" s="57" t="s">
        <v>315</v>
      </c>
      <c r="B325" s="57" t="s">
        <v>331</v>
      </c>
      <c r="C325" s="58"/>
      <c r="D325" s="57" t="s">
        <v>328</v>
      </c>
      <c r="E325" s="57" t="s">
        <v>4</v>
      </c>
      <c r="F325" s="57" t="s">
        <v>1406</v>
      </c>
      <c r="G325" s="57" t="s">
        <v>335</v>
      </c>
      <c r="H325" s="38">
        <v>1.0</v>
      </c>
      <c r="I325" s="113">
        <v>4590.0</v>
      </c>
      <c r="J325" s="125"/>
      <c r="K325" s="210">
        <v>1790.0</v>
      </c>
      <c r="L325" s="57">
        <v>1522.0</v>
      </c>
      <c r="M325" s="189">
        <f t="shared" si="29"/>
        <v>1522</v>
      </c>
      <c r="N325" s="57" t="s">
        <v>1288</v>
      </c>
    </row>
    <row r="326" hidden="1">
      <c r="A326" s="57" t="s">
        <v>315</v>
      </c>
      <c r="B326" s="57" t="s">
        <v>331</v>
      </c>
      <c r="C326" s="58"/>
      <c r="D326" s="57" t="s">
        <v>567</v>
      </c>
      <c r="E326" s="57" t="s">
        <v>4</v>
      </c>
      <c r="F326" s="358" t="s">
        <v>1406</v>
      </c>
      <c r="G326" s="57" t="s">
        <v>335</v>
      </c>
      <c r="H326" s="38">
        <v>1.0</v>
      </c>
      <c r="I326" s="113">
        <v>4590.0</v>
      </c>
      <c r="J326" s="125"/>
      <c r="K326" s="210">
        <v>1790.0</v>
      </c>
      <c r="L326" s="57">
        <v>1522.0</v>
      </c>
      <c r="M326" s="189">
        <f t="shared" si="29"/>
        <v>1522</v>
      </c>
      <c r="N326" s="57" t="s">
        <v>1288</v>
      </c>
    </row>
    <row r="327" hidden="1">
      <c r="A327" s="57" t="s">
        <v>315</v>
      </c>
      <c r="B327" s="57" t="s">
        <v>331</v>
      </c>
      <c r="C327" s="58"/>
      <c r="D327" s="57" t="s">
        <v>567</v>
      </c>
      <c r="E327" s="57" t="s">
        <v>4</v>
      </c>
      <c r="F327" s="358" t="s">
        <v>1408</v>
      </c>
      <c r="G327" s="57" t="s">
        <v>335</v>
      </c>
      <c r="H327" s="38">
        <v>1.0</v>
      </c>
      <c r="I327" s="113">
        <v>6190.0</v>
      </c>
      <c r="J327" s="125"/>
      <c r="K327" s="210">
        <v>2690.0</v>
      </c>
      <c r="L327" s="57">
        <v>2152.0</v>
      </c>
      <c r="M327" s="189">
        <f t="shared" si="29"/>
        <v>2152</v>
      </c>
      <c r="N327" s="57" t="s">
        <v>1288</v>
      </c>
    </row>
    <row r="328" hidden="1">
      <c r="A328" s="57" t="s">
        <v>315</v>
      </c>
      <c r="B328" s="57" t="s">
        <v>331</v>
      </c>
      <c r="C328" s="58"/>
      <c r="D328" s="57" t="s">
        <v>328</v>
      </c>
      <c r="E328" s="57" t="s">
        <v>4</v>
      </c>
      <c r="F328" s="57" t="s">
        <v>1410</v>
      </c>
      <c r="G328" s="57" t="s">
        <v>335</v>
      </c>
      <c r="H328" s="38">
        <v>1.0</v>
      </c>
      <c r="I328" s="113">
        <v>4190.0</v>
      </c>
      <c r="J328" s="125"/>
      <c r="K328" s="210">
        <v>1663.0</v>
      </c>
      <c r="L328" s="57">
        <v>1330.0</v>
      </c>
      <c r="M328" s="189">
        <f t="shared" si="29"/>
        <v>1330</v>
      </c>
      <c r="N328" s="57" t="s">
        <v>1288</v>
      </c>
    </row>
    <row r="329" hidden="1">
      <c r="A329" s="57" t="s">
        <v>315</v>
      </c>
      <c r="B329" s="57" t="s">
        <v>331</v>
      </c>
      <c r="C329" s="58"/>
      <c r="D329" s="57" t="s">
        <v>328</v>
      </c>
      <c r="E329" s="57" t="s">
        <v>4</v>
      </c>
      <c r="F329" s="57" t="s">
        <v>1412</v>
      </c>
      <c r="G329" s="57" t="s">
        <v>335</v>
      </c>
      <c r="H329" s="38">
        <v>1.0</v>
      </c>
      <c r="I329" s="113">
        <v>5590.0</v>
      </c>
      <c r="J329" s="125"/>
      <c r="K329" s="210">
        <v>2330.0</v>
      </c>
      <c r="L329" s="57">
        <v>1864.0</v>
      </c>
      <c r="M329" s="189">
        <f t="shared" si="29"/>
        <v>1864</v>
      </c>
      <c r="N329" s="57" t="s">
        <v>1288</v>
      </c>
    </row>
    <row r="330">
      <c r="A330" s="57" t="s">
        <v>315</v>
      </c>
      <c r="B330" s="57" t="s">
        <v>316</v>
      </c>
      <c r="C330" s="58"/>
      <c r="D330" s="271" t="s">
        <v>474</v>
      </c>
      <c r="E330" s="57" t="s">
        <v>4</v>
      </c>
      <c r="F330" s="57" t="s">
        <v>1413</v>
      </c>
      <c r="G330" s="57" t="s">
        <v>335</v>
      </c>
      <c r="H330" s="38">
        <v>1.0</v>
      </c>
      <c r="I330" s="113">
        <v>3390.0</v>
      </c>
      <c r="J330" s="125"/>
      <c r="K330" s="210">
        <v>1390.0</v>
      </c>
      <c r="L330" s="57">
        <v>1112.0</v>
      </c>
      <c r="M330" s="189">
        <f t="shared" si="29"/>
        <v>1112</v>
      </c>
      <c r="N330" s="57" t="s">
        <v>1288</v>
      </c>
    </row>
    <row r="331" hidden="1">
      <c r="A331" s="57" t="s">
        <v>315</v>
      </c>
      <c r="B331" s="57" t="s">
        <v>316</v>
      </c>
      <c r="C331" s="58"/>
      <c r="D331" s="57" t="s">
        <v>567</v>
      </c>
      <c r="E331" s="57" t="s">
        <v>4</v>
      </c>
      <c r="F331" s="358" t="s">
        <v>1413</v>
      </c>
      <c r="G331" s="57" t="s">
        <v>335</v>
      </c>
      <c r="H331" s="38">
        <v>1.0</v>
      </c>
      <c r="I331" s="113">
        <v>3390.0</v>
      </c>
      <c r="J331" s="125"/>
      <c r="K331" s="210">
        <v>1390.0</v>
      </c>
      <c r="L331" s="57">
        <v>1112.0</v>
      </c>
      <c r="M331" s="189">
        <f t="shared" si="29"/>
        <v>1112</v>
      </c>
      <c r="N331" s="57" t="s">
        <v>1288</v>
      </c>
    </row>
    <row r="332" hidden="1">
      <c r="A332" s="271" t="s">
        <v>315</v>
      </c>
      <c r="B332" s="271" t="s">
        <v>316</v>
      </c>
      <c r="C332" s="280"/>
      <c r="D332" s="271" t="s">
        <v>567</v>
      </c>
      <c r="E332" s="271" t="s">
        <v>319</v>
      </c>
      <c r="F332" s="272" t="s">
        <v>1945</v>
      </c>
      <c r="G332" s="271" t="s">
        <v>335</v>
      </c>
      <c r="H332" s="273">
        <v>1.0</v>
      </c>
      <c r="I332" s="271">
        <v>5590.0</v>
      </c>
      <c r="J332" s="271"/>
      <c r="K332" s="274"/>
      <c r="L332" s="154">
        <v>2330.0</v>
      </c>
      <c r="M332" s="275">
        <v>2214.0</v>
      </c>
      <c r="N332" s="271" t="s">
        <v>321</v>
      </c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  <c r="AH332" s="252"/>
      <c r="AI332" s="252"/>
      <c r="AJ332" s="270"/>
      <c r="AK332" s="270"/>
      <c r="AL332" s="270"/>
      <c r="AM332" s="270"/>
      <c r="AN332" s="270"/>
      <c r="AO332" s="270"/>
    </row>
    <row r="333" hidden="1">
      <c r="A333" s="57" t="s">
        <v>315</v>
      </c>
      <c r="B333" s="57" t="s">
        <v>331</v>
      </c>
      <c r="C333" s="58"/>
      <c r="D333" s="57" t="s">
        <v>567</v>
      </c>
      <c r="E333" s="57" t="s">
        <v>4</v>
      </c>
      <c r="F333" s="358" t="s">
        <v>1415</v>
      </c>
      <c r="G333" s="57" t="s">
        <v>335</v>
      </c>
      <c r="H333" s="38">
        <v>1.0</v>
      </c>
      <c r="I333" s="113">
        <v>5590.0</v>
      </c>
      <c r="J333" s="125"/>
      <c r="K333" s="210">
        <v>2497.0</v>
      </c>
      <c r="L333" s="57">
        <v>2122.0</v>
      </c>
      <c r="M333" s="189">
        <f>L333*H333</f>
        <v>2122</v>
      </c>
      <c r="N333" s="57" t="s">
        <v>1288</v>
      </c>
    </row>
    <row r="334">
      <c r="A334" s="271" t="s">
        <v>315</v>
      </c>
      <c r="B334" s="271" t="s">
        <v>331</v>
      </c>
      <c r="C334" s="280"/>
      <c r="D334" s="271" t="s">
        <v>474</v>
      </c>
      <c r="E334" s="271" t="s">
        <v>319</v>
      </c>
      <c r="F334" s="272" t="s">
        <v>2100</v>
      </c>
      <c r="G334" s="271" t="s">
        <v>335</v>
      </c>
      <c r="H334" s="273">
        <v>1.0</v>
      </c>
      <c r="I334" s="271">
        <v>5990.0</v>
      </c>
      <c r="J334" s="271"/>
      <c r="K334" s="274"/>
      <c r="L334" s="154">
        <v>2497.0</v>
      </c>
      <c r="M334" s="275">
        <v>2372.0</v>
      </c>
      <c r="N334" s="271" t="s">
        <v>321</v>
      </c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  <c r="AH334" s="252"/>
      <c r="AI334" s="252"/>
      <c r="AJ334" s="270"/>
      <c r="AK334" s="270"/>
      <c r="AL334" s="270"/>
      <c r="AM334" s="270"/>
      <c r="AN334" s="270"/>
      <c r="AO334" s="270"/>
    </row>
    <row r="335" hidden="1">
      <c r="A335" s="271" t="s">
        <v>315</v>
      </c>
      <c r="B335" s="271" t="s">
        <v>331</v>
      </c>
      <c r="C335" s="280"/>
      <c r="D335" s="271" t="s">
        <v>328</v>
      </c>
      <c r="E335" s="271" t="s">
        <v>319</v>
      </c>
      <c r="F335" s="272" t="s">
        <v>1946</v>
      </c>
      <c r="G335" s="271" t="s">
        <v>335</v>
      </c>
      <c r="H335" s="273">
        <v>1.0</v>
      </c>
      <c r="I335" s="271">
        <v>5990.0</v>
      </c>
      <c r="J335" s="271"/>
      <c r="K335" s="274"/>
      <c r="L335" s="154">
        <v>2497.0</v>
      </c>
      <c r="M335" s="275">
        <v>2372.0</v>
      </c>
      <c r="N335" s="271" t="s">
        <v>321</v>
      </c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70"/>
      <c r="AK335" s="270"/>
      <c r="AL335" s="270"/>
      <c r="AM335" s="270"/>
      <c r="AN335" s="270"/>
      <c r="AO335" s="270"/>
    </row>
    <row r="336" hidden="1">
      <c r="A336" s="57" t="s">
        <v>315</v>
      </c>
      <c r="B336" s="57" t="s">
        <v>331</v>
      </c>
      <c r="C336" s="58"/>
      <c r="D336" s="57" t="s">
        <v>567</v>
      </c>
      <c r="E336" s="57" t="s">
        <v>4</v>
      </c>
      <c r="F336" s="358" t="s">
        <v>1417</v>
      </c>
      <c r="G336" s="57" t="s">
        <v>335</v>
      </c>
      <c r="H336" s="38">
        <v>1.0</v>
      </c>
      <c r="I336" s="113">
        <v>5590.0</v>
      </c>
      <c r="J336" s="125"/>
      <c r="K336" s="210">
        <v>2330.0</v>
      </c>
      <c r="L336" s="57">
        <v>1864.0</v>
      </c>
      <c r="M336" s="189">
        <f>L336*H336</f>
        <v>1864</v>
      </c>
      <c r="N336" s="57" t="s">
        <v>1288</v>
      </c>
    </row>
    <row r="337" hidden="1">
      <c r="A337" s="271" t="s">
        <v>315</v>
      </c>
      <c r="B337" s="271" t="s">
        <v>316</v>
      </c>
      <c r="C337" s="280"/>
      <c r="D337" s="271" t="s">
        <v>328</v>
      </c>
      <c r="E337" s="271" t="s">
        <v>319</v>
      </c>
      <c r="F337" s="272" t="s">
        <v>1418</v>
      </c>
      <c r="G337" s="271" t="s">
        <v>335</v>
      </c>
      <c r="H337" s="273">
        <v>1.0</v>
      </c>
      <c r="I337" s="271">
        <v>3190.0</v>
      </c>
      <c r="J337" s="271"/>
      <c r="K337" s="274"/>
      <c r="L337" s="154">
        <v>1290.0</v>
      </c>
      <c r="M337" s="275">
        <v>1226.0</v>
      </c>
      <c r="N337" s="271" t="s">
        <v>321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70"/>
      <c r="AK337" s="270"/>
      <c r="AL337" s="270"/>
      <c r="AM337" s="270"/>
      <c r="AN337" s="270"/>
      <c r="AO337" s="270"/>
    </row>
    <row r="338" hidden="1">
      <c r="A338" s="57" t="s">
        <v>315</v>
      </c>
      <c r="B338" s="57" t="s">
        <v>316</v>
      </c>
      <c r="C338" s="58"/>
      <c r="D338" s="57" t="s">
        <v>567</v>
      </c>
      <c r="E338" s="57" t="s">
        <v>4</v>
      </c>
      <c r="F338" s="358" t="s">
        <v>1418</v>
      </c>
      <c r="G338" s="57" t="s">
        <v>335</v>
      </c>
      <c r="H338" s="38">
        <v>1.0</v>
      </c>
      <c r="I338" s="113">
        <v>3190.0</v>
      </c>
      <c r="J338" s="125"/>
      <c r="K338" s="210">
        <v>1290.0</v>
      </c>
      <c r="L338" s="57">
        <v>1032.0</v>
      </c>
      <c r="M338" s="189">
        <f t="shared" ref="M338:M342" si="30">L338*H338</f>
        <v>1032</v>
      </c>
      <c r="N338" s="57" t="s">
        <v>1288</v>
      </c>
    </row>
    <row r="339">
      <c r="A339" s="57" t="s">
        <v>315</v>
      </c>
      <c r="B339" s="57" t="s">
        <v>316</v>
      </c>
      <c r="C339" s="58"/>
      <c r="D339" s="271" t="s">
        <v>474</v>
      </c>
      <c r="E339" s="57" t="s">
        <v>4</v>
      </c>
      <c r="F339" s="57" t="s">
        <v>1419</v>
      </c>
      <c r="G339" s="57" t="s">
        <v>335</v>
      </c>
      <c r="H339" s="38">
        <v>1.0</v>
      </c>
      <c r="I339" s="113">
        <v>3190.0</v>
      </c>
      <c r="J339" s="125"/>
      <c r="K339" s="210">
        <v>1290.0</v>
      </c>
      <c r="L339" s="57">
        <v>1032.0</v>
      </c>
      <c r="M339" s="189">
        <f t="shared" si="30"/>
        <v>1032</v>
      </c>
      <c r="N339" s="57" t="s">
        <v>1288</v>
      </c>
    </row>
    <row r="340">
      <c r="A340" s="57" t="s">
        <v>315</v>
      </c>
      <c r="B340" s="57" t="s">
        <v>331</v>
      </c>
      <c r="C340" s="58"/>
      <c r="D340" s="271" t="s">
        <v>474</v>
      </c>
      <c r="E340" s="57" t="s">
        <v>4</v>
      </c>
      <c r="F340" s="57" t="s">
        <v>1420</v>
      </c>
      <c r="G340" s="57" t="s">
        <v>335</v>
      </c>
      <c r="H340" s="38">
        <v>1.0</v>
      </c>
      <c r="I340" s="113">
        <v>5590.0</v>
      </c>
      <c r="J340" s="125"/>
      <c r="K340" s="210">
        <v>2330.0</v>
      </c>
      <c r="L340" s="57">
        <v>1864.0</v>
      </c>
      <c r="M340" s="189">
        <f t="shared" si="30"/>
        <v>1864</v>
      </c>
      <c r="N340" s="57" t="s">
        <v>1288</v>
      </c>
    </row>
    <row r="341" hidden="1">
      <c r="A341" s="57" t="s">
        <v>315</v>
      </c>
      <c r="B341" s="57" t="s">
        <v>331</v>
      </c>
      <c r="C341" s="58"/>
      <c r="D341" s="57" t="s">
        <v>328</v>
      </c>
      <c r="E341" s="57" t="s">
        <v>4</v>
      </c>
      <c r="F341" s="57" t="s">
        <v>1421</v>
      </c>
      <c r="G341" s="57" t="s">
        <v>335</v>
      </c>
      <c r="H341" s="38">
        <v>1.0</v>
      </c>
      <c r="I341" s="113">
        <v>5590.0</v>
      </c>
      <c r="J341" s="125"/>
      <c r="K341" s="210">
        <v>2330.0</v>
      </c>
      <c r="L341" s="57">
        <v>1864.0</v>
      </c>
      <c r="M341" s="189">
        <f t="shared" si="30"/>
        <v>1864</v>
      </c>
      <c r="N341" s="57" t="s">
        <v>1288</v>
      </c>
    </row>
    <row r="342">
      <c r="A342" s="57" t="s">
        <v>315</v>
      </c>
      <c r="B342" s="57" t="s">
        <v>331</v>
      </c>
      <c r="C342" s="58"/>
      <c r="D342" s="271" t="s">
        <v>474</v>
      </c>
      <c r="E342" s="57" t="s">
        <v>4</v>
      </c>
      <c r="F342" s="57" t="s">
        <v>1421</v>
      </c>
      <c r="G342" s="57" t="s">
        <v>335</v>
      </c>
      <c r="H342" s="38">
        <v>1.0</v>
      </c>
      <c r="I342" s="113">
        <v>5590.0</v>
      </c>
      <c r="J342" s="125"/>
      <c r="K342" s="210">
        <v>2330.0</v>
      </c>
      <c r="L342" s="57">
        <v>1864.0</v>
      </c>
      <c r="M342" s="189">
        <f t="shared" si="30"/>
        <v>1864</v>
      </c>
      <c r="N342" s="57" t="s">
        <v>1288</v>
      </c>
    </row>
    <row r="343">
      <c r="F343" s="453"/>
    </row>
    <row r="344">
      <c r="F344" s="453"/>
    </row>
    <row r="345" ht="15.75" customHeight="1">
      <c r="F345" s="453"/>
    </row>
    <row r="346" ht="15.75" customHeight="1">
      <c r="A346" s="301"/>
      <c r="B346" s="252"/>
      <c r="C346" s="252"/>
      <c r="D346" s="252"/>
      <c r="E346" s="252"/>
      <c r="F346" s="454"/>
      <c r="G346" s="252"/>
      <c r="H346" s="455"/>
      <c r="I346" s="252"/>
      <c r="J346" s="252"/>
      <c r="K346" s="252"/>
      <c r="L346" s="456"/>
      <c r="M346" s="457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52"/>
      <c r="AK346" s="252"/>
      <c r="AL346" s="252"/>
      <c r="AM346" s="252"/>
      <c r="AN346" s="252"/>
      <c r="AO346" s="252"/>
    </row>
    <row r="347" ht="15.75" customHeight="1">
      <c r="A347" s="282" t="s">
        <v>315</v>
      </c>
      <c r="B347" s="458" t="s">
        <v>236</v>
      </c>
      <c r="C347" s="458" t="s">
        <v>6</v>
      </c>
      <c r="D347" s="458" t="s">
        <v>567</v>
      </c>
      <c r="E347" s="458" t="s">
        <v>4</v>
      </c>
      <c r="F347" s="368" t="s">
        <v>1947</v>
      </c>
      <c r="G347" s="459" t="s">
        <v>1840</v>
      </c>
      <c r="H347" s="39">
        <v>1.0</v>
      </c>
      <c r="I347" s="274"/>
      <c r="J347" s="458">
        <v>2990.0</v>
      </c>
      <c r="K347" s="458">
        <v>2390.0</v>
      </c>
      <c r="L347" s="460">
        <v>947.0</v>
      </c>
      <c r="M347" s="461">
        <v>947.0</v>
      </c>
      <c r="N347" s="271" t="s">
        <v>1841</v>
      </c>
      <c r="O347" s="252"/>
      <c r="P347" s="252"/>
      <c r="Q347" s="252"/>
      <c r="R347" s="276"/>
      <c r="S347" s="276"/>
      <c r="T347" s="276"/>
      <c r="U347" s="276"/>
      <c r="V347" s="276"/>
      <c r="W347" s="276"/>
      <c r="X347" s="277"/>
      <c r="Y347" s="276"/>
      <c r="Z347" s="276"/>
      <c r="AA347" s="276"/>
      <c r="AB347" s="276"/>
      <c r="AC347" s="276"/>
      <c r="AD347" s="276"/>
      <c r="AE347" s="276"/>
      <c r="AF347" s="252"/>
      <c r="AG347" s="252"/>
      <c r="AH347" s="252"/>
      <c r="AI347" s="252"/>
      <c r="AJ347" s="252"/>
      <c r="AK347" s="252"/>
      <c r="AL347" s="252"/>
      <c r="AM347" s="252"/>
      <c r="AN347" s="252"/>
      <c r="AO347" s="252"/>
    </row>
    <row r="348" ht="15.75" customHeight="1">
      <c r="A348" s="282" t="s">
        <v>315</v>
      </c>
      <c r="B348" s="255" t="s">
        <v>231</v>
      </c>
      <c r="C348" s="255" t="s">
        <v>6</v>
      </c>
      <c r="D348" s="57" t="s">
        <v>474</v>
      </c>
      <c r="E348" s="255" t="s">
        <v>319</v>
      </c>
      <c r="F348" s="281" t="s">
        <v>1948</v>
      </c>
      <c r="G348" s="255"/>
      <c r="H348" s="250">
        <v>1.0</v>
      </c>
      <c r="I348" s="255"/>
      <c r="J348" s="293">
        <v>3890.0</v>
      </c>
      <c r="K348" s="294"/>
      <c r="L348" s="295">
        <f>3840/3</f>
        <v>1280</v>
      </c>
      <c r="M348" s="251">
        <f t="shared" ref="M348:M350" si="31">L348*H348</f>
        <v>1280</v>
      </c>
      <c r="N348" s="255" t="s">
        <v>1804</v>
      </c>
      <c r="O348" s="270"/>
      <c r="P348" s="247"/>
      <c r="Q348" s="247"/>
      <c r="R348" s="286"/>
      <c r="S348" s="286"/>
      <c r="T348" s="286"/>
      <c r="U348" s="286"/>
      <c r="V348" s="286"/>
      <c r="W348" s="286"/>
      <c r="X348" s="287"/>
      <c r="Y348" s="286"/>
      <c r="Z348" s="286"/>
      <c r="AA348" s="286"/>
      <c r="AB348" s="286"/>
      <c r="AC348" s="286"/>
      <c r="AD348" s="286"/>
      <c r="AE348" s="286"/>
      <c r="AF348" s="247"/>
      <c r="AG348" s="247"/>
      <c r="AH348" s="247"/>
      <c r="AI348" s="270"/>
      <c r="AJ348" s="270"/>
      <c r="AK348" s="270"/>
      <c r="AL348" s="270"/>
      <c r="AM348" s="270"/>
      <c r="AN348" s="270"/>
      <c r="AO348" s="270"/>
    </row>
    <row r="349" ht="15.75" customHeight="1">
      <c r="A349" s="282" t="s">
        <v>315</v>
      </c>
      <c r="B349" s="255" t="s">
        <v>231</v>
      </c>
      <c r="C349" s="255" t="s">
        <v>6</v>
      </c>
      <c r="D349" s="57" t="s">
        <v>567</v>
      </c>
      <c r="E349" s="255" t="s">
        <v>319</v>
      </c>
      <c r="F349" s="281" t="s">
        <v>1949</v>
      </c>
      <c r="G349" s="255"/>
      <c r="H349" s="250">
        <v>1.0</v>
      </c>
      <c r="I349" s="255"/>
      <c r="J349" s="293">
        <v>3990.0</v>
      </c>
      <c r="K349" s="294"/>
      <c r="L349" s="295">
        <f>2560/2</f>
        <v>1280</v>
      </c>
      <c r="M349" s="251">
        <f t="shared" si="31"/>
        <v>1280</v>
      </c>
      <c r="N349" s="255" t="s">
        <v>1804</v>
      </c>
      <c r="O349" s="270"/>
      <c r="P349" s="247"/>
      <c r="Q349" s="247"/>
      <c r="R349" s="247"/>
      <c r="S349" s="247"/>
      <c r="T349" s="247"/>
      <c r="U349" s="247"/>
      <c r="V349" s="247"/>
      <c r="W349" s="247"/>
      <c r="X349" s="247"/>
      <c r="Y349" s="247"/>
      <c r="Z349" s="247"/>
      <c r="AA349" s="247"/>
      <c r="AB349" s="247"/>
      <c r="AC349" s="247"/>
      <c r="AD349" s="247"/>
      <c r="AE349" s="247"/>
      <c r="AF349" s="247"/>
      <c r="AG349" s="247"/>
      <c r="AH349" s="247"/>
      <c r="AI349" s="252"/>
      <c r="AJ349" s="252"/>
      <c r="AK349" s="252"/>
      <c r="AL349" s="252"/>
      <c r="AM349" s="252"/>
      <c r="AN349" s="252"/>
      <c r="AO349" s="252"/>
    </row>
    <row r="350" ht="15.75" customHeight="1">
      <c r="A350" s="282" t="s">
        <v>315</v>
      </c>
      <c r="B350" s="57" t="s">
        <v>231</v>
      </c>
      <c r="C350" s="255" t="s">
        <v>6</v>
      </c>
      <c r="D350" s="57" t="s">
        <v>474</v>
      </c>
      <c r="E350" s="255" t="s">
        <v>319</v>
      </c>
      <c r="F350" s="281" t="s">
        <v>1950</v>
      </c>
      <c r="G350" s="255"/>
      <c r="H350" s="250">
        <v>1.0</v>
      </c>
      <c r="I350" s="255"/>
      <c r="J350" s="293">
        <v>3990.0</v>
      </c>
      <c r="K350" s="294"/>
      <c r="L350" s="295">
        <v>1463.0</v>
      </c>
      <c r="M350" s="251">
        <f t="shared" si="31"/>
        <v>1463</v>
      </c>
      <c r="N350" s="255" t="s">
        <v>1830</v>
      </c>
      <c r="O350" s="247"/>
      <c r="P350" s="64" t="s">
        <v>1951</v>
      </c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52"/>
      <c r="AI350" s="270"/>
      <c r="AJ350" s="270"/>
      <c r="AK350" s="270"/>
      <c r="AL350" s="270"/>
      <c r="AM350" s="270"/>
      <c r="AN350" s="270"/>
      <c r="AO350" s="270"/>
    </row>
    <row r="351" ht="15.75" customHeight="1">
      <c r="A351" s="282" t="s">
        <v>315</v>
      </c>
      <c r="B351" s="458" t="s">
        <v>231</v>
      </c>
      <c r="C351" s="458" t="s">
        <v>6</v>
      </c>
      <c r="D351" s="458" t="s">
        <v>567</v>
      </c>
      <c r="E351" s="458" t="s">
        <v>4</v>
      </c>
      <c r="F351" s="368" t="s">
        <v>1952</v>
      </c>
      <c r="G351" s="459" t="s">
        <v>1840</v>
      </c>
      <c r="H351" s="39">
        <v>1.0</v>
      </c>
      <c r="I351" s="274"/>
      <c r="J351" s="458">
        <v>3990.0</v>
      </c>
      <c r="K351" s="458">
        <v>2990.0</v>
      </c>
      <c r="L351" s="460">
        <v>1105.0</v>
      </c>
      <c r="M351" s="461">
        <v>1105.0</v>
      </c>
      <c r="N351" s="271" t="s">
        <v>1841</v>
      </c>
      <c r="O351" s="252"/>
      <c r="P351" s="252"/>
      <c r="Q351" s="252"/>
      <c r="R351" s="276"/>
      <c r="S351" s="276"/>
      <c r="T351" s="276"/>
      <c r="U351" s="276"/>
      <c r="V351" s="276"/>
      <c r="W351" s="276"/>
      <c r="X351" s="277"/>
      <c r="Y351" s="276"/>
      <c r="Z351" s="276"/>
      <c r="AA351" s="276"/>
      <c r="AB351" s="276"/>
      <c r="AC351" s="276"/>
      <c r="AD351" s="276"/>
      <c r="AE351" s="276"/>
      <c r="AF351" s="252"/>
      <c r="AG351" s="252"/>
      <c r="AH351" s="252"/>
      <c r="AI351" s="252"/>
      <c r="AJ351" s="252"/>
      <c r="AK351" s="252"/>
      <c r="AL351" s="252"/>
      <c r="AM351" s="252"/>
      <c r="AN351" s="252"/>
      <c r="AO351" s="252"/>
    </row>
    <row r="352" ht="15.75" customHeight="1">
      <c r="A352" s="280" t="s">
        <v>315</v>
      </c>
      <c r="B352" s="255" t="s">
        <v>231</v>
      </c>
      <c r="C352" s="255" t="s">
        <v>6</v>
      </c>
      <c r="D352" s="255" t="s">
        <v>328</v>
      </c>
      <c r="E352" s="255" t="s">
        <v>319</v>
      </c>
      <c r="F352" s="281" t="s">
        <v>1953</v>
      </c>
      <c r="G352" s="255"/>
      <c r="H352" s="250">
        <v>1.0</v>
      </c>
      <c r="I352" s="255"/>
      <c r="J352" s="293">
        <v>2990.0</v>
      </c>
      <c r="K352" s="294"/>
      <c r="L352" s="295">
        <f t="shared" ref="L352:L354" si="32">2192/4</f>
        <v>548</v>
      </c>
      <c r="M352" s="251">
        <f t="shared" ref="M352:M355" si="33">L352*H352</f>
        <v>548</v>
      </c>
      <c r="N352" s="255" t="s">
        <v>1804</v>
      </c>
      <c r="O352" s="270"/>
      <c r="P352" s="247"/>
      <c r="Q352" s="247"/>
      <c r="R352" s="286"/>
      <c r="S352" s="286"/>
      <c r="T352" s="286"/>
      <c r="U352" s="286"/>
      <c r="V352" s="286"/>
      <c r="W352" s="286"/>
      <c r="X352" s="287"/>
      <c r="Y352" s="286"/>
      <c r="Z352" s="286"/>
      <c r="AA352" s="286"/>
      <c r="AB352" s="286"/>
      <c r="AC352" s="286"/>
      <c r="AD352" s="286"/>
      <c r="AE352" s="286"/>
      <c r="AF352" s="247"/>
      <c r="AG352" s="247"/>
      <c r="AH352" s="247"/>
      <c r="AI352" s="252"/>
      <c r="AJ352" s="252"/>
      <c r="AK352" s="252"/>
      <c r="AL352" s="252"/>
      <c r="AM352" s="252"/>
      <c r="AN352" s="252"/>
      <c r="AO352" s="252"/>
    </row>
    <row r="353" ht="15.75" customHeight="1">
      <c r="A353" s="280" t="s">
        <v>315</v>
      </c>
      <c r="B353" s="255" t="s">
        <v>231</v>
      </c>
      <c r="C353" s="255" t="s">
        <v>6</v>
      </c>
      <c r="D353" s="57" t="s">
        <v>474</v>
      </c>
      <c r="E353" s="255" t="s">
        <v>319</v>
      </c>
      <c r="F353" s="281" t="s">
        <v>1953</v>
      </c>
      <c r="G353" s="462"/>
      <c r="H353" s="463">
        <v>1.0</v>
      </c>
      <c r="I353" s="462"/>
      <c r="J353" s="293">
        <v>2990.0</v>
      </c>
      <c r="K353" s="464"/>
      <c r="L353" s="465">
        <f t="shared" si="32"/>
        <v>548</v>
      </c>
      <c r="M353" s="251">
        <f t="shared" si="33"/>
        <v>548</v>
      </c>
      <c r="N353" s="462" t="s">
        <v>1804</v>
      </c>
      <c r="O353" s="270"/>
      <c r="P353" s="252"/>
      <c r="Q353" s="252"/>
      <c r="R353" s="276"/>
      <c r="S353" s="276"/>
      <c r="T353" s="276"/>
      <c r="U353" s="276"/>
      <c r="V353" s="276"/>
      <c r="W353" s="276"/>
      <c r="X353" s="277"/>
      <c r="Y353" s="276"/>
      <c r="Z353" s="276"/>
      <c r="AA353" s="276"/>
      <c r="AB353" s="276"/>
      <c r="AC353" s="276"/>
      <c r="AD353" s="276"/>
      <c r="AE353" s="276"/>
      <c r="AF353" s="252"/>
      <c r="AG353" s="252"/>
      <c r="AH353" s="252"/>
      <c r="AI353" s="252"/>
      <c r="AJ353" s="252"/>
      <c r="AK353" s="252"/>
      <c r="AL353" s="252"/>
      <c r="AM353" s="252"/>
      <c r="AN353" s="252"/>
      <c r="AO353" s="252"/>
    </row>
    <row r="354" ht="15.75" customHeight="1">
      <c r="A354" s="280" t="s">
        <v>315</v>
      </c>
      <c r="B354" s="255" t="s">
        <v>231</v>
      </c>
      <c r="C354" s="255" t="s">
        <v>6</v>
      </c>
      <c r="D354" s="57" t="s">
        <v>567</v>
      </c>
      <c r="E354" s="255" t="s">
        <v>319</v>
      </c>
      <c r="F354" s="281" t="s">
        <v>1953</v>
      </c>
      <c r="G354" s="255"/>
      <c r="H354" s="250">
        <v>1.0</v>
      </c>
      <c r="I354" s="255"/>
      <c r="J354" s="293">
        <v>2990.0</v>
      </c>
      <c r="K354" s="294"/>
      <c r="L354" s="295">
        <f t="shared" si="32"/>
        <v>548</v>
      </c>
      <c r="M354" s="251">
        <f t="shared" si="33"/>
        <v>548</v>
      </c>
      <c r="N354" s="255" t="s">
        <v>1804</v>
      </c>
      <c r="O354" s="270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  <c r="AH354" s="255"/>
      <c r="AI354" s="252"/>
      <c r="AJ354" s="252"/>
      <c r="AK354" s="252"/>
      <c r="AL354" s="252"/>
      <c r="AM354" s="252"/>
      <c r="AN354" s="252"/>
      <c r="AO354" s="252"/>
    </row>
    <row r="355" ht="15.75" customHeight="1">
      <c r="A355" s="280" t="s">
        <v>315</v>
      </c>
      <c r="B355" s="255" t="s">
        <v>236</v>
      </c>
      <c r="C355" s="255" t="s">
        <v>6</v>
      </c>
      <c r="D355" s="57" t="s">
        <v>567</v>
      </c>
      <c r="E355" s="255" t="s">
        <v>319</v>
      </c>
      <c r="F355" s="256" t="s">
        <v>1954</v>
      </c>
      <c r="G355" s="282"/>
      <c r="H355" s="250">
        <v>1.0</v>
      </c>
      <c r="I355" s="255"/>
      <c r="J355" s="293">
        <v>2990.0</v>
      </c>
      <c r="K355" s="294"/>
      <c r="L355" s="295">
        <f>1920/2</f>
        <v>960</v>
      </c>
      <c r="M355" s="251">
        <f t="shared" si="33"/>
        <v>960</v>
      </c>
      <c r="N355" s="255" t="s">
        <v>1804</v>
      </c>
      <c r="O355" s="270"/>
      <c r="P355" s="247"/>
      <c r="Q355" s="247"/>
      <c r="R355" s="286"/>
      <c r="S355" s="286"/>
      <c r="T355" s="286"/>
      <c r="U355" s="286"/>
      <c r="V355" s="286"/>
      <c r="W355" s="286"/>
      <c r="X355" s="287"/>
      <c r="Y355" s="286"/>
      <c r="Z355" s="286"/>
      <c r="AA355" s="286"/>
      <c r="AB355" s="286"/>
      <c r="AC355" s="286"/>
      <c r="AD355" s="286"/>
      <c r="AE355" s="286"/>
      <c r="AF355" s="247"/>
      <c r="AG355" s="247"/>
      <c r="AH355" s="247"/>
      <c r="AI355" s="252"/>
      <c r="AJ355" s="252"/>
      <c r="AK355" s="252"/>
      <c r="AL355" s="252"/>
      <c r="AM355" s="252"/>
      <c r="AN355" s="252"/>
      <c r="AO355" s="252"/>
    </row>
    <row r="356" ht="15.75" customHeight="1">
      <c r="A356" s="280" t="s">
        <v>315</v>
      </c>
      <c r="B356" s="458" t="s">
        <v>231</v>
      </c>
      <c r="C356" s="458" t="s">
        <v>6</v>
      </c>
      <c r="D356" s="458" t="s">
        <v>567</v>
      </c>
      <c r="E356" s="458" t="s">
        <v>4</v>
      </c>
      <c r="F356" s="368" t="s">
        <v>1955</v>
      </c>
      <c r="G356" s="459" t="s">
        <v>1840</v>
      </c>
      <c r="H356" s="39">
        <v>1.0</v>
      </c>
      <c r="I356" s="274"/>
      <c r="J356" s="458">
        <v>4990.0</v>
      </c>
      <c r="K356" s="458">
        <v>3990.0</v>
      </c>
      <c r="L356" s="460">
        <v>1511.0</v>
      </c>
      <c r="M356" s="461">
        <v>1511.0</v>
      </c>
      <c r="N356" s="271" t="s">
        <v>1841</v>
      </c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  <c r="AM356" s="252"/>
      <c r="AN356" s="252"/>
      <c r="AO356" s="252"/>
    </row>
    <row r="357" ht="15.75" customHeight="1">
      <c r="A357" s="280" t="s">
        <v>315</v>
      </c>
      <c r="B357" s="255" t="s">
        <v>236</v>
      </c>
      <c r="C357" s="255" t="s">
        <v>6</v>
      </c>
      <c r="D357" s="57" t="s">
        <v>474</v>
      </c>
      <c r="E357" s="255" t="s">
        <v>319</v>
      </c>
      <c r="F357" s="256" t="s">
        <v>1956</v>
      </c>
      <c r="G357" s="462"/>
      <c r="H357" s="463">
        <v>1.0</v>
      </c>
      <c r="I357" s="462"/>
      <c r="J357" s="142">
        <v>2590.0</v>
      </c>
      <c r="K357" s="462"/>
      <c r="L357" s="465">
        <f t="shared" ref="L357:L358" si="34">1371/3</f>
        <v>457</v>
      </c>
      <c r="M357" s="251">
        <f t="shared" ref="M357:M358" si="35">L357*H357</f>
        <v>457</v>
      </c>
      <c r="N357" s="462" t="s">
        <v>1804</v>
      </c>
      <c r="O357" s="270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  <c r="AM357" s="252"/>
      <c r="AN357" s="252"/>
      <c r="AO357" s="252"/>
    </row>
    <row r="358" ht="15.75" customHeight="1">
      <c r="A358" s="280" t="s">
        <v>315</v>
      </c>
      <c r="B358" s="255" t="s">
        <v>236</v>
      </c>
      <c r="C358" s="255" t="s">
        <v>6</v>
      </c>
      <c r="D358" s="57" t="s">
        <v>567</v>
      </c>
      <c r="E358" s="255" t="s">
        <v>319</v>
      </c>
      <c r="F358" s="256" t="s">
        <v>1956</v>
      </c>
      <c r="G358" s="255"/>
      <c r="H358" s="154">
        <v>1.0</v>
      </c>
      <c r="I358" s="255"/>
      <c r="J358" s="293">
        <v>2590.0</v>
      </c>
      <c r="K358" s="255"/>
      <c r="L358" s="295">
        <f t="shared" si="34"/>
        <v>457</v>
      </c>
      <c r="M358" s="251">
        <f t="shared" si="35"/>
        <v>457</v>
      </c>
      <c r="N358" s="255" t="s">
        <v>1804</v>
      </c>
      <c r="O358" s="270"/>
      <c r="P358" s="64"/>
      <c r="Q358" s="64"/>
      <c r="R358" s="247"/>
      <c r="S358" s="247"/>
      <c r="T358" s="247"/>
      <c r="U358" s="247"/>
      <c r="V358" s="247"/>
      <c r="W358" s="247"/>
      <c r="X358" s="247"/>
      <c r="Y358" s="247"/>
      <c r="Z358" s="247"/>
      <c r="AA358" s="247"/>
      <c r="AB358" s="247"/>
      <c r="AC358" s="247"/>
      <c r="AD358" s="247"/>
      <c r="AE358" s="247"/>
      <c r="AF358" s="247"/>
      <c r="AG358" s="247"/>
      <c r="AH358" s="247"/>
      <c r="AI358" s="252"/>
      <c r="AJ358" s="252"/>
      <c r="AK358" s="252"/>
      <c r="AL358" s="252"/>
      <c r="AM358" s="252"/>
      <c r="AN358" s="252"/>
      <c r="AO358" s="252"/>
    </row>
    <row r="359" ht="15.75" customHeight="1">
      <c r="A359" s="35" t="s">
        <v>315</v>
      </c>
      <c r="B359" s="35" t="s">
        <v>231</v>
      </c>
      <c r="C359" s="35" t="s">
        <v>22</v>
      </c>
      <c r="D359" s="35" t="s">
        <v>328</v>
      </c>
      <c r="E359" s="35" t="s">
        <v>4</v>
      </c>
      <c r="F359" s="348" t="s">
        <v>1957</v>
      </c>
      <c r="G359" s="35" t="s">
        <v>524</v>
      </c>
      <c r="H359" s="39">
        <v>1.0</v>
      </c>
      <c r="I359" s="59">
        <v>3590.0</v>
      </c>
      <c r="J359" s="38"/>
      <c r="K359" s="38"/>
      <c r="L359" s="290"/>
      <c r="M359" s="378">
        <f t="shared" ref="M359:M360" si="36">2848/2</f>
        <v>1424</v>
      </c>
      <c r="N359" s="35" t="s">
        <v>1811</v>
      </c>
      <c r="O359" s="231"/>
      <c r="P359" s="231"/>
      <c r="Q359" s="231"/>
      <c r="R359" s="231"/>
      <c r="S359" s="231"/>
      <c r="T359" s="231"/>
      <c r="U359" s="231"/>
      <c r="V359" s="231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35" t="s">
        <v>315</v>
      </c>
      <c r="B360" s="35" t="s">
        <v>231</v>
      </c>
      <c r="C360" s="35" t="s">
        <v>22</v>
      </c>
      <c r="D360" s="35" t="s">
        <v>567</v>
      </c>
      <c r="E360" s="35" t="s">
        <v>4</v>
      </c>
      <c r="F360" s="348" t="s">
        <v>1957</v>
      </c>
      <c r="G360" s="35" t="s">
        <v>524</v>
      </c>
      <c r="H360" s="39">
        <v>1.0</v>
      </c>
      <c r="I360" s="59">
        <v>3590.0</v>
      </c>
      <c r="J360" s="38"/>
      <c r="K360" s="38"/>
      <c r="L360" s="290"/>
      <c r="M360" s="378">
        <f t="shared" si="36"/>
        <v>1424</v>
      </c>
      <c r="N360" s="35" t="s">
        <v>1811</v>
      </c>
      <c r="O360" s="231"/>
      <c r="P360" s="231"/>
      <c r="Q360" s="231"/>
      <c r="R360" s="231"/>
      <c r="S360" s="231"/>
      <c r="T360" s="231"/>
      <c r="U360" s="231"/>
      <c r="V360" s="231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280" t="s">
        <v>315</v>
      </c>
      <c r="B361" s="255" t="s">
        <v>236</v>
      </c>
      <c r="C361" s="255" t="s">
        <v>6</v>
      </c>
      <c r="D361" s="57" t="s">
        <v>567</v>
      </c>
      <c r="E361" s="255" t="s">
        <v>319</v>
      </c>
      <c r="F361" s="256" t="s">
        <v>2070</v>
      </c>
      <c r="G361" s="255"/>
      <c r="H361" s="250">
        <v>1.0</v>
      </c>
      <c r="I361" s="255"/>
      <c r="J361" s="293">
        <v>3790.0</v>
      </c>
      <c r="K361" s="255"/>
      <c r="L361" s="295">
        <v>1146.0</v>
      </c>
      <c r="M361" s="251">
        <f>L361*H361</f>
        <v>1146</v>
      </c>
      <c r="N361" s="255" t="s">
        <v>1804</v>
      </c>
      <c r="O361" s="270"/>
      <c r="P361" s="247"/>
      <c r="Q361" s="247"/>
      <c r="R361" s="247"/>
      <c r="S361" s="247"/>
      <c r="T361" s="247"/>
      <c r="U361" s="247"/>
      <c r="V361" s="247"/>
      <c r="W361" s="247"/>
      <c r="X361" s="247"/>
      <c r="Y361" s="247"/>
      <c r="Z361" s="247"/>
      <c r="AA361" s="247"/>
      <c r="AB361" s="247"/>
      <c r="AC361" s="247"/>
      <c r="AD361" s="247"/>
      <c r="AE361" s="247"/>
      <c r="AF361" s="247"/>
      <c r="AG361" s="247"/>
      <c r="AH361" s="247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280" t="s">
        <v>315</v>
      </c>
      <c r="B362" s="458" t="s">
        <v>236</v>
      </c>
      <c r="C362" s="458" t="s">
        <v>6</v>
      </c>
      <c r="D362" s="458" t="s">
        <v>567</v>
      </c>
      <c r="E362" s="458" t="s">
        <v>4</v>
      </c>
      <c r="F362" s="368" t="s">
        <v>1958</v>
      </c>
      <c r="G362" s="459" t="s">
        <v>1840</v>
      </c>
      <c r="H362" s="39">
        <v>1.0</v>
      </c>
      <c r="I362" s="274"/>
      <c r="J362" s="458">
        <v>2990.0</v>
      </c>
      <c r="K362" s="458">
        <v>2390.0</v>
      </c>
      <c r="L362" s="460">
        <v>947.0</v>
      </c>
      <c r="M362" s="461">
        <v>947.0</v>
      </c>
      <c r="N362" s="271" t="s">
        <v>1841</v>
      </c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280" t="s">
        <v>315</v>
      </c>
      <c r="B363" s="458" t="s">
        <v>236</v>
      </c>
      <c r="C363" s="458" t="s">
        <v>6</v>
      </c>
      <c r="D363" s="458" t="s">
        <v>567</v>
      </c>
      <c r="E363" s="458" t="s">
        <v>4</v>
      </c>
      <c r="F363" s="368" t="s">
        <v>1959</v>
      </c>
      <c r="G363" s="459" t="s">
        <v>1840</v>
      </c>
      <c r="H363" s="39">
        <v>1.0</v>
      </c>
      <c r="I363" s="274"/>
      <c r="J363" s="458">
        <v>2990.0</v>
      </c>
      <c r="K363" s="458">
        <v>2390.0</v>
      </c>
      <c r="L363" s="460">
        <v>947.0</v>
      </c>
      <c r="M363" s="461">
        <v>947.0</v>
      </c>
      <c r="N363" s="271" t="s">
        <v>1841</v>
      </c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  <c r="AA363" s="252"/>
      <c r="AB363" s="252"/>
      <c r="AC363" s="252"/>
      <c r="AD363" s="252"/>
      <c r="AE363" s="252"/>
      <c r="AF363" s="252"/>
      <c r="AG363" s="252"/>
      <c r="AH363" s="252"/>
      <c r="AI363" s="252"/>
      <c r="AJ363" s="252"/>
      <c r="AK363" s="252"/>
      <c r="AL363" s="252"/>
      <c r="AM363" s="252"/>
      <c r="AN363" s="252"/>
      <c r="AO363" s="252"/>
    </row>
    <row r="364" ht="15.75" customHeight="1">
      <c r="A364" s="282" t="s">
        <v>315</v>
      </c>
      <c r="B364" s="458" t="s">
        <v>236</v>
      </c>
      <c r="C364" s="458" t="s">
        <v>6</v>
      </c>
      <c r="D364" s="458" t="s">
        <v>567</v>
      </c>
      <c r="E364" s="458" t="s">
        <v>4</v>
      </c>
      <c r="F364" s="368" t="s">
        <v>1960</v>
      </c>
      <c r="G364" s="459" t="s">
        <v>1840</v>
      </c>
      <c r="H364" s="39">
        <v>1.0</v>
      </c>
      <c r="I364" s="274"/>
      <c r="J364" s="458">
        <v>2990.0</v>
      </c>
      <c r="K364" s="458">
        <v>2390.0</v>
      </c>
      <c r="L364" s="460">
        <v>947.0</v>
      </c>
      <c r="M364" s="461">
        <v>947.0</v>
      </c>
      <c r="N364" s="271" t="s">
        <v>1841</v>
      </c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  <c r="AA364" s="252"/>
      <c r="AB364" s="252"/>
      <c r="AC364" s="252"/>
      <c r="AD364" s="252"/>
      <c r="AE364" s="252"/>
      <c r="AF364" s="252"/>
      <c r="AG364" s="252"/>
      <c r="AH364" s="252"/>
      <c r="AI364" s="252"/>
      <c r="AJ364" s="252"/>
      <c r="AK364" s="252"/>
      <c r="AL364" s="252"/>
      <c r="AM364" s="252"/>
      <c r="AN364" s="252"/>
      <c r="AO364" s="252"/>
    </row>
    <row r="365" ht="15.75" customHeight="1">
      <c r="A365" s="282" t="s">
        <v>315</v>
      </c>
      <c r="B365" s="458" t="s">
        <v>236</v>
      </c>
      <c r="C365" s="458" t="s">
        <v>6</v>
      </c>
      <c r="D365" s="458" t="s">
        <v>567</v>
      </c>
      <c r="E365" s="458" t="s">
        <v>4</v>
      </c>
      <c r="F365" s="368" t="s">
        <v>1961</v>
      </c>
      <c r="G365" s="459" t="s">
        <v>1840</v>
      </c>
      <c r="H365" s="39">
        <v>1.0</v>
      </c>
      <c r="I365" s="274"/>
      <c r="J365" s="458">
        <v>2990.0</v>
      </c>
      <c r="K365" s="458">
        <v>2390.0</v>
      </c>
      <c r="L365" s="460">
        <v>947.0</v>
      </c>
      <c r="M365" s="461">
        <v>947.0</v>
      </c>
      <c r="N365" s="271" t="s">
        <v>1841</v>
      </c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  <c r="AA365" s="252"/>
      <c r="AB365" s="252"/>
      <c r="AC365" s="252"/>
      <c r="AD365" s="252"/>
      <c r="AE365" s="252"/>
      <c r="AF365" s="252"/>
      <c r="AG365" s="252"/>
      <c r="AH365" s="252"/>
      <c r="AI365" s="252"/>
      <c r="AJ365" s="252"/>
      <c r="AK365" s="252"/>
      <c r="AL365" s="252"/>
      <c r="AM365" s="252"/>
      <c r="AN365" s="252"/>
      <c r="AO365" s="252"/>
    </row>
    <row r="366" ht="15.75" customHeight="1">
      <c r="A366" s="282" t="s">
        <v>315</v>
      </c>
      <c r="B366" s="458" t="s">
        <v>236</v>
      </c>
      <c r="C366" s="458" t="s">
        <v>6</v>
      </c>
      <c r="D366" s="458" t="s">
        <v>567</v>
      </c>
      <c r="E366" s="458" t="s">
        <v>4</v>
      </c>
      <c r="F366" s="368" t="s">
        <v>1962</v>
      </c>
      <c r="G366" s="459" t="s">
        <v>1840</v>
      </c>
      <c r="H366" s="39">
        <v>1.0</v>
      </c>
      <c r="I366" s="274"/>
      <c r="J366" s="458">
        <v>2990.0</v>
      </c>
      <c r="K366" s="458">
        <v>2390.0</v>
      </c>
      <c r="L366" s="460">
        <v>897.0</v>
      </c>
      <c r="M366" s="461">
        <v>897.0</v>
      </c>
      <c r="N366" s="271" t="s">
        <v>1841</v>
      </c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  <c r="AH366" s="252"/>
      <c r="AI366" s="252"/>
      <c r="AJ366" s="252"/>
      <c r="AK366" s="252"/>
      <c r="AL366" s="252"/>
      <c r="AM366" s="252"/>
      <c r="AN366" s="252"/>
      <c r="AO366" s="252"/>
    </row>
    <row r="367" ht="15.75" customHeight="1">
      <c r="A367" s="282" t="s">
        <v>315</v>
      </c>
      <c r="B367" s="458" t="s">
        <v>231</v>
      </c>
      <c r="C367" s="458" t="s">
        <v>6</v>
      </c>
      <c r="D367" s="458" t="s">
        <v>567</v>
      </c>
      <c r="E367" s="458" t="s">
        <v>4</v>
      </c>
      <c r="F367" s="368" t="s">
        <v>1963</v>
      </c>
      <c r="G367" s="459" t="s">
        <v>1840</v>
      </c>
      <c r="H367" s="39">
        <v>1.0</v>
      </c>
      <c r="I367" s="274"/>
      <c r="J367" s="458">
        <v>3990.0</v>
      </c>
      <c r="K367" s="466"/>
      <c r="L367" s="460">
        <v>1226.0</v>
      </c>
      <c r="M367" s="461">
        <v>1226.0</v>
      </c>
      <c r="N367" s="271" t="s">
        <v>1841</v>
      </c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52"/>
      <c r="AK367" s="252"/>
      <c r="AL367" s="252"/>
      <c r="AM367" s="252"/>
      <c r="AN367" s="252"/>
      <c r="AO367" s="252"/>
    </row>
    <row r="368" ht="15.75" customHeight="1">
      <c r="A368" s="57" t="s">
        <v>315</v>
      </c>
      <c r="B368" s="57" t="s">
        <v>236</v>
      </c>
      <c r="C368" s="57" t="s">
        <v>22</v>
      </c>
      <c r="D368" s="57" t="s">
        <v>328</v>
      </c>
      <c r="E368" s="57" t="s">
        <v>4</v>
      </c>
      <c r="F368" s="358" t="s">
        <v>822</v>
      </c>
      <c r="G368" s="57" t="s">
        <v>524</v>
      </c>
      <c r="H368" s="38">
        <v>1.0</v>
      </c>
      <c r="I368" s="113">
        <v>2790.0</v>
      </c>
      <c r="J368" s="125"/>
      <c r="K368" s="104"/>
      <c r="L368" s="149">
        <v>1190.0</v>
      </c>
      <c r="M368" s="467">
        <v>1012.0</v>
      </c>
      <c r="N368" s="57" t="s">
        <v>819</v>
      </c>
      <c r="P368" s="63"/>
      <c r="Q368" s="63"/>
      <c r="T368" s="63"/>
      <c r="U368" s="63">
        <f>M368*H368</f>
        <v>1012</v>
      </c>
      <c r="V368" s="63"/>
      <c r="W368" s="63"/>
      <c r="X368" s="63"/>
      <c r="Y368" s="63"/>
      <c r="Z368" s="63"/>
      <c r="AA368" s="63"/>
      <c r="AB368" s="63"/>
      <c r="AC368" s="63"/>
      <c r="AD368" s="63"/>
      <c r="AE368" s="252"/>
      <c r="AF368" s="252"/>
      <c r="AG368" s="252"/>
      <c r="AH368" s="252"/>
      <c r="AI368" s="270"/>
      <c r="AJ368" s="270"/>
      <c r="AK368" s="270"/>
    </row>
    <row r="369" ht="15.75" customHeight="1">
      <c r="A369" s="35" t="s">
        <v>315</v>
      </c>
      <c r="B369" s="35" t="s">
        <v>236</v>
      </c>
      <c r="C369" s="35" t="s">
        <v>22</v>
      </c>
      <c r="D369" s="35" t="s">
        <v>328</v>
      </c>
      <c r="E369" s="35" t="s">
        <v>4</v>
      </c>
      <c r="F369" s="348" t="s">
        <v>1964</v>
      </c>
      <c r="G369" s="35" t="s">
        <v>524</v>
      </c>
      <c r="H369" s="39">
        <v>1.0</v>
      </c>
      <c r="I369" s="244">
        <v>2590.0</v>
      </c>
      <c r="J369" s="38"/>
      <c r="K369" s="38"/>
      <c r="L369" s="290"/>
      <c r="M369" s="378">
        <f>2118/2</f>
        <v>1059</v>
      </c>
      <c r="N369" s="35" t="s">
        <v>1811</v>
      </c>
      <c r="O369" s="231"/>
      <c r="P369" s="231"/>
      <c r="Q369" s="231"/>
      <c r="R369" s="231"/>
      <c r="S369" s="231"/>
      <c r="T369" s="231"/>
      <c r="U369" s="231"/>
      <c r="V369" s="231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35" t="s">
        <v>315</v>
      </c>
      <c r="B370" s="35" t="s">
        <v>231</v>
      </c>
      <c r="C370" s="35" t="s">
        <v>22</v>
      </c>
      <c r="D370" s="35" t="s">
        <v>567</v>
      </c>
      <c r="E370" s="35" t="s">
        <v>4</v>
      </c>
      <c r="F370" s="348" t="s">
        <v>1965</v>
      </c>
      <c r="G370" s="35" t="s">
        <v>524</v>
      </c>
      <c r="H370" s="39">
        <v>1.0</v>
      </c>
      <c r="I370" s="59">
        <v>3990.0</v>
      </c>
      <c r="J370" s="38"/>
      <c r="K370" s="38"/>
      <c r="L370" s="290"/>
      <c r="M370" s="378">
        <f t="shared" ref="M370:M371" si="37">2236/2</f>
        <v>1118</v>
      </c>
      <c r="N370" s="35" t="s">
        <v>1811</v>
      </c>
      <c r="O370" s="231"/>
      <c r="P370" s="231"/>
      <c r="Q370" s="231"/>
      <c r="R370" s="231"/>
      <c r="S370" s="231"/>
      <c r="T370" s="231"/>
      <c r="U370" s="231"/>
      <c r="V370" s="231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35" t="s">
        <v>315</v>
      </c>
      <c r="B371" s="35" t="s">
        <v>231</v>
      </c>
      <c r="C371" s="35" t="s">
        <v>22</v>
      </c>
      <c r="D371" s="35" t="s">
        <v>328</v>
      </c>
      <c r="E371" s="35" t="s">
        <v>4</v>
      </c>
      <c r="F371" s="348" t="s">
        <v>1965</v>
      </c>
      <c r="G371" s="35" t="s">
        <v>524</v>
      </c>
      <c r="H371" s="39">
        <v>1.0</v>
      </c>
      <c r="I371" s="59">
        <v>3990.0</v>
      </c>
      <c r="J371" s="38"/>
      <c r="K371" s="38"/>
      <c r="L371" s="290"/>
      <c r="M371" s="378">
        <f t="shared" si="37"/>
        <v>1118</v>
      </c>
      <c r="N371" s="35" t="s">
        <v>1811</v>
      </c>
      <c r="O371" s="231"/>
      <c r="P371" s="231"/>
      <c r="Q371" s="231"/>
      <c r="R371" s="231"/>
      <c r="S371" s="231"/>
      <c r="T371" s="231"/>
      <c r="U371" s="231"/>
      <c r="V371" s="231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282" t="s">
        <v>315</v>
      </c>
      <c r="B372" s="458" t="s">
        <v>1966</v>
      </c>
      <c r="C372" s="458" t="s">
        <v>6</v>
      </c>
      <c r="D372" s="458" t="s">
        <v>567</v>
      </c>
      <c r="E372" s="458" t="s">
        <v>4</v>
      </c>
      <c r="F372" s="368" t="s">
        <v>1968</v>
      </c>
      <c r="G372" s="459" t="s">
        <v>1840</v>
      </c>
      <c r="H372" s="39">
        <v>1.0</v>
      </c>
      <c r="I372" s="274"/>
      <c r="J372" s="458">
        <v>2990.0</v>
      </c>
      <c r="K372" s="458">
        <v>2390.0</v>
      </c>
      <c r="L372" s="460">
        <v>947.0</v>
      </c>
      <c r="M372" s="461">
        <v>947.0</v>
      </c>
      <c r="N372" s="271" t="s">
        <v>1841</v>
      </c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  <c r="AM372" s="252"/>
      <c r="AN372" s="252"/>
      <c r="AO372" s="252"/>
    </row>
    <row r="373" ht="15.75" customHeight="1">
      <c r="A373" s="282" t="s">
        <v>315</v>
      </c>
      <c r="B373" s="458" t="s">
        <v>1966</v>
      </c>
      <c r="C373" s="458" t="s">
        <v>6</v>
      </c>
      <c r="D373" s="468" t="s">
        <v>328</v>
      </c>
      <c r="E373" s="458" t="s">
        <v>4</v>
      </c>
      <c r="F373" s="368" t="s">
        <v>1967</v>
      </c>
      <c r="G373" s="459" t="s">
        <v>1840</v>
      </c>
      <c r="H373" s="39">
        <v>1.0</v>
      </c>
      <c r="I373" s="274"/>
      <c r="J373" s="458">
        <v>2990.0</v>
      </c>
      <c r="K373" s="458">
        <v>2390.0</v>
      </c>
      <c r="L373" s="460">
        <v>947.0</v>
      </c>
      <c r="M373" s="461">
        <v>947.0</v>
      </c>
      <c r="N373" s="271" t="s">
        <v>1841</v>
      </c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35" t="s">
        <v>315</v>
      </c>
      <c r="B374" s="35" t="s">
        <v>231</v>
      </c>
      <c r="C374" s="35" t="s">
        <v>22</v>
      </c>
      <c r="D374" s="35" t="s">
        <v>567</v>
      </c>
      <c r="E374" s="35" t="s">
        <v>4</v>
      </c>
      <c r="F374" s="348" t="s">
        <v>1969</v>
      </c>
      <c r="G374" s="35" t="s">
        <v>524</v>
      </c>
      <c r="H374" s="39">
        <v>1.0</v>
      </c>
      <c r="I374" s="59">
        <v>4390.0</v>
      </c>
      <c r="J374" s="38"/>
      <c r="K374" s="38"/>
      <c r="L374" s="290"/>
      <c r="M374" s="378">
        <f>3542/2</f>
        <v>1771</v>
      </c>
      <c r="N374" s="35" t="s">
        <v>1811</v>
      </c>
      <c r="O374" s="231"/>
      <c r="P374" s="231"/>
      <c r="Q374" s="231"/>
      <c r="R374" s="231"/>
      <c r="S374" s="231"/>
      <c r="T374" s="231"/>
      <c r="U374" s="231"/>
      <c r="V374" s="231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35" t="s">
        <v>315</v>
      </c>
      <c r="B375" s="35" t="s">
        <v>956</v>
      </c>
      <c r="C375" s="35" t="s">
        <v>22</v>
      </c>
      <c r="D375" s="35" t="s">
        <v>567</v>
      </c>
      <c r="E375" s="35" t="s">
        <v>4</v>
      </c>
      <c r="F375" s="348" t="s">
        <v>1970</v>
      </c>
      <c r="G375" s="35" t="s">
        <v>524</v>
      </c>
      <c r="H375" s="39">
        <v>1.0</v>
      </c>
      <c r="I375" s="59">
        <v>2290.0</v>
      </c>
      <c r="J375" s="38"/>
      <c r="K375" s="38"/>
      <c r="L375" s="290"/>
      <c r="M375" s="378">
        <f>1774/2</f>
        <v>887</v>
      </c>
      <c r="N375" s="35" t="s">
        <v>1811</v>
      </c>
      <c r="O375" s="231"/>
      <c r="P375" s="231"/>
      <c r="Q375" s="231"/>
      <c r="R375" s="231"/>
      <c r="S375" s="231"/>
      <c r="T375" s="231"/>
      <c r="U375" s="231"/>
      <c r="V375" s="231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35" t="s">
        <v>315</v>
      </c>
      <c r="B376" s="35" t="s">
        <v>956</v>
      </c>
      <c r="C376" s="35" t="s">
        <v>22</v>
      </c>
      <c r="D376" s="35" t="s">
        <v>567</v>
      </c>
      <c r="E376" s="35" t="s">
        <v>4</v>
      </c>
      <c r="F376" s="348" t="s">
        <v>1971</v>
      </c>
      <c r="G376" s="35" t="s">
        <v>524</v>
      </c>
      <c r="H376" s="39">
        <v>1.0</v>
      </c>
      <c r="I376" s="59">
        <v>2290.0</v>
      </c>
      <c r="J376" s="38"/>
      <c r="K376" s="38"/>
      <c r="L376" s="290"/>
      <c r="M376" s="378">
        <f>2661/3</f>
        <v>887</v>
      </c>
      <c r="N376" s="35" t="s">
        <v>1811</v>
      </c>
      <c r="O376" s="231"/>
      <c r="P376" s="231"/>
      <c r="Q376" s="231"/>
      <c r="R376" s="231"/>
      <c r="S376" s="231"/>
      <c r="T376" s="231"/>
      <c r="U376" s="231"/>
      <c r="V376" s="231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35" t="s">
        <v>315</v>
      </c>
      <c r="B377" s="35" t="s">
        <v>231</v>
      </c>
      <c r="C377" s="35" t="s">
        <v>22</v>
      </c>
      <c r="D377" s="35" t="s">
        <v>328</v>
      </c>
      <c r="E377" s="35" t="s">
        <v>4</v>
      </c>
      <c r="F377" s="348" t="s">
        <v>1969</v>
      </c>
      <c r="G377" s="35" t="s">
        <v>524</v>
      </c>
      <c r="H377" s="39">
        <v>1.0</v>
      </c>
      <c r="I377" s="59">
        <v>4390.0</v>
      </c>
      <c r="J377" s="38"/>
      <c r="K377" s="38"/>
      <c r="L377" s="290"/>
      <c r="M377" s="378">
        <f>3542/2</f>
        <v>1771</v>
      </c>
      <c r="N377" s="35" t="s">
        <v>1811</v>
      </c>
      <c r="O377" s="231"/>
      <c r="P377" s="231"/>
      <c r="Q377" s="231"/>
      <c r="R377" s="231"/>
      <c r="S377" s="231"/>
      <c r="T377" s="231"/>
      <c r="U377" s="231"/>
      <c r="V377" s="231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35" t="s">
        <v>315</v>
      </c>
      <c r="B378" s="35" t="s">
        <v>956</v>
      </c>
      <c r="C378" s="35" t="s">
        <v>22</v>
      </c>
      <c r="D378" s="35" t="s">
        <v>328</v>
      </c>
      <c r="E378" s="35" t="s">
        <v>4</v>
      </c>
      <c r="F378" s="348" t="s">
        <v>1971</v>
      </c>
      <c r="G378" s="35" t="s">
        <v>524</v>
      </c>
      <c r="H378" s="39">
        <v>1.0</v>
      </c>
      <c r="I378" s="59">
        <v>2290.0</v>
      </c>
      <c r="J378" s="38"/>
      <c r="K378" s="38"/>
      <c r="L378" s="290"/>
      <c r="M378" s="378">
        <f t="shared" ref="M378:M379" si="38">2661/3</f>
        <v>887</v>
      </c>
      <c r="N378" s="35" t="s">
        <v>1811</v>
      </c>
      <c r="O378" s="231"/>
      <c r="P378" s="231"/>
      <c r="Q378" s="231"/>
      <c r="R378" s="231"/>
      <c r="S378" s="231"/>
      <c r="T378" s="231"/>
      <c r="U378" s="231"/>
      <c r="V378" s="231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35" t="s">
        <v>315</v>
      </c>
      <c r="B379" s="35" t="s">
        <v>956</v>
      </c>
      <c r="C379" s="35" t="s">
        <v>22</v>
      </c>
      <c r="D379" s="35" t="s">
        <v>567</v>
      </c>
      <c r="E379" s="35" t="s">
        <v>4</v>
      </c>
      <c r="F379" s="348" t="s">
        <v>1972</v>
      </c>
      <c r="G379" s="35" t="s">
        <v>524</v>
      </c>
      <c r="H379" s="39">
        <v>1.0</v>
      </c>
      <c r="I379" s="59">
        <v>2290.0</v>
      </c>
      <c r="J379" s="38"/>
      <c r="K379" s="38"/>
      <c r="L379" s="290"/>
      <c r="M379" s="378">
        <f t="shared" si="38"/>
        <v>887</v>
      </c>
      <c r="N379" s="35" t="s">
        <v>1811</v>
      </c>
      <c r="O379" s="231"/>
      <c r="P379" s="231"/>
      <c r="Q379" s="231"/>
      <c r="R379" s="231"/>
      <c r="S379" s="231"/>
      <c r="T379" s="231"/>
      <c r="U379" s="231"/>
      <c r="V379" s="231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282" t="s">
        <v>315</v>
      </c>
      <c r="B380" s="255" t="s">
        <v>231</v>
      </c>
      <c r="C380" s="255" t="s">
        <v>6</v>
      </c>
      <c r="D380" s="57" t="s">
        <v>567</v>
      </c>
      <c r="E380" s="255" t="s">
        <v>319</v>
      </c>
      <c r="F380" s="281" t="s">
        <v>1974</v>
      </c>
      <c r="G380" s="255"/>
      <c r="H380" s="250">
        <v>1.0</v>
      </c>
      <c r="I380" s="255"/>
      <c r="J380" s="293">
        <v>3990.0</v>
      </c>
      <c r="K380" s="294"/>
      <c r="L380" s="295">
        <f>3900/3</f>
        <v>1300</v>
      </c>
      <c r="M380" s="251">
        <f>L380*H380</f>
        <v>1300</v>
      </c>
      <c r="N380" s="255" t="s">
        <v>1804</v>
      </c>
      <c r="O380" s="270"/>
      <c r="P380" s="247"/>
      <c r="Q380" s="247"/>
      <c r="R380" s="247"/>
      <c r="S380" s="247"/>
      <c r="T380" s="247"/>
      <c r="U380" s="247"/>
      <c r="V380" s="247"/>
      <c r="W380" s="247"/>
      <c r="X380" s="247"/>
      <c r="Y380" s="247"/>
      <c r="Z380" s="247"/>
      <c r="AA380" s="247"/>
      <c r="AB380" s="247"/>
      <c r="AC380" s="247"/>
      <c r="AD380" s="247"/>
      <c r="AE380" s="247"/>
      <c r="AF380" s="247"/>
      <c r="AG380" s="247"/>
      <c r="AH380" s="247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35" t="s">
        <v>315</v>
      </c>
      <c r="B381" s="35" t="s">
        <v>956</v>
      </c>
      <c r="C381" s="35" t="s">
        <v>22</v>
      </c>
      <c r="D381" s="35" t="s">
        <v>328</v>
      </c>
      <c r="E381" s="35" t="s">
        <v>4</v>
      </c>
      <c r="F381" s="348" t="s">
        <v>1972</v>
      </c>
      <c r="G381" s="35" t="s">
        <v>524</v>
      </c>
      <c r="H381" s="39">
        <v>2.0</v>
      </c>
      <c r="I381" s="59">
        <v>2290.0</v>
      </c>
      <c r="J381" s="38"/>
      <c r="K381" s="38"/>
      <c r="L381" s="290"/>
      <c r="M381" s="378">
        <f>2661/3</f>
        <v>887</v>
      </c>
      <c r="N381" s="35" t="s">
        <v>1811</v>
      </c>
      <c r="O381" s="231"/>
      <c r="P381" s="231"/>
      <c r="Q381" s="231"/>
      <c r="R381" s="231"/>
      <c r="S381" s="231"/>
      <c r="T381" s="231"/>
      <c r="U381" s="231"/>
      <c r="V381" s="231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282" t="s">
        <v>315</v>
      </c>
      <c r="B382" s="458" t="s">
        <v>231</v>
      </c>
      <c r="C382" s="458" t="s">
        <v>6</v>
      </c>
      <c r="D382" s="458" t="s">
        <v>567</v>
      </c>
      <c r="E382" s="458" t="s">
        <v>4</v>
      </c>
      <c r="F382" s="368" t="s">
        <v>1975</v>
      </c>
      <c r="G382" s="459" t="s">
        <v>1840</v>
      </c>
      <c r="H382" s="39">
        <v>1.0</v>
      </c>
      <c r="I382" s="274"/>
      <c r="J382" s="458">
        <v>4490.0</v>
      </c>
      <c r="K382" s="458">
        <v>3590.0</v>
      </c>
      <c r="L382" s="460">
        <v>1283.0</v>
      </c>
      <c r="M382" s="461">
        <v>1283.0</v>
      </c>
      <c r="N382" s="271" t="s">
        <v>1841</v>
      </c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282" t="s">
        <v>315</v>
      </c>
      <c r="B383" s="458" t="s">
        <v>231</v>
      </c>
      <c r="C383" s="458" t="s">
        <v>6</v>
      </c>
      <c r="D383" s="458" t="s">
        <v>328</v>
      </c>
      <c r="E383" s="458" t="s">
        <v>4</v>
      </c>
      <c r="F383" s="368" t="s">
        <v>1975</v>
      </c>
      <c r="G383" s="459" t="s">
        <v>1840</v>
      </c>
      <c r="H383" s="39">
        <v>1.0</v>
      </c>
      <c r="I383" s="274"/>
      <c r="J383" s="458">
        <v>4490.0</v>
      </c>
      <c r="K383" s="458">
        <v>3590.0</v>
      </c>
      <c r="L383" s="460">
        <v>1283.0</v>
      </c>
      <c r="M383" s="461">
        <v>1283.0</v>
      </c>
      <c r="N383" s="271" t="s">
        <v>1841</v>
      </c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  <c r="AH383" s="252"/>
      <c r="AI383" s="252"/>
      <c r="AJ383" s="252"/>
      <c r="AK383" s="252"/>
      <c r="AL383" s="252"/>
      <c r="AM383" s="252"/>
      <c r="AN383" s="252"/>
      <c r="AO383" s="252"/>
    </row>
    <row r="384" ht="15.75" customHeight="1">
      <c r="A384" s="282" t="s">
        <v>315</v>
      </c>
      <c r="B384" s="458" t="s">
        <v>231</v>
      </c>
      <c r="C384" s="458" t="s">
        <v>6</v>
      </c>
      <c r="D384" s="458" t="s">
        <v>567</v>
      </c>
      <c r="E384" s="458" t="s">
        <v>4</v>
      </c>
      <c r="F384" s="368" t="s">
        <v>1976</v>
      </c>
      <c r="G384" s="459" t="s">
        <v>1840</v>
      </c>
      <c r="H384" s="39">
        <v>1.0</v>
      </c>
      <c r="I384" s="274"/>
      <c r="J384" s="458">
        <v>4490.0</v>
      </c>
      <c r="K384" s="458">
        <v>3590.0</v>
      </c>
      <c r="L384" s="460">
        <v>1283.0</v>
      </c>
      <c r="M384" s="461">
        <v>1283.0</v>
      </c>
      <c r="N384" s="271" t="s">
        <v>1841</v>
      </c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  <c r="AA384" s="252"/>
      <c r="AB384" s="252"/>
      <c r="AC384" s="252"/>
      <c r="AD384" s="252"/>
      <c r="AE384" s="252"/>
      <c r="AF384" s="252"/>
      <c r="AG384" s="252"/>
      <c r="AH384" s="252"/>
      <c r="AI384" s="252"/>
      <c r="AJ384" s="252"/>
      <c r="AK384" s="252"/>
      <c r="AL384" s="252"/>
      <c r="AM384" s="252"/>
      <c r="AN384" s="252"/>
      <c r="AO384" s="252"/>
    </row>
    <row r="385" ht="15.75" customHeight="1">
      <c r="A385" s="282" t="s">
        <v>315</v>
      </c>
      <c r="B385" s="458" t="s">
        <v>231</v>
      </c>
      <c r="C385" s="458" t="s">
        <v>6</v>
      </c>
      <c r="D385" s="458" t="s">
        <v>567</v>
      </c>
      <c r="E385" s="458" t="s">
        <v>4</v>
      </c>
      <c r="F385" s="368" t="s">
        <v>1977</v>
      </c>
      <c r="G385" s="459" t="s">
        <v>1840</v>
      </c>
      <c r="H385" s="39">
        <v>1.0</v>
      </c>
      <c r="I385" s="274"/>
      <c r="J385" s="458">
        <v>4490.0</v>
      </c>
      <c r="K385" s="458">
        <v>3590.0</v>
      </c>
      <c r="L385" s="460">
        <v>1283.0</v>
      </c>
      <c r="M385" s="461">
        <v>1283.0</v>
      </c>
      <c r="N385" s="271" t="s">
        <v>1841</v>
      </c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  <c r="AA385" s="252"/>
      <c r="AB385" s="252"/>
      <c r="AC385" s="252"/>
      <c r="AD385" s="252"/>
      <c r="AE385" s="252"/>
      <c r="AF385" s="252"/>
      <c r="AG385" s="252"/>
      <c r="AH385" s="252"/>
      <c r="AI385" s="252"/>
      <c r="AJ385" s="252"/>
      <c r="AK385" s="252"/>
      <c r="AL385" s="252"/>
      <c r="AM385" s="252"/>
      <c r="AN385" s="252"/>
      <c r="AO385" s="252"/>
    </row>
    <row r="386" ht="15.75" customHeight="1">
      <c r="A386" s="282" t="s">
        <v>315</v>
      </c>
      <c r="B386" s="458" t="s">
        <v>231</v>
      </c>
      <c r="C386" s="458" t="s">
        <v>6</v>
      </c>
      <c r="D386" s="458" t="s">
        <v>567</v>
      </c>
      <c r="E386" s="458" t="s">
        <v>4</v>
      </c>
      <c r="F386" s="368" t="s">
        <v>1978</v>
      </c>
      <c r="G386" s="459" t="s">
        <v>1840</v>
      </c>
      <c r="H386" s="39">
        <v>1.0</v>
      </c>
      <c r="I386" s="274"/>
      <c r="J386" s="458">
        <v>4490.0</v>
      </c>
      <c r="K386" s="458">
        <v>3590.0</v>
      </c>
      <c r="L386" s="460">
        <v>1283.0</v>
      </c>
      <c r="M386" s="461">
        <v>1283.0</v>
      </c>
      <c r="N386" s="271" t="s">
        <v>1841</v>
      </c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  <c r="AA386" s="252"/>
      <c r="AB386" s="252"/>
      <c r="AC386" s="252"/>
      <c r="AD386" s="252"/>
      <c r="AE386" s="252"/>
      <c r="AF386" s="252"/>
      <c r="AG386" s="252"/>
      <c r="AH386" s="252"/>
      <c r="AI386" s="252"/>
      <c r="AJ386" s="252"/>
      <c r="AK386" s="252"/>
      <c r="AL386" s="252"/>
      <c r="AM386" s="252"/>
      <c r="AN386" s="252"/>
      <c r="AO386" s="252"/>
    </row>
    <row r="387" ht="15.75" customHeight="1">
      <c r="A387" s="282" t="s">
        <v>315</v>
      </c>
      <c r="B387" s="458" t="s">
        <v>231</v>
      </c>
      <c r="C387" s="458" t="s">
        <v>6</v>
      </c>
      <c r="D387" s="458" t="s">
        <v>567</v>
      </c>
      <c r="E387" s="458" t="s">
        <v>4</v>
      </c>
      <c r="F387" s="368" t="s">
        <v>1979</v>
      </c>
      <c r="G387" s="459" t="s">
        <v>1840</v>
      </c>
      <c r="H387" s="39">
        <v>1.0</v>
      </c>
      <c r="I387" s="274"/>
      <c r="J387" s="458">
        <v>4490.0</v>
      </c>
      <c r="K387" s="458">
        <v>3590.0</v>
      </c>
      <c r="L387" s="460">
        <v>1283.0</v>
      </c>
      <c r="M387" s="461">
        <v>1283.0</v>
      </c>
      <c r="N387" s="271" t="s">
        <v>1841</v>
      </c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  <c r="AA387" s="252"/>
      <c r="AB387" s="252"/>
      <c r="AC387" s="252"/>
      <c r="AD387" s="252"/>
      <c r="AE387" s="252"/>
      <c r="AF387" s="252"/>
      <c r="AG387" s="252"/>
      <c r="AH387" s="252"/>
      <c r="AI387" s="252"/>
      <c r="AJ387" s="252"/>
      <c r="AK387" s="252"/>
      <c r="AL387" s="252"/>
      <c r="AM387" s="252"/>
      <c r="AN387" s="252"/>
      <c r="AO387" s="252"/>
    </row>
    <row r="388" ht="15.75" customHeight="1">
      <c r="A388" s="282" t="s">
        <v>315</v>
      </c>
      <c r="B388" s="458" t="s">
        <v>231</v>
      </c>
      <c r="C388" s="458" t="s">
        <v>6</v>
      </c>
      <c r="D388" s="458" t="s">
        <v>567</v>
      </c>
      <c r="E388" s="458" t="s">
        <v>4</v>
      </c>
      <c r="F388" s="368" t="s">
        <v>1980</v>
      </c>
      <c r="G388" s="459" t="s">
        <v>1840</v>
      </c>
      <c r="H388" s="39">
        <v>1.0</v>
      </c>
      <c r="I388" s="274"/>
      <c r="J388" s="458">
        <v>4490.0</v>
      </c>
      <c r="K388" s="458">
        <v>3590.0</v>
      </c>
      <c r="L388" s="460">
        <v>1283.0</v>
      </c>
      <c r="M388" s="461">
        <v>1283.0</v>
      </c>
      <c r="N388" s="271" t="s">
        <v>1841</v>
      </c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  <c r="AA388" s="252"/>
      <c r="AB388" s="252"/>
      <c r="AC388" s="252"/>
      <c r="AD388" s="252"/>
      <c r="AE388" s="252"/>
      <c r="AF388" s="252"/>
      <c r="AG388" s="252"/>
      <c r="AH388" s="252"/>
      <c r="AI388" s="252"/>
      <c r="AJ388" s="252"/>
      <c r="AK388" s="252"/>
      <c r="AL388" s="252"/>
      <c r="AM388" s="252"/>
      <c r="AN388" s="252"/>
      <c r="AO388" s="252"/>
    </row>
    <row r="389" ht="15.75" customHeight="1">
      <c r="A389" s="282" t="s">
        <v>315</v>
      </c>
      <c r="B389" s="458" t="s">
        <v>246</v>
      </c>
      <c r="C389" s="458" t="s">
        <v>6</v>
      </c>
      <c r="D389" s="458" t="s">
        <v>567</v>
      </c>
      <c r="E389" s="458" t="s">
        <v>4</v>
      </c>
      <c r="F389" s="368" t="s">
        <v>1981</v>
      </c>
      <c r="G389" s="459" t="s">
        <v>1840</v>
      </c>
      <c r="H389" s="39">
        <v>1.0</v>
      </c>
      <c r="I389" s="274"/>
      <c r="J389" s="458">
        <v>2990.0</v>
      </c>
      <c r="K389" s="458">
        <v>2390.0</v>
      </c>
      <c r="L389" s="460">
        <v>947.0</v>
      </c>
      <c r="M389" s="461">
        <v>947.0</v>
      </c>
      <c r="N389" s="271" t="s">
        <v>1841</v>
      </c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282" t="s">
        <v>315</v>
      </c>
      <c r="B390" s="458" t="s">
        <v>246</v>
      </c>
      <c r="C390" s="458" t="s">
        <v>6</v>
      </c>
      <c r="D390" s="458" t="s">
        <v>567</v>
      </c>
      <c r="E390" s="458" t="s">
        <v>4</v>
      </c>
      <c r="F390" s="368" t="s">
        <v>1982</v>
      </c>
      <c r="G390" s="459" t="s">
        <v>1840</v>
      </c>
      <c r="H390" s="39">
        <v>1.0</v>
      </c>
      <c r="I390" s="274"/>
      <c r="J390" s="458">
        <v>2990.0</v>
      </c>
      <c r="K390" s="458">
        <v>2390.0</v>
      </c>
      <c r="L390" s="460">
        <v>947.0</v>
      </c>
      <c r="M390" s="461">
        <v>947.0</v>
      </c>
      <c r="N390" s="271" t="s">
        <v>1841</v>
      </c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282" t="s">
        <v>315</v>
      </c>
      <c r="B391" s="458" t="s">
        <v>231</v>
      </c>
      <c r="C391" s="458" t="s">
        <v>6</v>
      </c>
      <c r="D391" s="458" t="s">
        <v>328</v>
      </c>
      <c r="E391" s="458" t="s">
        <v>4</v>
      </c>
      <c r="F391" s="368" t="s">
        <v>1976</v>
      </c>
      <c r="G391" s="459" t="s">
        <v>1840</v>
      </c>
      <c r="H391" s="39">
        <v>1.0</v>
      </c>
      <c r="I391" s="274"/>
      <c r="J391" s="458">
        <v>4490.0</v>
      </c>
      <c r="K391" s="458">
        <v>3590.0</v>
      </c>
      <c r="L391" s="460">
        <v>1283.0</v>
      </c>
      <c r="M391" s="461">
        <v>1283.0</v>
      </c>
      <c r="N391" s="271" t="s">
        <v>1841</v>
      </c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282" t="s">
        <v>315</v>
      </c>
      <c r="B392" s="458" t="s">
        <v>246</v>
      </c>
      <c r="C392" s="458" t="s">
        <v>6</v>
      </c>
      <c r="D392" s="468" t="s">
        <v>328</v>
      </c>
      <c r="E392" s="458" t="s">
        <v>4</v>
      </c>
      <c r="F392" s="368" t="s">
        <v>2119</v>
      </c>
      <c r="G392" s="459" t="s">
        <v>1840</v>
      </c>
      <c r="H392" s="39">
        <v>0.0</v>
      </c>
      <c r="I392" s="274"/>
      <c r="J392" s="458">
        <v>2990.0</v>
      </c>
      <c r="K392" s="458">
        <v>2390.0</v>
      </c>
      <c r="L392" s="460">
        <v>947.0</v>
      </c>
      <c r="M392" s="461">
        <v>947.0</v>
      </c>
      <c r="N392" s="271" t="s">
        <v>1841</v>
      </c>
      <c r="O392" s="363" t="s">
        <v>2114</v>
      </c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  <c r="AH392" s="252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57" t="s">
        <v>315</v>
      </c>
      <c r="B393" s="57" t="s">
        <v>231</v>
      </c>
      <c r="C393" s="57" t="s">
        <v>6</v>
      </c>
      <c r="D393" s="57" t="s">
        <v>328</v>
      </c>
      <c r="E393" s="57" t="s">
        <v>4</v>
      </c>
      <c r="F393" s="358" t="s">
        <v>949</v>
      </c>
      <c r="G393" s="57" t="s">
        <v>524</v>
      </c>
      <c r="H393" s="38">
        <v>1.0</v>
      </c>
      <c r="I393" s="113">
        <v>4790.0</v>
      </c>
      <c r="J393" s="125"/>
      <c r="K393" s="104"/>
      <c r="L393" s="149">
        <v>1750.0</v>
      </c>
      <c r="M393" s="469">
        <v>1663.0</v>
      </c>
      <c r="N393" s="57" t="s">
        <v>819</v>
      </c>
      <c r="P393" s="63"/>
      <c r="Q393" s="63"/>
      <c r="T393" s="63"/>
      <c r="U393" s="63">
        <f>M393*H393</f>
        <v>1663</v>
      </c>
      <c r="V393" s="63"/>
      <c r="W393" s="63"/>
      <c r="X393" s="63"/>
      <c r="Y393" s="63"/>
      <c r="Z393" s="63"/>
      <c r="AA393" s="63"/>
      <c r="AB393" s="63"/>
      <c r="AC393" s="63"/>
      <c r="AD393" s="63"/>
      <c r="AE393" s="252"/>
      <c r="AF393" s="252"/>
      <c r="AG393" s="252"/>
      <c r="AH393" s="252"/>
      <c r="AI393" s="270"/>
      <c r="AJ393" s="270"/>
      <c r="AK393" s="270"/>
    </row>
    <row r="394" ht="15.75" customHeight="1">
      <c r="A394" s="271" t="s">
        <v>315</v>
      </c>
      <c r="B394" s="57" t="s">
        <v>231</v>
      </c>
      <c r="C394" s="57" t="s">
        <v>6</v>
      </c>
      <c r="D394" s="57" t="s">
        <v>328</v>
      </c>
      <c r="E394" s="57" t="s">
        <v>4</v>
      </c>
      <c r="F394" s="358" t="s">
        <v>787</v>
      </c>
      <c r="G394" s="57" t="s">
        <v>524</v>
      </c>
      <c r="H394" s="38">
        <v>1.0</v>
      </c>
      <c r="I394" s="113">
        <v>4990.0</v>
      </c>
      <c r="J394" s="132">
        <v>3990.0</v>
      </c>
      <c r="K394" s="104"/>
      <c r="L394" s="133">
        <v>1663.0</v>
      </c>
      <c r="M394" s="381">
        <v>1497.0</v>
      </c>
      <c r="N394" s="57" t="s">
        <v>748</v>
      </c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  <c r="AH394" s="252"/>
      <c r="AI394" s="252"/>
      <c r="AJ394" s="270"/>
      <c r="AK394" s="270"/>
      <c r="AL394" s="270"/>
      <c r="AM394" s="270"/>
      <c r="AN394" s="270"/>
      <c r="AO394" s="270"/>
    </row>
    <row r="395" ht="15.75" customHeight="1">
      <c r="A395" s="35" t="s">
        <v>315</v>
      </c>
      <c r="B395" s="35" t="s">
        <v>231</v>
      </c>
      <c r="C395" s="35" t="s">
        <v>6</v>
      </c>
      <c r="D395" s="35" t="s">
        <v>567</v>
      </c>
      <c r="E395" s="35" t="s">
        <v>4</v>
      </c>
      <c r="F395" s="348" t="s">
        <v>543</v>
      </c>
      <c r="G395" s="35" t="s">
        <v>524</v>
      </c>
      <c r="H395" s="39">
        <v>1.0</v>
      </c>
      <c r="I395" s="274"/>
      <c r="J395" s="59">
        <v>5390.0</v>
      </c>
      <c r="K395" s="38"/>
      <c r="L395" s="274"/>
      <c r="M395" s="107">
        <v>2055.0</v>
      </c>
      <c r="N395" s="35" t="s">
        <v>522</v>
      </c>
      <c r="O395" s="231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  <c r="AA395" s="252"/>
      <c r="AB395" s="252"/>
      <c r="AC395" s="252"/>
      <c r="AD395" s="252"/>
      <c r="AE395" s="252"/>
      <c r="AF395" s="252"/>
      <c r="AG395" s="252"/>
      <c r="AH395" s="252"/>
      <c r="AI395" s="252"/>
      <c r="AJ395" s="252"/>
      <c r="AK395" s="252"/>
      <c r="AL395" s="252"/>
      <c r="AM395" s="252"/>
      <c r="AN395" s="252"/>
      <c r="AO395" s="252"/>
    </row>
    <row r="396" ht="15.75" customHeight="1">
      <c r="A396" s="271" t="s">
        <v>315</v>
      </c>
      <c r="B396" s="57" t="s">
        <v>231</v>
      </c>
      <c r="C396" s="57" t="s">
        <v>6</v>
      </c>
      <c r="D396" s="57" t="s">
        <v>328</v>
      </c>
      <c r="E396" s="57" t="s">
        <v>4</v>
      </c>
      <c r="F396" s="358" t="s">
        <v>788</v>
      </c>
      <c r="G396" s="57" t="s">
        <v>524</v>
      </c>
      <c r="H396" s="38">
        <v>1.0</v>
      </c>
      <c r="I396" s="113">
        <v>4990.0</v>
      </c>
      <c r="J396" s="132">
        <v>3990.0</v>
      </c>
      <c r="K396" s="104"/>
      <c r="L396" s="133">
        <v>1663.0</v>
      </c>
      <c r="M396" s="381">
        <v>1497.0</v>
      </c>
      <c r="N396" s="57" t="s">
        <v>748</v>
      </c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  <c r="AH396" s="252"/>
      <c r="AI396" s="252"/>
      <c r="AJ396" s="270"/>
      <c r="AK396" s="270"/>
      <c r="AL396" s="270"/>
      <c r="AM396" s="270"/>
      <c r="AN396" s="270"/>
      <c r="AO396" s="270"/>
    </row>
    <row r="397" ht="15.75" customHeight="1">
      <c r="A397" s="35" t="s">
        <v>315</v>
      </c>
      <c r="B397" s="35" t="s">
        <v>231</v>
      </c>
      <c r="C397" s="35" t="s">
        <v>6</v>
      </c>
      <c r="D397" s="35" t="s">
        <v>567</v>
      </c>
      <c r="E397" s="35" t="s">
        <v>4</v>
      </c>
      <c r="F397" s="348" t="s">
        <v>544</v>
      </c>
      <c r="G397" s="35" t="s">
        <v>524</v>
      </c>
      <c r="H397" s="39">
        <v>1.0</v>
      </c>
      <c r="I397" s="274"/>
      <c r="J397" s="59">
        <v>5390.0</v>
      </c>
      <c r="K397" s="38"/>
      <c r="L397" s="274"/>
      <c r="M397" s="107">
        <v>2055.0</v>
      </c>
      <c r="N397" s="35" t="s">
        <v>522</v>
      </c>
      <c r="O397" s="231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  <c r="AH397" s="252"/>
      <c r="AI397" s="252"/>
      <c r="AJ397" s="252"/>
      <c r="AK397" s="252"/>
      <c r="AL397" s="252"/>
      <c r="AM397" s="252"/>
      <c r="AN397" s="252"/>
      <c r="AO397" s="252"/>
    </row>
    <row r="398" ht="15.75" customHeight="1">
      <c r="A398" s="35" t="s">
        <v>315</v>
      </c>
      <c r="B398" s="35" t="s">
        <v>231</v>
      </c>
      <c r="C398" s="35" t="s">
        <v>6</v>
      </c>
      <c r="D398" s="35" t="s">
        <v>328</v>
      </c>
      <c r="E398" s="35" t="s">
        <v>4</v>
      </c>
      <c r="F398" s="348" t="s">
        <v>543</v>
      </c>
      <c r="G398" s="35" t="s">
        <v>524</v>
      </c>
      <c r="H398" s="39">
        <v>1.0</v>
      </c>
      <c r="I398" s="274"/>
      <c r="J398" s="59">
        <v>5390.0</v>
      </c>
      <c r="K398" s="38"/>
      <c r="L398" s="274"/>
      <c r="M398" s="107">
        <v>2055.0</v>
      </c>
      <c r="N398" s="35" t="s">
        <v>522</v>
      </c>
      <c r="O398" s="231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  <c r="AH398" s="252"/>
      <c r="AI398" s="252"/>
      <c r="AJ398" s="252"/>
      <c r="AK398" s="252"/>
      <c r="AL398" s="252"/>
      <c r="AM398" s="252"/>
      <c r="AN398" s="252"/>
      <c r="AO398" s="252"/>
    </row>
    <row r="399" ht="15.75" customHeight="1">
      <c r="A399" s="282" t="s">
        <v>315</v>
      </c>
      <c r="B399" s="458" t="s">
        <v>231</v>
      </c>
      <c r="C399" s="458" t="s">
        <v>6</v>
      </c>
      <c r="D399" s="458" t="s">
        <v>567</v>
      </c>
      <c r="E399" s="458" t="s">
        <v>4</v>
      </c>
      <c r="F399" s="368" t="s">
        <v>1983</v>
      </c>
      <c r="G399" s="459" t="s">
        <v>1840</v>
      </c>
      <c r="H399" s="39">
        <v>1.0</v>
      </c>
      <c r="I399" s="274"/>
      <c r="J399" s="458">
        <v>4990.0</v>
      </c>
      <c r="K399" s="466"/>
      <c r="L399" s="460">
        <v>1580.0</v>
      </c>
      <c r="M399" s="461">
        <v>1580.0</v>
      </c>
      <c r="N399" s="271" t="s">
        <v>1841</v>
      </c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  <c r="AM399" s="252"/>
      <c r="AN399" s="252"/>
      <c r="AO399" s="252"/>
    </row>
    <row r="400" ht="15.75" customHeight="1">
      <c r="A400" s="282" t="s">
        <v>315</v>
      </c>
      <c r="B400" s="458" t="s">
        <v>231</v>
      </c>
      <c r="C400" s="458" t="s">
        <v>6</v>
      </c>
      <c r="D400" s="458" t="s">
        <v>567</v>
      </c>
      <c r="E400" s="458" t="s">
        <v>4</v>
      </c>
      <c r="F400" s="368" t="s">
        <v>1984</v>
      </c>
      <c r="G400" s="459" t="s">
        <v>1840</v>
      </c>
      <c r="H400" s="39">
        <v>1.0</v>
      </c>
      <c r="I400" s="274"/>
      <c r="J400" s="458">
        <v>4990.0</v>
      </c>
      <c r="K400" s="466"/>
      <c r="L400" s="460">
        <v>1580.0</v>
      </c>
      <c r="M400" s="461">
        <v>1580.0</v>
      </c>
      <c r="N400" s="271" t="s">
        <v>1841</v>
      </c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  <c r="AA400" s="252"/>
      <c r="AB400" s="252"/>
      <c r="AC400" s="252"/>
      <c r="AD400" s="252"/>
      <c r="AE400" s="252"/>
      <c r="AF400" s="252"/>
      <c r="AG400" s="252"/>
      <c r="AH400" s="252"/>
      <c r="AI400" s="252"/>
      <c r="AJ400" s="252"/>
      <c r="AK400" s="252"/>
      <c r="AL400" s="252"/>
      <c r="AM400" s="252"/>
      <c r="AN400" s="252"/>
      <c r="AO400" s="252"/>
    </row>
    <row r="401" ht="15.75" customHeight="1">
      <c r="A401" s="35" t="s">
        <v>315</v>
      </c>
      <c r="B401" s="35" t="s">
        <v>231</v>
      </c>
      <c r="C401" s="35" t="s">
        <v>6</v>
      </c>
      <c r="D401" s="35" t="s">
        <v>328</v>
      </c>
      <c r="E401" s="35" t="s">
        <v>4</v>
      </c>
      <c r="F401" s="348" t="s">
        <v>544</v>
      </c>
      <c r="G401" s="35" t="s">
        <v>524</v>
      </c>
      <c r="H401" s="39">
        <v>1.0</v>
      </c>
      <c r="I401" s="274"/>
      <c r="J401" s="59">
        <v>5390.0</v>
      </c>
      <c r="K401" s="38"/>
      <c r="L401" s="274"/>
      <c r="M401" s="107">
        <v>2055.0</v>
      </c>
      <c r="N401" s="35" t="s">
        <v>522</v>
      </c>
      <c r="O401" s="231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  <c r="AA401" s="252"/>
      <c r="AB401" s="252"/>
      <c r="AC401" s="252"/>
      <c r="AD401" s="252"/>
      <c r="AE401" s="252"/>
      <c r="AF401" s="252"/>
      <c r="AG401" s="252"/>
      <c r="AH401" s="252"/>
      <c r="AI401" s="252"/>
      <c r="AJ401" s="252"/>
      <c r="AK401" s="252"/>
      <c r="AL401" s="252"/>
      <c r="AM401" s="252"/>
      <c r="AN401" s="252"/>
      <c r="AO401" s="252"/>
    </row>
    <row r="402" ht="15.75" customHeight="1">
      <c r="A402" s="271" t="s">
        <v>315</v>
      </c>
      <c r="B402" s="271" t="s">
        <v>231</v>
      </c>
      <c r="C402" s="271" t="s">
        <v>6</v>
      </c>
      <c r="D402" s="271" t="s">
        <v>567</v>
      </c>
      <c r="E402" s="271" t="s">
        <v>319</v>
      </c>
      <c r="F402" s="272" t="s">
        <v>1986</v>
      </c>
      <c r="G402" s="271" t="s">
        <v>377</v>
      </c>
      <c r="H402" s="273">
        <v>1.0</v>
      </c>
      <c r="I402" s="480"/>
      <c r="J402" s="271">
        <v>6190.0</v>
      </c>
      <c r="K402" s="280"/>
      <c r="L402" s="481">
        <v>2497.0</v>
      </c>
      <c r="M402" s="482">
        <v>2372.15</v>
      </c>
      <c r="N402" s="271" t="s">
        <v>378</v>
      </c>
      <c r="O402" s="380"/>
      <c r="P402" s="276"/>
      <c r="Q402" s="276"/>
      <c r="R402" s="276"/>
      <c r="S402" s="276"/>
      <c r="T402" s="276"/>
      <c r="U402" s="276"/>
      <c r="V402" s="277"/>
      <c r="W402" s="252"/>
      <c r="X402" s="252"/>
      <c r="Y402" s="252"/>
      <c r="Z402" s="252"/>
      <c r="AA402" s="252"/>
      <c r="AB402" s="252"/>
      <c r="AC402" s="252"/>
      <c r="AD402" s="252"/>
      <c r="AE402" s="252"/>
      <c r="AF402" s="252"/>
      <c r="AG402" s="252"/>
      <c r="AH402" s="252"/>
      <c r="AI402" s="252"/>
      <c r="AJ402" s="252"/>
      <c r="AK402" s="252"/>
      <c r="AL402" s="252"/>
      <c r="AM402" s="252"/>
      <c r="AN402" s="252"/>
      <c r="AO402" s="252"/>
    </row>
    <row r="403" ht="15.75" customHeight="1">
      <c r="A403" s="271" t="s">
        <v>315</v>
      </c>
      <c r="B403" s="271" t="s">
        <v>231</v>
      </c>
      <c r="C403" s="271" t="s">
        <v>6</v>
      </c>
      <c r="D403" s="271" t="s">
        <v>567</v>
      </c>
      <c r="E403" s="271" t="s">
        <v>319</v>
      </c>
      <c r="F403" s="272" t="s">
        <v>1987</v>
      </c>
      <c r="G403" s="271" t="s">
        <v>377</v>
      </c>
      <c r="H403" s="273">
        <v>1.0</v>
      </c>
      <c r="I403" s="480"/>
      <c r="J403" s="271">
        <v>6190.0</v>
      </c>
      <c r="K403" s="280"/>
      <c r="L403" s="481">
        <v>2497.0</v>
      </c>
      <c r="M403" s="482">
        <v>2372.15</v>
      </c>
      <c r="N403" s="271" t="s">
        <v>378</v>
      </c>
      <c r="O403" s="380"/>
      <c r="P403" s="276"/>
      <c r="Q403" s="276"/>
      <c r="R403" s="276"/>
      <c r="S403" s="276"/>
      <c r="T403" s="276"/>
      <c r="U403" s="276"/>
      <c r="V403" s="277"/>
      <c r="W403" s="252"/>
      <c r="X403" s="252"/>
      <c r="Y403" s="252"/>
      <c r="Z403" s="252"/>
      <c r="AA403" s="252"/>
      <c r="AB403" s="252"/>
      <c r="AC403" s="252"/>
      <c r="AD403" s="252"/>
      <c r="AE403" s="252"/>
      <c r="AF403" s="252"/>
      <c r="AG403" s="252"/>
      <c r="AH403" s="252"/>
      <c r="AI403" s="252"/>
      <c r="AJ403" s="252"/>
      <c r="AK403" s="252"/>
      <c r="AL403" s="252"/>
      <c r="AM403" s="252"/>
      <c r="AN403" s="252"/>
      <c r="AO403" s="252"/>
    </row>
    <row r="404" ht="15.75" customHeight="1">
      <c r="A404" s="470" t="s">
        <v>315</v>
      </c>
      <c r="B404" s="471" t="s">
        <v>231</v>
      </c>
      <c r="C404" s="471" t="s">
        <v>6</v>
      </c>
      <c r="D404" s="471" t="s">
        <v>328</v>
      </c>
      <c r="E404" s="471" t="s">
        <v>4</v>
      </c>
      <c r="F404" s="472" t="s">
        <v>545</v>
      </c>
      <c r="G404" s="471" t="s">
        <v>524</v>
      </c>
      <c r="H404" s="47">
        <v>1.0</v>
      </c>
      <c r="I404" s="473">
        <v>6590.0</v>
      </c>
      <c r="J404" s="474"/>
      <c r="K404" s="179">
        <v>2830.0</v>
      </c>
      <c r="L404" s="38">
        <v>2519.0</v>
      </c>
      <c r="M404" s="189">
        <f t="shared" ref="M404:M407" si="39">L404*H404</f>
        <v>2519</v>
      </c>
      <c r="N404" s="57" t="s">
        <v>1134</v>
      </c>
      <c r="O404" s="274"/>
      <c r="P404" s="276"/>
      <c r="Q404" s="276"/>
      <c r="R404" s="276"/>
      <c r="S404" s="276"/>
      <c r="T404" s="276"/>
      <c r="U404" s="276"/>
      <c r="V404" s="277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  <c r="AH404" s="252"/>
      <c r="AI404" s="252"/>
      <c r="AJ404" s="270"/>
      <c r="AK404" s="270"/>
      <c r="AL404" s="270"/>
      <c r="AM404" s="270"/>
      <c r="AN404" s="270"/>
      <c r="AO404" s="270"/>
    </row>
    <row r="405" ht="15.75" customHeight="1">
      <c r="A405" s="271" t="s">
        <v>315</v>
      </c>
      <c r="B405" s="475" t="s">
        <v>231</v>
      </c>
      <c r="C405" s="475" t="s">
        <v>6</v>
      </c>
      <c r="D405" s="475" t="s">
        <v>328</v>
      </c>
      <c r="E405" s="476" t="s">
        <v>319</v>
      </c>
      <c r="F405" s="477" t="s">
        <v>1985</v>
      </c>
      <c r="G405" s="475" t="s">
        <v>524</v>
      </c>
      <c r="H405" s="264">
        <v>1.0</v>
      </c>
      <c r="I405" s="274"/>
      <c r="J405" s="475">
        <v>3590.0</v>
      </c>
      <c r="K405" s="478"/>
      <c r="L405" s="475">
        <v>1422.0</v>
      </c>
      <c r="M405" s="479">
        <f t="shared" si="39"/>
        <v>1422</v>
      </c>
      <c r="N405" s="380"/>
      <c r="O405" s="380"/>
      <c r="P405" s="276"/>
      <c r="Q405" s="276"/>
      <c r="R405" s="276"/>
      <c r="S405" s="276"/>
      <c r="T405" s="276"/>
      <c r="U405" s="276"/>
      <c r="V405" s="277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  <c r="AM405" s="252"/>
      <c r="AN405" s="252"/>
      <c r="AO405" s="252"/>
    </row>
    <row r="406" ht="15.75" customHeight="1">
      <c r="A406" s="271" t="s">
        <v>315</v>
      </c>
      <c r="B406" s="475" t="s">
        <v>231</v>
      </c>
      <c r="C406" s="475" t="s">
        <v>6</v>
      </c>
      <c r="D406" s="475" t="s">
        <v>567</v>
      </c>
      <c r="E406" s="476" t="s">
        <v>319</v>
      </c>
      <c r="F406" s="477" t="s">
        <v>1988</v>
      </c>
      <c r="G406" s="475" t="s">
        <v>524</v>
      </c>
      <c r="H406" s="264">
        <v>1.0</v>
      </c>
      <c r="I406" s="274"/>
      <c r="J406" s="475">
        <v>6190.0</v>
      </c>
      <c r="K406" s="478"/>
      <c r="L406" s="475">
        <v>2372.0</v>
      </c>
      <c r="M406" s="479">
        <f t="shared" si="39"/>
        <v>2372</v>
      </c>
      <c r="N406" s="380"/>
      <c r="O406" s="380"/>
      <c r="P406" s="276"/>
      <c r="Q406" s="276"/>
      <c r="R406" s="276"/>
      <c r="S406" s="276"/>
      <c r="T406" s="276"/>
      <c r="U406" s="276"/>
      <c r="V406" s="277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  <c r="AM406" s="252"/>
      <c r="AN406" s="252"/>
      <c r="AO406" s="252"/>
    </row>
    <row r="407" ht="15.75" customHeight="1">
      <c r="A407" s="271" t="s">
        <v>315</v>
      </c>
      <c r="B407" s="475" t="s">
        <v>231</v>
      </c>
      <c r="C407" s="475" t="s">
        <v>6</v>
      </c>
      <c r="D407" s="475" t="s">
        <v>567</v>
      </c>
      <c r="E407" s="476" t="s">
        <v>319</v>
      </c>
      <c r="F407" s="477" t="s">
        <v>1989</v>
      </c>
      <c r="G407" s="475" t="s">
        <v>524</v>
      </c>
      <c r="H407" s="264">
        <v>2.0</v>
      </c>
      <c r="I407" s="274"/>
      <c r="J407" s="475">
        <v>6790.0</v>
      </c>
      <c r="K407" s="478"/>
      <c r="L407" s="475">
        <v>2530.0</v>
      </c>
      <c r="M407" s="479">
        <f t="shared" si="39"/>
        <v>5060</v>
      </c>
      <c r="N407" s="380"/>
      <c r="O407" s="380"/>
      <c r="P407" s="276"/>
      <c r="Q407" s="276"/>
      <c r="R407" s="276"/>
      <c r="S407" s="276"/>
      <c r="T407" s="276"/>
      <c r="U407" s="276"/>
      <c r="V407" s="277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  <c r="AH407" s="252"/>
      <c r="AI407" s="252"/>
      <c r="AJ407" s="252"/>
      <c r="AK407" s="252"/>
      <c r="AL407" s="252"/>
      <c r="AM407" s="252"/>
      <c r="AN407" s="252"/>
      <c r="AO407" s="252"/>
    </row>
    <row r="408" ht="15.75" customHeight="1">
      <c r="A408" s="271" t="s">
        <v>315</v>
      </c>
      <c r="B408" s="271" t="s">
        <v>231</v>
      </c>
      <c r="C408" s="271" t="s">
        <v>6</v>
      </c>
      <c r="D408" s="271" t="s">
        <v>328</v>
      </c>
      <c r="E408" s="271" t="s">
        <v>319</v>
      </c>
      <c r="F408" s="272" t="s">
        <v>1987</v>
      </c>
      <c r="G408" s="271" t="s">
        <v>377</v>
      </c>
      <c r="H408" s="273">
        <v>1.0</v>
      </c>
      <c r="I408" s="480"/>
      <c r="J408" s="271">
        <v>6190.0</v>
      </c>
      <c r="K408" s="280"/>
      <c r="L408" s="481">
        <v>2497.0</v>
      </c>
      <c r="M408" s="482">
        <v>2372.15</v>
      </c>
      <c r="N408" s="271" t="s">
        <v>378</v>
      </c>
      <c r="O408" s="380"/>
      <c r="P408" s="276"/>
      <c r="Q408" s="276"/>
      <c r="R408" s="276"/>
      <c r="S408" s="276"/>
      <c r="T408" s="276"/>
      <c r="U408" s="276"/>
      <c r="V408" s="277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  <c r="AM408" s="252"/>
      <c r="AN408" s="252"/>
      <c r="AO408" s="252"/>
    </row>
    <row r="409" ht="15.75" customHeight="1">
      <c r="A409" s="271" t="s">
        <v>315</v>
      </c>
      <c r="B409" s="475" t="s">
        <v>231</v>
      </c>
      <c r="C409" s="475" t="s">
        <v>6</v>
      </c>
      <c r="D409" s="475" t="s">
        <v>567</v>
      </c>
      <c r="E409" s="476" t="s">
        <v>319</v>
      </c>
      <c r="F409" s="477" t="s">
        <v>1990</v>
      </c>
      <c r="G409" s="475" t="s">
        <v>524</v>
      </c>
      <c r="H409" s="264">
        <v>1.0</v>
      </c>
      <c r="I409" s="274"/>
      <c r="J409" s="475">
        <v>6790.0</v>
      </c>
      <c r="K409" s="478"/>
      <c r="L409" s="475">
        <v>2530.0</v>
      </c>
      <c r="M409" s="479">
        <f>L409*H409</f>
        <v>2530</v>
      </c>
      <c r="N409" s="380"/>
      <c r="O409" s="380"/>
      <c r="P409" s="276"/>
      <c r="Q409" s="276"/>
      <c r="R409" s="276"/>
      <c r="S409" s="276"/>
      <c r="T409" s="276"/>
      <c r="U409" s="276"/>
      <c r="V409" s="277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  <c r="AH409" s="252"/>
      <c r="AI409" s="252"/>
      <c r="AJ409" s="252"/>
      <c r="AK409" s="252"/>
      <c r="AL409" s="252"/>
      <c r="AM409" s="252"/>
      <c r="AN409" s="252"/>
      <c r="AO409" s="252"/>
    </row>
    <row r="410" ht="15.75" customHeight="1">
      <c r="A410" s="271" t="s">
        <v>315</v>
      </c>
      <c r="B410" s="271" t="s">
        <v>231</v>
      </c>
      <c r="C410" s="271" t="s">
        <v>6</v>
      </c>
      <c r="D410" s="271" t="s">
        <v>474</v>
      </c>
      <c r="E410" s="271" t="s">
        <v>319</v>
      </c>
      <c r="F410" s="272" t="s">
        <v>546</v>
      </c>
      <c r="G410" s="271" t="s">
        <v>377</v>
      </c>
      <c r="H410" s="273">
        <v>1.0</v>
      </c>
      <c r="I410" s="480"/>
      <c r="J410" s="271">
        <v>5190.0</v>
      </c>
      <c r="K410" s="280"/>
      <c r="L410" s="481">
        <v>1990.0</v>
      </c>
      <c r="M410" s="482">
        <v>1890.5</v>
      </c>
      <c r="N410" s="271" t="s">
        <v>378</v>
      </c>
      <c r="O410" s="380"/>
      <c r="P410" s="276"/>
      <c r="Q410" s="276"/>
      <c r="R410" s="276"/>
      <c r="S410" s="276"/>
      <c r="T410" s="276"/>
      <c r="U410" s="276"/>
      <c r="V410" s="277"/>
      <c r="W410" s="252"/>
      <c r="X410" s="252"/>
      <c r="Y410" s="252"/>
      <c r="Z410" s="252"/>
      <c r="AA410" s="252"/>
      <c r="AB410" s="252"/>
      <c r="AC410" s="252"/>
      <c r="AD410" s="252"/>
      <c r="AE410" s="252"/>
      <c r="AF410" s="252"/>
      <c r="AG410" s="252"/>
      <c r="AH410" s="252"/>
      <c r="AI410" s="252"/>
      <c r="AJ410" s="252"/>
      <c r="AK410" s="252"/>
      <c r="AL410" s="252"/>
      <c r="AM410" s="252"/>
      <c r="AN410" s="252"/>
      <c r="AO410" s="252"/>
    </row>
    <row r="411" ht="15.75" customHeight="1">
      <c r="A411" s="271" t="s">
        <v>315</v>
      </c>
      <c r="B411" s="475" t="s">
        <v>231</v>
      </c>
      <c r="C411" s="475" t="s">
        <v>6</v>
      </c>
      <c r="D411" s="475" t="s">
        <v>328</v>
      </c>
      <c r="E411" s="476" t="s">
        <v>319</v>
      </c>
      <c r="F411" s="477" t="s">
        <v>1988</v>
      </c>
      <c r="G411" s="475" t="s">
        <v>524</v>
      </c>
      <c r="H411" s="264">
        <v>1.0</v>
      </c>
      <c r="I411" s="274"/>
      <c r="J411" s="475">
        <v>6190.0</v>
      </c>
      <c r="K411" s="478"/>
      <c r="L411" s="475">
        <v>2372.0</v>
      </c>
      <c r="M411" s="479">
        <f>L411*H411</f>
        <v>2372</v>
      </c>
      <c r="N411" s="380"/>
      <c r="O411" s="435"/>
      <c r="P411" s="276"/>
      <c r="Q411" s="276"/>
      <c r="R411" s="276"/>
      <c r="S411" s="276"/>
      <c r="T411" s="276"/>
      <c r="U411" s="276"/>
      <c r="V411" s="277"/>
      <c r="W411" s="252"/>
      <c r="X411" s="252"/>
      <c r="Y411" s="252"/>
      <c r="Z411" s="252"/>
      <c r="AA411" s="252"/>
      <c r="AB411" s="252"/>
      <c r="AC411" s="252"/>
      <c r="AD411" s="252"/>
      <c r="AE411" s="252"/>
      <c r="AF411" s="252"/>
      <c r="AG411" s="252"/>
      <c r="AH411" s="252"/>
      <c r="AI411" s="252"/>
      <c r="AJ411" s="252"/>
      <c r="AK411" s="252"/>
      <c r="AL411" s="252"/>
      <c r="AM411" s="252"/>
      <c r="AN411" s="252"/>
      <c r="AO411" s="252"/>
    </row>
    <row r="412" ht="15.75" customHeight="1">
      <c r="A412" s="35" t="s">
        <v>315</v>
      </c>
      <c r="B412" s="35" t="s">
        <v>231</v>
      </c>
      <c r="C412" s="35" t="s">
        <v>6</v>
      </c>
      <c r="D412" s="35" t="s">
        <v>567</v>
      </c>
      <c r="E412" s="35" t="s">
        <v>4</v>
      </c>
      <c r="F412" s="348" t="s">
        <v>546</v>
      </c>
      <c r="G412" s="35" t="s">
        <v>524</v>
      </c>
      <c r="H412" s="39">
        <v>1.0</v>
      </c>
      <c r="I412" s="274"/>
      <c r="J412" s="59">
        <v>5190.0</v>
      </c>
      <c r="K412" s="38"/>
      <c r="L412" s="274"/>
      <c r="M412" s="107">
        <v>1891.0</v>
      </c>
      <c r="N412" s="35" t="s">
        <v>522</v>
      </c>
      <c r="O412" s="73"/>
      <c r="P412" s="276"/>
      <c r="Q412" s="276"/>
      <c r="R412" s="276"/>
      <c r="S412" s="276"/>
      <c r="T412" s="276"/>
      <c r="U412" s="276"/>
      <c r="V412" s="277"/>
      <c r="W412" s="252"/>
      <c r="X412" s="252"/>
      <c r="Y412" s="252"/>
      <c r="Z412" s="252"/>
      <c r="AA412" s="252"/>
      <c r="AB412" s="252"/>
      <c r="AC412" s="252"/>
      <c r="AD412" s="252"/>
      <c r="AE412" s="252"/>
      <c r="AF412" s="252"/>
      <c r="AG412" s="252"/>
      <c r="AH412" s="252"/>
      <c r="AI412" s="252"/>
      <c r="AJ412" s="252"/>
      <c r="AK412" s="252"/>
      <c r="AL412" s="252"/>
      <c r="AM412" s="252"/>
      <c r="AN412" s="252"/>
      <c r="AO412" s="252"/>
    </row>
    <row r="413" ht="15.75" customHeight="1">
      <c r="A413" s="271" t="s">
        <v>315</v>
      </c>
      <c r="B413" s="271" t="s">
        <v>231</v>
      </c>
      <c r="C413" s="271" t="s">
        <v>6</v>
      </c>
      <c r="D413" s="271" t="s">
        <v>567</v>
      </c>
      <c r="E413" s="271" t="s">
        <v>319</v>
      </c>
      <c r="F413" s="272" t="s">
        <v>1991</v>
      </c>
      <c r="G413" s="271" t="s">
        <v>377</v>
      </c>
      <c r="H413" s="273">
        <v>1.0</v>
      </c>
      <c r="I413" s="480"/>
      <c r="J413" s="271">
        <v>5190.0</v>
      </c>
      <c r="K413" s="280"/>
      <c r="L413" s="481">
        <v>1990.0</v>
      </c>
      <c r="M413" s="482">
        <v>1890.5</v>
      </c>
      <c r="N413" s="271" t="s">
        <v>378</v>
      </c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  <c r="AA413" s="252"/>
      <c r="AB413" s="252"/>
      <c r="AC413" s="252"/>
      <c r="AD413" s="252"/>
      <c r="AE413" s="252"/>
      <c r="AF413" s="252"/>
      <c r="AG413" s="252"/>
      <c r="AH413" s="252"/>
      <c r="AI413" s="252"/>
      <c r="AJ413" s="252"/>
      <c r="AK413" s="252"/>
      <c r="AL413" s="252"/>
      <c r="AM413" s="252"/>
      <c r="AN413" s="252"/>
      <c r="AO413" s="252"/>
    </row>
    <row r="414" ht="15.75" customHeight="1">
      <c r="A414" s="271" t="s">
        <v>315</v>
      </c>
      <c r="B414" s="271" t="s">
        <v>231</v>
      </c>
      <c r="C414" s="271" t="s">
        <v>6</v>
      </c>
      <c r="D414" s="271" t="s">
        <v>567</v>
      </c>
      <c r="E414" s="271" t="s">
        <v>319</v>
      </c>
      <c r="F414" s="272" t="s">
        <v>1992</v>
      </c>
      <c r="G414" s="271" t="s">
        <v>377</v>
      </c>
      <c r="H414" s="273">
        <v>1.0</v>
      </c>
      <c r="I414" s="480"/>
      <c r="J414" s="271">
        <v>5190.0</v>
      </c>
      <c r="K414" s="280"/>
      <c r="L414" s="481">
        <v>1990.0</v>
      </c>
      <c r="M414" s="482">
        <v>1890.5</v>
      </c>
      <c r="N414" s="271" t="s">
        <v>378</v>
      </c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  <c r="AA414" s="252"/>
      <c r="AB414" s="252"/>
      <c r="AC414" s="252"/>
      <c r="AD414" s="252"/>
      <c r="AE414" s="252"/>
      <c r="AF414" s="252"/>
      <c r="AG414" s="252"/>
      <c r="AH414" s="252"/>
      <c r="AI414" s="252"/>
      <c r="AJ414" s="252"/>
      <c r="AK414" s="252"/>
      <c r="AL414" s="252"/>
      <c r="AM414" s="252"/>
      <c r="AN414" s="252"/>
      <c r="AO414" s="252"/>
    </row>
    <row r="415" ht="15.75" customHeight="1">
      <c r="A415" s="35" t="s">
        <v>315</v>
      </c>
      <c r="B415" s="35" t="s">
        <v>231</v>
      </c>
      <c r="C415" s="35" t="s">
        <v>6</v>
      </c>
      <c r="D415" s="35" t="s">
        <v>567</v>
      </c>
      <c r="E415" s="35" t="s">
        <v>4</v>
      </c>
      <c r="F415" s="348" t="s">
        <v>547</v>
      </c>
      <c r="G415" s="35" t="s">
        <v>524</v>
      </c>
      <c r="H415" s="39">
        <v>1.0</v>
      </c>
      <c r="I415" s="274"/>
      <c r="J415" s="59">
        <v>5190.0</v>
      </c>
      <c r="K415" s="38"/>
      <c r="L415" s="274"/>
      <c r="M415" s="107">
        <v>1891.0</v>
      </c>
      <c r="N415" s="35" t="s">
        <v>522</v>
      </c>
      <c r="O415" s="231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271" t="s">
        <v>315</v>
      </c>
      <c r="B416" s="271" t="s">
        <v>246</v>
      </c>
      <c r="C416" s="271" t="s">
        <v>6</v>
      </c>
      <c r="D416" s="271" t="s">
        <v>567</v>
      </c>
      <c r="E416" s="271" t="s">
        <v>319</v>
      </c>
      <c r="F416" s="272" t="s">
        <v>1993</v>
      </c>
      <c r="G416" s="271" t="s">
        <v>377</v>
      </c>
      <c r="H416" s="273">
        <v>1.0</v>
      </c>
      <c r="I416" s="480"/>
      <c r="J416" s="271">
        <v>3190.0</v>
      </c>
      <c r="K416" s="280"/>
      <c r="L416" s="481">
        <v>1163.0</v>
      </c>
      <c r="M416" s="482">
        <v>1104.85</v>
      </c>
      <c r="N416" s="271" t="s">
        <v>378</v>
      </c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  <c r="AH416" s="252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271" t="s">
        <v>315</v>
      </c>
      <c r="B417" s="271" t="s">
        <v>246</v>
      </c>
      <c r="C417" s="271" t="s">
        <v>6</v>
      </c>
      <c r="D417" s="271" t="s">
        <v>474</v>
      </c>
      <c r="E417" s="271" t="s">
        <v>319</v>
      </c>
      <c r="F417" s="272" t="s">
        <v>1994</v>
      </c>
      <c r="G417" s="271" t="s">
        <v>377</v>
      </c>
      <c r="H417" s="273">
        <v>1.0</v>
      </c>
      <c r="I417" s="480"/>
      <c r="J417" s="271">
        <v>3190.0</v>
      </c>
      <c r="K417" s="280"/>
      <c r="L417" s="481">
        <v>1163.0</v>
      </c>
      <c r="M417" s="482">
        <v>1104.85</v>
      </c>
      <c r="N417" s="271" t="s">
        <v>378</v>
      </c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271" t="s">
        <v>315</v>
      </c>
      <c r="B418" s="271" t="s">
        <v>246</v>
      </c>
      <c r="C418" s="271" t="s">
        <v>6</v>
      </c>
      <c r="D418" s="271" t="s">
        <v>567</v>
      </c>
      <c r="E418" s="271" t="s">
        <v>319</v>
      </c>
      <c r="F418" s="272" t="s">
        <v>1995</v>
      </c>
      <c r="G418" s="271" t="s">
        <v>377</v>
      </c>
      <c r="H418" s="273">
        <v>1.0</v>
      </c>
      <c r="I418" s="480"/>
      <c r="J418" s="271">
        <v>3190.0</v>
      </c>
      <c r="K418" s="280"/>
      <c r="L418" s="481">
        <v>1163.0</v>
      </c>
      <c r="M418" s="482">
        <v>1104.85</v>
      </c>
      <c r="N418" s="271" t="s">
        <v>378</v>
      </c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  <c r="AM418" s="252"/>
      <c r="AN418" s="252"/>
      <c r="AO418" s="252"/>
    </row>
    <row r="419" ht="15.75" customHeight="1">
      <c r="A419" s="282" t="s">
        <v>315</v>
      </c>
      <c r="B419" s="367" t="s">
        <v>231</v>
      </c>
      <c r="C419" s="367" t="s">
        <v>6</v>
      </c>
      <c r="D419" s="367" t="s">
        <v>567</v>
      </c>
      <c r="E419" s="367" t="s">
        <v>4</v>
      </c>
      <c r="F419" s="368" t="s">
        <v>1996</v>
      </c>
      <c r="G419" s="369" t="s">
        <v>1840</v>
      </c>
      <c r="H419" s="39">
        <v>1.0</v>
      </c>
      <c r="I419" s="483"/>
      <c r="J419" s="367">
        <v>3990.0</v>
      </c>
      <c r="K419" s="484"/>
      <c r="L419" s="391">
        <v>1321.0</v>
      </c>
      <c r="M419" s="392">
        <v>1321.0</v>
      </c>
      <c r="N419" s="271" t="s">
        <v>1841</v>
      </c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271" t="s">
        <v>315</v>
      </c>
      <c r="B420" s="271" t="s">
        <v>231</v>
      </c>
      <c r="C420" s="271" t="s">
        <v>6</v>
      </c>
      <c r="D420" s="271" t="s">
        <v>567</v>
      </c>
      <c r="E420" s="271" t="s">
        <v>319</v>
      </c>
      <c r="F420" s="272" t="s">
        <v>1997</v>
      </c>
      <c r="G420" s="271" t="s">
        <v>377</v>
      </c>
      <c r="H420" s="273">
        <v>1.0</v>
      </c>
      <c r="I420" s="480"/>
      <c r="J420" s="271">
        <v>3590.0</v>
      </c>
      <c r="K420" s="271"/>
      <c r="L420" s="273">
        <v>1497.0</v>
      </c>
      <c r="M420" s="479">
        <v>1422.0</v>
      </c>
      <c r="N420" s="271" t="s">
        <v>321</v>
      </c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  <c r="AH420" s="252"/>
      <c r="AI420" s="252"/>
      <c r="AJ420" s="252"/>
      <c r="AK420" s="252"/>
      <c r="AL420" s="252"/>
      <c r="AM420" s="252"/>
      <c r="AN420" s="252"/>
      <c r="AO420" s="252"/>
    </row>
    <row r="421" ht="15.75" customHeight="1">
      <c r="A421" s="271" t="s">
        <v>315</v>
      </c>
      <c r="B421" s="475" t="s">
        <v>231</v>
      </c>
      <c r="C421" s="475" t="s">
        <v>6</v>
      </c>
      <c r="D421" s="475" t="s">
        <v>328</v>
      </c>
      <c r="E421" s="476" t="s">
        <v>319</v>
      </c>
      <c r="F421" s="477" t="s">
        <v>1990</v>
      </c>
      <c r="G421" s="475" t="s">
        <v>524</v>
      </c>
      <c r="H421" s="264">
        <v>1.0</v>
      </c>
      <c r="I421" s="274"/>
      <c r="J421" s="475">
        <v>6790.0</v>
      </c>
      <c r="K421" s="478"/>
      <c r="L421" s="475">
        <v>2530.0</v>
      </c>
      <c r="M421" s="479">
        <f>L421*H421</f>
        <v>2530</v>
      </c>
      <c r="N421" s="380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  <c r="AH421" s="252"/>
      <c r="AI421" s="252"/>
      <c r="AJ421" s="252"/>
      <c r="AK421" s="252"/>
      <c r="AL421" s="252"/>
      <c r="AM421" s="252"/>
      <c r="AN421" s="252"/>
      <c r="AO421" s="252"/>
    </row>
    <row r="422" ht="15.75" customHeight="1">
      <c r="A422" s="57" t="s">
        <v>315</v>
      </c>
      <c r="B422" s="57" t="s">
        <v>231</v>
      </c>
      <c r="C422" s="57" t="s">
        <v>6</v>
      </c>
      <c r="D422" s="57" t="s">
        <v>328</v>
      </c>
      <c r="E422" s="57" t="s">
        <v>4</v>
      </c>
      <c r="F422" s="358" t="s">
        <v>951</v>
      </c>
      <c r="G422" s="57" t="s">
        <v>524</v>
      </c>
      <c r="H422" s="38">
        <v>1.0</v>
      </c>
      <c r="I422" s="113">
        <v>5190.0</v>
      </c>
      <c r="J422" s="125"/>
      <c r="K422" s="104"/>
      <c r="L422" s="149">
        <v>1990.0</v>
      </c>
      <c r="M422" s="469">
        <v>1891.0</v>
      </c>
      <c r="N422" s="57" t="s">
        <v>819</v>
      </c>
      <c r="P422" s="63"/>
      <c r="Q422" s="63"/>
      <c r="T422" s="63"/>
      <c r="U422" s="63">
        <f>M422*H422</f>
        <v>1891</v>
      </c>
      <c r="V422" s="63"/>
      <c r="W422" s="63"/>
      <c r="X422" s="63"/>
      <c r="Y422" s="63"/>
      <c r="Z422" s="63"/>
      <c r="AA422" s="63"/>
      <c r="AB422" s="63"/>
      <c r="AC422" s="63"/>
      <c r="AD422" s="63"/>
      <c r="AE422" s="252"/>
      <c r="AF422" s="252"/>
      <c r="AG422" s="252"/>
      <c r="AH422" s="252"/>
      <c r="AI422" s="270"/>
      <c r="AJ422" s="270"/>
      <c r="AK422" s="270"/>
    </row>
    <row r="423" ht="15.75" customHeight="1">
      <c r="A423" s="35" t="s">
        <v>315</v>
      </c>
      <c r="B423" s="35" t="s">
        <v>231</v>
      </c>
      <c r="C423" s="35" t="s">
        <v>6</v>
      </c>
      <c r="D423" s="35" t="s">
        <v>328</v>
      </c>
      <c r="E423" s="35" t="s">
        <v>4</v>
      </c>
      <c r="F423" s="348" t="s">
        <v>546</v>
      </c>
      <c r="G423" s="35" t="s">
        <v>524</v>
      </c>
      <c r="H423" s="39">
        <v>1.0</v>
      </c>
      <c r="I423" s="274"/>
      <c r="J423" s="59">
        <v>5190.0</v>
      </c>
      <c r="K423" s="38"/>
      <c r="L423" s="274"/>
      <c r="M423" s="107">
        <v>1891.0</v>
      </c>
      <c r="N423" s="35" t="s">
        <v>522</v>
      </c>
      <c r="O423" s="231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  <c r="AH423" s="252"/>
      <c r="AI423" s="252"/>
      <c r="AJ423" s="252"/>
      <c r="AK423" s="252"/>
      <c r="AL423" s="252"/>
      <c r="AM423" s="252"/>
      <c r="AN423" s="252"/>
      <c r="AO423" s="252"/>
    </row>
    <row r="424" ht="15.75" customHeight="1">
      <c r="A424" s="271" t="s">
        <v>315</v>
      </c>
      <c r="B424" s="271" t="s">
        <v>243</v>
      </c>
      <c r="C424" s="271" t="s">
        <v>6</v>
      </c>
      <c r="D424" s="271" t="s">
        <v>567</v>
      </c>
      <c r="E424" s="271" t="s">
        <v>319</v>
      </c>
      <c r="F424" s="272" t="s">
        <v>2000</v>
      </c>
      <c r="G424" s="271" t="s">
        <v>377</v>
      </c>
      <c r="H424" s="273">
        <v>1.0</v>
      </c>
      <c r="I424" s="480"/>
      <c r="J424" s="271">
        <v>2590.0</v>
      </c>
      <c r="K424" s="280"/>
      <c r="L424" s="481">
        <v>997.0</v>
      </c>
      <c r="M424" s="482">
        <v>947.15</v>
      </c>
      <c r="N424" s="271" t="s">
        <v>378</v>
      </c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  <c r="AM424" s="252"/>
      <c r="AN424" s="252"/>
      <c r="AO424" s="252"/>
    </row>
    <row r="425" ht="15.75" customHeight="1">
      <c r="A425" s="271" t="s">
        <v>315</v>
      </c>
      <c r="B425" s="271" t="s">
        <v>243</v>
      </c>
      <c r="C425" s="271" t="s">
        <v>6</v>
      </c>
      <c r="D425" s="271" t="s">
        <v>474</v>
      </c>
      <c r="E425" s="271" t="s">
        <v>319</v>
      </c>
      <c r="F425" s="272" t="s">
        <v>2000</v>
      </c>
      <c r="G425" s="271" t="s">
        <v>377</v>
      </c>
      <c r="H425" s="273">
        <v>1.0</v>
      </c>
      <c r="I425" s="480"/>
      <c r="J425" s="271">
        <v>2590.0</v>
      </c>
      <c r="K425" s="280"/>
      <c r="L425" s="481">
        <v>997.0</v>
      </c>
      <c r="M425" s="482">
        <v>947.15</v>
      </c>
      <c r="N425" s="271" t="s">
        <v>378</v>
      </c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  <c r="AA425" s="252"/>
      <c r="AB425" s="252"/>
      <c r="AC425" s="252"/>
      <c r="AD425" s="252"/>
      <c r="AE425" s="252"/>
      <c r="AF425" s="252"/>
      <c r="AG425" s="252"/>
      <c r="AH425" s="252"/>
      <c r="AI425" s="252"/>
      <c r="AJ425" s="252"/>
      <c r="AK425" s="252"/>
      <c r="AL425" s="252"/>
      <c r="AM425" s="252"/>
      <c r="AN425" s="252"/>
      <c r="AO425" s="252"/>
    </row>
    <row r="426" ht="15.75" customHeight="1">
      <c r="A426" s="57" t="s">
        <v>315</v>
      </c>
      <c r="B426" s="57" t="s">
        <v>231</v>
      </c>
      <c r="C426" s="57" t="s">
        <v>6</v>
      </c>
      <c r="D426" s="57" t="s">
        <v>328</v>
      </c>
      <c r="E426" s="57" t="s">
        <v>4</v>
      </c>
      <c r="F426" s="358" t="s">
        <v>954</v>
      </c>
      <c r="G426" s="57" t="s">
        <v>524</v>
      </c>
      <c r="H426" s="38">
        <v>1.0</v>
      </c>
      <c r="I426" s="113">
        <v>6390.0</v>
      </c>
      <c r="J426" s="125"/>
      <c r="K426" s="104"/>
      <c r="L426" s="149">
        <v>2690.0</v>
      </c>
      <c r="M426" s="469">
        <v>2556.0</v>
      </c>
      <c r="N426" s="57" t="s">
        <v>819</v>
      </c>
      <c r="P426" s="63"/>
      <c r="Q426" s="63"/>
      <c r="T426" s="63"/>
      <c r="U426" s="63">
        <f>M426*H426</f>
        <v>2556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271" t="s">
        <v>315</v>
      </c>
      <c r="B427" s="271" t="s">
        <v>243</v>
      </c>
      <c r="C427" s="271" t="s">
        <v>6</v>
      </c>
      <c r="D427" s="271" t="s">
        <v>567</v>
      </c>
      <c r="E427" s="271" t="s">
        <v>319</v>
      </c>
      <c r="F427" s="272" t="s">
        <v>2001</v>
      </c>
      <c r="G427" s="271" t="s">
        <v>377</v>
      </c>
      <c r="H427" s="273">
        <v>1.0</v>
      </c>
      <c r="I427" s="480"/>
      <c r="J427" s="271">
        <v>2590.0</v>
      </c>
      <c r="K427" s="280"/>
      <c r="L427" s="481">
        <v>997.0</v>
      </c>
      <c r="M427" s="482">
        <v>947.15</v>
      </c>
      <c r="N427" s="271" t="s">
        <v>378</v>
      </c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  <c r="AA427" s="252"/>
      <c r="AB427" s="252"/>
      <c r="AC427" s="252"/>
      <c r="AD427" s="252"/>
      <c r="AE427" s="252"/>
      <c r="AF427" s="252"/>
      <c r="AG427" s="252"/>
      <c r="AH427" s="252"/>
      <c r="AI427" s="252"/>
      <c r="AJ427" s="252"/>
      <c r="AK427" s="252"/>
      <c r="AL427" s="252"/>
      <c r="AM427" s="252"/>
      <c r="AN427" s="252"/>
      <c r="AO427" s="252"/>
    </row>
    <row r="428" ht="15.75" customHeight="1">
      <c r="A428" s="35" t="s">
        <v>315</v>
      </c>
      <c r="B428" s="57" t="s">
        <v>243</v>
      </c>
      <c r="C428" s="57" t="s">
        <v>6</v>
      </c>
      <c r="D428" s="35" t="s">
        <v>474</v>
      </c>
      <c r="E428" s="57" t="s">
        <v>4</v>
      </c>
      <c r="F428" s="348" t="s">
        <v>2002</v>
      </c>
      <c r="G428" s="35" t="s">
        <v>1840</v>
      </c>
      <c r="H428" s="39">
        <v>1.0</v>
      </c>
      <c r="I428" s="483"/>
      <c r="J428" s="59">
        <v>2390.0</v>
      </c>
      <c r="K428" s="485"/>
      <c r="L428" s="377">
        <v>997.0</v>
      </c>
      <c r="M428" s="378">
        <f t="shared" ref="M428:M429" si="40">1894/2</f>
        <v>947</v>
      </c>
      <c r="N428" s="35" t="s">
        <v>1866</v>
      </c>
      <c r="O428" s="44"/>
      <c r="P428" s="44">
        <f t="shared" ref="P428:P429" si="41">M428*H428</f>
        <v>947</v>
      </c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252"/>
      <c r="AJ428" s="252"/>
      <c r="AK428" s="252"/>
      <c r="AL428" s="252"/>
      <c r="AM428" s="252"/>
      <c r="AN428" s="252"/>
      <c r="AO428" s="252"/>
    </row>
    <row r="429" ht="15.75" customHeight="1">
      <c r="A429" s="35" t="s">
        <v>315</v>
      </c>
      <c r="B429" s="57" t="s">
        <v>243</v>
      </c>
      <c r="C429" s="57" t="s">
        <v>6</v>
      </c>
      <c r="D429" s="35" t="s">
        <v>567</v>
      </c>
      <c r="E429" s="57" t="s">
        <v>4</v>
      </c>
      <c r="F429" s="348" t="s">
        <v>2002</v>
      </c>
      <c r="G429" s="35" t="s">
        <v>1840</v>
      </c>
      <c r="H429" s="39">
        <v>1.0</v>
      </c>
      <c r="I429" s="483"/>
      <c r="J429" s="59">
        <v>2390.0</v>
      </c>
      <c r="K429" s="485"/>
      <c r="L429" s="377">
        <v>997.0</v>
      </c>
      <c r="M429" s="378">
        <f t="shared" si="40"/>
        <v>947</v>
      </c>
      <c r="N429" s="35" t="s">
        <v>1866</v>
      </c>
      <c r="O429" s="44"/>
      <c r="P429" s="44">
        <f t="shared" si="41"/>
        <v>947</v>
      </c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252"/>
      <c r="AJ429" s="252"/>
      <c r="AK429" s="252"/>
      <c r="AL429" s="252"/>
      <c r="AM429" s="252"/>
      <c r="AN429" s="252"/>
      <c r="AO429" s="252"/>
    </row>
    <row r="430" ht="15.75" customHeight="1">
      <c r="A430" s="271" t="s">
        <v>315</v>
      </c>
      <c r="B430" s="271" t="s">
        <v>243</v>
      </c>
      <c r="C430" s="271" t="s">
        <v>6</v>
      </c>
      <c r="D430" s="271" t="s">
        <v>567</v>
      </c>
      <c r="E430" s="271" t="s">
        <v>319</v>
      </c>
      <c r="F430" s="272" t="s">
        <v>2003</v>
      </c>
      <c r="G430" s="271" t="s">
        <v>377</v>
      </c>
      <c r="H430" s="273">
        <v>1.0</v>
      </c>
      <c r="I430" s="480"/>
      <c r="J430" s="271">
        <v>2590.0</v>
      </c>
      <c r="K430" s="280"/>
      <c r="L430" s="481">
        <v>997.0</v>
      </c>
      <c r="M430" s="482">
        <v>947.15</v>
      </c>
      <c r="N430" s="271" t="s">
        <v>378</v>
      </c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252"/>
      <c r="AO430" s="252"/>
    </row>
    <row r="431" ht="15.75" customHeight="1">
      <c r="A431" s="35" t="s">
        <v>315</v>
      </c>
      <c r="B431" s="57" t="s">
        <v>243</v>
      </c>
      <c r="C431" s="57" t="s">
        <v>6</v>
      </c>
      <c r="D431" s="35" t="s">
        <v>474</v>
      </c>
      <c r="E431" s="57" t="s">
        <v>4</v>
      </c>
      <c r="F431" s="348" t="s">
        <v>2004</v>
      </c>
      <c r="G431" s="35" t="s">
        <v>1840</v>
      </c>
      <c r="H431" s="39">
        <v>1.0</v>
      </c>
      <c r="I431" s="483"/>
      <c r="J431" s="59">
        <v>2390.0</v>
      </c>
      <c r="K431" s="485"/>
      <c r="L431" s="377">
        <v>997.0</v>
      </c>
      <c r="M431" s="378">
        <f t="shared" ref="M431:M432" si="42">1894/2</f>
        <v>947</v>
      </c>
      <c r="N431" s="35" t="s">
        <v>1866</v>
      </c>
      <c r="O431" s="44"/>
      <c r="P431" s="44">
        <f t="shared" ref="P431:P432" si="43">M431*H431</f>
        <v>947</v>
      </c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252"/>
      <c r="AJ431" s="252"/>
      <c r="AK431" s="252"/>
      <c r="AL431" s="252"/>
      <c r="AM431" s="252"/>
      <c r="AN431" s="252"/>
      <c r="AO431" s="252"/>
    </row>
    <row r="432" ht="15.75" customHeight="1">
      <c r="A432" s="35" t="s">
        <v>315</v>
      </c>
      <c r="B432" s="57" t="s">
        <v>243</v>
      </c>
      <c r="C432" s="57" t="s">
        <v>6</v>
      </c>
      <c r="D432" s="35" t="s">
        <v>567</v>
      </c>
      <c r="E432" s="57" t="s">
        <v>4</v>
      </c>
      <c r="F432" s="348" t="s">
        <v>2004</v>
      </c>
      <c r="G432" s="35" t="s">
        <v>1840</v>
      </c>
      <c r="H432" s="39">
        <v>1.0</v>
      </c>
      <c r="I432" s="483"/>
      <c r="J432" s="59">
        <v>2390.0</v>
      </c>
      <c r="K432" s="485"/>
      <c r="L432" s="377">
        <v>997.0</v>
      </c>
      <c r="M432" s="378">
        <f t="shared" si="42"/>
        <v>947</v>
      </c>
      <c r="N432" s="35" t="s">
        <v>1866</v>
      </c>
      <c r="O432" s="44"/>
      <c r="P432" s="44">
        <f t="shared" si="43"/>
        <v>947</v>
      </c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252"/>
      <c r="AJ432" s="252"/>
      <c r="AK432" s="252"/>
      <c r="AL432" s="252"/>
      <c r="AM432" s="252"/>
      <c r="AN432" s="252"/>
      <c r="AO432" s="252"/>
    </row>
    <row r="433" ht="15.75" customHeight="1">
      <c r="A433" s="271" t="s">
        <v>315</v>
      </c>
      <c r="B433" s="271" t="s">
        <v>243</v>
      </c>
      <c r="C433" s="271" t="s">
        <v>6</v>
      </c>
      <c r="D433" s="271" t="s">
        <v>567</v>
      </c>
      <c r="E433" s="271" t="s">
        <v>319</v>
      </c>
      <c r="F433" s="272" t="s">
        <v>2005</v>
      </c>
      <c r="G433" s="271" t="s">
        <v>377</v>
      </c>
      <c r="H433" s="273">
        <v>1.0</v>
      </c>
      <c r="I433" s="480"/>
      <c r="J433" s="271">
        <v>2590.0</v>
      </c>
      <c r="K433" s="280"/>
      <c r="L433" s="481">
        <v>997.0</v>
      </c>
      <c r="M433" s="482">
        <v>947.15</v>
      </c>
      <c r="N433" s="271" t="s">
        <v>378</v>
      </c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  <c r="AA433" s="252"/>
      <c r="AB433" s="252"/>
      <c r="AC433" s="252"/>
      <c r="AD433" s="252"/>
      <c r="AE433" s="252"/>
      <c r="AF433" s="252"/>
      <c r="AG433" s="252"/>
      <c r="AH433" s="252"/>
      <c r="AI433" s="252"/>
      <c r="AJ433" s="252"/>
      <c r="AK433" s="252"/>
      <c r="AL433" s="252"/>
      <c r="AM433" s="252"/>
      <c r="AN433" s="252"/>
      <c r="AO433" s="252"/>
    </row>
    <row r="434" ht="15.75" customHeight="1">
      <c r="A434" s="57" t="s">
        <v>315</v>
      </c>
      <c r="B434" s="57" t="s">
        <v>231</v>
      </c>
      <c r="C434" s="57" t="s">
        <v>6</v>
      </c>
      <c r="D434" s="57" t="s">
        <v>328</v>
      </c>
      <c r="E434" s="57" t="s">
        <v>4</v>
      </c>
      <c r="F434" s="358" t="s">
        <v>955</v>
      </c>
      <c r="G434" s="57" t="s">
        <v>524</v>
      </c>
      <c r="H434" s="38">
        <v>1.0</v>
      </c>
      <c r="I434" s="113">
        <v>6390.0</v>
      </c>
      <c r="J434" s="125"/>
      <c r="K434" s="104"/>
      <c r="L434" s="149">
        <v>2690.0</v>
      </c>
      <c r="M434" s="469">
        <v>2556.0</v>
      </c>
      <c r="N434" s="57" t="s">
        <v>819</v>
      </c>
      <c r="P434" s="63"/>
      <c r="Q434" s="63"/>
      <c r="T434" s="63"/>
      <c r="U434" s="63">
        <f>M434*H434</f>
        <v>2556</v>
      </c>
      <c r="V434" s="63"/>
      <c r="W434" s="63"/>
      <c r="X434" s="63"/>
      <c r="Y434" s="63"/>
      <c r="Z434" s="63"/>
      <c r="AA434" s="63"/>
      <c r="AB434" s="63"/>
      <c r="AC434" s="63"/>
      <c r="AD434" s="63"/>
      <c r="AE434" s="252"/>
      <c r="AF434" s="252"/>
      <c r="AG434" s="252"/>
      <c r="AH434" s="252"/>
      <c r="AI434" s="270"/>
      <c r="AJ434" s="270"/>
      <c r="AK434" s="270"/>
    </row>
    <row r="435" ht="15.75" customHeight="1">
      <c r="A435" s="282" t="s">
        <v>315</v>
      </c>
      <c r="B435" s="367" t="s">
        <v>1966</v>
      </c>
      <c r="C435" s="367" t="s">
        <v>6</v>
      </c>
      <c r="D435" s="367" t="s">
        <v>567</v>
      </c>
      <c r="E435" s="367" t="s">
        <v>4</v>
      </c>
      <c r="F435" s="368" t="s">
        <v>2006</v>
      </c>
      <c r="G435" s="369" t="s">
        <v>1840</v>
      </c>
      <c r="H435" s="39">
        <v>1.0</v>
      </c>
      <c r="I435" s="483"/>
      <c r="J435" s="367">
        <v>2990.0</v>
      </c>
      <c r="K435" s="484"/>
      <c r="L435" s="391">
        <v>947.0</v>
      </c>
      <c r="M435" s="392">
        <v>947.0</v>
      </c>
      <c r="N435" s="271" t="s">
        <v>1841</v>
      </c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52"/>
      <c r="AJ435" s="252"/>
      <c r="AK435" s="252"/>
      <c r="AL435" s="252"/>
      <c r="AM435" s="252"/>
      <c r="AN435" s="252"/>
      <c r="AO435" s="252"/>
    </row>
    <row r="436" ht="15.75" customHeight="1">
      <c r="A436" s="57" t="s">
        <v>315</v>
      </c>
      <c r="B436" s="57" t="s">
        <v>231</v>
      </c>
      <c r="C436" s="57" t="s">
        <v>6</v>
      </c>
      <c r="D436" s="57" t="s">
        <v>328</v>
      </c>
      <c r="E436" s="57" t="s">
        <v>4</v>
      </c>
      <c r="F436" s="382" t="s">
        <v>1165</v>
      </c>
      <c r="G436" s="57" t="s">
        <v>524</v>
      </c>
      <c r="H436" s="38">
        <v>1.0</v>
      </c>
      <c r="I436" s="113">
        <v>5990.0</v>
      </c>
      <c r="J436" s="125"/>
      <c r="K436" s="179">
        <v>2550.0</v>
      </c>
      <c r="L436" s="38">
        <v>2270.0</v>
      </c>
      <c r="M436" s="189">
        <f>L436*H436</f>
        <v>2270</v>
      </c>
      <c r="N436" s="57" t="s">
        <v>1134</v>
      </c>
      <c r="O436" s="63"/>
      <c r="P436" s="63"/>
      <c r="Q436" s="63"/>
      <c r="R436" s="64"/>
      <c r="S436" s="54"/>
      <c r="T436" s="54"/>
      <c r="U436" s="54"/>
      <c r="V436" s="54"/>
      <c r="W436" s="5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3"/>
      <c r="AI436" s="63"/>
      <c r="AJ436" s="63"/>
      <c r="AK436" s="270"/>
      <c r="AL436" s="270"/>
      <c r="AM436" s="270"/>
      <c r="AN436" s="270"/>
    </row>
    <row r="437" ht="15.75" customHeight="1">
      <c r="A437" s="35" t="s">
        <v>315</v>
      </c>
      <c r="B437" s="57" t="s">
        <v>231</v>
      </c>
      <c r="C437" s="57" t="s">
        <v>6</v>
      </c>
      <c r="D437" s="35" t="s">
        <v>567</v>
      </c>
      <c r="E437" s="57" t="s">
        <v>4</v>
      </c>
      <c r="F437" s="348" t="s">
        <v>2007</v>
      </c>
      <c r="G437" s="35" t="s">
        <v>1840</v>
      </c>
      <c r="H437" s="39">
        <v>1.0</v>
      </c>
      <c r="I437" s="483"/>
      <c r="J437" s="59">
        <v>4390.0</v>
      </c>
      <c r="K437" s="485"/>
      <c r="L437" s="377" t="s">
        <v>176</v>
      </c>
      <c r="M437" s="378">
        <f>3478/2</f>
        <v>1739</v>
      </c>
      <c r="N437" s="35" t="s">
        <v>1866</v>
      </c>
      <c r="O437" s="44"/>
      <c r="P437" s="44">
        <f>M437*H437</f>
        <v>1739</v>
      </c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252"/>
      <c r="AJ437" s="252"/>
      <c r="AK437" s="252"/>
      <c r="AL437" s="252"/>
      <c r="AM437" s="252"/>
      <c r="AN437" s="252"/>
      <c r="AO437" s="252"/>
    </row>
    <row r="438" ht="15.75" customHeight="1">
      <c r="A438" s="471" t="s">
        <v>315</v>
      </c>
      <c r="B438" s="471" t="s">
        <v>231</v>
      </c>
      <c r="C438" s="471" t="s">
        <v>6</v>
      </c>
      <c r="D438" s="471" t="s">
        <v>328</v>
      </c>
      <c r="E438" s="471" t="s">
        <v>4</v>
      </c>
      <c r="F438" s="575" t="s">
        <v>1166</v>
      </c>
      <c r="G438" s="471" t="s">
        <v>524</v>
      </c>
      <c r="H438" s="47">
        <v>0.0</v>
      </c>
      <c r="I438" s="473">
        <v>5390.0</v>
      </c>
      <c r="J438" s="474"/>
      <c r="K438" s="576"/>
      <c r="L438" s="577">
        <v>2163.0</v>
      </c>
      <c r="M438" s="578">
        <v>1947.0</v>
      </c>
      <c r="N438" s="57" t="s">
        <v>1134</v>
      </c>
      <c r="O438" s="64" t="s">
        <v>2120</v>
      </c>
      <c r="R438" s="64"/>
      <c r="S438" s="54"/>
      <c r="T438" s="54"/>
      <c r="U438" s="54"/>
      <c r="V438" s="54"/>
      <c r="W438" s="5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3"/>
      <c r="AI438" s="63"/>
      <c r="AJ438" s="63"/>
      <c r="AK438" s="270"/>
      <c r="AL438" s="270"/>
      <c r="AM438" s="270"/>
      <c r="AN438" s="270"/>
    </row>
    <row r="439" ht="15.75" customHeight="1">
      <c r="A439" s="57" t="s">
        <v>315</v>
      </c>
      <c r="B439" s="57" t="s">
        <v>231</v>
      </c>
      <c r="C439" s="57" t="s">
        <v>6</v>
      </c>
      <c r="D439" s="57" t="s">
        <v>328</v>
      </c>
      <c r="E439" s="57" t="s">
        <v>4</v>
      </c>
      <c r="F439" s="382" t="s">
        <v>1170</v>
      </c>
      <c r="G439" s="57" t="s">
        <v>524</v>
      </c>
      <c r="H439" s="38">
        <v>1.0</v>
      </c>
      <c r="I439" s="113">
        <v>6990.0</v>
      </c>
      <c r="J439" s="125"/>
      <c r="K439" s="179">
        <v>2990.0</v>
      </c>
      <c r="L439" s="38">
        <v>2661.0</v>
      </c>
      <c r="M439" s="189">
        <f t="shared" ref="M439:M440" si="44">L439*H439</f>
        <v>2661</v>
      </c>
      <c r="N439" s="57" t="s">
        <v>1134</v>
      </c>
      <c r="O439" s="63"/>
      <c r="P439" s="63"/>
      <c r="Q439" s="63"/>
      <c r="R439" s="64"/>
      <c r="S439" s="54"/>
      <c r="T439" s="54"/>
      <c r="U439" s="54"/>
      <c r="V439" s="54"/>
      <c r="W439" s="5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3"/>
      <c r="AI439" s="63"/>
      <c r="AJ439" s="63"/>
      <c r="AK439" s="270"/>
      <c r="AL439" s="270"/>
      <c r="AM439" s="270"/>
      <c r="AN439" s="270"/>
    </row>
    <row r="440" ht="15.75" customHeight="1">
      <c r="A440" s="57" t="s">
        <v>315</v>
      </c>
      <c r="B440" s="57" t="s">
        <v>231</v>
      </c>
      <c r="C440" s="57" t="s">
        <v>6</v>
      </c>
      <c r="D440" s="57" t="s">
        <v>328</v>
      </c>
      <c r="E440" s="57" t="s">
        <v>4</v>
      </c>
      <c r="F440" s="382" t="s">
        <v>1168</v>
      </c>
      <c r="G440" s="57" t="s">
        <v>524</v>
      </c>
      <c r="H440" s="38">
        <v>1.0</v>
      </c>
      <c r="I440" s="113">
        <v>4590.0</v>
      </c>
      <c r="J440" s="125"/>
      <c r="K440" s="179">
        <v>1790.0</v>
      </c>
      <c r="L440" s="38">
        <v>1593.0</v>
      </c>
      <c r="M440" s="189">
        <f t="shared" si="44"/>
        <v>1593</v>
      </c>
      <c r="N440" s="57" t="s">
        <v>1134</v>
      </c>
      <c r="O440" s="63"/>
      <c r="P440" s="63"/>
      <c r="Q440" s="63"/>
      <c r="R440" s="64"/>
      <c r="S440" s="54"/>
      <c r="T440" s="54"/>
      <c r="U440" s="54"/>
      <c r="V440" s="54"/>
      <c r="W440" s="5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3"/>
      <c r="AI440" s="63"/>
      <c r="AJ440" s="63"/>
      <c r="AK440" s="270"/>
      <c r="AL440" s="270"/>
      <c r="AM440" s="270"/>
      <c r="AN440" s="270"/>
    </row>
    <row r="441" ht="15.75" customHeight="1">
      <c r="A441" s="271" t="s">
        <v>315</v>
      </c>
      <c r="B441" s="271" t="s">
        <v>236</v>
      </c>
      <c r="C441" s="271" t="s">
        <v>6</v>
      </c>
      <c r="D441" s="271" t="s">
        <v>567</v>
      </c>
      <c r="E441" s="271" t="s">
        <v>319</v>
      </c>
      <c r="F441" s="272" t="s">
        <v>2011</v>
      </c>
      <c r="G441" s="271" t="s">
        <v>377</v>
      </c>
      <c r="H441" s="273">
        <v>1.0</v>
      </c>
      <c r="I441" s="480"/>
      <c r="J441" s="271">
        <v>3190.0</v>
      </c>
      <c r="K441" s="280"/>
      <c r="L441" s="579" t="s">
        <v>398</v>
      </c>
      <c r="M441" s="482">
        <v>1104.85</v>
      </c>
      <c r="N441" s="271" t="s">
        <v>378</v>
      </c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252"/>
      <c r="AL441" s="252"/>
      <c r="AM441" s="252"/>
      <c r="AN441" s="252"/>
      <c r="AO441" s="252"/>
    </row>
    <row r="442" ht="15.75" customHeight="1">
      <c r="A442" s="271" t="s">
        <v>315</v>
      </c>
      <c r="B442" s="271" t="s">
        <v>236</v>
      </c>
      <c r="C442" s="271" t="s">
        <v>6</v>
      </c>
      <c r="D442" s="271" t="s">
        <v>567</v>
      </c>
      <c r="E442" s="271" t="s">
        <v>319</v>
      </c>
      <c r="F442" s="272" t="s">
        <v>2012</v>
      </c>
      <c r="G442" s="271" t="s">
        <v>377</v>
      </c>
      <c r="H442" s="273">
        <v>1.0</v>
      </c>
      <c r="I442" s="480"/>
      <c r="J442" s="271">
        <v>3190.0</v>
      </c>
      <c r="K442" s="280"/>
      <c r="L442" s="481">
        <v>1163.0</v>
      </c>
      <c r="M442" s="482">
        <v>1104.85</v>
      </c>
      <c r="N442" s="271" t="s">
        <v>378</v>
      </c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  <c r="AA442" s="252"/>
      <c r="AB442" s="252"/>
      <c r="AC442" s="252"/>
      <c r="AD442" s="252"/>
      <c r="AE442" s="252"/>
      <c r="AF442" s="252"/>
      <c r="AG442" s="252"/>
      <c r="AH442" s="252"/>
      <c r="AI442" s="252"/>
      <c r="AJ442" s="252"/>
      <c r="AK442" s="252"/>
      <c r="AL442" s="252"/>
      <c r="AM442" s="252"/>
      <c r="AN442" s="252"/>
      <c r="AO442" s="252"/>
    </row>
    <row r="443" ht="15.75" customHeight="1">
      <c r="A443" s="35" t="s">
        <v>315</v>
      </c>
      <c r="B443" s="57" t="s">
        <v>236</v>
      </c>
      <c r="C443" s="57" t="s">
        <v>6</v>
      </c>
      <c r="D443" s="57" t="s">
        <v>567</v>
      </c>
      <c r="E443" s="57" t="s">
        <v>4</v>
      </c>
      <c r="F443" s="382" t="s">
        <v>606</v>
      </c>
      <c r="G443" s="57" t="s">
        <v>524</v>
      </c>
      <c r="H443" s="38">
        <v>1.0</v>
      </c>
      <c r="I443" s="274"/>
      <c r="J443" s="59">
        <v>2590.0</v>
      </c>
      <c r="K443" s="104"/>
      <c r="L443" s="61">
        <v>997.0</v>
      </c>
      <c r="M443" s="62">
        <v>897.0</v>
      </c>
      <c r="N443" s="57" t="s">
        <v>476</v>
      </c>
      <c r="O443" s="64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252"/>
      <c r="AF443" s="252"/>
      <c r="AG443" s="252"/>
      <c r="AH443" s="252"/>
      <c r="AI443" s="252"/>
      <c r="AJ443" s="252"/>
      <c r="AK443" s="252"/>
      <c r="AL443" s="252"/>
      <c r="AM443" s="252"/>
      <c r="AN443" s="252"/>
      <c r="AO443" s="252"/>
    </row>
    <row r="444" ht="15.75" customHeight="1">
      <c r="A444" s="57" t="s">
        <v>315</v>
      </c>
      <c r="B444" s="57" t="s">
        <v>231</v>
      </c>
      <c r="C444" s="57" t="s">
        <v>6</v>
      </c>
      <c r="D444" s="57" t="s">
        <v>328</v>
      </c>
      <c r="E444" s="57" t="s">
        <v>4</v>
      </c>
      <c r="F444" s="382" t="s">
        <v>1169</v>
      </c>
      <c r="G444" s="57" t="s">
        <v>524</v>
      </c>
      <c r="H444" s="38">
        <v>1.0</v>
      </c>
      <c r="I444" s="113">
        <v>6990.0</v>
      </c>
      <c r="J444" s="125"/>
      <c r="K444" s="179">
        <v>2990.0</v>
      </c>
      <c r="L444" s="38">
        <v>2661.0</v>
      </c>
      <c r="M444" s="189">
        <f>L444*H444</f>
        <v>2661</v>
      </c>
      <c r="N444" s="57" t="s">
        <v>1134</v>
      </c>
      <c r="O444" s="63"/>
      <c r="P444" s="63"/>
      <c r="Q444" s="63"/>
      <c r="R444" s="64"/>
      <c r="S444" s="54"/>
      <c r="T444" s="54"/>
      <c r="U444" s="54"/>
      <c r="V444" s="54"/>
      <c r="W444" s="5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3"/>
      <c r="AI444" s="63"/>
      <c r="AJ444" s="63"/>
      <c r="AK444" s="270"/>
      <c r="AL444" s="270"/>
      <c r="AM444" s="270"/>
      <c r="AN444" s="270"/>
    </row>
    <row r="445" ht="15.75" customHeight="1">
      <c r="A445" s="35" t="s">
        <v>315</v>
      </c>
      <c r="B445" s="57" t="s">
        <v>236</v>
      </c>
      <c r="C445" s="57" t="s">
        <v>6</v>
      </c>
      <c r="D445" s="35" t="s">
        <v>474</v>
      </c>
      <c r="E445" s="57" t="s">
        <v>4</v>
      </c>
      <c r="F445" s="348" t="s">
        <v>2013</v>
      </c>
      <c r="G445" s="35" t="s">
        <v>1840</v>
      </c>
      <c r="H445" s="39">
        <v>1.0</v>
      </c>
      <c r="I445" s="480"/>
      <c r="J445" s="59">
        <v>1790.0</v>
      </c>
      <c r="K445" s="58"/>
      <c r="L445" s="377">
        <v>760.0</v>
      </c>
      <c r="M445" s="378">
        <f>1444/2</f>
        <v>722</v>
      </c>
      <c r="N445" s="35" t="s">
        <v>1866</v>
      </c>
      <c r="O445" s="44"/>
      <c r="P445" s="44">
        <f>M445*H445</f>
        <v>722</v>
      </c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252"/>
      <c r="AJ445" s="252"/>
      <c r="AK445" s="252"/>
      <c r="AL445" s="252"/>
      <c r="AM445" s="252"/>
      <c r="AN445" s="252"/>
      <c r="AO445" s="252"/>
    </row>
    <row r="446" ht="15.75" customHeight="1">
      <c r="A446" s="271" t="s">
        <v>315</v>
      </c>
      <c r="B446" s="271" t="s">
        <v>231</v>
      </c>
      <c r="C446" s="271" t="s">
        <v>6</v>
      </c>
      <c r="D446" s="271" t="s">
        <v>328</v>
      </c>
      <c r="E446" s="271" t="s">
        <v>319</v>
      </c>
      <c r="F446" s="272" t="s">
        <v>1998</v>
      </c>
      <c r="G446" s="271" t="s">
        <v>377</v>
      </c>
      <c r="H446" s="273">
        <v>1.0</v>
      </c>
      <c r="I446" s="480"/>
      <c r="J446" s="271">
        <v>3590.0</v>
      </c>
      <c r="K446" s="271"/>
      <c r="L446" s="273">
        <v>1497.0</v>
      </c>
      <c r="M446" s="479">
        <v>1422.0</v>
      </c>
      <c r="N446" s="271" t="s">
        <v>321</v>
      </c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  <c r="AA446" s="252"/>
      <c r="AB446" s="252"/>
      <c r="AC446" s="252"/>
      <c r="AD446" s="252"/>
      <c r="AE446" s="252"/>
      <c r="AF446" s="252"/>
      <c r="AG446" s="252"/>
      <c r="AH446" s="252"/>
      <c r="AI446" s="252"/>
      <c r="AJ446" s="252"/>
      <c r="AK446" s="252"/>
      <c r="AL446" s="252"/>
      <c r="AM446" s="252"/>
      <c r="AN446" s="252"/>
      <c r="AO446" s="252"/>
    </row>
    <row r="447" ht="15.75" customHeight="1">
      <c r="A447" s="35" t="s">
        <v>315</v>
      </c>
      <c r="B447" s="57" t="s">
        <v>236</v>
      </c>
      <c r="C447" s="57" t="s">
        <v>6</v>
      </c>
      <c r="D447" s="57" t="s">
        <v>567</v>
      </c>
      <c r="E447" s="57" t="s">
        <v>4</v>
      </c>
      <c r="F447" s="382" t="s">
        <v>607</v>
      </c>
      <c r="G447" s="57" t="s">
        <v>524</v>
      </c>
      <c r="H447" s="38">
        <v>1.0</v>
      </c>
      <c r="I447" s="274"/>
      <c r="J447" s="59">
        <v>2590.0</v>
      </c>
      <c r="K447" s="104"/>
      <c r="L447" s="61">
        <v>997.0</v>
      </c>
      <c r="M447" s="62">
        <v>897.0</v>
      </c>
      <c r="N447" s="57" t="s">
        <v>476</v>
      </c>
      <c r="O447" s="64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252"/>
      <c r="AF447" s="252"/>
      <c r="AG447" s="252"/>
      <c r="AH447" s="252"/>
      <c r="AI447" s="252"/>
      <c r="AJ447" s="252"/>
      <c r="AK447" s="252"/>
      <c r="AL447" s="252"/>
      <c r="AM447" s="252"/>
      <c r="AN447" s="252"/>
      <c r="AO447" s="252"/>
    </row>
    <row r="448" ht="15.75" customHeight="1">
      <c r="A448" s="271" t="s">
        <v>315</v>
      </c>
      <c r="B448" s="271" t="s">
        <v>231</v>
      </c>
      <c r="C448" s="271" t="s">
        <v>6</v>
      </c>
      <c r="D448" s="394" t="s">
        <v>328</v>
      </c>
      <c r="E448" s="271" t="s">
        <v>319</v>
      </c>
      <c r="F448" s="272" t="s">
        <v>2102</v>
      </c>
      <c r="G448" s="271" t="s">
        <v>377</v>
      </c>
      <c r="H448" s="273">
        <v>1.0</v>
      </c>
      <c r="I448" s="480"/>
      <c r="J448" s="271">
        <v>3590.0</v>
      </c>
      <c r="K448" s="271"/>
      <c r="L448" s="273">
        <v>1497.0</v>
      </c>
      <c r="M448" s="479">
        <v>1422.0</v>
      </c>
      <c r="N448" s="271" t="s">
        <v>321</v>
      </c>
      <c r="O448" s="363" t="s">
        <v>2103</v>
      </c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  <c r="AH448" s="252"/>
      <c r="AI448" s="252"/>
      <c r="AJ448" s="252"/>
      <c r="AK448" s="252"/>
      <c r="AL448" s="252"/>
      <c r="AM448" s="252"/>
      <c r="AN448" s="252"/>
      <c r="AO448" s="252"/>
    </row>
    <row r="449" ht="15.75" customHeight="1">
      <c r="A449" s="282" t="s">
        <v>315</v>
      </c>
      <c r="B449" s="367" t="s">
        <v>231</v>
      </c>
      <c r="C449" s="367" t="s">
        <v>6</v>
      </c>
      <c r="D449" s="367" t="s">
        <v>567</v>
      </c>
      <c r="E449" s="367" t="s">
        <v>4</v>
      </c>
      <c r="F449" s="368" t="s">
        <v>2015</v>
      </c>
      <c r="G449" s="369" t="s">
        <v>1840</v>
      </c>
      <c r="H449" s="39">
        <v>1.0</v>
      </c>
      <c r="I449" s="480"/>
      <c r="J449" s="367">
        <v>3990.0</v>
      </c>
      <c r="K449" s="484"/>
      <c r="L449" s="391">
        <v>1321.0</v>
      </c>
      <c r="M449" s="392">
        <v>1321.0</v>
      </c>
      <c r="N449" s="271" t="s">
        <v>1841</v>
      </c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  <c r="AA449" s="252"/>
      <c r="AB449" s="252"/>
      <c r="AC449" s="252"/>
      <c r="AD449" s="252"/>
      <c r="AE449" s="252"/>
      <c r="AF449" s="252"/>
      <c r="AG449" s="252"/>
      <c r="AH449" s="252"/>
      <c r="AI449" s="252"/>
      <c r="AJ449" s="252"/>
      <c r="AK449" s="252"/>
      <c r="AL449" s="252"/>
      <c r="AM449" s="252"/>
      <c r="AN449" s="252"/>
      <c r="AO449" s="252"/>
    </row>
    <row r="450" ht="15.75" customHeight="1">
      <c r="A450" s="35" t="s">
        <v>315</v>
      </c>
      <c r="B450" s="57" t="s">
        <v>231</v>
      </c>
      <c r="C450" s="57" t="s">
        <v>6</v>
      </c>
      <c r="D450" s="35" t="s">
        <v>567</v>
      </c>
      <c r="E450" s="57" t="s">
        <v>4</v>
      </c>
      <c r="F450" s="348" t="s">
        <v>2016</v>
      </c>
      <c r="G450" s="35" t="s">
        <v>1840</v>
      </c>
      <c r="H450" s="39">
        <v>1.0</v>
      </c>
      <c r="I450" s="480"/>
      <c r="J450" s="59">
        <v>3590.0</v>
      </c>
      <c r="K450" s="58"/>
      <c r="L450" s="377" t="s">
        <v>17</v>
      </c>
      <c r="M450" s="378">
        <f>2642/2</f>
        <v>1321</v>
      </c>
      <c r="N450" s="35" t="s">
        <v>1866</v>
      </c>
      <c r="O450" s="44"/>
      <c r="P450" s="44">
        <f>M450*H450</f>
        <v>1321</v>
      </c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252"/>
      <c r="AJ450" s="252"/>
      <c r="AK450" s="252"/>
      <c r="AL450" s="252"/>
      <c r="AM450" s="252"/>
      <c r="AN450" s="252"/>
      <c r="AO450" s="252"/>
    </row>
    <row r="451" ht="15.75" customHeight="1">
      <c r="A451" s="271" t="s">
        <v>315</v>
      </c>
      <c r="B451" s="271" t="s">
        <v>231</v>
      </c>
      <c r="C451" s="271" t="s">
        <v>6</v>
      </c>
      <c r="D451" s="271" t="s">
        <v>328</v>
      </c>
      <c r="E451" s="271" t="s">
        <v>319</v>
      </c>
      <c r="F451" s="272" t="s">
        <v>1999</v>
      </c>
      <c r="G451" s="271" t="s">
        <v>377</v>
      </c>
      <c r="H451" s="273">
        <v>1.0</v>
      </c>
      <c r="I451" s="480"/>
      <c r="J451" s="271">
        <v>3590.0</v>
      </c>
      <c r="K451" s="271"/>
      <c r="L451" s="273">
        <v>1497.0</v>
      </c>
      <c r="M451" s="479">
        <v>1422.0</v>
      </c>
      <c r="N451" s="271" t="s">
        <v>321</v>
      </c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  <c r="AA451" s="252"/>
      <c r="AB451" s="252"/>
      <c r="AC451" s="252"/>
      <c r="AD451" s="252"/>
      <c r="AE451" s="252"/>
      <c r="AF451" s="252"/>
      <c r="AG451" s="252"/>
      <c r="AH451" s="252"/>
      <c r="AI451" s="252"/>
      <c r="AJ451" s="252"/>
      <c r="AK451" s="252"/>
      <c r="AL451" s="252"/>
      <c r="AM451" s="252"/>
      <c r="AN451" s="252"/>
      <c r="AO451" s="252"/>
    </row>
    <row r="452" ht="15.75" customHeight="1">
      <c r="A452" s="282" t="s">
        <v>315</v>
      </c>
      <c r="B452" s="367" t="s">
        <v>231</v>
      </c>
      <c r="C452" s="367" t="s">
        <v>6</v>
      </c>
      <c r="D452" s="367" t="s">
        <v>567</v>
      </c>
      <c r="E452" s="367" t="s">
        <v>4</v>
      </c>
      <c r="F452" s="368" t="s">
        <v>2017</v>
      </c>
      <c r="G452" s="369" t="s">
        <v>1840</v>
      </c>
      <c r="H452" s="39">
        <v>1.0</v>
      </c>
      <c r="I452" s="480"/>
      <c r="J452" s="367">
        <v>3990.0</v>
      </c>
      <c r="K452" s="484"/>
      <c r="L452" s="391">
        <v>1321.0</v>
      </c>
      <c r="M452" s="392">
        <v>1321.0</v>
      </c>
      <c r="N452" s="271" t="s">
        <v>1841</v>
      </c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  <c r="AA452" s="252"/>
      <c r="AB452" s="252"/>
      <c r="AC452" s="252"/>
      <c r="AD452" s="252"/>
      <c r="AE452" s="252"/>
      <c r="AF452" s="252"/>
      <c r="AG452" s="252"/>
      <c r="AH452" s="252"/>
      <c r="AI452" s="252"/>
      <c r="AJ452" s="252"/>
      <c r="AK452" s="252"/>
      <c r="AL452" s="252"/>
      <c r="AM452" s="252"/>
      <c r="AN452" s="252"/>
      <c r="AO452" s="252"/>
    </row>
    <row r="453" ht="15.75" customHeight="1">
      <c r="A453" s="57" t="s">
        <v>315</v>
      </c>
      <c r="B453" s="57" t="s">
        <v>956</v>
      </c>
      <c r="C453" s="57" t="s">
        <v>6</v>
      </c>
      <c r="D453" s="57" t="s">
        <v>328</v>
      </c>
      <c r="E453" s="57" t="s">
        <v>4</v>
      </c>
      <c r="F453" s="358" t="s">
        <v>957</v>
      </c>
      <c r="G453" s="57" t="s">
        <v>524</v>
      </c>
      <c r="H453" s="38">
        <v>1.0</v>
      </c>
      <c r="I453" s="113">
        <v>3190.0</v>
      </c>
      <c r="J453" s="125"/>
      <c r="K453" s="104"/>
      <c r="L453" s="149">
        <v>1300.0</v>
      </c>
      <c r="M453" s="469">
        <v>1235.0</v>
      </c>
      <c r="N453" s="57" t="s">
        <v>819</v>
      </c>
      <c r="P453" s="63"/>
      <c r="Q453" s="63"/>
      <c r="T453" s="63"/>
      <c r="U453" s="63">
        <f>M453*H453</f>
        <v>1235</v>
      </c>
      <c r="V453" s="63"/>
      <c r="W453" s="63"/>
      <c r="X453" s="63"/>
      <c r="Y453" s="63"/>
      <c r="Z453" s="63"/>
      <c r="AA453" s="63"/>
      <c r="AB453" s="63"/>
      <c r="AC453" s="63"/>
      <c r="AD453" s="63"/>
      <c r="AE453" s="252"/>
      <c r="AF453" s="252"/>
      <c r="AG453" s="252"/>
      <c r="AH453" s="252"/>
      <c r="AI453" s="270"/>
      <c r="AJ453" s="270"/>
      <c r="AK453" s="270"/>
    </row>
    <row r="454" ht="15.75" customHeight="1">
      <c r="A454" s="282" t="s">
        <v>315</v>
      </c>
      <c r="B454" s="367" t="s">
        <v>231</v>
      </c>
      <c r="C454" s="367" t="s">
        <v>6</v>
      </c>
      <c r="D454" s="367" t="s">
        <v>567</v>
      </c>
      <c r="E454" s="367" t="s">
        <v>4</v>
      </c>
      <c r="F454" s="368" t="s">
        <v>2018</v>
      </c>
      <c r="G454" s="369" t="s">
        <v>1840</v>
      </c>
      <c r="H454" s="39">
        <v>1.0</v>
      </c>
      <c r="I454" s="480"/>
      <c r="J454" s="367">
        <v>3990.0</v>
      </c>
      <c r="K454" s="484"/>
      <c r="L454" s="391">
        <v>1321.0</v>
      </c>
      <c r="M454" s="392">
        <v>1321.0</v>
      </c>
      <c r="N454" s="271" t="s">
        <v>1841</v>
      </c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  <c r="AA454" s="252"/>
      <c r="AB454" s="252"/>
      <c r="AC454" s="252"/>
      <c r="AD454" s="252"/>
      <c r="AE454" s="252"/>
      <c r="AF454" s="252"/>
      <c r="AG454" s="252"/>
      <c r="AH454" s="252"/>
      <c r="AI454" s="252"/>
      <c r="AJ454" s="252"/>
      <c r="AK454" s="252"/>
      <c r="AL454" s="252"/>
      <c r="AM454" s="252"/>
      <c r="AN454" s="252"/>
      <c r="AO454" s="252"/>
    </row>
    <row r="455" ht="15.75" customHeight="1">
      <c r="A455" s="271" t="s">
        <v>315</v>
      </c>
      <c r="B455" s="271" t="s">
        <v>246</v>
      </c>
      <c r="C455" s="271" t="s">
        <v>6</v>
      </c>
      <c r="D455" s="271" t="s">
        <v>567</v>
      </c>
      <c r="E455" s="271" t="s">
        <v>319</v>
      </c>
      <c r="F455" s="272" t="s">
        <v>2121</v>
      </c>
      <c r="G455" s="271" t="s">
        <v>377</v>
      </c>
      <c r="H455" s="273">
        <v>0.0</v>
      </c>
      <c r="I455" s="480"/>
      <c r="J455" s="271">
        <v>2590.0</v>
      </c>
      <c r="K455" s="280"/>
      <c r="L455" s="481">
        <v>997.0</v>
      </c>
      <c r="M455" s="482">
        <v>947.15</v>
      </c>
      <c r="N455" s="271" t="s">
        <v>378</v>
      </c>
      <c r="O455" s="363" t="s">
        <v>2111</v>
      </c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  <c r="AH455" s="252"/>
      <c r="AI455" s="252"/>
      <c r="AJ455" s="252"/>
      <c r="AK455" s="252"/>
      <c r="AL455" s="252"/>
      <c r="AM455" s="252"/>
      <c r="AN455" s="252"/>
      <c r="AO455" s="252"/>
    </row>
    <row r="456" ht="15.75" customHeight="1">
      <c r="A456" s="271" t="s">
        <v>315</v>
      </c>
      <c r="B456" s="271" t="s">
        <v>246</v>
      </c>
      <c r="C456" s="271" t="s">
        <v>6</v>
      </c>
      <c r="D456" s="271" t="s">
        <v>474</v>
      </c>
      <c r="E456" s="271" t="s">
        <v>319</v>
      </c>
      <c r="F456" s="272" t="s">
        <v>2019</v>
      </c>
      <c r="G456" s="271" t="s">
        <v>377</v>
      </c>
      <c r="H456" s="273">
        <v>1.0</v>
      </c>
      <c r="I456" s="480"/>
      <c r="J456" s="271">
        <v>2590.0</v>
      </c>
      <c r="K456" s="280"/>
      <c r="L456" s="481">
        <v>997.0</v>
      </c>
      <c r="M456" s="482">
        <v>947.15</v>
      </c>
      <c r="N456" s="271" t="s">
        <v>378</v>
      </c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  <c r="AA456" s="252"/>
      <c r="AB456" s="252"/>
      <c r="AC456" s="252"/>
      <c r="AD456" s="252"/>
      <c r="AE456" s="252"/>
      <c r="AF456" s="252"/>
      <c r="AG456" s="252"/>
      <c r="AH456" s="252"/>
      <c r="AI456" s="252"/>
      <c r="AJ456" s="252"/>
      <c r="AK456" s="252"/>
      <c r="AL456" s="252"/>
      <c r="AM456" s="252"/>
      <c r="AN456" s="252"/>
      <c r="AO456" s="252"/>
    </row>
    <row r="457" ht="15.75" customHeight="1">
      <c r="A457" s="282" t="s">
        <v>315</v>
      </c>
      <c r="B457" s="367" t="s">
        <v>246</v>
      </c>
      <c r="C457" s="367" t="s">
        <v>6</v>
      </c>
      <c r="D457" s="367" t="s">
        <v>567</v>
      </c>
      <c r="E457" s="367" t="s">
        <v>4</v>
      </c>
      <c r="F457" s="368" t="s">
        <v>2021</v>
      </c>
      <c r="G457" s="369" t="s">
        <v>1840</v>
      </c>
      <c r="H457" s="39">
        <v>1.0</v>
      </c>
      <c r="I457" s="480"/>
      <c r="J457" s="367">
        <v>2990.0</v>
      </c>
      <c r="K457" s="484"/>
      <c r="L457" s="391">
        <v>947.0</v>
      </c>
      <c r="M457" s="392">
        <v>947.0</v>
      </c>
      <c r="N457" s="271" t="s">
        <v>1841</v>
      </c>
      <c r="O457" s="380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  <c r="AA457" s="252"/>
      <c r="AB457" s="252"/>
      <c r="AC457" s="252"/>
      <c r="AD457" s="252"/>
      <c r="AE457" s="252"/>
      <c r="AF457" s="252"/>
      <c r="AG457" s="252"/>
      <c r="AH457" s="252"/>
      <c r="AI457" s="252"/>
      <c r="AJ457" s="252"/>
      <c r="AK457" s="252"/>
      <c r="AL457" s="252"/>
      <c r="AM457" s="252"/>
      <c r="AN457" s="252"/>
      <c r="AO457" s="252"/>
    </row>
    <row r="458" ht="15.75" customHeight="1">
      <c r="A458" s="271" t="s">
        <v>315</v>
      </c>
      <c r="B458" s="271" t="s">
        <v>246</v>
      </c>
      <c r="C458" s="271" t="s">
        <v>6</v>
      </c>
      <c r="D458" s="271" t="s">
        <v>567</v>
      </c>
      <c r="E458" s="271" t="s">
        <v>319</v>
      </c>
      <c r="F458" s="272" t="s">
        <v>2022</v>
      </c>
      <c r="G458" s="271" t="s">
        <v>377</v>
      </c>
      <c r="H458" s="273">
        <v>1.0</v>
      </c>
      <c r="I458" s="480"/>
      <c r="J458" s="271">
        <v>2590.0</v>
      </c>
      <c r="K458" s="280"/>
      <c r="L458" s="481">
        <v>997.0</v>
      </c>
      <c r="M458" s="482">
        <v>947.15</v>
      </c>
      <c r="N458" s="271" t="s">
        <v>378</v>
      </c>
      <c r="O458" s="380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  <c r="AH458" s="252"/>
      <c r="AI458" s="252"/>
      <c r="AJ458" s="252"/>
      <c r="AK458" s="252"/>
      <c r="AL458" s="252"/>
      <c r="AM458" s="252"/>
      <c r="AN458" s="252"/>
      <c r="AO458" s="252"/>
    </row>
    <row r="459" ht="15.75" customHeight="1">
      <c r="A459" s="35" t="s">
        <v>315</v>
      </c>
      <c r="B459" s="57" t="s">
        <v>246</v>
      </c>
      <c r="C459" s="57" t="s">
        <v>6</v>
      </c>
      <c r="D459" s="35" t="s">
        <v>567</v>
      </c>
      <c r="E459" s="57" t="s">
        <v>4</v>
      </c>
      <c r="F459" s="348" t="s">
        <v>2023</v>
      </c>
      <c r="G459" s="35" t="s">
        <v>1840</v>
      </c>
      <c r="H459" s="39">
        <v>1.0</v>
      </c>
      <c r="I459" s="480"/>
      <c r="J459" s="59">
        <v>2390.0</v>
      </c>
      <c r="K459" s="58"/>
      <c r="L459" s="377">
        <v>997.0</v>
      </c>
      <c r="M459" s="378">
        <f>1894/2</f>
        <v>947</v>
      </c>
      <c r="N459" s="35" t="s">
        <v>1866</v>
      </c>
      <c r="O459" s="48"/>
      <c r="P459" s="44">
        <f>M459*H459</f>
        <v>947</v>
      </c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252"/>
      <c r="AJ459" s="252"/>
      <c r="AK459" s="252"/>
      <c r="AL459" s="252"/>
      <c r="AM459" s="252"/>
      <c r="AN459" s="252"/>
      <c r="AO459" s="252"/>
    </row>
    <row r="460" ht="15.75" customHeight="1">
      <c r="A460" s="57" t="s">
        <v>315</v>
      </c>
      <c r="B460" s="57" t="s">
        <v>956</v>
      </c>
      <c r="C460" s="57" t="s">
        <v>6</v>
      </c>
      <c r="D460" s="57" t="s">
        <v>328</v>
      </c>
      <c r="E460" s="57" t="s">
        <v>4</v>
      </c>
      <c r="F460" s="358" t="s">
        <v>958</v>
      </c>
      <c r="G460" s="57" t="s">
        <v>524</v>
      </c>
      <c r="H460" s="38">
        <v>1.0</v>
      </c>
      <c r="I460" s="113">
        <v>3190.0</v>
      </c>
      <c r="J460" s="125"/>
      <c r="K460" s="104"/>
      <c r="L460" s="149">
        <v>1300.0</v>
      </c>
      <c r="M460" s="469">
        <v>1235.0</v>
      </c>
      <c r="N460" s="57" t="s">
        <v>819</v>
      </c>
      <c r="O460" s="274"/>
      <c r="P460" s="63"/>
      <c r="Q460" s="63"/>
      <c r="T460" s="63"/>
      <c r="U460" s="63">
        <f>M460*H460</f>
        <v>1235</v>
      </c>
      <c r="V460" s="63"/>
      <c r="W460" s="63"/>
      <c r="X460" s="63"/>
      <c r="Y460" s="63"/>
      <c r="Z460" s="63"/>
      <c r="AA460" s="63"/>
      <c r="AB460" s="63"/>
      <c r="AC460" s="63"/>
      <c r="AD460" s="63"/>
      <c r="AE460" s="252"/>
      <c r="AF460" s="252"/>
      <c r="AG460" s="252"/>
      <c r="AH460" s="252"/>
      <c r="AI460" s="270"/>
      <c r="AJ460" s="270"/>
      <c r="AK460" s="270"/>
    </row>
    <row r="461" ht="15.75" customHeight="1">
      <c r="A461" s="282" t="s">
        <v>315</v>
      </c>
      <c r="B461" s="367" t="s">
        <v>246</v>
      </c>
      <c r="C461" s="367" t="s">
        <v>6</v>
      </c>
      <c r="D461" s="367" t="s">
        <v>567</v>
      </c>
      <c r="E461" s="367" t="s">
        <v>4</v>
      </c>
      <c r="F461" s="368" t="s">
        <v>2024</v>
      </c>
      <c r="G461" s="369" t="s">
        <v>1840</v>
      </c>
      <c r="H461" s="39">
        <v>1.0</v>
      </c>
      <c r="I461" s="480"/>
      <c r="J461" s="367">
        <v>2990.0</v>
      </c>
      <c r="K461" s="484"/>
      <c r="L461" s="391">
        <v>947.0</v>
      </c>
      <c r="M461" s="392">
        <v>947.0</v>
      </c>
      <c r="N461" s="271" t="s">
        <v>1841</v>
      </c>
      <c r="O461" s="380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  <c r="AH461" s="252"/>
      <c r="AI461" s="252"/>
      <c r="AJ461" s="252"/>
      <c r="AK461" s="252"/>
      <c r="AL461" s="252"/>
      <c r="AM461" s="252"/>
      <c r="AN461" s="252"/>
      <c r="AO461" s="252"/>
    </row>
    <row r="462" ht="15.75" customHeight="1">
      <c r="A462" s="35" t="s">
        <v>315</v>
      </c>
      <c r="B462" s="57" t="s">
        <v>231</v>
      </c>
      <c r="C462" s="57" t="s">
        <v>6</v>
      </c>
      <c r="D462" s="35" t="s">
        <v>474</v>
      </c>
      <c r="E462" s="57" t="s">
        <v>4</v>
      </c>
      <c r="F462" s="348" t="s">
        <v>2025</v>
      </c>
      <c r="G462" s="35" t="s">
        <v>1840</v>
      </c>
      <c r="H462" s="39">
        <v>1.0</v>
      </c>
      <c r="I462" s="480"/>
      <c r="J462" s="59">
        <v>5390.0</v>
      </c>
      <c r="K462" s="58"/>
      <c r="L462" s="377" t="s">
        <v>60</v>
      </c>
      <c r="M462" s="378">
        <f>4428/2</f>
        <v>2214</v>
      </c>
      <c r="N462" s="35" t="s">
        <v>1866</v>
      </c>
      <c r="O462" s="48"/>
      <c r="P462" s="44">
        <f>M462*H462</f>
        <v>2214</v>
      </c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252"/>
      <c r="AJ462" s="252"/>
      <c r="AK462" s="252"/>
      <c r="AL462" s="252"/>
      <c r="AM462" s="252"/>
      <c r="AN462" s="252"/>
      <c r="AO462" s="252"/>
    </row>
    <row r="463" ht="15.75" customHeight="1">
      <c r="A463" s="271" t="s">
        <v>315</v>
      </c>
      <c r="B463" s="271" t="s">
        <v>243</v>
      </c>
      <c r="C463" s="271" t="s">
        <v>6</v>
      </c>
      <c r="D463" s="271" t="s">
        <v>328</v>
      </c>
      <c r="E463" s="271" t="s">
        <v>319</v>
      </c>
      <c r="F463" s="272" t="s">
        <v>2001</v>
      </c>
      <c r="G463" s="271" t="s">
        <v>377</v>
      </c>
      <c r="H463" s="273">
        <v>1.0</v>
      </c>
      <c r="I463" s="480"/>
      <c r="J463" s="271">
        <v>2590.0</v>
      </c>
      <c r="K463" s="280"/>
      <c r="L463" s="481">
        <v>997.0</v>
      </c>
      <c r="M463" s="482">
        <v>947.15</v>
      </c>
      <c r="N463" s="271" t="s">
        <v>378</v>
      </c>
      <c r="O463" s="380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52"/>
      <c r="AK463" s="252"/>
      <c r="AL463" s="252"/>
      <c r="AM463" s="252"/>
      <c r="AN463" s="252"/>
      <c r="AO463" s="252"/>
    </row>
    <row r="464" ht="15.75" customHeight="1">
      <c r="A464" s="35" t="s">
        <v>315</v>
      </c>
      <c r="B464" s="57" t="s">
        <v>231</v>
      </c>
      <c r="C464" s="57" t="s">
        <v>6</v>
      </c>
      <c r="D464" s="35" t="s">
        <v>474</v>
      </c>
      <c r="E464" s="57" t="s">
        <v>4</v>
      </c>
      <c r="F464" s="348" t="s">
        <v>2026</v>
      </c>
      <c r="G464" s="35" t="s">
        <v>1840</v>
      </c>
      <c r="H464" s="39">
        <v>1.0</v>
      </c>
      <c r="I464" s="7"/>
      <c r="J464" s="59">
        <v>5390.0</v>
      </c>
      <c r="K464" s="58"/>
      <c r="L464" s="377" t="s">
        <v>60</v>
      </c>
      <c r="M464" s="378">
        <f>6642/3</f>
        <v>2214</v>
      </c>
      <c r="N464" s="35" t="s">
        <v>1866</v>
      </c>
      <c r="O464" s="48"/>
      <c r="P464" s="44">
        <f>M464*H464</f>
        <v>2214</v>
      </c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252"/>
      <c r="AJ464" s="252"/>
      <c r="AK464" s="252"/>
      <c r="AL464" s="252"/>
      <c r="AM464" s="252"/>
      <c r="AN464" s="252"/>
      <c r="AO464" s="252"/>
    </row>
    <row r="465" ht="15.75" customHeight="1">
      <c r="A465" s="282" t="s">
        <v>315</v>
      </c>
      <c r="B465" s="367" t="s">
        <v>1966</v>
      </c>
      <c r="C465" s="367" t="s">
        <v>6</v>
      </c>
      <c r="D465" s="367" t="s">
        <v>328</v>
      </c>
      <c r="E465" s="367" t="s">
        <v>4</v>
      </c>
      <c r="F465" s="368" t="s">
        <v>2006</v>
      </c>
      <c r="G465" s="369" t="s">
        <v>1840</v>
      </c>
      <c r="H465" s="39">
        <v>1.0</v>
      </c>
      <c r="I465" s="572"/>
      <c r="J465" s="367">
        <v>2990.0</v>
      </c>
      <c r="K465" s="484"/>
      <c r="L465" s="391">
        <v>947.0</v>
      </c>
      <c r="M465" s="392">
        <v>947.0</v>
      </c>
      <c r="N465" s="271" t="s">
        <v>1841</v>
      </c>
      <c r="O465" s="380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52"/>
      <c r="AJ465" s="252"/>
      <c r="AK465" s="252"/>
      <c r="AL465" s="252"/>
      <c r="AM465" s="252"/>
      <c r="AN465" s="252"/>
      <c r="AO465" s="252"/>
    </row>
    <row r="466" ht="15.75" customHeight="1">
      <c r="A466" s="271" t="s">
        <v>315</v>
      </c>
      <c r="B466" s="271" t="s">
        <v>407</v>
      </c>
      <c r="C466" s="280"/>
      <c r="D466" s="271" t="s">
        <v>567</v>
      </c>
      <c r="E466" s="271" t="s">
        <v>319</v>
      </c>
      <c r="F466" s="272" t="s">
        <v>2027</v>
      </c>
      <c r="G466" s="271" t="s">
        <v>335</v>
      </c>
      <c r="H466" s="273">
        <v>1.0</v>
      </c>
      <c r="I466" s="7"/>
      <c r="J466" s="271">
        <v>790.0</v>
      </c>
      <c r="K466" s="271"/>
      <c r="L466" s="273">
        <v>263.0</v>
      </c>
      <c r="M466" s="479">
        <v>250.0</v>
      </c>
      <c r="N466" s="271" t="s">
        <v>321</v>
      </c>
      <c r="O466" s="380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52"/>
      <c r="AK466" s="252"/>
      <c r="AL466" s="252"/>
      <c r="AM466" s="252"/>
      <c r="AN466" s="252"/>
      <c r="AO466" s="252"/>
    </row>
    <row r="467" ht="15.75" customHeight="1">
      <c r="A467" s="271" t="s">
        <v>315</v>
      </c>
      <c r="B467" s="271" t="s">
        <v>407</v>
      </c>
      <c r="C467" s="271" t="s">
        <v>6</v>
      </c>
      <c r="D467" s="271" t="s">
        <v>567</v>
      </c>
      <c r="E467" s="271" t="s">
        <v>319</v>
      </c>
      <c r="F467" s="272" t="s">
        <v>2028</v>
      </c>
      <c r="G467" s="271" t="s">
        <v>335</v>
      </c>
      <c r="H467" s="273">
        <v>1.0</v>
      </c>
      <c r="I467" s="480"/>
      <c r="J467" s="271">
        <v>2190.0</v>
      </c>
      <c r="K467" s="271"/>
      <c r="L467" s="273">
        <v>845.0</v>
      </c>
      <c r="M467" s="479">
        <v>803.0</v>
      </c>
      <c r="N467" s="271" t="s">
        <v>321</v>
      </c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52"/>
      <c r="AJ467" s="252"/>
      <c r="AK467" s="252"/>
      <c r="AL467" s="252"/>
      <c r="AM467" s="252"/>
      <c r="AN467" s="252"/>
      <c r="AO467" s="252"/>
    </row>
    <row r="468" ht="15.75" customHeight="1">
      <c r="A468" s="57" t="s">
        <v>315</v>
      </c>
      <c r="B468" s="57" t="s">
        <v>236</v>
      </c>
      <c r="C468" s="57" t="s">
        <v>22</v>
      </c>
      <c r="D468" s="271" t="s">
        <v>567</v>
      </c>
      <c r="E468" s="57" t="s">
        <v>4</v>
      </c>
      <c r="F468" s="358" t="s">
        <v>822</v>
      </c>
      <c r="G468" s="57" t="s">
        <v>524</v>
      </c>
      <c r="H468" s="151">
        <v>2.0</v>
      </c>
      <c r="I468" s="113">
        <v>2790.0</v>
      </c>
      <c r="J468" s="125"/>
      <c r="K468" s="104"/>
      <c r="L468" s="152">
        <v>1190.0</v>
      </c>
      <c r="M468" s="496">
        <v>1012.0</v>
      </c>
      <c r="N468" s="57" t="s">
        <v>819</v>
      </c>
      <c r="P468" s="58"/>
      <c r="Q468" s="58"/>
      <c r="T468" s="63"/>
      <c r="U468" s="63">
        <f>M468*H468</f>
        <v>2024</v>
      </c>
      <c r="V468" s="63"/>
      <c r="W468" s="63"/>
      <c r="X468" s="63"/>
      <c r="Y468" s="63"/>
      <c r="Z468" s="63"/>
      <c r="AA468" s="63"/>
      <c r="AB468" s="63"/>
      <c r="AC468" s="63"/>
      <c r="AD468" s="63"/>
      <c r="AE468" s="252"/>
      <c r="AF468" s="252"/>
      <c r="AG468" s="252"/>
      <c r="AH468" s="252"/>
      <c r="AI468" s="270"/>
      <c r="AJ468" s="270"/>
      <c r="AK468" s="270"/>
    </row>
    <row r="469" ht="15.75" customHeight="1">
      <c r="A469" s="35" t="s">
        <v>315</v>
      </c>
      <c r="B469" s="57" t="s">
        <v>231</v>
      </c>
      <c r="C469" s="57" t="s">
        <v>6</v>
      </c>
      <c r="D469" s="35" t="s">
        <v>328</v>
      </c>
      <c r="E469" s="57" t="s">
        <v>4</v>
      </c>
      <c r="F469" s="348" t="s">
        <v>2007</v>
      </c>
      <c r="G469" s="35" t="s">
        <v>1840</v>
      </c>
      <c r="H469" s="405">
        <v>1.0</v>
      </c>
      <c r="I469" s="483"/>
      <c r="J469" s="59">
        <v>4390.0</v>
      </c>
      <c r="K469" s="485"/>
      <c r="L469" s="486" t="s">
        <v>176</v>
      </c>
      <c r="M469" s="487">
        <f>3478/2</f>
        <v>1739</v>
      </c>
      <c r="N469" s="35" t="s">
        <v>1866</v>
      </c>
      <c r="O469" s="44"/>
      <c r="P469" s="48">
        <f t="shared" ref="P469:P470" si="45">M469*H469</f>
        <v>1739</v>
      </c>
      <c r="Q469" s="48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252"/>
      <c r="AJ469" s="252"/>
      <c r="AK469" s="252"/>
      <c r="AL469" s="252"/>
      <c r="AM469" s="252"/>
      <c r="AN469" s="252"/>
      <c r="AO469" s="252"/>
    </row>
    <row r="470" ht="15.75" customHeight="1">
      <c r="A470" s="35" t="s">
        <v>315</v>
      </c>
      <c r="B470" s="57" t="s">
        <v>231</v>
      </c>
      <c r="C470" s="57" t="s">
        <v>6</v>
      </c>
      <c r="D470" s="35" t="s">
        <v>328</v>
      </c>
      <c r="E470" s="57" t="s">
        <v>4</v>
      </c>
      <c r="F470" s="348" t="s">
        <v>2008</v>
      </c>
      <c r="G470" s="35" t="s">
        <v>1840</v>
      </c>
      <c r="H470" s="491">
        <v>1.0</v>
      </c>
      <c r="I470" s="483"/>
      <c r="J470" s="59">
        <v>4390.0</v>
      </c>
      <c r="K470" s="485"/>
      <c r="L470" s="486" t="s">
        <v>176</v>
      </c>
      <c r="M470" s="487">
        <f>5217/3</f>
        <v>1739</v>
      </c>
      <c r="N470" s="35" t="s">
        <v>1866</v>
      </c>
      <c r="O470" s="44"/>
      <c r="P470" s="44">
        <f t="shared" si="45"/>
        <v>1739</v>
      </c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252"/>
      <c r="AJ470" s="252"/>
      <c r="AK470" s="252"/>
      <c r="AL470" s="252"/>
      <c r="AM470" s="252"/>
      <c r="AN470" s="252"/>
      <c r="AO470" s="252"/>
    </row>
    <row r="471" ht="15.75" customHeight="1">
      <c r="A471" s="57" t="s">
        <v>315</v>
      </c>
      <c r="B471" s="57" t="s">
        <v>231</v>
      </c>
      <c r="C471" s="57" t="s">
        <v>6</v>
      </c>
      <c r="D471" s="271" t="s">
        <v>567</v>
      </c>
      <c r="E471" s="57" t="s">
        <v>4</v>
      </c>
      <c r="F471" s="358" t="s">
        <v>950</v>
      </c>
      <c r="G471" s="57" t="s">
        <v>524</v>
      </c>
      <c r="H471" s="151">
        <v>1.0</v>
      </c>
      <c r="I471" s="113">
        <v>4790.0</v>
      </c>
      <c r="J471" s="125"/>
      <c r="K471" s="104"/>
      <c r="L471" s="152">
        <v>1750.0</v>
      </c>
      <c r="M471" s="495">
        <v>1663.0</v>
      </c>
      <c r="N471" s="57" t="s">
        <v>819</v>
      </c>
      <c r="P471" s="63"/>
      <c r="Q471" s="63"/>
      <c r="T471" s="63"/>
      <c r="U471" s="63">
        <f t="shared" ref="U471:U472" si="46">M471*H471</f>
        <v>1663</v>
      </c>
      <c r="V471" s="63"/>
      <c r="W471" s="63"/>
      <c r="X471" s="63"/>
      <c r="Y471" s="63"/>
      <c r="Z471" s="63"/>
      <c r="AA471" s="63"/>
      <c r="AB471" s="63"/>
      <c r="AC471" s="63"/>
      <c r="AD471" s="63"/>
      <c r="AE471" s="252"/>
      <c r="AF471" s="252"/>
      <c r="AG471" s="252"/>
      <c r="AH471" s="252"/>
      <c r="AI471" s="270"/>
      <c r="AJ471" s="270"/>
      <c r="AK471" s="270"/>
    </row>
    <row r="472" ht="15.75" customHeight="1">
      <c r="A472" s="57" t="s">
        <v>315</v>
      </c>
      <c r="B472" s="57" t="s">
        <v>231</v>
      </c>
      <c r="C472" s="57" t="s">
        <v>6</v>
      </c>
      <c r="D472" s="35" t="s">
        <v>474</v>
      </c>
      <c r="E472" s="57" t="s">
        <v>4</v>
      </c>
      <c r="F472" s="358" t="s">
        <v>950</v>
      </c>
      <c r="G472" s="57" t="s">
        <v>524</v>
      </c>
      <c r="H472" s="151">
        <v>1.0</v>
      </c>
      <c r="I472" s="113">
        <v>4790.0</v>
      </c>
      <c r="J472" s="125"/>
      <c r="K472" s="104"/>
      <c r="L472" s="152">
        <v>1750.0</v>
      </c>
      <c r="M472" s="495">
        <v>1663.0</v>
      </c>
      <c r="N472" s="57" t="s">
        <v>819</v>
      </c>
      <c r="P472" s="63"/>
      <c r="Q472" s="63"/>
      <c r="T472" s="63"/>
      <c r="U472" s="63">
        <f t="shared" si="46"/>
        <v>1663</v>
      </c>
      <c r="V472" s="63"/>
      <c r="W472" s="63"/>
      <c r="X472" s="63"/>
      <c r="Y472" s="63"/>
      <c r="Z472" s="63"/>
      <c r="AA472" s="63"/>
      <c r="AB472" s="63"/>
      <c r="AC472" s="63"/>
      <c r="AD472" s="63"/>
      <c r="AE472" s="252"/>
      <c r="AF472" s="252"/>
      <c r="AG472" s="252"/>
      <c r="AH472" s="252"/>
      <c r="AI472" s="270"/>
      <c r="AJ472" s="270"/>
      <c r="AK472" s="270"/>
    </row>
    <row r="473" ht="15.75" customHeight="1">
      <c r="A473" s="35" t="s">
        <v>315</v>
      </c>
      <c r="B473" s="57" t="s">
        <v>231</v>
      </c>
      <c r="C473" s="57" t="s">
        <v>6</v>
      </c>
      <c r="D473" s="35" t="s">
        <v>328</v>
      </c>
      <c r="E473" s="57" t="s">
        <v>4</v>
      </c>
      <c r="F473" s="348" t="s">
        <v>2009</v>
      </c>
      <c r="G473" s="35" t="s">
        <v>1840</v>
      </c>
      <c r="H473" s="491">
        <v>1.0</v>
      </c>
      <c r="I473" s="483"/>
      <c r="J473" s="59">
        <v>5390.0</v>
      </c>
      <c r="K473" s="485"/>
      <c r="L473" s="486" t="s">
        <v>60</v>
      </c>
      <c r="M473" s="487">
        <f>4428/2</f>
        <v>2214</v>
      </c>
      <c r="N473" s="35" t="s">
        <v>1866</v>
      </c>
      <c r="O473" s="44"/>
      <c r="P473" s="44">
        <f>M473*H473</f>
        <v>2214</v>
      </c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252"/>
      <c r="AJ473" s="252"/>
      <c r="AK473" s="252"/>
      <c r="AL473" s="252"/>
      <c r="AM473" s="252"/>
      <c r="AN473" s="252"/>
      <c r="AO473" s="252"/>
    </row>
    <row r="474" ht="15.75" customHeight="1">
      <c r="A474" s="57" t="s">
        <v>315</v>
      </c>
      <c r="B474" s="57" t="s">
        <v>231</v>
      </c>
      <c r="C474" s="57" t="s">
        <v>6</v>
      </c>
      <c r="D474" s="271" t="s">
        <v>567</v>
      </c>
      <c r="E474" s="57" t="s">
        <v>4</v>
      </c>
      <c r="F474" s="358" t="s">
        <v>951</v>
      </c>
      <c r="G474" s="57" t="s">
        <v>524</v>
      </c>
      <c r="H474" s="38">
        <v>1.0</v>
      </c>
      <c r="I474" s="113">
        <v>5190.0</v>
      </c>
      <c r="J474" s="125"/>
      <c r="K474" s="104"/>
      <c r="L474" s="149">
        <v>1990.0</v>
      </c>
      <c r="M474" s="469">
        <v>1891.0</v>
      </c>
      <c r="N474" s="57" t="s">
        <v>819</v>
      </c>
      <c r="P474" s="63"/>
      <c r="Q474" s="63"/>
      <c r="T474" s="63"/>
      <c r="U474" s="63">
        <f t="shared" ref="U474:U478" si="47">M474*H474</f>
        <v>1891</v>
      </c>
      <c r="V474" s="63"/>
      <c r="W474" s="63"/>
      <c r="X474" s="63"/>
      <c r="Y474" s="63"/>
      <c r="Z474" s="63"/>
      <c r="AA474" s="63"/>
      <c r="AB474" s="63"/>
      <c r="AC474" s="63"/>
      <c r="AD474" s="63"/>
      <c r="AE474" s="252"/>
      <c r="AF474" s="252"/>
      <c r="AG474" s="252"/>
      <c r="AH474" s="252"/>
      <c r="AI474" s="270"/>
      <c r="AJ474" s="270"/>
      <c r="AK474" s="270"/>
    </row>
    <row r="475" ht="15.75" customHeight="1">
      <c r="A475" s="57" t="s">
        <v>315</v>
      </c>
      <c r="B475" s="57" t="s">
        <v>231</v>
      </c>
      <c r="C475" s="57" t="s">
        <v>6</v>
      </c>
      <c r="D475" s="271" t="s">
        <v>567</v>
      </c>
      <c r="E475" s="57" t="s">
        <v>4</v>
      </c>
      <c r="F475" s="358" t="s">
        <v>952</v>
      </c>
      <c r="G475" s="57" t="s">
        <v>524</v>
      </c>
      <c r="H475" s="38">
        <v>1.0</v>
      </c>
      <c r="I475" s="113">
        <v>5190.0</v>
      </c>
      <c r="J475" s="125"/>
      <c r="K475" s="104"/>
      <c r="L475" s="149">
        <v>1990.0</v>
      </c>
      <c r="M475" s="469">
        <v>1891.0</v>
      </c>
      <c r="N475" s="57" t="s">
        <v>819</v>
      </c>
      <c r="P475" s="63"/>
      <c r="Q475" s="63"/>
      <c r="T475" s="63"/>
      <c r="U475" s="63">
        <f t="shared" si="47"/>
        <v>1891</v>
      </c>
      <c r="V475" s="63"/>
      <c r="W475" s="63"/>
      <c r="X475" s="63"/>
      <c r="Y475" s="63"/>
      <c r="Z475" s="63"/>
      <c r="AA475" s="63"/>
      <c r="AB475" s="63"/>
      <c r="AC475" s="63"/>
      <c r="AD475" s="63"/>
      <c r="AE475" s="252"/>
      <c r="AF475" s="252"/>
      <c r="AG475" s="252"/>
      <c r="AH475" s="252"/>
      <c r="AI475" s="270"/>
      <c r="AJ475" s="270"/>
      <c r="AK475" s="270"/>
    </row>
    <row r="476" ht="15.75" customHeight="1">
      <c r="A476" s="57" t="s">
        <v>315</v>
      </c>
      <c r="B476" s="57" t="s">
        <v>231</v>
      </c>
      <c r="C476" s="57" t="s">
        <v>6</v>
      </c>
      <c r="D476" s="271" t="s">
        <v>567</v>
      </c>
      <c r="E476" s="57" t="s">
        <v>4</v>
      </c>
      <c r="F476" s="358" t="s">
        <v>953</v>
      </c>
      <c r="G476" s="57" t="s">
        <v>524</v>
      </c>
      <c r="H476" s="151">
        <v>1.0</v>
      </c>
      <c r="I476" s="113">
        <v>5190.0</v>
      </c>
      <c r="J476" s="125"/>
      <c r="K476" s="104"/>
      <c r="L476" s="152">
        <v>1990.0</v>
      </c>
      <c r="M476" s="495">
        <v>1891.0</v>
      </c>
      <c r="N476" s="57" t="s">
        <v>819</v>
      </c>
      <c r="P476" s="63"/>
      <c r="Q476" s="63"/>
      <c r="T476" s="63"/>
      <c r="U476" s="63">
        <f t="shared" si="47"/>
        <v>1891</v>
      </c>
      <c r="V476" s="63"/>
      <c r="W476" s="63"/>
      <c r="X476" s="63"/>
      <c r="Y476" s="63"/>
      <c r="Z476" s="63"/>
      <c r="AA476" s="63"/>
      <c r="AB476" s="63"/>
      <c r="AC476" s="63"/>
      <c r="AD476" s="63"/>
      <c r="AE476" s="252"/>
      <c r="AF476" s="252"/>
      <c r="AG476" s="252"/>
      <c r="AH476" s="252"/>
      <c r="AI476" s="270"/>
      <c r="AJ476" s="270"/>
      <c r="AK476" s="270"/>
    </row>
    <row r="477" ht="15.75" customHeight="1">
      <c r="A477" s="57" t="s">
        <v>315</v>
      </c>
      <c r="B477" s="57" t="s">
        <v>231</v>
      </c>
      <c r="C477" s="57" t="s">
        <v>6</v>
      </c>
      <c r="D477" s="35" t="s">
        <v>474</v>
      </c>
      <c r="E477" s="57" t="s">
        <v>4</v>
      </c>
      <c r="F477" s="358" t="s">
        <v>953</v>
      </c>
      <c r="G477" s="57" t="s">
        <v>524</v>
      </c>
      <c r="H477" s="151">
        <v>1.0</v>
      </c>
      <c r="I477" s="113">
        <v>5190.0</v>
      </c>
      <c r="J477" s="125"/>
      <c r="K477" s="104"/>
      <c r="L477" s="152">
        <v>1990.0</v>
      </c>
      <c r="M477" s="495">
        <v>1891.0</v>
      </c>
      <c r="N477" s="57" t="s">
        <v>819</v>
      </c>
      <c r="P477" s="63"/>
      <c r="Q477" s="63"/>
      <c r="T477" s="63"/>
      <c r="U477" s="63">
        <f t="shared" si="47"/>
        <v>1891</v>
      </c>
      <c r="V477" s="63"/>
      <c r="W477" s="63"/>
      <c r="X477" s="63"/>
      <c r="Y477" s="63"/>
      <c r="Z477" s="63"/>
      <c r="AA477" s="63"/>
      <c r="AB477" s="63"/>
      <c r="AC477" s="63"/>
      <c r="AD477" s="63"/>
      <c r="AE477" s="252"/>
      <c r="AF477" s="252"/>
      <c r="AG477" s="252"/>
      <c r="AH477" s="252"/>
      <c r="AI477" s="270"/>
      <c r="AJ477" s="270"/>
      <c r="AK477" s="270"/>
    </row>
    <row r="478" ht="15.75" customHeight="1">
      <c r="A478" s="57" t="s">
        <v>315</v>
      </c>
      <c r="B478" s="57" t="s">
        <v>231</v>
      </c>
      <c r="C478" s="57" t="s">
        <v>6</v>
      </c>
      <c r="D478" s="271" t="s">
        <v>567</v>
      </c>
      <c r="E478" s="57" t="s">
        <v>4</v>
      </c>
      <c r="F478" s="358" t="s">
        <v>954</v>
      </c>
      <c r="G478" s="57" t="s">
        <v>524</v>
      </c>
      <c r="H478" s="151">
        <v>1.0</v>
      </c>
      <c r="I478" s="113">
        <v>6390.0</v>
      </c>
      <c r="J478" s="125"/>
      <c r="K478" s="104"/>
      <c r="L478" s="152">
        <v>2690.0</v>
      </c>
      <c r="M478" s="495">
        <v>2556.0</v>
      </c>
      <c r="N478" s="57" t="s">
        <v>819</v>
      </c>
      <c r="P478" s="63"/>
      <c r="Q478" s="63"/>
      <c r="T478" s="63"/>
      <c r="U478" s="63">
        <f t="shared" si="47"/>
        <v>2556</v>
      </c>
      <c r="V478" s="63"/>
      <c r="W478" s="63"/>
      <c r="X478" s="63"/>
      <c r="Y478" s="63"/>
      <c r="Z478" s="63"/>
      <c r="AA478" s="63"/>
      <c r="AB478" s="63"/>
      <c r="AC478" s="63"/>
      <c r="AD478" s="63"/>
      <c r="AE478" s="252"/>
      <c r="AF478" s="252"/>
      <c r="AG478" s="252"/>
      <c r="AH478" s="252"/>
      <c r="AI478" s="270"/>
      <c r="AJ478" s="270"/>
      <c r="AK478" s="270"/>
    </row>
    <row r="479" ht="15.75" customHeight="1">
      <c r="A479" s="35" t="s">
        <v>315</v>
      </c>
      <c r="B479" s="57" t="s">
        <v>231</v>
      </c>
      <c r="C479" s="57" t="s">
        <v>6</v>
      </c>
      <c r="D479" s="35" t="s">
        <v>328</v>
      </c>
      <c r="E479" s="57" t="s">
        <v>4</v>
      </c>
      <c r="F479" s="348" t="s">
        <v>2010</v>
      </c>
      <c r="G479" s="35" t="s">
        <v>1840</v>
      </c>
      <c r="H479" s="491">
        <v>1.0</v>
      </c>
      <c r="I479" s="483"/>
      <c r="J479" s="59">
        <v>5390.0</v>
      </c>
      <c r="K479" s="485"/>
      <c r="L479" s="486" t="s">
        <v>60</v>
      </c>
      <c r="M479" s="487">
        <f>4428/2</f>
        <v>2214</v>
      </c>
      <c r="N479" s="35" t="s">
        <v>1866</v>
      </c>
      <c r="O479" s="44"/>
      <c r="P479" s="44">
        <f>M479*H479</f>
        <v>2214</v>
      </c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252"/>
      <c r="AJ479" s="252"/>
      <c r="AK479" s="252"/>
      <c r="AL479" s="252"/>
      <c r="AM479" s="252"/>
      <c r="AN479" s="252"/>
      <c r="AO479" s="252"/>
    </row>
    <row r="480" ht="15.75" customHeight="1">
      <c r="A480" s="57" t="s">
        <v>315</v>
      </c>
      <c r="B480" s="57" t="s">
        <v>231</v>
      </c>
      <c r="C480" s="57" t="s">
        <v>6</v>
      </c>
      <c r="D480" s="271" t="s">
        <v>567</v>
      </c>
      <c r="E480" s="57" t="s">
        <v>4</v>
      </c>
      <c r="F480" s="358" t="s">
        <v>955</v>
      </c>
      <c r="G480" s="57" t="s">
        <v>524</v>
      </c>
      <c r="H480" s="151">
        <v>1.0</v>
      </c>
      <c r="I480" s="113">
        <v>6390.0</v>
      </c>
      <c r="J480" s="125"/>
      <c r="K480" s="104"/>
      <c r="L480" s="152">
        <v>2690.0</v>
      </c>
      <c r="M480" s="495">
        <v>2556.0</v>
      </c>
      <c r="N480" s="57" t="s">
        <v>819</v>
      </c>
      <c r="P480" s="63"/>
      <c r="Q480" s="63"/>
      <c r="T480" s="63"/>
      <c r="U480" s="63">
        <f>M480*H480</f>
        <v>2556</v>
      </c>
      <c r="V480" s="63"/>
      <c r="W480" s="63"/>
      <c r="X480" s="63"/>
      <c r="Y480" s="63"/>
      <c r="Z480" s="63"/>
      <c r="AA480" s="63"/>
      <c r="AB480" s="63"/>
      <c r="AC480" s="63"/>
      <c r="AD480" s="63"/>
      <c r="AE480" s="252"/>
      <c r="AF480" s="252"/>
      <c r="AG480" s="252"/>
      <c r="AH480" s="252"/>
      <c r="AI480" s="270"/>
      <c r="AJ480" s="270"/>
      <c r="AK480" s="270"/>
    </row>
    <row r="481" ht="15.75" customHeight="1">
      <c r="A481" s="35" t="s">
        <v>315</v>
      </c>
      <c r="B481" s="57" t="s">
        <v>236</v>
      </c>
      <c r="C481" s="57" t="s">
        <v>6</v>
      </c>
      <c r="D481" s="57" t="s">
        <v>328</v>
      </c>
      <c r="E481" s="57" t="s">
        <v>4</v>
      </c>
      <c r="F481" s="382" t="s">
        <v>606</v>
      </c>
      <c r="G481" s="57" t="s">
        <v>524</v>
      </c>
      <c r="H481" s="151">
        <v>1.0</v>
      </c>
      <c r="I481" s="274"/>
      <c r="J481" s="59">
        <v>2590.0</v>
      </c>
      <c r="K481" s="104"/>
      <c r="L481" s="176">
        <v>997.0</v>
      </c>
      <c r="M481" s="494">
        <v>897.0</v>
      </c>
      <c r="N481" s="57" t="s">
        <v>476</v>
      </c>
      <c r="O481" s="64" t="s">
        <v>476</v>
      </c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252"/>
      <c r="AF481" s="252"/>
      <c r="AG481" s="252"/>
      <c r="AH481" s="252"/>
      <c r="AI481" s="252"/>
      <c r="AJ481" s="252"/>
      <c r="AK481" s="252"/>
      <c r="AL481" s="252"/>
      <c r="AM481" s="252"/>
      <c r="AN481" s="252"/>
      <c r="AO481" s="252"/>
    </row>
    <row r="482" ht="15.75" customHeight="1">
      <c r="A482" s="35" t="s">
        <v>315</v>
      </c>
      <c r="B482" s="57" t="s">
        <v>236</v>
      </c>
      <c r="C482" s="57" t="s">
        <v>6</v>
      </c>
      <c r="D482" s="35" t="s">
        <v>328</v>
      </c>
      <c r="E482" s="57" t="s">
        <v>4</v>
      </c>
      <c r="F482" s="348" t="s">
        <v>2014</v>
      </c>
      <c r="G482" s="35" t="s">
        <v>1840</v>
      </c>
      <c r="H482" s="491">
        <v>1.0</v>
      </c>
      <c r="I482" s="480"/>
      <c r="J482" s="59">
        <v>1790.0</v>
      </c>
      <c r="K482" s="58"/>
      <c r="L482" s="486">
        <v>760.0</v>
      </c>
      <c r="M482" s="487">
        <f>1444/2</f>
        <v>722</v>
      </c>
      <c r="N482" s="35" t="s">
        <v>1866</v>
      </c>
      <c r="O482" s="44"/>
      <c r="P482" s="44">
        <f>M482*H482</f>
        <v>722</v>
      </c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252"/>
      <c r="AJ482" s="252"/>
      <c r="AK482" s="252"/>
      <c r="AL482" s="252"/>
      <c r="AM482" s="252"/>
      <c r="AN482" s="252"/>
      <c r="AO482" s="252"/>
    </row>
    <row r="483" ht="15.75" customHeight="1">
      <c r="A483" s="57" t="s">
        <v>315</v>
      </c>
      <c r="B483" s="57" t="s">
        <v>956</v>
      </c>
      <c r="C483" s="57" t="s">
        <v>6</v>
      </c>
      <c r="D483" s="271" t="s">
        <v>567</v>
      </c>
      <c r="E483" s="57" t="s">
        <v>4</v>
      </c>
      <c r="F483" s="358" t="s">
        <v>957</v>
      </c>
      <c r="G483" s="57" t="s">
        <v>524</v>
      </c>
      <c r="H483" s="151">
        <v>1.0</v>
      </c>
      <c r="I483" s="113">
        <v>3190.0</v>
      </c>
      <c r="J483" s="125"/>
      <c r="K483" s="104"/>
      <c r="L483" s="152">
        <v>1300.0</v>
      </c>
      <c r="M483" s="495">
        <v>1235.0</v>
      </c>
      <c r="N483" s="57" t="s">
        <v>819</v>
      </c>
      <c r="P483" s="63"/>
      <c r="Q483" s="63"/>
      <c r="T483" s="63"/>
      <c r="U483" s="63">
        <f t="shared" ref="U483:U491" si="48">M483*H483</f>
        <v>1235</v>
      </c>
      <c r="V483" s="63"/>
      <c r="W483" s="63"/>
      <c r="X483" s="63"/>
      <c r="Y483" s="63"/>
      <c r="Z483" s="63"/>
      <c r="AA483" s="63"/>
      <c r="AB483" s="63"/>
      <c r="AC483" s="63"/>
      <c r="AD483" s="63"/>
      <c r="AE483" s="252"/>
      <c r="AF483" s="252"/>
      <c r="AG483" s="252"/>
      <c r="AH483" s="252"/>
      <c r="AI483" s="270"/>
      <c r="AJ483" s="270"/>
      <c r="AK483" s="270"/>
    </row>
    <row r="484" ht="15.75" customHeight="1">
      <c r="A484" s="57" t="s">
        <v>315</v>
      </c>
      <c r="B484" s="57" t="s">
        <v>236</v>
      </c>
      <c r="C484" s="57" t="s">
        <v>6</v>
      </c>
      <c r="D484" s="57" t="s">
        <v>328</v>
      </c>
      <c r="E484" s="57" t="s">
        <v>4</v>
      </c>
      <c r="F484" s="358" t="s">
        <v>960</v>
      </c>
      <c r="G484" s="57" t="s">
        <v>524</v>
      </c>
      <c r="H484" s="151">
        <v>1.0</v>
      </c>
      <c r="I484" s="113">
        <v>2590.0</v>
      </c>
      <c r="J484" s="125"/>
      <c r="K484" s="104"/>
      <c r="L484" s="152">
        <v>997.0</v>
      </c>
      <c r="M484" s="495">
        <v>947.0</v>
      </c>
      <c r="N484" s="57" t="s">
        <v>819</v>
      </c>
      <c r="P484" s="63"/>
      <c r="Q484" s="63"/>
      <c r="T484" s="63"/>
      <c r="U484" s="63">
        <f t="shared" si="48"/>
        <v>947</v>
      </c>
      <c r="V484" s="63"/>
      <c r="W484" s="63"/>
      <c r="X484" s="63"/>
      <c r="Y484" s="63"/>
      <c r="Z484" s="63"/>
      <c r="AA484" s="63"/>
      <c r="AB484" s="63"/>
      <c r="AC484" s="63"/>
      <c r="AD484" s="63"/>
      <c r="AE484" s="252"/>
      <c r="AF484" s="252"/>
      <c r="AG484" s="252"/>
      <c r="AH484" s="252"/>
      <c r="AI484" s="270"/>
      <c r="AJ484" s="270"/>
      <c r="AK484" s="270"/>
    </row>
    <row r="485" ht="15.75" customHeight="1">
      <c r="A485" s="57" t="s">
        <v>315</v>
      </c>
      <c r="B485" s="57" t="s">
        <v>956</v>
      </c>
      <c r="C485" s="57" t="s">
        <v>6</v>
      </c>
      <c r="D485" s="271" t="s">
        <v>567</v>
      </c>
      <c r="E485" s="57" t="s">
        <v>4</v>
      </c>
      <c r="F485" s="358" t="s">
        <v>958</v>
      </c>
      <c r="G485" s="57" t="s">
        <v>524</v>
      </c>
      <c r="H485" s="151">
        <v>1.0</v>
      </c>
      <c r="I485" s="113">
        <v>3190.0</v>
      </c>
      <c r="J485" s="125"/>
      <c r="K485" s="104"/>
      <c r="L485" s="152">
        <v>1300.0</v>
      </c>
      <c r="M485" s="495">
        <v>1235.0</v>
      </c>
      <c r="N485" s="57" t="s">
        <v>819</v>
      </c>
      <c r="P485" s="63"/>
      <c r="Q485" s="63"/>
      <c r="T485" s="63"/>
      <c r="U485" s="63">
        <f t="shared" si="48"/>
        <v>1235</v>
      </c>
      <c r="V485" s="63"/>
      <c r="W485" s="63"/>
      <c r="X485" s="63"/>
      <c r="Y485" s="63"/>
      <c r="Z485" s="63"/>
      <c r="AA485" s="63"/>
      <c r="AB485" s="63"/>
      <c r="AC485" s="63"/>
      <c r="AD485" s="63"/>
      <c r="AE485" s="252"/>
      <c r="AF485" s="252"/>
      <c r="AG485" s="252"/>
      <c r="AH485" s="252"/>
      <c r="AI485" s="270"/>
      <c r="AJ485" s="270"/>
      <c r="AK485" s="270"/>
    </row>
    <row r="486" ht="15.75" customHeight="1">
      <c r="A486" s="57" t="s">
        <v>315</v>
      </c>
      <c r="B486" s="57" t="s">
        <v>956</v>
      </c>
      <c r="C486" s="57" t="s">
        <v>6</v>
      </c>
      <c r="D486" s="271" t="s">
        <v>567</v>
      </c>
      <c r="E486" s="57" t="s">
        <v>4</v>
      </c>
      <c r="F486" s="358" t="s">
        <v>959</v>
      </c>
      <c r="G486" s="57" t="s">
        <v>524</v>
      </c>
      <c r="H486" s="151">
        <v>1.0</v>
      </c>
      <c r="I486" s="113">
        <v>3190.0</v>
      </c>
      <c r="J486" s="125"/>
      <c r="K486" s="104"/>
      <c r="L486" s="152">
        <v>1300.0</v>
      </c>
      <c r="M486" s="495">
        <v>1235.0</v>
      </c>
      <c r="N486" s="57" t="s">
        <v>819</v>
      </c>
      <c r="P486" s="63"/>
      <c r="Q486" s="63"/>
      <c r="T486" s="63"/>
      <c r="U486" s="63">
        <f t="shared" si="48"/>
        <v>1235</v>
      </c>
      <c r="V486" s="63"/>
      <c r="W486" s="63"/>
      <c r="X486" s="63"/>
      <c r="Y486" s="63"/>
      <c r="Z486" s="63"/>
      <c r="AA486" s="63"/>
      <c r="AB486" s="63"/>
      <c r="AC486" s="63"/>
      <c r="AD486" s="63"/>
      <c r="AE486" s="252"/>
      <c r="AF486" s="252"/>
      <c r="AG486" s="252"/>
      <c r="AH486" s="252"/>
      <c r="AI486" s="270"/>
      <c r="AJ486" s="270"/>
      <c r="AK486" s="270"/>
    </row>
    <row r="487" ht="15.75" customHeight="1">
      <c r="A487" s="57" t="s">
        <v>315</v>
      </c>
      <c r="B487" s="57" t="s">
        <v>956</v>
      </c>
      <c r="C487" s="57" t="s">
        <v>6</v>
      </c>
      <c r="D487" s="35" t="s">
        <v>474</v>
      </c>
      <c r="E487" s="57" t="s">
        <v>4</v>
      </c>
      <c r="F487" s="358" t="s">
        <v>959</v>
      </c>
      <c r="G487" s="57" t="s">
        <v>524</v>
      </c>
      <c r="H487" s="151">
        <v>1.0</v>
      </c>
      <c r="I487" s="113">
        <v>3190.0</v>
      </c>
      <c r="J487" s="125"/>
      <c r="K487" s="104"/>
      <c r="L487" s="152">
        <v>1300.0</v>
      </c>
      <c r="M487" s="495">
        <v>1235.0</v>
      </c>
      <c r="N487" s="57" t="s">
        <v>819</v>
      </c>
      <c r="P487" s="63"/>
      <c r="Q487" s="63"/>
      <c r="T487" s="63"/>
      <c r="U487" s="63">
        <f t="shared" si="48"/>
        <v>1235</v>
      </c>
      <c r="V487" s="63"/>
      <c r="W487" s="63"/>
      <c r="X487" s="63"/>
      <c r="Y487" s="63"/>
      <c r="Z487" s="63"/>
      <c r="AA487" s="63"/>
      <c r="AB487" s="63"/>
      <c r="AC487" s="63"/>
      <c r="AD487" s="63"/>
      <c r="AE487" s="252"/>
      <c r="AF487" s="252"/>
      <c r="AG487" s="252"/>
      <c r="AH487" s="252"/>
      <c r="AI487" s="270"/>
      <c r="AJ487" s="270"/>
      <c r="AK487" s="270"/>
    </row>
    <row r="488" ht="15.75" customHeight="1">
      <c r="A488" s="57" t="s">
        <v>315</v>
      </c>
      <c r="B488" s="57" t="s">
        <v>236</v>
      </c>
      <c r="C488" s="57" t="s">
        <v>22</v>
      </c>
      <c r="D488" s="57" t="s">
        <v>328</v>
      </c>
      <c r="E488" s="57" t="s">
        <v>4</v>
      </c>
      <c r="F488" s="358" t="s">
        <v>961</v>
      </c>
      <c r="G488" s="57" t="s">
        <v>524</v>
      </c>
      <c r="H488" s="151">
        <v>1.0</v>
      </c>
      <c r="I488" s="113">
        <v>2790.0</v>
      </c>
      <c r="J488" s="125"/>
      <c r="K488" s="104"/>
      <c r="L488" s="152">
        <v>1190.0</v>
      </c>
      <c r="M488" s="495">
        <v>1131.0</v>
      </c>
      <c r="N488" s="57" t="s">
        <v>819</v>
      </c>
      <c r="P488" s="63"/>
      <c r="Q488" s="63"/>
      <c r="T488" s="63"/>
      <c r="U488" s="63">
        <f t="shared" si="48"/>
        <v>1131</v>
      </c>
      <c r="V488" s="63"/>
      <c r="W488" s="63"/>
      <c r="X488" s="63"/>
      <c r="Y488" s="63"/>
      <c r="Z488" s="63"/>
      <c r="AA488" s="63"/>
      <c r="AB488" s="63"/>
      <c r="AC488" s="63"/>
      <c r="AD488" s="63"/>
      <c r="AE488" s="252"/>
      <c r="AF488" s="252"/>
      <c r="AG488" s="252"/>
      <c r="AH488" s="252"/>
      <c r="AI488" s="270"/>
      <c r="AJ488" s="270"/>
      <c r="AK488" s="270"/>
    </row>
    <row r="489" ht="15.75" customHeight="1">
      <c r="A489" s="57" t="s">
        <v>315</v>
      </c>
      <c r="B489" s="57" t="s">
        <v>236</v>
      </c>
      <c r="C489" s="57" t="s">
        <v>6</v>
      </c>
      <c r="D489" s="271" t="s">
        <v>567</v>
      </c>
      <c r="E489" s="57" t="s">
        <v>4</v>
      </c>
      <c r="F489" s="358" t="s">
        <v>960</v>
      </c>
      <c r="G489" s="57" t="s">
        <v>524</v>
      </c>
      <c r="H489" s="151">
        <v>1.0</v>
      </c>
      <c r="I489" s="113">
        <v>2590.0</v>
      </c>
      <c r="J489" s="125"/>
      <c r="K489" s="104"/>
      <c r="L489" s="152">
        <v>997.0</v>
      </c>
      <c r="M489" s="495">
        <v>947.0</v>
      </c>
      <c r="N489" s="57" t="s">
        <v>819</v>
      </c>
      <c r="P489" s="63"/>
      <c r="Q489" s="63"/>
      <c r="T489" s="63"/>
      <c r="U489" s="63">
        <f t="shared" si="48"/>
        <v>947</v>
      </c>
      <c r="V489" s="63"/>
      <c r="W489" s="63"/>
      <c r="X489" s="63"/>
      <c r="Y489" s="63"/>
      <c r="Z489" s="63"/>
      <c r="AA489" s="63"/>
      <c r="AB489" s="63"/>
      <c r="AC489" s="63"/>
      <c r="AD489" s="63"/>
      <c r="AE489" s="252"/>
      <c r="AF489" s="252"/>
      <c r="AG489" s="252"/>
      <c r="AH489" s="252"/>
      <c r="AI489" s="270"/>
      <c r="AJ489" s="270"/>
      <c r="AK489" s="270"/>
    </row>
    <row r="490" ht="15.75" customHeight="1">
      <c r="A490" s="57" t="s">
        <v>315</v>
      </c>
      <c r="B490" s="57" t="s">
        <v>236</v>
      </c>
      <c r="C490" s="57" t="s">
        <v>22</v>
      </c>
      <c r="D490" s="271" t="s">
        <v>567</v>
      </c>
      <c r="E490" s="57" t="s">
        <v>4</v>
      </c>
      <c r="F490" s="358" t="s">
        <v>608</v>
      </c>
      <c r="G490" s="57" t="s">
        <v>524</v>
      </c>
      <c r="H490" s="151">
        <v>1.0</v>
      </c>
      <c r="I490" s="113">
        <v>2790.0</v>
      </c>
      <c r="J490" s="125"/>
      <c r="K490" s="104"/>
      <c r="L490" s="152">
        <v>1190.0</v>
      </c>
      <c r="M490" s="496">
        <v>1131.0</v>
      </c>
      <c r="N490" s="57" t="s">
        <v>819</v>
      </c>
      <c r="P490" s="63"/>
      <c r="Q490" s="63"/>
      <c r="T490" s="63"/>
      <c r="U490" s="63">
        <f t="shared" si="48"/>
        <v>1131</v>
      </c>
      <c r="V490" s="63"/>
      <c r="W490" s="63"/>
      <c r="X490" s="63"/>
      <c r="Y490" s="63"/>
      <c r="Z490" s="63"/>
      <c r="AA490" s="63"/>
      <c r="AB490" s="63"/>
      <c r="AC490" s="63"/>
      <c r="AD490" s="63"/>
      <c r="AE490" s="252"/>
      <c r="AF490" s="252"/>
      <c r="AG490" s="252"/>
      <c r="AH490" s="252"/>
      <c r="AI490" s="270"/>
      <c r="AJ490" s="270"/>
      <c r="AK490" s="270"/>
    </row>
    <row r="491" ht="15.75" customHeight="1">
      <c r="A491" s="57" t="s">
        <v>315</v>
      </c>
      <c r="B491" s="57" t="s">
        <v>236</v>
      </c>
      <c r="C491" s="57" t="s">
        <v>22</v>
      </c>
      <c r="D491" s="271" t="s">
        <v>567</v>
      </c>
      <c r="E491" s="57" t="s">
        <v>4</v>
      </c>
      <c r="F491" s="358" t="s">
        <v>961</v>
      </c>
      <c r="G491" s="57" t="s">
        <v>524</v>
      </c>
      <c r="H491" s="151">
        <v>2.0</v>
      </c>
      <c r="I491" s="113">
        <v>2790.0</v>
      </c>
      <c r="J491" s="125"/>
      <c r="K491" s="104"/>
      <c r="L491" s="152">
        <v>1190.0</v>
      </c>
      <c r="M491" s="495">
        <v>1131.0</v>
      </c>
      <c r="N491" s="57" t="s">
        <v>819</v>
      </c>
      <c r="P491" s="63"/>
      <c r="Q491" s="63"/>
      <c r="T491" s="63"/>
      <c r="U491" s="63">
        <f t="shared" si="48"/>
        <v>2262</v>
      </c>
      <c r="V491" s="63"/>
      <c r="W491" s="63"/>
      <c r="X491" s="63"/>
      <c r="Y491" s="63"/>
      <c r="Z491" s="63"/>
      <c r="AA491" s="63"/>
      <c r="AB491" s="63"/>
      <c r="AC491" s="63"/>
      <c r="AD491" s="63"/>
      <c r="AE491" s="252"/>
      <c r="AF491" s="252"/>
      <c r="AG491" s="252"/>
      <c r="AH491" s="252"/>
      <c r="AI491" s="270"/>
      <c r="AJ491" s="270"/>
      <c r="AK491" s="270"/>
    </row>
    <row r="492" ht="15.75" customHeight="1">
      <c r="A492" s="282" t="s">
        <v>315</v>
      </c>
      <c r="B492" s="367" t="s">
        <v>231</v>
      </c>
      <c r="C492" s="367" t="s">
        <v>6</v>
      </c>
      <c r="D492" s="367" t="s">
        <v>328</v>
      </c>
      <c r="E492" s="367" t="s">
        <v>4</v>
      </c>
      <c r="F492" s="368" t="s">
        <v>2015</v>
      </c>
      <c r="G492" s="369" t="s">
        <v>1840</v>
      </c>
      <c r="H492" s="405">
        <v>1.0</v>
      </c>
      <c r="I492" s="480"/>
      <c r="J492" s="367">
        <v>3990.0</v>
      </c>
      <c r="K492" s="484"/>
      <c r="L492" s="416">
        <v>1321.0</v>
      </c>
      <c r="M492" s="573">
        <v>1321.0</v>
      </c>
      <c r="N492" s="271" t="s">
        <v>1841</v>
      </c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52"/>
      <c r="AK492" s="252"/>
      <c r="AL492" s="252"/>
      <c r="AM492" s="252"/>
      <c r="AN492" s="252"/>
      <c r="AO492" s="252"/>
    </row>
    <row r="493" ht="15.75" customHeight="1">
      <c r="A493" s="57" t="s">
        <v>315</v>
      </c>
      <c r="B493" s="57" t="s">
        <v>231</v>
      </c>
      <c r="C493" s="57" t="s">
        <v>6</v>
      </c>
      <c r="D493" s="271" t="s">
        <v>567</v>
      </c>
      <c r="E493" s="57" t="s">
        <v>4</v>
      </c>
      <c r="F493" s="382" t="s">
        <v>1119</v>
      </c>
      <c r="G493" s="57" t="s">
        <v>524</v>
      </c>
      <c r="H493" s="77">
        <v>1.0</v>
      </c>
      <c r="I493" s="113">
        <v>6590.0</v>
      </c>
      <c r="J493" s="125"/>
      <c r="K493" s="178">
        <v>2750.0</v>
      </c>
      <c r="L493" s="151">
        <v>2613.0</v>
      </c>
      <c r="M493" s="175">
        <f>L493*H493</f>
        <v>2613</v>
      </c>
      <c r="N493" s="57" t="s">
        <v>1095</v>
      </c>
      <c r="O493" s="58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70"/>
      <c r="AJ493" s="270"/>
      <c r="AK493" s="270"/>
    </row>
    <row r="494" ht="15.75" customHeight="1">
      <c r="A494" s="282" t="s">
        <v>315</v>
      </c>
      <c r="B494" s="367" t="s">
        <v>231</v>
      </c>
      <c r="C494" s="367" t="s">
        <v>6</v>
      </c>
      <c r="D494" s="367" t="s">
        <v>328</v>
      </c>
      <c r="E494" s="367" t="s">
        <v>4</v>
      </c>
      <c r="F494" s="368" t="s">
        <v>2017</v>
      </c>
      <c r="G494" s="369" t="s">
        <v>1840</v>
      </c>
      <c r="H494" s="422">
        <v>1.0</v>
      </c>
      <c r="I494" s="480"/>
      <c r="J494" s="367">
        <v>3990.0</v>
      </c>
      <c r="K494" s="498"/>
      <c r="L494" s="416">
        <v>1321.0</v>
      </c>
      <c r="M494" s="417">
        <v>1321.0</v>
      </c>
      <c r="N494" s="271" t="s">
        <v>1841</v>
      </c>
      <c r="O494" s="380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52"/>
      <c r="AK494" s="252"/>
      <c r="AL494" s="252"/>
      <c r="AM494" s="252"/>
      <c r="AN494" s="252"/>
      <c r="AO494" s="252"/>
    </row>
    <row r="495" ht="15.75" customHeight="1">
      <c r="A495" s="57" t="s">
        <v>315</v>
      </c>
      <c r="B495" s="57" t="s">
        <v>246</v>
      </c>
      <c r="C495" s="57" t="s">
        <v>6</v>
      </c>
      <c r="D495" s="271" t="s">
        <v>567</v>
      </c>
      <c r="E495" s="57" t="s">
        <v>4</v>
      </c>
      <c r="F495" s="382" t="s">
        <v>1120</v>
      </c>
      <c r="G495" s="57" t="s">
        <v>524</v>
      </c>
      <c r="H495" s="77">
        <v>1.0</v>
      </c>
      <c r="I495" s="113">
        <v>2390.0</v>
      </c>
      <c r="J495" s="125"/>
      <c r="K495" s="178">
        <v>997.0</v>
      </c>
      <c r="L495" s="151">
        <v>947.0</v>
      </c>
      <c r="M495" s="175">
        <f t="shared" ref="M495:M496" si="49">L495*H495</f>
        <v>947</v>
      </c>
      <c r="N495" s="57" t="s">
        <v>1095</v>
      </c>
      <c r="O495" s="58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70"/>
      <c r="AJ495" s="270"/>
      <c r="AK495" s="270"/>
    </row>
    <row r="496" ht="15.75" customHeight="1">
      <c r="A496" s="57" t="s">
        <v>315</v>
      </c>
      <c r="B496" s="57" t="s">
        <v>246</v>
      </c>
      <c r="C496" s="57" t="s">
        <v>6</v>
      </c>
      <c r="D496" s="271" t="s">
        <v>567</v>
      </c>
      <c r="E496" s="57" t="s">
        <v>4</v>
      </c>
      <c r="F496" s="382" t="s">
        <v>1121</v>
      </c>
      <c r="G496" s="57" t="s">
        <v>524</v>
      </c>
      <c r="H496" s="77">
        <v>1.0</v>
      </c>
      <c r="I496" s="113">
        <v>2390.0</v>
      </c>
      <c r="J496" s="125"/>
      <c r="K496" s="178">
        <v>997.0</v>
      </c>
      <c r="L496" s="151">
        <v>947.0</v>
      </c>
      <c r="M496" s="175">
        <f t="shared" si="49"/>
        <v>947</v>
      </c>
      <c r="N496" s="57" t="s">
        <v>1095</v>
      </c>
      <c r="O496" s="58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70"/>
      <c r="AJ496" s="270"/>
      <c r="AK496" s="270"/>
    </row>
    <row r="497" ht="15.75" customHeight="1">
      <c r="A497" s="282" t="s">
        <v>315</v>
      </c>
      <c r="B497" s="367" t="s">
        <v>231</v>
      </c>
      <c r="C497" s="367" t="s">
        <v>6</v>
      </c>
      <c r="D497" s="367" t="s">
        <v>328</v>
      </c>
      <c r="E497" s="367" t="s">
        <v>4</v>
      </c>
      <c r="F497" s="368" t="s">
        <v>2018</v>
      </c>
      <c r="G497" s="369" t="s">
        <v>1840</v>
      </c>
      <c r="H497" s="422">
        <v>1.0</v>
      </c>
      <c r="I497" s="480"/>
      <c r="J497" s="367">
        <v>3990.0</v>
      </c>
      <c r="K497" s="498"/>
      <c r="L497" s="416">
        <v>1321.0</v>
      </c>
      <c r="M497" s="417">
        <v>1321.0</v>
      </c>
      <c r="N497" s="271" t="s">
        <v>1841</v>
      </c>
      <c r="O497" s="380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52"/>
      <c r="AK497" s="252"/>
      <c r="AL497" s="252"/>
      <c r="AM497" s="252"/>
      <c r="AN497" s="252"/>
      <c r="AO497" s="252"/>
    </row>
    <row r="498" ht="15.75" customHeight="1">
      <c r="A498" s="57" t="s">
        <v>315</v>
      </c>
      <c r="B498" s="57" t="s">
        <v>246</v>
      </c>
      <c r="C498" s="57" t="s">
        <v>6</v>
      </c>
      <c r="D498" s="271" t="s">
        <v>567</v>
      </c>
      <c r="E498" s="57" t="s">
        <v>4</v>
      </c>
      <c r="F498" s="382" t="s">
        <v>1122</v>
      </c>
      <c r="G498" s="57" t="s">
        <v>524</v>
      </c>
      <c r="H498" s="77">
        <v>2.0</v>
      </c>
      <c r="I498" s="113">
        <v>2790.0</v>
      </c>
      <c r="J498" s="125"/>
      <c r="K498" s="178">
        <v>1190.0</v>
      </c>
      <c r="L498" s="151">
        <v>1131.0</v>
      </c>
      <c r="M498" s="175">
        <f>L498*H498</f>
        <v>2262</v>
      </c>
      <c r="N498" s="57" t="s">
        <v>1095</v>
      </c>
      <c r="O498" s="58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70"/>
      <c r="AJ498" s="270"/>
      <c r="AK498" s="270"/>
    </row>
    <row r="499" ht="15.75" customHeight="1">
      <c r="A499" s="35" t="s">
        <v>315</v>
      </c>
      <c r="B499" s="57" t="s">
        <v>246</v>
      </c>
      <c r="C499" s="57" t="s">
        <v>6</v>
      </c>
      <c r="D499" s="35" t="s">
        <v>328</v>
      </c>
      <c r="E499" s="57" t="s">
        <v>4</v>
      </c>
      <c r="F499" s="348" t="s">
        <v>2023</v>
      </c>
      <c r="G499" s="35" t="s">
        <v>1840</v>
      </c>
      <c r="H499" s="580">
        <v>1.0</v>
      </c>
      <c r="I499" s="480"/>
      <c r="J499" s="59">
        <v>2390.0</v>
      </c>
      <c r="K499" s="499"/>
      <c r="L499" s="486">
        <v>997.0</v>
      </c>
      <c r="M499" s="407">
        <f>1894/2</f>
        <v>947</v>
      </c>
      <c r="N499" s="35" t="s">
        <v>1866</v>
      </c>
      <c r="O499" s="48"/>
      <c r="P499" s="44">
        <f>M499*H499</f>
        <v>947</v>
      </c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252"/>
      <c r="AJ499" s="252"/>
      <c r="AK499" s="252"/>
      <c r="AL499" s="252"/>
      <c r="AM499" s="252"/>
      <c r="AN499" s="252"/>
      <c r="AO499" s="252"/>
    </row>
    <row r="500" ht="15.75" customHeight="1">
      <c r="A500" s="57" t="s">
        <v>315</v>
      </c>
      <c r="B500" s="57" t="s">
        <v>231</v>
      </c>
      <c r="C500" s="57" t="s">
        <v>6</v>
      </c>
      <c r="D500" s="57" t="s">
        <v>328</v>
      </c>
      <c r="E500" s="57" t="s">
        <v>4</v>
      </c>
      <c r="F500" s="382" t="s">
        <v>1124</v>
      </c>
      <c r="G500" s="57" t="s">
        <v>524</v>
      </c>
      <c r="H500" s="77">
        <v>1.0</v>
      </c>
      <c r="I500" s="113">
        <v>6590.0</v>
      </c>
      <c r="J500" s="125"/>
      <c r="K500" s="178">
        <v>2730.0</v>
      </c>
      <c r="L500" s="151">
        <v>2594.0</v>
      </c>
      <c r="M500" s="175">
        <f t="shared" ref="M500:M503" si="50">L500*H500</f>
        <v>2594</v>
      </c>
      <c r="N500" s="57" t="s">
        <v>1095</v>
      </c>
      <c r="O500" s="58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70"/>
      <c r="AJ500" s="270"/>
      <c r="AK500" s="270"/>
    </row>
    <row r="501" ht="15.75" customHeight="1">
      <c r="A501" s="57" t="s">
        <v>315</v>
      </c>
      <c r="B501" s="57" t="s">
        <v>231</v>
      </c>
      <c r="C501" s="57" t="s">
        <v>6</v>
      </c>
      <c r="D501" s="271" t="s">
        <v>567</v>
      </c>
      <c r="E501" s="57" t="s">
        <v>4</v>
      </c>
      <c r="F501" s="382" t="s">
        <v>1125</v>
      </c>
      <c r="G501" s="57" t="s">
        <v>524</v>
      </c>
      <c r="H501" s="77">
        <v>1.0</v>
      </c>
      <c r="I501" s="113">
        <v>6590.0</v>
      </c>
      <c r="J501" s="125"/>
      <c r="K501" s="178">
        <v>2730.0</v>
      </c>
      <c r="L501" s="151">
        <v>2594.0</v>
      </c>
      <c r="M501" s="175">
        <f t="shared" si="50"/>
        <v>2594</v>
      </c>
      <c r="N501" s="57" t="s">
        <v>1095</v>
      </c>
      <c r="O501" s="58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70"/>
      <c r="AJ501" s="270"/>
      <c r="AK501" s="270"/>
    </row>
    <row r="502" ht="15.75" customHeight="1">
      <c r="A502" s="57" t="s">
        <v>315</v>
      </c>
      <c r="B502" s="57" t="s">
        <v>231</v>
      </c>
      <c r="C502" s="57" t="s">
        <v>6</v>
      </c>
      <c r="D502" s="271" t="s">
        <v>567</v>
      </c>
      <c r="E502" s="57" t="s">
        <v>4</v>
      </c>
      <c r="F502" s="382" t="s">
        <v>1165</v>
      </c>
      <c r="G502" s="57" t="s">
        <v>524</v>
      </c>
      <c r="H502" s="38">
        <v>0.0</v>
      </c>
      <c r="I502" s="113">
        <v>5990.0</v>
      </c>
      <c r="J502" s="125"/>
      <c r="K502" s="179">
        <v>2550.0</v>
      </c>
      <c r="L502" s="38">
        <v>2270.0</v>
      </c>
      <c r="M502" s="189">
        <f t="shared" si="50"/>
        <v>0</v>
      </c>
      <c r="N502" s="57" t="s">
        <v>1134</v>
      </c>
      <c r="O502" s="57" t="s">
        <v>2122</v>
      </c>
      <c r="P502" s="63"/>
      <c r="Q502" s="63"/>
      <c r="R502" s="190"/>
      <c r="S502" s="77"/>
      <c r="T502" s="191"/>
      <c r="U502" s="191"/>
      <c r="V502" s="191"/>
      <c r="W502" s="83"/>
      <c r="X502" s="192"/>
      <c r="Y502" s="192"/>
      <c r="Z502" s="192"/>
      <c r="AA502" s="192"/>
      <c r="AB502" s="192"/>
      <c r="AC502" s="192"/>
      <c r="AD502" s="192"/>
      <c r="AE502" s="192"/>
      <c r="AF502" s="192"/>
      <c r="AG502" s="192"/>
      <c r="AH502" s="63"/>
      <c r="AI502" s="63"/>
      <c r="AJ502" s="63"/>
      <c r="AK502" s="270"/>
      <c r="AL502" s="270"/>
      <c r="AM502" s="270"/>
      <c r="AN502" s="270"/>
    </row>
    <row r="503" ht="15.75" customHeight="1">
      <c r="A503" s="57" t="s">
        <v>315</v>
      </c>
      <c r="B503" s="57" t="s">
        <v>231</v>
      </c>
      <c r="C503" s="57" t="s">
        <v>6</v>
      </c>
      <c r="D503" s="57" t="s">
        <v>328</v>
      </c>
      <c r="E503" s="57" t="s">
        <v>4</v>
      </c>
      <c r="F503" s="382" t="s">
        <v>1125</v>
      </c>
      <c r="G503" s="57" t="s">
        <v>524</v>
      </c>
      <c r="H503" s="38">
        <v>1.0</v>
      </c>
      <c r="I503" s="113">
        <v>6590.0</v>
      </c>
      <c r="J503" s="125"/>
      <c r="K503" s="179">
        <v>2730.0</v>
      </c>
      <c r="L503" s="38">
        <v>2594.0</v>
      </c>
      <c r="M503" s="383">
        <f t="shared" si="50"/>
        <v>2594</v>
      </c>
      <c r="N503" s="57" t="s">
        <v>1095</v>
      </c>
      <c r="O503" s="58"/>
      <c r="P503" s="252"/>
      <c r="Q503" s="252"/>
      <c r="R503" s="433"/>
      <c r="S503" s="433"/>
      <c r="T503" s="276"/>
      <c r="U503" s="276"/>
      <c r="V503" s="276"/>
      <c r="W503" s="277"/>
      <c r="X503" s="276"/>
      <c r="Y503" s="276"/>
      <c r="Z503" s="276"/>
      <c r="AA503" s="276"/>
      <c r="AB503" s="276"/>
      <c r="AC503" s="276"/>
      <c r="AD503" s="276"/>
      <c r="AE503" s="276"/>
      <c r="AF503" s="276"/>
      <c r="AG503" s="276"/>
      <c r="AH503" s="252"/>
      <c r="AI503" s="270"/>
      <c r="AJ503" s="270"/>
      <c r="AK503" s="270"/>
    </row>
    <row r="504" ht="15.75" customHeight="1">
      <c r="A504" s="35" t="s">
        <v>315</v>
      </c>
      <c r="B504" s="57" t="s">
        <v>231</v>
      </c>
      <c r="C504" s="57" t="s">
        <v>6</v>
      </c>
      <c r="D504" s="35" t="s">
        <v>328</v>
      </c>
      <c r="E504" s="57" t="s">
        <v>4</v>
      </c>
      <c r="F504" s="348" t="s">
        <v>2025</v>
      </c>
      <c r="G504" s="35" t="s">
        <v>1840</v>
      </c>
      <c r="H504" s="501">
        <v>1.0</v>
      </c>
      <c r="I504" s="480"/>
      <c r="J504" s="59">
        <v>5390.0</v>
      </c>
      <c r="K504" s="58"/>
      <c r="L504" s="377" t="s">
        <v>60</v>
      </c>
      <c r="M504" s="378">
        <f>4428/2</f>
        <v>2214</v>
      </c>
      <c r="N504" s="35" t="s">
        <v>1866</v>
      </c>
      <c r="O504" s="48"/>
      <c r="P504" s="44">
        <f>M504*H504</f>
        <v>2214</v>
      </c>
      <c r="Q504" s="44"/>
      <c r="R504" s="245"/>
      <c r="S504" s="245"/>
      <c r="T504" s="237"/>
      <c r="U504" s="237"/>
      <c r="V504" s="237"/>
      <c r="W504" s="246"/>
      <c r="X504" s="237"/>
      <c r="Y504" s="237"/>
      <c r="Z504" s="237"/>
      <c r="AA504" s="237"/>
      <c r="AB504" s="237"/>
      <c r="AC504" s="237"/>
      <c r="AD504" s="237"/>
      <c r="AE504" s="237"/>
      <c r="AF504" s="237"/>
      <c r="AG504" s="237"/>
      <c r="AH504" s="44"/>
      <c r="AI504" s="252"/>
      <c r="AJ504" s="252"/>
      <c r="AK504" s="252"/>
      <c r="AL504" s="252"/>
      <c r="AM504" s="252"/>
      <c r="AN504" s="252"/>
      <c r="AO504" s="252"/>
    </row>
    <row r="505" ht="15.75" customHeight="1">
      <c r="A505" s="57" t="s">
        <v>315</v>
      </c>
      <c r="B505" s="57" t="s">
        <v>231</v>
      </c>
      <c r="C505" s="57" t="s">
        <v>6</v>
      </c>
      <c r="D505" s="35" t="s">
        <v>474</v>
      </c>
      <c r="E505" s="57" t="s">
        <v>4</v>
      </c>
      <c r="F505" s="382" t="s">
        <v>1166</v>
      </c>
      <c r="G505" s="57" t="s">
        <v>524</v>
      </c>
      <c r="H505" s="38">
        <v>1.0</v>
      </c>
      <c r="I505" s="113">
        <v>6590.0</v>
      </c>
      <c r="J505" s="125"/>
      <c r="K505" s="179">
        <v>2830.0</v>
      </c>
      <c r="L505" s="38">
        <v>2519.0</v>
      </c>
      <c r="M505" s="189">
        <f t="shared" ref="M505:M507" si="51">L505*H505</f>
        <v>2519</v>
      </c>
      <c r="N505" s="57" t="s">
        <v>1134</v>
      </c>
      <c r="O505" s="58"/>
      <c r="P505" s="63"/>
      <c r="Q505" s="63"/>
      <c r="R505" s="190"/>
      <c r="S505" s="77"/>
      <c r="T505" s="191"/>
      <c r="U505" s="191"/>
      <c r="V505" s="191"/>
      <c r="W505" s="83"/>
      <c r="X505" s="192"/>
      <c r="Y505" s="192"/>
      <c r="Z505" s="192"/>
      <c r="AA505" s="192"/>
      <c r="AB505" s="192"/>
      <c r="AC505" s="192"/>
      <c r="AD505" s="192"/>
      <c r="AE505" s="192"/>
      <c r="AF505" s="192"/>
      <c r="AG505" s="192"/>
      <c r="AH505" s="63"/>
      <c r="AI505" s="63"/>
      <c r="AJ505" s="63"/>
      <c r="AK505" s="270"/>
      <c r="AL505" s="270"/>
      <c r="AM505" s="270"/>
      <c r="AN505" s="270"/>
    </row>
    <row r="506" ht="15.75" customHeight="1">
      <c r="A506" s="57" t="s">
        <v>315</v>
      </c>
      <c r="B506" s="57" t="s">
        <v>231</v>
      </c>
      <c r="C506" s="57" t="s">
        <v>6</v>
      </c>
      <c r="D506" s="35" t="s">
        <v>474</v>
      </c>
      <c r="E506" s="57" t="s">
        <v>4</v>
      </c>
      <c r="F506" s="382" t="s">
        <v>1167</v>
      </c>
      <c r="G506" s="57" t="s">
        <v>524</v>
      </c>
      <c r="H506" s="38">
        <v>1.0</v>
      </c>
      <c r="I506" s="113">
        <v>4590.0</v>
      </c>
      <c r="J506" s="125"/>
      <c r="K506" s="179">
        <v>1790.0</v>
      </c>
      <c r="L506" s="38">
        <v>1593.0</v>
      </c>
      <c r="M506" s="189">
        <f t="shared" si="51"/>
        <v>1593</v>
      </c>
      <c r="N506" s="57" t="s">
        <v>1134</v>
      </c>
      <c r="O506" s="58"/>
      <c r="P506" s="63"/>
      <c r="Q506" s="63"/>
      <c r="R506" s="190"/>
      <c r="S506" s="77"/>
      <c r="T506" s="191"/>
      <c r="U506" s="191"/>
      <c r="V506" s="191"/>
      <c r="W506" s="83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63"/>
      <c r="AI506" s="63"/>
      <c r="AJ506" s="63"/>
      <c r="AK506" s="270"/>
      <c r="AL506" s="270"/>
      <c r="AM506" s="270"/>
      <c r="AN506" s="270"/>
    </row>
    <row r="507" ht="15.75" customHeight="1">
      <c r="A507" s="57" t="s">
        <v>315</v>
      </c>
      <c r="B507" s="57" t="s">
        <v>231</v>
      </c>
      <c r="C507" s="57" t="s">
        <v>6</v>
      </c>
      <c r="D507" s="271" t="s">
        <v>567</v>
      </c>
      <c r="E507" s="57" t="s">
        <v>4</v>
      </c>
      <c r="F507" s="382" t="s">
        <v>1167</v>
      </c>
      <c r="G507" s="57" t="s">
        <v>524</v>
      </c>
      <c r="H507" s="38">
        <v>1.0</v>
      </c>
      <c r="I507" s="113">
        <v>4590.0</v>
      </c>
      <c r="J507" s="125"/>
      <c r="K507" s="179">
        <v>1790.0</v>
      </c>
      <c r="L507" s="38">
        <v>1593.0</v>
      </c>
      <c r="M507" s="189">
        <f t="shared" si="51"/>
        <v>1593</v>
      </c>
      <c r="N507" s="57" t="s">
        <v>1134</v>
      </c>
      <c r="O507" s="58"/>
      <c r="P507" s="63"/>
      <c r="Q507" s="63"/>
      <c r="R507" s="190"/>
      <c r="S507" s="77"/>
      <c r="T507" s="191"/>
      <c r="U507" s="191"/>
      <c r="V507" s="191"/>
      <c r="W507" s="83"/>
      <c r="X507" s="192"/>
      <c r="Y507" s="192"/>
      <c r="Z507" s="192"/>
      <c r="AA507" s="192"/>
      <c r="AB507" s="192"/>
      <c r="AC507" s="192"/>
      <c r="AD507" s="192"/>
      <c r="AE507" s="192"/>
      <c r="AF507" s="192"/>
      <c r="AG507" s="192"/>
      <c r="AH507" s="63"/>
      <c r="AI507" s="63"/>
      <c r="AJ507" s="63"/>
      <c r="AK507" s="270"/>
      <c r="AL507" s="270"/>
      <c r="AM507" s="270"/>
      <c r="AN507" s="270"/>
    </row>
    <row r="508" ht="15.75" customHeight="1">
      <c r="A508" s="35" t="s">
        <v>315</v>
      </c>
      <c r="B508" s="57" t="s">
        <v>231</v>
      </c>
      <c r="C508" s="57" t="s">
        <v>6</v>
      </c>
      <c r="D508" s="35" t="s">
        <v>328</v>
      </c>
      <c r="E508" s="57" t="s">
        <v>4</v>
      </c>
      <c r="F508" s="348" t="s">
        <v>2026</v>
      </c>
      <c r="G508" s="35" t="s">
        <v>1840</v>
      </c>
      <c r="H508" s="501">
        <v>1.0</v>
      </c>
      <c r="I508" s="480"/>
      <c r="J508" s="59">
        <v>5390.0</v>
      </c>
      <c r="K508" s="58"/>
      <c r="L508" s="377" t="s">
        <v>60</v>
      </c>
      <c r="M508" s="378">
        <f>6642/3</f>
        <v>2214</v>
      </c>
      <c r="N508" s="35" t="s">
        <v>1866</v>
      </c>
      <c r="O508" s="48"/>
      <c r="P508" s="44">
        <f>M508*H508</f>
        <v>2214</v>
      </c>
      <c r="Q508" s="44"/>
      <c r="R508" s="245"/>
      <c r="S508" s="245"/>
      <c r="T508" s="237"/>
      <c r="U508" s="237"/>
      <c r="V508" s="237"/>
      <c r="W508" s="246"/>
      <c r="X508" s="237"/>
      <c r="Y508" s="237"/>
      <c r="Z508" s="237"/>
      <c r="AA508" s="237"/>
      <c r="AB508" s="237"/>
      <c r="AC508" s="237"/>
      <c r="AD508" s="237"/>
      <c r="AE508" s="237"/>
      <c r="AF508" s="237"/>
      <c r="AG508" s="237"/>
      <c r="AH508" s="44"/>
      <c r="AI508" s="252"/>
      <c r="AJ508" s="252"/>
      <c r="AK508" s="252"/>
      <c r="AL508" s="252"/>
      <c r="AM508" s="252"/>
      <c r="AN508" s="252"/>
      <c r="AO508" s="252"/>
    </row>
    <row r="509" ht="15.75" customHeight="1">
      <c r="A509" s="57" t="s">
        <v>315</v>
      </c>
      <c r="B509" s="57" t="s">
        <v>231</v>
      </c>
      <c r="C509" s="57" t="s">
        <v>6</v>
      </c>
      <c r="D509" s="271" t="s">
        <v>567</v>
      </c>
      <c r="E509" s="57" t="s">
        <v>4</v>
      </c>
      <c r="F509" s="382" t="s">
        <v>1168</v>
      </c>
      <c r="G509" s="57" t="s">
        <v>524</v>
      </c>
      <c r="H509" s="38">
        <v>1.0</v>
      </c>
      <c r="I509" s="113">
        <v>4590.0</v>
      </c>
      <c r="J509" s="125"/>
      <c r="K509" s="179">
        <v>1790.0</v>
      </c>
      <c r="L509" s="38">
        <v>1593.0</v>
      </c>
      <c r="M509" s="189">
        <f t="shared" ref="M509:M525" si="52">L509*H509</f>
        <v>1593</v>
      </c>
      <c r="N509" s="57" t="s">
        <v>1134</v>
      </c>
      <c r="O509" s="58"/>
      <c r="P509" s="63"/>
      <c r="Q509" s="63"/>
      <c r="R509" s="190"/>
      <c r="S509" s="77"/>
      <c r="T509" s="191"/>
      <c r="U509" s="191"/>
      <c r="V509" s="191"/>
      <c r="W509" s="83"/>
      <c r="X509" s="192"/>
      <c r="Y509" s="192"/>
      <c r="Z509" s="192"/>
      <c r="AA509" s="192"/>
      <c r="AB509" s="192"/>
      <c r="AC509" s="192"/>
      <c r="AD509" s="192"/>
      <c r="AE509" s="192"/>
      <c r="AF509" s="192"/>
      <c r="AG509" s="192"/>
      <c r="AH509" s="63"/>
      <c r="AI509" s="63"/>
      <c r="AJ509" s="63"/>
      <c r="AK509" s="270"/>
      <c r="AL509" s="270"/>
      <c r="AM509" s="270"/>
      <c r="AN509" s="270"/>
    </row>
    <row r="510" ht="15.75" customHeight="1">
      <c r="A510" s="57" t="s">
        <v>315</v>
      </c>
      <c r="B510" s="57" t="s">
        <v>246</v>
      </c>
      <c r="C510" s="57" t="s">
        <v>6</v>
      </c>
      <c r="D510" s="57" t="s">
        <v>328</v>
      </c>
      <c r="E510" s="57" t="s">
        <v>4</v>
      </c>
      <c r="F510" s="382" t="s">
        <v>1121</v>
      </c>
      <c r="G510" s="57" t="s">
        <v>524</v>
      </c>
      <c r="H510" s="38">
        <v>1.0</v>
      </c>
      <c r="I510" s="113">
        <v>2390.0</v>
      </c>
      <c r="J510" s="125"/>
      <c r="K510" s="179">
        <v>997.0</v>
      </c>
      <c r="L510" s="38">
        <v>947.0</v>
      </c>
      <c r="M510" s="383">
        <f t="shared" si="52"/>
        <v>947</v>
      </c>
      <c r="N510" s="57" t="s">
        <v>1095</v>
      </c>
      <c r="O510" s="58"/>
      <c r="P510" s="252"/>
      <c r="Q510" s="252"/>
      <c r="R510" s="433"/>
      <c r="S510" s="433"/>
      <c r="T510" s="276"/>
      <c r="U510" s="276"/>
      <c r="V510" s="276"/>
      <c r="W510" s="277"/>
      <c r="X510" s="276"/>
      <c r="Y510" s="276"/>
      <c r="Z510" s="276"/>
      <c r="AA510" s="276"/>
      <c r="AB510" s="276"/>
      <c r="AC510" s="276"/>
      <c r="AD510" s="276"/>
      <c r="AE510" s="276"/>
      <c r="AF510" s="276"/>
      <c r="AG510" s="276"/>
      <c r="AH510" s="252"/>
      <c r="AI510" s="270"/>
      <c r="AJ510" s="270"/>
      <c r="AK510" s="270"/>
    </row>
    <row r="511" ht="15.75" customHeight="1">
      <c r="A511" s="57" t="s">
        <v>315</v>
      </c>
      <c r="B511" s="57" t="s">
        <v>231</v>
      </c>
      <c r="C511" s="57" t="s">
        <v>6</v>
      </c>
      <c r="D511" s="271" t="s">
        <v>567</v>
      </c>
      <c r="E511" s="57" t="s">
        <v>4</v>
      </c>
      <c r="F511" s="382" t="s">
        <v>1169</v>
      </c>
      <c r="G511" s="57" t="s">
        <v>524</v>
      </c>
      <c r="H511" s="38">
        <v>1.0</v>
      </c>
      <c r="I511" s="113">
        <v>6990.0</v>
      </c>
      <c r="J511" s="125"/>
      <c r="K511" s="179">
        <v>2990.0</v>
      </c>
      <c r="L511" s="38">
        <v>2661.0</v>
      </c>
      <c r="M511" s="189">
        <f t="shared" si="52"/>
        <v>2661</v>
      </c>
      <c r="N511" s="57" t="s">
        <v>1134</v>
      </c>
      <c r="O511" s="58"/>
      <c r="P511" s="63"/>
      <c r="Q511" s="63"/>
      <c r="R511" s="190"/>
      <c r="S511" s="77"/>
      <c r="T511" s="191"/>
      <c r="U511" s="191"/>
      <c r="V511" s="191"/>
      <c r="W511" s="83"/>
      <c r="X511" s="192"/>
      <c r="Y511" s="192"/>
      <c r="Z511" s="192"/>
      <c r="AA511" s="192"/>
      <c r="AB511" s="192"/>
      <c r="AC511" s="192"/>
      <c r="AD511" s="192"/>
      <c r="AE511" s="192"/>
      <c r="AF511" s="192"/>
      <c r="AG511" s="192"/>
      <c r="AH511" s="63"/>
      <c r="AI511" s="63"/>
      <c r="AJ511" s="63"/>
      <c r="AK511" s="270"/>
      <c r="AL511" s="270"/>
      <c r="AM511" s="270"/>
      <c r="AN511" s="270"/>
    </row>
    <row r="512" ht="15.75" customHeight="1">
      <c r="A512" s="57" t="s">
        <v>315</v>
      </c>
      <c r="B512" s="57" t="s">
        <v>246</v>
      </c>
      <c r="C512" s="57" t="s">
        <v>6</v>
      </c>
      <c r="D512" s="57" t="s">
        <v>328</v>
      </c>
      <c r="E512" s="57" t="s">
        <v>4</v>
      </c>
      <c r="F512" s="382" t="s">
        <v>1120</v>
      </c>
      <c r="G512" s="57" t="s">
        <v>524</v>
      </c>
      <c r="H512" s="38">
        <v>1.0</v>
      </c>
      <c r="I512" s="113">
        <v>2390.0</v>
      </c>
      <c r="J512" s="125"/>
      <c r="K512" s="179">
        <v>997.0</v>
      </c>
      <c r="L512" s="38">
        <v>947.0</v>
      </c>
      <c r="M512" s="383">
        <f t="shared" si="52"/>
        <v>947</v>
      </c>
      <c r="N512" s="57" t="s">
        <v>1095</v>
      </c>
      <c r="O512" s="58"/>
      <c r="P512" s="252"/>
      <c r="Q512" s="252"/>
      <c r="R512" s="433"/>
      <c r="S512" s="433"/>
      <c r="T512" s="276"/>
      <c r="U512" s="276"/>
      <c r="V512" s="276"/>
      <c r="W512" s="277"/>
      <c r="X512" s="276"/>
      <c r="Y512" s="276"/>
      <c r="Z512" s="276"/>
      <c r="AA512" s="276"/>
      <c r="AB512" s="276"/>
      <c r="AC512" s="276"/>
      <c r="AD512" s="276"/>
      <c r="AE512" s="276"/>
      <c r="AF512" s="276"/>
      <c r="AG512" s="276"/>
      <c r="AH512" s="252"/>
      <c r="AI512" s="270"/>
      <c r="AJ512" s="270"/>
      <c r="AK512" s="270"/>
    </row>
    <row r="513" ht="15.75" customHeight="1">
      <c r="A513" s="57" t="s">
        <v>315</v>
      </c>
      <c r="B513" s="57" t="s">
        <v>231</v>
      </c>
      <c r="C513" s="57" t="s">
        <v>6</v>
      </c>
      <c r="D513" s="271" t="s">
        <v>567</v>
      </c>
      <c r="E513" s="57" t="s">
        <v>4</v>
      </c>
      <c r="F513" s="382" t="s">
        <v>1170</v>
      </c>
      <c r="G513" s="57" t="s">
        <v>524</v>
      </c>
      <c r="H513" s="38">
        <v>1.0</v>
      </c>
      <c r="I513" s="113">
        <v>6990.0</v>
      </c>
      <c r="J513" s="125"/>
      <c r="K513" s="179">
        <v>2990.0</v>
      </c>
      <c r="L513" s="38">
        <v>2661.0</v>
      </c>
      <c r="M513" s="189">
        <f t="shared" si="52"/>
        <v>2661</v>
      </c>
      <c r="N513" s="57" t="s">
        <v>1134</v>
      </c>
      <c r="O513" s="58"/>
      <c r="P513" s="63"/>
      <c r="Q513" s="63"/>
      <c r="R513" s="190"/>
      <c r="S513" s="77"/>
      <c r="T513" s="191"/>
      <c r="U513" s="191"/>
      <c r="V513" s="191"/>
      <c r="W513" s="83"/>
      <c r="X513" s="192"/>
      <c r="Y513" s="192"/>
      <c r="Z513" s="192"/>
      <c r="AA513" s="192"/>
      <c r="AB513" s="192"/>
      <c r="AC513" s="192"/>
      <c r="AD513" s="192"/>
      <c r="AE513" s="192"/>
      <c r="AF513" s="192"/>
      <c r="AG513" s="192"/>
      <c r="AH513" s="63"/>
      <c r="AI513" s="63"/>
      <c r="AJ513" s="63"/>
      <c r="AK513" s="270"/>
      <c r="AL513" s="270"/>
      <c r="AM513" s="270"/>
      <c r="AN513" s="270"/>
    </row>
    <row r="514" ht="15.75" customHeight="1">
      <c r="A514" s="57" t="s">
        <v>315</v>
      </c>
      <c r="B514" s="57" t="s">
        <v>231</v>
      </c>
      <c r="C514" s="57" t="s">
        <v>6</v>
      </c>
      <c r="D514" s="271" t="s">
        <v>567</v>
      </c>
      <c r="E514" s="57" t="s">
        <v>4</v>
      </c>
      <c r="F514" s="382" t="s">
        <v>1171</v>
      </c>
      <c r="G514" s="57" t="s">
        <v>524</v>
      </c>
      <c r="H514" s="38">
        <v>1.0</v>
      </c>
      <c r="I514" s="113">
        <v>4790.0</v>
      </c>
      <c r="J514" s="125"/>
      <c r="K514" s="179">
        <v>1990.0</v>
      </c>
      <c r="L514" s="38">
        <v>1771.0</v>
      </c>
      <c r="M514" s="189">
        <f t="shared" si="52"/>
        <v>1771</v>
      </c>
      <c r="N514" s="57" t="s">
        <v>1134</v>
      </c>
      <c r="O514" s="58"/>
      <c r="P514" s="63"/>
      <c r="Q514" s="63"/>
      <c r="R514" s="190"/>
      <c r="S514" s="77"/>
      <c r="T514" s="191"/>
      <c r="U514" s="191"/>
      <c r="V514" s="191"/>
      <c r="W514" s="83"/>
      <c r="X514" s="192"/>
      <c r="Y514" s="192"/>
      <c r="Z514" s="192"/>
      <c r="AA514" s="192"/>
      <c r="AB514" s="192"/>
      <c r="AC514" s="192"/>
      <c r="AD514" s="192"/>
      <c r="AE514" s="192"/>
      <c r="AF514" s="192"/>
      <c r="AG514" s="192"/>
      <c r="AH514" s="63"/>
      <c r="AI514" s="63"/>
      <c r="AJ514" s="63"/>
      <c r="AK514" s="270"/>
      <c r="AL514" s="270"/>
      <c r="AM514" s="270"/>
      <c r="AN514" s="270"/>
    </row>
    <row r="515" ht="15.75" customHeight="1">
      <c r="A515" s="57" t="s">
        <v>315</v>
      </c>
      <c r="B515" s="57" t="s">
        <v>231</v>
      </c>
      <c r="C515" s="57" t="s">
        <v>6</v>
      </c>
      <c r="D515" s="35" t="s">
        <v>474</v>
      </c>
      <c r="E515" s="57" t="s">
        <v>4</v>
      </c>
      <c r="F515" s="382" t="s">
        <v>1171</v>
      </c>
      <c r="G515" s="57" t="s">
        <v>524</v>
      </c>
      <c r="H515" s="38">
        <v>1.0</v>
      </c>
      <c r="I515" s="113">
        <v>4790.0</v>
      </c>
      <c r="J515" s="125"/>
      <c r="K515" s="179">
        <v>1990.0</v>
      </c>
      <c r="L515" s="38">
        <v>1771.0</v>
      </c>
      <c r="M515" s="189">
        <f t="shared" si="52"/>
        <v>1771</v>
      </c>
      <c r="N515" s="57" t="s">
        <v>1134</v>
      </c>
      <c r="O515" s="58"/>
      <c r="P515" s="63"/>
      <c r="Q515" s="63"/>
      <c r="R515" s="190"/>
      <c r="S515" s="77"/>
      <c r="T515" s="191"/>
      <c r="U515" s="191"/>
      <c r="V515" s="191"/>
      <c r="W515" s="83"/>
      <c r="X515" s="192"/>
      <c r="Y515" s="192"/>
      <c r="Z515" s="192"/>
      <c r="AA515" s="192"/>
      <c r="AB515" s="192"/>
      <c r="AC515" s="192"/>
      <c r="AD515" s="192"/>
      <c r="AE515" s="192"/>
      <c r="AF515" s="192"/>
      <c r="AG515" s="192"/>
      <c r="AH515" s="63"/>
      <c r="AI515" s="63"/>
      <c r="AJ515" s="63"/>
      <c r="AK515" s="270"/>
      <c r="AL515" s="270"/>
      <c r="AM515" s="270"/>
      <c r="AN515" s="270"/>
    </row>
    <row r="516" ht="15.75" customHeight="1">
      <c r="A516" s="57" t="s">
        <v>315</v>
      </c>
      <c r="B516" s="57" t="s">
        <v>246</v>
      </c>
      <c r="C516" s="57" t="s">
        <v>6</v>
      </c>
      <c r="D516" s="271" t="s">
        <v>567</v>
      </c>
      <c r="E516" s="57" t="s">
        <v>4</v>
      </c>
      <c r="F516" s="382" t="s">
        <v>1172</v>
      </c>
      <c r="G516" s="57" t="s">
        <v>524</v>
      </c>
      <c r="H516" s="38">
        <v>1.0</v>
      </c>
      <c r="I516" s="113">
        <v>2790.0</v>
      </c>
      <c r="J516" s="125"/>
      <c r="K516" s="179">
        <v>1190.0</v>
      </c>
      <c r="L516" s="38">
        <v>1059.0</v>
      </c>
      <c r="M516" s="189">
        <f t="shared" si="52"/>
        <v>1059</v>
      </c>
      <c r="N516" s="57" t="s">
        <v>1134</v>
      </c>
      <c r="O516" s="58"/>
      <c r="P516" s="63"/>
      <c r="Q516" s="63"/>
      <c r="R516" s="190"/>
      <c r="S516" s="77"/>
      <c r="T516" s="191"/>
      <c r="U516" s="191"/>
      <c r="V516" s="191"/>
      <c r="W516" s="83"/>
      <c r="X516" s="192"/>
      <c r="Y516" s="192"/>
      <c r="Z516" s="192"/>
      <c r="AA516" s="192"/>
      <c r="AB516" s="192"/>
      <c r="AC516" s="192"/>
      <c r="AD516" s="192"/>
      <c r="AE516" s="192"/>
      <c r="AF516" s="192"/>
      <c r="AG516" s="192"/>
      <c r="AH516" s="63"/>
      <c r="AI516" s="63"/>
      <c r="AJ516" s="63"/>
      <c r="AK516" s="270"/>
      <c r="AL516" s="270"/>
      <c r="AM516" s="270"/>
      <c r="AN516" s="270"/>
    </row>
    <row r="517" ht="15.75" customHeight="1">
      <c r="A517" s="57" t="s">
        <v>315</v>
      </c>
      <c r="B517" s="57" t="s">
        <v>246</v>
      </c>
      <c r="C517" s="57" t="s">
        <v>6</v>
      </c>
      <c r="D517" s="35" t="s">
        <v>474</v>
      </c>
      <c r="E517" s="57" t="s">
        <v>4</v>
      </c>
      <c r="F517" s="382" t="s">
        <v>1172</v>
      </c>
      <c r="G517" s="57" t="s">
        <v>524</v>
      </c>
      <c r="H517" s="38">
        <v>1.0</v>
      </c>
      <c r="I517" s="113">
        <v>2790.0</v>
      </c>
      <c r="J517" s="125"/>
      <c r="K517" s="179">
        <v>1190.0</v>
      </c>
      <c r="L517" s="38">
        <v>1059.0</v>
      </c>
      <c r="M517" s="189">
        <f t="shared" si="52"/>
        <v>1059</v>
      </c>
      <c r="N517" s="57" t="s">
        <v>1134</v>
      </c>
      <c r="O517" s="58"/>
      <c r="P517" s="63"/>
      <c r="Q517" s="63"/>
      <c r="R517" s="190"/>
      <c r="S517" s="77"/>
      <c r="T517" s="191"/>
      <c r="U517" s="191"/>
      <c r="V517" s="191"/>
      <c r="W517" s="83"/>
      <c r="X517" s="192"/>
      <c r="Y517" s="192"/>
      <c r="Z517" s="192"/>
      <c r="AA517" s="192"/>
      <c r="AB517" s="192"/>
      <c r="AC517" s="192"/>
      <c r="AD517" s="192"/>
      <c r="AE517" s="192"/>
      <c r="AF517" s="192"/>
      <c r="AG517" s="192"/>
      <c r="AH517" s="63"/>
      <c r="AI517" s="63"/>
      <c r="AJ517" s="63"/>
      <c r="AK517" s="270"/>
      <c r="AL517" s="270"/>
      <c r="AM517" s="270"/>
      <c r="AN517" s="270"/>
    </row>
    <row r="518" ht="15.75" customHeight="1">
      <c r="A518" s="57" t="s">
        <v>315</v>
      </c>
      <c r="B518" s="57" t="s">
        <v>236</v>
      </c>
      <c r="C518" s="57" t="s">
        <v>6</v>
      </c>
      <c r="D518" s="271" t="s">
        <v>567</v>
      </c>
      <c r="E518" s="57" t="s">
        <v>4</v>
      </c>
      <c r="F518" s="382" t="s">
        <v>1173</v>
      </c>
      <c r="G518" s="57" t="s">
        <v>524</v>
      </c>
      <c r="H518" s="38">
        <v>1.0</v>
      </c>
      <c r="I518" s="113">
        <v>2290.0</v>
      </c>
      <c r="J518" s="125"/>
      <c r="K518" s="179">
        <v>999.0</v>
      </c>
      <c r="L518" s="38">
        <v>889.0</v>
      </c>
      <c r="M518" s="189">
        <f t="shared" si="52"/>
        <v>889</v>
      </c>
      <c r="N518" s="57" t="s">
        <v>1134</v>
      </c>
      <c r="O518" s="58"/>
      <c r="P518" s="63"/>
      <c r="Q518" s="63"/>
      <c r="R518" s="190"/>
      <c r="S518" s="77"/>
      <c r="T518" s="191"/>
      <c r="U518" s="191"/>
      <c r="V518" s="191"/>
      <c r="W518" s="83"/>
      <c r="X518" s="192"/>
      <c r="Y518" s="192"/>
      <c r="Z518" s="192"/>
      <c r="AA518" s="192"/>
      <c r="AB518" s="192"/>
      <c r="AC518" s="192"/>
      <c r="AD518" s="192"/>
      <c r="AE518" s="192"/>
      <c r="AF518" s="192"/>
      <c r="AG518" s="192"/>
      <c r="AH518" s="63"/>
      <c r="AI518" s="63"/>
      <c r="AJ518" s="63"/>
      <c r="AK518" s="270"/>
      <c r="AL518" s="270"/>
      <c r="AM518" s="270"/>
      <c r="AN518" s="270"/>
    </row>
    <row r="519" ht="15.75" customHeight="1">
      <c r="A519" s="57" t="s">
        <v>315</v>
      </c>
      <c r="B519" s="57" t="s">
        <v>236</v>
      </c>
      <c r="C519" s="57" t="s">
        <v>6</v>
      </c>
      <c r="D519" s="35" t="s">
        <v>474</v>
      </c>
      <c r="E519" s="57" t="s">
        <v>4</v>
      </c>
      <c r="F519" s="382" t="s">
        <v>1174</v>
      </c>
      <c r="G519" s="57" t="s">
        <v>524</v>
      </c>
      <c r="H519" s="38">
        <v>1.0</v>
      </c>
      <c r="I519" s="113">
        <v>2290.0</v>
      </c>
      <c r="J519" s="125"/>
      <c r="K519" s="179">
        <v>999.0</v>
      </c>
      <c r="L519" s="38">
        <v>889.0</v>
      </c>
      <c r="M519" s="189">
        <f t="shared" si="52"/>
        <v>889</v>
      </c>
      <c r="N519" s="57" t="s">
        <v>1134</v>
      </c>
      <c r="O519" s="58"/>
      <c r="P519" s="63"/>
      <c r="Q519" s="63"/>
      <c r="R519" s="190"/>
      <c r="S519" s="77"/>
      <c r="T519" s="191"/>
      <c r="U519" s="191"/>
      <c r="V519" s="191"/>
      <c r="W519" s="83"/>
      <c r="X519" s="192"/>
      <c r="Y519" s="192"/>
      <c r="Z519" s="192"/>
      <c r="AA519" s="192"/>
      <c r="AB519" s="192"/>
      <c r="AC519" s="192"/>
      <c r="AD519" s="192"/>
      <c r="AE519" s="192"/>
      <c r="AF519" s="192"/>
      <c r="AG519" s="192"/>
      <c r="AH519" s="63"/>
      <c r="AI519" s="63"/>
      <c r="AJ519" s="63"/>
      <c r="AK519" s="270"/>
      <c r="AL519" s="270"/>
      <c r="AM519" s="270"/>
      <c r="AN519" s="270"/>
    </row>
    <row r="520" ht="15.75" customHeight="1">
      <c r="A520" s="57" t="s">
        <v>315</v>
      </c>
      <c r="B520" s="57" t="s">
        <v>407</v>
      </c>
      <c r="C520" s="58"/>
      <c r="D520" s="57" t="s">
        <v>328</v>
      </c>
      <c r="E520" s="57" t="s">
        <v>4</v>
      </c>
      <c r="F520" s="358" t="s">
        <v>1429</v>
      </c>
      <c r="G520" s="57" t="s">
        <v>1430</v>
      </c>
      <c r="H520" s="57">
        <v>1.0</v>
      </c>
      <c r="I520" s="113">
        <v>1790.0</v>
      </c>
      <c r="J520" s="125"/>
      <c r="K520" s="211">
        <v>720.0</v>
      </c>
      <c r="L520" s="57">
        <v>684.0</v>
      </c>
      <c r="M520" s="189">
        <f t="shared" si="52"/>
        <v>684</v>
      </c>
      <c r="N520" s="57" t="s">
        <v>1423</v>
      </c>
      <c r="O520" s="63"/>
      <c r="P520" s="64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270"/>
      <c r="AM520" s="270"/>
      <c r="AN520" s="270"/>
    </row>
    <row r="521" ht="15.75" customHeight="1">
      <c r="A521" s="57" t="s">
        <v>315</v>
      </c>
      <c r="B521" s="57" t="s">
        <v>407</v>
      </c>
      <c r="C521" s="58"/>
      <c r="D521" s="57" t="s">
        <v>567</v>
      </c>
      <c r="E521" s="57" t="s">
        <v>4</v>
      </c>
      <c r="F521" s="358" t="s">
        <v>1422</v>
      </c>
      <c r="G521" s="57" t="s">
        <v>335</v>
      </c>
      <c r="H521" s="57">
        <v>1.0</v>
      </c>
      <c r="I521" s="113">
        <v>1190.0</v>
      </c>
      <c r="J521" s="125"/>
      <c r="K521" s="211">
        <v>430.0</v>
      </c>
      <c r="L521" s="57">
        <v>365.5</v>
      </c>
      <c r="M521" s="189">
        <f t="shared" si="52"/>
        <v>365.5</v>
      </c>
      <c r="N521" s="57" t="s">
        <v>1423</v>
      </c>
      <c r="O521" s="63"/>
      <c r="P521" s="64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270"/>
      <c r="AM521" s="270"/>
      <c r="AN521" s="270"/>
    </row>
    <row r="522" ht="15.75" customHeight="1">
      <c r="A522" s="57" t="s">
        <v>315</v>
      </c>
      <c r="B522" s="57" t="s">
        <v>407</v>
      </c>
      <c r="C522" s="58"/>
      <c r="D522" s="57" t="s">
        <v>328</v>
      </c>
      <c r="E522" s="57" t="s">
        <v>4</v>
      </c>
      <c r="F522" s="358" t="s">
        <v>1422</v>
      </c>
      <c r="G522" s="57" t="s">
        <v>335</v>
      </c>
      <c r="H522" s="57">
        <v>1.0</v>
      </c>
      <c r="I522" s="113">
        <v>1190.0</v>
      </c>
      <c r="J522" s="125"/>
      <c r="K522" s="211">
        <v>430.0</v>
      </c>
      <c r="L522" s="57">
        <v>365.5</v>
      </c>
      <c r="M522" s="189">
        <f t="shared" si="52"/>
        <v>365.5</v>
      </c>
      <c r="N522" s="57" t="s">
        <v>1423</v>
      </c>
      <c r="O522" s="63"/>
      <c r="P522" s="64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270"/>
      <c r="AM522" s="270"/>
      <c r="AN522" s="270"/>
    </row>
    <row r="523" ht="15.75" customHeight="1">
      <c r="A523" s="57" t="s">
        <v>315</v>
      </c>
      <c r="B523" s="57" t="s">
        <v>407</v>
      </c>
      <c r="C523" s="58"/>
      <c r="D523" s="57" t="s">
        <v>567</v>
      </c>
      <c r="E523" s="57" t="s">
        <v>4</v>
      </c>
      <c r="F523" s="358" t="s">
        <v>1428</v>
      </c>
      <c r="G523" s="57" t="s">
        <v>335</v>
      </c>
      <c r="H523" s="57">
        <v>1.0</v>
      </c>
      <c r="I523" s="113">
        <v>1890.0</v>
      </c>
      <c r="J523" s="125"/>
      <c r="K523" s="211">
        <v>845.0</v>
      </c>
      <c r="L523" s="57">
        <v>718.25</v>
      </c>
      <c r="M523" s="189">
        <f t="shared" si="52"/>
        <v>718.25</v>
      </c>
      <c r="N523" s="57" t="s">
        <v>1423</v>
      </c>
      <c r="O523" s="63"/>
      <c r="P523" s="64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270"/>
      <c r="AM523" s="270"/>
      <c r="AN523" s="270"/>
    </row>
    <row r="524" ht="15.75" customHeight="1">
      <c r="A524" s="57" t="s">
        <v>315</v>
      </c>
      <c r="B524" s="57" t="s">
        <v>407</v>
      </c>
      <c r="C524" s="58"/>
      <c r="D524" s="57" t="s">
        <v>328</v>
      </c>
      <c r="E524" s="57" t="s">
        <v>4</v>
      </c>
      <c r="F524" s="358" t="s">
        <v>1428</v>
      </c>
      <c r="G524" s="57" t="s">
        <v>335</v>
      </c>
      <c r="H524" s="57">
        <v>1.0</v>
      </c>
      <c r="I524" s="113">
        <v>1890.0</v>
      </c>
      <c r="J524" s="125"/>
      <c r="K524" s="211">
        <v>845.0</v>
      </c>
      <c r="L524" s="57">
        <v>718.25</v>
      </c>
      <c r="M524" s="189">
        <f t="shared" si="52"/>
        <v>718.25</v>
      </c>
      <c r="N524" s="57" t="s">
        <v>1423</v>
      </c>
      <c r="O524" s="63"/>
      <c r="P524" s="64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270"/>
      <c r="AM524" s="270"/>
      <c r="AN524" s="270"/>
    </row>
    <row r="525" ht="15.75" customHeight="1">
      <c r="A525" s="57" t="s">
        <v>315</v>
      </c>
      <c r="B525" s="57" t="s">
        <v>407</v>
      </c>
      <c r="C525" s="58"/>
      <c r="D525" s="57" t="s">
        <v>567</v>
      </c>
      <c r="E525" s="57" t="s">
        <v>4</v>
      </c>
      <c r="F525" s="358" t="s">
        <v>1431</v>
      </c>
      <c r="G525" s="57" t="s">
        <v>1430</v>
      </c>
      <c r="H525" s="57">
        <v>1.0</v>
      </c>
      <c r="I525" s="113">
        <v>1790.0</v>
      </c>
      <c r="J525" s="125"/>
      <c r="K525" s="211">
        <v>720.0</v>
      </c>
      <c r="L525" s="57">
        <v>684.0</v>
      </c>
      <c r="M525" s="189">
        <f t="shared" si="52"/>
        <v>684</v>
      </c>
      <c r="N525" s="57" t="s">
        <v>1423</v>
      </c>
      <c r="O525" s="63"/>
      <c r="P525" s="64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270"/>
      <c r="AM525" s="270"/>
      <c r="AN525" s="270"/>
    </row>
    <row r="526" ht="15.75" customHeight="1">
      <c r="A526" s="301"/>
      <c r="B526" s="252"/>
      <c r="C526" s="252"/>
      <c r="D526" s="252"/>
      <c r="E526" s="252"/>
      <c r="F526" s="503"/>
      <c r="G526" s="252"/>
      <c r="H526" s="455"/>
      <c r="I526" s="252"/>
      <c r="J526" s="252"/>
      <c r="K526" s="504"/>
      <c r="L526" s="505"/>
      <c r="M526" s="506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  <c r="AM526" s="270"/>
      <c r="AN526" s="270"/>
      <c r="AO526" s="270"/>
    </row>
    <row r="527" ht="15.75" customHeight="1">
      <c r="A527" s="301"/>
      <c r="B527" s="252"/>
      <c r="C527" s="252"/>
      <c r="D527" s="252"/>
      <c r="E527" s="252"/>
      <c r="F527" s="503"/>
      <c r="G527" s="252"/>
      <c r="H527" s="455"/>
      <c r="I527" s="252"/>
      <c r="J527" s="252"/>
      <c r="K527" s="504"/>
      <c r="L527" s="505"/>
      <c r="M527" s="506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70"/>
      <c r="AK527" s="270"/>
      <c r="AL527" s="270"/>
      <c r="AM527" s="270"/>
      <c r="AN527" s="270"/>
      <c r="AO527" s="270"/>
    </row>
    <row r="528" ht="15.75" customHeight="1">
      <c r="A528" s="301"/>
      <c r="B528" s="252"/>
      <c r="C528" s="252"/>
      <c r="D528" s="252"/>
      <c r="E528" s="252"/>
      <c r="F528" s="503"/>
      <c r="G528" s="252"/>
      <c r="H528" s="455"/>
      <c r="I528" s="252"/>
      <c r="J528" s="252"/>
      <c r="K528" s="504"/>
      <c r="L528" s="505"/>
      <c r="M528" s="506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  <c r="AM528" s="270"/>
      <c r="AN528" s="270"/>
      <c r="AO528" s="270"/>
    </row>
    <row r="529" ht="15.75" customHeight="1">
      <c r="A529" s="301"/>
      <c r="B529" s="252"/>
      <c r="C529" s="252"/>
      <c r="D529" s="252"/>
      <c r="E529" s="252"/>
      <c r="F529" s="503"/>
      <c r="G529" s="252"/>
      <c r="H529" s="455"/>
      <c r="I529" s="252"/>
      <c r="J529" s="252"/>
      <c r="K529" s="504"/>
      <c r="L529" s="505"/>
      <c r="M529" s="506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  <c r="AM529" s="270"/>
      <c r="AN529" s="270"/>
      <c r="AO529" s="270"/>
    </row>
    <row r="530" ht="15.75" customHeight="1">
      <c r="A530" s="301"/>
      <c r="B530" s="252"/>
      <c r="C530" s="252"/>
      <c r="D530" s="252"/>
      <c r="E530" s="252"/>
      <c r="F530" s="503"/>
      <c r="G530" s="252"/>
      <c r="H530" s="455"/>
      <c r="I530" s="252"/>
      <c r="J530" s="252"/>
      <c r="K530" s="504"/>
      <c r="L530" s="505"/>
      <c r="M530" s="506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  <c r="AM530" s="270"/>
      <c r="AN530" s="270"/>
      <c r="AO530" s="270"/>
    </row>
    <row r="531" ht="15.75" customHeight="1">
      <c r="A531" s="301"/>
      <c r="B531" s="252"/>
      <c r="C531" s="252"/>
      <c r="D531" s="252"/>
      <c r="E531" s="252"/>
      <c r="F531" s="503"/>
      <c r="G531" s="252"/>
      <c r="H531" s="455"/>
      <c r="I531" s="252"/>
      <c r="J531" s="252"/>
      <c r="K531" s="504"/>
      <c r="L531" s="505"/>
      <c r="M531" s="506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  <c r="AM531" s="270"/>
      <c r="AN531" s="270"/>
      <c r="AO531" s="270"/>
    </row>
    <row r="532" ht="15.75" customHeight="1">
      <c r="A532" s="301"/>
      <c r="B532" s="252"/>
      <c r="C532" s="252"/>
      <c r="D532" s="252"/>
      <c r="E532" s="252"/>
      <c r="F532" s="503"/>
      <c r="G532" s="252"/>
      <c r="H532" s="455"/>
      <c r="I532" s="252"/>
      <c r="J532" s="252"/>
      <c r="K532" s="504"/>
      <c r="L532" s="505"/>
      <c r="M532" s="506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70"/>
      <c r="AK532" s="270"/>
      <c r="AL532" s="270"/>
      <c r="AM532" s="270"/>
      <c r="AN532" s="270"/>
      <c r="AO532" s="270"/>
    </row>
    <row r="533" ht="15.75" customHeight="1">
      <c r="A533" s="301"/>
      <c r="B533" s="252"/>
      <c r="C533" s="252"/>
      <c r="D533" s="252"/>
      <c r="E533" s="252"/>
      <c r="F533" s="503"/>
      <c r="G533" s="252"/>
      <c r="H533" s="455"/>
      <c r="I533" s="252"/>
      <c r="J533" s="252"/>
      <c r="K533" s="504"/>
      <c r="L533" s="505"/>
      <c r="M533" s="506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70"/>
      <c r="AK533" s="270"/>
      <c r="AL533" s="270"/>
      <c r="AM533" s="270"/>
      <c r="AN533" s="270"/>
      <c r="AO533" s="270"/>
    </row>
    <row r="534" ht="15.75" customHeight="1">
      <c r="A534" s="301"/>
      <c r="B534" s="252"/>
      <c r="C534" s="252"/>
      <c r="D534" s="252"/>
      <c r="E534" s="252"/>
      <c r="F534" s="503"/>
      <c r="G534" s="252"/>
      <c r="H534" s="455"/>
      <c r="I534" s="252"/>
      <c r="J534" s="252"/>
      <c r="K534" s="504"/>
      <c r="L534" s="505"/>
      <c r="M534" s="506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70"/>
      <c r="AK534" s="270"/>
      <c r="AL534" s="270"/>
      <c r="AM534" s="270"/>
      <c r="AN534" s="270"/>
      <c r="AO534" s="270"/>
    </row>
    <row r="535" ht="15.75" customHeight="1">
      <c r="A535" s="301"/>
      <c r="B535" s="252"/>
      <c r="C535" s="252"/>
      <c r="D535" s="252"/>
      <c r="E535" s="252"/>
      <c r="F535" s="503"/>
      <c r="G535" s="252"/>
      <c r="H535" s="455"/>
      <c r="I535" s="252"/>
      <c r="J535" s="252"/>
      <c r="K535" s="504"/>
      <c r="L535" s="505"/>
      <c r="M535" s="506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70"/>
      <c r="AK535" s="270"/>
      <c r="AL535" s="270"/>
      <c r="AM535" s="270"/>
      <c r="AN535" s="270"/>
      <c r="AO535" s="270"/>
    </row>
    <row r="536" ht="15.75" customHeight="1">
      <c r="A536" s="301"/>
      <c r="B536" s="252"/>
      <c r="C536" s="252"/>
      <c r="D536" s="252"/>
      <c r="E536" s="252"/>
      <c r="F536" s="503"/>
      <c r="G536" s="252"/>
      <c r="H536" s="455"/>
      <c r="I536" s="252"/>
      <c r="J536" s="252"/>
      <c r="K536" s="504"/>
      <c r="L536" s="505"/>
      <c r="M536" s="506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70"/>
      <c r="AK536" s="270"/>
      <c r="AL536" s="270"/>
      <c r="AM536" s="270"/>
      <c r="AN536" s="270"/>
      <c r="AO536" s="270"/>
    </row>
    <row r="537" ht="15.75" customHeight="1">
      <c r="A537" s="301"/>
      <c r="B537" s="252"/>
      <c r="C537" s="252"/>
      <c r="D537" s="252"/>
      <c r="E537" s="252"/>
      <c r="F537" s="503"/>
      <c r="G537" s="252"/>
      <c r="H537" s="455"/>
      <c r="I537" s="252"/>
      <c r="J537" s="252"/>
      <c r="K537" s="504"/>
      <c r="L537" s="505"/>
      <c r="M537" s="506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70"/>
      <c r="AK537" s="270"/>
      <c r="AL537" s="270"/>
      <c r="AM537" s="270"/>
      <c r="AN537" s="270"/>
      <c r="AO537" s="270"/>
    </row>
    <row r="538" ht="15.75" customHeight="1">
      <c r="A538" s="301"/>
      <c r="B538" s="252"/>
      <c r="C538" s="252"/>
      <c r="D538" s="252"/>
      <c r="E538" s="252"/>
      <c r="F538" s="503"/>
      <c r="G538" s="252"/>
      <c r="H538" s="455"/>
      <c r="I538" s="252"/>
      <c r="J538" s="252"/>
      <c r="K538" s="504"/>
      <c r="L538" s="505"/>
      <c r="M538" s="506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70"/>
      <c r="AK538" s="270"/>
      <c r="AL538" s="270"/>
      <c r="AM538" s="270"/>
      <c r="AN538" s="270"/>
      <c r="AO538" s="270"/>
    </row>
    <row r="539" ht="15.75" customHeight="1">
      <c r="A539" s="301"/>
      <c r="B539" s="252"/>
      <c r="C539" s="252"/>
      <c r="D539" s="252"/>
      <c r="E539" s="252"/>
      <c r="F539" s="503"/>
      <c r="G539" s="252"/>
      <c r="H539" s="455"/>
      <c r="I539" s="252"/>
      <c r="J539" s="252"/>
      <c r="K539" s="504"/>
      <c r="L539" s="505"/>
      <c r="M539" s="506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70"/>
      <c r="AK539" s="270"/>
      <c r="AL539" s="270"/>
      <c r="AM539" s="270"/>
      <c r="AN539" s="270"/>
      <c r="AO539" s="270"/>
    </row>
    <row r="540" ht="15.75" customHeight="1">
      <c r="A540" s="301"/>
      <c r="B540" s="252"/>
      <c r="C540" s="252"/>
      <c r="D540" s="252"/>
      <c r="E540" s="252"/>
      <c r="F540" s="503"/>
      <c r="G540" s="252"/>
      <c r="H540" s="455"/>
      <c r="I540" s="252"/>
      <c r="J540" s="252"/>
      <c r="K540" s="504"/>
      <c r="L540" s="505"/>
      <c r="M540" s="506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70"/>
      <c r="AK540" s="270"/>
      <c r="AL540" s="270"/>
      <c r="AM540" s="270"/>
      <c r="AN540" s="270"/>
      <c r="AO540" s="270"/>
    </row>
    <row r="541" ht="15.75" customHeight="1">
      <c r="A541" s="301"/>
      <c r="B541" s="252"/>
      <c r="C541" s="252"/>
      <c r="D541" s="252"/>
      <c r="E541" s="252"/>
      <c r="F541" s="503"/>
      <c r="G541" s="252"/>
      <c r="H541" s="455"/>
      <c r="I541" s="252"/>
      <c r="J541" s="252"/>
      <c r="K541" s="504"/>
      <c r="L541" s="505"/>
      <c r="M541" s="506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70"/>
      <c r="AK541" s="270"/>
      <c r="AL541" s="270"/>
      <c r="AM541" s="270"/>
      <c r="AN541" s="270"/>
      <c r="AO541" s="270"/>
    </row>
    <row r="542" ht="15.75" customHeight="1">
      <c r="A542" s="301"/>
      <c r="B542" s="252"/>
      <c r="C542" s="252"/>
      <c r="D542" s="252"/>
      <c r="E542" s="252"/>
      <c r="F542" s="503"/>
      <c r="G542" s="252"/>
      <c r="H542" s="455"/>
      <c r="I542" s="252"/>
      <c r="J542" s="252"/>
      <c r="K542" s="504"/>
      <c r="L542" s="505"/>
      <c r="M542" s="506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70"/>
      <c r="AK542" s="270"/>
      <c r="AL542" s="270"/>
      <c r="AM542" s="270"/>
      <c r="AN542" s="270"/>
      <c r="AO542" s="270"/>
    </row>
    <row r="543" ht="15.75" customHeight="1">
      <c r="A543" s="301"/>
      <c r="B543" s="252"/>
      <c r="C543" s="252"/>
      <c r="D543" s="252"/>
      <c r="E543" s="252"/>
      <c r="F543" s="503"/>
      <c r="G543" s="252"/>
      <c r="H543" s="455"/>
      <c r="I543" s="252"/>
      <c r="J543" s="252"/>
      <c r="K543" s="504"/>
      <c r="L543" s="505"/>
      <c r="M543" s="506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70"/>
      <c r="AK543" s="270"/>
      <c r="AL543" s="270"/>
      <c r="AM543" s="270"/>
      <c r="AN543" s="270"/>
      <c r="AO543" s="270"/>
    </row>
    <row r="544" ht="15.75" customHeight="1">
      <c r="A544" s="301"/>
      <c r="B544" s="252"/>
      <c r="C544" s="252"/>
      <c r="D544" s="252"/>
      <c r="E544" s="252"/>
      <c r="F544" s="503"/>
      <c r="G544" s="252"/>
      <c r="H544" s="455"/>
      <c r="I544" s="252"/>
      <c r="J544" s="252"/>
      <c r="K544" s="504"/>
      <c r="L544" s="505"/>
      <c r="M544" s="506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70"/>
      <c r="AK544" s="270"/>
      <c r="AL544" s="270"/>
      <c r="AM544" s="270"/>
      <c r="AN544" s="270"/>
      <c r="AO544" s="270"/>
    </row>
    <row r="545" ht="15.75" customHeight="1">
      <c r="A545" s="301"/>
      <c r="B545" s="252"/>
      <c r="C545" s="252"/>
      <c r="D545" s="252"/>
      <c r="E545" s="252"/>
      <c r="F545" s="503"/>
      <c r="G545" s="252"/>
      <c r="H545" s="455"/>
      <c r="I545" s="252"/>
      <c r="J545" s="252"/>
      <c r="K545" s="504"/>
      <c r="L545" s="505"/>
      <c r="M545" s="506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70"/>
      <c r="AK545" s="270"/>
      <c r="AL545" s="270"/>
      <c r="AM545" s="270"/>
      <c r="AN545" s="270"/>
      <c r="AO545" s="270"/>
    </row>
    <row r="546" ht="15.75" customHeight="1">
      <c r="A546" s="301"/>
      <c r="B546" s="252"/>
      <c r="C546" s="252"/>
      <c r="D546" s="252"/>
      <c r="E546" s="252"/>
      <c r="F546" s="503"/>
      <c r="G546" s="252"/>
      <c r="H546" s="455"/>
      <c r="I546" s="252"/>
      <c r="J546" s="252"/>
      <c r="K546" s="504"/>
      <c r="L546" s="505"/>
      <c r="M546" s="506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70"/>
      <c r="AK546" s="270"/>
      <c r="AL546" s="270"/>
      <c r="AM546" s="270"/>
      <c r="AN546" s="270"/>
      <c r="AO546" s="270"/>
    </row>
    <row r="547" ht="15.75" customHeight="1">
      <c r="A547" s="301"/>
      <c r="B547" s="252"/>
      <c r="C547" s="252"/>
      <c r="D547" s="252"/>
      <c r="E547" s="252"/>
      <c r="F547" s="503"/>
      <c r="G547" s="252"/>
      <c r="H547" s="455"/>
      <c r="I547" s="252"/>
      <c r="J547" s="252"/>
      <c r="K547" s="504"/>
      <c r="L547" s="505"/>
      <c r="M547" s="506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70"/>
      <c r="AK547" s="270"/>
      <c r="AL547" s="270"/>
      <c r="AM547" s="270"/>
      <c r="AN547" s="270"/>
      <c r="AO547" s="270"/>
    </row>
    <row r="548" ht="15.75" customHeight="1">
      <c r="A548" s="301"/>
      <c r="B548" s="252"/>
      <c r="C548" s="252"/>
      <c r="D548" s="252"/>
      <c r="E548" s="252"/>
      <c r="F548" s="503"/>
      <c r="G548" s="252"/>
      <c r="H548" s="455"/>
      <c r="I548" s="252"/>
      <c r="J548" s="252"/>
      <c r="K548" s="504"/>
      <c r="L548" s="505"/>
      <c r="M548" s="506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70"/>
      <c r="AK548" s="270"/>
      <c r="AL548" s="270"/>
      <c r="AM548" s="270"/>
      <c r="AN548" s="270"/>
      <c r="AO548" s="270"/>
    </row>
    <row r="549" ht="15.75" customHeight="1">
      <c r="A549" s="301"/>
      <c r="B549" s="252"/>
      <c r="C549" s="252"/>
      <c r="D549" s="252"/>
      <c r="E549" s="252"/>
      <c r="F549" s="503"/>
      <c r="G549" s="252"/>
      <c r="H549" s="455"/>
      <c r="I549" s="252"/>
      <c r="J549" s="252"/>
      <c r="K549" s="504"/>
      <c r="L549" s="505"/>
      <c r="M549" s="506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70"/>
      <c r="AK549" s="270"/>
      <c r="AL549" s="270"/>
      <c r="AM549" s="270"/>
      <c r="AN549" s="270"/>
      <c r="AO549" s="270"/>
    </row>
    <row r="550" ht="15.75" customHeight="1">
      <c r="A550" s="301"/>
      <c r="B550" s="252"/>
      <c r="C550" s="252"/>
      <c r="D550" s="252"/>
      <c r="E550" s="252"/>
      <c r="F550" s="503"/>
      <c r="G550" s="252"/>
      <c r="H550" s="455"/>
      <c r="I550" s="252"/>
      <c r="J550" s="252"/>
      <c r="K550" s="504"/>
      <c r="L550" s="505"/>
      <c r="M550" s="506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70"/>
      <c r="AK550" s="270"/>
      <c r="AL550" s="270"/>
      <c r="AM550" s="270"/>
      <c r="AN550" s="270"/>
      <c r="AO550" s="270"/>
    </row>
    <row r="551" ht="15.75" customHeight="1">
      <c r="A551" s="301"/>
      <c r="B551" s="252"/>
      <c r="C551" s="252"/>
      <c r="D551" s="252"/>
      <c r="E551" s="252"/>
      <c r="F551" s="503"/>
      <c r="G551" s="252"/>
      <c r="H551" s="455"/>
      <c r="I551" s="252"/>
      <c r="J551" s="252"/>
      <c r="K551" s="504"/>
      <c r="L551" s="505"/>
      <c r="M551" s="506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70"/>
      <c r="AK551" s="270"/>
      <c r="AL551" s="270"/>
      <c r="AM551" s="270"/>
      <c r="AN551" s="270"/>
      <c r="AO551" s="270"/>
    </row>
    <row r="552" ht="15.75" customHeight="1">
      <c r="A552" s="301"/>
      <c r="B552" s="252"/>
      <c r="C552" s="252"/>
      <c r="D552" s="252"/>
      <c r="E552" s="252"/>
      <c r="F552" s="503"/>
      <c r="G552" s="252"/>
      <c r="H552" s="455"/>
      <c r="I552" s="252"/>
      <c r="J552" s="252"/>
      <c r="K552" s="504"/>
      <c r="L552" s="505"/>
      <c r="M552" s="506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70"/>
      <c r="AK552" s="270"/>
      <c r="AL552" s="270"/>
      <c r="AM552" s="270"/>
      <c r="AN552" s="270"/>
      <c r="AO552" s="270"/>
    </row>
    <row r="553" ht="15.75" customHeight="1">
      <c r="A553" s="301"/>
      <c r="B553" s="252"/>
      <c r="C553" s="252"/>
      <c r="D553" s="252"/>
      <c r="E553" s="252"/>
      <c r="F553" s="503"/>
      <c r="G553" s="252"/>
      <c r="H553" s="455"/>
      <c r="I553" s="252"/>
      <c r="J553" s="252"/>
      <c r="K553" s="504"/>
      <c r="L553" s="505"/>
      <c r="M553" s="506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70"/>
      <c r="AK553" s="270"/>
      <c r="AL553" s="270"/>
      <c r="AM553" s="270"/>
      <c r="AN553" s="270"/>
      <c r="AO553" s="270"/>
    </row>
    <row r="554" ht="15.75" customHeight="1">
      <c r="A554" s="301"/>
      <c r="B554" s="252"/>
      <c r="C554" s="252"/>
      <c r="D554" s="252"/>
      <c r="E554" s="252"/>
      <c r="F554" s="503"/>
      <c r="G554" s="252"/>
      <c r="H554" s="455"/>
      <c r="I554" s="252"/>
      <c r="J554" s="252"/>
      <c r="K554" s="504"/>
      <c r="L554" s="505"/>
      <c r="M554" s="506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70"/>
      <c r="AK554" s="270"/>
      <c r="AL554" s="270"/>
      <c r="AM554" s="270"/>
      <c r="AN554" s="270"/>
      <c r="AO554" s="270"/>
    </row>
    <row r="555" ht="15.75" customHeight="1">
      <c r="A555" s="301"/>
      <c r="B555" s="252"/>
      <c r="C555" s="252"/>
      <c r="D555" s="252"/>
      <c r="E555" s="252"/>
      <c r="F555" s="503"/>
      <c r="G555" s="252"/>
      <c r="H555" s="455"/>
      <c r="I555" s="252"/>
      <c r="J555" s="252"/>
      <c r="K555" s="504"/>
      <c r="L555" s="505"/>
      <c r="M555" s="506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70"/>
      <c r="AK555" s="270"/>
      <c r="AL555" s="270"/>
      <c r="AM555" s="270"/>
      <c r="AN555" s="270"/>
      <c r="AO555" s="270"/>
    </row>
    <row r="556" ht="15.75" customHeight="1">
      <c r="A556" s="301"/>
      <c r="B556" s="252"/>
      <c r="C556" s="252"/>
      <c r="D556" s="252"/>
      <c r="E556" s="252"/>
      <c r="F556" s="503"/>
      <c r="G556" s="252"/>
      <c r="H556" s="455"/>
      <c r="I556" s="252"/>
      <c r="J556" s="252"/>
      <c r="K556" s="504"/>
      <c r="L556" s="505"/>
      <c r="M556" s="506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70"/>
      <c r="AK556" s="270"/>
      <c r="AL556" s="270"/>
      <c r="AM556" s="270"/>
      <c r="AN556" s="270"/>
      <c r="AO556" s="270"/>
    </row>
    <row r="557" ht="15.75" customHeight="1">
      <c r="A557" s="301"/>
      <c r="B557" s="252"/>
      <c r="C557" s="252"/>
      <c r="D557" s="252"/>
      <c r="E557" s="252"/>
      <c r="F557" s="503"/>
      <c r="G557" s="252"/>
      <c r="H557" s="455"/>
      <c r="I557" s="252"/>
      <c r="J557" s="252"/>
      <c r="K557" s="504"/>
      <c r="L557" s="505"/>
      <c r="M557" s="506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70"/>
      <c r="AK557" s="270"/>
      <c r="AL557" s="270"/>
      <c r="AM557" s="270"/>
      <c r="AN557" s="270"/>
      <c r="AO557" s="270"/>
    </row>
    <row r="558" ht="15.75" customHeight="1">
      <c r="A558" s="301"/>
      <c r="B558" s="252"/>
      <c r="C558" s="252"/>
      <c r="D558" s="252"/>
      <c r="E558" s="252"/>
      <c r="F558" s="503"/>
      <c r="G558" s="252"/>
      <c r="H558" s="455"/>
      <c r="I558" s="252"/>
      <c r="J558" s="252"/>
      <c r="K558" s="504"/>
      <c r="L558" s="505"/>
      <c r="M558" s="506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70"/>
      <c r="AK558" s="270"/>
      <c r="AL558" s="270"/>
      <c r="AM558" s="270"/>
      <c r="AN558" s="270"/>
      <c r="AO558" s="270"/>
    </row>
    <row r="559" ht="15.75" customHeight="1">
      <c r="A559" s="301"/>
      <c r="B559" s="252"/>
      <c r="C559" s="252"/>
      <c r="D559" s="252"/>
      <c r="E559" s="252"/>
      <c r="F559" s="503"/>
      <c r="G559" s="252"/>
      <c r="H559" s="455"/>
      <c r="I559" s="252"/>
      <c r="J559" s="252"/>
      <c r="K559" s="504"/>
      <c r="L559" s="505"/>
      <c r="M559" s="506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70"/>
      <c r="AK559" s="270"/>
      <c r="AL559" s="270"/>
      <c r="AM559" s="270"/>
      <c r="AN559" s="270"/>
      <c r="AO559" s="270"/>
    </row>
    <row r="560" ht="15.75" customHeight="1">
      <c r="A560" s="301"/>
      <c r="B560" s="252"/>
      <c r="C560" s="252"/>
      <c r="D560" s="252"/>
      <c r="E560" s="252"/>
      <c r="F560" s="503"/>
      <c r="G560" s="252"/>
      <c r="H560" s="455"/>
      <c r="I560" s="252"/>
      <c r="J560" s="252"/>
      <c r="K560" s="504"/>
      <c r="L560" s="505"/>
      <c r="M560" s="506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70"/>
      <c r="AK560" s="270"/>
      <c r="AL560" s="270"/>
      <c r="AM560" s="270"/>
      <c r="AN560" s="270"/>
      <c r="AO560" s="270"/>
    </row>
    <row r="561" ht="15.75" customHeight="1">
      <c r="A561" s="301"/>
      <c r="B561" s="252"/>
      <c r="C561" s="252"/>
      <c r="D561" s="252"/>
      <c r="E561" s="252"/>
      <c r="F561" s="503"/>
      <c r="G561" s="252"/>
      <c r="H561" s="455"/>
      <c r="I561" s="252"/>
      <c r="J561" s="252"/>
      <c r="K561" s="504"/>
      <c r="L561" s="505"/>
      <c r="M561" s="506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70"/>
      <c r="AK561" s="270"/>
      <c r="AL561" s="270"/>
      <c r="AM561" s="270"/>
      <c r="AN561" s="270"/>
      <c r="AO561" s="270"/>
    </row>
    <row r="562" ht="15.75" customHeight="1">
      <c r="A562" s="301"/>
      <c r="B562" s="252"/>
      <c r="C562" s="252"/>
      <c r="D562" s="252"/>
      <c r="E562" s="252"/>
      <c r="F562" s="503"/>
      <c r="G562" s="252"/>
      <c r="H562" s="455"/>
      <c r="I562" s="252"/>
      <c r="J562" s="252"/>
      <c r="K562" s="504"/>
      <c r="L562" s="505"/>
      <c r="M562" s="506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70"/>
      <c r="AK562" s="270"/>
      <c r="AL562" s="270"/>
      <c r="AM562" s="270"/>
      <c r="AN562" s="270"/>
      <c r="AO562" s="270"/>
    </row>
    <row r="563" ht="15.75" customHeight="1">
      <c r="A563" s="301"/>
      <c r="B563" s="252"/>
      <c r="C563" s="252"/>
      <c r="D563" s="252"/>
      <c r="E563" s="252"/>
      <c r="F563" s="503"/>
      <c r="G563" s="252"/>
      <c r="H563" s="455"/>
      <c r="I563" s="252"/>
      <c r="J563" s="252"/>
      <c r="K563" s="504"/>
      <c r="L563" s="505"/>
      <c r="M563" s="506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70"/>
      <c r="AK563" s="270"/>
      <c r="AL563" s="270"/>
      <c r="AM563" s="270"/>
      <c r="AN563" s="270"/>
      <c r="AO563" s="270"/>
    </row>
    <row r="564" ht="15.75" customHeight="1">
      <c r="A564" s="301"/>
      <c r="B564" s="252"/>
      <c r="C564" s="252"/>
      <c r="D564" s="252"/>
      <c r="E564" s="252"/>
      <c r="F564" s="503"/>
      <c r="G564" s="252"/>
      <c r="H564" s="455"/>
      <c r="I564" s="252"/>
      <c r="J564" s="252"/>
      <c r="K564" s="504"/>
      <c r="L564" s="505"/>
      <c r="M564" s="506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70"/>
      <c r="AK564" s="270"/>
      <c r="AL564" s="270"/>
      <c r="AM564" s="270"/>
      <c r="AN564" s="270"/>
      <c r="AO564" s="270"/>
    </row>
    <row r="565" ht="15.75" customHeight="1">
      <c r="A565" s="301"/>
      <c r="B565" s="252"/>
      <c r="C565" s="252"/>
      <c r="D565" s="252"/>
      <c r="E565" s="252"/>
      <c r="F565" s="503"/>
      <c r="G565" s="252"/>
      <c r="H565" s="455"/>
      <c r="I565" s="252"/>
      <c r="J565" s="252"/>
      <c r="K565" s="504"/>
      <c r="L565" s="505"/>
      <c r="M565" s="506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70"/>
      <c r="AK565" s="270"/>
      <c r="AL565" s="270"/>
      <c r="AM565" s="270"/>
      <c r="AN565" s="270"/>
      <c r="AO565" s="270"/>
    </row>
    <row r="566" ht="15.75" customHeight="1">
      <c r="A566" s="301"/>
      <c r="B566" s="252"/>
      <c r="C566" s="252"/>
      <c r="D566" s="252"/>
      <c r="E566" s="252"/>
      <c r="F566" s="503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  <c r="AM566" s="252"/>
      <c r="AN566" s="252"/>
      <c r="AO566" s="252"/>
    </row>
    <row r="567" ht="15.75" customHeight="1">
      <c r="A567" s="301"/>
      <c r="B567" s="252"/>
      <c r="C567" s="252"/>
      <c r="D567" s="252"/>
      <c r="E567" s="252"/>
      <c r="F567" s="503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03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03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03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03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03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03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03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03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03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03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03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03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03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03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03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03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03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03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03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03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03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03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03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03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03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03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03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03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03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03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03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03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03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03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03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03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03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03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03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03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03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03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03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03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03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03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03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03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03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03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03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03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03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03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03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03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03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03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03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03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03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03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03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03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03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03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03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03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03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03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03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03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03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03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03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03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03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03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03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03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03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03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03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03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03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03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03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03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03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03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03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03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03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03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03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03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03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03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03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03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03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03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03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03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03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03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03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03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03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03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03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03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03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03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03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03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03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03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03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03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03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03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03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03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03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03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03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03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03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03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03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03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03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03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03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03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03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03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03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03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03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03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03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03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03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03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03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03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03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03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03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03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03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03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03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03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03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03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03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03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03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03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03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03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03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03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03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03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03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03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03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03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03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03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03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03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03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03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03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03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03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03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03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03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03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03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03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03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03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03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03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03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03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03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03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03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03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03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03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03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03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03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03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03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03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03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03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03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03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03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03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03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03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03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03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03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03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03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03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03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03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03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03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03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03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03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03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03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03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03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03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03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03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03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03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03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03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03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03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03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03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03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03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03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03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03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03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03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03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03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03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03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03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03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03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03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03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03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03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03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03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03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03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03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03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03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03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03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03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03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03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03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03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03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03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03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03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03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03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03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03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03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03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03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03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03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03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03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03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03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03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03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03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03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03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03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03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03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03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03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03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03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03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03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03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03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03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03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03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03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03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03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03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03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03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03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03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03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03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03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03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03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03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03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03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03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03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03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03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03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03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03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03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03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03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03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03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03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03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03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03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03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03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03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03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03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03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03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03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03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03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03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03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03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03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03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03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03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03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03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03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03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03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03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03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03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03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03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03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03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03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03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03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03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03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03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03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03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03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03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03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03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03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03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03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03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03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03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03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03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03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03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03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03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03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03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03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03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03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03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03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03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03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03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03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03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03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03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03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03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03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03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03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03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03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03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03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03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03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03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03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03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03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03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03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03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03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03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03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03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03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03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03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03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03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03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03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03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03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03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03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03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03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03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03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03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03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03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03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03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03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03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03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03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03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03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03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03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03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03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03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03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03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03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03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03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03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03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03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03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03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03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03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03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03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03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03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03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03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03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03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03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03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03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03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  <row r="1053" ht="15.75" customHeight="1">
      <c r="A1053" s="301"/>
      <c r="B1053" s="252"/>
      <c r="C1053" s="252"/>
      <c r="D1053" s="252"/>
      <c r="E1053" s="252"/>
      <c r="F1053" s="503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  <c r="AM1053" s="252"/>
      <c r="AN1053" s="252"/>
      <c r="AO1053" s="252"/>
    </row>
    <row r="1054" ht="15.75" customHeight="1">
      <c r="A1054" s="301"/>
      <c r="B1054" s="252"/>
      <c r="C1054" s="252"/>
      <c r="D1054" s="252"/>
      <c r="E1054" s="252"/>
      <c r="F1054" s="503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  <c r="AM1054" s="252"/>
      <c r="AN1054" s="252"/>
      <c r="AO1054" s="252"/>
    </row>
    <row r="1055" ht="15.75" customHeight="1">
      <c r="A1055" s="301"/>
      <c r="B1055" s="252"/>
      <c r="C1055" s="252"/>
      <c r="D1055" s="252"/>
      <c r="E1055" s="252"/>
      <c r="F1055" s="503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  <c r="AM1055" s="252"/>
      <c r="AN1055" s="252"/>
      <c r="AO1055" s="252"/>
    </row>
    <row r="1056" ht="15.75" customHeight="1">
      <c r="A1056" s="301"/>
      <c r="B1056" s="252"/>
      <c r="C1056" s="252"/>
      <c r="D1056" s="252"/>
      <c r="E1056" s="252"/>
      <c r="F1056" s="503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  <c r="AM1056" s="252"/>
      <c r="AN1056" s="252"/>
      <c r="AO1056" s="252"/>
    </row>
    <row r="1057" ht="15.75" customHeight="1">
      <c r="A1057" s="301"/>
      <c r="B1057" s="252"/>
      <c r="C1057" s="252"/>
      <c r="D1057" s="252"/>
      <c r="E1057" s="252"/>
      <c r="F1057" s="503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  <c r="AM1057" s="252"/>
      <c r="AN1057" s="252"/>
      <c r="AO1057" s="252"/>
    </row>
    <row r="1058" ht="15.75" customHeight="1">
      <c r="A1058" s="301"/>
      <c r="B1058" s="252"/>
      <c r="C1058" s="252"/>
      <c r="D1058" s="252"/>
      <c r="E1058" s="252"/>
      <c r="F1058" s="503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  <c r="AM1058" s="252"/>
      <c r="AN1058" s="252"/>
      <c r="AO1058" s="252"/>
    </row>
    <row r="1059" ht="15.75" customHeight="1">
      <c r="A1059" s="301"/>
      <c r="B1059" s="252"/>
      <c r="C1059" s="252"/>
      <c r="D1059" s="252"/>
      <c r="E1059" s="252"/>
      <c r="F1059" s="503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  <c r="AM1059" s="252"/>
      <c r="AN1059" s="252"/>
      <c r="AO1059" s="252"/>
    </row>
    <row r="1060" ht="15.75" customHeight="1">
      <c r="A1060" s="301"/>
      <c r="B1060" s="252"/>
      <c r="C1060" s="252"/>
      <c r="D1060" s="252"/>
      <c r="E1060" s="252"/>
      <c r="F1060" s="503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  <c r="AM1060" s="252"/>
      <c r="AN1060" s="252"/>
      <c r="AO1060" s="252"/>
    </row>
    <row r="1061" ht="15.75" customHeight="1">
      <c r="A1061" s="301"/>
      <c r="B1061" s="252"/>
      <c r="C1061" s="252"/>
      <c r="D1061" s="252"/>
      <c r="E1061" s="252"/>
      <c r="F1061" s="503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  <c r="AM1061" s="252"/>
      <c r="AN1061" s="252"/>
      <c r="AO1061" s="252"/>
    </row>
    <row r="1062" ht="15.75" customHeight="1">
      <c r="A1062" s="301"/>
      <c r="B1062" s="252"/>
      <c r="C1062" s="252"/>
      <c r="D1062" s="252"/>
      <c r="E1062" s="252"/>
      <c r="F1062" s="503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  <c r="AM1062" s="252"/>
      <c r="AN1062" s="252"/>
      <c r="AO1062" s="252"/>
    </row>
    <row r="1063" ht="15.75" customHeight="1">
      <c r="A1063" s="301"/>
      <c r="B1063" s="252"/>
      <c r="C1063" s="252"/>
      <c r="D1063" s="252"/>
      <c r="E1063" s="252"/>
      <c r="F1063" s="503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  <c r="AM1063" s="252"/>
      <c r="AN1063" s="252"/>
      <c r="AO1063" s="252"/>
    </row>
    <row r="1064" ht="15.75" customHeight="1">
      <c r="A1064" s="301"/>
      <c r="B1064" s="252"/>
      <c r="C1064" s="252"/>
      <c r="D1064" s="252"/>
      <c r="E1064" s="252"/>
      <c r="F1064" s="503"/>
      <c r="G1064" s="252"/>
      <c r="H1064" s="455"/>
      <c r="I1064" s="252"/>
      <c r="J1064" s="252"/>
      <c r="K1064" s="252"/>
      <c r="L1064" s="507"/>
      <c r="M1064" s="508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252"/>
      <c r="Y1064" s="252"/>
      <c r="Z1064" s="252"/>
      <c r="AA1064" s="252"/>
      <c r="AB1064" s="252"/>
      <c r="AC1064" s="252"/>
      <c r="AD1064" s="252"/>
      <c r="AE1064" s="252"/>
      <c r="AF1064" s="252"/>
      <c r="AG1064" s="252"/>
      <c r="AH1064" s="252"/>
      <c r="AI1064" s="252"/>
      <c r="AJ1064" s="252"/>
      <c r="AK1064" s="252"/>
      <c r="AL1064" s="252"/>
      <c r="AM1064" s="252"/>
      <c r="AN1064" s="252"/>
      <c r="AO1064" s="252"/>
    </row>
    <row r="1065" ht="15.75" customHeight="1">
      <c r="A1065" s="301"/>
      <c r="B1065" s="252"/>
      <c r="C1065" s="252"/>
      <c r="D1065" s="252"/>
      <c r="E1065" s="252"/>
      <c r="F1065" s="503"/>
      <c r="G1065" s="252"/>
      <c r="H1065" s="455"/>
      <c r="I1065" s="252"/>
      <c r="J1065" s="252"/>
      <c r="K1065" s="252"/>
      <c r="L1065" s="507"/>
      <c r="M1065" s="508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252"/>
      <c r="Y1065" s="252"/>
      <c r="Z1065" s="252"/>
      <c r="AA1065" s="252"/>
      <c r="AB1065" s="252"/>
      <c r="AC1065" s="252"/>
      <c r="AD1065" s="252"/>
      <c r="AE1065" s="252"/>
      <c r="AF1065" s="252"/>
      <c r="AG1065" s="252"/>
      <c r="AH1065" s="252"/>
      <c r="AI1065" s="252"/>
      <c r="AJ1065" s="252"/>
      <c r="AK1065" s="252"/>
      <c r="AL1065" s="252"/>
      <c r="AM1065" s="252"/>
      <c r="AN1065" s="252"/>
      <c r="AO1065" s="252"/>
    </row>
    <row r="1066" ht="15.75" customHeight="1">
      <c r="A1066" s="301"/>
      <c r="B1066" s="252"/>
      <c r="C1066" s="252"/>
      <c r="D1066" s="252"/>
      <c r="E1066" s="252"/>
      <c r="F1066" s="503"/>
      <c r="G1066" s="252"/>
      <c r="H1066" s="455"/>
      <c r="I1066" s="252"/>
      <c r="J1066" s="252"/>
      <c r="K1066" s="252"/>
      <c r="L1066" s="507"/>
      <c r="M1066" s="508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252"/>
      <c r="Y1066" s="252"/>
      <c r="Z1066" s="252"/>
      <c r="AA1066" s="252"/>
      <c r="AB1066" s="252"/>
      <c r="AC1066" s="252"/>
      <c r="AD1066" s="252"/>
      <c r="AE1066" s="252"/>
      <c r="AF1066" s="252"/>
      <c r="AG1066" s="252"/>
      <c r="AH1066" s="252"/>
      <c r="AI1066" s="252"/>
      <c r="AJ1066" s="252"/>
      <c r="AK1066" s="252"/>
      <c r="AL1066" s="252"/>
      <c r="AM1066" s="252"/>
      <c r="AN1066" s="252"/>
      <c r="AO1066" s="252"/>
    </row>
    <row r="1067" ht="15.75" customHeight="1">
      <c r="A1067" s="301"/>
      <c r="B1067" s="252"/>
      <c r="C1067" s="252"/>
      <c r="D1067" s="252"/>
      <c r="E1067" s="252"/>
      <c r="F1067" s="503"/>
      <c r="G1067" s="252"/>
      <c r="H1067" s="455"/>
      <c r="I1067" s="252"/>
      <c r="J1067" s="252"/>
      <c r="K1067" s="252"/>
      <c r="L1067" s="507"/>
      <c r="M1067" s="508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/>
      <c r="X1067" s="252"/>
      <c r="Y1067" s="252"/>
      <c r="Z1067" s="252"/>
      <c r="AA1067" s="252"/>
      <c r="AB1067" s="252"/>
      <c r="AC1067" s="252"/>
      <c r="AD1067" s="252"/>
      <c r="AE1067" s="252"/>
      <c r="AF1067" s="252"/>
      <c r="AG1067" s="252"/>
      <c r="AH1067" s="252"/>
      <c r="AI1067" s="252"/>
      <c r="AJ1067" s="252"/>
      <c r="AK1067" s="252"/>
      <c r="AL1067" s="252"/>
      <c r="AM1067" s="252"/>
      <c r="AN1067" s="252"/>
      <c r="AO1067" s="252"/>
    </row>
    <row r="1068" ht="15.75" customHeight="1">
      <c r="A1068" s="301"/>
      <c r="B1068" s="252"/>
      <c r="C1068" s="252"/>
      <c r="D1068" s="252"/>
      <c r="E1068" s="252"/>
      <c r="F1068" s="503"/>
      <c r="G1068" s="252"/>
      <c r="H1068" s="455"/>
      <c r="I1068" s="252"/>
      <c r="J1068" s="252"/>
      <c r="K1068" s="252"/>
      <c r="L1068" s="507"/>
      <c r="M1068" s="508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252"/>
      <c r="Y1068" s="252"/>
      <c r="Z1068" s="252"/>
      <c r="AA1068" s="252"/>
      <c r="AB1068" s="252"/>
      <c r="AC1068" s="252"/>
      <c r="AD1068" s="252"/>
      <c r="AE1068" s="252"/>
      <c r="AF1068" s="252"/>
      <c r="AG1068" s="252"/>
      <c r="AH1068" s="252"/>
      <c r="AI1068" s="252"/>
      <c r="AJ1068" s="252"/>
      <c r="AK1068" s="252"/>
      <c r="AL1068" s="252"/>
      <c r="AM1068" s="252"/>
      <c r="AN1068" s="252"/>
      <c r="AO1068" s="252"/>
    </row>
    <row r="1069" ht="15.75" customHeight="1">
      <c r="A1069" s="301"/>
      <c r="B1069" s="252"/>
      <c r="C1069" s="252"/>
      <c r="D1069" s="252"/>
      <c r="E1069" s="252"/>
      <c r="F1069" s="503"/>
      <c r="G1069" s="252"/>
      <c r="H1069" s="455"/>
      <c r="I1069" s="252"/>
      <c r="J1069" s="252"/>
      <c r="K1069" s="252"/>
      <c r="L1069" s="507"/>
      <c r="M1069" s="508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252"/>
      <c r="Y1069" s="252"/>
      <c r="Z1069" s="252"/>
      <c r="AA1069" s="252"/>
      <c r="AB1069" s="252"/>
      <c r="AC1069" s="252"/>
      <c r="AD1069" s="252"/>
      <c r="AE1069" s="252"/>
      <c r="AF1069" s="252"/>
      <c r="AG1069" s="252"/>
      <c r="AH1069" s="252"/>
      <c r="AI1069" s="252"/>
      <c r="AJ1069" s="252"/>
      <c r="AK1069" s="252"/>
      <c r="AL1069" s="252"/>
      <c r="AM1069" s="252"/>
      <c r="AN1069" s="252"/>
      <c r="AO1069" s="252"/>
    </row>
    <row r="1070" ht="15.75" customHeight="1">
      <c r="A1070" s="301"/>
      <c r="B1070" s="252"/>
      <c r="C1070" s="252"/>
      <c r="D1070" s="252"/>
      <c r="E1070" s="252"/>
      <c r="F1070" s="503"/>
      <c r="G1070" s="252"/>
      <c r="H1070" s="455"/>
      <c r="I1070" s="252"/>
      <c r="J1070" s="252"/>
      <c r="K1070" s="252"/>
      <c r="L1070" s="507"/>
      <c r="M1070" s="508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252"/>
      <c r="Y1070" s="252"/>
      <c r="Z1070" s="252"/>
      <c r="AA1070" s="252"/>
      <c r="AB1070" s="252"/>
      <c r="AC1070" s="252"/>
      <c r="AD1070" s="252"/>
      <c r="AE1070" s="252"/>
      <c r="AF1070" s="252"/>
      <c r="AG1070" s="252"/>
      <c r="AH1070" s="252"/>
      <c r="AI1070" s="252"/>
      <c r="AJ1070" s="252"/>
      <c r="AK1070" s="252"/>
      <c r="AL1070" s="252"/>
      <c r="AM1070" s="252"/>
      <c r="AN1070" s="252"/>
      <c r="AO1070" s="252"/>
    </row>
    <row r="1071" ht="15.75" customHeight="1">
      <c r="A1071" s="301"/>
      <c r="B1071" s="252"/>
      <c r="C1071" s="252"/>
      <c r="D1071" s="252"/>
      <c r="E1071" s="252"/>
      <c r="F1071" s="503"/>
      <c r="G1071" s="252"/>
      <c r="H1071" s="455"/>
      <c r="I1071" s="252"/>
      <c r="J1071" s="252"/>
      <c r="K1071" s="252"/>
      <c r="L1071" s="507"/>
      <c r="M1071" s="508"/>
      <c r="N1071" s="252"/>
      <c r="O1071" s="252"/>
      <c r="P1071" s="252"/>
      <c r="Q1071" s="252"/>
      <c r="R1071" s="252"/>
      <c r="S1071" s="252"/>
      <c r="T1071" s="252"/>
      <c r="U1071" s="252"/>
      <c r="V1071" s="252"/>
      <c r="W1071" s="252"/>
      <c r="X1071" s="252"/>
      <c r="Y1071" s="252"/>
      <c r="Z1071" s="252"/>
      <c r="AA1071" s="252"/>
      <c r="AB1071" s="252"/>
      <c r="AC1071" s="252"/>
      <c r="AD1071" s="252"/>
      <c r="AE1071" s="252"/>
      <c r="AF1071" s="252"/>
      <c r="AG1071" s="252"/>
      <c r="AH1071" s="252"/>
      <c r="AI1071" s="252"/>
      <c r="AJ1071" s="252"/>
      <c r="AK1071" s="252"/>
      <c r="AL1071" s="252"/>
      <c r="AM1071" s="252"/>
      <c r="AN1071" s="252"/>
      <c r="AO1071" s="252"/>
    </row>
    <row r="1072" ht="15.75" customHeight="1">
      <c r="A1072" s="301"/>
      <c r="B1072" s="252"/>
      <c r="C1072" s="252"/>
      <c r="D1072" s="252"/>
      <c r="E1072" s="252"/>
      <c r="F1072" s="503"/>
      <c r="G1072" s="252"/>
      <c r="H1072" s="455"/>
      <c r="I1072" s="252"/>
      <c r="J1072" s="252"/>
      <c r="K1072" s="252"/>
      <c r="L1072" s="507"/>
      <c r="M1072" s="508"/>
      <c r="N1072" s="252"/>
      <c r="O1072" s="252"/>
      <c r="P1072" s="252"/>
      <c r="Q1072" s="252"/>
      <c r="R1072" s="252"/>
      <c r="S1072" s="252"/>
      <c r="T1072" s="252"/>
      <c r="U1072" s="252"/>
      <c r="V1072" s="252"/>
      <c r="W1072" s="252"/>
      <c r="X1072" s="252"/>
      <c r="Y1072" s="252"/>
      <c r="Z1072" s="252"/>
      <c r="AA1072" s="252"/>
      <c r="AB1072" s="252"/>
      <c r="AC1072" s="252"/>
      <c r="AD1072" s="252"/>
      <c r="AE1072" s="252"/>
      <c r="AF1072" s="252"/>
      <c r="AG1072" s="252"/>
      <c r="AH1072" s="252"/>
      <c r="AI1072" s="252"/>
      <c r="AJ1072" s="252"/>
      <c r="AK1072" s="252"/>
      <c r="AL1072" s="252"/>
      <c r="AM1072" s="252"/>
      <c r="AN1072" s="252"/>
      <c r="AO1072" s="252"/>
    </row>
    <row r="1073" ht="15.75" customHeight="1">
      <c r="A1073" s="301"/>
      <c r="B1073" s="252"/>
      <c r="C1073" s="252"/>
      <c r="D1073" s="252"/>
      <c r="E1073" s="252"/>
      <c r="F1073" s="503"/>
      <c r="G1073" s="252"/>
      <c r="H1073" s="455"/>
      <c r="I1073" s="252"/>
      <c r="J1073" s="252"/>
      <c r="K1073" s="252"/>
      <c r="L1073" s="507"/>
      <c r="M1073" s="508"/>
      <c r="N1073" s="252"/>
      <c r="O1073" s="252"/>
      <c r="P1073" s="252"/>
      <c r="Q1073" s="252"/>
      <c r="R1073" s="252"/>
      <c r="S1073" s="252"/>
      <c r="T1073" s="252"/>
      <c r="U1073" s="252"/>
      <c r="V1073" s="252"/>
      <c r="W1073" s="252"/>
      <c r="X1073" s="252"/>
      <c r="Y1073" s="252"/>
      <c r="Z1073" s="252"/>
      <c r="AA1073" s="252"/>
      <c r="AB1073" s="252"/>
      <c r="AC1073" s="252"/>
      <c r="AD1073" s="252"/>
      <c r="AE1073" s="252"/>
      <c r="AF1073" s="252"/>
      <c r="AG1073" s="252"/>
      <c r="AH1073" s="252"/>
      <c r="AI1073" s="252"/>
      <c r="AJ1073" s="252"/>
      <c r="AK1073" s="252"/>
      <c r="AL1073" s="252"/>
      <c r="AM1073" s="252"/>
      <c r="AN1073" s="252"/>
      <c r="AO1073" s="252"/>
    </row>
    <row r="1074" ht="15.75" customHeight="1">
      <c r="A1074" s="301"/>
      <c r="B1074" s="252"/>
      <c r="C1074" s="252"/>
      <c r="D1074" s="252"/>
      <c r="E1074" s="252"/>
      <c r="F1074" s="503"/>
      <c r="G1074" s="252"/>
      <c r="H1074" s="455"/>
      <c r="I1074" s="252"/>
      <c r="J1074" s="252"/>
      <c r="K1074" s="252"/>
      <c r="L1074" s="507"/>
      <c r="M1074" s="508"/>
      <c r="N1074" s="252"/>
      <c r="O1074" s="252"/>
      <c r="P1074" s="252"/>
      <c r="Q1074" s="252"/>
      <c r="R1074" s="252"/>
      <c r="S1074" s="252"/>
      <c r="T1074" s="252"/>
      <c r="U1074" s="252"/>
      <c r="V1074" s="252"/>
      <c r="W1074" s="252"/>
      <c r="X1074" s="252"/>
      <c r="Y1074" s="252"/>
      <c r="Z1074" s="252"/>
      <c r="AA1074" s="252"/>
      <c r="AB1074" s="252"/>
      <c r="AC1074" s="252"/>
      <c r="AD1074" s="252"/>
      <c r="AE1074" s="252"/>
      <c r="AF1074" s="252"/>
      <c r="AG1074" s="252"/>
      <c r="AH1074" s="252"/>
      <c r="AI1074" s="252"/>
      <c r="AJ1074" s="252"/>
      <c r="AK1074" s="252"/>
      <c r="AL1074" s="252"/>
      <c r="AM1074" s="252"/>
      <c r="AN1074" s="252"/>
      <c r="AO1074" s="252"/>
    </row>
    <row r="1075" ht="15.75" customHeight="1">
      <c r="A1075" s="301"/>
      <c r="B1075" s="252"/>
      <c r="C1075" s="252"/>
      <c r="D1075" s="252"/>
      <c r="E1075" s="252"/>
      <c r="F1075" s="503"/>
      <c r="G1075" s="252"/>
      <c r="H1075" s="455"/>
      <c r="I1075" s="252"/>
      <c r="J1075" s="252"/>
      <c r="K1075" s="252"/>
      <c r="L1075" s="507"/>
      <c r="M1075" s="508"/>
      <c r="N1075" s="252"/>
      <c r="O1075" s="252"/>
      <c r="P1075" s="252"/>
      <c r="Q1075" s="252"/>
      <c r="R1075" s="252"/>
      <c r="S1075" s="252"/>
      <c r="T1075" s="252"/>
      <c r="U1075" s="252"/>
      <c r="V1075" s="252"/>
      <c r="W1075" s="252"/>
      <c r="X1075" s="252"/>
      <c r="Y1075" s="252"/>
      <c r="Z1075" s="252"/>
      <c r="AA1075" s="252"/>
      <c r="AB1075" s="252"/>
      <c r="AC1075" s="252"/>
      <c r="AD1075" s="252"/>
      <c r="AE1075" s="252"/>
      <c r="AF1075" s="252"/>
      <c r="AG1075" s="252"/>
      <c r="AH1075" s="252"/>
      <c r="AI1075" s="252"/>
      <c r="AJ1075" s="252"/>
      <c r="AK1075" s="252"/>
      <c r="AL1075" s="252"/>
      <c r="AM1075" s="252"/>
      <c r="AN1075" s="252"/>
      <c r="AO1075" s="252"/>
    </row>
    <row r="1076" ht="15.75" customHeight="1">
      <c r="A1076" s="301"/>
      <c r="B1076" s="252"/>
      <c r="C1076" s="252"/>
      <c r="D1076" s="252"/>
      <c r="E1076" s="252"/>
      <c r="F1076" s="503"/>
      <c r="G1076" s="252"/>
      <c r="H1076" s="455"/>
      <c r="I1076" s="252"/>
      <c r="J1076" s="252"/>
      <c r="K1076" s="252"/>
      <c r="L1076" s="507"/>
      <c r="M1076" s="508"/>
      <c r="N1076" s="252"/>
      <c r="O1076" s="252"/>
      <c r="P1076" s="252"/>
      <c r="Q1076" s="252"/>
      <c r="R1076" s="252"/>
      <c r="S1076" s="252"/>
      <c r="T1076" s="252"/>
      <c r="U1076" s="252"/>
      <c r="V1076" s="252"/>
      <c r="W1076" s="252"/>
      <c r="X1076" s="252"/>
      <c r="Y1076" s="252"/>
      <c r="Z1076" s="252"/>
      <c r="AA1076" s="252"/>
      <c r="AB1076" s="252"/>
      <c r="AC1076" s="252"/>
      <c r="AD1076" s="252"/>
      <c r="AE1076" s="252"/>
      <c r="AF1076" s="252"/>
      <c r="AG1076" s="252"/>
      <c r="AH1076" s="252"/>
      <c r="AI1076" s="252"/>
      <c r="AJ1076" s="252"/>
      <c r="AK1076" s="252"/>
      <c r="AL1076" s="252"/>
      <c r="AM1076" s="252"/>
      <c r="AN1076" s="252"/>
      <c r="AO1076" s="252"/>
    </row>
    <row r="1077" ht="15.75" customHeight="1">
      <c r="A1077" s="301"/>
      <c r="B1077" s="252"/>
      <c r="C1077" s="252"/>
      <c r="D1077" s="252"/>
      <c r="E1077" s="252"/>
      <c r="F1077" s="503"/>
      <c r="G1077" s="252"/>
      <c r="H1077" s="455"/>
      <c r="I1077" s="252"/>
      <c r="J1077" s="252"/>
      <c r="K1077" s="252"/>
      <c r="L1077" s="507"/>
      <c r="M1077" s="508"/>
      <c r="N1077" s="252"/>
      <c r="O1077" s="252"/>
      <c r="P1077" s="252"/>
      <c r="Q1077" s="252"/>
      <c r="R1077" s="252"/>
      <c r="S1077" s="252"/>
      <c r="T1077" s="252"/>
      <c r="U1077" s="252"/>
      <c r="V1077" s="252"/>
      <c r="W1077" s="252"/>
      <c r="X1077" s="252"/>
      <c r="Y1077" s="252"/>
      <c r="Z1077" s="252"/>
      <c r="AA1077" s="252"/>
      <c r="AB1077" s="252"/>
      <c r="AC1077" s="252"/>
      <c r="AD1077" s="252"/>
      <c r="AE1077" s="252"/>
      <c r="AF1077" s="252"/>
      <c r="AG1077" s="252"/>
      <c r="AH1077" s="252"/>
      <c r="AI1077" s="252"/>
      <c r="AJ1077" s="252"/>
      <c r="AK1077" s="252"/>
      <c r="AL1077" s="252"/>
      <c r="AM1077" s="252"/>
      <c r="AN1077" s="252"/>
      <c r="AO1077" s="252"/>
    </row>
    <row r="1078" ht="15.75" customHeight="1">
      <c r="A1078" s="301"/>
      <c r="B1078" s="252"/>
      <c r="C1078" s="252"/>
      <c r="D1078" s="252"/>
      <c r="E1078" s="252"/>
      <c r="F1078" s="503"/>
      <c r="G1078" s="252"/>
      <c r="H1078" s="455"/>
      <c r="I1078" s="252"/>
      <c r="J1078" s="252"/>
      <c r="K1078" s="252"/>
      <c r="L1078" s="507"/>
      <c r="M1078" s="508"/>
      <c r="N1078" s="252"/>
      <c r="O1078" s="252"/>
      <c r="P1078" s="252"/>
      <c r="Q1078" s="252"/>
      <c r="R1078" s="252"/>
      <c r="S1078" s="252"/>
      <c r="T1078" s="252"/>
      <c r="U1078" s="252"/>
      <c r="V1078" s="252"/>
      <c r="W1078" s="252"/>
      <c r="X1078" s="252"/>
      <c r="Y1078" s="252"/>
      <c r="Z1078" s="252"/>
      <c r="AA1078" s="252"/>
      <c r="AB1078" s="252"/>
      <c r="AC1078" s="252"/>
      <c r="AD1078" s="252"/>
      <c r="AE1078" s="252"/>
      <c r="AF1078" s="252"/>
      <c r="AG1078" s="252"/>
      <c r="AH1078" s="252"/>
      <c r="AI1078" s="252"/>
      <c r="AJ1078" s="252"/>
      <c r="AK1078" s="252"/>
      <c r="AL1078" s="252"/>
      <c r="AM1078" s="252"/>
      <c r="AN1078" s="252"/>
      <c r="AO1078" s="252"/>
    </row>
    <row r="1079" ht="15.75" customHeight="1">
      <c r="A1079" s="301"/>
      <c r="B1079" s="252"/>
      <c r="C1079" s="252"/>
      <c r="D1079" s="252"/>
      <c r="E1079" s="252"/>
      <c r="F1079" s="503"/>
      <c r="G1079" s="252"/>
      <c r="H1079" s="455"/>
      <c r="I1079" s="252"/>
      <c r="J1079" s="252"/>
      <c r="K1079" s="252"/>
      <c r="L1079" s="507"/>
      <c r="M1079" s="508"/>
      <c r="N1079" s="252"/>
      <c r="O1079" s="252"/>
      <c r="P1079" s="252"/>
      <c r="Q1079" s="252"/>
      <c r="R1079" s="252"/>
      <c r="S1079" s="252"/>
      <c r="T1079" s="252"/>
      <c r="U1079" s="252"/>
      <c r="V1079" s="252"/>
      <c r="W1079" s="252"/>
      <c r="X1079" s="252"/>
      <c r="Y1079" s="252"/>
      <c r="Z1079" s="252"/>
      <c r="AA1079" s="252"/>
      <c r="AB1079" s="252"/>
      <c r="AC1079" s="252"/>
      <c r="AD1079" s="252"/>
      <c r="AE1079" s="252"/>
      <c r="AF1079" s="252"/>
      <c r="AG1079" s="252"/>
      <c r="AH1079" s="252"/>
      <c r="AI1079" s="252"/>
      <c r="AJ1079" s="252"/>
      <c r="AK1079" s="252"/>
      <c r="AL1079" s="252"/>
      <c r="AM1079" s="252"/>
      <c r="AN1079" s="252"/>
      <c r="AO1079" s="252"/>
    </row>
    <row r="1080" ht="15.75" customHeight="1">
      <c r="A1080" s="301"/>
      <c r="B1080" s="252"/>
      <c r="C1080" s="252"/>
      <c r="D1080" s="252"/>
      <c r="E1080" s="252"/>
      <c r="F1080" s="503"/>
      <c r="G1080" s="252"/>
      <c r="H1080" s="455"/>
      <c r="I1080" s="252"/>
      <c r="J1080" s="252"/>
      <c r="K1080" s="252"/>
      <c r="L1080" s="507"/>
      <c r="M1080" s="508"/>
      <c r="N1080" s="252"/>
      <c r="O1080" s="252"/>
      <c r="P1080" s="252"/>
      <c r="Q1080" s="252"/>
      <c r="R1080" s="252"/>
      <c r="S1080" s="252"/>
      <c r="T1080" s="252"/>
      <c r="U1080" s="252"/>
      <c r="V1080" s="252"/>
      <c r="W1080" s="252"/>
      <c r="X1080" s="252"/>
      <c r="Y1080" s="252"/>
      <c r="Z1080" s="252"/>
      <c r="AA1080" s="252"/>
      <c r="AB1080" s="252"/>
      <c r="AC1080" s="252"/>
      <c r="AD1080" s="252"/>
      <c r="AE1080" s="252"/>
      <c r="AF1080" s="252"/>
      <c r="AG1080" s="252"/>
      <c r="AH1080" s="252"/>
      <c r="AI1080" s="252"/>
      <c r="AJ1080" s="252"/>
      <c r="AK1080" s="252"/>
      <c r="AL1080" s="252"/>
      <c r="AM1080" s="252"/>
      <c r="AN1080" s="252"/>
      <c r="AO1080" s="252"/>
    </row>
    <row r="1081" ht="15.75" customHeight="1">
      <c r="A1081" s="301"/>
      <c r="B1081" s="252"/>
      <c r="C1081" s="252"/>
      <c r="D1081" s="252"/>
      <c r="E1081" s="252"/>
      <c r="F1081" s="503"/>
      <c r="G1081" s="252"/>
      <c r="H1081" s="455"/>
      <c r="I1081" s="252"/>
      <c r="J1081" s="252"/>
      <c r="K1081" s="252"/>
      <c r="L1081" s="507"/>
      <c r="M1081" s="508"/>
      <c r="N1081" s="252"/>
      <c r="O1081" s="252"/>
      <c r="P1081" s="252"/>
      <c r="Q1081" s="252"/>
      <c r="R1081" s="252"/>
      <c r="S1081" s="252"/>
      <c r="T1081" s="252"/>
      <c r="U1081" s="252"/>
      <c r="V1081" s="252"/>
      <c r="W1081" s="252"/>
      <c r="X1081" s="252"/>
      <c r="Y1081" s="252"/>
      <c r="Z1081" s="252"/>
      <c r="AA1081" s="252"/>
      <c r="AB1081" s="252"/>
      <c r="AC1081" s="252"/>
      <c r="AD1081" s="252"/>
      <c r="AE1081" s="252"/>
      <c r="AF1081" s="252"/>
      <c r="AG1081" s="252"/>
      <c r="AH1081" s="252"/>
      <c r="AI1081" s="252"/>
      <c r="AJ1081" s="252"/>
      <c r="AK1081" s="252"/>
      <c r="AL1081" s="252"/>
      <c r="AM1081" s="252"/>
      <c r="AN1081" s="252"/>
      <c r="AO1081" s="252"/>
    </row>
    <row r="1082" ht="15.75" customHeight="1">
      <c r="A1082" s="301"/>
      <c r="B1082" s="252"/>
      <c r="C1082" s="252"/>
      <c r="D1082" s="252"/>
      <c r="E1082" s="252"/>
      <c r="F1082" s="503"/>
      <c r="G1082" s="252"/>
      <c r="H1082" s="455"/>
      <c r="I1082" s="252"/>
      <c r="J1082" s="252"/>
      <c r="K1082" s="252"/>
      <c r="L1082" s="507"/>
      <c r="M1082" s="508"/>
      <c r="N1082" s="252"/>
      <c r="O1082" s="252"/>
      <c r="P1082" s="252"/>
      <c r="Q1082" s="252"/>
      <c r="R1082" s="252"/>
      <c r="S1082" s="252"/>
      <c r="T1082" s="252"/>
      <c r="U1082" s="252"/>
      <c r="V1082" s="252"/>
      <c r="W1082" s="252"/>
      <c r="X1082" s="252"/>
      <c r="Y1082" s="252"/>
      <c r="Z1082" s="252"/>
      <c r="AA1082" s="252"/>
      <c r="AB1082" s="252"/>
      <c r="AC1082" s="252"/>
      <c r="AD1082" s="252"/>
      <c r="AE1082" s="252"/>
      <c r="AF1082" s="252"/>
      <c r="AG1082" s="252"/>
      <c r="AH1082" s="252"/>
      <c r="AI1082" s="252"/>
      <c r="AJ1082" s="252"/>
      <c r="AK1082" s="252"/>
      <c r="AL1082" s="252"/>
      <c r="AM1082" s="252"/>
      <c r="AN1082" s="252"/>
      <c r="AO1082" s="252"/>
    </row>
    <row r="1083" ht="15.75" customHeight="1">
      <c r="A1083" s="301"/>
      <c r="B1083" s="252"/>
      <c r="C1083" s="252"/>
      <c r="D1083" s="252"/>
      <c r="E1083" s="252"/>
      <c r="F1083" s="503"/>
      <c r="G1083" s="252"/>
      <c r="H1083" s="455"/>
      <c r="I1083" s="252"/>
      <c r="J1083" s="252"/>
      <c r="K1083" s="252"/>
      <c r="L1083" s="507"/>
      <c r="M1083" s="508"/>
      <c r="N1083" s="252"/>
      <c r="O1083" s="252"/>
      <c r="P1083" s="252"/>
      <c r="Q1083" s="252"/>
      <c r="R1083" s="252"/>
      <c r="S1083" s="252"/>
      <c r="T1083" s="252"/>
      <c r="U1083" s="252"/>
      <c r="V1083" s="252"/>
      <c r="W1083" s="252"/>
      <c r="X1083" s="252"/>
      <c r="Y1083" s="252"/>
      <c r="Z1083" s="252"/>
      <c r="AA1083" s="252"/>
      <c r="AB1083" s="252"/>
      <c r="AC1083" s="252"/>
      <c r="AD1083" s="252"/>
      <c r="AE1083" s="252"/>
      <c r="AF1083" s="252"/>
      <c r="AG1083" s="252"/>
      <c r="AH1083" s="252"/>
      <c r="AI1083" s="252"/>
      <c r="AJ1083" s="252"/>
      <c r="AK1083" s="252"/>
      <c r="AL1083" s="252"/>
      <c r="AM1083" s="252"/>
      <c r="AN1083" s="252"/>
      <c r="AO1083" s="252"/>
    </row>
    <row r="1084" ht="15.75" customHeight="1">
      <c r="A1084" s="301"/>
      <c r="B1084" s="252"/>
      <c r="C1084" s="252"/>
      <c r="D1084" s="252"/>
      <c r="E1084" s="252"/>
      <c r="F1084" s="503"/>
      <c r="G1084" s="252"/>
      <c r="H1084" s="455"/>
      <c r="I1084" s="252"/>
      <c r="J1084" s="252"/>
      <c r="K1084" s="252"/>
      <c r="L1084" s="507"/>
      <c r="M1084" s="508"/>
      <c r="N1084" s="252"/>
      <c r="O1084" s="252"/>
      <c r="P1084" s="252"/>
      <c r="Q1084" s="252"/>
      <c r="R1084" s="252"/>
      <c r="S1084" s="252"/>
      <c r="T1084" s="252"/>
      <c r="U1084" s="252"/>
      <c r="V1084" s="252"/>
      <c r="W1084" s="252"/>
      <c r="X1084" s="252"/>
      <c r="Y1084" s="252"/>
      <c r="Z1084" s="252"/>
      <c r="AA1084" s="252"/>
      <c r="AB1084" s="252"/>
      <c r="AC1084" s="252"/>
      <c r="AD1084" s="252"/>
      <c r="AE1084" s="252"/>
      <c r="AF1084" s="252"/>
      <c r="AG1084" s="252"/>
      <c r="AH1084" s="252"/>
      <c r="AI1084" s="252"/>
      <c r="AJ1084" s="252"/>
      <c r="AK1084" s="252"/>
      <c r="AL1084" s="252"/>
      <c r="AM1084" s="252"/>
      <c r="AN1084" s="252"/>
      <c r="AO1084" s="252"/>
    </row>
    <row r="1085" ht="15.75" customHeight="1">
      <c r="A1085" s="301"/>
      <c r="B1085" s="252"/>
      <c r="C1085" s="252"/>
      <c r="D1085" s="252"/>
      <c r="E1085" s="252"/>
      <c r="F1085" s="503"/>
      <c r="G1085" s="252"/>
      <c r="H1085" s="455"/>
      <c r="I1085" s="252"/>
      <c r="J1085" s="252"/>
      <c r="K1085" s="252"/>
      <c r="L1085" s="507"/>
      <c r="M1085" s="508"/>
      <c r="N1085" s="252"/>
      <c r="O1085" s="252"/>
      <c r="P1085" s="252"/>
      <c r="Q1085" s="252"/>
      <c r="R1085" s="252"/>
      <c r="S1085" s="252"/>
      <c r="T1085" s="252"/>
      <c r="U1085" s="252"/>
      <c r="V1085" s="252"/>
      <c r="W1085" s="252"/>
      <c r="X1085" s="252"/>
      <c r="Y1085" s="252"/>
      <c r="Z1085" s="252"/>
      <c r="AA1085" s="252"/>
      <c r="AB1085" s="252"/>
      <c r="AC1085" s="252"/>
      <c r="AD1085" s="252"/>
      <c r="AE1085" s="252"/>
      <c r="AF1085" s="252"/>
      <c r="AG1085" s="252"/>
      <c r="AH1085" s="252"/>
      <c r="AI1085" s="252"/>
      <c r="AJ1085" s="252"/>
      <c r="AK1085" s="252"/>
      <c r="AL1085" s="252"/>
      <c r="AM1085" s="252"/>
      <c r="AN1085" s="252"/>
      <c r="AO1085" s="252"/>
    </row>
    <row r="1086" ht="15.75" customHeight="1">
      <c r="A1086" s="301"/>
      <c r="B1086" s="252"/>
      <c r="C1086" s="252"/>
      <c r="D1086" s="252"/>
      <c r="E1086" s="252"/>
      <c r="F1086" s="503"/>
      <c r="G1086" s="252"/>
      <c r="H1086" s="455"/>
      <c r="I1086" s="252"/>
      <c r="J1086" s="252"/>
      <c r="K1086" s="252"/>
      <c r="L1086" s="507"/>
      <c r="M1086" s="508"/>
      <c r="N1086" s="252"/>
      <c r="O1086" s="252"/>
      <c r="P1086" s="252"/>
      <c r="Q1086" s="252"/>
      <c r="R1086" s="252"/>
      <c r="S1086" s="252"/>
      <c r="T1086" s="252"/>
      <c r="U1086" s="252"/>
      <c r="V1086" s="252"/>
      <c r="W1086" s="252"/>
      <c r="X1086" s="252"/>
      <c r="Y1086" s="252"/>
      <c r="Z1086" s="252"/>
      <c r="AA1086" s="252"/>
      <c r="AB1086" s="252"/>
      <c r="AC1086" s="252"/>
      <c r="AD1086" s="252"/>
      <c r="AE1086" s="252"/>
      <c r="AF1086" s="252"/>
      <c r="AG1086" s="252"/>
      <c r="AH1086" s="252"/>
      <c r="AI1086" s="252"/>
      <c r="AJ1086" s="252"/>
      <c r="AK1086" s="252"/>
      <c r="AL1086" s="252"/>
      <c r="AM1086" s="252"/>
      <c r="AN1086" s="252"/>
      <c r="AO1086" s="252"/>
    </row>
    <row r="1087" ht="15.75" customHeight="1">
      <c r="A1087" s="301"/>
      <c r="B1087" s="252"/>
      <c r="C1087" s="252"/>
      <c r="D1087" s="252"/>
      <c r="E1087" s="252"/>
      <c r="F1087" s="503"/>
      <c r="G1087" s="252"/>
      <c r="H1087" s="455"/>
      <c r="I1087" s="252"/>
      <c r="J1087" s="252"/>
      <c r="K1087" s="252"/>
      <c r="L1087" s="507"/>
      <c r="M1087" s="508"/>
      <c r="N1087" s="252"/>
      <c r="O1087" s="252"/>
      <c r="P1087" s="252"/>
      <c r="Q1087" s="252"/>
      <c r="R1087" s="252"/>
      <c r="S1087" s="252"/>
      <c r="T1087" s="252"/>
      <c r="U1087" s="252"/>
      <c r="V1087" s="252"/>
      <c r="W1087" s="252"/>
      <c r="X1087" s="252"/>
      <c r="Y1087" s="252"/>
      <c r="Z1087" s="252"/>
      <c r="AA1087" s="252"/>
      <c r="AB1087" s="252"/>
      <c r="AC1087" s="252"/>
      <c r="AD1087" s="252"/>
      <c r="AE1087" s="252"/>
      <c r="AF1087" s="252"/>
      <c r="AG1087" s="252"/>
      <c r="AH1087" s="252"/>
      <c r="AI1087" s="252"/>
      <c r="AJ1087" s="252"/>
      <c r="AK1087" s="252"/>
      <c r="AL1087" s="252"/>
      <c r="AM1087" s="252"/>
      <c r="AN1087" s="252"/>
      <c r="AO1087" s="252"/>
    </row>
    <row r="1088" ht="15.75" customHeight="1">
      <c r="A1088" s="301"/>
      <c r="B1088" s="252"/>
      <c r="C1088" s="252"/>
      <c r="D1088" s="252"/>
      <c r="E1088" s="252"/>
      <c r="F1088" s="503"/>
      <c r="G1088" s="252"/>
      <c r="H1088" s="455"/>
      <c r="I1088" s="252"/>
      <c r="J1088" s="252"/>
      <c r="K1088" s="252"/>
      <c r="L1088" s="507"/>
      <c r="M1088" s="508"/>
      <c r="N1088" s="252"/>
      <c r="O1088" s="252"/>
      <c r="P1088" s="252"/>
      <c r="Q1088" s="252"/>
      <c r="R1088" s="252"/>
      <c r="S1088" s="252"/>
      <c r="T1088" s="252"/>
      <c r="U1088" s="252"/>
      <c r="V1088" s="252"/>
      <c r="W1088" s="252"/>
      <c r="X1088" s="252"/>
      <c r="Y1088" s="252"/>
      <c r="Z1088" s="252"/>
      <c r="AA1088" s="252"/>
      <c r="AB1088" s="252"/>
      <c r="AC1088" s="252"/>
      <c r="AD1088" s="252"/>
      <c r="AE1088" s="252"/>
      <c r="AF1088" s="252"/>
      <c r="AG1088" s="252"/>
      <c r="AH1088" s="252"/>
      <c r="AI1088" s="252"/>
      <c r="AJ1088" s="252"/>
      <c r="AK1088" s="252"/>
      <c r="AL1088" s="252"/>
      <c r="AM1088" s="252"/>
      <c r="AN1088" s="252"/>
      <c r="AO1088" s="252"/>
    </row>
    <row r="1089" ht="15.75" customHeight="1">
      <c r="A1089" s="301"/>
      <c r="B1089" s="252"/>
      <c r="C1089" s="252"/>
      <c r="D1089" s="252"/>
      <c r="E1089" s="252"/>
      <c r="F1089" s="503"/>
      <c r="G1089" s="252"/>
      <c r="H1089" s="455"/>
      <c r="I1089" s="252"/>
      <c r="J1089" s="252"/>
      <c r="K1089" s="252"/>
      <c r="L1089" s="507"/>
      <c r="M1089" s="508"/>
      <c r="N1089" s="252"/>
      <c r="O1089" s="252"/>
      <c r="P1089" s="252"/>
      <c r="Q1089" s="252"/>
      <c r="R1089" s="252"/>
      <c r="S1089" s="252"/>
      <c r="T1089" s="252"/>
      <c r="U1089" s="252"/>
      <c r="V1089" s="252"/>
      <c r="W1089" s="252"/>
      <c r="X1089" s="252"/>
      <c r="Y1089" s="252"/>
      <c r="Z1089" s="252"/>
      <c r="AA1089" s="252"/>
      <c r="AB1089" s="252"/>
      <c r="AC1089" s="252"/>
      <c r="AD1089" s="252"/>
      <c r="AE1089" s="252"/>
      <c r="AF1089" s="252"/>
      <c r="AG1089" s="252"/>
      <c r="AH1089" s="252"/>
      <c r="AI1089" s="252"/>
      <c r="AJ1089" s="252"/>
      <c r="AK1089" s="252"/>
      <c r="AL1089" s="252"/>
      <c r="AM1089" s="252"/>
      <c r="AN1089" s="252"/>
      <c r="AO1089" s="252"/>
    </row>
    <row r="1090" ht="15.75" customHeight="1">
      <c r="A1090" s="301"/>
      <c r="B1090" s="252"/>
      <c r="C1090" s="252"/>
      <c r="D1090" s="252"/>
      <c r="E1090" s="252"/>
      <c r="F1090" s="503"/>
      <c r="G1090" s="252"/>
      <c r="H1090" s="455"/>
      <c r="I1090" s="252"/>
      <c r="J1090" s="252"/>
      <c r="K1090" s="252"/>
      <c r="L1090" s="507"/>
      <c r="M1090" s="508"/>
      <c r="N1090" s="252"/>
      <c r="O1090" s="252"/>
      <c r="P1090" s="252"/>
      <c r="Q1090" s="252"/>
      <c r="R1090" s="252"/>
      <c r="S1090" s="252"/>
      <c r="T1090" s="252"/>
      <c r="U1090" s="252"/>
      <c r="V1090" s="252"/>
      <c r="W1090" s="252"/>
      <c r="X1090" s="252"/>
      <c r="Y1090" s="252"/>
      <c r="Z1090" s="252"/>
      <c r="AA1090" s="252"/>
      <c r="AB1090" s="252"/>
      <c r="AC1090" s="252"/>
      <c r="AD1090" s="252"/>
      <c r="AE1090" s="252"/>
      <c r="AF1090" s="252"/>
      <c r="AG1090" s="252"/>
      <c r="AH1090" s="252"/>
      <c r="AI1090" s="252"/>
      <c r="AJ1090" s="252"/>
      <c r="AK1090" s="252"/>
      <c r="AL1090" s="252"/>
      <c r="AM1090" s="252"/>
      <c r="AN1090" s="252"/>
      <c r="AO1090" s="252"/>
    </row>
    <row r="1091" ht="15.75" customHeight="1">
      <c r="A1091" s="301"/>
      <c r="B1091" s="252"/>
      <c r="C1091" s="252"/>
      <c r="D1091" s="252"/>
      <c r="E1091" s="252"/>
      <c r="F1091" s="503"/>
      <c r="G1091" s="252"/>
      <c r="H1091" s="455"/>
      <c r="I1091" s="252"/>
      <c r="J1091" s="252"/>
      <c r="K1091" s="252"/>
      <c r="L1091" s="507"/>
      <c r="M1091" s="508"/>
      <c r="N1091" s="252"/>
      <c r="O1091" s="252"/>
      <c r="P1091" s="252"/>
      <c r="Q1091" s="252"/>
      <c r="R1091" s="252"/>
      <c r="S1091" s="252"/>
      <c r="T1091" s="252"/>
      <c r="U1091" s="252"/>
      <c r="V1091" s="252"/>
      <c r="W1091" s="252"/>
      <c r="X1091" s="252"/>
      <c r="Y1091" s="252"/>
      <c r="Z1091" s="252"/>
      <c r="AA1091" s="252"/>
      <c r="AB1091" s="252"/>
      <c r="AC1091" s="252"/>
      <c r="AD1091" s="252"/>
      <c r="AE1091" s="252"/>
      <c r="AF1091" s="252"/>
      <c r="AG1091" s="252"/>
      <c r="AH1091" s="252"/>
      <c r="AI1091" s="252"/>
      <c r="AJ1091" s="252"/>
      <c r="AK1091" s="252"/>
      <c r="AL1091" s="252"/>
      <c r="AM1091" s="252"/>
      <c r="AN1091" s="252"/>
      <c r="AO1091" s="252"/>
    </row>
    <row r="1092" ht="15.75" customHeight="1">
      <c r="A1092" s="301"/>
      <c r="B1092" s="252"/>
      <c r="C1092" s="252"/>
      <c r="D1092" s="252"/>
      <c r="E1092" s="252"/>
      <c r="F1092" s="503"/>
      <c r="G1092" s="252"/>
      <c r="H1092" s="455"/>
      <c r="I1092" s="252"/>
      <c r="J1092" s="252"/>
      <c r="K1092" s="252"/>
      <c r="L1092" s="507"/>
      <c r="M1092" s="508"/>
      <c r="N1092" s="252"/>
      <c r="O1092" s="252"/>
      <c r="P1092" s="252"/>
      <c r="Q1092" s="252"/>
      <c r="R1092" s="252"/>
      <c r="S1092" s="252"/>
      <c r="T1092" s="252"/>
      <c r="U1092" s="252"/>
      <c r="V1092" s="252"/>
      <c r="W1092" s="252"/>
      <c r="X1092" s="252"/>
      <c r="Y1092" s="252"/>
      <c r="Z1092" s="252"/>
      <c r="AA1092" s="252"/>
      <c r="AB1092" s="252"/>
      <c r="AC1092" s="252"/>
      <c r="AD1092" s="252"/>
      <c r="AE1092" s="252"/>
      <c r="AF1092" s="252"/>
      <c r="AG1092" s="252"/>
      <c r="AH1092" s="252"/>
      <c r="AI1092" s="252"/>
      <c r="AJ1092" s="252"/>
      <c r="AK1092" s="252"/>
      <c r="AL1092" s="252"/>
      <c r="AM1092" s="252"/>
      <c r="AN1092" s="252"/>
      <c r="AO1092" s="252"/>
    </row>
    <row r="1093" ht="15.75" customHeight="1">
      <c r="A1093" s="301"/>
      <c r="B1093" s="252"/>
      <c r="C1093" s="252"/>
      <c r="D1093" s="252"/>
      <c r="E1093" s="252"/>
      <c r="F1093" s="503"/>
      <c r="G1093" s="252"/>
      <c r="H1093" s="455"/>
      <c r="I1093" s="252"/>
      <c r="J1093" s="252"/>
      <c r="K1093" s="252"/>
      <c r="L1093" s="507"/>
      <c r="M1093" s="508"/>
      <c r="N1093" s="252"/>
      <c r="O1093" s="252"/>
      <c r="P1093" s="252"/>
      <c r="Q1093" s="252"/>
      <c r="R1093" s="252"/>
      <c r="S1093" s="252"/>
      <c r="T1093" s="252"/>
      <c r="U1093" s="252"/>
      <c r="V1093" s="252"/>
      <c r="W1093" s="252"/>
      <c r="X1093" s="252"/>
      <c r="Y1093" s="252"/>
      <c r="Z1093" s="252"/>
      <c r="AA1093" s="252"/>
      <c r="AB1093" s="252"/>
      <c r="AC1093" s="252"/>
      <c r="AD1093" s="252"/>
      <c r="AE1093" s="252"/>
      <c r="AF1093" s="252"/>
      <c r="AG1093" s="252"/>
      <c r="AH1093" s="252"/>
      <c r="AI1093" s="252"/>
      <c r="AJ1093" s="252"/>
      <c r="AK1093" s="252"/>
      <c r="AL1093" s="252"/>
      <c r="AM1093" s="252"/>
      <c r="AN1093" s="252"/>
      <c r="AO1093" s="252"/>
    </row>
    <row r="1094" ht="15.75" customHeight="1">
      <c r="A1094" s="301"/>
      <c r="B1094" s="252"/>
      <c r="C1094" s="252"/>
      <c r="D1094" s="252"/>
      <c r="E1094" s="252"/>
      <c r="F1094" s="503"/>
      <c r="G1094" s="252"/>
      <c r="H1094" s="455"/>
      <c r="I1094" s="252"/>
      <c r="J1094" s="252"/>
      <c r="K1094" s="252"/>
      <c r="L1094" s="507"/>
      <c r="M1094" s="508"/>
      <c r="N1094" s="252"/>
      <c r="O1094" s="252"/>
      <c r="P1094" s="252"/>
      <c r="Q1094" s="252"/>
      <c r="R1094" s="252"/>
      <c r="S1094" s="252"/>
      <c r="T1094" s="252"/>
      <c r="U1094" s="252"/>
      <c r="V1094" s="252"/>
      <c r="W1094" s="252"/>
      <c r="X1094" s="252"/>
      <c r="Y1094" s="252"/>
      <c r="Z1094" s="252"/>
      <c r="AA1094" s="252"/>
      <c r="AB1094" s="252"/>
      <c r="AC1094" s="252"/>
      <c r="AD1094" s="252"/>
      <c r="AE1094" s="252"/>
      <c r="AF1094" s="252"/>
      <c r="AG1094" s="252"/>
      <c r="AH1094" s="252"/>
      <c r="AI1094" s="252"/>
      <c r="AJ1094" s="252"/>
      <c r="AK1094" s="252"/>
      <c r="AL1094" s="252"/>
      <c r="AM1094" s="252"/>
      <c r="AN1094" s="252"/>
      <c r="AO1094" s="252"/>
    </row>
    <row r="1095" ht="15.75" customHeight="1">
      <c r="A1095" s="301"/>
      <c r="B1095" s="252"/>
      <c r="C1095" s="252"/>
      <c r="D1095" s="252"/>
      <c r="E1095" s="252"/>
      <c r="F1095" s="503"/>
      <c r="G1095" s="252"/>
      <c r="H1095" s="455"/>
      <c r="I1095" s="252"/>
      <c r="J1095" s="252"/>
      <c r="K1095" s="252"/>
      <c r="L1095" s="507"/>
      <c r="M1095" s="508"/>
      <c r="N1095" s="252"/>
      <c r="O1095" s="252"/>
      <c r="P1095" s="252"/>
      <c r="Q1095" s="252"/>
      <c r="R1095" s="252"/>
      <c r="S1095" s="252"/>
      <c r="T1095" s="252"/>
      <c r="U1095" s="252"/>
      <c r="V1095" s="252"/>
      <c r="W1095" s="252"/>
      <c r="X1095" s="252"/>
      <c r="Y1095" s="252"/>
      <c r="Z1095" s="252"/>
      <c r="AA1095" s="252"/>
      <c r="AB1095" s="252"/>
      <c r="AC1095" s="252"/>
      <c r="AD1095" s="252"/>
      <c r="AE1095" s="252"/>
      <c r="AF1095" s="252"/>
      <c r="AG1095" s="252"/>
      <c r="AH1095" s="252"/>
      <c r="AI1095" s="252"/>
      <c r="AJ1095" s="252"/>
      <c r="AK1095" s="252"/>
      <c r="AL1095" s="252"/>
      <c r="AM1095" s="252"/>
      <c r="AN1095" s="252"/>
      <c r="AO1095" s="252"/>
    </row>
    <row r="1096" ht="15.75" customHeight="1">
      <c r="A1096" s="301"/>
      <c r="B1096" s="252"/>
      <c r="C1096" s="252"/>
      <c r="D1096" s="252"/>
      <c r="E1096" s="252"/>
      <c r="F1096" s="503"/>
      <c r="G1096" s="252"/>
      <c r="H1096" s="455"/>
      <c r="I1096" s="252"/>
      <c r="J1096" s="252"/>
      <c r="K1096" s="252"/>
      <c r="L1096" s="507"/>
      <c r="M1096" s="508"/>
      <c r="N1096" s="252"/>
      <c r="O1096" s="252"/>
      <c r="P1096" s="252"/>
      <c r="Q1096" s="252"/>
      <c r="R1096" s="252"/>
      <c r="S1096" s="252"/>
      <c r="T1096" s="252"/>
      <c r="U1096" s="252"/>
      <c r="V1096" s="252"/>
      <c r="W1096" s="252"/>
      <c r="X1096" s="252"/>
      <c r="Y1096" s="252"/>
      <c r="Z1096" s="252"/>
      <c r="AA1096" s="252"/>
      <c r="AB1096" s="252"/>
      <c r="AC1096" s="252"/>
      <c r="AD1096" s="252"/>
      <c r="AE1096" s="252"/>
      <c r="AF1096" s="252"/>
      <c r="AG1096" s="252"/>
      <c r="AH1096" s="252"/>
      <c r="AI1096" s="252"/>
      <c r="AJ1096" s="252"/>
      <c r="AK1096" s="252"/>
      <c r="AL1096" s="252"/>
      <c r="AM1096" s="252"/>
      <c r="AN1096" s="252"/>
      <c r="AO1096" s="252"/>
    </row>
    <row r="1097" ht="15.75" customHeight="1">
      <c r="A1097" s="301"/>
      <c r="B1097" s="252"/>
      <c r="C1097" s="252"/>
      <c r="D1097" s="252"/>
      <c r="E1097" s="252"/>
      <c r="F1097" s="503"/>
      <c r="G1097" s="252"/>
      <c r="H1097" s="455"/>
      <c r="I1097" s="252"/>
      <c r="J1097" s="252"/>
      <c r="K1097" s="252"/>
      <c r="L1097" s="507"/>
      <c r="M1097" s="508"/>
      <c r="N1097" s="252"/>
      <c r="O1097" s="252"/>
      <c r="P1097" s="252"/>
      <c r="Q1097" s="252"/>
      <c r="R1097" s="252"/>
      <c r="S1097" s="252"/>
      <c r="T1097" s="252"/>
      <c r="U1097" s="252"/>
      <c r="V1097" s="252"/>
      <c r="W1097" s="252"/>
      <c r="X1097" s="252"/>
      <c r="Y1097" s="252"/>
      <c r="Z1097" s="252"/>
      <c r="AA1097" s="252"/>
      <c r="AB1097" s="252"/>
      <c r="AC1097" s="252"/>
      <c r="AD1097" s="252"/>
      <c r="AE1097" s="252"/>
      <c r="AF1097" s="252"/>
      <c r="AG1097" s="252"/>
      <c r="AH1097" s="252"/>
      <c r="AI1097" s="252"/>
      <c r="AJ1097" s="252"/>
      <c r="AK1097" s="252"/>
      <c r="AL1097" s="252"/>
      <c r="AM1097" s="252"/>
      <c r="AN1097" s="252"/>
      <c r="AO1097" s="252"/>
    </row>
  </sheetData>
  <autoFilter ref="$A$4:$AO$342">
    <filterColumn colId="3">
      <filters>
        <filter val="пуш"/>
        <filter val="Од"/>
        <filter val="ПУш"/>
      </filters>
    </filterColumn>
  </autoFilter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41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  <c r="AM1" s="252"/>
      <c r="AN1" s="252"/>
      <c r="AO1" s="252"/>
    </row>
    <row r="2" ht="15.75" customHeight="1">
      <c r="A2" s="247"/>
      <c r="B2" s="253">
        <v>45717.0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  <c r="AM2" s="252"/>
      <c r="AN2" s="252"/>
      <c r="AO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  <c r="AM3" s="252"/>
      <c r="AN3" s="252"/>
      <c r="AO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  <c r="AM4" s="252"/>
      <c r="AN4" s="252"/>
      <c r="AO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474</v>
      </c>
      <c r="E5" s="35" t="s">
        <v>319</v>
      </c>
      <c r="F5" s="262">
        <v>1198028.0</v>
      </c>
      <c r="G5" s="263" t="s">
        <v>335</v>
      </c>
      <c r="H5" s="264">
        <v>1.0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268"/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  <c r="AM5" s="270"/>
      <c r="AN5" s="270"/>
      <c r="AO5" s="270"/>
    </row>
    <row r="6" ht="15.75" customHeight="1">
      <c r="A6" s="271" t="s">
        <v>315</v>
      </c>
      <c r="B6" s="271" t="s">
        <v>316</v>
      </c>
      <c r="C6" s="271" t="s">
        <v>317</v>
      </c>
      <c r="D6" s="271" t="s">
        <v>567</v>
      </c>
      <c r="E6" s="271" t="s">
        <v>319</v>
      </c>
      <c r="F6" s="272" t="s">
        <v>1794</v>
      </c>
      <c r="G6" s="271" t="s">
        <v>320</v>
      </c>
      <c r="H6" s="273">
        <v>1.0</v>
      </c>
      <c r="I6" s="271">
        <v>2390.0</v>
      </c>
      <c r="J6" s="271"/>
      <c r="K6" s="274"/>
      <c r="L6" s="154">
        <v>997.0</v>
      </c>
      <c r="M6" s="275">
        <v>947.0</v>
      </c>
      <c r="N6" s="271" t="s">
        <v>321</v>
      </c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70"/>
      <c r="AK6" s="270"/>
      <c r="AL6" s="270"/>
      <c r="AM6" s="270"/>
      <c r="AN6" s="270"/>
      <c r="AO6" s="270"/>
    </row>
    <row r="7" ht="15.75" customHeight="1">
      <c r="A7" s="271" t="s">
        <v>315</v>
      </c>
      <c r="B7" s="271" t="s">
        <v>316</v>
      </c>
      <c r="C7" s="271" t="s">
        <v>317</v>
      </c>
      <c r="D7" s="271" t="s">
        <v>474</v>
      </c>
      <c r="E7" s="271" t="s">
        <v>319</v>
      </c>
      <c r="F7" s="272" t="s">
        <v>1795</v>
      </c>
      <c r="G7" s="271" t="s">
        <v>320</v>
      </c>
      <c r="H7" s="273">
        <v>1.0</v>
      </c>
      <c r="I7" s="271">
        <v>3590.0</v>
      </c>
      <c r="J7" s="271"/>
      <c r="K7" s="274"/>
      <c r="L7" s="154">
        <v>1497.0</v>
      </c>
      <c r="M7" s="546">
        <v>1422.0</v>
      </c>
      <c r="N7" s="271" t="s">
        <v>321</v>
      </c>
      <c r="O7" s="252"/>
      <c r="P7" s="252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52"/>
      <c r="AG7" s="252"/>
      <c r="AH7" s="252"/>
      <c r="AI7" s="252"/>
      <c r="AJ7" s="270"/>
      <c r="AK7" s="270"/>
      <c r="AL7" s="270"/>
      <c r="AM7" s="270"/>
      <c r="AN7" s="270"/>
      <c r="AO7" s="270"/>
    </row>
    <row r="8" ht="15.75" customHeight="1">
      <c r="A8" s="271" t="s">
        <v>315</v>
      </c>
      <c r="B8" s="271" t="s">
        <v>316</v>
      </c>
      <c r="C8" s="271" t="s">
        <v>317</v>
      </c>
      <c r="D8" s="271" t="s">
        <v>328</v>
      </c>
      <c r="E8" s="271" t="s">
        <v>319</v>
      </c>
      <c r="F8" s="272" t="s">
        <v>1287</v>
      </c>
      <c r="G8" s="271" t="s">
        <v>320</v>
      </c>
      <c r="H8" s="273">
        <v>1.0</v>
      </c>
      <c r="I8" s="271">
        <v>2990.0</v>
      </c>
      <c r="J8" s="271"/>
      <c r="K8" s="274"/>
      <c r="L8" s="154">
        <v>1197.0</v>
      </c>
      <c r="M8" s="275">
        <v>1137.0</v>
      </c>
      <c r="N8" s="271" t="s">
        <v>321</v>
      </c>
      <c r="O8" s="252"/>
      <c r="P8" s="252"/>
      <c r="Q8" s="276"/>
      <c r="R8" s="276"/>
      <c r="S8" s="276"/>
      <c r="T8" s="276"/>
      <c r="U8" s="276"/>
      <c r="V8" s="276"/>
      <c r="W8" s="277"/>
      <c r="X8" s="276"/>
      <c r="Y8" s="276"/>
      <c r="Z8" s="276"/>
      <c r="AA8" s="276"/>
      <c r="AB8" s="276"/>
      <c r="AC8" s="276"/>
      <c r="AD8" s="276"/>
      <c r="AE8" s="252"/>
      <c r="AF8" s="252"/>
      <c r="AG8" s="252"/>
      <c r="AH8" s="252"/>
      <c r="AI8" s="252"/>
      <c r="AJ8" s="270"/>
      <c r="AK8" s="270"/>
      <c r="AL8" s="270"/>
      <c r="AM8" s="270"/>
      <c r="AN8" s="270"/>
      <c r="AO8" s="270"/>
    </row>
    <row r="9" ht="15.75" customHeight="1">
      <c r="A9" s="280" t="s">
        <v>315</v>
      </c>
      <c r="B9" s="255" t="s">
        <v>316</v>
      </c>
      <c r="C9" s="255" t="s">
        <v>6</v>
      </c>
      <c r="D9" s="255" t="s">
        <v>328</v>
      </c>
      <c r="E9" s="255" t="s">
        <v>569</v>
      </c>
      <c r="F9" s="281" t="s">
        <v>1796</v>
      </c>
      <c r="G9" s="282" t="s">
        <v>1797</v>
      </c>
      <c r="H9" s="250">
        <v>1.0</v>
      </c>
      <c r="I9" s="255">
        <v>11490.0</v>
      </c>
      <c r="J9" s="283"/>
      <c r="K9" s="283"/>
      <c r="L9" s="284">
        <v>4283.0</v>
      </c>
      <c r="M9" s="285">
        <f t="shared" ref="M9:M11" si="1">L9*H9</f>
        <v>4283</v>
      </c>
      <c r="N9" s="255" t="s">
        <v>1798</v>
      </c>
      <c r="O9" s="252"/>
      <c r="P9" s="247"/>
      <c r="Q9" s="286"/>
      <c r="R9" s="286"/>
      <c r="S9" s="286"/>
      <c r="T9" s="286"/>
      <c r="U9" s="286"/>
      <c r="V9" s="286"/>
      <c r="W9" s="287"/>
      <c r="X9" s="286"/>
      <c r="Y9" s="286"/>
      <c r="Z9" s="286"/>
      <c r="AA9" s="286"/>
      <c r="AB9" s="286"/>
      <c r="AC9" s="286"/>
      <c r="AD9" s="286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</row>
    <row r="10" ht="15.75" customHeight="1">
      <c r="A10" s="282" t="s">
        <v>315</v>
      </c>
      <c r="B10" s="255" t="s">
        <v>316</v>
      </c>
      <c r="C10" s="255" t="s">
        <v>6</v>
      </c>
      <c r="D10" s="57" t="s">
        <v>567</v>
      </c>
      <c r="E10" s="255" t="s">
        <v>569</v>
      </c>
      <c r="F10" s="281" t="s">
        <v>2072</v>
      </c>
      <c r="G10" s="255"/>
      <c r="H10" s="250">
        <v>1.0</v>
      </c>
      <c r="I10" s="255"/>
      <c r="J10" s="293">
        <v>7590.0</v>
      </c>
      <c r="K10" s="294">
        <v>3581.0</v>
      </c>
      <c r="L10" s="295">
        <v>1970.0</v>
      </c>
      <c r="M10" s="251">
        <f t="shared" si="1"/>
        <v>1970</v>
      </c>
      <c r="N10" s="255" t="s">
        <v>1804</v>
      </c>
      <c r="O10" s="247"/>
      <c r="P10" s="270"/>
      <c r="Q10" s="286"/>
      <c r="R10" s="286"/>
      <c r="S10" s="286"/>
      <c r="T10" s="286"/>
      <c r="U10" s="286"/>
      <c r="V10" s="286"/>
      <c r="W10" s="287"/>
      <c r="X10" s="286"/>
      <c r="Y10" s="286"/>
      <c r="Z10" s="286"/>
      <c r="AA10" s="286"/>
      <c r="AB10" s="286"/>
      <c r="AC10" s="286"/>
      <c r="AD10" s="286"/>
      <c r="AE10" s="247"/>
      <c r="AF10" s="247"/>
      <c r="AG10" s="247"/>
      <c r="AH10" s="247"/>
      <c r="AI10" s="252"/>
      <c r="AJ10" s="252"/>
      <c r="AK10" s="270"/>
      <c r="AL10" s="270"/>
      <c r="AM10" s="270"/>
      <c r="AN10" s="270"/>
      <c r="AO10" s="270"/>
    </row>
    <row r="11" ht="15.75" customHeight="1">
      <c r="A11" s="280" t="s">
        <v>315</v>
      </c>
      <c r="B11" s="255" t="s">
        <v>316</v>
      </c>
      <c r="C11" s="255" t="s">
        <v>6</v>
      </c>
      <c r="D11" s="57" t="s">
        <v>567</v>
      </c>
      <c r="E11" s="255" t="s">
        <v>569</v>
      </c>
      <c r="F11" s="256" t="s">
        <v>1799</v>
      </c>
      <c r="G11" s="255" t="s">
        <v>1800</v>
      </c>
      <c r="H11" s="250">
        <v>1.0</v>
      </c>
      <c r="I11" s="255">
        <v>10590.0</v>
      </c>
      <c r="J11" s="283"/>
      <c r="K11" s="283" t="s">
        <v>1801</v>
      </c>
      <c r="L11" s="284">
        <v>3910.0</v>
      </c>
      <c r="M11" s="285">
        <f t="shared" si="1"/>
        <v>3910</v>
      </c>
      <c r="N11" s="255" t="s">
        <v>1798</v>
      </c>
      <c r="O11" s="363"/>
      <c r="P11" s="247"/>
      <c r="Q11" s="247"/>
      <c r="R11" s="286"/>
      <c r="S11" s="286"/>
      <c r="T11" s="286"/>
      <c r="U11" s="286"/>
      <c r="V11" s="286"/>
      <c r="W11" s="286"/>
      <c r="X11" s="287"/>
      <c r="Y11" s="286"/>
      <c r="Z11" s="286"/>
      <c r="AA11" s="286"/>
      <c r="AB11" s="286"/>
      <c r="AC11" s="286"/>
      <c r="AD11" s="286"/>
      <c r="AE11" s="286"/>
      <c r="AF11" s="247"/>
      <c r="AG11" s="247"/>
      <c r="AH11" s="247"/>
      <c r="AI11" s="247"/>
      <c r="AJ11" s="247"/>
      <c r="AK11" s="270"/>
      <c r="AL11" s="270"/>
      <c r="AM11" s="270"/>
      <c r="AN11" s="270"/>
      <c r="AO11" s="270"/>
    </row>
    <row r="12" ht="15.75" customHeight="1">
      <c r="A12" s="35" t="s">
        <v>315</v>
      </c>
      <c r="B12" s="35" t="s">
        <v>316</v>
      </c>
      <c r="C12" s="35" t="s">
        <v>6</v>
      </c>
      <c r="D12" s="97" t="s">
        <v>328</v>
      </c>
      <c r="E12" s="97" t="s">
        <v>4</v>
      </c>
      <c r="F12" s="289" t="s">
        <v>1802</v>
      </c>
      <c r="G12" s="97" t="s">
        <v>377</v>
      </c>
      <c r="H12" s="39">
        <v>1.0</v>
      </c>
      <c r="I12" s="97">
        <v>15390.0</v>
      </c>
      <c r="J12" s="97">
        <v>9390.0</v>
      </c>
      <c r="K12" s="38"/>
      <c r="L12" s="290"/>
      <c r="M12" s="291">
        <v>4236.0</v>
      </c>
      <c r="N12" s="35"/>
      <c r="O12" s="231"/>
      <c r="P12" s="231"/>
      <c r="Q12" s="231"/>
      <c r="R12" s="292"/>
      <c r="S12" s="292"/>
      <c r="T12" s="292"/>
      <c r="U12" s="292"/>
      <c r="V12" s="292"/>
      <c r="W12" s="237"/>
      <c r="X12" s="246"/>
      <c r="Y12" s="237"/>
      <c r="Z12" s="237"/>
      <c r="AA12" s="237"/>
      <c r="AB12" s="237"/>
      <c r="AC12" s="237"/>
      <c r="AD12" s="237"/>
      <c r="AE12" s="237"/>
      <c r="AF12" s="44"/>
      <c r="AG12" s="44"/>
      <c r="AH12" s="44"/>
      <c r="AI12" s="252"/>
      <c r="AJ12" s="270"/>
      <c r="AK12" s="270"/>
      <c r="AL12" s="270"/>
      <c r="AM12" s="270"/>
      <c r="AN12" s="270"/>
      <c r="AO12" s="270"/>
    </row>
    <row r="13" ht="15.75" customHeight="1">
      <c r="A13" s="282" t="s">
        <v>315</v>
      </c>
      <c r="B13" s="255" t="s">
        <v>316</v>
      </c>
      <c r="C13" s="255" t="s">
        <v>6</v>
      </c>
      <c r="D13" s="255" t="s">
        <v>328</v>
      </c>
      <c r="E13" s="255" t="s">
        <v>319</v>
      </c>
      <c r="F13" s="281" t="s">
        <v>1803</v>
      </c>
      <c r="G13" s="255"/>
      <c r="H13" s="250">
        <v>1.0</v>
      </c>
      <c r="I13" s="255"/>
      <c r="J13" s="293">
        <v>12390.0</v>
      </c>
      <c r="K13" s="294"/>
      <c r="L13" s="295">
        <v>3154.0</v>
      </c>
      <c r="M13" s="251">
        <f t="shared" ref="M13:M15" si="2">L13*H13</f>
        <v>3154</v>
      </c>
      <c r="N13" s="255" t="s">
        <v>1804</v>
      </c>
      <c r="O13" s="247"/>
      <c r="P13" s="270"/>
      <c r="Q13" s="247"/>
      <c r="R13" s="286"/>
      <c r="S13" s="286"/>
      <c r="T13" s="286"/>
      <c r="U13" s="286"/>
      <c r="V13" s="286"/>
      <c r="W13" s="286"/>
      <c r="X13" s="287"/>
      <c r="Y13" s="286"/>
      <c r="Z13" s="286"/>
      <c r="AA13" s="286"/>
      <c r="AB13" s="286"/>
      <c r="AC13" s="286"/>
      <c r="AD13" s="286"/>
      <c r="AE13" s="286"/>
      <c r="AF13" s="247"/>
      <c r="AG13" s="247"/>
      <c r="AH13" s="247"/>
      <c r="AI13" s="252"/>
      <c r="AJ13" s="252"/>
      <c r="AK13" s="252"/>
      <c r="AL13" s="252"/>
      <c r="AM13" s="252"/>
      <c r="AN13" s="252"/>
      <c r="AO13" s="252"/>
    </row>
    <row r="14" ht="15.75" customHeight="1">
      <c r="A14" s="282" t="s">
        <v>315</v>
      </c>
      <c r="B14" s="255" t="s">
        <v>316</v>
      </c>
      <c r="C14" s="255" t="s">
        <v>6</v>
      </c>
      <c r="D14" s="255" t="s">
        <v>328</v>
      </c>
      <c r="E14" s="255" t="s">
        <v>319</v>
      </c>
      <c r="F14" s="281" t="s">
        <v>1805</v>
      </c>
      <c r="G14" s="255"/>
      <c r="H14" s="250">
        <v>1.0</v>
      </c>
      <c r="I14" s="255"/>
      <c r="J14" s="293">
        <v>8970.0</v>
      </c>
      <c r="K14" s="294"/>
      <c r="L14" s="295">
        <f>4760/2</f>
        <v>2380</v>
      </c>
      <c r="M14" s="251">
        <f t="shared" si="2"/>
        <v>2380</v>
      </c>
      <c r="N14" s="255" t="s">
        <v>1804</v>
      </c>
      <c r="O14" s="286"/>
      <c r="P14" s="296"/>
      <c r="Q14" s="286"/>
      <c r="R14" s="28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52"/>
      <c r="AJ14" s="252"/>
      <c r="AK14" s="252"/>
      <c r="AL14" s="252"/>
      <c r="AM14" s="252"/>
      <c r="AN14" s="252"/>
      <c r="AO14" s="252"/>
    </row>
    <row r="15" ht="15.75" customHeight="1">
      <c r="A15" s="282" t="s">
        <v>315</v>
      </c>
      <c r="B15" s="255" t="s">
        <v>316</v>
      </c>
      <c r="C15" s="255" t="s">
        <v>6</v>
      </c>
      <c r="D15" s="255" t="s">
        <v>328</v>
      </c>
      <c r="E15" s="255" t="s">
        <v>319</v>
      </c>
      <c r="F15" s="281" t="s">
        <v>1806</v>
      </c>
      <c r="G15" s="282"/>
      <c r="H15" s="250">
        <v>1.0</v>
      </c>
      <c r="I15" s="255"/>
      <c r="J15" s="293">
        <v>14970.0</v>
      </c>
      <c r="K15" s="294"/>
      <c r="L15" s="295">
        <v>3930.0</v>
      </c>
      <c r="M15" s="251">
        <f t="shared" si="2"/>
        <v>3930</v>
      </c>
      <c r="N15" s="255" t="s">
        <v>1804</v>
      </c>
      <c r="O15" s="286"/>
      <c r="P15" s="29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52"/>
      <c r="AJ15" s="252"/>
      <c r="AK15" s="252"/>
      <c r="AL15" s="252"/>
      <c r="AM15" s="252"/>
      <c r="AN15" s="252"/>
      <c r="AO15" s="252"/>
    </row>
    <row r="16" ht="15.75" customHeight="1">
      <c r="A16" s="255" t="s">
        <v>315</v>
      </c>
      <c r="B16" s="255" t="s">
        <v>316</v>
      </c>
      <c r="C16" s="255" t="s">
        <v>6</v>
      </c>
      <c r="D16" s="255" t="s">
        <v>328</v>
      </c>
      <c r="E16" s="255" t="s">
        <v>569</v>
      </c>
      <c r="F16" s="256" t="s">
        <v>2031</v>
      </c>
      <c r="G16" s="339" t="s">
        <v>377</v>
      </c>
      <c r="H16" s="250">
        <v>1.0</v>
      </c>
      <c r="I16" s="255">
        <v>18390.0</v>
      </c>
      <c r="J16" s="293">
        <v>10990.0</v>
      </c>
      <c r="K16" s="340"/>
      <c r="L16" s="341"/>
      <c r="M16" s="251">
        <v>4673.0</v>
      </c>
      <c r="N16" s="255"/>
      <c r="O16" s="286"/>
      <c r="P16" s="28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63"/>
      <c r="AK16" s="252"/>
      <c r="AL16" s="252"/>
      <c r="AM16" s="252"/>
      <c r="AN16" s="252"/>
      <c r="AO16" s="252"/>
    </row>
    <row r="17" ht="15.75" customHeight="1">
      <c r="A17" s="280" t="s">
        <v>315</v>
      </c>
      <c r="B17" s="280" t="s">
        <v>316</v>
      </c>
      <c r="C17" s="280" t="s">
        <v>6</v>
      </c>
      <c r="D17" s="280" t="s">
        <v>370</v>
      </c>
      <c r="E17" s="280" t="s">
        <v>319</v>
      </c>
      <c r="F17" s="281" t="s">
        <v>1807</v>
      </c>
      <c r="G17" s="280" t="s">
        <v>1808</v>
      </c>
      <c r="H17" s="512">
        <v>1.0</v>
      </c>
      <c r="I17" s="280">
        <v>8390.0</v>
      </c>
      <c r="J17" s="280"/>
      <c r="K17" s="280"/>
      <c r="L17" s="513">
        <v>2558.0</v>
      </c>
      <c r="M17" s="285">
        <f>L17*H17</f>
        <v>2558</v>
      </c>
      <c r="N17" s="280" t="s">
        <v>1809</v>
      </c>
      <c r="O17" s="276"/>
      <c r="P17" s="514"/>
      <c r="Q17" s="514"/>
      <c r="R17" s="515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252"/>
      <c r="AK17" s="252"/>
      <c r="AL17" s="252"/>
      <c r="AM17" s="252"/>
      <c r="AN17" s="252"/>
      <c r="AO17" s="252"/>
    </row>
    <row r="18" ht="15.75" customHeight="1">
      <c r="A18" s="35" t="s">
        <v>315</v>
      </c>
      <c r="B18" s="35" t="s">
        <v>316</v>
      </c>
      <c r="C18" s="35" t="s">
        <v>6</v>
      </c>
      <c r="D18" s="35" t="s">
        <v>567</v>
      </c>
      <c r="E18" s="35" t="s">
        <v>569</v>
      </c>
      <c r="F18" s="348" t="s">
        <v>1810</v>
      </c>
      <c r="G18" s="35" t="s">
        <v>524</v>
      </c>
      <c r="H18" s="39">
        <v>1.0</v>
      </c>
      <c r="I18" s="59">
        <v>8990.0</v>
      </c>
      <c r="J18" s="38"/>
      <c r="K18" s="38"/>
      <c r="L18" s="290"/>
      <c r="M18" s="378">
        <v>3714.0</v>
      </c>
      <c r="N18" s="35" t="s">
        <v>1811</v>
      </c>
      <c r="O18" s="292"/>
      <c r="P18" s="292"/>
      <c r="Q18" s="292"/>
      <c r="R18" s="86"/>
      <c r="S18" s="231"/>
      <c r="T18" s="231"/>
      <c r="U18" s="231"/>
      <c r="V18" s="231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252"/>
      <c r="AJ18" s="270"/>
      <c r="AK18" s="270"/>
      <c r="AL18" s="270"/>
      <c r="AM18" s="270"/>
      <c r="AN18" s="270"/>
      <c r="AO18" s="270"/>
    </row>
    <row r="19" ht="15.75" customHeight="1">
      <c r="A19" s="35" t="s">
        <v>315</v>
      </c>
      <c r="B19" s="35" t="s">
        <v>316</v>
      </c>
      <c r="C19" s="35" t="s">
        <v>6</v>
      </c>
      <c r="D19" s="35" t="s">
        <v>567</v>
      </c>
      <c r="E19" s="35" t="s">
        <v>569</v>
      </c>
      <c r="F19" s="325" t="s">
        <v>2050</v>
      </c>
      <c r="G19" s="326" t="s">
        <v>524</v>
      </c>
      <c r="H19" s="154">
        <v>1.0</v>
      </c>
      <c r="I19" s="57">
        <v>12990.0</v>
      </c>
      <c r="J19" s="57">
        <v>8990.0</v>
      </c>
      <c r="K19" s="57"/>
      <c r="L19" s="154">
        <v>3714.0</v>
      </c>
      <c r="M19" s="327">
        <f t="shared" ref="M19:M29" si="3">L19*H19</f>
        <v>3714</v>
      </c>
      <c r="N19" s="57" t="s">
        <v>1814</v>
      </c>
      <c r="O19" s="547"/>
      <c r="P19" s="347"/>
      <c r="Q19" s="347"/>
      <c r="R19" s="421"/>
      <c r="S19" s="323"/>
      <c r="T19" s="323"/>
      <c r="U19" s="323"/>
      <c r="V19" s="323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252"/>
      <c r="AK19" s="270"/>
      <c r="AL19" s="270"/>
      <c r="AM19" s="270"/>
      <c r="AN19" s="270"/>
      <c r="AO19" s="270"/>
    </row>
    <row r="20" ht="15.75" customHeight="1">
      <c r="A20" s="35" t="s">
        <v>315</v>
      </c>
      <c r="B20" s="35" t="s">
        <v>316</v>
      </c>
      <c r="C20" s="35" t="s">
        <v>6</v>
      </c>
      <c r="D20" s="35" t="s">
        <v>474</v>
      </c>
      <c r="E20" s="35" t="s">
        <v>569</v>
      </c>
      <c r="F20" s="325" t="s">
        <v>2052</v>
      </c>
      <c r="G20" s="326" t="s">
        <v>524</v>
      </c>
      <c r="H20" s="154">
        <v>1.0</v>
      </c>
      <c r="I20" s="57">
        <v>12990.0</v>
      </c>
      <c r="J20" s="57">
        <v>8990.0</v>
      </c>
      <c r="K20" s="57"/>
      <c r="L20" s="154">
        <v>3714.0</v>
      </c>
      <c r="M20" s="327">
        <f t="shared" si="3"/>
        <v>3714</v>
      </c>
      <c r="N20" s="57" t="s">
        <v>1814</v>
      </c>
      <c r="O20" s="547"/>
      <c r="P20" s="347"/>
      <c r="Q20" s="347"/>
      <c r="R20" s="421"/>
      <c r="S20" s="323"/>
      <c r="T20" s="323"/>
      <c r="U20" s="323"/>
      <c r="V20" s="323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252"/>
      <c r="AK20" s="270"/>
      <c r="AL20" s="270"/>
      <c r="AM20" s="270"/>
      <c r="AN20" s="270"/>
      <c r="AO20" s="270"/>
    </row>
    <row r="21" ht="15.75" customHeight="1">
      <c r="A21" s="35" t="s">
        <v>315</v>
      </c>
      <c r="B21" s="35" t="s">
        <v>316</v>
      </c>
      <c r="C21" s="35" t="s">
        <v>6</v>
      </c>
      <c r="D21" s="35" t="s">
        <v>474</v>
      </c>
      <c r="E21" s="35" t="s">
        <v>569</v>
      </c>
      <c r="F21" s="325" t="s">
        <v>1813</v>
      </c>
      <c r="G21" s="326" t="s">
        <v>524</v>
      </c>
      <c r="H21" s="154">
        <v>1.0</v>
      </c>
      <c r="I21" s="57">
        <v>12990.0</v>
      </c>
      <c r="J21" s="57">
        <v>10390.0</v>
      </c>
      <c r="K21" s="57"/>
      <c r="L21" s="154">
        <v>3594.0</v>
      </c>
      <c r="M21" s="327">
        <f t="shared" si="3"/>
        <v>3594</v>
      </c>
      <c r="N21" s="57" t="s">
        <v>1814</v>
      </c>
      <c r="O21" s="547"/>
      <c r="P21" s="347"/>
      <c r="Q21" s="347"/>
      <c r="R21" s="421"/>
      <c r="S21" s="323"/>
      <c r="T21" s="323"/>
      <c r="U21" s="323"/>
      <c r="V21" s="323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252"/>
      <c r="AK21" s="270"/>
      <c r="AL21" s="270"/>
      <c r="AM21" s="270"/>
      <c r="AN21" s="270"/>
      <c r="AO21" s="270"/>
    </row>
    <row r="22" ht="15.75" customHeight="1">
      <c r="A22" s="35" t="s">
        <v>315</v>
      </c>
      <c r="B22" s="35" t="s">
        <v>316</v>
      </c>
      <c r="C22" s="35" t="s">
        <v>6</v>
      </c>
      <c r="D22" s="35" t="s">
        <v>328</v>
      </c>
      <c r="E22" s="35" t="s">
        <v>569</v>
      </c>
      <c r="F22" s="325" t="s">
        <v>1815</v>
      </c>
      <c r="G22" s="326" t="s">
        <v>524</v>
      </c>
      <c r="H22" s="154">
        <v>1.0</v>
      </c>
      <c r="I22" s="57">
        <v>12990.0</v>
      </c>
      <c r="J22" s="57">
        <v>8990.0</v>
      </c>
      <c r="K22" s="57"/>
      <c r="L22" s="154">
        <v>3714.0</v>
      </c>
      <c r="M22" s="327">
        <f t="shared" si="3"/>
        <v>3714</v>
      </c>
      <c r="N22" s="57" t="s">
        <v>1814</v>
      </c>
      <c r="O22" s="547"/>
      <c r="P22" s="347"/>
      <c r="Q22" s="347"/>
      <c r="R22" s="421"/>
      <c r="S22" s="323"/>
      <c r="T22" s="323"/>
      <c r="U22" s="323"/>
      <c r="V22" s="323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252"/>
      <c r="AK22" s="270"/>
      <c r="AL22" s="270"/>
      <c r="AM22" s="270"/>
      <c r="AN22" s="270"/>
      <c r="AO22" s="270"/>
    </row>
    <row r="23" ht="15.75" customHeight="1">
      <c r="A23" s="35" t="s">
        <v>315</v>
      </c>
      <c r="B23" s="35" t="s">
        <v>316</v>
      </c>
      <c r="C23" s="35" t="s">
        <v>6</v>
      </c>
      <c r="D23" s="35" t="s">
        <v>567</v>
      </c>
      <c r="E23" s="35" t="s">
        <v>569</v>
      </c>
      <c r="F23" s="325" t="s">
        <v>1815</v>
      </c>
      <c r="G23" s="326" t="s">
        <v>524</v>
      </c>
      <c r="H23" s="154">
        <v>1.0</v>
      </c>
      <c r="I23" s="57">
        <v>12990.0</v>
      </c>
      <c r="J23" s="57">
        <v>8990.0</v>
      </c>
      <c r="K23" s="57"/>
      <c r="L23" s="154">
        <v>3714.0</v>
      </c>
      <c r="M23" s="327">
        <f t="shared" si="3"/>
        <v>3714</v>
      </c>
      <c r="N23" s="57" t="s">
        <v>1814</v>
      </c>
      <c r="O23" s="547"/>
      <c r="P23" s="347"/>
      <c r="Q23" s="347"/>
      <c r="R23" s="421"/>
      <c r="S23" s="323"/>
      <c r="T23" s="323"/>
      <c r="U23" s="323"/>
      <c r="V23" s="323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252"/>
      <c r="AK23" s="270"/>
      <c r="AL23" s="270"/>
      <c r="AM23" s="270"/>
      <c r="AN23" s="270"/>
      <c r="AO23" s="270"/>
    </row>
    <row r="24" ht="15.75" customHeight="1">
      <c r="A24" s="35" t="s">
        <v>315</v>
      </c>
      <c r="B24" s="35" t="s">
        <v>316</v>
      </c>
      <c r="C24" s="35" t="s">
        <v>6</v>
      </c>
      <c r="D24" s="35" t="s">
        <v>474</v>
      </c>
      <c r="E24" s="35" t="s">
        <v>569</v>
      </c>
      <c r="F24" s="325" t="s">
        <v>2053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si="3"/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  <c r="AM24" s="270"/>
      <c r="AN24" s="270"/>
      <c r="AO24" s="270"/>
    </row>
    <row r="25" ht="15.75" customHeight="1">
      <c r="A25" s="35" t="s">
        <v>315</v>
      </c>
      <c r="B25" s="80" t="s">
        <v>316</v>
      </c>
      <c r="C25" s="80" t="s">
        <v>6</v>
      </c>
      <c r="D25" s="80" t="s">
        <v>328</v>
      </c>
      <c r="E25" s="80" t="s">
        <v>569</v>
      </c>
      <c r="F25" s="516" t="s">
        <v>2073</v>
      </c>
      <c r="G25" s="517" t="s">
        <v>524</v>
      </c>
      <c r="H25" s="518">
        <v>1.0</v>
      </c>
      <c r="I25" s="519">
        <v>12990.0</v>
      </c>
      <c r="J25" s="519">
        <v>10390.0</v>
      </c>
      <c r="K25" s="64"/>
      <c r="L25" s="518">
        <v>3594.0</v>
      </c>
      <c r="M25" s="520">
        <f t="shared" si="3"/>
        <v>3594</v>
      </c>
      <c r="N25" s="519" t="s">
        <v>1814</v>
      </c>
      <c r="O25" s="547"/>
      <c r="P25" s="420"/>
      <c r="Q25" s="323"/>
      <c r="R25" s="323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  <c r="AM25" s="270"/>
      <c r="AN25" s="270"/>
      <c r="AO25" s="270"/>
    </row>
    <row r="26" ht="15.75" customHeight="1">
      <c r="A26" s="306" t="s">
        <v>315</v>
      </c>
      <c r="B26" s="307" t="s">
        <v>316</v>
      </c>
      <c r="C26" s="307" t="s">
        <v>6</v>
      </c>
      <c r="D26" s="308" t="s">
        <v>328</v>
      </c>
      <c r="E26" s="307" t="s">
        <v>569</v>
      </c>
      <c r="F26" s="317" t="s">
        <v>1816</v>
      </c>
      <c r="G26" s="318" t="s">
        <v>524</v>
      </c>
      <c r="H26" s="319">
        <v>1.0</v>
      </c>
      <c r="I26" s="257">
        <v>12990.0</v>
      </c>
      <c r="J26" s="257">
        <v>8990.0</v>
      </c>
      <c r="K26" s="64"/>
      <c r="L26" s="319">
        <v>3714.0</v>
      </c>
      <c r="M26" s="320">
        <f t="shared" si="3"/>
        <v>3714</v>
      </c>
      <c r="N26" s="257" t="s">
        <v>1814</v>
      </c>
      <c r="O26" s="328" t="s">
        <v>1817</v>
      </c>
      <c r="P26" s="322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  <c r="AM26" s="270"/>
      <c r="AN26" s="270"/>
      <c r="AO26" s="270"/>
    </row>
    <row r="27" ht="15.75" customHeight="1">
      <c r="A27" s="522" t="s">
        <v>315</v>
      </c>
      <c r="B27" s="257" t="s">
        <v>316</v>
      </c>
      <c r="C27" s="257" t="s">
        <v>6</v>
      </c>
      <c r="D27" s="523" t="s">
        <v>474</v>
      </c>
      <c r="E27" s="337" t="s">
        <v>569</v>
      </c>
      <c r="F27" s="524" t="s">
        <v>1818</v>
      </c>
      <c r="G27" s="337"/>
      <c r="H27" s="525">
        <v>1.0</v>
      </c>
      <c r="I27" s="523">
        <v>10990.0</v>
      </c>
      <c r="J27" s="526">
        <v>9790.0</v>
      </c>
      <c r="K27" s="366" t="s">
        <v>1819</v>
      </c>
      <c r="L27" s="527">
        <v>3054.0</v>
      </c>
      <c r="M27" s="528">
        <f t="shared" si="3"/>
        <v>3054</v>
      </c>
      <c r="N27" s="523" t="s">
        <v>1820</v>
      </c>
      <c r="O27" s="335"/>
      <c r="P27" s="529"/>
      <c r="Q27" s="366"/>
      <c r="R27" s="366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  <c r="AF27" s="247"/>
      <c r="AG27" s="247"/>
      <c r="AH27" s="252"/>
      <c r="AI27" s="252"/>
      <c r="AJ27" s="270"/>
      <c r="AK27" s="270"/>
      <c r="AL27" s="270"/>
      <c r="AM27" s="270"/>
      <c r="AN27" s="270"/>
      <c r="AO27" s="270"/>
    </row>
    <row r="28" ht="15.75" customHeight="1">
      <c r="A28" s="522" t="s">
        <v>315</v>
      </c>
      <c r="B28" s="257" t="s">
        <v>316</v>
      </c>
      <c r="C28" s="257" t="s">
        <v>6</v>
      </c>
      <c r="D28" s="523" t="s">
        <v>567</v>
      </c>
      <c r="E28" s="337" t="s">
        <v>569</v>
      </c>
      <c r="F28" s="524" t="s">
        <v>1821</v>
      </c>
      <c r="G28" s="337"/>
      <c r="H28" s="525">
        <v>1.0</v>
      </c>
      <c r="I28" s="523">
        <v>10990.0</v>
      </c>
      <c r="J28" s="526">
        <v>9790.0</v>
      </c>
      <c r="K28" s="366" t="s">
        <v>1819</v>
      </c>
      <c r="L28" s="527">
        <v>3054.0</v>
      </c>
      <c r="M28" s="528">
        <f t="shared" si="3"/>
        <v>3054</v>
      </c>
      <c r="N28" s="523" t="s">
        <v>1820</v>
      </c>
      <c r="O28" s="335"/>
      <c r="P28" s="529"/>
      <c r="Q28" s="366"/>
      <c r="R28" s="366"/>
      <c r="S28" s="247"/>
      <c r="T28" s="247"/>
      <c r="U28" s="247"/>
      <c r="V28" s="247"/>
      <c r="W28" s="247"/>
      <c r="X28" s="247"/>
      <c r="Y28" s="247"/>
      <c r="Z28" s="247"/>
      <c r="AA28" s="247"/>
      <c r="AB28" s="247"/>
      <c r="AC28" s="247"/>
      <c r="AD28" s="247"/>
      <c r="AE28" s="247"/>
      <c r="AF28" s="247"/>
      <c r="AG28" s="247"/>
      <c r="AH28" s="252"/>
      <c r="AI28" s="252"/>
      <c r="AJ28" s="270"/>
      <c r="AK28" s="270"/>
      <c r="AL28" s="270"/>
      <c r="AM28" s="270"/>
      <c r="AN28" s="270"/>
      <c r="AO28" s="270"/>
    </row>
    <row r="29" ht="15.75" customHeight="1">
      <c r="A29" s="306" t="s">
        <v>315</v>
      </c>
      <c r="B29" s="307" t="s">
        <v>316</v>
      </c>
      <c r="C29" s="307" t="s">
        <v>6</v>
      </c>
      <c r="D29" s="307" t="s">
        <v>474</v>
      </c>
      <c r="E29" s="307" t="s">
        <v>569</v>
      </c>
      <c r="F29" s="317" t="s">
        <v>2123</v>
      </c>
      <c r="G29" s="318" t="s">
        <v>524</v>
      </c>
      <c r="H29" s="319">
        <v>0.0</v>
      </c>
      <c r="I29" s="257">
        <v>9970.0</v>
      </c>
      <c r="J29" s="257">
        <v>6970.0</v>
      </c>
      <c r="K29" s="64"/>
      <c r="L29" s="319">
        <v>3179.0</v>
      </c>
      <c r="M29" s="320">
        <f t="shared" si="3"/>
        <v>0</v>
      </c>
      <c r="N29" s="257" t="s">
        <v>1814</v>
      </c>
      <c r="O29" s="328" t="s">
        <v>1761</v>
      </c>
      <c r="P29" s="322"/>
      <c r="Q29" s="323"/>
      <c r="R29" s="323"/>
      <c r="S29" s="323"/>
      <c r="T29" s="323"/>
      <c r="U29" s="323"/>
      <c r="V29" s="323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252"/>
      <c r="AK29" s="270"/>
      <c r="AL29" s="270"/>
      <c r="AM29" s="270"/>
      <c r="AN29" s="270"/>
      <c r="AO29" s="270"/>
    </row>
    <row r="30" ht="15.75" customHeight="1">
      <c r="A30" s="502" t="s">
        <v>315</v>
      </c>
      <c r="B30" s="257" t="s">
        <v>316</v>
      </c>
      <c r="C30" s="257" t="s">
        <v>6</v>
      </c>
      <c r="D30" s="257" t="s">
        <v>328</v>
      </c>
      <c r="E30" s="257" t="s">
        <v>4</v>
      </c>
      <c r="F30" s="581" t="s">
        <v>566</v>
      </c>
      <c r="G30" s="257" t="s">
        <v>524</v>
      </c>
      <c r="H30" s="310">
        <v>0.0</v>
      </c>
      <c r="I30" s="311">
        <v>13970.0</v>
      </c>
      <c r="J30" s="311">
        <v>11390.0</v>
      </c>
      <c r="L30" s="582">
        <v>5477.0</v>
      </c>
      <c r="M30" s="583">
        <v>4655.0</v>
      </c>
      <c r="N30" s="257" t="s">
        <v>476</v>
      </c>
      <c r="O30" s="584" t="s">
        <v>2124</v>
      </c>
      <c r="P30" s="585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70"/>
      <c r="AK30" s="270"/>
      <c r="AL30" s="270"/>
      <c r="AM30" s="270"/>
      <c r="AN30" s="270"/>
      <c r="AO30" s="270"/>
    </row>
    <row r="31" ht="15.75" customHeight="1">
      <c r="A31" s="306" t="s">
        <v>315</v>
      </c>
      <c r="B31" s="307" t="s">
        <v>316</v>
      </c>
      <c r="C31" s="307" t="s">
        <v>6</v>
      </c>
      <c r="D31" s="307" t="s">
        <v>328</v>
      </c>
      <c r="E31" s="307" t="s">
        <v>569</v>
      </c>
      <c r="F31" s="317" t="s">
        <v>1822</v>
      </c>
      <c r="G31" s="318" t="s">
        <v>524</v>
      </c>
      <c r="H31" s="319">
        <v>1.0</v>
      </c>
      <c r="I31" s="257">
        <v>13990.0</v>
      </c>
      <c r="J31" s="257">
        <v>9790.0</v>
      </c>
      <c r="K31" s="64"/>
      <c r="L31" s="319">
        <v>4563.0</v>
      </c>
      <c r="M31" s="320">
        <f>L31*H31</f>
        <v>4563</v>
      </c>
      <c r="N31" s="257" t="s">
        <v>1814</v>
      </c>
      <c r="O31" s="321"/>
      <c r="P31" s="322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  <c r="AM31" s="270"/>
      <c r="AN31" s="270"/>
      <c r="AO31" s="270"/>
    </row>
    <row r="32" ht="15.75" customHeight="1">
      <c r="A32" s="425" t="s">
        <v>315</v>
      </c>
      <c r="B32" s="337" t="s">
        <v>316</v>
      </c>
      <c r="C32" s="337" t="s">
        <v>6</v>
      </c>
      <c r="D32" s="337" t="s">
        <v>328</v>
      </c>
      <c r="E32" s="337" t="s">
        <v>569</v>
      </c>
      <c r="F32" s="549" t="s">
        <v>1823</v>
      </c>
      <c r="G32" s="550" t="s">
        <v>377</v>
      </c>
      <c r="H32" s="551">
        <v>1.0</v>
      </c>
      <c r="I32" s="337">
        <v>14590.0</v>
      </c>
      <c r="J32" s="552">
        <v>8790.0</v>
      </c>
      <c r="K32" s="553"/>
      <c r="L32" s="554"/>
      <c r="M32" s="528">
        <v>3738.0</v>
      </c>
      <c r="N32" s="337"/>
      <c r="O32" s="336"/>
      <c r="P32" s="555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7"/>
      <c r="AH32" s="247"/>
      <c r="AI32" s="247"/>
      <c r="AJ32" s="63"/>
      <c r="AK32" s="270"/>
      <c r="AL32" s="270"/>
      <c r="AM32" s="270"/>
      <c r="AN32" s="270"/>
      <c r="AO32" s="270"/>
    </row>
    <row r="33" ht="15.75" customHeight="1">
      <c r="A33" s="306" t="s">
        <v>315</v>
      </c>
      <c r="B33" s="307" t="s">
        <v>316</v>
      </c>
      <c r="C33" s="307" t="s">
        <v>6</v>
      </c>
      <c r="D33" s="556" t="s">
        <v>1824</v>
      </c>
      <c r="E33" s="307" t="s">
        <v>569</v>
      </c>
      <c r="F33" s="317" t="s">
        <v>1825</v>
      </c>
      <c r="G33" s="318" t="s">
        <v>524</v>
      </c>
      <c r="H33" s="319">
        <v>1.0</v>
      </c>
      <c r="I33" s="257">
        <v>10990.0</v>
      </c>
      <c r="J33" s="257">
        <v>7790.0</v>
      </c>
      <c r="K33" s="64"/>
      <c r="L33" s="319">
        <v>3594.0</v>
      </c>
      <c r="M33" s="320">
        <f t="shared" ref="M33:M35" si="4">L33*H33</f>
        <v>3594</v>
      </c>
      <c r="N33" s="257" t="s">
        <v>1814</v>
      </c>
      <c r="O33" s="328" t="s">
        <v>1826</v>
      </c>
      <c r="P33" s="322"/>
      <c r="Q33" s="323"/>
      <c r="R33" s="323"/>
      <c r="S33" s="323"/>
      <c r="T33" s="323"/>
      <c r="U33" s="323"/>
      <c r="V33" s="323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  <c r="AM33" s="270"/>
      <c r="AN33" s="270"/>
      <c r="AO33" s="270"/>
    </row>
    <row r="34" ht="15.75" customHeight="1">
      <c r="A34" s="522" t="s">
        <v>315</v>
      </c>
      <c r="B34" s="257" t="s">
        <v>316</v>
      </c>
      <c r="C34" s="257" t="s">
        <v>6</v>
      </c>
      <c r="D34" s="523" t="s">
        <v>328</v>
      </c>
      <c r="E34" s="337" t="s">
        <v>569</v>
      </c>
      <c r="F34" s="524" t="s">
        <v>1827</v>
      </c>
      <c r="G34" s="337"/>
      <c r="H34" s="525">
        <v>1.0</v>
      </c>
      <c r="I34" s="523">
        <v>22990.0</v>
      </c>
      <c r="J34" s="526">
        <v>13790.0</v>
      </c>
      <c r="K34" s="366"/>
      <c r="L34" s="586">
        <v>5222.0</v>
      </c>
      <c r="M34" s="528">
        <f t="shared" si="4"/>
        <v>5222</v>
      </c>
      <c r="N34" s="523" t="s">
        <v>1820</v>
      </c>
      <c r="O34" s="335"/>
      <c r="P34" s="529"/>
      <c r="Q34" s="366"/>
      <c r="R34" s="366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52"/>
      <c r="AI34" s="252"/>
      <c r="AJ34" s="270"/>
      <c r="AK34" s="270"/>
      <c r="AL34" s="270"/>
      <c r="AM34" s="270"/>
      <c r="AN34" s="270"/>
      <c r="AO34" s="270"/>
    </row>
    <row r="35" ht="15.75" customHeight="1">
      <c r="A35" s="306" t="s">
        <v>315</v>
      </c>
      <c r="B35" s="307" t="s">
        <v>316</v>
      </c>
      <c r="C35" s="307" t="s">
        <v>6</v>
      </c>
      <c r="D35" s="307" t="s">
        <v>567</v>
      </c>
      <c r="E35" s="307" t="s">
        <v>569</v>
      </c>
      <c r="F35" s="317" t="s">
        <v>1827</v>
      </c>
      <c r="G35" s="318" t="s">
        <v>524</v>
      </c>
      <c r="H35" s="319">
        <v>1.0</v>
      </c>
      <c r="I35" s="257">
        <v>15990.0</v>
      </c>
      <c r="J35" s="257">
        <v>11190.0</v>
      </c>
      <c r="K35" s="64"/>
      <c r="L35" s="319">
        <v>5254.0</v>
      </c>
      <c r="M35" s="320">
        <f t="shared" si="4"/>
        <v>5254</v>
      </c>
      <c r="N35" s="257" t="s">
        <v>1814</v>
      </c>
      <c r="O35" s="321"/>
      <c r="P35" s="322"/>
      <c r="Q35" s="323"/>
      <c r="R35" s="323"/>
      <c r="S35" s="323"/>
      <c r="T35" s="323"/>
      <c r="U35" s="323"/>
      <c r="V35" s="323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  <c r="AM35" s="270"/>
      <c r="AN35" s="270"/>
      <c r="AO35" s="270"/>
    </row>
    <row r="36" ht="15.75" customHeight="1">
      <c r="A36" s="35" t="s">
        <v>315</v>
      </c>
      <c r="B36" s="35" t="s">
        <v>316</v>
      </c>
      <c r="C36" s="35" t="s">
        <v>6</v>
      </c>
      <c r="D36" s="35" t="s">
        <v>328</v>
      </c>
      <c r="E36" s="35" t="s">
        <v>4</v>
      </c>
      <c r="F36" s="348" t="s">
        <v>1828</v>
      </c>
      <c r="G36" s="35" t="s">
        <v>524</v>
      </c>
      <c r="H36" s="39">
        <v>1.0</v>
      </c>
      <c r="I36" s="59">
        <v>14190.0</v>
      </c>
      <c r="J36" s="38"/>
      <c r="K36" s="38"/>
      <c r="L36" s="290"/>
      <c r="M36" s="378">
        <v>6131.0</v>
      </c>
      <c r="N36" s="35" t="s">
        <v>1811</v>
      </c>
      <c r="O36" s="315"/>
      <c r="P36" s="315"/>
      <c r="Q36" s="315"/>
      <c r="R36" s="315"/>
      <c r="S36" s="315"/>
      <c r="T36" s="530"/>
      <c r="U36" s="315"/>
      <c r="V36" s="315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252"/>
      <c r="AJ36" s="270"/>
      <c r="AK36" s="270"/>
      <c r="AL36" s="270"/>
      <c r="AM36" s="270"/>
      <c r="AN36" s="270"/>
      <c r="AO36" s="270"/>
    </row>
    <row r="37" ht="15.75" customHeight="1">
      <c r="A37" s="282" t="s">
        <v>315</v>
      </c>
      <c r="B37" s="255" t="s">
        <v>316</v>
      </c>
      <c r="C37" s="255" t="s">
        <v>6</v>
      </c>
      <c r="D37" s="255" t="s">
        <v>328</v>
      </c>
      <c r="E37" s="255" t="s">
        <v>319</v>
      </c>
      <c r="F37" s="281" t="s">
        <v>1829</v>
      </c>
      <c r="G37" s="282"/>
      <c r="H37" s="250">
        <v>1.0</v>
      </c>
      <c r="I37" s="255">
        <v>13890.0</v>
      </c>
      <c r="J37" s="293">
        <v>12590.0</v>
      </c>
      <c r="K37" s="294"/>
      <c r="L37" s="295">
        <v>5267.0</v>
      </c>
      <c r="M37" s="251">
        <f>L37*H37</f>
        <v>5267</v>
      </c>
      <c r="N37" s="255" t="s">
        <v>1830</v>
      </c>
      <c r="O37" s="336"/>
      <c r="P37" s="336"/>
      <c r="Q37" s="336"/>
      <c r="R37" s="336"/>
      <c r="S37" s="336"/>
      <c r="T37" s="337"/>
      <c r="U37" s="336"/>
      <c r="V37" s="336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7"/>
      <c r="AH37" s="252"/>
      <c r="AI37" s="270"/>
      <c r="AJ37" s="270"/>
      <c r="AK37" s="270"/>
      <c r="AL37" s="270"/>
      <c r="AM37" s="270"/>
      <c r="AN37" s="270"/>
      <c r="AO37" s="270"/>
    </row>
    <row r="38" ht="15.75" customHeight="1">
      <c r="A38" s="261" t="s">
        <v>315</v>
      </c>
      <c r="B38" s="35" t="s">
        <v>316</v>
      </c>
      <c r="C38" s="35" t="s">
        <v>6</v>
      </c>
      <c r="D38" s="35" t="s">
        <v>328</v>
      </c>
      <c r="E38" s="35" t="s">
        <v>319</v>
      </c>
      <c r="F38" s="355" t="s">
        <v>1831</v>
      </c>
      <c r="G38" s="35" t="s">
        <v>524</v>
      </c>
      <c r="H38" s="264">
        <v>1.0</v>
      </c>
      <c r="I38" s="244" t="s">
        <v>1832</v>
      </c>
      <c r="J38" s="265"/>
      <c r="K38" s="266"/>
      <c r="L38" s="264" t="s">
        <v>1833</v>
      </c>
      <c r="M38" s="267" t="s">
        <v>1833</v>
      </c>
      <c r="N38" s="35" t="s">
        <v>1793</v>
      </c>
      <c r="O38" s="543"/>
      <c r="P38" s="543"/>
      <c r="Q38" s="543"/>
      <c r="R38" s="543"/>
      <c r="S38" s="543"/>
      <c r="T38" s="557"/>
      <c r="U38" s="558"/>
      <c r="V38" s="558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  <c r="AM38" s="270"/>
      <c r="AN38" s="270"/>
      <c r="AO38" s="270"/>
    </row>
    <row r="39" ht="15.75" customHeight="1">
      <c r="A39" s="271" t="s">
        <v>315</v>
      </c>
      <c r="B39" s="57" t="s">
        <v>316</v>
      </c>
      <c r="C39" s="57" t="s">
        <v>6</v>
      </c>
      <c r="D39" s="97" t="s">
        <v>567</v>
      </c>
      <c r="E39" s="57" t="s">
        <v>4</v>
      </c>
      <c r="F39" s="57" t="s">
        <v>630</v>
      </c>
      <c r="G39" s="57" t="s">
        <v>524</v>
      </c>
      <c r="H39" s="39">
        <v>1.0</v>
      </c>
      <c r="I39" s="120">
        <v>23990.0</v>
      </c>
      <c r="J39" s="120">
        <v>11990.0</v>
      </c>
      <c r="K39" s="119"/>
      <c r="L39" s="61" t="s">
        <v>631</v>
      </c>
      <c r="M39" s="62">
        <v>5554.0</v>
      </c>
      <c r="N39" s="57" t="s">
        <v>629</v>
      </c>
      <c r="O39" s="304"/>
      <c r="P39" s="304"/>
      <c r="Q39" s="304"/>
      <c r="R39" s="304"/>
      <c r="S39" s="304"/>
      <c r="T39" s="559"/>
      <c r="U39" s="304"/>
      <c r="V39" s="304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70"/>
      <c r="AJ39" s="270"/>
      <c r="AK39" s="270"/>
    </row>
    <row r="40" ht="15.75" customHeight="1">
      <c r="A40" s="255" t="s">
        <v>315</v>
      </c>
      <c r="B40" s="255" t="s">
        <v>316</v>
      </c>
      <c r="C40" s="255" t="s">
        <v>6</v>
      </c>
      <c r="D40" s="255" t="s">
        <v>328</v>
      </c>
      <c r="E40" s="339" t="s">
        <v>4</v>
      </c>
      <c r="F40" s="256" t="s">
        <v>1834</v>
      </c>
      <c r="G40" s="339" t="s">
        <v>377</v>
      </c>
      <c r="H40" s="250">
        <v>1.0</v>
      </c>
      <c r="I40" s="255">
        <v>17190.0</v>
      </c>
      <c r="J40" s="293">
        <v>10390.0</v>
      </c>
      <c r="K40" s="340"/>
      <c r="L40" s="341"/>
      <c r="M40" s="251">
        <v>4365.0</v>
      </c>
      <c r="N40" s="255"/>
      <c r="O40" s="336"/>
      <c r="P40" s="336"/>
      <c r="Q40" s="336"/>
      <c r="R40" s="336"/>
      <c r="S40" s="336"/>
      <c r="T40" s="337"/>
      <c r="U40" s="336"/>
      <c r="V40" s="33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63"/>
      <c r="AK40" s="270"/>
      <c r="AL40" s="270"/>
      <c r="AM40" s="270"/>
      <c r="AN40" s="270"/>
      <c r="AO40" s="270"/>
    </row>
    <row r="41" ht="15.75" customHeight="1">
      <c r="A41" s="35" t="s">
        <v>315</v>
      </c>
      <c r="B41" s="35" t="s">
        <v>316</v>
      </c>
      <c r="C41" s="35" t="s">
        <v>6</v>
      </c>
      <c r="D41" s="35" t="s">
        <v>474</v>
      </c>
      <c r="E41" s="35" t="s">
        <v>319</v>
      </c>
      <c r="F41" s="325" t="s">
        <v>2104</v>
      </c>
      <c r="G41" s="326" t="s">
        <v>524</v>
      </c>
      <c r="H41" s="154">
        <v>1.0</v>
      </c>
      <c r="I41" s="57">
        <v>14970.0</v>
      </c>
      <c r="J41" s="57">
        <v>10790.0</v>
      </c>
      <c r="K41" s="57"/>
      <c r="L41" s="154">
        <v>4929.0</v>
      </c>
      <c r="M41" s="327">
        <f>L41*H41</f>
        <v>4929</v>
      </c>
      <c r="N41" s="57" t="s">
        <v>1814</v>
      </c>
      <c r="O41" s="321"/>
      <c r="P41" s="329"/>
      <c r="Q41" s="329"/>
      <c r="R41" s="329"/>
      <c r="S41" s="329"/>
      <c r="T41" s="330"/>
      <c r="U41" s="329"/>
      <c r="V41" s="329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252"/>
      <c r="AK41" s="270"/>
      <c r="AL41" s="270"/>
      <c r="AM41" s="270"/>
      <c r="AN41" s="270"/>
      <c r="AO41" s="270"/>
    </row>
    <row r="42" ht="15.75" customHeight="1">
      <c r="A42" s="35" t="s">
        <v>315</v>
      </c>
      <c r="B42" s="35" t="s">
        <v>316</v>
      </c>
      <c r="C42" s="35" t="s">
        <v>6</v>
      </c>
      <c r="D42" s="97" t="s">
        <v>567</v>
      </c>
      <c r="E42" s="97" t="s">
        <v>4</v>
      </c>
      <c r="F42" s="289" t="s">
        <v>568</v>
      </c>
      <c r="G42" s="97" t="s">
        <v>377</v>
      </c>
      <c r="H42" s="39">
        <v>1.0</v>
      </c>
      <c r="I42" s="97">
        <v>23990.0</v>
      </c>
      <c r="J42" s="97">
        <v>11970.0</v>
      </c>
      <c r="K42" s="38"/>
      <c r="L42" s="290"/>
      <c r="M42" s="291">
        <v>5626.0</v>
      </c>
      <c r="N42" s="35"/>
      <c r="O42" s="315"/>
      <c r="P42" s="315"/>
      <c r="Q42" s="315"/>
      <c r="R42" s="315"/>
      <c r="S42" s="315"/>
      <c r="T42" s="530"/>
      <c r="U42" s="315"/>
      <c r="V42" s="315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252"/>
      <c r="AJ42" s="270"/>
      <c r="AK42" s="270"/>
      <c r="AL42" s="270"/>
      <c r="AM42" s="270"/>
      <c r="AN42" s="270"/>
      <c r="AO42" s="270"/>
    </row>
    <row r="43" ht="15.75" customHeight="1">
      <c r="A43" s="271" t="s">
        <v>315</v>
      </c>
      <c r="B43" s="57" t="s">
        <v>316</v>
      </c>
      <c r="C43" s="57" t="s">
        <v>6</v>
      </c>
      <c r="D43" s="362" t="s">
        <v>328</v>
      </c>
      <c r="E43" s="57" t="s">
        <v>4</v>
      </c>
      <c r="F43" s="58" t="s">
        <v>568</v>
      </c>
      <c r="G43" s="57" t="s">
        <v>524</v>
      </c>
      <c r="H43" s="39">
        <v>1.0</v>
      </c>
      <c r="I43" s="59">
        <v>23990.0</v>
      </c>
      <c r="J43" s="59">
        <v>11990.0</v>
      </c>
      <c r="K43" s="274"/>
      <c r="L43" s="61">
        <v>8037.0</v>
      </c>
      <c r="M43" s="62">
        <v>5626.0</v>
      </c>
      <c r="N43" s="57" t="s">
        <v>476</v>
      </c>
      <c r="O43" s="584" t="s">
        <v>1835</v>
      </c>
      <c r="P43" s="584" t="s">
        <v>1836</v>
      </c>
      <c r="Q43" s="304"/>
      <c r="R43" s="304"/>
      <c r="S43" s="304"/>
      <c r="T43" s="559"/>
      <c r="U43" s="304"/>
      <c r="V43" s="304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70"/>
      <c r="AK43" s="270"/>
      <c r="AL43" s="270"/>
      <c r="AM43" s="270"/>
      <c r="AN43" s="270"/>
      <c r="AO43" s="270"/>
    </row>
    <row r="44" ht="15.75" customHeight="1">
      <c r="A44" s="271" t="s">
        <v>315</v>
      </c>
      <c r="B44" s="57" t="s">
        <v>316</v>
      </c>
      <c r="C44" s="57" t="s">
        <v>6</v>
      </c>
      <c r="D44" s="97" t="s">
        <v>328</v>
      </c>
      <c r="E44" s="57" t="s">
        <v>4</v>
      </c>
      <c r="F44" s="57" t="s">
        <v>632</v>
      </c>
      <c r="G44" s="57" t="s">
        <v>524</v>
      </c>
      <c r="H44" s="39">
        <v>1.0</v>
      </c>
      <c r="I44" s="120">
        <v>23990.0</v>
      </c>
      <c r="J44" s="120">
        <v>11990.0</v>
      </c>
      <c r="K44" s="75"/>
      <c r="L44" s="137" t="s">
        <v>633</v>
      </c>
      <c r="M44" s="359">
        <v>5626.0</v>
      </c>
      <c r="N44" s="192" t="s">
        <v>629</v>
      </c>
      <c r="O44" s="252"/>
      <c r="P44" s="276"/>
      <c r="Q44" s="276"/>
      <c r="R44" s="276"/>
      <c r="S44" s="276"/>
      <c r="T44" s="276"/>
      <c r="U44" s="276"/>
      <c r="V44" s="276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70"/>
      <c r="AJ44" s="270"/>
      <c r="AK44" s="270"/>
    </row>
    <row r="45" ht="15.75" customHeight="1">
      <c r="A45" s="35" t="s">
        <v>315</v>
      </c>
      <c r="B45" s="35" t="s">
        <v>316</v>
      </c>
      <c r="C45" s="35" t="s">
        <v>6</v>
      </c>
      <c r="D45" s="35" t="s">
        <v>328</v>
      </c>
      <c r="E45" s="35" t="s">
        <v>319</v>
      </c>
      <c r="F45" s="325" t="s">
        <v>1837</v>
      </c>
      <c r="G45" s="326" t="s">
        <v>524</v>
      </c>
      <c r="H45" s="154">
        <v>1.0</v>
      </c>
      <c r="I45" s="57">
        <v>14970.0</v>
      </c>
      <c r="J45" s="57">
        <v>10590.0</v>
      </c>
      <c r="K45" s="192"/>
      <c r="L45" s="344">
        <v>4148.0</v>
      </c>
      <c r="M45" s="345">
        <f t="shared" ref="M45:M46" si="5">L45*H45</f>
        <v>4148</v>
      </c>
      <c r="N45" s="192" t="s">
        <v>1814</v>
      </c>
      <c r="O45" s="346"/>
      <c r="P45" s="347"/>
      <c r="Q45" s="347"/>
      <c r="R45" s="347"/>
      <c r="S45" s="347"/>
      <c r="T45" s="347"/>
      <c r="U45" s="347"/>
      <c r="V45" s="347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252"/>
      <c r="AK45" s="270"/>
      <c r="AL45" s="270"/>
      <c r="AM45" s="270"/>
      <c r="AN45" s="270"/>
      <c r="AO45" s="270"/>
    </row>
    <row r="46" ht="15.75" customHeight="1">
      <c r="A46" s="282" t="s">
        <v>315</v>
      </c>
      <c r="B46" s="57" t="s">
        <v>316</v>
      </c>
      <c r="C46" s="57" t="s">
        <v>6</v>
      </c>
      <c r="D46" s="331" t="s">
        <v>328</v>
      </c>
      <c r="E46" s="57" t="s">
        <v>319</v>
      </c>
      <c r="F46" s="332" t="s">
        <v>1838</v>
      </c>
      <c r="G46" s="255"/>
      <c r="H46" s="264">
        <v>1.0</v>
      </c>
      <c r="I46" s="331">
        <v>21990.0</v>
      </c>
      <c r="J46" s="333">
        <v>13190.0</v>
      </c>
      <c r="K46" s="364"/>
      <c r="L46" s="365">
        <v>4910.0</v>
      </c>
      <c r="M46" s="354">
        <f t="shared" si="5"/>
        <v>4910</v>
      </c>
      <c r="N46" s="364" t="s">
        <v>1820</v>
      </c>
      <c r="O46" s="366"/>
      <c r="P46" s="364"/>
      <c r="Q46" s="364"/>
      <c r="R46" s="364"/>
      <c r="S46" s="286"/>
      <c r="T46" s="286"/>
      <c r="U46" s="286"/>
      <c r="V46" s="286"/>
      <c r="W46" s="247"/>
      <c r="X46" s="247"/>
      <c r="Y46" s="247"/>
      <c r="Z46" s="247"/>
      <c r="AA46" s="247"/>
      <c r="AB46" s="247"/>
      <c r="AC46" s="247"/>
      <c r="AD46" s="247"/>
      <c r="AE46" s="247"/>
      <c r="AF46" s="247"/>
      <c r="AG46" s="247"/>
      <c r="AH46" s="252"/>
      <c r="AI46" s="252"/>
      <c r="AJ46" s="270"/>
      <c r="AK46" s="270"/>
      <c r="AL46" s="270"/>
      <c r="AM46" s="270"/>
      <c r="AN46" s="270"/>
      <c r="AO46" s="270"/>
    </row>
    <row r="47" ht="15.75" customHeight="1">
      <c r="A47" s="35" t="s">
        <v>315</v>
      </c>
      <c r="B47" s="367" t="s">
        <v>316</v>
      </c>
      <c r="C47" s="367" t="s">
        <v>6</v>
      </c>
      <c r="D47" s="367" t="s">
        <v>328</v>
      </c>
      <c r="E47" s="367" t="s">
        <v>4</v>
      </c>
      <c r="F47" s="368" t="s">
        <v>1839</v>
      </c>
      <c r="G47" s="369" t="s">
        <v>1840</v>
      </c>
      <c r="H47" s="39">
        <v>1.0</v>
      </c>
      <c r="I47" s="367">
        <v>17990.0</v>
      </c>
      <c r="J47" s="367">
        <v>12590.0</v>
      </c>
      <c r="K47" s="181"/>
      <c r="L47" s="370">
        <v>4939.0</v>
      </c>
      <c r="M47" s="371">
        <v>4939.0</v>
      </c>
      <c r="N47" s="192" t="s">
        <v>1841</v>
      </c>
      <c r="O47" s="252"/>
      <c r="P47" s="276"/>
      <c r="Q47" s="276"/>
      <c r="R47" s="276"/>
      <c r="S47" s="276"/>
      <c r="T47" s="276"/>
      <c r="U47" s="276"/>
      <c r="V47" s="276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70"/>
      <c r="AK47" s="270"/>
      <c r="AL47" s="270"/>
      <c r="AM47" s="270"/>
      <c r="AN47" s="270"/>
      <c r="AO47" s="270"/>
    </row>
    <row r="48" ht="15.75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1842</v>
      </c>
      <c r="G48" s="255"/>
      <c r="H48" s="264">
        <v>1.0</v>
      </c>
      <c r="I48" s="331">
        <v>24990.0</v>
      </c>
      <c r="J48" s="333">
        <v>14990.0</v>
      </c>
      <c r="K48" s="364"/>
      <c r="L48" s="365">
        <v>5635.0</v>
      </c>
      <c r="M48" s="354">
        <f t="shared" ref="M48:M50" si="6">L48*H48</f>
        <v>5635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  <c r="AM48" s="270"/>
      <c r="AN48" s="270"/>
      <c r="AO48" s="270"/>
    </row>
    <row r="49" ht="15.75" customHeight="1">
      <c r="A49" s="35" t="s">
        <v>315</v>
      </c>
      <c r="B49" s="35" t="s">
        <v>316</v>
      </c>
      <c r="C49" s="35" t="s">
        <v>6</v>
      </c>
      <c r="D49" s="35" t="s">
        <v>474</v>
      </c>
      <c r="E49" s="35" t="s">
        <v>319</v>
      </c>
      <c r="F49" s="325" t="s">
        <v>1842</v>
      </c>
      <c r="G49" s="326" t="s">
        <v>524</v>
      </c>
      <c r="H49" s="154">
        <v>1.0</v>
      </c>
      <c r="I49" s="57">
        <v>17990.0</v>
      </c>
      <c r="J49" s="57">
        <v>12590.0</v>
      </c>
      <c r="K49" s="192"/>
      <c r="L49" s="344">
        <v>5669.0</v>
      </c>
      <c r="M49" s="345">
        <f t="shared" si="6"/>
        <v>5669</v>
      </c>
      <c r="N49" s="192" t="s">
        <v>1814</v>
      </c>
      <c r="O49" s="346"/>
      <c r="P49" s="347"/>
      <c r="Q49" s="347"/>
      <c r="R49" s="347"/>
      <c r="S49" s="347"/>
      <c r="T49" s="347"/>
      <c r="U49" s="347"/>
      <c r="V49" s="347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252"/>
      <c r="AK49" s="270"/>
      <c r="AL49" s="270"/>
      <c r="AM49" s="270"/>
      <c r="AN49" s="270"/>
      <c r="AO49" s="270"/>
    </row>
    <row r="50" ht="15.75" customHeight="1">
      <c r="A50" s="282" t="s">
        <v>315</v>
      </c>
      <c r="B50" s="57" t="s">
        <v>316</v>
      </c>
      <c r="C50" s="57" t="s">
        <v>6</v>
      </c>
      <c r="D50" s="331" t="s">
        <v>328</v>
      </c>
      <c r="E50" s="57" t="s">
        <v>319</v>
      </c>
      <c r="F50" s="332" t="s">
        <v>1843</v>
      </c>
      <c r="G50" s="255"/>
      <c r="H50" s="264">
        <v>1.0</v>
      </c>
      <c r="I50" s="331">
        <v>29990.0</v>
      </c>
      <c r="J50" s="333">
        <v>17990.0</v>
      </c>
      <c r="K50" s="364"/>
      <c r="L50" s="365">
        <v>6872.0</v>
      </c>
      <c r="M50" s="354">
        <f t="shared" si="6"/>
        <v>6872</v>
      </c>
      <c r="N50" s="364" t="s">
        <v>1820</v>
      </c>
      <c r="O50" s="366"/>
      <c r="P50" s="364"/>
      <c r="Q50" s="364"/>
      <c r="R50" s="364"/>
      <c r="S50" s="286"/>
      <c r="T50" s="286"/>
      <c r="U50" s="286"/>
      <c r="V50" s="286"/>
      <c r="W50" s="247"/>
      <c r="X50" s="247"/>
      <c r="Y50" s="247"/>
      <c r="Z50" s="247"/>
      <c r="AA50" s="247"/>
      <c r="AB50" s="247"/>
      <c r="AC50" s="247"/>
      <c r="AD50" s="247"/>
      <c r="AE50" s="247"/>
      <c r="AF50" s="247"/>
      <c r="AG50" s="247"/>
      <c r="AH50" s="252"/>
      <c r="AI50" s="252"/>
      <c r="AJ50" s="270"/>
      <c r="AK50" s="270"/>
      <c r="AL50" s="270"/>
      <c r="AM50" s="270"/>
      <c r="AN50" s="270"/>
      <c r="AO50" s="270"/>
    </row>
    <row r="51" ht="15.75" customHeight="1">
      <c r="A51" s="261" t="s">
        <v>315</v>
      </c>
      <c r="B51" s="35" t="s">
        <v>316</v>
      </c>
      <c r="C51" s="35" t="s">
        <v>6</v>
      </c>
      <c r="D51" s="35" t="s">
        <v>328</v>
      </c>
      <c r="E51" s="35" t="s">
        <v>319</v>
      </c>
      <c r="F51" s="355" t="s">
        <v>1844</v>
      </c>
      <c r="G51" s="35" t="s">
        <v>524</v>
      </c>
      <c r="H51" s="264">
        <v>1.0</v>
      </c>
      <c r="I51" s="244" t="s">
        <v>1845</v>
      </c>
      <c r="J51" s="265"/>
      <c r="K51" s="296"/>
      <c r="L51" s="356" t="s">
        <v>1846</v>
      </c>
      <c r="M51" s="357" t="s">
        <v>1846</v>
      </c>
      <c r="N51" s="351" t="s">
        <v>1793</v>
      </c>
      <c r="O51" s="268"/>
      <c r="P51" s="269"/>
      <c r="Q51" s="269"/>
      <c r="R51" s="269"/>
      <c r="S51" s="269"/>
      <c r="T51" s="237"/>
      <c r="U51" s="237"/>
      <c r="V51" s="237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252"/>
      <c r="AJ51" s="270"/>
      <c r="AK51" s="270"/>
      <c r="AL51" s="270"/>
      <c r="AM51" s="270"/>
      <c r="AN51" s="270"/>
      <c r="AO51" s="270"/>
    </row>
    <row r="52" ht="15.75" customHeight="1">
      <c r="A52" s="282" t="s">
        <v>315</v>
      </c>
      <c r="B52" s="57" t="s">
        <v>316</v>
      </c>
      <c r="C52" s="57" t="s">
        <v>6</v>
      </c>
      <c r="D52" s="331" t="s">
        <v>328</v>
      </c>
      <c r="E52" s="57" t="s">
        <v>319</v>
      </c>
      <c r="F52" s="332" t="s">
        <v>2125</v>
      </c>
      <c r="G52" s="255"/>
      <c r="H52" s="264">
        <v>0.0</v>
      </c>
      <c r="I52" s="331">
        <v>23990.0</v>
      </c>
      <c r="J52" s="333">
        <v>14390.0</v>
      </c>
      <c r="K52" s="364"/>
      <c r="L52" s="365">
        <v>5360.0</v>
      </c>
      <c r="M52" s="354">
        <f>L52*H52</f>
        <v>0</v>
      </c>
      <c r="N52" s="364" t="s">
        <v>1820</v>
      </c>
      <c r="O52" s="366" t="s">
        <v>1761</v>
      </c>
      <c r="P52" s="364"/>
      <c r="Q52" s="364"/>
      <c r="R52" s="364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52"/>
      <c r="AI52" s="252"/>
      <c r="AJ52" s="270"/>
      <c r="AK52" s="270"/>
      <c r="AL52" s="270"/>
      <c r="AM52" s="270"/>
      <c r="AN52" s="270"/>
      <c r="AO52" s="270"/>
    </row>
    <row r="53" ht="15.75" customHeight="1">
      <c r="A53" s="271" t="s">
        <v>315</v>
      </c>
      <c r="B53" s="57" t="s">
        <v>316</v>
      </c>
      <c r="C53" s="57" t="s">
        <v>6</v>
      </c>
      <c r="D53" s="57" t="s">
        <v>328</v>
      </c>
      <c r="E53" s="57" t="s">
        <v>4</v>
      </c>
      <c r="F53" s="57" t="s">
        <v>747</v>
      </c>
      <c r="G53" s="57" t="s">
        <v>524</v>
      </c>
      <c r="H53" s="38">
        <v>1.0</v>
      </c>
      <c r="I53" s="113">
        <v>13590.0</v>
      </c>
      <c r="J53" s="132">
        <v>11390.0</v>
      </c>
      <c r="K53" s="372"/>
      <c r="L53" s="373">
        <v>5843.0</v>
      </c>
      <c r="M53" s="374">
        <v>4967.0</v>
      </c>
      <c r="N53" s="192" t="s">
        <v>748</v>
      </c>
      <c r="P53" s="276"/>
      <c r="Q53" s="276"/>
      <c r="R53" s="276"/>
      <c r="S53" s="276"/>
      <c r="T53" s="276"/>
      <c r="U53" s="276"/>
      <c r="V53" s="276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70"/>
      <c r="AK53" s="270"/>
      <c r="AL53" s="270"/>
      <c r="AM53" s="270"/>
      <c r="AN53" s="270"/>
      <c r="AO53" s="270"/>
    </row>
    <row r="54">
      <c r="A54" s="255" t="s">
        <v>315</v>
      </c>
      <c r="B54" s="255" t="s">
        <v>331</v>
      </c>
      <c r="C54" s="255" t="s">
        <v>6</v>
      </c>
      <c r="D54" s="57" t="s">
        <v>567</v>
      </c>
      <c r="E54" s="339" t="s">
        <v>4</v>
      </c>
      <c r="F54" s="256" t="s">
        <v>1847</v>
      </c>
      <c r="G54" s="339" t="s">
        <v>377</v>
      </c>
      <c r="H54" s="250">
        <v>1.0</v>
      </c>
      <c r="I54" s="255">
        <v>16390.0</v>
      </c>
      <c r="J54" s="293">
        <v>13190.0</v>
      </c>
      <c r="K54" s="360">
        <v>8246.0</v>
      </c>
      <c r="L54" s="361"/>
      <c r="M54" s="354">
        <v>4948.0</v>
      </c>
      <c r="N54" s="286"/>
      <c r="O54" s="247"/>
      <c r="P54" s="286"/>
      <c r="Q54" s="286"/>
      <c r="R54" s="286"/>
      <c r="S54" s="286"/>
      <c r="T54" s="286"/>
      <c r="U54" s="286"/>
      <c r="V54" s="286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63"/>
      <c r="AK54" s="270"/>
      <c r="AL54" s="270"/>
      <c r="AM54" s="270"/>
      <c r="AN54" s="270"/>
      <c r="AO54" s="270"/>
    </row>
    <row r="55" ht="15.75" customHeight="1">
      <c r="A55" s="255" t="s">
        <v>315</v>
      </c>
      <c r="B55" s="255" t="s">
        <v>331</v>
      </c>
      <c r="C55" s="255" t="s">
        <v>6</v>
      </c>
      <c r="D55" s="57" t="s">
        <v>567</v>
      </c>
      <c r="E55" s="339" t="s">
        <v>4</v>
      </c>
      <c r="F55" s="256" t="s">
        <v>1848</v>
      </c>
      <c r="G55" s="339" t="s">
        <v>377</v>
      </c>
      <c r="H55" s="250">
        <v>1.0</v>
      </c>
      <c r="I55" s="255">
        <v>16390.0</v>
      </c>
      <c r="J55" s="293">
        <v>13190.0</v>
      </c>
      <c r="K55" s="360">
        <v>8246.0</v>
      </c>
      <c r="L55" s="361"/>
      <c r="M55" s="354">
        <v>4948.0</v>
      </c>
      <c r="N55" s="286"/>
      <c r="O55" s="247"/>
      <c r="P55" s="286"/>
      <c r="Q55" s="286"/>
      <c r="R55" s="286"/>
      <c r="S55" s="286"/>
      <c r="T55" s="286"/>
      <c r="U55" s="286"/>
      <c r="V55" s="286"/>
      <c r="W55" s="247"/>
      <c r="X55" s="247"/>
      <c r="Y55" s="247"/>
      <c r="Z55" s="247"/>
      <c r="AA55" s="247"/>
      <c r="AB55" s="247"/>
      <c r="AC55" s="247"/>
      <c r="AD55" s="247"/>
      <c r="AE55" s="247"/>
      <c r="AF55" s="247"/>
      <c r="AG55" s="247"/>
      <c r="AH55" s="247"/>
      <c r="AI55" s="247"/>
      <c r="AJ55" s="63"/>
      <c r="AK55" s="252"/>
      <c r="AL55" s="252"/>
      <c r="AM55" s="252"/>
      <c r="AN55" s="252"/>
      <c r="AO55" s="252"/>
    </row>
    <row r="56" ht="15.75" customHeight="1">
      <c r="A56" s="35" t="s">
        <v>315</v>
      </c>
      <c r="B56" s="367" t="s">
        <v>316</v>
      </c>
      <c r="C56" s="367" t="s">
        <v>6</v>
      </c>
      <c r="D56" s="367" t="s">
        <v>567</v>
      </c>
      <c r="E56" s="367" t="s">
        <v>4</v>
      </c>
      <c r="F56" s="368" t="s">
        <v>1849</v>
      </c>
      <c r="G56" s="369" t="s">
        <v>1840</v>
      </c>
      <c r="H56" s="39">
        <v>1.0</v>
      </c>
      <c r="I56" s="367">
        <v>21990.0</v>
      </c>
      <c r="J56" s="367">
        <v>14590.0</v>
      </c>
      <c r="K56" s="181"/>
      <c r="L56" s="370">
        <v>6930.0</v>
      </c>
      <c r="M56" s="371">
        <v>6930.0</v>
      </c>
      <c r="N56" s="192" t="s">
        <v>1841</v>
      </c>
      <c r="O56" s="252"/>
      <c r="P56" s="276"/>
      <c r="Q56" s="276"/>
      <c r="R56" s="276"/>
      <c r="S56" s="276"/>
      <c r="T56" s="276"/>
      <c r="U56" s="276"/>
      <c r="V56" s="276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70"/>
      <c r="AK56" s="270"/>
      <c r="AL56" s="270"/>
      <c r="AM56" s="270"/>
      <c r="AN56" s="270"/>
      <c r="AO56" s="270"/>
    </row>
    <row r="57" ht="15.75" customHeight="1">
      <c r="A57" s="271" t="s">
        <v>315</v>
      </c>
      <c r="B57" s="57" t="s">
        <v>316</v>
      </c>
      <c r="C57" s="57" t="s">
        <v>6</v>
      </c>
      <c r="D57" s="57" t="s">
        <v>328</v>
      </c>
      <c r="E57" s="57" t="s">
        <v>4</v>
      </c>
      <c r="F57" s="57" t="s">
        <v>749</v>
      </c>
      <c r="G57" s="57" t="s">
        <v>524</v>
      </c>
      <c r="H57" s="38">
        <v>1.0</v>
      </c>
      <c r="I57" s="113">
        <v>15990.0</v>
      </c>
      <c r="J57" s="132">
        <v>13790.0</v>
      </c>
      <c r="K57" s="372"/>
      <c r="L57" s="373">
        <v>7163.0</v>
      </c>
      <c r="M57" s="374">
        <v>6089.0</v>
      </c>
      <c r="N57" s="192" t="s">
        <v>748</v>
      </c>
      <c r="P57" s="276"/>
      <c r="Q57" s="276"/>
      <c r="R57" s="276"/>
      <c r="S57" s="276"/>
      <c r="T57" s="276"/>
      <c r="U57" s="276"/>
      <c r="V57" s="276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70"/>
      <c r="AK57" s="270"/>
      <c r="AL57" s="270"/>
      <c r="AM57" s="270"/>
      <c r="AN57" s="270"/>
      <c r="AO57" s="270"/>
    </row>
    <row r="58" ht="15.75" customHeight="1">
      <c r="A58" s="255" t="s">
        <v>315</v>
      </c>
      <c r="B58" s="255" t="s">
        <v>316</v>
      </c>
      <c r="C58" s="255" t="s">
        <v>6</v>
      </c>
      <c r="D58" s="255" t="s">
        <v>328</v>
      </c>
      <c r="E58" s="339" t="s">
        <v>4</v>
      </c>
      <c r="F58" s="256" t="s">
        <v>1850</v>
      </c>
      <c r="G58" s="339" t="s">
        <v>377</v>
      </c>
      <c r="H58" s="250">
        <v>1.0</v>
      </c>
      <c r="I58" s="255">
        <v>22990.0</v>
      </c>
      <c r="J58" s="293">
        <v>17990.0</v>
      </c>
      <c r="K58" s="360"/>
      <c r="L58" s="361"/>
      <c r="M58" s="354">
        <v>6872.0</v>
      </c>
      <c r="N58" s="286"/>
      <c r="O58" s="247"/>
      <c r="P58" s="286"/>
      <c r="Q58" s="286"/>
      <c r="R58" s="286"/>
      <c r="S58" s="286"/>
      <c r="T58" s="286"/>
      <c r="U58" s="286"/>
      <c r="V58" s="286"/>
      <c r="W58" s="247"/>
      <c r="X58" s="247"/>
      <c r="Y58" s="247"/>
      <c r="Z58" s="247"/>
      <c r="AA58" s="247"/>
      <c r="AB58" s="247"/>
      <c r="AC58" s="247"/>
      <c r="AD58" s="247"/>
      <c r="AE58" s="247"/>
      <c r="AF58" s="247"/>
      <c r="AG58" s="247"/>
      <c r="AH58" s="247"/>
      <c r="AI58" s="247"/>
      <c r="AJ58" s="63"/>
      <c r="AK58" s="252"/>
      <c r="AL58" s="252"/>
      <c r="AM58" s="252"/>
      <c r="AN58" s="252"/>
      <c r="AO58" s="252"/>
    </row>
    <row r="59" ht="15.75" customHeight="1">
      <c r="A59" s="35" t="s">
        <v>315</v>
      </c>
      <c r="B59" s="367" t="s">
        <v>316</v>
      </c>
      <c r="C59" s="367" t="s">
        <v>6</v>
      </c>
      <c r="D59" s="367" t="s">
        <v>328</v>
      </c>
      <c r="E59" s="367" t="s">
        <v>4</v>
      </c>
      <c r="F59" s="368" t="s">
        <v>1850</v>
      </c>
      <c r="G59" s="369" t="s">
        <v>1840</v>
      </c>
      <c r="H59" s="39">
        <v>1.0</v>
      </c>
      <c r="I59" s="367">
        <v>20990.0</v>
      </c>
      <c r="J59" s="367">
        <v>13790.0</v>
      </c>
      <c r="K59" s="181"/>
      <c r="L59" s="370">
        <v>6664.0</v>
      </c>
      <c r="M59" s="371">
        <v>6664.0</v>
      </c>
      <c r="N59" s="192" t="s">
        <v>1841</v>
      </c>
      <c r="O59" s="252"/>
      <c r="P59" s="276"/>
      <c r="Q59" s="276"/>
      <c r="R59" s="276"/>
      <c r="S59" s="276"/>
      <c r="T59" s="276"/>
      <c r="U59" s="276"/>
      <c r="V59" s="276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70"/>
      <c r="AK59" s="270"/>
      <c r="AL59" s="270"/>
      <c r="AM59" s="270"/>
      <c r="AN59" s="270"/>
      <c r="AO59" s="270"/>
    </row>
    <row r="60" ht="15.75" customHeight="1">
      <c r="A60" s="35" t="s">
        <v>315</v>
      </c>
      <c r="B60" s="367" t="s">
        <v>316</v>
      </c>
      <c r="C60" s="367" t="s">
        <v>6</v>
      </c>
      <c r="D60" s="367" t="s">
        <v>567</v>
      </c>
      <c r="E60" s="367" t="s">
        <v>4</v>
      </c>
      <c r="F60" s="368" t="s">
        <v>1850</v>
      </c>
      <c r="G60" s="369" t="s">
        <v>1840</v>
      </c>
      <c r="H60" s="39">
        <v>1.0</v>
      </c>
      <c r="I60" s="367">
        <v>20990.0</v>
      </c>
      <c r="J60" s="367">
        <v>13790.0</v>
      </c>
      <c r="K60" s="181"/>
      <c r="L60" s="370">
        <v>6664.0</v>
      </c>
      <c r="M60" s="371">
        <v>6664.0</v>
      </c>
      <c r="N60" s="192" t="s">
        <v>1841</v>
      </c>
      <c r="O60" s="252"/>
      <c r="P60" s="276"/>
      <c r="Q60" s="276"/>
      <c r="R60" s="276"/>
      <c r="S60" s="276"/>
      <c r="T60" s="276"/>
      <c r="U60" s="276"/>
      <c r="V60" s="276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70"/>
      <c r="AK60" s="270"/>
      <c r="AL60" s="270"/>
      <c r="AM60" s="270"/>
      <c r="AN60" s="270"/>
      <c r="AO60" s="270"/>
    </row>
    <row r="61" ht="15.75" customHeight="1">
      <c r="A61" s="261" t="s">
        <v>315</v>
      </c>
      <c r="B61" s="35" t="s">
        <v>316</v>
      </c>
      <c r="C61" s="35" t="s">
        <v>6</v>
      </c>
      <c r="D61" s="35" t="s">
        <v>328</v>
      </c>
      <c r="E61" s="35" t="s">
        <v>319</v>
      </c>
      <c r="F61" s="355" t="s">
        <v>636</v>
      </c>
      <c r="G61" s="35" t="s">
        <v>524</v>
      </c>
      <c r="H61" s="264">
        <v>1.0</v>
      </c>
      <c r="I61" s="244" t="s">
        <v>1851</v>
      </c>
      <c r="J61" s="265"/>
      <c r="K61" s="296"/>
      <c r="L61" s="356" t="s">
        <v>1852</v>
      </c>
      <c r="M61" s="357" t="s">
        <v>1852</v>
      </c>
      <c r="N61" s="351" t="s">
        <v>1793</v>
      </c>
      <c r="O61" s="268"/>
      <c r="P61" s="269"/>
      <c r="Q61" s="269"/>
      <c r="R61" s="269"/>
      <c r="S61" s="269"/>
      <c r="T61" s="237"/>
      <c r="U61" s="237"/>
      <c r="V61" s="237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252"/>
      <c r="AJ61" s="270"/>
      <c r="AK61" s="252"/>
      <c r="AL61" s="252"/>
      <c r="AM61" s="252"/>
      <c r="AN61" s="252"/>
      <c r="AO61" s="252"/>
    </row>
    <row r="62" ht="15.75" customHeight="1">
      <c r="A62" s="271" t="s">
        <v>315</v>
      </c>
      <c r="B62" s="57" t="s">
        <v>316</v>
      </c>
      <c r="C62" s="57" t="s">
        <v>6</v>
      </c>
      <c r="D62" s="97" t="s">
        <v>567</v>
      </c>
      <c r="E62" s="57" t="s">
        <v>4</v>
      </c>
      <c r="F62" s="57" t="s">
        <v>636</v>
      </c>
      <c r="G62" s="57" t="s">
        <v>524</v>
      </c>
      <c r="H62" s="39">
        <v>1.0</v>
      </c>
      <c r="I62" s="120">
        <v>15490.0</v>
      </c>
      <c r="J62" s="120">
        <v>12390.0</v>
      </c>
      <c r="K62" s="75"/>
      <c r="L62" s="137" t="s">
        <v>637</v>
      </c>
      <c r="M62" s="359">
        <v>4811.0</v>
      </c>
      <c r="N62" s="192" t="s">
        <v>629</v>
      </c>
      <c r="O62" s="252"/>
      <c r="P62" s="276"/>
      <c r="Q62" s="276"/>
      <c r="R62" s="276"/>
      <c r="S62" s="276"/>
      <c r="T62" s="276"/>
      <c r="U62" s="276"/>
      <c r="V62" s="276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70"/>
      <c r="AJ62" s="270"/>
      <c r="AK62" s="270"/>
    </row>
    <row r="63" ht="15.75" customHeight="1">
      <c r="A63" s="261" t="s">
        <v>315</v>
      </c>
      <c r="B63" s="35" t="s">
        <v>316</v>
      </c>
      <c r="C63" s="35" t="s">
        <v>6</v>
      </c>
      <c r="D63" s="35" t="s">
        <v>474</v>
      </c>
      <c r="E63" s="35" t="s">
        <v>319</v>
      </c>
      <c r="F63" s="355" t="s">
        <v>638</v>
      </c>
      <c r="G63" s="35" t="s">
        <v>524</v>
      </c>
      <c r="H63" s="264">
        <v>1.0</v>
      </c>
      <c r="I63" s="244" t="s">
        <v>1851</v>
      </c>
      <c r="J63" s="265"/>
      <c r="K63" s="296"/>
      <c r="L63" s="356" t="s">
        <v>1852</v>
      </c>
      <c r="M63" s="357" t="s">
        <v>1852</v>
      </c>
      <c r="N63" s="351" t="s">
        <v>1793</v>
      </c>
      <c r="O63" s="268"/>
      <c r="P63" s="269"/>
      <c r="Q63" s="269"/>
      <c r="R63" s="269"/>
      <c r="S63" s="269"/>
      <c r="T63" s="237"/>
      <c r="U63" s="237"/>
      <c r="V63" s="237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70"/>
      <c r="AL63" s="270"/>
      <c r="AM63" s="270"/>
      <c r="AN63" s="270"/>
      <c r="AO63" s="270"/>
    </row>
    <row r="64" ht="15.75" customHeight="1">
      <c r="A64" s="271" t="s">
        <v>315</v>
      </c>
      <c r="B64" s="57" t="s">
        <v>316</v>
      </c>
      <c r="C64" s="57" t="s">
        <v>6</v>
      </c>
      <c r="D64" s="97" t="s">
        <v>474</v>
      </c>
      <c r="E64" s="57" t="s">
        <v>4</v>
      </c>
      <c r="F64" s="57" t="s">
        <v>638</v>
      </c>
      <c r="G64" s="57" t="s">
        <v>524</v>
      </c>
      <c r="H64" s="39">
        <v>1.0</v>
      </c>
      <c r="I64" s="120">
        <v>15490.0</v>
      </c>
      <c r="J64" s="120">
        <v>12390.0</v>
      </c>
      <c r="K64" s="75"/>
      <c r="L64" s="137" t="s">
        <v>637</v>
      </c>
      <c r="M64" s="359">
        <v>4811.0</v>
      </c>
      <c r="N64" s="192" t="s">
        <v>629</v>
      </c>
      <c r="O64" s="252"/>
      <c r="P64" s="276"/>
      <c r="Q64" s="276"/>
      <c r="R64" s="276"/>
      <c r="S64" s="276"/>
      <c r="T64" s="276"/>
      <c r="U64" s="276"/>
      <c r="V64" s="276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70"/>
      <c r="AJ64" s="270"/>
      <c r="AK64" s="270"/>
    </row>
    <row r="65" ht="15.75" customHeight="1">
      <c r="A65" s="35" t="s">
        <v>315</v>
      </c>
      <c r="B65" s="35" t="s">
        <v>316</v>
      </c>
      <c r="C65" s="35" t="s">
        <v>6</v>
      </c>
      <c r="D65" s="35" t="s">
        <v>567</v>
      </c>
      <c r="E65" s="35" t="s">
        <v>319</v>
      </c>
      <c r="F65" s="325" t="s">
        <v>1853</v>
      </c>
      <c r="G65" s="326" t="s">
        <v>524</v>
      </c>
      <c r="H65" s="154">
        <v>1.0</v>
      </c>
      <c r="I65" s="57">
        <v>12990.0</v>
      </c>
      <c r="J65" s="57">
        <v>8970.0</v>
      </c>
      <c r="K65" s="192"/>
      <c r="L65" s="344">
        <v>3990.0</v>
      </c>
      <c r="M65" s="345">
        <f>L65*H65</f>
        <v>3990</v>
      </c>
      <c r="N65" s="192" t="s">
        <v>1814</v>
      </c>
      <c r="O65" s="346"/>
      <c r="P65" s="347"/>
      <c r="Q65" s="347"/>
      <c r="R65" s="347"/>
      <c r="S65" s="347"/>
      <c r="T65" s="347"/>
      <c r="U65" s="347"/>
      <c r="V65" s="347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252"/>
      <c r="AK65" s="270"/>
      <c r="AL65" s="270"/>
      <c r="AM65" s="270"/>
      <c r="AN65" s="270"/>
      <c r="AO65" s="270"/>
    </row>
    <row r="66" ht="15.75" customHeight="1">
      <c r="A66" s="35" t="s">
        <v>315</v>
      </c>
      <c r="B66" s="35" t="s">
        <v>316</v>
      </c>
      <c r="C66" s="35" t="s">
        <v>6</v>
      </c>
      <c r="D66" s="35" t="s">
        <v>328</v>
      </c>
      <c r="E66" s="35" t="s">
        <v>4</v>
      </c>
      <c r="F66" s="348" t="s">
        <v>1854</v>
      </c>
      <c r="G66" s="35" t="s">
        <v>524</v>
      </c>
      <c r="H66" s="39">
        <v>1.0</v>
      </c>
      <c r="I66" s="59">
        <v>16390.0</v>
      </c>
      <c r="J66" s="38"/>
      <c r="K66" s="191"/>
      <c r="L66" s="349"/>
      <c r="M66" s="350">
        <v>6830.0</v>
      </c>
      <c r="N66" s="351" t="s">
        <v>1811</v>
      </c>
      <c r="O66" s="231"/>
      <c r="P66" s="292"/>
      <c r="Q66" s="292"/>
      <c r="R66" s="292"/>
      <c r="S66" s="292"/>
      <c r="T66" s="292"/>
      <c r="U66" s="292"/>
      <c r="V66" s="292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252"/>
      <c r="AJ66" s="270"/>
      <c r="AK66" s="270"/>
      <c r="AL66" s="270"/>
      <c r="AM66" s="270"/>
      <c r="AN66" s="270"/>
      <c r="AO66" s="270"/>
    </row>
    <row r="67" ht="15.75" customHeight="1">
      <c r="A67" s="35" t="s">
        <v>315</v>
      </c>
      <c r="B67" s="35" t="s">
        <v>316</v>
      </c>
      <c r="C67" s="35" t="s">
        <v>6</v>
      </c>
      <c r="D67" s="97" t="s">
        <v>328</v>
      </c>
      <c r="E67" s="97" t="s">
        <v>4</v>
      </c>
      <c r="F67" s="289" t="s">
        <v>1854</v>
      </c>
      <c r="G67" s="97" t="s">
        <v>377</v>
      </c>
      <c r="H67" s="39">
        <v>1.0</v>
      </c>
      <c r="I67" s="97">
        <v>24490.0</v>
      </c>
      <c r="J67" s="97">
        <v>16970.0</v>
      </c>
      <c r="K67" s="191"/>
      <c r="L67" s="349"/>
      <c r="M67" s="375">
        <v>6830.0</v>
      </c>
      <c r="N67" s="351"/>
      <c r="O67" s="231"/>
      <c r="P67" s="292"/>
      <c r="Q67" s="292"/>
      <c r="R67" s="292"/>
      <c r="S67" s="292"/>
      <c r="T67" s="292"/>
      <c r="U67" s="292"/>
      <c r="V67" s="292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252"/>
      <c r="AJ67" s="270"/>
      <c r="AK67" s="270"/>
      <c r="AL67" s="270"/>
      <c r="AM67" s="270"/>
      <c r="AN67" s="270"/>
      <c r="AO67" s="270"/>
    </row>
    <row r="68" ht="15.75" customHeight="1">
      <c r="A68" s="35" t="s">
        <v>315</v>
      </c>
      <c r="B68" s="35" t="s">
        <v>316</v>
      </c>
      <c r="C68" s="35" t="s">
        <v>6</v>
      </c>
      <c r="D68" s="97" t="s">
        <v>567</v>
      </c>
      <c r="E68" s="97" t="s">
        <v>4</v>
      </c>
      <c r="F68" s="289" t="s">
        <v>1854</v>
      </c>
      <c r="G68" s="97" t="s">
        <v>377</v>
      </c>
      <c r="H68" s="39">
        <v>1.0</v>
      </c>
      <c r="I68" s="97">
        <v>24490.0</v>
      </c>
      <c r="J68" s="97">
        <v>16970.0</v>
      </c>
      <c r="K68" s="191"/>
      <c r="L68" s="349"/>
      <c r="M68" s="375">
        <v>6830.0</v>
      </c>
      <c r="N68" s="351"/>
      <c r="O68" s="231"/>
      <c r="P68" s="292"/>
      <c r="Q68" s="292"/>
      <c r="R68" s="292"/>
      <c r="S68" s="292"/>
      <c r="T68" s="292"/>
      <c r="U68" s="292"/>
      <c r="V68" s="292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70"/>
      <c r="AL68" s="270"/>
      <c r="AM68" s="270"/>
      <c r="AN68" s="270"/>
      <c r="AO68" s="270"/>
    </row>
    <row r="69" ht="15.75" customHeight="1">
      <c r="A69" s="261" t="s">
        <v>315</v>
      </c>
      <c r="B69" s="35" t="s">
        <v>316</v>
      </c>
      <c r="C69" s="35" t="s">
        <v>6</v>
      </c>
      <c r="D69" s="35" t="s">
        <v>328</v>
      </c>
      <c r="E69" s="35" t="s">
        <v>319</v>
      </c>
      <c r="F69" s="355" t="s">
        <v>1855</v>
      </c>
      <c r="G69" s="35" t="s">
        <v>524</v>
      </c>
      <c r="H69" s="264">
        <v>1.0</v>
      </c>
      <c r="I69" s="244" t="s">
        <v>1856</v>
      </c>
      <c r="J69" s="265"/>
      <c r="K69" s="296"/>
      <c r="L69" s="356" t="s">
        <v>1857</v>
      </c>
      <c r="M69" s="357" t="s">
        <v>1857</v>
      </c>
      <c r="N69" s="351" t="s">
        <v>1793</v>
      </c>
      <c r="O69" s="268"/>
      <c r="P69" s="269"/>
      <c r="Q69" s="269"/>
      <c r="R69" s="269"/>
      <c r="S69" s="269"/>
      <c r="T69" s="237"/>
      <c r="U69" s="237"/>
      <c r="V69" s="237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52"/>
      <c r="AL69" s="252"/>
      <c r="AM69" s="252"/>
      <c r="AN69" s="252"/>
      <c r="AO69" s="252"/>
    </row>
    <row r="70" ht="15.75" customHeight="1">
      <c r="A70" s="271" t="s">
        <v>315</v>
      </c>
      <c r="B70" s="57" t="s">
        <v>316</v>
      </c>
      <c r="C70" s="57" t="s">
        <v>6</v>
      </c>
      <c r="D70" s="57" t="s">
        <v>328</v>
      </c>
      <c r="E70" s="57" t="s">
        <v>4</v>
      </c>
      <c r="F70" s="58" t="s">
        <v>572</v>
      </c>
      <c r="G70" s="57" t="s">
        <v>524</v>
      </c>
      <c r="H70" s="39">
        <v>1.0</v>
      </c>
      <c r="I70" s="59">
        <v>19790.0</v>
      </c>
      <c r="J70" s="59">
        <v>13790.0</v>
      </c>
      <c r="K70" s="181"/>
      <c r="L70" s="137">
        <v>6391.0</v>
      </c>
      <c r="M70" s="359">
        <v>5432.0</v>
      </c>
      <c r="N70" s="192" t="s">
        <v>476</v>
      </c>
      <c r="O70" s="252"/>
      <c r="P70" s="276"/>
      <c r="Q70" s="276"/>
      <c r="R70" s="276"/>
      <c r="S70" s="276"/>
      <c r="T70" s="276"/>
      <c r="U70" s="276"/>
      <c r="V70" s="276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70"/>
      <c r="AK70" s="270"/>
      <c r="AL70" s="270"/>
      <c r="AM70" s="270"/>
      <c r="AN70" s="270"/>
      <c r="AO70" s="270"/>
    </row>
    <row r="71" ht="15.75" customHeight="1">
      <c r="A71" s="261" t="s">
        <v>315</v>
      </c>
      <c r="B71" s="35" t="s">
        <v>316</v>
      </c>
      <c r="C71" s="35" t="s">
        <v>6</v>
      </c>
      <c r="D71" s="35" t="s">
        <v>370</v>
      </c>
      <c r="E71" s="35" t="s">
        <v>319</v>
      </c>
      <c r="F71" s="355" t="s">
        <v>1858</v>
      </c>
      <c r="G71" s="35" t="s">
        <v>524</v>
      </c>
      <c r="H71" s="264">
        <v>1.0</v>
      </c>
      <c r="I71" s="244" t="s">
        <v>1859</v>
      </c>
      <c r="J71" s="265"/>
      <c r="K71" s="296"/>
      <c r="L71" s="356">
        <v>3212.0</v>
      </c>
      <c r="M71" s="357" t="s">
        <v>1860</v>
      </c>
      <c r="N71" s="351" t="s">
        <v>1793</v>
      </c>
      <c r="O71" s="268"/>
      <c r="P71" s="269"/>
      <c r="Q71" s="269"/>
      <c r="R71" s="269"/>
      <c r="S71" s="269"/>
      <c r="T71" s="237"/>
      <c r="U71" s="237"/>
      <c r="V71" s="237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70"/>
      <c r="AL71" s="270"/>
      <c r="AM71" s="270"/>
      <c r="AN71" s="270"/>
      <c r="AO71" s="270"/>
    </row>
    <row r="72" ht="15.75" customHeight="1">
      <c r="A72" s="261" t="s">
        <v>315</v>
      </c>
      <c r="B72" s="35" t="s">
        <v>316</v>
      </c>
      <c r="C72" s="35" t="s">
        <v>6</v>
      </c>
      <c r="D72" s="35" t="s">
        <v>474</v>
      </c>
      <c r="E72" s="35" t="s">
        <v>319</v>
      </c>
      <c r="F72" s="355" t="s">
        <v>1861</v>
      </c>
      <c r="G72" s="35" t="s">
        <v>524</v>
      </c>
      <c r="H72" s="264">
        <v>1.0</v>
      </c>
      <c r="I72" s="244" t="s">
        <v>1859</v>
      </c>
      <c r="J72" s="265"/>
      <c r="K72" s="296"/>
      <c r="L72" s="356">
        <v>3212.0</v>
      </c>
      <c r="M72" s="357" t="s">
        <v>1860</v>
      </c>
      <c r="N72" s="351" t="s">
        <v>1793</v>
      </c>
      <c r="O72" s="268"/>
      <c r="P72" s="269"/>
      <c r="Q72" s="269"/>
      <c r="R72" s="269"/>
      <c r="S72" s="269"/>
      <c r="T72" s="237"/>
      <c r="U72" s="237"/>
      <c r="V72" s="237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252"/>
      <c r="AJ72" s="270"/>
      <c r="AK72" s="252"/>
      <c r="AL72" s="252"/>
      <c r="AM72" s="252"/>
      <c r="AN72" s="252"/>
      <c r="AO72" s="252"/>
    </row>
    <row r="73" ht="15.75" customHeight="1">
      <c r="A73" s="261" t="s">
        <v>315</v>
      </c>
      <c r="B73" s="35" t="s">
        <v>316</v>
      </c>
      <c r="C73" s="35" t="s">
        <v>6</v>
      </c>
      <c r="D73" s="35" t="s">
        <v>370</v>
      </c>
      <c r="E73" s="35" t="s">
        <v>319</v>
      </c>
      <c r="F73" s="355" t="s">
        <v>1861</v>
      </c>
      <c r="G73" s="35" t="s">
        <v>524</v>
      </c>
      <c r="H73" s="264">
        <v>1.0</v>
      </c>
      <c r="I73" s="244" t="s">
        <v>1859</v>
      </c>
      <c r="J73" s="265"/>
      <c r="K73" s="296"/>
      <c r="L73" s="356">
        <v>3212.0</v>
      </c>
      <c r="M73" s="357" t="s">
        <v>1860</v>
      </c>
      <c r="N73" s="351" t="s">
        <v>1793</v>
      </c>
      <c r="O73" s="268"/>
      <c r="P73" s="269"/>
      <c r="Q73" s="269"/>
      <c r="R73" s="269"/>
      <c r="S73" s="269"/>
      <c r="T73" s="237"/>
      <c r="U73" s="237"/>
      <c r="V73" s="237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252"/>
      <c r="AJ73" s="270"/>
      <c r="AK73" s="252"/>
      <c r="AL73" s="252"/>
      <c r="AM73" s="252"/>
      <c r="AN73" s="252"/>
      <c r="AO73" s="252"/>
    </row>
    <row r="74" ht="15.75" customHeight="1">
      <c r="A74" s="261" t="s">
        <v>315</v>
      </c>
      <c r="B74" s="35" t="s">
        <v>316</v>
      </c>
      <c r="C74" s="35" t="s">
        <v>6</v>
      </c>
      <c r="D74" s="35" t="s">
        <v>370</v>
      </c>
      <c r="E74" s="35" t="s">
        <v>319</v>
      </c>
      <c r="F74" s="355" t="s">
        <v>1862</v>
      </c>
      <c r="G74" s="35" t="s">
        <v>524</v>
      </c>
      <c r="H74" s="264">
        <v>1.0</v>
      </c>
      <c r="I74" s="244" t="s">
        <v>1859</v>
      </c>
      <c r="J74" s="265"/>
      <c r="K74" s="296"/>
      <c r="L74" s="356">
        <v>3212.0</v>
      </c>
      <c r="M74" s="357" t="s">
        <v>1860</v>
      </c>
      <c r="N74" s="351" t="s">
        <v>1793</v>
      </c>
      <c r="O74" s="268"/>
      <c r="P74" s="269"/>
      <c r="Q74" s="269"/>
      <c r="R74" s="269"/>
      <c r="S74" s="269"/>
      <c r="T74" s="237"/>
      <c r="U74" s="237"/>
      <c r="V74" s="237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252"/>
      <c r="AJ74" s="270"/>
      <c r="AK74" s="270"/>
      <c r="AL74" s="270"/>
      <c r="AM74" s="270"/>
      <c r="AN74" s="270"/>
      <c r="AO74" s="270"/>
    </row>
    <row r="75" ht="15.75" customHeight="1">
      <c r="A75" s="282" t="s">
        <v>315</v>
      </c>
      <c r="B75" s="57" t="s">
        <v>316</v>
      </c>
      <c r="C75" s="255" t="s">
        <v>6</v>
      </c>
      <c r="D75" s="255" t="s">
        <v>328</v>
      </c>
      <c r="E75" s="255" t="s">
        <v>319</v>
      </c>
      <c r="F75" s="256" t="s">
        <v>1863</v>
      </c>
      <c r="G75" s="255"/>
      <c r="H75" s="250">
        <v>1.0</v>
      </c>
      <c r="I75" s="255"/>
      <c r="J75" s="293">
        <v>5790.0</v>
      </c>
      <c r="K75" s="286"/>
      <c r="L75" s="353">
        <v>1916.0</v>
      </c>
      <c r="M75" s="354">
        <f t="shared" ref="M75:M76" si="7">L75*H75</f>
        <v>1916</v>
      </c>
      <c r="N75" s="286" t="s">
        <v>1804</v>
      </c>
      <c r="O75" s="247"/>
      <c r="P75" s="296"/>
      <c r="Q75" s="286"/>
      <c r="R75" s="286"/>
      <c r="S75" s="286"/>
      <c r="T75" s="286"/>
      <c r="U75" s="286"/>
      <c r="V75" s="286"/>
      <c r="W75" s="247"/>
      <c r="X75" s="247"/>
      <c r="Y75" s="247"/>
      <c r="Z75" s="247"/>
      <c r="AA75" s="247"/>
      <c r="AB75" s="247"/>
      <c r="AC75" s="247"/>
      <c r="AD75" s="247"/>
      <c r="AE75" s="247"/>
      <c r="AF75" s="247"/>
      <c r="AG75" s="247"/>
      <c r="AH75" s="247"/>
      <c r="AI75" s="252"/>
      <c r="AJ75" s="252"/>
      <c r="AK75" s="270"/>
      <c r="AL75" s="270"/>
      <c r="AM75" s="270"/>
      <c r="AN75" s="270"/>
      <c r="AO75" s="270"/>
    </row>
    <row r="76" ht="15.75" customHeight="1">
      <c r="A76" s="282" t="s">
        <v>315</v>
      </c>
      <c r="B76" s="57" t="s">
        <v>316</v>
      </c>
      <c r="C76" s="255" t="s">
        <v>6</v>
      </c>
      <c r="D76" s="255" t="s">
        <v>328</v>
      </c>
      <c r="E76" s="255" t="s">
        <v>319</v>
      </c>
      <c r="F76" s="256" t="s">
        <v>1864</v>
      </c>
      <c r="G76" s="255"/>
      <c r="H76" s="250">
        <v>1.0</v>
      </c>
      <c r="I76" s="255"/>
      <c r="J76" s="293">
        <v>5790.0</v>
      </c>
      <c r="K76" s="286"/>
      <c r="L76" s="353">
        <f>3832/2</f>
        <v>1916</v>
      </c>
      <c r="M76" s="354">
        <f t="shared" si="7"/>
        <v>1916</v>
      </c>
      <c r="N76" s="286" t="s">
        <v>1804</v>
      </c>
      <c r="O76" s="247"/>
      <c r="P76" s="296"/>
      <c r="Q76" s="286"/>
      <c r="R76" s="286"/>
      <c r="S76" s="286"/>
      <c r="T76" s="286"/>
      <c r="U76" s="286"/>
      <c r="V76" s="286"/>
      <c r="W76" s="247"/>
      <c r="X76" s="247"/>
      <c r="Y76" s="247"/>
      <c r="Z76" s="247"/>
      <c r="AA76" s="247"/>
      <c r="AB76" s="247"/>
      <c r="AC76" s="247"/>
      <c r="AD76" s="247"/>
      <c r="AE76" s="247"/>
      <c r="AF76" s="247"/>
      <c r="AG76" s="247"/>
      <c r="AH76" s="247"/>
      <c r="AI76" s="252"/>
      <c r="AJ76" s="252"/>
      <c r="AK76" s="270"/>
      <c r="AL76" s="270"/>
      <c r="AM76" s="270"/>
      <c r="AN76" s="270"/>
      <c r="AO76" s="270"/>
    </row>
    <row r="77" ht="15.75" customHeight="1">
      <c r="A77" s="35" t="s">
        <v>315</v>
      </c>
      <c r="B77" s="57" t="s">
        <v>54</v>
      </c>
      <c r="C77" s="57" t="s">
        <v>22</v>
      </c>
      <c r="D77" s="35" t="s">
        <v>567</v>
      </c>
      <c r="E77" s="57" t="s">
        <v>4</v>
      </c>
      <c r="F77" s="348" t="s">
        <v>1865</v>
      </c>
      <c r="G77" s="35" t="s">
        <v>320</v>
      </c>
      <c r="H77" s="39">
        <v>1.0</v>
      </c>
      <c r="I77" s="59">
        <v>3590.0</v>
      </c>
      <c r="J77" s="376"/>
      <c r="K77" s="181"/>
      <c r="L77" s="587" t="s">
        <v>55</v>
      </c>
      <c r="M77" s="350">
        <f>4533/3</f>
        <v>1511</v>
      </c>
      <c r="N77" s="351" t="s">
        <v>1866</v>
      </c>
      <c r="O77" s="44"/>
      <c r="P77" s="237">
        <f t="shared" ref="P77:P78" si="8">M77*H77</f>
        <v>1511</v>
      </c>
      <c r="Q77" s="237"/>
      <c r="R77" s="237"/>
      <c r="S77" s="237"/>
      <c r="T77" s="237"/>
      <c r="U77" s="237"/>
      <c r="V77" s="237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252"/>
      <c r="AJ77" s="270"/>
      <c r="AK77" s="270"/>
      <c r="AL77" s="270"/>
      <c r="AM77" s="270"/>
      <c r="AN77" s="270"/>
      <c r="AO77" s="270"/>
    </row>
    <row r="78" ht="15.75" customHeight="1">
      <c r="A78" s="35" t="s">
        <v>315</v>
      </c>
      <c r="B78" s="57" t="s">
        <v>54</v>
      </c>
      <c r="C78" s="57" t="s">
        <v>22</v>
      </c>
      <c r="D78" s="35" t="s">
        <v>567</v>
      </c>
      <c r="E78" s="57" t="s">
        <v>4</v>
      </c>
      <c r="F78" s="348" t="s">
        <v>1867</v>
      </c>
      <c r="G78" s="35" t="s">
        <v>320</v>
      </c>
      <c r="H78" s="39">
        <v>1.0</v>
      </c>
      <c r="I78" s="59">
        <v>3590.0</v>
      </c>
      <c r="J78" s="376"/>
      <c r="K78" s="274"/>
      <c r="L78" s="377" t="s">
        <v>55</v>
      </c>
      <c r="M78" s="378">
        <f>3022/2</f>
        <v>1511</v>
      </c>
      <c r="N78" s="35" t="s">
        <v>1866</v>
      </c>
      <c r="O78" s="55"/>
      <c r="P78" s="44">
        <f t="shared" si="8"/>
        <v>1511</v>
      </c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252"/>
      <c r="AJ78" s="270"/>
      <c r="AK78" s="270"/>
      <c r="AL78" s="270"/>
      <c r="AM78" s="270"/>
      <c r="AN78" s="270"/>
      <c r="AO78" s="270"/>
    </row>
    <row r="79" ht="15.75" customHeight="1">
      <c r="A79" s="271" t="s">
        <v>315</v>
      </c>
      <c r="B79" s="57" t="s">
        <v>316</v>
      </c>
      <c r="C79" s="57" t="s">
        <v>573</v>
      </c>
      <c r="D79" s="57" t="s">
        <v>328</v>
      </c>
      <c r="E79" s="57" t="s">
        <v>4</v>
      </c>
      <c r="F79" s="58" t="s">
        <v>575</v>
      </c>
      <c r="G79" s="57" t="s">
        <v>335</v>
      </c>
      <c r="H79" s="39">
        <v>1.0</v>
      </c>
      <c r="I79" s="59">
        <v>3990.0</v>
      </c>
      <c r="J79" s="59"/>
      <c r="K79" s="274"/>
      <c r="L79" s="61">
        <v>1693.0</v>
      </c>
      <c r="M79" s="62">
        <v>1354.0</v>
      </c>
      <c r="N79" s="57" t="s">
        <v>476</v>
      </c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70"/>
      <c r="AK79" s="270"/>
      <c r="AL79" s="270"/>
      <c r="AM79" s="270"/>
      <c r="AN79" s="270"/>
      <c r="AO79" s="270"/>
    </row>
    <row r="80" ht="15.75" customHeight="1">
      <c r="A80" s="271" t="s">
        <v>315</v>
      </c>
      <c r="B80" s="57" t="s">
        <v>316</v>
      </c>
      <c r="C80" s="57" t="s">
        <v>573</v>
      </c>
      <c r="D80" s="57" t="s">
        <v>474</v>
      </c>
      <c r="E80" s="57" t="s">
        <v>4</v>
      </c>
      <c r="F80" s="58" t="s">
        <v>575</v>
      </c>
      <c r="G80" s="57" t="s">
        <v>335</v>
      </c>
      <c r="H80" s="39">
        <v>1.0</v>
      </c>
      <c r="I80" s="59">
        <v>3990.0</v>
      </c>
      <c r="J80" s="59"/>
      <c r="K80" s="274"/>
      <c r="L80" s="61">
        <v>1693.0</v>
      </c>
      <c r="M80" s="62">
        <v>1354.0</v>
      </c>
      <c r="N80" s="57" t="s">
        <v>476</v>
      </c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70"/>
      <c r="AK80" s="270"/>
      <c r="AL80" s="270"/>
      <c r="AM80" s="270"/>
      <c r="AN80" s="270"/>
      <c r="AO80" s="270"/>
    </row>
    <row r="81" ht="15.75" customHeight="1">
      <c r="A81" s="282" t="s">
        <v>315</v>
      </c>
      <c r="B81" s="255" t="s">
        <v>316</v>
      </c>
      <c r="C81" s="255" t="s">
        <v>6</v>
      </c>
      <c r="D81" s="57" t="s">
        <v>567</v>
      </c>
      <c r="E81" s="255" t="s">
        <v>361</v>
      </c>
      <c r="F81" s="281" t="s">
        <v>1868</v>
      </c>
      <c r="G81" s="255"/>
      <c r="H81" s="250">
        <v>1.0</v>
      </c>
      <c r="I81" s="255"/>
      <c r="J81" s="293">
        <v>18590.0</v>
      </c>
      <c r="K81" s="294">
        <v>8795.0</v>
      </c>
      <c r="L81" s="295">
        <v>4837.0</v>
      </c>
      <c r="M81" s="251">
        <f>L81*H81</f>
        <v>4837</v>
      </c>
      <c r="N81" s="255" t="s">
        <v>1804</v>
      </c>
      <c r="O81" s="247"/>
      <c r="P81" s="270"/>
      <c r="Q81" s="247"/>
      <c r="R81" s="247"/>
      <c r="S81" s="247"/>
      <c r="T81" s="247"/>
      <c r="U81" s="247"/>
      <c r="V81" s="247"/>
      <c r="W81" s="247"/>
      <c r="X81" s="247"/>
      <c r="Y81" s="247"/>
      <c r="Z81" s="247"/>
      <c r="AA81" s="247"/>
      <c r="AB81" s="247"/>
      <c r="AC81" s="247"/>
      <c r="AD81" s="247"/>
      <c r="AE81" s="247"/>
      <c r="AF81" s="247"/>
      <c r="AG81" s="247"/>
      <c r="AH81" s="247"/>
      <c r="AI81" s="252"/>
      <c r="AJ81" s="252"/>
      <c r="AK81" s="252"/>
      <c r="AL81" s="252"/>
      <c r="AM81" s="252"/>
      <c r="AN81" s="252"/>
      <c r="AO81" s="252"/>
    </row>
    <row r="82" ht="15.75" customHeight="1">
      <c r="A82" s="271" t="s">
        <v>315</v>
      </c>
      <c r="B82" s="271" t="s">
        <v>331</v>
      </c>
      <c r="C82" s="271" t="s">
        <v>22</v>
      </c>
      <c r="D82" s="271" t="s">
        <v>567</v>
      </c>
      <c r="E82" s="271" t="s">
        <v>319</v>
      </c>
      <c r="F82" s="272" t="s">
        <v>1869</v>
      </c>
      <c r="G82" s="271" t="s">
        <v>320</v>
      </c>
      <c r="H82" s="273">
        <v>1.0</v>
      </c>
      <c r="I82" s="271">
        <v>4190.0</v>
      </c>
      <c r="J82" s="271"/>
      <c r="K82" s="274"/>
      <c r="L82" s="154">
        <v>1725.0</v>
      </c>
      <c r="M82" s="275">
        <v>1604.0</v>
      </c>
      <c r="N82" s="271" t="s">
        <v>321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52"/>
      <c r="AJ82" s="270"/>
      <c r="AK82" s="270"/>
      <c r="AL82" s="270"/>
      <c r="AM82" s="270"/>
      <c r="AN82" s="270"/>
      <c r="AO82" s="270"/>
    </row>
    <row r="83" ht="15.75" customHeight="1">
      <c r="A83" s="271" t="s">
        <v>315</v>
      </c>
      <c r="B83" s="271" t="s">
        <v>331</v>
      </c>
      <c r="C83" s="280"/>
      <c r="D83" s="271" t="s">
        <v>474</v>
      </c>
      <c r="E83" s="271" t="s">
        <v>319</v>
      </c>
      <c r="F83" s="272" t="s">
        <v>1293</v>
      </c>
      <c r="G83" s="271" t="s">
        <v>320</v>
      </c>
      <c r="H83" s="273">
        <v>1.0</v>
      </c>
      <c r="I83" s="271">
        <v>4390.0</v>
      </c>
      <c r="J83" s="271"/>
      <c r="K83" s="274"/>
      <c r="L83" s="154">
        <v>1830.0</v>
      </c>
      <c r="M83" s="275">
        <v>1739.0</v>
      </c>
      <c r="N83" s="271" t="s">
        <v>321</v>
      </c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2"/>
      <c r="AJ83" s="270"/>
      <c r="AK83" s="270"/>
      <c r="AL83" s="270"/>
      <c r="AM83" s="270"/>
      <c r="AN83" s="270"/>
      <c r="AO83" s="270"/>
    </row>
    <row r="84" ht="15.75" customHeight="1">
      <c r="A84" s="271" t="s">
        <v>315</v>
      </c>
      <c r="B84" s="57" t="s">
        <v>331</v>
      </c>
      <c r="C84" s="58"/>
      <c r="D84" s="97" t="s">
        <v>567</v>
      </c>
      <c r="E84" s="57" t="s">
        <v>4</v>
      </c>
      <c r="F84" s="57" t="s">
        <v>639</v>
      </c>
      <c r="G84" s="57" t="s">
        <v>320</v>
      </c>
      <c r="H84" s="39">
        <v>1.0</v>
      </c>
      <c r="I84" s="120">
        <v>5490.0</v>
      </c>
      <c r="J84" s="120">
        <v>4390.0</v>
      </c>
      <c r="K84" s="119"/>
      <c r="L84" s="61" t="s">
        <v>176</v>
      </c>
      <c r="M84" s="62">
        <v>1739.0</v>
      </c>
      <c r="N84" s="57" t="s">
        <v>629</v>
      </c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  <c r="AH84" s="252"/>
      <c r="AI84" s="270"/>
      <c r="AJ84" s="270"/>
      <c r="AK84" s="270"/>
    </row>
    <row r="85" ht="15.75" customHeight="1">
      <c r="A85" s="271" t="s">
        <v>315</v>
      </c>
      <c r="B85" s="57" t="s">
        <v>331</v>
      </c>
      <c r="C85" s="58"/>
      <c r="D85" s="97" t="s">
        <v>567</v>
      </c>
      <c r="E85" s="57" t="s">
        <v>4</v>
      </c>
      <c r="F85" s="57" t="s">
        <v>750</v>
      </c>
      <c r="G85" s="57" t="s">
        <v>335</v>
      </c>
      <c r="H85" s="38">
        <v>1.0</v>
      </c>
      <c r="I85" s="113">
        <v>3590.0</v>
      </c>
      <c r="J85" s="125"/>
      <c r="K85" s="104"/>
      <c r="L85" s="133">
        <v>1497.0</v>
      </c>
      <c r="M85" s="381">
        <v>1272.0</v>
      </c>
      <c r="N85" s="57" t="s">
        <v>748</v>
      </c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  <c r="AH85" s="252"/>
      <c r="AI85" s="252"/>
      <c r="AJ85" s="270"/>
      <c r="AK85" s="270"/>
      <c r="AL85" s="270"/>
      <c r="AM85" s="270"/>
      <c r="AN85" s="270"/>
      <c r="AO85" s="270"/>
    </row>
    <row r="86" ht="15.75" customHeight="1">
      <c r="A86" s="271" t="s">
        <v>315</v>
      </c>
      <c r="B86" s="57" t="s">
        <v>331</v>
      </c>
      <c r="C86" s="58"/>
      <c r="D86" s="97" t="s">
        <v>567</v>
      </c>
      <c r="E86" s="57" t="s">
        <v>4</v>
      </c>
      <c r="F86" s="57" t="s">
        <v>641</v>
      </c>
      <c r="G86" s="57" t="s">
        <v>335</v>
      </c>
      <c r="H86" s="38">
        <v>1.0</v>
      </c>
      <c r="I86" s="113">
        <v>4490.0</v>
      </c>
      <c r="J86" s="132">
        <v>3590.0</v>
      </c>
      <c r="K86" s="104"/>
      <c r="L86" s="133">
        <v>1497.0</v>
      </c>
      <c r="M86" s="381">
        <v>1272.0</v>
      </c>
      <c r="N86" s="57" t="s">
        <v>748</v>
      </c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52"/>
      <c r="AJ86" s="270"/>
      <c r="AK86" s="270"/>
      <c r="AL86" s="270"/>
      <c r="AM86" s="270"/>
      <c r="AN86" s="270"/>
      <c r="AO86" s="270"/>
    </row>
    <row r="87" ht="15.75" customHeight="1">
      <c r="A87" s="271" t="s">
        <v>315</v>
      </c>
      <c r="B87" s="57" t="s">
        <v>316</v>
      </c>
      <c r="C87" s="58"/>
      <c r="D87" s="97" t="s">
        <v>567</v>
      </c>
      <c r="E87" s="57" t="s">
        <v>4</v>
      </c>
      <c r="F87" s="57" t="s">
        <v>752</v>
      </c>
      <c r="G87" s="57" t="s">
        <v>335</v>
      </c>
      <c r="H87" s="38">
        <v>1.0</v>
      </c>
      <c r="I87" s="113">
        <v>3390.0</v>
      </c>
      <c r="J87" s="132">
        <v>2590.0</v>
      </c>
      <c r="K87" s="104"/>
      <c r="L87" s="133">
        <v>1163.0</v>
      </c>
      <c r="M87" s="381">
        <v>989.0</v>
      </c>
      <c r="N87" s="57" t="s">
        <v>748</v>
      </c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  <c r="AA87" s="252"/>
      <c r="AB87" s="252"/>
      <c r="AC87" s="252"/>
      <c r="AD87" s="252"/>
      <c r="AE87" s="252"/>
      <c r="AF87" s="252"/>
      <c r="AG87" s="252"/>
      <c r="AH87" s="252"/>
      <c r="AI87" s="252"/>
      <c r="AJ87" s="270"/>
      <c r="AK87" s="270"/>
      <c r="AL87" s="270"/>
      <c r="AM87" s="270"/>
      <c r="AN87" s="270"/>
      <c r="AO87" s="270"/>
    </row>
    <row r="88" ht="15.75" customHeight="1">
      <c r="A88" s="271" t="s">
        <v>315</v>
      </c>
      <c r="B88" s="57" t="s">
        <v>316</v>
      </c>
      <c r="C88" s="58"/>
      <c r="D88" s="97" t="s">
        <v>567</v>
      </c>
      <c r="E88" s="57" t="s">
        <v>4</v>
      </c>
      <c r="F88" s="57" t="s">
        <v>755</v>
      </c>
      <c r="G88" s="57" t="s">
        <v>335</v>
      </c>
      <c r="H88" s="38">
        <v>1.0</v>
      </c>
      <c r="I88" s="113">
        <v>2990.0</v>
      </c>
      <c r="J88" s="125"/>
      <c r="K88" s="114"/>
      <c r="L88" s="133">
        <v>1163.0</v>
      </c>
      <c r="M88" s="381">
        <v>989.0</v>
      </c>
      <c r="N88" s="57" t="s">
        <v>748</v>
      </c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70"/>
      <c r="AK88" s="270"/>
      <c r="AL88" s="270"/>
      <c r="AM88" s="270"/>
      <c r="AN88" s="270"/>
      <c r="AO88" s="270"/>
    </row>
    <row r="89" ht="15.75" customHeight="1">
      <c r="A89" s="271" t="s">
        <v>315</v>
      </c>
      <c r="B89" s="57" t="s">
        <v>316</v>
      </c>
      <c r="C89" s="58"/>
      <c r="D89" s="57" t="s">
        <v>328</v>
      </c>
      <c r="E89" s="57" t="s">
        <v>4</v>
      </c>
      <c r="F89" s="57" t="s">
        <v>755</v>
      </c>
      <c r="G89" s="57" t="s">
        <v>335</v>
      </c>
      <c r="H89" s="38">
        <v>1.0</v>
      </c>
      <c r="I89" s="113">
        <v>2990.0</v>
      </c>
      <c r="J89" s="125"/>
      <c r="K89" s="114"/>
      <c r="L89" s="133">
        <v>1163.0</v>
      </c>
      <c r="M89" s="381">
        <v>989.0</v>
      </c>
      <c r="N89" s="57" t="s">
        <v>748</v>
      </c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  <c r="AH89" s="252"/>
      <c r="AI89" s="252"/>
      <c r="AJ89" s="270"/>
      <c r="AK89" s="270"/>
      <c r="AL89" s="270"/>
      <c r="AM89" s="270"/>
      <c r="AN89" s="270"/>
      <c r="AO89" s="270"/>
    </row>
    <row r="90" ht="15.75" customHeight="1">
      <c r="A90" s="271" t="s">
        <v>315</v>
      </c>
      <c r="B90" s="57" t="s">
        <v>316</v>
      </c>
      <c r="C90" s="58"/>
      <c r="D90" s="97" t="s">
        <v>567</v>
      </c>
      <c r="E90" s="57" t="s">
        <v>4</v>
      </c>
      <c r="F90" s="57" t="s">
        <v>756</v>
      </c>
      <c r="G90" s="57" t="s">
        <v>335</v>
      </c>
      <c r="H90" s="38">
        <v>1.0</v>
      </c>
      <c r="I90" s="113">
        <v>2990.0</v>
      </c>
      <c r="J90" s="125"/>
      <c r="K90" s="114"/>
      <c r="L90" s="133">
        <v>1163.0</v>
      </c>
      <c r="M90" s="381">
        <v>989.0</v>
      </c>
      <c r="N90" s="57" t="s">
        <v>748</v>
      </c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70"/>
      <c r="AK90" s="270"/>
      <c r="AL90" s="270"/>
      <c r="AM90" s="270"/>
      <c r="AN90" s="270"/>
      <c r="AO90" s="270"/>
    </row>
    <row r="91" ht="15.75" customHeight="1">
      <c r="A91" s="271" t="s">
        <v>315</v>
      </c>
      <c r="B91" s="57" t="s">
        <v>316</v>
      </c>
      <c r="C91" s="58"/>
      <c r="D91" s="271" t="s">
        <v>474</v>
      </c>
      <c r="E91" s="57" t="s">
        <v>4</v>
      </c>
      <c r="F91" s="57" t="s">
        <v>757</v>
      </c>
      <c r="G91" s="57" t="s">
        <v>335</v>
      </c>
      <c r="H91" s="38">
        <v>1.0</v>
      </c>
      <c r="I91" s="113">
        <v>2990.0</v>
      </c>
      <c r="J91" s="125"/>
      <c r="K91" s="104"/>
      <c r="L91" s="133">
        <v>1163.0</v>
      </c>
      <c r="M91" s="381">
        <v>989.0</v>
      </c>
      <c r="N91" s="57" t="s">
        <v>748</v>
      </c>
      <c r="O91" s="274"/>
      <c r="P91" s="276"/>
      <c r="Q91" s="276"/>
      <c r="R91" s="276"/>
      <c r="S91" s="276"/>
      <c r="T91" s="276"/>
      <c r="U91" s="276"/>
      <c r="V91" s="277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70"/>
      <c r="AK91" s="270"/>
      <c r="AL91" s="270"/>
      <c r="AM91" s="270"/>
      <c r="AN91" s="270"/>
      <c r="AO91" s="270"/>
    </row>
    <row r="92" ht="15.75" customHeight="1">
      <c r="A92" s="57" t="s">
        <v>315</v>
      </c>
      <c r="B92" s="57" t="s">
        <v>316</v>
      </c>
      <c r="C92" s="58"/>
      <c r="D92" s="271" t="s">
        <v>474</v>
      </c>
      <c r="E92" s="57" t="s">
        <v>4</v>
      </c>
      <c r="F92" s="57" t="s">
        <v>758</v>
      </c>
      <c r="G92" s="57" t="s">
        <v>335</v>
      </c>
      <c r="H92" s="38">
        <v>1.0</v>
      </c>
      <c r="I92" s="113">
        <v>3190.0</v>
      </c>
      <c r="J92" s="132">
        <v>2790.0</v>
      </c>
      <c r="K92" s="61">
        <v>1330.0</v>
      </c>
      <c r="L92" s="38">
        <v>1131.0</v>
      </c>
      <c r="M92" s="383">
        <f t="shared" ref="M92:M94" si="9">L92*H92</f>
        <v>1131</v>
      </c>
      <c r="N92" s="57" t="s">
        <v>1035</v>
      </c>
      <c r="O92" s="435"/>
      <c r="P92" s="276"/>
      <c r="Q92" s="276"/>
      <c r="R92" s="276"/>
      <c r="S92" s="276"/>
      <c r="T92" s="276"/>
      <c r="U92" s="276"/>
      <c r="V92" s="277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70"/>
      <c r="AJ92" s="270"/>
      <c r="AK92" s="270"/>
    </row>
    <row r="93" ht="15.75" customHeight="1">
      <c r="A93" s="57" t="s">
        <v>315</v>
      </c>
      <c r="B93" s="57" t="s">
        <v>316</v>
      </c>
      <c r="C93" s="57"/>
      <c r="D93" s="271" t="s">
        <v>567</v>
      </c>
      <c r="E93" s="57" t="s">
        <v>4</v>
      </c>
      <c r="F93" s="58" t="s">
        <v>759</v>
      </c>
      <c r="G93" s="154" t="s">
        <v>335</v>
      </c>
      <c r="H93" s="38">
        <v>1.0</v>
      </c>
      <c r="I93" s="113">
        <v>3190.0</v>
      </c>
      <c r="J93" s="132">
        <v>2790.0</v>
      </c>
      <c r="K93" s="179">
        <v>1330.0</v>
      </c>
      <c r="L93" s="38">
        <v>1130.5</v>
      </c>
      <c r="M93" s="383">
        <f t="shared" si="9"/>
        <v>1130.5</v>
      </c>
      <c r="N93" s="57" t="s">
        <v>1095</v>
      </c>
      <c r="O93" s="58"/>
      <c r="P93" s="180"/>
      <c r="Q93" s="14">
        <v>2.0</v>
      </c>
      <c r="R93" s="14"/>
      <c r="S93" s="14"/>
      <c r="T93" s="14"/>
      <c r="U93" s="14"/>
      <c r="V93" s="56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63"/>
    </row>
    <row r="94" ht="15.75" customHeight="1">
      <c r="A94" s="57" t="s">
        <v>315</v>
      </c>
      <c r="B94" s="57" t="s">
        <v>316</v>
      </c>
      <c r="C94" s="57"/>
      <c r="D94" s="271" t="s">
        <v>567</v>
      </c>
      <c r="E94" s="57" t="s">
        <v>4</v>
      </c>
      <c r="F94" s="58" t="s">
        <v>1110</v>
      </c>
      <c r="G94" s="154" t="s">
        <v>335</v>
      </c>
      <c r="H94" s="38">
        <v>1.0</v>
      </c>
      <c r="I94" s="113">
        <v>3190.0</v>
      </c>
      <c r="J94" s="132">
        <v>2790.0</v>
      </c>
      <c r="K94" s="179">
        <v>1330.0</v>
      </c>
      <c r="L94" s="54">
        <v>1130.5</v>
      </c>
      <c r="M94" s="383">
        <f t="shared" si="9"/>
        <v>1130.5</v>
      </c>
      <c r="N94" s="57" t="s">
        <v>1095</v>
      </c>
      <c r="O94" s="58"/>
      <c r="P94" s="180"/>
      <c r="Q94" s="14">
        <v>2.0</v>
      </c>
      <c r="R94" s="14"/>
      <c r="S94" s="14"/>
      <c r="T94" s="14"/>
      <c r="U94" s="14"/>
      <c r="V94" s="56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</row>
    <row r="95" ht="15.75" customHeight="1">
      <c r="A95" s="271" t="s">
        <v>315</v>
      </c>
      <c r="B95" s="57" t="s">
        <v>316</v>
      </c>
      <c r="C95" s="58"/>
      <c r="D95" s="57" t="s">
        <v>328</v>
      </c>
      <c r="E95" s="57" t="s">
        <v>4</v>
      </c>
      <c r="F95" s="57" t="s">
        <v>760</v>
      </c>
      <c r="G95" s="57" t="s">
        <v>335</v>
      </c>
      <c r="H95" s="38">
        <v>1.0</v>
      </c>
      <c r="I95" s="113">
        <v>3390.0</v>
      </c>
      <c r="J95" s="132">
        <v>2590.0</v>
      </c>
      <c r="K95" s="104"/>
      <c r="L95" s="532">
        <v>1163.0</v>
      </c>
      <c r="M95" s="381">
        <v>989.0</v>
      </c>
      <c r="N95" s="57" t="s">
        <v>748</v>
      </c>
      <c r="O95" s="274"/>
      <c r="P95" s="276"/>
      <c r="Q95" s="276"/>
      <c r="R95" s="276"/>
      <c r="S95" s="276"/>
      <c r="T95" s="276"/>
      <c r="U95" s="276"/>
      <c r="V95" s="277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70"/>
      <c r="AK95" s="270"/>
      <c r="AL95" s="270"/>
      <c r="AM95" s="270"/>
      <c r="AN95" s="270"/>
      <c r="AO95" s="270"/>
    </row>
    <row r="96" ht="15.75" customHeight="1">
      <c r="A96" s="271" t="s">
        <v>315</v>
      </c>
      <c r="B96" s="57" t="s">
        <v>316</v>
      </c>
      <c r="C96" s="58"/>
      <c r="D96" s="271" t="s">
        <v>474</v>
      </c>
      <c r="E96" s="57" t="s">
        <v>4</v>
      </c>
      <c r="F96" s="57" t="s">
        <v>760</v>
      </c>
      <c r="G96" s="57" t="s">
        <v>335</v>
      </c>
      <c r="H96" s="38">
        <v>1.0</v>
      </c>
      <c r="I96" s="113">
        <v>3390.0</v>
      </c>
      <c r="J96" s="132">
        <v>2590.0</v>
      </c>
      <c r="K96" s="104"/>
      <c r="L96" s="532">
        <v>1163.0</v>
      </c>
      <c r="M96" s="381">
        <v>989.0</v>
      </c>
      <c r="N96" s="57" t="s">
        <v>748</v>
      </c>
      <c r="O96" s="274"/>
      <c r="P96" s="276"/>
      <c r="Q96" s="276"/>
      <c r="R96" s="276"/>
      <c r="S96" s="276"/>
      <c r="T96" s="276"/>
      <c r="U96" s="276"/>
      <c r="V96" s="277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  <c r="AH96" s="252"/>
      <c r="AI96" s="252"/>
      <c r="AJ96" s="270"/>
      <c r="AK96" s="270"/>
      <c r="AL96" s="270"/>
      <c r="AM96" s="270"/>
      <c r="AN96" s="270"/>
      <c r="AO96" s="270"/>
    </row>
    <row r="97" ht="15.75" customHeight="1">
      <c r="A97" s="271" t="s">
        <v>315</v>
      </c>
      <c r="B97" s="57" t="s">
        <v>316</v>
      </c>
      <c r="C97" s="58"/>
      <c r="D97" s="97" t="s">
        <v>567</v>
      </c>
      <c r="E97" s="57" t="s">
        <v>4</v>
      </c>
      <c r="F97" s="57" t="s">
        <v>762</v>
      </c>
      <c r="G97" s="57" t="s">
        <v>335</v>
      </c>
      <c r="H97" s="38">
        <v>0.0</v>
      </c>
      <c r="I97" s="113">
        <v>2790.0</v>
      </c>
      <c r="J97" s="132">
        <v>1990.0</v>
      </c>
      <c r="K97" s="104"/>
      <c r="L97" s="532">
        <v>997.0</v>
      </c>
      <c r="M97" s="381">
        <v>847.0</v>
      </c>
      <c r="N97" s="57" t="s">
        <v>748</v>
      </c>
      <c r="O97" s="541" t="s">
        <v>2126</v>
      </c>
      <c r="P97" s="276"/>
      <c r="Q97" s="276"/>
      <c r="R97" s="276"/>
      <c r="S97" s="276"/>
      <c r="T97" s="276"/>
      <c r="U97" s="276"/>
      <c r="V97" s="277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52"/>
      <c r="AJ97" s="270"/>
      <c r="AK97" s="270"/>
      <c r="AL97" s="270"/>
      <c r="AM97" s="270"/>
      <c r="AN97" s="270"/>
      <c r="AO97" s="270"/>
    </row>
    <row r="98" ht="15.75" customHeight="1">
      <c r="A98" s="271" t="s">
        <v>315</v>
      </c>
      <c r="B98" s="57" t="s">
        <v>316</v>
      </c>
      <c r="C98" s="58"/>
      <c r="D98" s="97" t="s">
        <v>567</v>
      </c>
      <c r="E98" s="57" t="s">
        <v>4</v>
      </c>
      <c r="F98" s="57" t="s">
        <v>763</v>
      </c>
      <c r="G98" s="57" t="s">
        <v>335</v>
      </c>
      <c r="H98" s="38">
        <v>1.0</v>
      </c>
      <c r="I98" s="113">
        <v>2790.0</v>
      </c>
      <c r="J98" s="132">
        <v>1990.0</v>
      </c>
      <c r="K98" s="104"/>
      <c r="L98" s="532">
        <v>997.0</v>
      </c>
      <c r="M98" s="381">
        <v>847.0</v>
      </c>
      <c r="N98" s="57" t="s">
        <v>748</v>
      </c>
      <c r="O98" s="274"/>
      <c r="P98" s="276"/>
      <c r="Q98" s="276"/>
      <c r="R98" s="276"/>
      <c r="S98" s="276"/>
      <c r="T98" s="276"/>
      <c r="U98" s="276"/>
      <c r="V98" s="277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52"/>
      <c r="AJ98" s="270"/>
      <c r="AK98" s="270"/>
      <c r="AL98" s="270"/>
      <c r="AM98" s="270"/>
      <c r="AN98" s="270"/>
      <c r="AO98" s="270"/>
    </row>
    <row r="99" ht="15.75" customHeight="1">
      <c r="A99" s="271" t="s">
        <v>315</v>
      </c>
      <c r="B99" s="57" t="s">
        <v>316</v>
      </c>
      <c r="C99" s="58"/>
      <c r="D99" s="57" t="s">
        <v>328</v>
      </c>
      <c r="E99" s="57" t="s">
        <v>4</v>
      </c>
      <c r="F99" s="57" t="s">
        <v>764</v>
      </c>
      <c r="G99" s="57" t="s">
        <v>335</v>
      </c>
      <c r="H99" s="38">
        <v>1.0</v>
      </c>
      <c r="I99" s="113">
        <v>2790.0</v>
      </c>
      <c r="J99" s="132">
        <v>1990.0</v>
      </c>
      <c r="K99" s="104"/>
      <c r="L99" s="532">
        <v>997.0</v>
      </c>
      <c r="M99" s="381">
        <v>847.0</v>
      </c>
      <c r="N99" s="57" t="s">
        <v>748</v>
      </c>
      <c r="O99" s="274"/>
      <c r="P99" s="276"/>
      <c r="Q99" s="276"/>
      <c r="R99" s="276"/>
      <c r="S99" s="276"/>
      <c r="T99" s="276"/>
      <c r="U99" s="276"/>
      <c r="V99" s="277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70"/>
      <c r="AK99" s="270"/>
      <c r="AL99" s="270"/>
      <c r="AM99" s="270"/>
      <c r="AN99" s="270"/>
      <c r="AO99" s="270"/>
    </row>
    <row r="100" ht="15.75" customHeight="1">
      <c r="A100" s="271" t="s">
        <v>315</v>
      </c>
      <c r="B100" s="57" t="s">
        <v>316</v>
      </c>
      <c r="C100" s="58"/>
      <c r="D100" s="57" t="s">
        <v>328</v>
      </c>
      <c r="E100" s="57" t="s">
        <v>4</v>
      </c>
      <c r="F100" s="57" t="s">
        <v>765</v>
      </c>
      <c r="G100" s="57" t="s">
        <v>335</v>
      </c>
      <c r="H100" s="38">
        <v>1.0</v>
      </c>
      <c r="I100" s="113">
        <v>2790.0</v>
      </c>
      <c r="J100" s="132">
        <v>1990.0</v>
      </c>
      <c r="K100" s="104"/>
      <c r="L100" s="532">
        <v>997.0</v>
      </c>
      <c r="M100" s="381">
        <v>847.0</v>
      </c>
      <c r="N100" s="57" t="s">
        <v>748</v>
      </c>
      <c r="O100" s="274"/>
      <c r="P100" s="276"/>
      <c r="Q100" s="276"/>
      <c r="R100" s="276"/>
      <c r="S100" s="276"/>
      <c r="T100" s="276"/>
      <c r="U100" s="276"/>
      <c r="V100" s="277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70"/>
      <c r="AK100" s="270"/>
      <c r="AL100" s="270"/>
      <c r="AM100" s="270"/>
      <c r="AN100" s="270"/>
      <c r="AO100" s="270"/>
    </row>
    <row r="101" ht="15.75" customHeight="1">
      <c r="A101" s="271" t="s">
        <v>315</v>
      </c>
      <c r="B101" s="57" t="s">
        <v>644</v>
      </c>
      <c r="C101" s="57" t="s">
        <v>317</v>
      </c>
      <c r="D101" s="97" t="s">
        <v>328</v>
      </c>
      <c r="E101" s="57" t="s">
        <v>4</v>
      </c>
      <c r="F101" s="57" t="s">
        <v>645</v>
      </c>
      <c r="G101" s="57" t="s">
        <v>335</v>
      </c>
      <c r="H101" s="39">
        <v>1.0</v>
      </c>
      <c r="I101" s="120">
        <v>1990.0</v>
      </c>
      <c r="J101" s="120"/>
      <c r="K101" s="119"/>
      <c r="L101" s="531">
        <v>690.0</v>
      </c>
      <c r="M101" s="62">
        <v>656.0</v>
      </c>
      <c r="N101" s="57" t="s">
        <v>629</v>
      </c>
      <c r="O101" s="380"/>
      <c r="P101" s="276"/>
      <c r="Q101" s="276"/>
      <c r="R101" s="276"/>
      <c r="S101" s="276"/>
      <c r="T101" s="276"/>
      <c r="U101" s="276"/>
      <c r="V101" s="277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70"/>
      <c r="AJ101" s="270"/>
      <c r="AK101" s="270"/>
    </row>
    <row r="102" ht="15.75" customHeight="1">
      <c r="A102" s="271" t="s">
        <v>315</v>
      </c>
      <c r="B102" s="57" t="s">
        <v>316</v>
      </c>
      <c r="C102" s="58"/>
      <c r="D102" s="97" t="s">
        <v>567</v>
      </c>
      <c r="E102" s="57" t="s">
        <v>4</v>
      </c>
      <c r="F102" s="57" t="s">
        <v>647</v>
      </c>
      <c r="G102" s="57" t="s">
        <v>335</v>
      </c>
      <c r="H102" s="39">
        <v>1.0</v>
      </c>
      <c r="I102" s="120">
        <v>2590.0</v>
      </c>
      <c r="J102" s="120"/>
      <c r="K102" s="119"/>
      <c r="L102" s="531">
        <v>660.0</v>
      </c>
      <c r="M102" s="62">
        <v>627.0</v>
      </c>
      <c r="N102" s="57" t="s">
        <v>629</v>
      </c>
      <c r="O102" s="380"/>
      <c r="P102" s="276"/>
      <c r="Q102" s="276"/>
      <c r="R102" s="276"/>
      <c r="S102" s="276"/>
      <c r="T102" s="276"/>
      <c r="U102" s="276"/>
      <c r="V102" s="277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70"/>
      <c r="AJ102" s="270"/>
      <c r="AK102" s="270"/>
    </row>
    <row r="103" ht="15.75" customHeight="1">
      <c r="A103" s="282" t="s">
        <v>315</v>
      </c>
      <c r="B103" s="255" t="s">
        <v>331</v>
      </c>
      <c r="C103" s="255" t="s">
        <v>6</v>
      </c>
      <c r="D103" s="57" t="s">
        <v>567</v>
      </c>
      <c r="E103" s="255" t="s">
        <v>319</v>
      </c>
      <c r="F103" s="281" t="s">
        <v>1870</v>
      </c>
      <c r="G103" s="255"/>
      <c r="H103" s="250">
        <v>1.0</v>
      </c>
      <c r="I103" s="255"/>
      <c r="J103" s="293">
        <v>14590.0</v>
      </c>
      <c r="K103" s="294">
        <v>6868.0</v>
      </c>
      <c r="L103" s="219">
        <v>4121.0</v>
      </c>
      <c r="M103" s="251">
        <f>L103*H103</f>
        <v>4121</v>
      </c>
      <c r="N103" s="255" t="s">
        <v>1804</v>
      </c>
      <c r="O103" s="255"/>
      <c r="P103" s="296"/>
      <c r="Q103" s="286"/>
      <c r="R103" s="286"/>
      <c r="S103" s="286"/>
      <c r="T103" s="286"/>
      <c r="U103" s="286"/>
      <c r="V103" s="287"/>
      <c r="W103" s="247"/>
      <c r="X103" s="247"/>
      <c r="Y103" s="247"/>
      <c r="Z103" s="247"/>
      <c r="AA103" s="247"/>
      <c r="AB103" s="247"/>
      <c r="AC103" s="247"/>
      <c r="AD103" s="247"/>
      <c r="AE103" s="247"/>
      <c r="AF103" s="247"/>
      <c r="AG103" s="247"/>
      <c r="AH103" s="247"/>
      <c r="AI103" s="252"/>
      <c r="AJ103" s="252"/>
      <c r="AK103" s="270"/>
      <c r="AL103" s="270"/>
      <c r="AM103" s="270"/>
      <c r="AN103" s="270"/>
      <c r="AO103" s="270"/>
    </row>
    <row r="104" ht="15.75" customHeight="1">
      <c r="A104" s="271" t="s">
        <v>315</v>
      </c>
      <c r="B104" s="57" t="s">
        <v>316</v>
      </c>
      <c r="C104" s="58"/>
      <c r="D104" s="97" t="s">
        <v>567</v>
      </c>
      <c r="E104" s="57" t="s">
        <v>4</v>
      </c>
      <c r="F104" s="57" t="s">
        <v>652</v>
      </c>
      <c r="G104" s="57" t="s">
        <v>335</v>
      </c>
      <c r="H104" s="39">
        <v>1.0</v>
      </c>
      <c r="I104" s="120">
        <v>2590.0</v>
      </c>
      <c r="J104" s="120"/>
      <c r="K104" s="119"/>
      <c r="L104" s="531">
        <v>860.0</v>
      </c>
      <c r="M104" s="62">
        <v>817.0</v>
      </c>
      <c r="N104" s="57" t="s">
        <v>629</v>
      </c>
      <c r="O104" s="380"/>
      <c r="P104" s="276"/>
      <c r="Q104" s="276"/>
      <c r="R104" s="276"/>
      <c r="S104" s="276"/>
      <c r="T104" s="276"/>
      <c r="U104" s="276"/>
      <c r="V104" s="277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70"/>
      <c r="AJ104" s="270"/>
      <c r="AK104" s="270"/>
    </row>
    <row r="105" ht="15.75" customHeight="1">
      <c r="A105" s="271" t="s">
        <v>315</v>
      </c>
      <c r="B105" s="57" t="s">
        <v>316</v>
      </c>
      <c r="C105" s="58"/>
      <c r="D105" s="97" t="s">
        <v>328</v>
      </c>
      <c r="E105" s="57" t="s">
        <v>4</v>
      </c>
      <c r="F105" s="57" t="s">
        <v>653</v>
      </c>
      <c r="G105" s="57" t="s">
        <v>335</v>
      </c>
      <c r="H105" s="39">
        <v>1.0</v>
      </c>
      <c r="I105" s="120">
        <v>2590.0</v>
      </c>
      <c r="J105" s="120"/>
      <c r="K105" s="119"/>
      <c r="L105" s="531">
        <v>860.0</v>
      </c>
      <c r="M105" s="62">
        <v>817.0</v>
      </c>
      <c r="N105" s="57" t="s">
        <v>629</v>
      </c>
      <c r="O105" s="380"/>
      <c r="P105" s="276"/>
      <c r="Q105" s="276"/>
      <c r="R105" s="276"/>
      <c r="S105" s="276"/>
      <c r="T105" s="276"/>
      <c r="U105" s="276"/>
      <c r="V105" s="277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70"/>
      <c r="AJ105" s="270"/>
      <c r="AK105" s="270"/>
    </row>
    <row r="106" ht="15.75" customHeight="1">
      <c r="A106" s="57" t="s">
        <v>315</v>
      </c>
      <c r="B106" s="57" t="s">
        <v>577</v>
      </c>
      <c r="C106" s="57"/>
      <c r="D106" s="57" t="s">
        <v>474</v>
      </c>
      <c r="E106" s="57" t="s">
        <v>4</v>
      </c>
      <c r="F106" s="58" t="s">
        <v>1102</v>
      </c>
      <c r="G106" s="154" t="s">
        <v>1094</v>
      </c>
      <c r="H106" s="38">
        <v>1.0</v>
      </c>
      <c r="I106" s="59">
        <v>13490.0</v>
      </c>
      <c r="J106" s="59">
        <v>10790.0</v>
      </c>
      <c r="K106" s="179">
        <v>5390.0</v>
      </c>
      <c r="L106" s="38">
        <v>3773.0</v>
      </c>
      <c r="M106" s="383">
        <f>L106*H106</f>
        <v>3773</v>
      </c>
      <c r="N106" s="57" t="s">
        <v>1095</v>
      </c>
      <c r="O106" s="58"/>
      <c r="P106" s="180"/>
      <c r="Q106" s="14">
        <v>1.0</v>
      </c>
      <c r="R106" s="14"/>
      <c r="S106" s="14"/>
      <c r="T106" s="14"/>
      <c r="U106" s="14"/>
      <c r="V106" s="56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</row>
    <row r="107" ht="15.75" customHeight="1">
      <c r="A107" s="35" t="s">
        <v>315</v>
      </c>
      <c r="B107" s="367" t="s">
        <v>1872</v>
      </c>
      <c r="C107" s="390"/>
      <c r="D107" s="367" t="s">
        <v>328</v>
      </c>
      <c r="E107" s="367" t="s">
        <v>4</v>
      </c>
      <c r="F107" s="368" t="s">
        <v>1873</v>
      </c>
      <c r="G107" s="369" t="s">
        <v>1874</v>
      </c>
      <c r="H107" s="39">
        <v>1.0</v>
      </c>
      <c r="I107" s="367">
        <v>12490.0</v>
      </c>
      <c r="J107" s="367">
        <v>9970.0</v>
      </c>
      <c r="K107" s="274"/>
      <c r="L107" s="391">
        <v>4646.0</v>
      </c>
      <c r="M107" s="392">
        <v>4646.0</v>
      </c>
      <c r="N107" s="57" t="s">
        <v>1841</v>
      </c>
      <c r="O107" s="435"/>
      <c r="P107" s="276"/>
      <c r="Q107" s="276"/>
      <c r="R107" s="276"/>
      <c r="S107" s="276"/>
      <c r="T107" s="276"/>
      <c r="U107" s="276"/>
      <c r="V107" s="277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52"/>
      <c r="AJ107" s="270"/>
      <c r="AK107" s="270"/>
      <c r="AL107" s="270"/>
      <c r="AM107" s="270"/>
      <c r="AN107" s="270"/>
      <c r="AO107" s="270"/>
    </row>
    <row r="108" ht="15.75" customHeight="1">
      <c r="A108" s="271" t="s">
        <v>315</v>
      </c>
      <c r="B108" s="57" t="s">
        <v>577</v>
      </c>
      <c r="C108" s="58"/>
      <c r="D108" s="57" t="s">
        <v>328</v>
      </c>
      <c r="E108" s="57" t="s">
        <v>4</v>
      </c>
      <c r="F108" s="57" t="s">
        <v>766</v>
      </c>
      <c r="G108" s="57" t="s">
        <v>579</v>
      </c>
      <c r="H108" s="38">
        <v>1.0</v>
      </c>
      <c r="I108" s="142">
        <v>11590.0</v>
      </c>
      <c r="J108" s="132">
        <v>9990.0</v>
      </c>
      <c r="K108" s="104"/>
      <c r="L108" s="133">
        <v>4990.0</v>
      </c>
      <c r="M108" s="381">
        <v>4491.0</v>
      </c>
      <c r="N108" s="57" t="s">
        <v>748</v>
      </c>
      <c r="O108" s="274"/>
      <c r="P108" s="276"/>
      <c r="Q108" s="276"/>
      <c r="R108" s="276"/>
      <c r="S108" s="276"/>
      <c r="T108" s="276"/>
      <c r="U108" s="276"/>
      <c r="V108" s="277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52"/>
      <c r="AJ108" s="270"/>
      <c r="AK108" s="270"/>
      <c r="AL108" s="270"/>
      <c r="AM108" s="270"/>
      <c r="AN108" s="270"/>
      <c r="AO108" s="270"/>
    </row>
    <row r="109" ht="15.75" customHeight="1">
      <c r="A109" s="35" t="s">
        <v>315</v>
      </c>
      <c r="B109" s="367" t="s">
        <v>1872</v>
      </c>
      <c r="C109" s="390"/>
      <c r="D109" s="367" t="s">
        <v>328</v>
      </c>
      <c r="E109" s="367" t="s">
        <v>4</v>
      </c>
      <c r="F109" s="368" t="s">
        <v>1875</v>
      </c>
      <c r="G109" s="369" t="s">
        <v>1874</v>
      </c>
      <c r="H109" s="39">
        <v>1.0</v>
      </c>
      <c r="I109" s="367">
        <v>12490.0</v>
      </c>
      <c r="J109" s="367">
        <v>9970.0</v>
      </c>
      <c r="K109" s="274"/>
      <c r="L109" s="391">
        <v>4323.0</v>
      </c>
      <c r="M109" s="392">
        <v>4323.0</v>
      </c>
      <c r="N109" s="57" t="s">
        <v>1841</v>
      </c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70"/>
      <c r="AK109" s="270"/>
      <c r="AL109" s="270"/>
      <c r="AM109" s="270"/>
      <c r="AN109" s="270"/>
      <c r="AO109" s="270"/>
    </row>
    <row r="110" ht="15.75" customHeight="1">
      <c r="A110" s="57" t="s">
        <v>315</v>
      </c>
      <c r="B110" s="57" t="s">
        <v>577</v>
      </c>
      <c r="C110" s="57"/>
      <c r="D110" s="57" t="s">
        <v>474</v>
      </c>
      <c r="E110" s="57" t="s">
        <v>4</v>
      </c>
      <c r="F110" s="58" t="s">
        <v>580</v>
      </c>
      <c r="G110" s="154" t="s">
        <v>1094</v>
      </c>
      <c r="H110" s="38">
        <v>1.0</v>
      </c>
      <c r="I110" s="59">
        <v>13490.0</v>
      </c>
      <c r="J110" s="59">
        <v>10790.0</v>
      </c>
      <c r="K110" s="179">
        <v>5390.0</v>
      </c>
      <c r="L110" s="38">
        <v>3773.0</v>
      </c>
      <c r="M110" s="383">
        <f>L110*H110</f>
        <v>3773</v>
      </c>
      <c r="N110" s="57" t="s">
        <v>1095</v>
      </c>
      <c r="O110" s="63"/>
      <c r="P110" s="63"/>
      <c r="Q110" s="5">
        <v>1.0</v>
      </c>
      <c r="R110" s="5"/>
      <c r="S110" s="5"/>
      <c r="T110" s="5"/>
      <c r="U110" s="5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</row>
    <row r="111" ht="15.75" customHeight="1">
      <c r="A111" s="271" t="s">
        <v>315</v>
      </c>
      <c r="B111" s="57" t="s">
        <v>577</v>
      </c>
      <c r="C111" s="58"/>
      <c r="D111" s="394" t="s">
        <v>328</v>
      </c>
      <c r="E111" s="57" t="s">
        <v>4</v>
      </c>
      <c r="F111" s="57" t="s">
        <v>767</v>
      </c>
      <c r="G111" s="57" t="s">
        <v>579</v>
      </c>
      <c r="H111" s="38">
        <v>0.0</v>
      </c>
      <c r="I111" s="113">
        <v>12190.0</v>
      </c>
      <c r="J111" s="132">
        <v>10590.0</v>
      </c>
      <c r="K111" s="104"/>
      <c r="L111" s="133">
        <v>5290.0</v>
      </c>
      <c r="M111" s="381">
        <v>4761.0</v>
      </c>
      <c r="N111" s="57" t="s">
        <v>748</v>
      </c>
      <c r="O111" s="395" t="s">
        <v>2127</v>
      </c>
      <c r="P111" s="363" t="s">
        <v>1773</v>
      </c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70"/>
      <c r="AK111" s="270"/>
      <c r="AL111" s="270"/>
      <c r="AM111" s="270"/>
      <c r="AN111" s="270"/>
      <c r="AO111" s="270"/>
    </row>
    <row r="112" ht="15.75" customHeight="1">
      <c r="A112" s="57" t="s">
        <v>315</v>
      </c>
      <c r="B112" s="57" t="s">
        <v>577</v>
      </c>
      <c r="C112" s="58"/>
      <c r="D112" s="57" t="s">
        <v>328</v>
      </c>
      <c r="E112" s="57" t="s">
        <v>4</v>
      </c>
      <c r="F112" s="58" t="s">
        <v>654</v>
      </c>
      <c r="G112" s="57" t="s">
        <v>1097</v>
      </c>
      <c r="H112" s="38">
        <v>1.0</v>
      </c>
      <c r="I112" s="120">
        <v>14490.0</v>
      </c>
      <c r="J112" s="120">
        <v>11590.0</v>
      </c>
      <c r="K112" s="179">
        <v>5790.0</v>
      </c>
      <c r="L112" s="38">
        <v>4921.5</v>
      </c>
      <c r="M112" s="189">
        <f t="shared" ref="M112:M117" si="10">L112*H112</f>
        <v>4921.5</v>
      </c>
      <c r="N112" s="57" t="s">
        <v>1134</v>
      </c>
      <c r="O112" s="63"/>
      <c r="P112" s="63"/>
      <c r="Q112" s="63"/>
      <c r="R112" s="64"/>
      <c r="S112" s="54"/>
      <c r="T112" s="54"/>
      <c r="U112" s="54"/>
      <c r="V112" s="54"/>
      <c r="W112" s="5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3"/>
      <c r="AI112" s="63"/>
      <c r="AJ112" s="63"/>
    </row>
    <row r="113" ht="15.75" customHeight="1">
      <c r="A113" s="57" t="s">
        <v>315</v>
      </c>
      <c r="B113" s="57" t="s">
        <v>577</v>
      </c>
      <c r="C113" s="57"/>
      <c r="D113" s="57" t="s">
        <v>474</v>
      </c>
      <c r="E113" s="57" t="s">
        <v>4</v>
      </c>
      <c r="F113" s="58" t="s">
        <v>1104</v>
      </c>
      <c r="G113" s="154" t="s">
        <v>1097</v>
      </c>
      <c r="H113" s="38">
        <v>1.0</v>
      </c>
      <c r="I113" s="120">
        <v>14490.0</v>
      </c>
      <c r="J113" s="120">
        <v>11990.0</v>
      </c>
      <c r="K113" s="179">
        <v>5790.0</v>
      </c>
      <c r="L113" s="38">
        <v>5211.0</v>
      </c>
      <c r="M113" s="383">
        <f t="shared" si="10"/>
        <v>5211</v>
      </c>
      <c r="N113" s="57" t="s">
        <v>1095</v>
      </c>
      <c r="O113" s="63"/>
      <c r="P113" s="63"/>
      <c r="Q113" s="5">
        <v>1.0</v>
      </c>
      <c r="R113" s="5"/>
      <c r="S113" s="5"/>
      <c r="T113" s="5"/>
      <c r="U113" s="5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</row>
    <row r="114" ht="15.75" customHeight="1">
      <c r="A114" s="57" t="s">
        <v>315</v>
      </c>
      <c r="B114" s="57" t="s">
        <v>577</v>
      </c>
      <c r="C114" s="58"/>
      <c r="D114" s="271" t="s">
        <v>474</v>
      </c>
      <c r="E114" s="57" t="s">
        <v>4</v>
      </c>
      <c r="F114" s="58" t="s">
        <v>1096</v>
      </c>
      <c r="G114" s="57" t="s">
        <v>1097</v>
      </c>
      <c r="H114" s="38">
        <v>1.0</v>
      </c>
      <c r="I114" s="120">
        <v>14490.0</v>
      </c>
      <c r="J114" s="120">
        <v>11590.0</v>
      </c>
      <c r="K114" s="179">
        <v>5790.0</v>
      </c>
      <c r="L114" s="38">
        <v>4921.5</v>
      </c>
      <c r="M114" s="189">
        <f t="shared" si="10"/>
        <v>4921.5</v>
      </c>
      <c r="N114" s="57" t="s">
        <v>1134</v>
      </c>
      <c r="O114" s="63"/>
      <c r="P114" s="63"/>
      <c r="Q114" s="63"/>
      <c r="R114" s="64"/>
      <c r="S114" s="54"/>
      <c r="T114" s="54"/>
      <c r="U114" s="54"/>
      <c r="V114" s="54"/>
      <c r="W114" s="5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3"/>
      <c r="AI114" s="63"/>
      <c r="AJ114" s="63"/>
    </row>
    <row r="115" ht="15.75" customHeight="1">
      <c r="A115" s="57" t="s">
        <v>315</v>
      </c>
      <c r="B115" s="57" t="s">
        <v>577</v>
      </c>
      <c r="C115" s="57"/>
      <c r="D115" s="57" t="s">
        <v>474</v>
      </c>
      <c r="E115" s="57" t="s">
        <v>4</v>
      </c>
      <c r="F115" s="58" t="s">
        <v>1101</v>
      </c>
      <c r="G115" s="154" t="s">
        <v>1097</v>
      </c>
      <c r="H115" s="38">
        <v>1.0</v>
      </c>
      <c r="I115" s="120">
        <v>14490.0</v>
      </c>
      <c r="J115" s="120">
        <v>11990.0</v>
      </c>
      <c r="K115" s="179">
        <v>5790.0</v>
      </c>
      <c r="L115" s="38">
        <v>5211.0</v>
      </c>
      <c r="M115" s="383">
        <f t="shared" si="10"/>
        <v>5211</v>
      </c>
      <c r="N115" s="57" t="s">
        <v>1095</v>
      </c>
      <c r="O115" s="63"/>
      <c r="P115" s="63"/>
      <c r="Q115" s="5">
        <v>1.0</v>
      </c>
      <c r="R115" s="5"/>
      <c r="S115" s="5"/>
      <c r="T115" s="5"/>
      <c r="U115" s="5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</row>
    <row r="116" ht="15.75" customHeight="1">
      <c r="A116" s="57" t="s">
        <v>315</v>
      </c>
      <c r="B116" s="57" t="s">
        <v>577</v>
      </c>
      <c r="C116" s="58"/>
      <c r="D116" s="271" t="s">
        <v>474</v>
      </c>
      <c r="E116" s="57" t="s">
        <v>4</v>
      </c>
      <c r="F116" s="58" t="s">
        <v>1133</v>
      </c>
      <c r="G116" s="57" t="s">
        <v>1097</v>
      </c>
      <c r="H116" s="38">
        <v>0.0</v>
      </c>
      <c r="I116" s="120">
        <v>14490.0</v>
      </c>
      <c r="J116" s="120">
        <v>11590.0</v>
      </c>
      <c r="K116" s="179">
        <v>5790.0</v>
      </c>
      <c r="L116" s="38">
        <v>4921.5</v>
      </c>
      <c r="M116" s="189">
        <f t="shared" si="10"/>
        <v>0</v>
      </c>
      <c r="N116" s="57" t="s">
        <v>1134</v>
      </c>
      <c r="O116" s="64" t="s">
        <v>2128</v>
      </c>
      <c r="P116" s="63"/>
      <c r="Q116" s="63"/>
      <c r="R116" s="64"/>
      <c r="S116" s="54"/>
      <c r="T116" s="54"/>
      <c r="U116" s="54"/>
      <c r="V116" s="54"/>
      <c r="W116" s="5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3"/>
      <c r="AI116" s="63"/>
      <c r="AJ116" s="63"/>
    </row>
    <row r="117" ht="15.75" customHeight="1">
      <c r="A117" s="57" t="s">
        <v>315</v>
      </c>
      <c r="B117" s="57" t="s">
        <v>577</v>
      </c>
      <c r="C117" s="58"/>
      <c r="D117" s="271" t="s">
        <v>474</v>
      </c>
      <c r="E117" s="57" t="s">
        <v>4</v>
      </c>
      <c r="F117" s="58" t="s">
        <v>1135</v>
      </c>
      <c r="G117" s="57" t="s">
        <v>1097</v>
      </c>
      <c r="H117" s="38">
        <v>1.0</v>
      </c>
      <c r="I117" s="120">
        <v>14490.0</v>
      </c>
      <c r="J117" s="120">
        <v>11590.0</v>
      </c>
      <c r="K117" s="179">
        <v>5790.0</v>
      </c>
      <c r="L117" s="38">
        <v>4921.5</v>
      </c>
      <c r="M117" s="189">
        <f t="shared" si="10"/>
        <v>4921.5</v>
      </c>
      <c r="N117" s="57" t="s">
        <v>1134</v>
      </c>
      <c r="O117" s="63"/>
      <c r="P117" s="63"/>
      <c r="Q117" s="63"/>
      <c r="R117" s="64"/>
      <c r="S117" s="54"/>
      <c r="T117" s="54"/>
      <c r="U117" s="54"/>
      <c r="V117" s="54"/>
      <c r="W117" s="5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3"/>
      <c r="AI117" s="63"/>
      <c r="AJ117" s="63"/>
    </row>
    <row r="118" ht="15.75" customHeight="1">
      <c r="A118" s="261" t="s">
        <v>315</v>
      </c>
      <c r="B118" s="35" t="s">
        <v>316</v>
      </c>
      <c r="C118" s="35" t="s">
        <v>6</v>
      </c>
      <c r="D118" s="35" t="s">
        <v>474</v>
      </c>
      <c r="E118" s="35" t="s">
        <v>319</v>
      </c>
      <c r="F118" s="355" t="s">
        <v>1878</v>
      </c>
      <c r="G118" s="35" t="s">
        <v>583</v>
      </c>
      <c r="H118" s="264">
        <v>1.0</v>
      </c>
      <c r="I118" s="244" t="s">
        <v>1879</v>
      </c>
      <c r="J118" s="265"/>
      <c r="K118" s="266"/>
      <c r="L118" s="264">
        <v>1061.0</v>
      </c>
      <c r="M118" s="267" t="s">
        <v>1880</v>
      </c>
      <c r="N118" s="35" t="s">
        <v>1793</v>
      </c>
      <c r="O118" s="268"/>
      <c r="P118" s="268"/>
      <c r="Q118" s="268"/>
      <c r="R118" s="268"/>
      <c r="S118" s="268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252"/>
      <c r="AJ118" s="270"/>
      <c r="AK118" s="270"/>
      <c r="AL118" s="270"/>
      <c r="AM118" s="270"/>
      <c r="AN118" s="270"/>
      <c r="AO118" s="270"/>
    </row>
    <row r="119" ht="15.75" customHeight="1">
      <c r="A119" s="57" t="s">
        <v>315</v>
      </c>
      <c r="B119" s="57" t="s">
        <v>316</v>
      </c>
      <c r="C119" s="57" t="s">
        <v>6</v>
      </c>
      <c r="D119" s="57" t="s">
        <v>328</v>
      </c>
      <c r="E119" s="57" t="s">
        <v>1202</v>
      </c>
      <c r="F119" s="58" t="s">
        <v>1203</v>
      </c>
      <c r="G119" s="57" t="s">
        <v>1053</v>
      </c>
      <c r="H119" s="97">
        <v>1.0</v>
      </c>
      <c r="I119" s="113">
        <v>7590.0</v>
      </c>
      <c r="J119" s="125"/>
      <c r="K119" s="211">
        <v>3300.0</v>
      </c>
      <c r="L119" s="97">
        <v>2937.0</v>
      </c>
      <c r="M119" s="189">
        <f t="shared" ref="M119:M126" si="11">L119*H119</f>
        <v>2937</v>
      </c>
      <c r="N119" s="57" t="s">
        <v>1204</v>
      </c>
      <c r="O119" s="63"/>
      <c r="P119" s="203"/>
      <c r="Q119" s="203"/>
      <c r="R119" s="396"/>
      <c r="S119" s="396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</row>
    <row r="120" ht="15.75" customHeight="1">
      <c r="A120" s="57" t="s">
        <v>315</v>
      </c>
      <c r="B120" s="57" t="s">
        <v>316</v>
      </c>
      <c r="C120" s="57" t="s">
        <v>6</v>
      </c>
      <c r="D120" s="57" t="s">
        <v>318</v>
      </c>
      <c r="E120" s="57" t="s">
        <v>1202</v>
      </c>
      <c r="F120" s="58" t="s">
        <v>1205</v>
      </c>
      <c r="G120" s="57" t="s">
        <v>1053</v>
      </c>
      <c r="H120" s="97">
        <v>1.0</v>
      </c>
      <c r="I120" s="113">
        <v>7590.0</v>
      </c>
      <c r="J120" s="125"/>
      <c r="K120" s="211">
        <v>3300.0</v>
      </c>
      <c r="L120" s="97">
        <v>2937.0</v>
      </c>
      <c r="M120" s="189">
        <f t="shared" si="11"/>
        <v>2937</v>
      </c>
      <c r="N120" s="57" t="s">
        <v>1204</v>
      </c>
      <c r="O120" s="63"/>
      <c r="P120" s="203"/>
      <c r="Q120" s="203"/>
      <c r="R120" s="396"/>
      <c r="S120" s="396"/>
      <c r="T120" s="396"/>
      <c r="U120" s="396"/>
      <c r="V120" s="396"/>
      <c r="W120" s="396"/>
      <c r="X120" s="396"/>
      <c r="Y120" s="396"/>
      <c r="Z120" s="396"/>
      <c r="AA120" s="396"/>
      <c r="AB120" s="396"/>
      <c r="AC120" s="396"/>
      <c r="AD120" s="396"/>
      <c r="AE120" s="396"/>
      <c r="AF120" s="396"/>
      <c r="AG120" s="396"/>
      <c r="AH120" s="396"/>
      <c r="AI120" s="396"/>
      <c r="AJ120" s="396"/>
      <c r="AK120" s="396"/>
      <c r="AL120" s="396"/>
      <c r="AM120" s="396"/>
      <c r="AN120" s="396"/>
    </row>
    <row r="121" ht="15.75" customHeight="1">
      <c r="A121" s="57" t="s">
        <v>315</v>
      </c>
      <c r="B121" s="57" t="s">
        <v>316</v>
      </c>
      <c r="C121" s="57" t="s">
        <v>6</v>
      </c>
      <c r="D121" s="57" t="s">
        <v>324</v>
      </c>
      <c r="E121" s="57" t="s">
        <v>1202</v>
      </c>
      <c r="F121" s="58" t="s">
        <v>1206</v>
      </c>
      <c r="G121" s="57" t="s">
        <v>1053</v>
      </c>
      <c r="H121" s="97">
        <v>1.0</v>
      </c>
      <c r="I121" s="113">
        <v>6790.0</v>
      </c>
      <c r="J121" s="125"/>
      <c r="K121" s="211">
        <v>2930.0</v>
      </c>
      <c r="L121" s="97">
        <v>2608.0</v>
      </c>
      <c r="M121" s="189">
        <f t="shared" si="11"/>
        <v>2608</v>
      </c>
      <c r="N121" s="57" t="s">
        <v>1204</v>
      </c>
      <c r="O121" s="63"/>
      <c r="P121" s="203"/>
      <c r="Q121" s="203"/>
      <c r="R121" s="396"/>
      <c r="S121" s="396"/>
      <c r="T121" s="396"/>
      <c r="U121" s="396"/>
      <c r="V121" s="396"/>
      <c r="W121" s="396"/>
      <c r="X121" s="396"/>
      <c r="Y121" s="396"/>
      <c r="Z121" s="396"/>
      <c r="AA121" s="396"/>
      <c r="AB121" s="396"/>
      <c r="AC121" s="396"/>
      <c r="AD121" s="396"/>
      <c r="AE121" s="396"/>
      <c r="AF121" s="396"/>
      <c r="AG121" s="396"/>
      <c r="AH121" s="396"/>
      <c r="AI121" s="396"/>
      <c r="AJ121" s="396"/>
      <c r="AK121" s="396"/>
      <c r="AL121" s="396"/>
      <c r="AM121" s="396"/>
      <c r="AN121" s="396"/>
    </row>
    <row r="122" ht="15.75" customHeight="1">
      <c r="A122" s="57" t="s">
        <v>315</v>
      </c>
      <c r="B122" s="57" t="s">
        <v>316</v>
      </c>
      <c r="C122" s="57" t="s">
        <v>6</v>
      </c>
      <c r="D122" s="57" t="s">
        <v>328</v>
      </c>
      <c r="E122" s="57" t="s">
        <v>1202</v>
      </c>
      <c r="F122" s="58" t="s">
        <v>1207</v>
      </c>
      <c r="G122" s="57" t="s">
        <v>1053</v>
      </c>
      <c r="H122" s="97">
        <v>1.0</v>
      </c>
      <c r="I122" s="113">
        <v>7790.0</v>
      </c>
      <c r="J122" s="125"/>
      <c r="K122" s="211">
        <v>3430.0</v>
      </c>
      <c r="L122" s="97">
        <v>3053.0</v>
      </c>
      <c r="M122" s="189">
        <f t="shared" si="11"/>
        <v>3053</v>
      </c>
      <c r="N122" s="57" t="s">
        <v>1204</v>
      </c>
      <c r="O122" s="63"/>
      <c r="P122" s="203"/>
      <c r="Q122" s="203"/>
      <c r="R122" s="396"/>
      <c r="S122" s="396"/>
      <c r="T122" s="396"/>
      <c r="U122" s="396"/>
      <c r="V122" s="396"/>
      <c r="W122" s="396"/>
      <c r="X122" s="396"/>
      <c r="Y122" s="396"/>
      <c r="Z122" s="396"/>
      <c r="AA122" s="396"/>
      <c r="AB122" s="396"/>
      <c r="AC122" s="396"/>
      <c r="AD122" s="396"/>
      <c r="AE122" s="396"/>
      <c r="AF122" s="396"/>
      <c r="AG122" s="396"/>
      <c r="AH122" s="396"/>
      <c r="AI122" s="396"/>
      <c r="AJ122" s="396"/>
      <c r="AK122" s="396"/>
      <c r="AL122" s="396"/>
      <c r="AM122" s="396"/>
      <c r="AN122" s="396"/>
    </row>
    <row r="123" ht="15.75" customHeight="1">
      <c r="A123" s="35" t="s">
        <v>315</v>
      </c>
      <c r="B123" s="35" t="s">
        <v>316</v>
      </c>
      <c r="C123" s="35" t="s">
        <v>6</v>
      </c>
      <c r="D123" s="35" t="s">
        <v>567</v>
      </c>
      <c r="E123" s="35" t="s">
        <v>319</v>
      </c>
      <c r="F123" s="325" t="s">
        <v>1882</v>
      </c>
      <c r="G123" s="326" t="s">
        <v>583</v>
      </c>
      <c r="H123" s="154">
        <v>1.0</v>
      </c>
      <c r="I123" s="57">
        <v>5990.0</v>
      </c>
      <c r="J123" s="57">
        <v>3590.0</v>
      </c>
      <c r="K123" s="57"/>
      <c r="L123" s="154">
        <v>1469.0</v>
      </c>
      <c r="M123" s="327">
        <f t="shared" si="11"/>
        <v>1469</v>
      </c>
      <c r="N123" s="57" t="s">
        <v>1814</v>
      </c>
      <c r="O123" s="346"/>
      <c r="P123" s="323"/>
      <c r="Q123" s="323"/>
      <c r="R123" s="323"/>
      <c r="S123" s="323"/>
      <c r="T123" s="323"/>
      <c r="U123" s="323"/>
      <c r="V123" s="323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252"/>
      <c r="AK123" s="270"/>
      <c r="AL123" s="270"/>
      <c r="AM123" s="270"/>
      <c r="AN123" s="270"/>
      <c r="AO123" s="270"/>
    </row>
    <row r="124" ht="15.75" customHeight="1">
      <c r="A124" s="57" t="s">
        <v>315</v>
      </c>
      <c r="B124" s="57" t="s">
        <v>316</v>
      </c>
      <c r="C124" s="57" t="s">
        <v>6</v>
      </c>
      <c r="D124" s="57" t="s">
        <v>328</v>
      </c>
      <c r="E124" s="57" t="s">
        <v>1202</v>
      </c>
      <c r="F124" s="58" t="s">
        <v>1208</v>
      </c>
      <c r="G124" s="57" t="s">
        <v>1053</v>
      </c>
      <c r="H124" s="97">
        <v>0.0</v>
      </c>
      <c r="I124" s="113">
        <v>5190.0</v>
      </c>
      <c r="J124" s="125"/>
      <c r="K124" s="211">
        <v>2230.0</v>
      </c>
      <c r="L124" s="97">
        <v>1985.0</v>
      </c>
      <c r="M124" s="189">
        <f t="shared" si="11"/>
        <v>0</v>
      </c>
      <c r="N124" s="57" t="s">
        <v>1204</v>
      </c>
      <c r="O124" s="64" t="s">
        <v>2129</v>
      </c>
      <c r="P124" s="203"/>
      <c r="Q124" s="203"/>
      <c r="R124" s="396"/>
      <c r="S124" s="396"/>
      <c r="T124" s="396"/>
      <c r="U124" s="396"/>
      <c r="V124" s="396"/>
      <c r="W124" s="396"/>
      <c r="X124" s="396"/>
      <c r="Y124" s="396"/>
      <c r="Z124" s="396"/>
      <c r="AA124" s="396"/>
      <c r="AB124" s="396"/>
      <c r="AC124" s="396"/>
      <c r="AD124" s="396"/>
      <c r="AE124" s="396"/>
      <c r="AF124" s="396"/>
      <c r="AG124" s="396"/>
      <c r="AH124" s="396"/>
      <c r="AI124" s="396"/>
      <c r="AJ124" s="396"/>
      <c r="AK124" s="396"/>
      <c r="AL124" s="396"/>
      <c r="AM124" s="396"/>
      <c r="AN124" s="396"/>
    </row>
    <row r="125" ht="15.75" customHeight="1">
      <c r="A125" s="57" t="s">
        <v>315</v>
      </c>
      <c r="B125" s="57" t="s">
        <v>316</v>
      </c>
      <c r="C125" s="57" t="s">
        <v>6</v>
      </c>
      <c r="D125" s="57" t="s">
        <v>318</v>
      </c>
      <c r="E125" s="57" t="s">
        <v>1202</v>
      </c>
      <c r="F125" s="58" t="s">
        <v>1208</v>
      </c>
      <c r="G125" s="57" t="s">
        <v>1053</v>
      </c>
      <c r="H125" s="97">
        <v>1.0</v>
      </c>
      <c r="I125" s="113">
        <v>5190.0</v>
      </c>
      <c r="J125" s="125"/>
      <c r="K125" s="211">
        <v>2230.0</v>
      </c>
      <c r="L125" s="97">
        <v>1985.0</v>
      </c>
      <c r="M125" s="189">
        <f t="shared" si="11"/>
        <v>1985</v>
      </c>
      <c r="N125" s="57" t="s">
        <v>1204</v>
      </c>
      <c r="O125" s="63"/>
      <c r="P125" s="203"/>
      <c r="Q125" s="203"/>
      <c r="R125" s="396"/>
      <c r="S125" s="396"/>
      <c r="T125" s="396"/>
      <c r="U125" s="396"/>
      <c r="V125" s="396"/>
      <c r="W125" s="396"/>
      <c r="X125" s="396"/>
      <c r="Y125" s="396"/>
      <c r="Z125" s="396"/>
      <c r="AA125" s="396"/>
      <c r="AB125" s="396"/>
      <c r="AC125" s="396"/>
      <c r="AD125" s="396"/>
      <c r="AE125" s="396"/>
      <c r="AF125" s="396"/>
      <c r="AG125" s="396"/>
      <c r="AH125" s="396"/>
      <c r="AI125" s="396"/>
      <c r="AJ125" s="396"/>
      <c r="AK125" s="396"/>
      <c r="AL125" s="396"/>
      <c r="AM125" s="396"/>
      <c r="AN125" s="396"/>
    </row>
    <row r="126" ht="15.75" customHeight="1">
      <c r="A126" s="57" t="s">
        <v>315</v>
      </c>
      <c r="B126" s="57" t="s">
        <v>316</v>
      </c>
      <c r="C126" s="57" t="s">
        <v>6</v>
      </c>
      <c r="D126" s="57" t="s">
        <v>328</v>
      </c>
      <c r="E126" s="57" t="s">
        <v>1202</v>
      </c>
      <c r="F126" s="58" t="s">
        <v>1209</v>
      </c>
      <c r="G126" s="57" t="s">
        <v>1053</v>
      </c>
      <c r="H126" s="97">
        <v>0.0</v>
      </c>
      <c r="I126" s="113">
        <v>6190.0</v>
      </c>
      <c r="J126" s="125"/>
      <c r="K126" s="197">
        <v>2690.0</v>
      </c>
      <c r="L126" s="97">
        <v>2394.0</v>
      </c>
      <c r="M126" s="189">
        <f t="shared" si="11"/>
        <v>0</v>
      </c>
      <c r="N126" s="57" t="s">
        <v>1204</v>
      </c>
      <c r="O126" s="64" t="s">
        <v>1761</v>
      </c>
      <c r="P126" s="203"/>
      <c r="Q126" s="203"/>
      <c r="R126" s="396"/>
      <c r="S126" s="396"/>
      <c r="T126" s="396"/>
      <c r="U126" s="396"/>
      <c r="V126" s="396"/>
      <c r="W126" s="396"/>
      <c r="X126" s="396"/>
      <c r="Y126" s="396"/>
      <c r="Z126" s="396"/>
      <c r="AA126" s="396"/>
      <c r="AB126" s="396"/>
      <c r="AC126" s="396"/>
      <c r="AD126" s="396"/>
      <c r="AE126" s="396"/>
      <c r="AF126" s="396"/>
      <c r="AG126" s="396"/>
      <c r="AH126" s="396"/>
      <c r="AI126" s="396"/>
      <c r="AJ126" s="396"/>
      <c r="AK126" s="396"/>
      <c r="AL126" s="396"/>
      <c r="AM126" s="396"/>
      <c r="AN126" s="396"/>
    </row>
    <row r="127" ht="15.75" customHeight="1">
      <c r="A127" s="271" t="s">
        <v>315</v>
      </c>
      <c r="B127" s="57" t="s">
        <v>316</v>
      </c>
      <c r="C127" s="57" t="s">
        <v>6</v>
      </c>
      <c r="D127" s="97" t="s">
        <v>567</v>
      </c>
      <c r="E127" s="57" t="s">
        <v>4</v>
      </c>
      <c r="F127" s="57" t="s">
        <v>659</v>
      </c>
      <c r="G127" s="57" t="s">
        <v>583</v>
      </c>
      <c r="H127" s="39">
        <v>1.0</v>
      </c>
      <c r="I127" s="120">
        <v>5290.0</v>
      </c>
      <c r="J127" s="120">
        <v>4290.0</v>
      </c>
      <c r="K127" s="387"/>
      <c r="L127" s="61" t="s">
        <v>660</v>
      </c>
      <c r="M127" s="62">
        <v>1322.0</v>
      </c>
      <c r="N127" s="57" t="s">
        <v>629</v>
      </c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  <c r="AA127" s="252"/>
      <c r="AB127" s="252"/>
      <c r="AC127" s="252"/>
      <c r="AD127" s="252"/>
      <c r="AE127" s="252"/>
      <c r="AF127" s="252"/>
      <c r="AG127" s="252"/>
      <c r="AH127" s="252"/>
      <c r="AI127" s="270"/>
      <c r="AJ127" s="270"/>
      <c r="AK127" s="270"/>
    </row>
    <row r="128" ht="15.75" customHeight="1">
      <c r="A128" s="57" t="s">
        <v>315</v>
      </c>
      <c r="B128" s="57" t="s">
        <v>316</v>
      </c>
      <c r="C128" s="57" t="s">
        <v>6</v>
      </c>
      <c r="D128" s="57" t="s">
        <v>318</v>
      </c>
      <c r="E128" s="57" t="s">
        <v>1202</v>
      </c>
      <c r="F128" s="58" t="s">
        <v>1210</v>
      </c>
      <c r="G128" s="57" t="s">
        <v>1053</v>
      </c>
      <c r="H128" s="97">
        <v>1.0</v>
      </c>
      <c r="I128" s="113">
        <v>3390.0</v>
      </c>
      <c r="J128" s="125"/>
      <c r="K128" s="197">
        <v>1490.0</v>
      </c>
      <c r="L128" s="97">
        <v>1326.0</v>
      </c>
      <c r="M128" s="189">
        <f t="shared" ref="M128:M131" si="12">L128*H128</f>
        <v>1326</v>
      </c>
      <c r="N128" s="57" t="s">
        <v>1204</v>
      </c>
      <c r="O128" s="63"/>
      <c r="P128" s="203"/>
      <c r="Q128" s="203"/>
      <c r="R128" s="396"/>
      <c r="S128" s="396"/>
      <c r="T128" s="396"/>
      <c r="U128" s="396"/>
      <c r="V128" s="396"/>
      <c r="W128" s="396"/>
      <c r="X128" s="396"/>
      <c r="Y128" s="396"/>
      <c r="Z128" s="396"/>
      <c r="AA128" s="396"/>
      <c r="AB128" s="396"/>
      <c r="AC128" s="396"/>
      <c r="AD128" s="396"/>
      <c r="AE128" s="396"/>
      <c r="AF128" s="396"/>
      <c r="AG128" s="396"/>
      <c r="AH128" s="396"/>
      <c r="AI128" s="396"/>
      <c r="AJ128" s="396"/>
      <c r="AK128" s="396"/>
      <c r="AL128" s="396"/>
      <c r="AM128" s="396"/>
      <c r="AN128" s="396"/>
    </row>
    <row r="129" ht="15.75" customHeight="1">
      <c r="A129" s="57" t="s">
        <v>315</v>
      </c>
      <c r="B129" s="57" t="s">
        <v>316</v>
      </c>
      <c r="C129" s="57" t="s">
        <v>6</v>
      </c>
      <c r="D129" s="271" t="s">
        <v>567</v>
      </c>
      <c r="E129" s="57" t="s">
        <v>4</v>
      </c>
      <c r="F129" s="57" t="s">
        <v>1052</v>
      </c>
      <c r="G129" s="57" t="s">
        <v>1053</v>
      </c>
      <c r="H129" s="38">
        <v>1.0</v>
      </c>
      <c r="I129" s="113">
        <v>6190.0</v>
      </c>
      <c r="J129" s="125"/>
      <c r="K129" s="389">
        <v>2660.0</v>
      </c>
      <c r="L129" s="38">
        <v>2261.0</v>
      </c>
      <c r="M129" s="383">
        <f t="shared" si="12"/>
        <v>2261</v>
      </c>
      <c r="N129" s="57" t="s">
        <v>1037</v>
      </c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70"/>
      <c r="AJ129" s="270"/>
      <c r="AK129" s="270"/>
    </row>
    <row r="130" ht="15.75" customHeight="1">
      <c r="A130" s="57" t="s">
        <v>315</v>
      </c>
      <c r="B130" s="57" t="s">
        <v>316</v>
      </c>
      <c r="C130" s="57" t="s">
        <v>6</v>
      </c>
      <c r="D130" s="57" t="s">
        <v>328</v>
      </c>
      <c r="E130" s="57" t="s">
        <v>4</v>
      </c>
      <c r="F130" s="57" t="s">
        <v>1052</v>
      </c>
      <c r="G130" s="57" t="s">
        <v>1053</v>
      </c>
      <c r="H130" s="38">
        <v>1.0</v>
      </c>
      <c r="I130" s="113">
        <v>6190.0</v>
      </c>
      <c r="J130" s="125"/>
      <c r="K130" s="389">
        <v>2660.0</v>
      </c>
      <c r="L130" s="38">
        <v>2261.0</v>
      </c>
      <c r="M130" s="383">
        <f t="shared" si="12"/>
        <v>2261</v>
      </c>
      <c r="N130" s="57" t="s">
        <v>1037</v>
      </c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  <c r="AH130" s="252"/>
      <c r="AI130" s="270"/>
      <c r="AJ130" s="270"/>
      <c r="AK130" s="270"/>
    </row>
    <row r="131" ht="15.75" customHeight="1">
      <c r="A131" s="122" t="s">
        <v>315</v>
      </c>
      <c r="B131" s="122" t="s">
        <v>316</v>
      </c>
      <c r="C131" s="122" t="s">
        <v>6</v>
      </c>
      <c r="D131" s="122" t="s">
        <v>328</v>
      </c>
      <c r="E131" s="122" t="s">
        <v>1202</v>
      </c>
      <c r="F131" s="122" t="s">
        <v>1281</v>
      </c>
      <c r="G131" s="122" t="s">
        <v>1053</v>
      </c>
      <c r="H131" s="121">
        <v>1.0</v>
      </c>
      <c r="I131" s="142">
        <v>4990.0</v>
      </c>
      <c r="J131" s="232"/>
      <c r="K131" s="187">
        <v>1985.0</v>
      </c>
      <c r="L131" s="122">
        <v>1890.48</v>
      </c>
      <c r="M131" s="234">
        <f t="shared" si="12"/>
        <v>1890.48</v>
      </c>
      <c r="N131" s="122" t="s">
        <v>1204</v>
      </c>
      <c r="O131" s="103"/>
      <c r="P131" s="99" t="s">
        <v>1282</v>
      </c>
      <c r="Q131" s="103"/>
      <c r="R131" s="103"/>
      <c r="S131" s="103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  <c r="AF131" s="574"/>
      <c r="AG131" s="574"/>
      <c r="AH131" s="574"/>
      <c r="AI131" s="574"/>
      <c r="AJ131" s="574"/>
      <c r="AK131" s="574"/>
      <c r="AL131" s="574"/>
      <c r="AM131" s="574"/>
      <c r="AN131" s="574"/>
    </row>
    <row r="132" ht="15.75" customHeight="1">
      <c r="A132" s="271" t="s">
        <v>315</v>
      </c>
      <c r="B132" s="57" t="s">
        <v>316</v>
      </c>
      <c r="C132" s="57" t="s">
        <v>6</v>
      </c>
      <c r="D132" s="57" t="s">
        <v>328</v>
      </c>
      <c r="E132" s="57" t="s">
        <v>4</v>
      </c>
      <c r="F132" s="58" t="s">
        <v>584</v>
      </c>
      <c r="G132" s="57" t="s">
        <v>583</v>
      </c>
      <c r="H132" s="39">
        <v>1.0</v>
      </c>
      <c r="I132" s="59">
        <v>4790.0</v>
      </c>
      <c r="J132" s="59">
        <v>2390.0</v>
      </c>
      <c r="L132" s="61">
        <v>1597.0</v>
      </c>
      <c r="M132" s="62">
        <v>799.0</v>
      </c>
      <c r="N132" s="57" t="s">
        <v>476</v>
      </c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  <c r="AA132" s="252"/>
      <c r="AB132" s="252"/>
      <c r="AC132" s="252"/>
      <c r="AD132" s="252"/>
      <c r="AE132" s="252"/>
      <c r="AF132" s="252"/>
      <c r="AG132" s="252"/>
      <c r="AH132" s="252"/>
      <c r="AI132" s="252"/>
      <c r="AJ132" s="270"/>
      <c r="AK132" s="270"/>
      <c r="AL132" s="270"/>
      <c r="AM132" s="270"/>
      <c r="AN132" s="270"/>
      <c r="AO132" s="270"/>
    </row>
    <row r="133" ht="15.75" customHeight="1">
      <c r="A133" s="271" t="s">
        <v>315</v>
      </c>
      <c r="B133" s="57" t="s">
        <v>316</v>
      </c>
      <c r="C133" s="57" t="s">
        <v>6</v>
      </c>
      <c r="D133" s="57" t="s">
        <v>328</v>
      </c>
      <c r="E133" s="57" t="s">
        <v>4</v>
      </c>
      <c r="F133" s="58" t="s">
        <v>585</v>
      </c>
      <c r="G133" s="57" t="s">
        <v>583</v>
      </c>
      <c r="H133" s="39">
        <v>1.0</v>
      </c>
      <c r="I133" s="59">
        <v>4790.0</v>
      </c>
      <c r="J133" s="59">
        <v>2390.0</v>
      </c>
      <c r="L133" s="61">
        <v>1597.0</v>
      </c>
      <c r="M133" s="62">
        <v>799.0</v>
      </c>
      <c r="N133" s="57" t="s">
        <v>476</v>
      </c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  <c r="AA133" s="252"/>
      <c r="AB133" s="252"/>
      <c r="AC133" s="252"/>
      <c r="AD133" s="252"/>
      <c r="AE133" s="252"/>
      <c r="AF133" s="252"/>
      <c r="AG133" s="252"/>
      <c r="AH133" s="252"/>
      <c r="AI133" s="252"/>
      <c r="AJ133" s="270"/>
      <c r="AK133" s="270"/>
      <c r="AL133" s="270"/>
      <c r="AM133" s="270"/>
      <c r="AN133" s="270"/>
      <c r="AO133" s="270"/>
    </row>
    <row r="134" ht="15.75" customHeight="1">
      <c r="A134" s="57" t="s">
        <v>315</v>
      </c>
      <c r="B134" s="57" t="s">
        <v>316</v>
      </c>
      <c r="C134" s="57" t="s">
        <v>6</v>
      </c>
      <c r="D134" s="271" t="s">
        <v>567</v>
      </c>
      <c r="E134" s="57" t="s">
        <v>4</v>
      </c>
      <c r="F134" s="57" t="s">
        <v>1054</v>
      </c>
      <c r="G134" s="57" t="s">
        <v>583</v>
      </c>
      <c r="H134" s="38">
        <v>1.0</v>
      </c>
      <c r="I134" s="113">
        <v>6790.0</v>
      </c>
      <c r="J134" s="125"/>
      <c r="K134" s="389">
        <v>2850.0</v>
      </c>
      <c r="L134" s="38">
        <v>2423.0</v>
      </c>
      <c r="M134" s="383">
        <f t="shared" ref="M134:M150" si="13">L134*H134</f>
        <v>2423</v>
      </c>
      <c r="N134" s="57" t="s">
        <v>1037</v>
      </c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  <c r="AA134" s="252"/>
      <c r="AB134" s="252"/>
      <c r="AC134" s="252"/>
      <c r="AD134" s="252"/>
      <c r="AE134" s="252"/>
      <c r="AF134" s="252"/>
      <c r="AG134" s="252"/>
      <c r="AH134" s="252"/>
      <c r="AI134" s="270"/>
      <c r="AJ134" s="270"/>
      <c r="AK134" s="270"/>
    </row>
    <row r="135" ht="15.75" customHeight="1">
      <c r="A135" s="57" t="s">
        <v>315</v>
      </c>
      <c r="B135" s="57" t="s">
        <v>316</v>
      </c>
      <c r="C135" s="57" t="s">
        <v>6</v>
      </c>
      <c r="D135" s="57" t="s">
        <v>328</v>
      </c>
      <c r="E135" s="57" t="s">
        <v>4</v>
      </c>
      <c r="F135" s="57" t="s">
        <v>1054</v>
      </c>
      <c r="G135" s="57" t="s">
        <v>583</v>
      </c>
      <c r="H135" s="38">
        <v>0.0</v>
      </c>
      <c r="I135" s="113">
        <v>6790.0</v>
      </c>
      <c r="J135" s="125"/>
      <c r="K135" s="389">
        <v>2850.0</v>
      </c>
      <c r="L135" s="38">
        <v>2423.0</v>
      </c>
      <c r="M135" s="383">
        <f t="shared" si="13"/>
        <v>0</v>
      </c>
      <c r="N135" s="57" t="s">
        <v>1037</v>
      </c>
      <c r="O135" s="363" t="s">
        <v>2130</v>
      </c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70"/>
      <c r="AJ135" s="270"/>
      <c r="AK135" s="270"/>
    </row>
    <row r="136" ht="15.75" customHeight="1">
      <c r="A136" s="57" t="s">
        <v>315</v>
      </c>
      <c r="B136" s="57" t="s">
        <v>316</v>
      </c>
      <c r="C136" s="57" t="s">
        <v>6</v>
      </c>
      <c r="D136" s="271" t="s">
        <v>567</v>
      </c>
      <c r="E136" s="57" t="s">
        <v>4</v>
      </c>
      <c r="F136" s="57" t="s">
        <v>1055</v>
      </c>
      <c r="G136" s="57" t="s">
        <v>583</v>
      </c>
      <c r="H136" s="38">
        <v>1.0</v>
      </c>
      <c r="I136" s="113">
        <v>6790.0</v>
      </c>
      <c r="J136" s="125"/>
      <c r="K136" s="389">
        <v>2850.0</v>
      </c>
      <c r="L136" s="38">
        <v>2423.0</v>
      </c>
      <c r="M136" s="383">
        <f t="shared" si="13"/>
        <v>2423</v>
      </c>
      <c r="N136" s="57" t="s">
        <v>1037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customHeight="1">
      <c r="A137" s="57" t="s">
        <v>315</v>
      </c>
      <c r="B137" s="57" t="s">
        <v>316</v>
      </c>
      <c r="C137" s="57" t="s">
        <v>6</v>
      </c>
      <c r="D137" s="57" t="s">
        <v>328</v>
      </c>
      <c r="E137" s="57" t="s">
        <v>4</v>
      </c>
      <c r="F137" s="57" t="s">
        <v>1055</v>
      </c>
      <c r="G137" s="57" t="s">
        <v>583</v>
      </c>
      <c r="H137" s="38">
        <v>1.0</v>
      </c>
      <c r="I137" s="113">
        <v>6790.0</v>
      </c>
      <c r="J137" s="125"/>
      <c r="K137" s="389">
        <v>2850.0</v>
      </c>
      <c r="L137" s="38">
        <v>2423.0</v>
      </c>
      <c r="M137" s="383">
        <f t="shared" si="13"/>
        <v>2423</v>
      </c>
      <c r="N137" s="57" t="s">
        <v>1037</v>
      </c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70"/>
      <c r="AJ137" s="270"/>
      <c r="AK137" s="270"/>
    </row>
    <row r="138" ht="15.75" customHeight="1">
      <c r="A138" s="57" t="s">
        <v>315</v>
      </c>
      <c r="B138" s="57" t="s">
        <v>316</v>
      </c>
      <c r="C138" s="57" t="s">
        <v>6</v>
      </c>
      <c r="D138" s="271" t="s">
        <v>567</v>
      </c>
      <c r="E138" s="57" t="s">
        <v>4</v>
      </c>
      <c r="F138" s="57" t="s">
        <v>1056</v>
      </c>
      <c r="G138" s="57" t="s">
        <v>583</v>
      </c>
      <c r="H138" s="38">
        <v>1.0</v>
      </c>
      <c r="I138" s="113">
        <v>7190.0</v>
      </c>
      <c r="J138" s="125"/>
      <c r="K138" s="389">
        <v>3090.0</v>
      </c>
      <c r="L138" s="38">
        <v>2627.0</v>
      </c>
      <c r="M138" s="383">
        <f t="shared" si="13"/>
        <v>2627</v>
      </c>
      <c r="N138" s="57" t="s">
        <v>1037</v>
      </c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70"/>
      <c r="AJ138" s="270"/>
      <c r="AK138" s="270"/>
    </row>
    <row r="139" ht="15.75" customHeight="1">
      <c r="A139" s="57" t="s">
        <v>315</v>
      </c>
      <c r="B139" s="57" t="s">
        <v>316</v>
      </c>
      <c r="C139" s="57" t="s">
        <v>6</v>
      </c>
      <c r="D139" s="57" t="s">
        <v>328</v>
      </c>
      <c r="E139" s="57" t="s">
        <v>4</v>
      </c>
      <c r="F139" s="57" t="s">
        <v>1056</v>
      </c>
      <c r="G139" s="57" t="s">
        <v>583</v>
      </c>
      <c r="H139" s="38">
        <v>1.0</v>
      </c>
      <c r="I139" s="113">
        <v>7190.0</v>
      </c>
      <c r="J139" s="125"/>
      <c r="K139" s="389">
        <v>3090.0</v>
      </c>
      <c r="L139" s="38">
        <v>2627.0</v>
      </c>
      <c r="M139" s="383">
        <f t="shared" si="13"/>
        <v>2627</v>
      </c>
      <c r="N139" s="57" t="s">
        <v>1037</v>
      </c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70"/>
      <c r="AJ139" s="270"/>
      <c r="AK139" s="270"/>
    </row>
    <row r="140" ht="15.75" customHeight="1">
      <c r="A140" s="57" t="s">
        <v>315</v>
      </c>
      <c r="B140" s="57" t="s">
        <v>316</v>
      </c>
      <c r="C140" s="57" t="s">
        <v>6</v>
      </c>
      <c r="D140" s="271" t="s">
        <v>567</v>
      </c>
      <c r="E140" s="57" t="s">
        <v>4</v>
      </c>
      <c r="F140" s="57" t="s">
        <v>1057</v>
      </c>
      <c r="G140" s="57" t="s">
        <v>583</v>
      </c>
      <c r="H140" s="38">
        <v>1.0</v>
      </c>
      <c r="I140" s="113">
        <v>7190.0</v>
      </c>
      <c r="J140" s="125"/>
      <c r="K140" s="389">
        <v>3090.0</v>
      </c>
      <c r="L140" s="38">
        <v>2627.0</v>
      </c>
      <c r="M140" s="383">
        <f t="shared" si="13"/>
        <v>2627</v>
      </c>
      <c r="N140" s="57" t="s">
        <v>1037</v>
      </c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70"/>
      <c r="AJ140" s="270"/>
      <c r="AK140" s="270"/>
    </row>
    <row r="141" ht="15.75" customHeight="1">
      <c r="A141" s="57" t="s">
        <v>315</v>
      </c>
      <c r="B141" s="57" t="s">
        <v>316</v>
      </c>
      <c r="C141" s="57" t="s">
        <v>6</v>
      </c>
      <c r="D141" s="57" t="s">
        <v>328</v>
      </c>
      <c r="E141" s="57" t="s">
        <v>4</v>
      </c>
      <c r="F141" s="57" t="s">
        <v>1057</v>
      </c>
      <c r="G141" s="57" t="s">
        <v>583</v>
      </c>
      <c r="H141" s="38">
        <v>1.0</v>
      </c>
      <c r="I141" s="113">
        <v>7190.0</v>
      </c>
      <c r="J141" s="125"/>
      <c r="K141" s="389">
        <v>3090.0</v>
      </c>
      <c r="L141" s="38">
        <v>2627.0</v>
      </c>
      <c r="M141" s="383">
        <f t="shared" si="13"/>
        <v>2627</v>
      </c>
      <c r="N141" s="57" t="s">
        <v>1037</v>
      </c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70"/>
      <c r="AJ141" s="270"/>
      <c r="AK141" s="270"/>
    </row>
    <row r="142" ht="15.75" customHeight="1">
      <c r="A142" s="57" t="s">
        <v>315</v>
      </c>
      <c r="B142" s="57" t="s">
        <v>316</v>
      </c>
      <c r="C142" s="57" t="s">
        <v>6</v>
      </c>
      <c r="D142" s="271" t="s">
        <v>567</v>
      </c>
      <c r="E142" s="57" t="s">
        <v>4</v>
      </c>
      <c r="F142" s="57" t="s">
        <v>1058</v>
      </c>
      <c r="G142" s="57" t="s">
        <v>583</v>
      </c>
      <c r="H142" s="38">
        <v>1.0</v>
      </c>
      <c r="I142" s="113">
        <v>7190.0</v>
      </c>
      <c r="J142" s="125"/>
      <c r="K142" s="389">
        <v>3090.0</v>
      </c>
      <c r="L142" s="38">
        <v>2627.0</v>
      </c>
      <c r="M142" s="383">
        <f t="shared" si="13"/>
        <v>2627</v>
      </c>
      <c r="N142" s="57" t="s">
        <v>1037</v>
      </c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70"/>
      <c r="AJ142" s="270"/>
      <c r="AK142" s="270"/>
    </row>
    <row r="143" ht="15.75" customHeight="1">
      <c r="A143" s="57" t="s">
        <v>315</v>
      </c>
      <c r="B143" s="57" t="s">
        <v>316</v>
      </c>
      <c r="C143" s="57" t="s">
        <v>6</v>
      </c>
      <c r="D143" s="57" t="s">
        <v>328</v>
      </c>
      <c r="E143" s="57" t="s">
        <v>1202</v>
      </c>
      <c r="F143" s="58" t="s">
        <v>1211</v>
      </c>
      <c r="G143" s="57" t="s">
        <v>1053</v>
      </c>
      <c r="H143" s="97">
        <v>0.0</v>
      </c>
      <c r="I143" s="113">
        <v>6590.0</v>
      </c>
      <c r="J143" s="125"/>
      <c r="K143" s="197">
        <v>2890.0</v>
      </c>
      <c r="L143" s="97">
        <v>2572.0</v>
      </c>
      <c r="M143" s="189">
        <f t="shared" si="13"/>
        <v>0</v>
      </c>
      <c r="N143" s="57" t="s">
        <v>1204</v>
      </c>
      <c r="O143" s="64" t="s">
        <v>2129</v>
      </c>
      <c r="P143" s="203"/>
      <c r="Q143" s="203"/>
      <c r="R143" s="396"/>
      <c r="S143" s="396"/>
      <c r="T143" s="396"/>
      <c r="U143" s="396"/>
      <c r="V143" s="396"/>
      <c r="W143" s="396"/>
      <c r="X143" s="396"/>
      <c r="Y143" s="396"/>
      <c r="Z143" s="396"/>
      <c r="AA143" s="396"/>
      <c r="AB143" s="396"/>
      <c r="AC143" s="396"/>
      <c r="AD143" s="396"/>
      <c r="AE143" s="396"/>
      <c r="AF143" s="396"/>
      <c r="AG143" s="396"/>
      <c r="AH143" s="396"/>
      <c r="AI143" s="396"/>
      <c r="AJ143" s="396"/>
      <c r="AK143" s="396"/>
      <c r="AL143" s="396"/>
      <c r="AM143" s="396"/>
      <c r="AN143" s="396"/>
    </row>
    <row r="144" ht="15.75" customHeight="1">
      <c r="A144" s="57" t="s">
        <v>315</v>
      </c>
      <c r="B144" s="57" t="s">
        <v>316</v>
      </c>
      <c r="C144" s="57" t="s">
        <v>6</v>
      </c>
      <c r="D144" s="57" t="s">
        <v>318</v>
      </c>
      <c r="E144" s="57" t="s">
        <v>1202</v>
      </c>
      <c r="F144" s="58" t="s">
        <v>1211</v>
      </c>
      <c r="G144" s="57" t="s">
        <v>1053</v>
      </c>
      <c r="H144" s="97">
        <v>1.0</v>
      </c>
      <c r="I144" s="113">
        <v>6590.0</v>
      </c>
      <c r="J144" s="125"/>
      <c r="K144" s="197">
        <v>2890.0</v>
      </c>
      <c r="L144" s="97">
        <v>2572.0</v>
      </c>
      <c r="M144" s="189">
        <f t="shared" si="13"/>
        <v>2572</v>
      </c>
      <c r="N144" s="57" t="s">
        <v>1204</v>
      </c>
      <c r="O144" s="63"/>
      <c r="P144" s="203"/>
      <c r="Q144" s="203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6"/>
      <c r="AL144" s="396"/>
      <c r="AM144" s="396"/>
      <c r="AN144" s="396"/>
    </row>
    <row r="145" ht="15.75" customHeight="1">
      <c r="A145" s="57" t="s">
        <v>315</v>
      </c>
      <c r="B145" s="57" t="s">
        <v>316</v>
      </c>
      <c r="C145" s="58"/>
      <c r="D145" s="57" t="s">
        <v>324</v>
      </c>
      <c r="E145" s="57" t="s">
        <v>1202</v>
      </c>
      <c r="F145" s="58" t="s">
        <v>1212</v>
      </c>
      <c r="G145" s="57" t="s">
        <v>1053</v>
      </c>
      <c r="H145" s="97">
        <v>1.0</v>
      </c>
      <c r="I145" s="113">
        <v>6190.0</v>
      </c>
      <c r="J145" s="125"/>
      <c r="K145" s="197">
        <v>2690.0</v>
      </c>
      <c r="L145" s="97">
        <v>2394.0</v>
      </c>
      <c r="M145" s="189">
        <f t="shared" si="13"/>
        <v>2394</v>
      </c>
      <c r="N145" s="57" t="s">
        <v>1204</v>
      </c>
      <c r="O145" s="63"/>
      <c r="P145" s="203"/>
      <c r="Q145" s="203"/>
      <c r="R145" s="396"/>
      <c r="S145" s="396"/>
      <c r="T145" s="396"/>
      <c r="U145" s="396"/>
      <c r="V145" s="396"/>
      <c r="W145" s="396"/>
      <c r="X145" s="396"/>
      <c r="Y145" s="396"/>
      <c r="Z145" s="396"/>
      <c r="AA145" s="396"/>
      <c r="AB145" s="396"/>
      <c r="AC145" s="396"/>
      <c r="AD145" s="396"/>
      <c r="AE145" s="396"/>
      <c r="AF145" s="396"/>
      <c r="AG145" s="396"/>
      <c r="AH145" s="396"/>
      <c r="AI145" s="396"/>
      <c r="AJ145" s="396"/>
      <c r="AK145" s="396"/>
      <c r="AL145" s="396"/>
      <c r="AM145" s="396"/>
      <c r="AN145" s="396"/>
    </row>
    <row r="146" ht="15.75" customHeight="1">
      <c r="A146" s="57" t="s">
        <v>315</v>
      </c>
      <c r="B146" s="57" t="s">
        <v>316</v>
      </c>
      <c r="C146" s="58"/>
      <c r="D146" s="57" t="s">
        <v>328</v>
      </c>
      <c r="E146" s="57" t="s">
        <v>1202</v>
      </c>
      <c r="F146" s="58" t="s">
        <v>1212</v>
      </c>
      <c r="G146" s="57" t="s">
        <v>1053</v>
      </c>
      <c r="H146" s="97">
        <v>1.0</v>
      </c>
      <c r="I146" s="113">
        <v>6190.0</v>
      </c>
      <c r="J146" s="125"/>
      <c r="K146" s="197">
        <v>2690.0</v>
      </c>
      <c r="L146" s="97">
        <v>2394.0</v>
      </c>
      <c r="M146" s="189">
        <f t="shared" si="13"/>
        <v>2394</v>
      </c>
      <c r="N146" s="57" t="s">
        <v>1204</v>
      </c>
      <c r="O146" s="63"/>
      <c r="P146" s="203"/>
      <c r="Q146" s="203"/>
      <c r="R146" s="396"/>
      <c r="S146" s="396"/>
      <c r="T146" s="396"/>
      <c r="U146" s="396"/>
      <c r="V146" s="396"/>
      <c r="W146" s="396"/>
      <c r="X146" s="396"/>
      <c r="Y146" s="396"/>
      <c r="Z146" s="396"/>
      <c r="AA146" s="396"/>
      <c r="AB146" s="396"/>
      <c r="AC146" s="396"/>
      <c r="AD146" s="396"/>
      <c r="AE146" s="396"/>
      <c r="AF146" s="396"/>
      <c r="AG146" s="396"/>
      <c r="AH146" s="396"/>
      <c r="AI146" s="396"/>
      <c r="AJ146" s="396"/>
      <c r="AK146" s="396"/>
      <c r="AL146" s="396"/>
      <c r="AM146" s="396"/>
      <c r="AN146" s="396"/>
    </row>
    <row r="147" ht="15.75" customHeight="1">
      <c r="A147" s="57" t="s">
        <v>315</v>
      </c>
      <c r="B147" s="57" t="s">
        <v>316</v>
      </c>
      <c r="C147" s="58"/>
      <c r="D147" s="57" t="s">
        <v>328</v>
      </c>
      <c r="E147" s="57" t="s">
        <v>1202</v>
      </c>
      <c r="F147" s="58" t="s">
        <v>1213</v>
      </c>
      <c r="G147" s="57" t="s">
        <v>1053</v>
      </c>
      <c r="H147" s="97">
        <v>1.0</v>
      </c>
      <c r="I147" s="113">
        <v>6190.0</v>
      </c>
      <c r="J147" s="125"/>
      <c r="K147" s="197">
        <v>2690.0</v>
      </c>
      <c r="L147" s="97">
        <v>2394.0</v>
      </c>
      <c r="M147" s="189">
        <f t="shared" si="13"/>
        <v>2394</v>
      </c>
      <c r="N147" s="57" t="s">
        <v>1204</v>
      </c>
      <c r="O147" s="63"/>
      <c r="P147" s="203"/>
      <c r="Q147" s="203"/>
      <c r="R147" s="396"/>
      <c r="S147" s="396"/>
      <c r="T147" s="396"/>
      <c r="U147" s="396"/>
      <c r="V147" s="396"/>
      <c r="W147" s="396"/>
      <c r="X147" s="396"/>
      <c r="Y147" s="396"/>
      <c r="Z147" s="396"/>
      <c r="AA147" s="396"/>
      <c r="AB147" s="396"/>
      <c r="AC147" s="396"/>
      <c r="AD147" s="396"/>
      <c r="AE147" s="396"/>
      <c r="AF147" s="396"/>
      <c r="AG147" s="396"/>
      <c r="AH147" s="396"/>
      <c r="AI147" s="396"/>
      <c r="AJ147" s="396"/>
      <c r="AK147" s="396"/>
      <c r="AL147" s="396"/>
      <c r="AM147" s="396"/>
      <c r="AN147" s="396"/>
    </row>
    <row r="148" ht="15.75" customHeight="1">
      <c r="A148" s="57" t="s">
        <v>315</v>
      </c>
      <c r="B148" s="57" t="s">
        <v>316</v>
      </c>
      <c r="C148" s="58"/>
      <c r="D148" s="57" t="s">
        <v>318</v>
      </c>
      <c r="E148" s="57" t="s">
        <v>1202</v>
      </c>
      <c r="F148" s="58" t="s">
        <v>1214</v>
      </c>
      <c r="G148" s="57" t="s">
        <v>1053</v>
      </c>
      <c r="H148" s="97">
        <v>1.0</v>
      </c>
      <c r="I148" s="113">
        <v>6190.0</v>
      </c>
      <c r="J148" s="125"/>
      <c r="K148" s="197">
        <v>2690.0</v>
      </c>
      <c r="L148" s="97">
        <v>2394.0</v>
      </c>
      <c r="M148" s="189">
        <f t="shared" si="13"/>
        <v>2394</v>
      </c>
      <c r="N148" s="57" t="s">
        <v>1204</v>
      </c>
      <c r="O148" s="63"/>
      <c r="P148" s="203"/>
      <c r="Q148" s="203"/>
      <c r="R148" s="396"/>
      <c r="S148" s="396"/>
      <c r="T148" s="396"/>
      <c r="U148" s="396"/>
      <c r="V148" s="396"/>
      <c r="W148" s="396"/>
      <c r="X148" s="396"/>
      <c r="Y148" s="396"/>
      <c r="Z148" s="396"/>
      <c r="AA148" s="396"/>
      <c r="AB148" s="396"/>
      <c r="AC148" s="396"/>
      <c r="AD148" s="396"/>
      <c r="AE148" s="396"/>
      <c r="AF148" s="396"/>
      <c r="AG148" s="396"/>
      <c r="AH148" s="396"/>
      <c r="AI148" s="396"/>
      <c r="AJ148" s="396"/>
      <c r="AK148" s="396"/>
      <c r="AL148" s="396"/>
      <c r="AM148" s="396"/>
      <c r="AN148" s="396"/>
    </row>
    <row r="149" ht="15.75" customHeight="1">
      <c r="A149" s="122" t="s">
        <v>315</v>
      </c>
      <c r="B149" s="122" t="s">
        <v>316</v>
      </c>
      <c r="C149" s="122" t="s">
        <v>6</v>
      </c>
      <c r="D149" s="122" t="s">
        <v>328</v>
      </c>
      <c r="E149" s="122" t="s">
        <v>1202</v>
      </c>
      <c r="F149" s="122" t="s">
        <v>1283</v>
      </c>
      <c r="G149" s="122" t="s">
        <v>1053</v>
      </c>
      <c r="H149" s="121">
        <v>1.0</v>
      </c>
      <c r="I149" s="142">
        <v>7390.0</v>
      </c>
      <c r="J149" s="232"/>
      <c r="K149" s="187">
        <v>2928.0</v>
      </c>
      <c r="L149" s="122">
        <v>2788.57</v>
      </c>
      <c r="M149" s="234">
        <f t="shared" si="13"/>
        <v>2788.57</v>
      </c>
      <c r="N149" s="122" t="s">
        <v>1204</v>
      </c>
      <c r="O149" s="103"/>
      <c r="P149" s="99" t="s">
        <v>1282</v>
      </c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</row>
    <row r="150" ht="15.75" customHeight="1">
      <c r="A150" s="122" t="s">
        <v>315</v>
      </c>
      <c r="B150" s="122" t="s">
        <v>316</v>
      </c>
      <c r="C150" s="122" t="s">
        <v>6</v>
      </c>
      <c r="D150" s="122" t="s">
        <v>324</v>
      </c>
      <c r="E150" s="122" t="s">
        <v>1202</v>
      </c>
      <c r="F150" s="122" t="s">
        <v>1284</v>
      </c>
      <c r="G150" s="122" t="s">
        <v>1053</v>
      </c>
      <c r="H150" s="121">
        <v>1.0</v>
      </c>
      <c r="I150" s="142">
        <v>7390.0</v>
      </c>
      <c r="J150" s="232"/>
      <c r="K150" s="187">
        <v>2928.0</v>
      </c>
      <c r="L150" s="122">
        <v>2788.57</v>
      </c>
      <c r="M150" s="234">
        <f t="shared" si="13"/>
        <v>2788.57</v>
      </c>
      <c r="N150" s="122" t="s">
        <v>1204</v>
      </c>
      <c r="O150" s="103"/>
      <c r="P150" s="99" t="s">
        <v>1282</v>
      </c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</row>
    <row r="151" ht="15.75" customHeight="1">
      <c r="A151" s="35" t="s">
        <v>315</v>
      </c>
      <c r="B151" s="367" t="s">
        <v>316</v>
      </c>
      <c r="C151" s="367" t="s">
        <v>6</v>
      </c>
      <c r="D151" s="367" t="s">
        <v>567</v>
      </c>
      <c r="E151" s="367" t="s">
        <v>4</v>
      </c>
      <c r="F151" s="368" t="s">
        <v>2131</v>
      </c>
      <c r="G151" s="369" t="s">
        <v>1887</v>
      </c>
      <c r="H151" s="39">
        <v>0.0</v>
      </c>
      <c r="I151" s="367">
        <v>7990.0</v>
      </c>
      <c r="J151" s="367">
        <v>4790.0</v>
      </c>
      <c r="K151" s="274"/>
      <c r="L151" s="391">
        <v>2130.0</v>
      </c>
      <c r="M151" s="392">
        <v>2130.0</v>
      </c>
      <c r="N151" s="57" t="s">
        <v>1841</v>
      </c>
      <c r="O151" s="363" t="s">
        <v>2130</v>
      </c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  <c r="AA151" s="252"/>
      <c r="AB151" s="252"/>
      <c r="AC151" s="252"/>
      <c r="AD151" s="252"/>
      <c r="AE151" s="252"/>
      <c r="AF151" s="252"/>
      <c r="AG151" s="252"/>
      <c r="AH151" s="252"/>
      <c r="AI151" s="252"/>
      <c r="AJ151" s="270"/>
      <c r="AK151" s="270"/>
      <c r="AL151" s="270"/>
      <c r="AM151" s="270"/>
      <c r="AN151" s="270"/>
      <c r="AO151" s="270"/>
    </row>
    <row r="152" ht="15.75" customHeight="1">
      <c r="A152" s="282" t="s">
        <v>315</v>
      </c>
      <c r="B152" s="57" t="s">
        <v>316</v>
      </c>
      <c r="C152" s="57" t="s">
        <v>6</v>
      </c>
      <c r="D152" s="331" t="s">
        <v>474</v>
      </c>
      <c r="E152" s="57" t="s">
        <v>319</v>
      </c>
      <c r="F152" s="332" t="s">
        <v>1883</v>
      </c>
      <c r="G152" s="255"/>
      <c r="H152" s="264">
        <v>1.0</v>
      </c>
      <c r="I152" s="331">
        <v>4990.0</v>
      </c>
      <c r="J152" s="333">
        <v>2590.0</v>
      </c>
      <c r="K152" s="331" t="s">
        <v>1884</v>
      </c>
      <c r="L152" s="343">
        <v>1144.0</v>
      </c>
      <c r="M152" s="251">
        <f>L152*H152</f>
        <v>1144</v>
      </c>
      <c r="N152" s="331" t="s">
        <v>1820</v>
      </c>
      <c r="O152" s="366"/>
      <c r="P152" s="366"/>
      <c r="Q152" s="366"/>
      <c r="R152" s="366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  <c r="AF152" s="247"/>
      <c r="AG152" s="247"/>
      <c r="AH152" s="252"/>
      <c r="AI152" s="252"/>
      <c r="AJ152" s="270"/>
      <c r="AK152" s="270"/>
      <c r="AL152" s="270"/>
      <c r="AM152" s="270"/>
      <c r="AN152" s="270"/>
      <c r="AO152" s="270"/>
    </row>
    <row r="153" ht="15.75" customHeight="1">
      <c r="A153" s="35" t="s">
        <v>315</v>
      </c>
      <c r="B153" s="35" t="s">
        <v>316</v>
      </c>
      <c r="C153" s="35" t="s">
        <v>6</v>
      </c>
      <c r="D153" s="35" t="s">
        <v>567</v>
      </c>
      <c r="E153" s="35" t="s">
        <v>4</v>
      </c>
      <c r="F153" s="348" t="s">
        <v>1885</v>
      </c>
      <c r="G153" s="35" t="s">
        <v>583</v>
      </c>
      <c r="H153" s="39">
        <v>1.0</v>
      </c>
      <c r="I153" s="59">
        <v>3190.0</v>
      </c>
      <c r="J153" s="38"/>
      <c r="K153" s="38"/>
      <c r="L153" s="290"/>
      <c r="M153" s="378">
        <f>2656/2</f>
        <v>1328</v>
      </c>
      <c r="N153" s="35" t="s">
        <v>1811</v>
      </c>
      <c r="O153" s="231"/>
      <c r="P153" s="231"/>
      <c r="Q153" s="231"/>
      <c r="R153" s="231"/>
      <c r="S153" s="231"/>
      <c r="T153" s="231"/>
      <c r="U153" s="231"/>
      <c r="V153" s="231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252"/>
      <c r="AJ153" s="270"/>
      <c r="AK153" s="270"/>
      <c r="AL153" s="270"/>
      <c r="AM153" s="270"/>
      <c r="AN153" s="270"/>
      <c r="AO153" s="270"/>
    </row>
    <row r="154" ht="15.75" customHeight="1">
      <c r="A154" s="271" t="s">
        <v>315</v>
      </c>
      <c r="B154" s="57" t="s">
        <v>331</v>
      </c>
      <c r="C154" s="57" t="s">
        <v>6</v>
      </c>
      <c r="D154" s="57" t="s">
        <v>328</v>
      </c>
      <c r="E154" s="57" t="s">
        <v>4</v>
      </c>
      <c r="F154" s="58" t="s">
        <v>586</v>
      </c>
      <c r="G154" s="57" t="s">
        <v>583</v>
      </c>
      <c r="H154" s="39">
        <v>1.0</v>
      </c>
      <c r="I154" s="59">
        <v>6990.0</v>
      </c>
      <c r="J154" s="59">
        <v>3590.0</v>
      </c>
      <c r="K154" s="274"/>
      <c r="L154" s="61">
        <v>2423.0</v>
      </c>
      <c r="M154" s="62">
        <v>1696.0</v>
      </c>
      <c r="N154" s="57" t="s">
        <v>476</v>
      </c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  <c r="AA154" s="252"/>
      <c r="AB154" s="252"/>
      <c r="AC154" s="252"/>
      <c r="AD154" s="252"/>
      <c r="AE154" s="252"/>
      <c r="AF154" s="252"/>
      <c r="AG154" s="252"/>
      <c r="AH154" s="252"/>
      <c r="AI154" s="252"/>
      <c r="AJ154" s="270"/>
      <c r="AK154" s="270"/>
      <c r="AL154" s="270"/>
      <c r="AM154" s="270"/>
      <c r="AN154" s="270"/>
      <c r="AO154" s="270"/>
    </row>
    <row r="155" ht="15.75" customHeight="1">
      <c r="A155" s="271" t="s">
        <v>315</v>
      </c>
      <c r="B155" s="57" t="s">
        <v>316</v>
      </c>
      <c r="C155" s="57" t="s">
        <v>6</v>
      </c>
      <c r="D155" s="57" t="s">
        <v>328</v>
      </c>
      <c r="E155" s="57" t="s">
        <v>4</v>
      </c>
      <c r="F155" s="57" t="s">
        <v>769</v>
      </c>
      <c r="G155" s="57" t="s">
        <v>583</v>
      </c>
      <c r="H155" s="38">
        <v>1.0</v>
      </c>
      <c r="I155" s="113">
        <v>3790.0</v>
      </c>
      <c r="J155" s="125"/>
      <c r="K155" s="104"/>
      <c r="L155" s="133">
        <v>1580.0</v>
      </c>
      <c r="M155" s="381">
        <v>1106.0</v>
      </c>
      <c r="N155" s="57" t="s">
        <v>748</v>
      </c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  <c r="AH155" s="252"/>
      <c r="AI155" s="252"/>
      <c r="AJ155" s="270"/>
      <c r="AK155" s="270"/>
      <c r="AL155" s="270"/>
      <c r="AM155" s="270"/>
      <c r="AN155" s="270"/>
      <c r="AO155" s="270"/>
    </row>
    <row r="156" ht="15.75" customHeight="1">
      <c r="A156" s="35" t="s">
        <v>315</v>
      </c>
      <c r="B156" s="35" t="s">
        <v>316</v>
      </c>
      <c r="C156" s="35" t="s">
        <v>6</v>
      </c>
      <c r="D156" s="35" t="s">
        <v>328</v>
      </c>
      <c r="E156" s="35" t="s">
        <v>319</v>
      </c>
      <c r="F156" s="325" t="s">
        <v>1886</v>
      </c>
      <c r="G156" s="326" t="s">
        <v>583</v>
      </c>
      <c r="H156" s="154">
        <v>1.0</v>
      </c>
      <c r="I156" s="57">
        <v>5990.0</v>
      </c>
      <c r="J156" s="113">
        <v>3590.0</v>
      </c>
      <c r="K156" s="57"/>
      <c r="L156" s="154">
        <v>1598.0</v>
      </c>
      <c r="M156" s="327">
        <f>L156*H156</f>
        <v>1598</v>
      </c>
      <c r="N156" s="57" t="s">
        <v>1814</v>
      </c>
      <c r="O156" s="346"/>
      <c r="P156" s="323"/>
      <c r="Q156" s="323"/>
      <c r="R156" s="323"/>
      <c r="S156" s="323"/>
      <c r="T156" s="323"/>
      <c r="U156" s="323"/>
      <c r="V156" s="323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252"/>
      <c r="AK156" s="270"/>
      <c r="AL156" s="270"/>
      <c r="AM156" s="270"/>
      <c r="AN156" s="270"/>
      <c r="AO156" s="270"/>
    </row>
    <row r="157" ht="15.75" customHeight="1">
      <c r="A157" s="35" t="s">
        <v>315</v>
      </c>
      <c r="B157" s="367" t="s">
        <v>316</v>
      </c>
      <c r="C157" s="367" t="s">
        <v>6</v>
      </c>
      <c r="D157" s="367" t="s">
        <v>474</v>
      </c>
      <c r="E157" s="367" t="s">
        <v>4</v>
      </c>
      <c r="F157" s="368" t="s">
        <v>1886</v>
      </c>
      <c r="G157" s="369" t="s">
        <v>1887</v>
      </c>
      <c r="H157" s="39">
        <v>1.0</v>
      </c>
      <c r="I157" s="367">
        <v>5990.0</v>
      </c>
      <c r="J157" s="367">
        <v>3990.0</v>
      </c>
      <c r="K157" s="274"/>
      <c r="L157" s="391">
        <v>1598.0</v>
      </c>
      <c r="M157" s="392">
        <v>1598.0</v>
      </c>
      <c r="N157" s="57" t="s">
        <v>1841</v>
      </c>
      <c r="O157" s="363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52"/>
      <c r="AJ157" s="270"/>
      <c r="AK157" s="270"/>
      <c r="AL157" s="270"/>
      <c r="AM157" s="270"/>
      <c r="AN157" s="270"/>
      <c r="AO157" s="270"/>
    </row>
    <row r="158" ht="15.75" customHeight="1">
      <c r="A158" s="35" t="s">
        <v>315</v>
      </c>
      <c r="B158" s="35" t="s">
        <v>316</v>
      </c>
      <c r="C158" s="35" t="s">
        <v>6</v>
      </c>
      <c r="D158" s="35" t="s">
        <v>474</v>
      </c>
      <c r="E158" s="35" t="s">
        <v>319</v>
      </c>
      <c r="F158" s="325" t="s">
        <v>1888</v>
      </c>
      <c r="G158" s="326" t="s">
        <v>583</v>
      </c>
      <c r="H158" s="154">
        <v>1.0</v>
      </c>
      <c r="I158" s="57">
        <v>4490.0</v>
      </c>
      <c r="J158" s="113">
        <v>2290.0</v>
      </c>
      <c r="K158" s="57"/>
      <c r="L158" s="154">
        <v>748.0</v>
      </c>
      <c r="M158" s="327">
        <f t="shared" ref="M158:M160" si="14">L158*H158</f>
        <v>748</v>
      </c>
      <c r="N158" s="57" t="s">
        <v>1814</v>
      </c>
      <c r="O158" s="346"/>
      <c r="P158" s="323"/>
      <c r="Q158" s="323"/>
      <c r="R158" s="323"/>
      <c r="S158" s="323"/>
      <c r="T158" s="323"/>
      <c r="U158" s="323"/>
      <c r="V158" s="323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252"/>
      <c r="AK158" s="270"/>
      <c r="AL158" s="270"/>
      <c r="AM158" s="270"/>
      <c r="AN158" s="270"/>
      <c r="AO158" s="270"/>
    </row>
    <row r="159" ht="15.75" customHeight="1">
      <c r="A159" s="35" t="s">
        <v>315</v>
      </c>
      <c r="B159" s="35" t="s">
        <v>316</v>
      </c>
      <c r="C159" s="35" t="s">
        <v>6</v>
      </c>
      <c r="D159" s="35" t="s">
        <v>567</v>
      </c>
      <c r="E159" s="35" t="s">
        <v>319</v>
      </c>
      <c r="F159" s="325" t="s">
        <v>1888</v>
      </c>
      <c r="G159" s="326" t="s">
        <v>583</v>
      </c>
      <c r="H159" s="154">
        <v>1.0</v>
      </c>
      <c r="I159" s="57">
        <v>4490.0</v>
      </c>
      <c r="J159" s="113">
        <v>2290.0</v>
      </c>
      <c r="K159" s="57"/>
      <c r="L159" s="154">
        <v>748.0</v>
      </c>
      <c r="M159" s="327">
        <f t="shared" si="14"/>
        <v>748</v>
      </c>
      <c r="N159" s="57" t="s">
        <v>1814</v>
      </c>
      <c r="O159" s="346"/>
      <c r="P159" s="323"/>
      <c r="Q159" s="323"/>
      <c r="R159" s="323"/>
      <c r="S159" s="323"/>
      <c r="T159" s="323"/>
      <c r="U159" s="323"/>
      <c r="V159" s="323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252"/>
      <c r="AK159" s="270"/>
      <c r="AL159" s="270"/>
      <c r="AM159" s="270"/>
      <c r="AN159" s="270"/>
      <c r="AO159" s="270"/>
    </row>
    <row r="160" ht="15.75" customHeight="1">
      <c r="A160" s="35" t="s">
        <v>315</v>
      </c>
      <c r="B160" s="35" t="s">
        <v>316</v>
      </c>
      <c r="C160" s="35" t="s">
        <v>6</v>
      </c>
      <c r="D160" s="342" t="s">
        <v>1824</v>
      </c>
      <c r="E160" s="35" t="s">
        <v>319</v>
      </c>
      <c r="F160" s="325" t="s">
        <v>1889</v>
      </c>
      <c r="G160" s="326" t="s">
        <v>583</v>
      </c>
      <c r="H160" s="154">
        <v>1.0</v>
      </c>
      <c r="I160" s="57">
        <v>3990.0</v>
      </c>
      <c r="J160" s="113">
        <v>2390.0</v>
      </c>
      <c r="K160" s="57"/>
      <c r="L160" s="154">
        <v>1064.0</v>
      </c>
      <c r="M160" s="327">
        <f t="shared" si="14"/>
        <v>1064</v>
      </c>
      <c r="N160" s="57" t="s">
        <v>1814</v>
      </c>
      <c r="O160" s="533" t="s">
        <v>1890</v>
      </c>
      <c r="P160" s="323" t="s">
        <v>1891</v>
      </c>
      <c r="Q160" s="323"/>
      <c r="R160" s="323"/>
      <c r="S160" s="323"/>
      <c r="T160" s="323"/>
      <c r="U160" s="323"/>
      <c r="V160" s="323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252"/>
      <c r="AK160" s="270"/>
      <c r="AL160" s="270"/>
      <c r="AM160" s="270"/>
      <c r="AN160" s="270"/>
      <c r="AO160" s="270"/>
    </row>
    <row r="161" ht="15.75" customHeight="1">
      <c r="A161" s="35" t="s">
        <v>315</v>
      </c>
      <c r="B161" s="35" t="s">
        <v>407</v>
      </c>
      <c r="C161" s="35"/>
      <c r="D161" s="35" t="s">
        <v>567</v>
      </c>
      <c r="E161" s="35" t="s">
        <v>4</v>
      </c>
      <c r="F161" s="289" t="s">
        <v>1892</v>
      </c>
      <c r="G161" s="35" t="s">
        <v>1053</v>
      </c>
      <c r="H161" s="39">
        <v>1.0</v>
      </c>
      <c r="I161" s="97">
        <v>3990.0</v>
      </c>
      <c r="J161" s="97">
        <v>2990.0</v>
      </c>
      <c r="K161" s="38"/>
      <c r="L161" s="290"/>
      <c r="M161" s="378">
        <v>1416.0</v>
      </c>
      <c r="N161" s="35"/>
      <c r="O161" s="231"/>
      <c r="P161" s="231"/>
      <c r="Q161" s="231"/>
      <c r="R161" s="231"/>
      <c r="S161" s="231"/>
      <c r="T161" s="231"/>
      <c r="U161" s="231"/>
      <c r="V161" s="231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252"/>
      <c r="AJ161" s="270"/>
      <c r="AK161" s="270"/>
      <c r="AL161" s="270"/>
      <c r="AM161" s="270"/>
      <c r="AN161" s="270"/>
      <c r="AO161" s="270"/>
    </row>
    <row r="162" ht="15.75" customHeight="1">
      <c r="A162" s="255" t="s">
        <v>315</v>
      </c>
      <c r="B162" s="255" t="s">
        <v>407</v>
      </c>
      <c r="C162" s="255" t="s">
        <v>573</v>
      </c>
      <c r="D162" s="57" t="s">
        <v>567</v>
      </c>
      <c r="E162" s="255" t="s">
        <v>319</v>
      </c>
      <c r="F162" s="256" t="s">
        <v>1893</v>
      </c>
      <c r="G162" s="255" t="s">
        <v>1894</v>
      </c>
      <c r="H162" s="250">
        <v>1.0</v>
      </c>
      <c r="I162" s="293">
        <v>2790.0</v>
      </c>
      <c r="J162" s="255"/>
      <c r="K162" s="255" t="s">
        <v>524</v>
      </c>
      <c r="L162" s="284">
        <v>1160.0</v>
      </c>
      <c r="M162" s="534">
        <f t="shared" ref="M162:M164" si="15">L162*H162</f>
        <v>1160</v>
      </c>
      <c r="N162" s="294" t="s">
        <v>1895</v>
      </c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  <c r="AF162" s="247"/>
      <c r="AG162" s="247"/>
      <c r="AH162" s="247"/>
      <c r="AI162" s="252"/>
      <c r="AJ162" s="252"/>
      <c r="AK162" s="63"/>
      <c r="AL162" s="63"/>
      <c r="AM162" s="63"/>
      <c r="AN162" s="63"/>
      <c r="AO162" s="63"/>
    </row>
    <row r="163" ht="15.75" customHeight="1">
      <c r="A163" s="35" t="s">
        <v>315</v>
      </c>
      <c r="B163" s="35" t="s">
        <v>316</v>
      </c>
      <c r="C163" s="35" t="s">
        <v>6</v>
      </c>
      <c r="D163" s="35" t="s">
        <v>328</v>
      </c>
      <c r="E163" s="35" t="s">
        <v>319</v>
      </c>
      <c r="F163" s="325" t="s">
        <v>667</v>
      </c>
      <c r="G163" s="326" t="s">
        <v>583</v>
      </c>
      <c r="H163" s="154">
        <v>1.0</v>
      </c>
      <c r="I163" s="57">
        <v>7990.0</v>
      </c>
      <c r="J163" s="113">
        <v>5590.0</v>
      </c>
      <c r="K163" s="57"/>
      <c r="L163" s="154">
        <v>2130.0</v>
      </c>
      <c r="M163" s="327">
        <f t="shared" si="15"/>
        <v>2130</v>
      </c>
      <c r="N163" s="57" t="s">
        <v>1814</v>
      </c>
      <c r="O163" s="346"/>
      <c r="P163" s="323"/>
      <c r="Q163" s="323"/>
      <c r="R163" s="323"/>
      <c r="S163" s="323"/>
      <c r="T163" s="323"/>
      <c r="U163" s="323"/>
      <c r="V163" s="323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252"/>
      <c r="AK163" s="270"/>
      <c r="AL163" s="270"/>
      <c r="AM163" s="270"/>
      <c r="AN163" s="270"/>
      <c r="AO163" s="270"/>
    </row>
    <row r="164" ht="15.75" customHeight="1">
      <c r="A164" s="35" t="s">
        <v>315</v>
      </c>
      <c r="B164" s="35" t="s">
        <v>316</v>
      </c>
      <c r="C164" s="35" t="s">
        <v>6</v>
      </c>
      <c r="D164" s="35" t="s">
        <v>474</v>
      </c>
      <c r="E164" s="35" t="s">
        <v>319</v>
      </c>
      <c r="F164" s="325" t="s">
        <v>667</v>
      </c>
      <c r="G164" s="326" t="s">
        <v>583</v>
      </c>
      <c r="H164" s="154">
        <v>1.0</v>
      </c>
      <c r="I164" s="57">
        <v>7990.0</v>
      </c>
      <c r="J164" s="113">
        <v>5590.0</v>
      </c>
      <c r="K164" s="57"/>
      <c r="L164" s="154">
        <v>2130.0</v>
      </c>
      <c r="M164" s="327">
        <f t="shared" si="15"/>
        <v>2130</v>
      </c>
      <c r="N164" s="57" t="s">
        <v>1814</v>
      </c>
      <c r="O164" s="346"/>
      <c r="P164" s="323"/>
      <c r="Q164" s="323"/>
      <c r="R164" s="323"/>
      <c r="S164" s="323"/>
      <c r="T164" s="323"/>
      <c r="U164" s="323"/>
      <c r="V164" s="323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252"/>
      <c r="AK164" s="270"/>
      <c r="AL164" s="270"/>
      <c r="AM164" s="270"/>
      <c r="AN164" s="270"/>
      <c r="AO164" s="270"/>
    </row>
    <row r="165" ht="15.75" customHeight="1">
      <c r="A165" s="271" t="s">
        <v>315</v>
      </c>
      <c r="B165" s="57" t="s">
        <v>316</v>
      </c>
      <c r="C165" s="57" t="s">
        <v>6</v>
      </c>
      <c r="D165" s="97" t="s">
        <v>567</v>
      </c>
      <c r="E165" s="57" t="s">
        <v>4</v>
      </c>
      <c r="F165" s="57" t="s">
        <v>667</v>
      </c>
      <c r="G165" s="57" t="s">
        <v>583</v>
      </c>
      <c r="H165" s="39">
        <v>1.0</v>
      </c>
      <c r="I165" s="123">
        <v>7990.0</v>
      </c>
      <c r="J165" s="120">
        <v>3390.0</v>
      </c>
      <c r="K165" s="119"/>
      <c r="L165" s="61" t="s">
        <v>668</v>
      </c>
      <c r="M165" s="62">
        <f>2664/2</f>
        <v>1332</v>
      </c>
      <c r="N165" s="57" t="s">
        <v>629</v>
      </c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  <c r="AA165" s="252"/>
      <c r="AB165" s="252"/>
      <c r="AC165" s="252"/>
      <c r="AD165" s="252"/>
      <c r="AE165" s="252"/>
      <c r="AF165" s="252"/>
      <c r="AG165" s="252"/>
      <c r="AH165" s="252"/>
      <c r="AI165" s="270"/>
      <c r="AJ165" s="270"/>
      <c r="AK165" s="270"/>
    </row>
    <row r="166" ht="15.75" customHeight="1">
      <c r="A166" s="35" t="s">
        <v>315</v>
      </c>
      <c r="B166" s="35" t="s">
        <v>316</v>
      </c>
      <c r="C166" s="35" t="s">
        <v>6</v>
      </c>
      <c r="D166" s="35" t="s">
        <v>474</v>
      </c>
      <c r="E166" s="35" t="s">
        <v>319</v>
      </c>
      <c r="F166" s="325" t="s">
        <v>1896</v>
      </c>
      <c r="G166" s="326" t="s">
        <v>583</v>
      </c>
      <c r="H166" s="154">
        <v>1.0</v>
      </c>
      <c r="I166" s="57">
        <v>7990.0</v>
      </c>
      <c r="J166" s="113">
        <v>5590.0</v>
      </c>
      <c r="K166" s="57"/>
      <c r="L166" s="154">
        <v>2130.0</v>
      </c>
      <c r="M166" s="327">
        <f t="shared" ref="M166:M167" si="16">L166*H166</f>
        <v>2130</v>
      </c>
      <c r="N166" s="57" t="s">
        <v>1814</v>
      </c>
      <c r="O166" s="346"/>
      <c r="P166" s="323"/>
      <c r="Q166" s="323"/>
      <c r="R166" s="323"/>
      <c r="S166" s="323"/>
      <c r="T166" s="323"/>
      <c r="U166" s="323"/>
      <c r="V166" s="323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252"/>
      <c r="AK166" s="270"/>
      <c r="AL166" s="270"/>
      <c r="AM166" s="270"/>
      <c r="AN166" s="270"/>
      <c r="AO166" s="270"/>
    </row>
    <row r="167" ht="15.75" customHeight="1">
      <c r="A167" s="35" t="s">
        <v>315</v>
      </c>
      <c r="B167" s="35" t="s">
        <v>316</v>
      </c>
      <c r="C167" s="35" t="s">
        <v>6</v>
      </c>
      <c r="D167" s="35" t="s">
        <v>567</v>
      </c>
      <c r="E167" s="35" t="s">
        <v>319</v>
      </c>
      <c r="F167" s="325" t="s">
        <v>1897</v>
      </c>
      <c r="G167" s="326" t="s">
        <v>583</v>
      </c>
      <c r="H167" s="154">
        <v>1.0</v>
      </c>
      <c r="I167" s="57">
        <v>4490.0</v>
      </c>
      <c r="J167" s="113">
        <v>2290.0</v>
      </c>
      <c r="K167" s="57"/>
      <c r="L167" s="154">
        <v>1048.0</v>
      </c>
      <c r="M167" s="327">
        <f t="shared" si="16"/>
        <v>1048</v>
      </c>
      <c r="N167" s="57" t="s">
        <v>1814</v>
      </c>
      <c r="O167" s="346"/>
      <c r="P167" s="323"/>
      <c r="Q167" s="323"/>
      <c r="R167" s="323"/>
      <c r="S167" s="323"/>
      <c r="T167" s="323"/>
      <c r="U167" s="323"/>
      <c r="V167" s="323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252"/>
      <c r="AK167" s="270"/>
      <c r="AL167" s="270"/>
      <c r="AM167" s="270"/>
      <c r="AN167" s="270"/>
      <c r="AO167" s="270"/>
    </row>
    <row r="168" ht="15.75" customHeight="1">
      <c r="A168" s="35" t="s">
        <v>315</v>
      </c>
      <c r="B168" s="367" t="s">
        <v>316</v>
      </c>
      <c r="C168" s="367" t="s">
        <v>6</v>
      </c>
      <c r="D168" s="367" t="s">
        <v>328</v>
      </c>
      <c r="E168" s="367" t="s">
        <v>4</v>
      </c>
      <c r="F168" s="368" t="s">
        <v>2065</v>
      </c>
      <c r="G168" s="369" t="s">
        <v>1887</v>
      </c>
      <c r="H168" s="39">
        <v>1.0</v>
      </c>
      <c r="I168" s="367">
        <v>4990.0</v>
      </c>
      <c r="J168" s="367">
        <v>2790.0</v>
      </c>
      <c r="K168" s="274"/>
      <c r="L168" s="391">
        <v>1064.0</v>
      </c>
      <c r="M168" s="392">
        <v>1064.0</v>
      </c>
      <c r="N168" s="57" t="s">
        <v>1841</v>
      </c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  <c r="AA168" s="252"/>
      <c r="AB168" s="252"/>
      <c r="AC168" s="252"/>
      <c r="AD168" s="252"/>
      <c r="AE168" s="252"/>
      <c r="AF168" s="252"/>
      <c r="AG168" s="252"/>
      <c r="AH168" s="252"/>
      <c r="AI168" s="252"/>
      <c r="AJ168" s="270"/>
      <c r="AK168" s="270"/>
      <c r="AL168" s="270"/>
      <c r="AM168" s="270"/>
      <c r="AN168" s="270"/>
      <c r="AO168" s="270"/>
    </row>
    <row r="169" ht="15.75" customHeight="1">
      <c r="A169" s="280" t="s">
        <v>315</v>
      </c>
      <c r="B169" s="255" t="s">
        <v>316</v>
      </c>
      <c r="C169" s="255" t="s">
        <v>6</v>
      </c>
      <c r="D169" s="57" t="s">
        <v>474</v>
      </c>
      <c r="E169" s="255" t="s">
        <v>319</v>
      </c>
      <c r="F169" s="281" t="s">
        <v>1898</v>
      </c>
      <c r="G169" s="280" t="s">
        <v>1899</v>
      </c>
      <c r="H169" s="250">
        <v>1.0</v>
      </c>
      <c r="I169" s="255"/>
      <c r="J169" s="293">
        <v>3990.0</v>
      </c>
      <c r="K169" s="294">
        <v>1829.0</v>
      </c>
      <c r="L169" s="295">
        <v>1280.0</v>
      </c>
      <c r="M169" s="251">
        <f t="shared" ref="M169:M172" si="17">L169*H169</f>
        <v>1280</v>
      </c>
      <c r="N169" s="255" t="s">
        <v>1804</v>
      </c>
      <c r="O169" s="247"/>
      <c r="P169" s="537" t="s">
        <v>1900</v>
      </c>
      <c r="Q169" s="64" t="s">
        <v>1901</v>
      </c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  <c r="AF169" s="247"/>
      <c r="AG169" s="247"/>
      <c r="AH169" s="247"/>
      <c r="AI169" s="252"/>
      <c r="AJ169" s="252"/>
      <c r="AK169" s="63"/>
      <c r="AL169" s="63"/>
      <c r="AM169" s="63"/>
      <c r="AN169" s="63"/>
      <c r="AO169" s="63"/>
    </row>
    <row r="170" ht="15.75" customHeight="1">
      <c r="A170" s="282" t="s">
        <v>315</v>
      </c>
      <c r="B170" s="57" t="s">
        <v>316</v>
      </c>
      <c r="C170" s="57" t="s">
        <v>6</v>
      </c>
      <c r="D170" s="331" t="s">
        <v>567</v>
      </c>
      <c r="E170" s="57" t="s">
        <v>319</v>
      </c>
      <c r="F170" s="332" t="s">
        <v>1902</v>
      </c>
      <c r="G170" s="255"/>
      <c r="H170" s="264">
        <v>1.0</v>
      </c>
      <c r="I170" s="331">
        <v>6990.0</v>
      </c>
      <c r="J170" s="333">
        <v>4190.0</v>
      </c>
      <c r="K170" s="331" t="s">
        <v>1903</v>
      </c>
      <c r="L170" s="343">
        <v>1510.0</v>
      </c>
      <c r="M170" s="251">
        <f t="shared" si="17"/>
        <v>1510</v>
      </c>
      <c r="N170" s="331" t="s">
        <v>1820</v>
      </c>
      <c r="O170" s="366"/>
      <c r="P170" s="366"/>
      <c r="Q170" s="366"/>
      <c r="R170" s="366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  <c r="AF170" s="247"/>
      <c r="AG170" s="247"/>
      <c r="AH170" s="252"/>
      <c r="AI170" s="252"/>
      <c r="AJ170" s="270"/>
      <c r="AK170" s="63"/>
      <c r="AL170" s="63"/>
      <c r="AM170" s="63"/>
      <c r="AN170" s="63"/>
      <c r="AO170" s="63"/>
    </row>
    <row r="171" ht="15.75" customHeight="1">
      <c r="A171" s="35" t="s">
        <v>315</v>
      </c>
      <c r="B171" s="35" t="s">
        <v>316</v>
      </c>
      <c r="C171" s="35" t="s">
        <v>6</v>
      </c>
      <c r="D171" s="35" t="s">
        <v>328</v>
      </c>
      <c r="E171" s="35" t="s">
        <v>319</v>
      </c>
      <c r="F171" s="325" t="s">
        <v>1904</v>
      </c>
      <c r="G171" s="326" t="s">
        <v>583</v>
      </c>
      <c r="H171" s="154">
        <v>1.0</v>
      </c>
      <c r="I171" s="57">
        <v>3990.0</v>
      </c>
      <c r="J171" s="113">
        <v>2790.0</v>
      </c>
      <c r="K171" s="57"/>
      <c r="L171" s="154">
        <v>1064.0</v>
      </c>
      <c r="M171" s="327">
        <f t="shared" si="17"/>
        <v>1064</v>
      </c>
      <c r="N171" s="57" t="s">
        <v>1814</v>
      </c>
      <c r="O171" s="346"/>
      <c r="P171" s="323"/>
      <c r="Q171" s="323"/>
      <c r="R171" s="323"/>
      <c r="S171" s="323"/>
      <c r="T171" s="323"/>
      <c r="U171" s="323"/>
      <c r="V171" s="323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252"/>
      <c r="AK171" s="270"/>
      <c r="AL171" s="270"/>
      <c r="AM171" s="270"/>
      <c r="AN171" s="270"/>
      <c r="AO171" s="270"/>
    </row>
    <row r="172" ht="15.75" customHeight="1">
      <c r="A172" s="35" t="s">
        <v>315</v>
      </c>
      <c r="B172" s="35" t="s">
        <v>316</v>
      </c>
      <c r="C172" s="35" t="s">
        <v>6</v>
      </c>
      <c r="D172" s="35" t="s">
        <v>474</v>
      </c>
      <c r="E172" s="35" t="s">
        <v>319</v>
      </c>
      <c r="F172" s="325" t="s">
        <v>1905</v>
      </c>
      <c r="G172" s="326" t="s">
        <v>583</v>
      </c>
      <c r="H172" s="154">
        <v>1.0</v>
      </c>
      <c r="I172" s="57">
        <v>3990.0</v>
      </c>
      <c r="J172" s="113">
        <v>2790.0</v>
      </c>
      <c r="K172" s="57"/>
      <c r="L172" s="154">
        <v>1064.0</v>
      </c>
      <c r="M172" s="327">
        <f t="shared" si="17"/>
        <v>1064</v>
      </c>
      <c r="N172" s="57" t="s">
        <v>1814</v>
      </c>
      <c r="O172" s="346"/>
      <c r="P172" s="323"/>
      <c r="Q172" s="323"/>
      <c r="R172" s="323"/>
      <c r="S172" s="323"/>
      <c r="T172" s="323"/>
      <c r="U172" s="323"/>
      <c r="V172" s="323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252"/>
      <c r="AK172" s="270"/>
      <c r="AL172" s="270"/>
      <c r="AM172" s="270"/>
      <c r="AN172" s="270"/>
      <c r="AO172" s="270"/>
    </row>
    <row r="173" ht="15.75" customHeight="1">
      <c r="A173" s="271" t="s">
        <v>315</v>
      </c>
      <c r="B173" s="57" t="s">
        <v>316</v>
      </c>
      <c r="C173" s="57" t="s">
        <v>6</v>
      </c>
      <c r="D173" s="97" t="s">
        <v>567</v>
      </c>
      <c r="E173" s="57" t="s">
        <v>4</v>
      </c>
      <c r="F173" s="57" t="s">
        <v>671</v>
      </c>
      <c r="G173" s="57" t="s">
        <v>583</v>
      </c>
      <c r="H173" s="39">
        <v>1.0</v>
      </c>
      <c r="I173" s="123">
        <v>5990.0</v>
      </c>
      <c r="J173" s="120">
        <v>2390.0</v>
      </c>
      <c r="K173" s="119"/>
      <c r="L173" s="61" t="s">
        <v>672</v>
      </c>
      <c r="M173" s="62">
        <v>999.0</v>
      </c>
      <c r="N173" s="57" t="s">
        <v>629</v>
      </c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  <c r="AA173" s="252"/>
      <c r="AB173" s="252"/>
      <c r="AC173" s="252"/>
      <c r="AD173" s="252"/>
      <c r="AE173" s="252"/>
      <c r="AF173" s="252"/>
      <c r="AG173" s="252"/>
      <c r="AH173" s="252"/>
      <c r="AI173" s="270"/>
      <c r="AJ173" s="270"/>
      <c r="AK173" s="270"/>
    </row>
    <row r="174" ht="15.75" customHeight="1">
      <c r="A174" s="35" t="s">
        <v>315</v>
      </c>
      <c r="B174" s="35" t="s">
        <v>316</v>
      </c>
      <c r="C174" s="35" t="s">
        <v>6</v>
      </c>
      <c r="D174" s="35" t="s">
        <v>567</v>
      </c>
      <c r="E174" s="35" t="s">
        <v>319</v>
      </c>
      <c r="F174" s="325" t="s">
        <v>1906</v>
      </c>
      <c r="G174" s="326" t="s">
        <v>583</v>
      </c>
      <c r="H174" s="154">
        <v>1.0</v>
      </c>
      <c r="I174" s="57">
        <v>5990.0</v>
      </c>
      <c r="J174" s="113">
        <v>4190.0</v>
      </c>
      <c r="K174" s="57"/>
      <c r="L174" s="154">
        <v>1598.0</v>
      </c>
      <c r="M174" s="327">
        <f>L174*H174</f>
        <v>1598</v>
      </c>
      <c r="N174" s="57" t="s">
        <v>1814</v>
      </c>
      <c r="O174" s="346"/>
      <c r="P174" s="323"/>
      <c r="Q174" s="323"/>
      <c r="R174" s="323"/>
      <c r="S174" s="323"/>
      <c r="T174" s="323"/>
      <c r="U174" s="323"/>
      <c r="V174" s="323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252"/>
      <c r="AK174" s="270"/>
      <c r="AL174" s="270"/>
      <c r="AM174" s="270"/>
      <c r="AN174" s="270"/>
      <c r="AO174" s="270"/>
    </row>
    <row r="175" ht="15.75" customHeight="1">
      <c r="A175" s="35" t="s">
        <v>315</v>
      </c>
      <c r="B175" s="367" t="s">
        <v>316</v>
      </c>
      <c r="C175" s="367" t="s">
        <v>6</v>
      </c>
      <c r="D175" s="367" t="s">
        <v>328</v>
      </c>
      <c r="E175" s="367" t="s">
        <v>4</v>
      </c>
      <c r="F175" s="368" t="s">
        <v>1907</v>
      </c>
      <c r="G175" s="369" t="s">
        <v>1887</v>
      </c>
      <c r="H175" s="39">
        <v>1.0</v>
      </c>
      <c r="I175" s="367">
        <v>4490.0</v>
      </c>
      <c r="J175" s="367">
        <v>3590.0</v>
      </c>
      <c r="K175" s="274"/>
      <c r="L175" s="391">
        <v>1360.0</v>
      </c>
      <c r="M175" s="392">
        <v>1360.0</v>
      </c>
      <c r="N175" s="57" t="s">
        <v>1841</v>
      </c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70"/>
      <c r="AK175" s="270"/>
      <c r="AL175" s="270"/>
      <c r="AM175" s="270"/>
      <c r="AN175" s="270"/>
      <c r="AO175" s="270"/>
    </row>
    <row r="176" ht="15.75" customHeight="1">
      <c r="A176" s="35" t="s">
        <v>315</v>
      </c>
      <c r="B176" s="367" t="s">
        <v>316</v>
      </c>
      <c r="C176" s="367" t="s">
        <v>6</v>
      </c>
      <c r="D176" s="367" t="s">
        <v>567</v>
      </c>
      <c r="E176" s="367" t="s">
        <v>4</v>
      </c>
      <c r="F176" s="368" t="s">
        <v>1908</v>
      </c>
      <c r="G176" s="369" t="s">
        <v>1887</v>
      </c>
      <c r="H176" s="39">
        <v>1.0</v>
      </c>
      <c r="I176" s="367">
        <v>4490.0</v>
      </c>
      <c r="J176" s="367">
        <v>3590.0</v>
      </c>
      <c r="K176" s="274"/>
      <c r="L176" s="391">
        <v>1360.0</v>
      </c>
      <c r="M176" s="392">
        <v>1360.0</v>
      </c>
      <c r="N176" s="57" t="s">
        <v>1841</v>
      </c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  <c r="AA176" s="252"/>
      <c r="AB176" s="252"/>
      <c r="AC176" s="252"/>
      <c r="AD176" s="252"/>
      <c r="AE176" s="252"/>
      <c r="AF176" s="252"/>
      <c r="AG176" s="252"/>
      <c r="AH176" s="252"/>
      <c r="AI176" s="252"/>
      <c r="AJ176" s="270"/>
      <c r="AK176" s="270"/>
      <c r="AL176" s="270"/>
      <c r="AM176" s="270"/>
      <c r="AN176" s="270"/>
      <c r="AO176" s="270"/>
    </row>
    <row r="177" ht="15.75" customHeight="1">
      <c r="A177" s="35" t="s">
        <v>315</v>
      </c>
      <c r="B177" s="57" t="s">
        <v>152</v>
      </c>
      <c r="C177" s="57" t="s">
        <v>6</v>
      </c>
      <c r="D177" s="35" t="s">
        <v>474</v>
      </c>
      <c r="E177" s="57" t="s">
        <v>4</v>
      </c>
      <c r="F177" s="348" t="s">
        <v>1909</v>
      </c>
      <c r="G177" s="35" t="s">
        <v>349</v>
      </c>
      <c r="H177" s="39">
        <v>1.0</v>
      </c>
      <c r="I177" s="59">
        <v>3990.0</v>
      </c>
      <c r="J177" s="376"/>
      <c r="K177" s="274"/>
      <c r="L177" s="377" t="s">
        <v>153</v>
      </c>
      <c r="M177" s="378">
        <f>3114/2</f>
        <v>1557</v>
      </c>
      <c r="N177" s="35" t="s">
        <v>1866</v>
      </c>
      <c r="O177" s="44"/>
      <c r="P177" s="44">
        <f>M177*H177</f>
        <v>1557</v>
      </c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252"/>
      <c r="AJ177" s="270"/>
      <c r="AK177" s="270"/>
      <c r="AL177" s="270"/>
      <c r="AM177" s="270"/>
      <c r="AN177" s="270"/>
      <c r="AO177" s="270"/>
    </row>
    <row r="178" ht="15.75" customHeight="1">
      <c r="A178" s="271" t="s">
        <v>315</v>
      </c>
      <c r="B178" s="57" t="s">
        <v>331</v>
      </c>
      <c r="C178" s="57" t="s">
        <v>6</v>
      </c>
      <c r="D178" s="97" t="s">
        <v>567</v>
      </c>
      <c r="E178" s="57" t="s">
        <v>4</v>
      </c>
      <c r="F178" s="57" t="s">
        <v>674</v>
      </c>
      <c r="G178" s="57" t="s">
        <v>583</v>
      </c>
      <c r="H178" s="39">
        <v>1.0</v>
      </c>
      <c r="I178" s="120">
        <v>8990.0</v>
      </c>
      <c r="J178" s="120">
        <v>6970.0</v>
      </c>
      <c r="K178" s="119"/>
      <c r="L178" s="61" t="s">
        <v>675</v>
      </c>
      <c r="M178" s="62">
        <v>2213.0</v>
      </c>
      <c r="N178" s="57" t="s">
        <v>629</v>
      </c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  <c r="AA178" s="252"/>
      <c r="AB178" s="252"/>
      <c r="AC178" s="252"/>
      <c r="AD178" s="252"/>
      <c r="AE178" s="252"/>
      <c r="AF178" s="252"/>
      <c r="AG178" s="252"/>
      <c r="AH178" s="252"/>
      <c r="AI178" s="270"/>
      <c r="AJ178" s="270"/>
      <c r="AK178" s="270"/>
    </row>
    <row r="179" ht="15.75" customHeight="1">
      <c r="A179" s="271" t="s">
        <v>315</v>
      </c>
      <c r="B179" s="57" t="s">
        <v>316</v>
      </c>
      <c r="C179" s="57" t="s">
        <v>6</v>
      </c>
      <c r="D179" s="57" t="s">
        <v>567</v>
      </c>
      <c r="E179" s="57" t="s">
        <v>4</v>
      </c>
      <c r="F179" s="58" t="s">
        <v>588</v>
      </c>
      <c r="G179" s="57" t="s">
        <v>583</v>
      </c>
      <c r="H179" s="39">
        <v>1.0</v>
      </c>
      <c r="I179" s="59">
        <v>8990.0</v>
      </c>
      <c r="J179" s="59">
        <v>6390.0</v>
      </c>
      <c r="K179" s="274"/>
      <c r="L179" s="61">
        <v>2950.0</v>
      </c>
      <c r="M179" s="62">
        <v>2065.0</v>
      </c>
      <c r="N179" s="57" t="s">
        <v>476</v>
      </c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70"/>
      <c r="AK179" s="270"/>
      <c r="AL179" s="270"/>
      <c r="AM179" s="270"/>
      <c r="AN179" s="270"/>
      <c r="AO179" s="270"/>
    </row>
    <row r="180" ht="15.75" customHeight="1">
      <c r="A180" s="271" t="s">
        <v>315</v>
      </c>
      <c r="B180" s="57" t="s">
        <v>316</v>
      </c>
      <c r="C180" s="57" t="s">
        <v>6</v>
      </c>
      <c r="D180" s="57" t="s">
        <v>770</v>
      </c>
      <c r="E180" s="57" t="s">
        <v>4</v>
      </c>
      <c r="F180" s="57" t="s">
        <v>771</v>
      </c>
      <c r="G180" s="57" t="s">
        <v>583</v>
      </c>
      <c r="H180" s="38">
        <v>1.0</v>
      </c>
      <c r="I180" s="113">
        <v>6790.0</v>
      </c>
      <c r="J180" s="132">
        <v>5590.0</v>
      </c>
      <c r="K180" s="104"/>
      <c r="L180" s="133">
        <v>2950.0</v>
      </c>
      <c r="M180" s="381">
        <v>2360.0</v>
      </c>
      <c r="N180" s="57" t="s">
        <v>748</v>
      </c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70"/>
      <c r="AK180" s="270"/>
      <c r="AL180" s="270"/>
      <c r="AM180" s="270"/>
      <c r="AN180" s="270"/>
      <c r="AO180" s="270"/>
    </row>
    <row r="181" ht="15.75" customHeight="1">
      <c r="A181" s="57" t="s">
        <v>315</v>
      </c>
      <c r="B181" s="57" t="s">
        <v>316</v>
      </c>
      <c r="C181" s="57" t="s">
        <v>6</v>
      </c>
      <c r="D181" s="271" t="s">
        <v>567</v>
      </c>
      <c r="E181" s="57" t="s">
        <v>4</v>
      </c>
      <c r="F181" s="57" t="s">
        <v>1059</v>
      </c>
      <c r="G181" s="57" t="s">
        <v>583</v>
      </c>
      <c r="H181" s="38">
        <v>1.0</v>
      </c>
      <c r="I181" s="113">
        <v>6990.0</v>
      </c>
      <c r="J181" s="125"/>
      <c r="K181" s="179">
        <v>2950.0</v>
      </c>
      <c r="L181" s="38">
        <v>2508.0</v>
      </c>
      <c r="M181" s="383">
        <f t="shared" ref="M181:M182" si="18">L181*H181</f>
        <v>2508</v>
      </c>
      <c r="N181" s="57" t="s">
        <v>1037</v>
      </c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  <c r="AA181" s="252"/>
      <c r="AB181" s="252"/>
      <c r="AC181" s="252"/>
      <c r="AD181" s="252"/>
      <c r="AE181" s="252"/>
      <c r="AF181" s="252"/>
      <c r="AG181" s="252"/>
      <c r="AH181" s="252"/>
      <c r="AI181" s="270"/>
      <c r="AJ181" s="270"/>
      <c r="AK181" s="270"/>
    </row>
    <row r="182" ht="15.75" customHeight="1">
      <c r="A182" s="57" t="s">
        <v>315</v>
      </c>
      <c r="B182" s="57" t="s">
        <v>316</v>
      </c>
      <c r="C182" s="57" t="s">
        <v>6</v>
      </c>
      <c r="D182" s="57" t="s">
        <v>328</v>
      </c>
      <c r="E182" s="57" t="s">
        <v>4</v>
      </c>
      <c r="F182" s="57" t="s">
        <v>1059</v>
      </c>
      <c r="G182" s="57" t="s">
        <v>583</v>
      </c>
      <c r="H182" s="38">
        <v>1.0</v>
      </c>
      <c r="I182" s="113">
        <v>6990.0</v>
      </c>
      <c r="J182" s="125"/>
      <c r="K182" s="179">
        <v>2950.0</v>
      </c>
      <c r="L182" s="38">
        <v>2508.0</v>
      </c>
      <c r="M182" s="383">
        <f t="shared" si="18"/>
        <v>2508</v>
      </c>
      <c r="N182" s="57" t="s">
        <v>1037</v>
      </c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70"/>
      <c r="AJ182" s="270"/>
      <c r="AK182" s="270"/>
    </row>
    <row r="183" ht="15.75" customHeight="1">
      <c r="A183" s="261" t="s">
        <v>315</v>
      </c>
      <c r="B183" s="35" t="s">
        <v>316</v>
      </c>
      <c r="C183" s="35" t="s">
        <v>6</v>
      </c>
      <c r="D183" s="35" t="s">
        <v>474</v>
      </c>
      <c r="E183" s="35" t="s">
        <v>319</v>
      </c>
      <c r="F183" s="355" t="s">
        <v>1910</v>
      </c>
      <c r="G183" s="35" t="s">
        <v>583</v>
      </c>
      <c r="H183" s="264">
        <v>1.0</v>
      </c>
      <c r="I183" s="244" t="s">
        <v>1911</v>
      </c>
      <c r="J183" s="265"/>
      <c r="K183" s="266"/>
      <c r="L183" s="264">
        <v>1517.0</v>
      </c>
      <c r="M183" s="267" t="s">
        <v>1912</v>
      </c>
      <c r="N183" s="35" t="s">
        <v>1793</v>
      </c>
      <c r="O183" s="268"/>
      <c r="P183" s="268"/>
      <c r="Q183" s="268"/>
      <c r="R183" s="268"/>
      <c r="S183" s="268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252"/>
      <c r="AJ183" s="270"/>
      <c r="AK183" s="63"/>
      <c r="AL183" s="63"/>
      <c r="AM183" s="63"/>
      <c r="AN183" s="63"/>
      <c r="AO183" s="63"/>
    </row>
    <row r="184" ht="15.75" customHeight="1">
      <c r="A184" s="271" t="s">
        <v>315</v>
      </c>
      <c r="B184" s="57" t="s">
        <v>316</v>
      </c>
      <c r="C184" s="57" t="s">
        <v>6</v>
      </c>
      <c r="D184" s="57" t="s">
        <v>328</v>
      </c>
      <c r="E184" s="57" t="s">
        <v>4</v>
      </c>
      <c r="F184" s="57" t="s">
        <v>772</v>
      </c>
      <c r="G184" s="57" t="s">
        <v>583</v>
      </c>
      <c r="H184" s="38">
        <v>1.0</v>
      </c>
      <c r="I184" s="113">
        <v>3990.0</v>
      </c>
      <c r="J184" s="125"/>
      <c r="K184" s="104"/>
      <c r="L184" s="133">
        <v>1724.0</v>
      </c>
      <c r="M184" s="381">
        <v>862.0</v>
      </c>
      <c r="N184" s="57" t="s">
        <v>748</v>
      </c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52"/>
      <c r="AJ184" s="270"/>
      <c r="AK184" s="270"/>
      <c r="AL184" s="270"/>
      <c r="AM184" s="270"/>
      <c r="AN184" s="270"/>
      <c r="AO184" s="270"/>
    </row>
    <row r="185" ht="15.75" customHeight="1">
      <c r="A185" s="261" t="s">
        <v>315</v>
      </c>
      <c r="B185" s="35" t="s">
        <v>316</v>
      </c>
      <c r="C185" s="35" t="s">
        <v>6</v>
      </c>
      <c r="D185" s="35" t="s">
        <v>567</v>
      </c>
      <c r="E185" s="35" t="s">
        <v>319</v>
      </c>
      <c r="F185" s="355" t="s">
        <v>1913</v>
      </c>
      <c r="G185" s="35" t="s">
        <v>583</v>
      </c>
      <c r="H185" s="264">
        <v>1.0</v>
      </c>
      <c r="I185" s="244" t="s">
        <v>1509</v>
      </c>
      <c r="J185" s="265"/>
      <c r="K185" s="266"/>
      <c r="L185" s="264">
        <v>1213.0</v>
      </c>
      <c r="M185" s="267" t="s">
        <v>1914</v>
      </c>
      <c r="N185" s="35" t="s">
        <v>1793</v>
      </c>
      <c r="O185" s="268"/>
      <c r="P185" s="268"/>
      <c r="Q185" s="268"/>
      <c r="R185" s="268"/>
      <c r="S185" s="268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252"/>
      <c r="AJ185" s="270"/>
      <c r="AK185" s="63"/>
      <c r="AL185" s="63"/>
      <c r="AM185" s="63"/>
      <c r="AN185" s="63"/>
      <c r="AO185" s="63"/>
    </row>
    <row r="186" ht="15.75" customHeight="1">
      <c r="A186" s="261" t="s">
        <v>315</v>
      </c>
      <c r="B186" s="35" t="s">
        <v>316</v>
      </c>
      <c r="C186" s="35" t="s">
        <v>6</v>
      </c>
      <c r="D186" s="35" t="s">
        <v>567</v>
      </c>
      <c r="E186" s="35" t="s">
        <v>319</v>
      </c>
      <c r="F186" s="355" t="s">
        <v>1915</v>
      </c>
      <c r="G186" s="35" t="s">
        <v>583</v>
      </c>
      <c r="H186" s="264">
        <v>1.0</v>
      </c>
      <c r="I186" s="244" t="s">
        <v>1509</v>
      </c>
      <c r="J186" s="265"/>
      <c r="K186" s="266"/>
      <c r="L186" s="264">
        <v>1213.0</v>
      </c>
      <c r="M186" s="267" t="s">
        <v>1914</v>
      </c>
      <c r="N186" s="35" t="s">
        <v>1793</v>
      </c>
      <c r="O186" s="268"/>
      <c r="P186" s="268"/>
      <c r="Q186" s="268"/>
      <c r="R186" s="268"/>
      <c r="S186" s="268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252"/>
      <c r="AJ186" s="270"/>
      <c r="AK186" s="63"/>
      <c r="AL186" s="63"/>
      <c r="AM186" s="63"/>
      <c r="AN186" s="63"/>
      <c r="AO186" s="63"/>
    </row>
    <row r="187" ht="15.75" customHeight="1">
      <c r="A187" s="35" t="s">
        <v>315</v>
      </c>
      <c r="B187" s="35" t="s">
        <v>316</v>
      </c>
      <c r="C187" s="35" t="s">
        <v>6</v>
      </c>
      <c r="D187" s="97" t="s">
        <v>328</v>
      </c>
      <c r="E187" s="97" t="s">
        <v>4</v>
      </c>
      <c r="F187" s="289" t="s">
        <v>1916</v>
      </c>
      <c r="G187" s="97" t="s">
        <v>1917</v>
      </c>
      <c r="H187" s="39">
        <v>1.0</v>
      </c>
      <c r="I187" s="97">
        <v>4970.0</v>
      </c>
      <c r="J187" s="97">
        <v>3590.0</v>
      </c>
      <c r="K187" s="38"/>
      <c r="L187" s="290"/>
      <c r="M187" s="291">
        <v>1634.0</v>
      </c>
      <c r="N187" s="35"/>
      <c r="O187" s="231"/>
      <c r="P187" s="231"/>
      <c r="Q187" s="231"/>
      <c r="R187" s="231"/>
      <c r="S187" s="231"/>
      <c r="T187" s="231"/>
      <c r="U187" s="231"/>
      <c r="V187" s="231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252"/>
      <c r="AJ187" s="270"/>
      <c r="AK187" s="270"/>
      <c r="AL187" s="270"/>
      <c r="AM187" s="270"/>
      <c r="AN187" s="270"/>
      <c r="AO187" s="270"/>
    </row>
    <row r="188" ht="15.75" customHeight="1">
      <c r="A188" s="35" t="s">
        <v>315</v>
      </c>
      <c r="B188" s="35" t="s">
        <v>331</v>
      </c>
      <c r="C188" s="35" t="s">
        <v>6</v>
      </c>
      <c r="D188" s="97" t="s">
        <v>567</v>
      </c>
      <c r="E188" s="97" t="s">
        <v>4</v>
      </c>
      <c r="F188" s="289" t="s">
        <v>1918</v>
      </c>
      <c r="G188" s="97" t="s">
        <v>1917</v>
      </c>
      <c r="H188" s="39">
        <v>1.0</v>
      </c>
      <c r="I188" s="97">
        <v>7390.0</v>
      </c>
      <c r="J188" s="97">
        <v>5190.0</v>
      </c>
      <c r="K188" s="38"/>
      <c r="L188" s="290"/>
      <c r="M188" s="291">
        <v>2381.0</v>
      </c>
      <c r="N188" s="35"/>
      <c r="O188" s="231"/>
      <c r="P188" s="231"/>
      <c r="Q188" s="231"/>
      <c r="R188" s="231"/>
      <c r="S188" s="231"/>
      <c r="T188" s="231"/>
      <c r="U188" s="231"/>
      <c r="V188" s="231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252"/>
      <c r="AJ188" s="270"/>
      <c r="AK188" s="270"/>
      <c r="AL188" s="270"/>
      <c r="AM188" s="270"/>
      <c r="AN188" s="270"/>
      <c r="AO188" s="270"/>
    </row>
    <row r="189" ht="15.75" customHeight="1">
      <c r="A189" s="35" t="s">
        <v>315</v>
      </c>
      <c r="B189" s="35" t="s">
        <v>316</v>
      </c>
      <c r="C189" s="35" t="s">
        <v>6</v>
      </c>
      <c r="D189" s="97" t="s">
        <v>567</v>
      </c>
      <c r="E189" s="97" t="s">
        <v>4</v>
      </c>
      <c r="F189" s="289" t="s">
        <v>773</v>
      </c>
      <c r="G189" s="97" t="s">
        <v>1917</v>
      </c>
      <c r="H189" s="39">
        <v>1.0</v>
      </c>
      <c r="I189" s="97">
        <v>7290.0</v>
      </c>
      <c r="J189" s="97">
        <v>4990.0</v>
      </c>
      <c r="K189" s="38"/>
      <c r="L189" s="290"/>
      <c r="M189" s="291">
        <v>2213.0</v>
      </c>
      <c r="N189" s="35"/>
      <c r="O189" s="231"/>
      <c r="P189" s="231"/>
      <c r="Q189" s="231"/>
      <c r="R189" s="231"/>
      <c r="S189" s="231"/>
      <c r="T189" s="231"/>
      <c r="U189" s="231"/>
      <c r="V189" s="231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252"/>
      <c r="AJ189" s="270"/>
      <c r="AK189" s="270"/>
      <c r="AL189" s="270"/>
      <c r="AM189" s="270"/>
      <c r="AN189" s="270"/>
      <c r="AO189" s="270"/>
    </row>
    <row r="190" ht="15.75" customHeight="1">
      <c r="A190" s="271" t="s">
        <v>315</v>
      </c>
      <c r="B190" s="57" t="s">
        <v>316</v>
      </c>
      <c r="C190" s="57" t="s">
        <v>6</v>
      </c>
      <c r="D190" s="97" t="s">
        <v>567</v>
      </c>
      <c r="E190" s="57" t="s">
        <v>4</v>
      </c>
      <c r="F190" s="57" t="s">
        <v>773</v>
      </c>
      <c r="G190" s="57" t="s">
        <v>583</v>
      </c>
      <c r="H190" s="38">
        <v>1.0</v>
      </c>
      <c r="I190" s="113">
        <v>5590.0</v>
      </c>
      <c r="J190" s="132">
        <v>3790.0</v>
      </c>
      <c r="K190" s="104"/>
      <c r="L190" s="133">
        <v>2380.0</v>
      </c>
      <c r="M190" s="381">
        <v>1666.0</v>
      </c>
      <c r="N190" s="57" t="s">
        <v>748</v>
      </c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  <c r="AA190" s="252"/>
      <c r="AB190" s="252"/>
      <c r="AC190" s="252"/>
      <c r="AD190" s="252"/>
      <c r="AE190" s="252"/>
      <c r="AF190" s="252"/>
      <c r="AG190" s="252"/>
      <c r="AH190" s="252"/>
      <c r="AI190" s="252"/>
      <c r="AJ190" s="270"/>
      <c r="AK190" s="270"/>
      <c r="AL190" s="270"/>
      <c r="AM190" s="270"/>
      <c r="AN190" s="270"/>
      <c r="AO190" s="270"/>
    </row>
    <row r="191" ht="15.75" customHeight="1">
      <c r="A191" s="271" t="s">
        <v>315</v>
      </c>
      <c r="B191" s="57" t="s">
        <v>316</v>
      </c>
      <c r="C191" s="57" t="s">
        <v>6</v>
      </c>
      <c r="D191" s="97" t="s">
        <v>328</v>
      </c>
      <c r="E191" s="57" t="s">
        <v>4</v>
      </c>
      <c r="F191" s="57" t="s">
        <v>678</v>
      </c>
      <c r="G191" s="57" t="s">
        <v>583</v>
      </c>
      <c r="H191" s="39">
        <v>1.0</v>
      </c>
      <c r="I191" s="120">
        <v>7290.0</v>
      </c>
      <c r="J191" s="120">
        <v>5890.0</v>
      </c>
      <c r="K191" s="119"/>
      <c r="L191" s="61" t="s">
        <v>679</v>
      </c>
      <c r="M191" s="62">
        <v>1785.0</v>
      </c>
      <c r="N191" s="57" t="s">
        <v>629</v>
      </c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  <c r="AA191" s="252"/>
      <c r="AB191" s="252"/>
      <c r="AC191" s="252"/>
      <c r="AD191" s="252"/>
      <c r="AE191" s="252"/>
      <c r="AF191" s="252"/>
      <c r="AG191" s="252"/>
      <c r="AH191" s="252"/>
      <c r="AI191" s="270"/>
      <c r="AJ191" s="270"/>
      <c r="AK191" s="270"/>
    </row>
    <row r="192" ht="15.75" customHeight="1">
      <c r="A192" s="271" t="s">
        <v>315</v>
      </c>
      <c r="B192" s="57" t="s">
        <v>316</v>
      </c>
      <c r="C192" s="57" t="s">
        <v>6</v>
      </c>
      <c r="D192" s="57" t="s">
        <v>328</v>
      </c>
      <c r="E192" s="57" t="s">
        <v>4</v>
      </c>
      <c r="F192" s="58" t="s">
        <v>589</v>
      </c>
      <c r="G192" s="57" t="s">
        <v>583</v>
      </c>
      <c r="H192" s="39">
        <v>1.0</v>
      </c>
      <c r="I192" s="59">
        <v>5290.0</v>
      </c>
      <c r="J192" s="59">
        <v>3990.0</v>
      </c>
      <c r="K192" s="274"/>
      <c r="L192" s="61">
        <v>1749.0</v>
      </c>
      <c r="M192" s="62">
        <v>1224.0</v>
      </c>
      <c r="N192" s="57" t="s">
        <v>476</v>
      </c>
      <c r="O192" s="363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  <c r="AA192" s="252"/>
      <c r="AB192" s="252"/>
      <c r="AC192" s="252"/>
      <c r="AD192" s="252"/>
      <c r="AE192" s="252"/>
      <c r="AF192" s="252"/>
      <c r="AG192" s="252"/>
      <c r="AH192" s="252"/>
      <c r="AI192" s="252"/>
      <c r="AJ192" s="270"/>
      <c r="AK192" s="270"/>
      <c r="AL192" s="270"/>
      <c r="AM192" s="270"/>
      <c r="AN192" s="270"/>
      <c r="AO192" s="270"/>
    </row>
    <row r="193" ht="15.75" customHeight="1">
      <c r="A193" s="35" t="s">
        <v>315</v>
      </c>
      <c r="B193" s="35" t="s">
        <v>316</v>
      </c>
      <c r="C193" s="35" t="s">
        <v>6</v>
      </c>
      <c r="D193" s="97" t="s">
        <v>328</v>
      </c>
      <c r="E193" s="97" t="s">
        <v>4</v>
      </c>
      <c r="F193" s="289" t="s">
        <v>1919</v>
      </c>
      <c r="G193" s="97" t="s">
        <v>1920</v>
      </c>
      <c r="H193" s="39">
        <v>1.0</v>
      </c>
      <c r="I193" s="97">
        <v>3990.0</v>
      </c>
      <c r="J193" s="97">
        <v>2590.0</v>
      </c>
      <c r="K193" s="38"/>
      <c r="L193" s="290"/>
      <c r="M193" s="291">
        <v>1107.0</v>
      </c>
      <c r="N193" s="35"/>
      <c r="O193" s="231"/>
      <c r="P193" s="231"/>
      <c r="Q193" s="231"/>
      <c r="R193" s="231"/>
      <c r="S193" s="231"/>
      <c r="T193" s="231"/>
      <c r="U193" s="231"/>
      <c r="V193" s="231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252"/>
      <c r="AJ193" s="270"/>
      <c r="AK193" s="270"/>
      <c r="AL193" s="270"/>
      <c r="AM193" s="270"/>
      <c r="AN193" s="270"/>
      <c r="AO193" s="270"/>
    </row>
    <row r="194" ht="15.75" customHeight="1">
      <c r="A194" s="271" t="s">
        <v>315</v>
      </c>
      <c r="B194" s="57" t="s">
        <v>316</v>
      </c>
      <c r="C194" s="57" t="s">
        <v>6</v>
      </c>
      <c r="D194" s="97" t="s">
        <v>328</v>
      </c>
      <c r="E194" s="57" t="s">
        <v>4</v>
      </c>
      <c r="F194" s="57" t="s">
        <v>680</v>
      </c>
      <c r="G194" s="57" t="s">
        <v>583</v>
      </c>
      <c r="H194" s="39">
        <v>1.0</v>
      </c>
      <c r="I194" s="120">
        <v>5790.0</v>
      </c>
      <c r="J194" s="120">
        <v>4590.0</v>
      </c>
      <c r="K194" s="119"/>
      <c r="L194" s="61" t="s">
        <v>662</v>
      </c>
      <c r="M194" s="124">
        <f t="shared" ref="M194:M197" si="19">2896/2</f>
        <v>1448</v>
      </c>
      <c r="N194" s="57" t="s">
        <v>629</v>
      </c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  <c r="AA194" s="252"/>
      <c r="AB194" s="252"/>
      <c r="AC194" s="252"/>
      <c r="AD194" s="252"/>
      <c r="AE194" s="252"/>
      <c r="AF194" s="252"/>
      <c r="AG194" s="252"/>
      <c r="AH194" s="252"/>
      <c r="AI194" s="270"/>
      <c r="AJ194" s="270"/>
      <c r="AK194" s="270"/>
    </row>
    <row r="195" ht="15.75" customHeight="1">
      <c r="A195" s="271" t="s">
        <v>315</v>
      </c>
      <c r="B195" s="57" t="s">
        <v>316</v>
      </c>
      <c r="C195" s="57" t="s">
        <v>6</v>
      </c>
      <c r="D195" s="97" t="s">
        <v>567</v>
      </c>
      <c r="E195" s="57" t="s">
        <v>4</v>
      </c>
      <c r="F195" s="57" t="s">
        <v>680</v>
      </c>
      <c r="G195" s="57" t="s">
        <v>583</v>
      </c>
      <c r="H195" s="39">
        <v>1.0</v>
      </c>
      <c r="I195" s="120">
        <v>5790.0</v>
      </c>
      <c r="J195" s="120">
        <v>4590.0</v>
      </c>
      <c r="K195" s="119"/>
      <c r="L195" s="61" t="s">
        <v>662</v>
      </c>
      <c r="M195" s="124">
        <f t="shared" si="19"/>
        <v>1448</v>
      </c>
      <c r="N195" s="57" t="s">
        <v>629</v>
      </c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  <c r="AA195" s="252"/>
      <c r="AB195" s="252"/>
      <c r="AC195" s="252"/>
      <c r="AD195" s="252"/>
      <c r="AE195" s="252"/>
      <c r="AF195" s="252"/>
      <c r="AG195" s="252"/>
      <c r="AH195" s="252"/>
      <c r="AI195" s="270"/>
      <c r="AJ195" s="270"/>
      <c r="AK195" s="270"/>
    </row>
    <row r="196" ht="15.75" customHeight="1">
      <c r="A196" s="271" t="s">
        <v>315</v>
      </c>
      <c r="B196" s="57" t="s">
        <v>316</v>
      </c>
      <c r="C196" s="57" t="s">
        <v>6</v>
      </c>
      <c r="D196" s="97" t="s">
        <v>328</v>
      </c>
      <c r="E196" s="57" t="s">
        <v>4</v>
      </c>
      <c r="F196" s="57" t="s">
        <v>681</v>
      </c>
      <c r="G196" s="57" t="s">
        <v>583</v>
      </c>
      <c r="H196" s="39">
        <v>1.0</v>
      </c>
      <c r="I196" s="120">
        <v>5790.0</v>
      </c>
      <c r="J196" s="120">
        <v>4590.0</v>
      </c>
      <c r="K196" s="119"/>
      <c r="L196" s="61" t="s">
        <v>662</v>
      </c>
      <c r="M196" s="124">
        <f t="shared" si="19"/>
        <v>1448</v>
      </c>
      <c r="N196" s="57" t="s">
        <v>629</v>
      </c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  <c r="AH196" s="252"/>
      <c r="AI196" s="270"/>
      <c r="AJ196" s="270"/>
      <c r="AK196" s="270"/>
    </row>
    <row r="197" ht="15.75" customHeight="1">
      <c r="A197" s="271" t="s">
        <v>315</v>
      </c>
      <c r="B197" s="57" t="s">
        <v>316</v>
      </c>
      <c r="C197" s="57" t="s">
        <v>6</v>
      </c>
      <c r="D197" s="97" t="s">
        <v>567</v>
      </c>
      <c r="E197" s="57" t="s">
        <v>4</v>
      </c>
      <c r="F197" s="57" t="s">
        <v>681</v>
      </c>
      <c r="G197" s="57" t="s">
        <v>583</v>
      </c>
      <c r="H197" s="39">
        <v>1.0</v>
      </c>
      <c r="I197" s="120">
        <v>5790.0</v>
      </c>
      <c r="J197" s="120">
        <v>4590.0</v>
      </c>
      <c r="K197" s="119"/>
      <c r="L197" s="61" t="s">
        <v>662</v>
      </c>
      <c r="M197" s="124">
        <f t="shared" si="19"/>
        <v>1448</v>
      </c>
      <c r="N197" s="57" t="s">
        <v>629</v>
      </c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  <c r="AA197" s="252"/>
      <c r="AB197" s="252"/>
      <c r="AC197" s="252"/>
      <c r="AD197" s="252"/>
      <c r="AE197" s="252"/>
      <c r="AF197" s="252"/>
      <c r="AG197" s="252"/>
      <c r="AH197" s="252"/>
      <c r="AI197" s="270"/>
      <c r="AJ197" s="270"/>
      <c r="AK197" s="270"/>
    </row>
    <row r="198" ht="15.75" customHeight="1">
      <c r="A198" s="35" t="s">
        <v>315</v>
      </c>
      <c r="B198" s="367" t="s">
        <v>316</v>
      </c>
      <c r="C198" s="367" t="s">
        <v>6</v>
      </c>
      <c r="D198" s="367" t="s">
        <v>474</v>
      </c>
      <c r="E198" s="367" t="s">
        <v>4</v>
      </c>
      <c r="F198" s="368" t="s">
        <v>1921</v>
      </c>
      <c r="G198" s="369" t="s">
        <v>1887</v>
      </c>
      <c r="H198" s="39">
        <v>1.0</v>
      </c>
      <c r="I198" s="367">
        <v>7990.0</v>
      </c>
      <c r="J198" s="367">
        <v>4790.0</v>
      </c>
      <c r="K198" s="274"/>
      <c r="L198" s="391">
        <v>1993.0</v>
      </c>
      <c r="M198" s="392">
        <v>1993.0</v>
      </c>
      <c r="N198" s="57" t="s">
        <v>1841</v>
      </c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52"/>
      <c r="AJ198" s="270"/>
      <c r="AK198" s="270"/>
      <c r="AL198" s="270"/>
      <c r="AM198" s="270"/>
      <c r="AN198" s="270"/>
      <c r="AO198" s="270"/>
    </row>
    <row r="199" ht="15.75" customHeight="1">
      <c r="A199" s="271" t="s">
        <v>315</v>
      </c>
      <c r="B199" s="57" t="s">
        <v>316</v>
      </c>
      <c r="C199" s="57" t="s">
        <v>6</v>
      </c>
      <c r="D199" s="97" t="s">
        <v>567</v>
      </c>
      <c r="E199" s="57" t="s">
        <v>4</v>
      </c>
      <c r="F199" s="57" t="s">
        <v>774</v>
      </c>
      <c r="G199" s="57" t="s">
        <v>583</v>
      </c>
      <c r="H199" s="38">
        <v>1.0</v>
      </c>
      <c r="I199" s="113">
        <v>3990.0</v>
      </c>
      <c r="J199" s="125"/>
      <c r="K199" s="104"/>
      <c r="L199" s="133">
        <v>1691.0</v>
      </c>
      <c r="M199" s="381">
        <v>1184.0</v>
      </c>
      <c r="N199" s="57" t="s">
        <v>748</v>
      </c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  <c r="AA199" s="252"/>
      <c r="AB199" s="252"/>
      <c r="AC199" s="252"/>
      <c r="AD199" s="252"/>
      <c r="AE199" s="252"/>
      <c r="AF199" s="252"/>
      <c r="AG199" s="252"/>
      <c r="AH199" s="252"/>
      <c r="AI199" s="252"/>
      <c r="AJ199" s="270"/>
      <c r="AK199" s="270"/>
      <c r="AL199" s="270"/>
      <c r="AM199" s="270"/>
      <c r="AN199" s="270"/>
      <c r="AO199" s="270"/>
    </row>
    <row r="200" ht="15.75" customHeight="1">
      <c r="A200" s="35" t="s">
        <v>315</v>
      </c>
      <c r="B200" s="35" t="s">
        <v>316</v>
      </c>
      <c r="C200" s="35" t="s">
        <v>6</v>
      </c>
      <c r="D200" s="35" t="s">
        <v>328</v>
      </c>
      <c r="E200" s="35" t="s">
        <v>319</v>
      </c>
      <c r="F200" s="325" t="s">
        <v>1922</v>
      </c>
      <c r="G200" s="326" t="s">
        <v>583</v>
      </c>
      <c r="H200" s="154">
        <v>1.0</v>
      </c>
      <c r="I200" s="57">
        <v>4690.0</v>
      </c>
      <c r="J200" s="57">
        <v>3790.0</v>
      </c>
      <c r="K200" s="57"/>
      <c r="L200" s="154">
        <v>1352.0</v>
      </c>
      <c r="M200" s="327">
        <f t="shared" ref="M200:M202" si="20">L200*H200</f>
        <v>1352</v>
      </c>
      <c r="N200" s="57" t="s">
        <v>1814</v>
      </c>
      <c r="O200" s="346"/>
      <c r="P200" s="323"/>
      <c r="Q200" s="323"/>
      <c r="R200" s="323"/>
      <c r="S200" s="323"/>
      <c r="T200" s="323"/>
      <c r="U200" s="323"/>
      <c r="V200" s="323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252"/>
      <c r="AK200" s="270"/>
      <c r="AL200" s="270"/>
      <c r="AM200" s="270"/>
      <c r="AN200" s="270"/>
      <c r="AO200" s="270"/>
    </row>
    <row r="201" ht="15.75" customHeight="1">
      <c r="A201" s="57" t="s">
        <v>315</v>
      </c>
      <c r="B201" s="57" t="s">
        <v>316</v>
      </c>
      <c r="C201" s="57" t="s">
        <v>6</v>
      </c>
      <c r="D201" s="57" t="s">
        <v>328</v>
      </c>
      <c r="E201" s="57" t="s">
        <v>1202</v>
      </c>
      <c r="F201" s="58" t="s">
        <v>1215</v>
      </c>
      <c r="G201" s="57" t="s">
        <v>1053</v>
      </c>
      <c r="H201" s="97">
        <v>1.0</v>
      </c>
      <c r="I201" s="113">
        <v>4190.0</v>
      </c>
      <c r="J201" s="125"/>
      <c r="K201" s="211">
        <v>1790.0</v>
      </c>
      <c r="L201" s="97">
        <v>1593.0</v>
      </c>
      <c r="M201" s="189">
        <f t="shared" si="20"/>
        <v>1593</v>
      </c>
      <c r="N201" s="57" t="s">
        <v>1204</v>
      </c>
      <c r="O201" s="63"/>
      <c r="P201" s="203"/>
      <c r="Q201" s="203"/>
      <c r="R201" s="396"/>
      <c r="S201" s="396"/>
      <c r="T201" s="396"/>
      <c r="U201" s="396"/>
      <c r="V201" s="396"/>
      <c r="W201" s="396"/>
      <c r="X201" s="396"/>
      <c r="Y201" s="396"/>
      <c r="Z201" s="396"/>
      <c r="AA201" s="396"/>
      <c r="AB201" s="396"/>
      <c r="AC201" s="396"/>
      <c r="AD201" s="396"/>
      <c r="AE201" s="396"/>
      <c r="AF201" s="396"/>
      <c r="AG201" s="396"/>
      <c r="AH201" s="396"/>
      <c r="AI201" s="396"/>
      <c r="AJ201" s="396"/>
      <c r="AK201" s="396"/>
      <c r="AL201" s="396"/>
      <c r="AM201" s="396"/>
      <c r="AN201" s="396"/>
    </row>
    <row r="202" ht="15.75" customHeight="1">
      <c r="A202" s="57" t="s">
        <v>315</v>
      </c>
      <c r="B202" s="57" t="s">
        <v>316</v>
      </c>
      <c r="C202" s="57" t="s">
        <v>6</v>
      </c>
      <c r="D202" s="57" t="s">
        <v>318</v>
      </c>
      <c r="E202" s="57" t="s">
        <v>1202</v>
      </c>
      <c r="F202" s="58" t="s">
        <v>1215</v>
      </c>
      <c r="G202" s="57" t="s">
        <v>1053</v>
      </c>
      <c r="H202" s="97">
        <v>1.0</v>
      </c>
      <c r="I202" s="113">
        <v>4190.0</v>
      </c>
      <c r="J202" s="125"/>
      <c r="K202" s="211">
        <v>1790.0</v>
      </c>
      <c r="L202" s="97">
        <v>1593.0</v>
      </c>
      <c r="M202" s="189">
        <f t="shared" si="20"/>
        <v>1593</v>
      </c>
      <c r="N202" s="57" t="s">
        <v>1204</v>
      </c>
      <c r="O202" s="63"/>
      <c r="P202" s="203"/>
      <c r="Q202" s="203"/>
      <c r="R202" s="396"/>
      <c r="S202" s="396"/>
      <c r="T202" s="396"/>
      <c r="U202" s="396"/>
      <c r="V202" s="396"/>
      <c r="W202" s="396"/>
      <c r="X202" s="396"/>
      <c r="Y202" s="396"/>
      <c r="Z202" s="396"/>
      <c r="AA202" s="396"/>
      <c r="AB202" s="396"/>
      <c r="AC202" s="396"/>
      <c r="AD202" s="396"/>
      <c r="AE202" s="396"/>
      <c r="AF202" s="396"/>
      <c r="AG202" s="396"/>
      <c r="AH202" s="396"/>
      <c r="AI202" s="396"/>
      <c r="AJ202" s="396"/>
      <c r="AK202" s="396"/>
      <c r="AL202" s="396"/>
      <c r="AM202" s="396"/>
      <c r="AN202" s="396"/>
    </row>
    <row r="203" ht="15.75" customHeight="1">
      <c r="A203" s="35" t="s">
        <v>315</v>
      </c>
      <c r="B203" s="35" t="s">
        <v>316</v>
      </c>
      <c r="C203" s="35" t="s">
        <v>6</v>
      </c>
      <c r="D203" s="97" t="s">
        <v>567</v>
      </c>
      <c r="E203" s="97" t="s">
        <v>4</v>
      </c>
      <c r="F203" s="289" t="s">
        <v>1923</v>
      </c>
      <c r="G203" s="97" t="s">
        <v>1917</v>
      </c>
      <c r="H203" s="39">
        <v>1.0</v>
      </c>
      <c r="I203" s="97">
        <v>5990.0</v>
      </c>
      <c r="J203" s="97">
        <v>4190.0</v>
      </c>
      <c r="K203" s="38"/>
      <c r="L203" s="290"/>
      <c r="M203" s="291">
        <v>1851.0</v>
      </c>
      <c r="N203" s="35"/>
      <c r="O203" s="231"/>
      <c r="P203" s="231"/>
      <c r="Q203" s="231"/>
      <c r="R203" s="231"/>
      <c r="S203" s="231"/>
      <c r="T203" s="231"/>
      <c r="U203" s="231"/>
      <c r="V203" s="231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252"/>
      <c r="AJ203" s="270"/>
      <c r="AK203" s="270"/>
      <c r="AL203" s="270"/>
      <c r="AM203" s="270"/>
      <c r="AN203" s="270"/>
      <c r="AO203" s="270"/>
    </row>
    <row r="204" ht="15.75" customHeight="1">
      <c r="A204" s="271" t="s">
        <v>315</v>
      </c>
      <c r="B204" s="57" t="s">
        <v>316</v>
      </c>
      <c r="C204" s="57" t="s">
        <v>6</v>
      </c>
      <c r="D204" s="97" t="s">
        <v>567</v>
      </c>
      <c r="E204" s="57" t="s">
        <v>4</v>
      </c>
      <c r="F204" s="57" t="s">
        <v>682</v>
      </c>
      <c r="G204" s="57" t="s">
        <v>583</v>
      </c>
      <c r="H204" s="39">
        <v>1.0</v>
      </c>
      <c r="I204" s="120">
        <v>5790.0</v>
      </c>
      <c r="J204" s="120">
        <v>4590.0</v>
      </c>
      <c r="K204" s="119"/>
      <c r="L204" s="61" t="s">
        <v>662</v>
      </c>
      <c r="M204" s="62">
        <v>1448.0</v>
      </c>
      <c r="N204" s="57" t="s">
        <v>629</v>
      </c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  <c r="AA204" s="252"/>
      <c r="AB204" s="252"/>
      <c r="AC204" s="252"/>
      <c r="AD204" s="252"/>
      <c r="AE204" s="252"/>
      <c r="AF204" s="252"/>
      <c r="AG204" s="252"/>
      <c r="AH204" s="252"/>
      <c r="AI204" s="270"/>
      <c r="AJ204" s="270"/>
      <c r="AK204" s="270"/>
    </row>
    <row r="205" ht="15.75" customHeight="1">
      <c r="A205" s="271" t="s">
        <v>315</v>
      </c>
      <c r="B205" s="57" t="s">
        <v>316</v>
      </c>
      <c r="C205" s="57" t="s">
        <v>6</v>
      </c>
      <c r="D205" s="97" t="s">
        <v>328</v>
      </c>
      <c r="E205" s="57" t="s">
        <v>4</v>
      </c>
      <c r="F205" s="57" t="s">
        <v>683</v>
      </c>
      <c r="G205" s="57" t="s">
        <v>583</v>
      </c>
      <c r="H205" s="39">
        <v>1.0</v>
      </c>
      <c r="I205" s="120">
        <v>5790.0</v>
      </c>
      <c r="J205" s="120">
        <v>4590.0</v>
      </c>
      <c r="K205" s="119"/>
      <c r="L205" s="61" t="s">
        <v>662</v>
      </c>
      <c r="M205" s="62">
        <v>1448.0</v>
      </c>
      <c r="N205" s="57" t="s">
        <v>629</v>
      </c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  <c r="AA205" s="252"/>
      <c r="AB205" s="252"/>
      <c r="AC205" s="252"/>
      <c r="AD205" s="252"/>
      <c r="AE205" s="252"/>
      <c r="AF205" s="252"/>
      <c r="AG205" s="252"/>
      <c r="AH205" s="252"/>
      <c r="AI205" s="270"/>
      <c r="AJ205" s="270"/>
      <c r="AK205" s="270"/>
    </row>
    <row r="206" ht="15.75" customHeight="1">
      <c r="A206" s="57" t="s">
        <v>315</v>
      </c>
      <c r="B206" s="57" t="s">
        <v>316</v>
      </c>
      <c r="C206" s="57" t="s">
        <v>6</v>
      </c>
      <c r="D206" s="271" t="s">
        <v>567</v>
      </c>
      <c r="E206" s="57" t="s">
        <v>4</v>
      </c>
      <c r="F206" s="57" t="s">
        <v>1061</v>
      </c>
      <c r="G206" s="57" t="s">
        <v>583</v>
      </c>
      <c r="H206" s="38">
        <v>1.0</v>
      </c>
      <c r="I206" s="113">
        <v>6790.0</v>
      </c>
      <c r="J206" s="125"/>
      <c r="K206" s="179">
        <v>2850.0</v>
      </c>
      <c r="L206" s="38">
        <v>2423.0</v>
      </c>
      <c r="M206" s="383">
        <f>L206*H206</f>
        <v>2423</v>
      </c>
      <c r="N206" s="57" t="s">
        <v>1037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 ht="15.75" customHeight="1">
      <c r="A207" s="271" t="s">
        <v>315</v>
      </c>
      <c r="B207" s="271" t="s">
        <v>316</v>
      </c>
      <c r="C207" s="271" t="s">
        <v>6</v>
      </c>
      <c r="D207" s="271" t="s">
        <v>328</v>
      </c>
      <c r="E207" s="271" t="s">
        <v>319</v>
      </c>
      <c r="F207" s="272" t="s">
        <v>1924</v>
      </c>
      <c r="G207" s="271" t="s">
        <v>349</v>
      </c>
      <c r="H207" s="273">
        <v>1.0</v>
      </c>
      <c r="I207" s="271">
        <v>5590.0</v>
      </c>
      <c r="J207" s="271"/>
      <c r="K207" s="274"/>
      <c r="L207" s="154">
        <v>2330.0</v>
      </c>
      <c r="M207" s="275">
        <v>2214.0</v>
      </c>
      <c r="N207" s="271" t="s">
        <v>321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70"/>
      <c r="AK207" s="270"/>
      <c r="AL207" s="270"/>
      <c r="AM207" s="270"/>
      <c r="AN207" s="270"/>
      <c r="AO207" s="270"/>
    </row>
    <row r="208" ht="15.75" customHeight="1">
      <c r="A208" s="271" t="s">
        <v>315</v>
      </c>
      <c r="B208" s="271" t="s">
        <v>316</v>
      </c>
      <c r="C208" s="271" t="s">
        <v>6</v>
      </c>
      <c r="D208" s="271" t="s">
        <v>567</v>
      </c>
      <c r="E208" s="271" t="s">
        <v>319</v>
      </c>
      <c r="F208" s="272" t="s">
        <v>1925</v>
      </c>
      <c r="G208" s="271" t="s">
        <v>349</v>
      </c>
      <c r="H208" s="273">
        <v>1.0</v>
      </c>
      <c r="I208" s="271">
        <v>4790.0</v>
      </c>
      <c r="J208" s="271"/>
      <c r="K208" s="274"/>
      <c r="L208" s="154">
        <v>1990.0</v>
      </c>
      <c r="M208" s="275">
        <v>1891.0</v>
      </c>
      <c r="N208" s="271" t="s">
        <v>321</v>
      </c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  <c r="AH208" s="252"/>
      <c r="AI208" s="252"/>
      <c r="AJ208" s="270"/>
      <c r="AK208" s="270"/>
      <c r="AL208" s="270"/>
      <c r="AM208" s="270"/>
      <c r="AN208" s="270"/>
      <c r="AO208" s="270"/>
    </row>
    <row r="209" ht="15.75" customHeight="1">
      <c r="A209" s="271" t="s">
        <v>315</v>
      </c>
      <c r="B209" s="271" t="s">
        <v>316</v>
      </c>
      <c r="C209" s="271" t="s">
        <v>6</v>
      </c>
      <c r="D209" s="271" t="s">
        <v>328</v>
      </c>
      <c r="E209" s="271" t="s">
        <v>319</v>
      </c>
      <c r="F209" s="272" t="s">
        <v>1926</v>
      </c>
      <c r="G209" s="271" t="s">
        <v>349</v>
      </c>
      <c r="H209" s="273">
        <v>1.0</v>
      </c>
      <c r="I209" s="271">
        <v>4790.0</v>
      </c>
      <c r="J209" s="271"/>
      <c r="K209" s="274"/>
      <c r="L209" s="154">
        <v>1990.0</v>
      </c>
      <c r="M209" s="275">
        <v>1891.0</v>
      </c>
      <c r="N209" s="271" t="s">
        <v>321</v>
      </c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  <c r="AA209" s="252"/>
      <c r="AB209" s="252"/>
      <c r="AC209" s="252"/>
      <c r="AD209" s="252"/>
      <c r="AE209" s="252"/>
      <c r="AF209" s="252"/>
      <c r="AG209" s="252"/>
      <c r="AH209" s="252"/>
      <c r="AI209" s="252"/>
      <c r="AJ209" s="270"/>
      <c r="AK209" s="270"/>
      <c r="AL209" s="270"/>
      <c r="AM209" s="270"/>
      <c r="AN209" s="270"/>
      <c r="AO209" s="270"/>
    </row>
    <row r="210" ht="15.75" customHeight="1">
      <c r="A210" s="271" t="s">
        <v>315</v>
      </c>
      <c r="B210" s="271" t="s">
        <v>316</v>
      </c>
      <c r="C210" s="271" t="s">
        <v>6</v>
      </c>
      <c r="D210" s="271" t="s">
        <v>567</v>
      </c>
      <c r="E210" s="271" t="s">
        <v>319</v>
      </c>
      <c r="F210" s="272" t="s">
        <v>1926</v>
      </c>
      <c r="G210" s="271" t="s">
        <v>349</v>
      </c>
      <c r="H210" s="273">
        <v>1.0</v>
      </c>
      <c r="I210" s="271">
        <v>4790.0</v>
      </c>
      <c r="J210" s="271"/>
      <c r="K210" s="274"/>
      <c r="L210" s="154">
        <v>1990.0</v>
      </c>
      <c r="M210" s="275">
        <v>1891.0</v>
      </c>
      <c r="N210" s="271" t="s">
        <v>321</v>
      </c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  <c r="AA210" s="252"/>
      <c r="AB210" s="252"/>
      <c r="AC210" s="252"/>
      <c r="AD210" s="252"/>
      <c r="AE210" s="252"/>
      <c r="AF210" s="252"/>
      <c r="AG210" s="252"/>
      <c r="AH210" s="252"/>
      <c r="AI210" s="252"/>
      <c r="AJ210" s="270"/>
      <c r="AK210" s="270"/>
      <c r="AL210" s="270"/>
      <c r="AM210" s="270"/>
      <c r="AN210" s="270"/>
      <c r="AO210" s="270"/>
    </row>
    <row r="211" ht="15.75" customHeight="1">
      <c r="A211" s="57" t="s">
        <v>315</v>
      </c>
      <c r="B211" s="57" t="s">
        <v>316</v>
      </c>
      <c r="C211" s="57" t="s">
        <v>6</v>
      </c>
      <c r="D211" s="57" t="s">
        <v>328</v>
      </c>
      <c r="E211" s="57" t="s">
        <v>1202</v>
      </c>
      <c r="F211" s="58" t="s">
        <v>1216</v>
      </c>
      <c r="G211" s="57" t="s">
        <v>1053</v>
      </c>
      <c r="H211" s="97">
        <v>1.0</v>
      </c>
      <c r="I211" s="113">
        <v>5190.0</v>
      </c>
      <c r="J211" s="125"/>
      <c r="K211" s="211">
        <v>2250.0</v>
      </c>
      <c r="L211" s="97">
        <v>2003.0</v>
      </c>
      <c r="M211" s="189">
        <f t="shared" ref="M211:M216" si="21">L211*H211</f>
        <v>2003</v>
      </c>
      <c r="N211" s="57" t="s">
        <v>1204</v>
      </c>
      <c r="O211" s="63"/>
      <c r="P211" s="203"/>
      <c r="Q211" s="203"/>
      <c r="R211" s="396"/>
      <c r="S211" s="396"/>
      <c r="T211" s="396"/>
      <c r="U211" s="396"/>
      <c r="V211" s="396"/>
      <c r="W211" s="396"/>
      <c r="X211" s="396"/>
      <c r="Y211" s="396"/>
      <c r="Z211" s="396"/>
      <c r="AA211" s="396"/>
      <c r="AB211" s="396"/>
      <c r="AC211" s="396"/>
      <c r="AD211" s="396"/>
      <c r="AE211" s="396"/>
      <c r="AF211" s="396"/>
      <c r="AG211" s="396"/>
      <c r="AH211" s="396"/>
      <c r="AI211" s="396"/>
      <c r="AJ211" s="396"/>
      <c r="AK211" s="396"/>
      <c r="AL211" s="396"/>
      <c r="AM211" s="396"/>
      <c r="AN211" s="396"/>
    </row>
    <row r="212" ht="15.75" customHeight="1">
      <c r="A212" s="57" t="s">
        <v>315</v>
      </c>
      <c r="B212" s="57" t="s">
        <v>316</v>
      </c>
      <c r="C212" s="57" t="s">
        <v>6</v>
      </c>
      <c r="D212" s="57" t="s">
        <v>318</v>
      </c>
      <c r="E212" s="57" t="s">
        <v>1202</v>
      </c>
      <c r="F212" s="58" t="s">
        <v>1216</v>
      </c>
      <c r="G212" s="57" t="s">
        <v>1053</v>
      </c>
      <c r="H212" s="97">
        <v>1.0</v>
      </c>
      <c r="I212" s="113">
        <v>5190.0</v>
      </c>
      <c r="J212" s="125"/>
      <c r="K212" s="211">
        <v>2250.0</v>
      </c>
      <c r="L212" s="97">
        <v>2003.0</v>
      </c>
      <c r="M212" s="189">
        <f t="shared" si="21"/>
        <v>2003</v>
      </c>
      <c r="N212" s="57" t="s">
        <v>1204</v>
      </c>
      <c r="O212" s="63"/>
      <c r="P212" s="203"/>
      <c r="Q212" s="203"/>
      <c r="R212" s="396"/>
      <c r="S212" s="396"/>
      <c r="T212" s="396"/>
      <c r="U212" s="396"/>
      <c r="V212" s="396"/>
      <c r="W212" s="396"/>
      <c r="X212" s="396"/>
      <c r="Y212" s="396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396"/>
      <c r="AK212" s="396"/>
      <c r="AL212" s="396"/>
      <c r="AM212" s="396"/>
      <c r="AN212" s="396"/>
    </row>
    <row r="213" ht="15.75" customHeight="1">
      <c r="A213" s="57" t="s">
        <v>315</v>
      </c>
      <c r="B213" s="57" t="s">
        <v>316</v>
      </c>
      <c r="C213" s="57" t="s">
        <v>6</v>
      </c>
      <c r="D213" s="57" t="s">
        <v>370</v>
      </c>
      <c r="E213" s="57" t="s">
        <v>1202</v>
      </c>
      <c r="F213" s="58" t="s">
        <v>1217</v>
      </c>
      <c r="G213" s="57" t="s">
        <v>1053</v>
      </c>
      <c r="H213" s="97">
        <v>0.0</v>
      </c>
      <c r="I213" s="113">
        <v>5190.0</v>
      </c>
      <c r="J213" s="125"/>
      <c r="K213" s="211">
        <v>2250.0</v>
      </c>
      <c r="L213" s="97">
        <v>2003.0</v>
      </c>
      <c r="M213" s="189">
        <f t="shared" si="21"/>
        <v>0</v>
      </c>
      <c r="N213" s="57" t="s">
        <v>1204</v>
      </c>
      <c r="O213" s="64" t="s">
        <v>2129</v>
      </c>
      <c r="P213" s="203"/>
      <c r="Q213" s="203"/>
      <c r="R213" s="396"/>
      <c r="S213" s="396"/>
      <c r="T213" s="396"/>
      <c r="U213" s="396"/>
      <c r="V213" s="396"/>
      <c r="W213" s="396"/>
      <c r="X213" s="396"/>
      <c r="Y213" s="396"/>
      <c r="Z213" s="396"/>
      <c r="AA213" s="396"/>
      <c r="AB213" s="396"/>
      <c r="AC213" s="396"/>
      <c r="AD213" s="396"/>
      <c r="AE213" s="396"/>
      <c r="AF213" s="396"/>
      <c r="AG213" s="396"/>
      <c r="AH213" s="396"/>
      <c r="AI213" s="396"/>
      <c r="AJ213" s="396"/>
      <c r="AK213" s="396"/>
      <c r="AL213" s="396"/>
      <c r="AM213" s="396"/>
      <c r="AN213" s="396"/>
    </row>
    <row r="214" ht="15.75" customHeight="1">
      <c r="A214" s="57" t="s">
        <v>315</v>
      </c>
      <c r="B214" s="57" t="s">
        <v>316</v>
      </c>
      <c r="C214" s="57" t="s">
        <v>6</v>
      </c>
      <c r="D214" s="362" t="s">
        <v>328</v>
      </c>
      <c r="E214" s="57" t="s">
        <v>1202</v>
      </c>
      <c r="F214" s="58" t="s">
        <v>1217</v>
      </c>
      <c r="G214" s="57" t="s">
        <v>1053</v>
      </c>
      <c r="H214" s="97">
        <v>1.0</v>
      </c>
      <c r="I214" s="113">
        <v>5190.0</v>
      </c>
      <c r="J214" s="125"/>
      <c r="K214" s="211">
        <v>2250.0</v>
      </c>
      <c r="L214" s="97">
        <v>2003.0</v>
      </c>
      <c r="M214" s="189">
        <f t="shared" si="21"/>
        <v>2003</v>
      </c>
      <c r="N214" s="57" t="s">
        <v>1204</v>
      </c>
      <c r="O214" s="64" t="s">
        <v>2115</v>
      </c>
      <c r="P214" s="203"/>
      <c r="Q214" s="203"/>
      <c r="R214" s="396"/>
      <c r="S214" s="396"/>
      <c r="T214" s="396"/>
      <c r="U214" s="396"/>
      <c r="V214" s="396"/>
      <c r="W214" s="396"/>
      <c r="X214" s="396"/>
      <c r="Y214" s="396"/>
      <c r="Z214" s="396"/>
      <c r="AA214" s="396"/>
      <c r="AB214" s="396"/>
      <c r="AC214" s="396"/>
      <c r="AD214" s="396"/>
      <c r="AE214" s="396"/>
      <c r="AF214" s="396"/>
      <c r="AG214" s="396"/>
      <c r="AH214" s="396"/>
      <c r="AI214" s="396"/>
      <c r="AJ214" s="396"/>
      <c r="AK214" s="396"/>
      <c r="AL214" s="396"/>
      <c r="AM214" s="396"/>
      <c r="AN214" s="396"/>
    </row>
    <row r="215" ht="15.75" customHeight="1">
      <c r="A215" s="57" t="s">
        <v>315</v>
      </c>
      <c r="B215" s="57" t="s">
        <v>316</v>
      </c>
      <c r="C215" s="57" t="s">
        <v>6</v>
      </c>
      <c r="D215" s="57" t="s">
        <v>318</v>
      </c>
      <c r="E215" s="57" t="s">
        <v>1202</v>
      </c>
      <c r="F215" s="58" t="s">
        <v>1218</v>
      </c>
      <c r="G215" s="57" t="s">
        <v>1053</v>
      </c>
      <c r="H215" s="97">
        <v>1.0</v>
      </c>
      <c r="I215" s="113">
        <v>5190.0</v>
      </c>
      <c r="J215" s="125"/>
      <c r="K215" s="211">
        <v>2250.0</v>
      </c>
      <c r="L215" s="97">
        <v>2003.0</v>
      </c>
      <c r="M215" s="189">
        <f t="shared" si="21"/>
        <v>2003</v>
      </c>
      <c r="N215" s="57" t="s">
        <v>1204</v>
      </c>
      <c r="O215" s="63"/>
      <c r="P215" s="203"/>
      <c r="Q215" s="203"/>
      <c r="R215" s="396"/>
      <c r="S215" s="396"/>
      <c r="T215" s="396"/>
      <c r="U215" s="396"/>
      <c r="V215" s="396"/>
      <c r="W215" s="396"/>
      <c r="X215" s="396"/>
      <c r="Y215" s="396"/>
      <c r="Z215" s="396"/>
      <c r="AA215" s="396"/>
      <c r="AB215" s="396"/>
      <c r="AC215" s="396"/>
      <c r="AD215" s="396"/>
      <c r="AE215" s="396"/>
      <c r="AF215" s="396"/>
      <c r="AG215" s="396"/>
      <c r="AH215" s="396"/>
      <c r="AI215" s="396"/>
      <c r="AJ215" s="396"/>
      <c r="AK215" s="396"/>
      <c r="AL215" s="396"/>
      <c r="AM215" s="396"/>
      <c r="AN215" s="396"/>
    </row>
    <row r="216" ht="15.75" customHeight="1">
      <c r="A216" s="57" t="s">
        <v>315</v>
      </c>
      <c r="B216" s="57" t="s">
        <v>316</v>
      </c>
      <c r="C216" s="57" t="s">
        <v>6</v>
      </c>
      <c r="D216" s="57" t="s">
        <v>370</v>
      </c>
      <c r="E216" s="57" t="s">
        <v>1202</v>
      </c>
      <c r="F216" s="58" t="s">
        <v>1218</v>
      </c>
      <c r="G216" s="57" t="s">
        <v>1053</v>
      </c>
      <c r="H216" s="97">
        <v>0.0</v>
      </c>
      <c r="I216" s="113">
        <v>5190.0</v>
      </c>
      <c r="J216" s="125"/>
      <c r="K216" s="211">
        <v>2250.0</v>
      </c>
      <c r="L216" s="97">
        <v>2003.0</v>
      </c>
      <c r="M216" s="189">
        <f t="shared" si="21"/>
        <v>0</v>
      </c>
      <c r="N216" s="57" t="s">
        <v>1204</v>
      </c>
      <c r="O216" s="64" t="s">
        <v>2129</v>
      </c>
      <c r="P216" s="203"/>
      <c r="Q216" s="203"/>
      <c r="R216" s="396"/>
      <c r="S216" s="396"/>
      <c r="T216" s="396"/>
      <c r="U216" s="396"/>
      <c r="V216" s="396"/>
      <c r="W216" s="396"/>
      <c r="X216" s="396"/>
      <c r="Y216" s="396"/>
      <c r="Z216" s="396"/>
      <c r="AA216" s="396"/>
      <c r="AB216" s="396"/>
      <c r="AC216" s="396"/>
      <c r="AD216" s="396"/>
      <c r="AE216" s="396"/>
      <c r="AF216" s="396"/>
      <c r="AG216" s="396"/>
      <c r="AH216" s="396"/>
      <c r="AI216" s="396"/>
      <c r="AJ216" s="396"/>
      <c r="AK216" s="396"/>
      <c r="AL216" s="396"/>
      <c r="AM216" s="396"/>
      <c r="AN216" s="396"/>
    </row>
    <row r="217" ht="15.75" customHeight="1">
      <c r="A217" s="271" t="s">
        <v>315</v>
      </c>
      <c r="B217" s="57" t="s">
        <v>316</v>
      </c>
      <c r="C217" s="57" t="s">
        <v>6</v>
      </c>
      <c r="D217" s="97" t="s">
        <v>328</v>
      </c>
      <c r="E217" s="57" t="s">
        <v>4</v>
      </c>
      <c r="F217" s="57" t="s">
        <v>685</v>
      </c>
      <c r="G217" s="57" t="s">
        <v>583</v>
      </c>
      <c r="H217" s="39">
        <v>1.0</v>
      </c>
      <c r="I217" s="120">
        <v>8290.0</v>
      </c>
      <c r="J217" s="120">
        <v>6690.0</v>
      </c>
      <c r="K217" s="119"/>
      <c r="L217" s="61" t="s">
        <v>686</v>
      </c>
      <c r="M217" s="62">
        <v>2072.0</v>
      </c>
      <c r="N217" s="57" t="s">
        <v>629</v>
      </c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  <c r="AH217" s="252"/>
      <c r="AI217" s="270"/>
      <c r="AJ217" s="270"/>
      <c r="AK217" s="270"/>
    </row>
    <row r="218" ht="15.75" customHeight="1">
      <c r="A218" s="35" t="s">
        <v>315</v>
      </c>
      <c r="B218" s="35" t="s">
        <v>316</v>
      </c>
      <c r="C218" s="35" t="s">
        <v>6</v>
      </c>
      <c r="D218" s="35" t="s">
        <v>567</v>
      </c>
      <c r="E218" s="35" t="s">
        <v>319</v>
      </c>
      <c r="F218" s="325" t="s">
        <v>1927</v>
      </c>
      <c r="G218" s="326" t="s">
        <v>583</v>
      </c>
      <c r="H218" s="154">
        <v>1.0</v>
      </c>
      <c r="I218" s="57">
        <v>4490.0</v>
      </c>
      <c r="J218" s="113">
        <v>2790.0</v>
      </c>
      <c r="K218" s="57"/>
      <c r="L218" s="154">
        <v>1198.0</v>
      </c>
      <c r="M218" s="327">
        <f>L218*H218</f>
        <v>1198</v>
      </c>
      <c r="N218" s="57" t="s">
        <v>1814</v>
      </c>
      <c r="O218" s="346"/>
      <c r="P218" s="323"/>
      <c r="Q218" s="323"/>
      <c r="R218" s="323"/>
      <c r="S218" s="323"/>
      <c r="T218" s="323"/>
      <c r="U218" s="323"/>
      <c r="V218" s="323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252"/>
      <c r="AK218" s="270"/>
      <c r="AL218" s="270"/>
      <c r="AM218" s="270"/>
      <c r="AN218" s="270"/>
      <c r="AO218" s="270"/>
    </row>
    <row r="219" ht="15.75" customHeight="1">
      <c r="A219" s="35" t="s">
        <v>315</v>
      </c>
      <c r="B219" s="367" t="s">
        <v>316</v>
      </c>
      <c r="C219" s="367" t="s">
        <v>6</v>
      </c>
      <c r="D219" s="367" t="s">
        <v>328</v>
      </c>
      <c r="E219" s="367" t="s">
        <v>4</v>
      </c>
      <c r="F219" s="368" t="s">
        <v>1928</v>
      </c>
      <c r="G219" s="369" t="s">
        <v>1887</v>
      </c>
      <c r="H219" s="39">
        <v>1.0</v>
      </c>
      <c r="I219" s="367">
        <v>4990.0</v>
      </c>
      <c r="J219" s="367">
        <v>2790.0</v>
      </c>
      <c r="K219" s="274"/>
      <c r="L219" s="391">
        <v>1330.0</v>
      </c>
      <c r="M219" s="392">
        <v>1330.0</v>
      </c>
      <c r="N219" s="57" t="s">
        <v>1841</v>
      </c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52"/>
      <c r="AJ219" s="270"/>
      <c r="AK219" s="270"/>
      <c r="AL219" s="270"/>
      <c r="AM219" s="270"/>
      <c r="AN219" s="270"/>
      <c r="AO219" s="270"/>
    </row>
    <row r="220" ht="15.75" customHeight="1">
      <c r="A220" s="271" t="s">
        <v>315</v>
      </c>
      <c r="B220" s="57" t="s">
        <v>331</v>
      </c>
      <c r="C220" s="57" t="s">
        <v>6</v>
      </c>
      <c r="D220" s="97" t="s">
        <v>567</v>
      </c>
      <c r="E220" s="57" t="s">
        <v>4</v>
      </c>
      <c r="F220" s="57" t="s">
        <v>689</v>
      </c>
      <c r="G220" s="57" t="s">
        <v>583</v>
      </c>
      <c r="H220" s="39">
        <v>1.0</v>
      </c>
      <c r="I220" s="120">
        <v>7990.0</v>
      </c>
      <c r="J220" s="120">
        <v>6390.0</v>
      </c>
      <c r="K220" s="119"/>
      <c r="L220" s="61" t="s">
        <v>668</v>
      </c>
      <c r="M220" s="62">
        <v>1997.0</v>
      </c>
      <c r="N220" s="57" t="s">
        <v>629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70"/>
      <c r="AJ220" s="270"/>
      <c r="AK220" s="270"/>
    </row>
    <row r="221" ht="15.75" customHeight="1">
      <c r="A221" s="271" t="s">
        <v>315</v>
      </c>
      <c r="B221" s="57" t="s">
        <v>331</v>
      </c>
      <c r="C221" s="57" t="s">
        <v>6</v>
      </c>
      <c r="D221" s="97" t="s">
        <v>328</v>
      </c>
      <c r="E221" s="57" t="s">
        <v>4</v>
      </c>
      <c r="F221" s="57" t="s">
        <v>690</v>
      </c>
      <c r="G221" s="57" t="s">
        <v>583</v>
      </c>
      <c r="H221" s="39">
        <v>1.0</v>
      </c>
      <c r="I221" s="120">
        <v>7990.0</v>
      </c>
      <c r="J221" s="120">
        <v>6390.0</v>
      </c>
      <c r="K221" s="119"/>
      <c r="L221" s="61" t="s">
        <v>668</v>
      </c>
      <c r="M221" s="62">
        <v>1997.0</v>
      </c>
      <c r="N221" s="57" t="s">
        <v>629</v>
      </c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  <c r="AA221" s="252"/>
      <c r="AB221" s="252"/>
      <c r="AC221" s="252"/>
      <c r="AD221" s="252"/>
      <c r="AE221" s="252"/>
      <c r="AF221" s="252"/>
      <c r="AG221" s="252"/>
      <c r="AH221" s="252"/>
      <c r="AI221" s="270"/>
      <c r="AJ221" s="270"/>
      <c r="AK221" s="270"/>
    </row>
    <row r="222" ht="15.75" customHeight="1">
      <c r="A222" s="57" t="s">
        <v>315</v>
      </c>
      <c r="B222" s="57" t="s">
        <v>316</v>
      </c>
      <c r="C222" s="57" t="s">
        <v>22</v>
      </c>
      <c r="D222" s="271" t="s">
        <v>567</v>
      </c>
      <c r="E222" s="57" t="s">
        <v>4</v>
      </c>
      <c r="F222" s="58" t="s">
        <v>1111</v>
      </c>
      <c r="G222" s="154" t="s">
        <v>524</v>
      </c>
      <c r="H222" s="38">
        <v>1.0</v>
      </c>
      <c r="I222" s="113">
        <v>23590.0</v>
      </c>
      <c r="J222" s="125"/>
      <c r="K222" s="179">
        <v>10163.0</v>
      </c>
      <c r="L222" s="38">
        <v>9655.0</v>
      </c>
      <c r="M222" s="383">
        <f>L222*H222</f>
        <v>9655</v>
      </c>
      <c r="N222" s="57" t="s">
        <v>1095</v>
      </c>
      <c r="O222" s="63"/>
      <c r="P222" s="63"/>
      <c r="Q222" s="5">
        <v>1.0</v>
      </c>
      <c r="R222" s="5"/>
      <c r="S222" s="5"/>
      <c r="T222" s="5"/>
      <c r="U222" s="5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63"/>
    </row>
    <row r="223" ht="15.75" customHeight="1">
      <c r="A223" s="35" t="s">
        <v>315</v>
      </c>
      <c r="B223" s="35" t="s">
        <v>316</v>
      </c>
      <c r="C223" s="35" t="s">
        <v>6</v>
      </c>
      <c r="D223" s="97" t="s">
        <v>328</v>
      </c>
      <c r="E223" s="97" t="s">
        <v>569</v>
      </c>
      <c r="F223" s="289" t="s">
        <v>1929</v>
      </c>
      <c r="G223" s="97" t="s">
        <v>377</v>
      </c>
      <c r="H223" s="39">
        <v>1.0</v>
      </c>
      <c r="I223" s="97">
        <v>26790.0</v>
      </c>
      <c r="J223" s="97">
        <v>18390.0</v>
      </c>
      <c r="K223" s="38"/>
      <c r="L223" s="290"/>
      <c r="M223" s="291">
        <v>8361.0</v>
      </c>
      <c r="N223" s="35"/>
      <c r="O223" s="231"/>
      <c r="P223" s="231"/>
      <c r="Q223" s="231"/>
      <c r="R223" s="231"/>
      <c r="S223" s="231"/>
      <c r="T223" s="231"/>
      <c r="U223" s="231"/>
      <c r="V223" s="231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252"/>
      <c r="AJ223" s="270"/>
      <c r="AK223" s="270"/>
      <c r="AL223" s="270"/>
      <c r="AM223" s="270"/>
      <c r="AN223" s="270"/>
      <c r="AO223" s="270"/>
    </row>
    <row r="224" ht="15.75" customHeight="1">
      <c r="A224" s="35" t="s">
        <v>315</v>
      </c>
      <c r="B224" s="35" t="s">
        <v>316</v>
      </c>
      <c r="C224" s="35" t="s">
        <v>6</v>
      </c>
      <c r="D224" s="97" t="s">
        <v>567</v>
      </c>
      <c r="E224" s="97" t="s">
        <v>569</v>
      </c>
      <c r="F224" s="289" t="s">
        <v>1929</v>
      </c>
      <c r="G224" s="97" t="s">
        <v>377</v>
      </c>
      <c r="H224" s="39">
        <v>1.0</v>
      </c>
      <c r="I224" s="97">
        <v>26790.0</v>
      </c>
      <c r="J224" s="97">
        <v>18390.0</v>
      </c>
      <c r="K224" s="38"/>
      <c r="L224" s="290"/>
      <c r="M224" s="291">
        <v>8361.0</v>
      </c>
      <c r="N224" s="35"/>
      <c r="O224" s="231"/>
      <c r="P224" s="231"/>
      <c r="Q224" s="231"/>
      <c r="R224" s="231"/>
      <c r="S224" s="231"/>
      <c r="T224" s="231"/>
      <c r="U224" s="231"/>
      <c r="V224" s="231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252"/>
      <c r="AJ224" s="270"/>
      <c r="AK224" s="270"/>
      <c r="AL224" s="270"/>
      <c r="AM224" s="270"/>
      <c r="AN224" s="270"/>
      <c r="AO224" s="270"/>
    </row>
    <row r="225" ht="15.75" customHeight="1">
      <c r="A225" s="57" t="s">
        <v>315</v>
      </c>
      <c r="B225" s="57" t="s">
        <v>316</v>
      </c>
      <c r="C225" s="57" t="s">
        <v>22</v>
      </c>
      <c r="D225" s="57" t="s">
        <v>328</v>
      </c>
      <c r="E225" s="57" t="s">
        <v>4</v>
      </c>
      <c r="F225" s="58" t="s">
        <v>1118</v>
      </c>
      <c r="G225" s="154" t="s">
        <v>524</v>
      </c>
      <c r="H225" s="38">
        <v>1.0</v>
      </c>
      <c r="I225" s="113">
        <v>24990.0</v>
      </c>
      <c r="J225" s="125"/>
      <c r="K225" s="179">
        <v>10430.0</v>
      </c>
      <c r="L225" s="38">
        <v>9909.0</v>
      </c>
      <c r="M225" s="383">
        <f t="shared" ref="M225:M230" si="22">L225*H225</f>
        <v>9909</v>
      </c>
      <c r="N225" s="57" t="s">
        <v>1095</v>
      </c>
      <c r="O225" s="63"/>
      <c r="P225" s="63"/>
      <c r="Q225" s="5">
        <v>1.0</v>
      </c>
      <c r="R225" s="5"/>
      <c r="S225" s="5"/>
      <c r="T225" s="5"/>
      <c r="U225" s="5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</row>
    <row r="226" ht="15.75" customHeight="1">
      <c r="A226" s="57" t="s">
        <v>315</v>
      </c>
      <c r="B226" s="57" t="s">
        <v>316</v>
      </c>
      <c r="C226" s="57" t="s">
        <v>22</v>
      </c>
      <c r="D226" s="271" t="s">
        <v>567</v>
      </c>
      <c r="E226" s="57" t="s">
        <v>4</v>
      </c>
      <c r="F226" s="58" t="s">
        <v>1117</v>
      </c>
      <c r="G226" s="154" t="s">
        <v>524</v>
      </c>
      <c r="H226" s="38">
        <v>1.0</v>
      </c>
      <c r="I226" s="113">
        <v>29790.0</v>
      </c>
      <c r="J226" s="125"/>
      <c r="K226" s="179">
        <v>12663.0</v>
      </c>
      <c r="L226" s="38">
        <v>12030.0</v>
      </c>
      <c r="M226" s="383">
        <f t="shared" si="22"/>
        <v>12030</v>
      </c>
      <c r="N226" s="57" t="s">
        <v>1095</v>
      </c>
      <c r="O226" s="63"/>
      <c r="P226" s="63"/>
      <c r="Q226" s="5">
        <v>1.0</v>
      </c>
      <c r="R226" s="5"/>
      <c r="S226" s="5"/>
      <c r="T226" s="5"/>
      <c r="U226" s="5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</row>
    <row r="227" ht="15.75" customHeight="1">
      <c r="A227" s="157" t="s">
        <v>315</v>
      </c>
      <c r="B227" s="157" t="s">
        <v>316</v>
      </c>
      <c r="C227" s="157" t="s">
        <v>22</v>
      </c>
      <c r="D227" s="157" t="s">
        <v>567</v>
      </c>
      <c r="E227" s="157" t="s">
        <v>4</v>
      </c>
      <c r="F227" s="165" t="s">
        <v>1105</v>
      </c>
      <c r="G227" s="438" t="s">
        <v>524</v>
      </c>
      <c r="H227" s="439">
        <v>1.0</v>
      </c>
      <c r="I227" s="160">
        <v>13990.0</v>
      </c>
      <c r="J227" s="161"/>
      <c r="K227" s="440">
        <v>6330.0</v>
      </c>
      <c r="L227" s="439">
        <v>6014.0</v>
      </c>
      <c r="M227" s="441">
        <f t="shared" si="22"/>
        <v>6014</v>
      </c>
      <c r="N227" s="157" t="s">
        <v>1095</v>
      </c>
      <c r="O227" s="442" t="s">
        <v>1930</v>
      </c>
      <c r="P227" s="166"/>
      <c r="Q227" s="443">
        <v>1.0</v>
      </c>
      <c r="R227" s="443"/>
      <c r="S227" s="443"/>
      <c r="T227" s="443"/>
      <c r="U227" s="443"/>
      <c r="V227" s="444"/>
      <c r="W227" s="444"/>
      <c r="X227" s="444"/>
      <c r="Y227" s="444"/>
      <c r="Z227" s="444"/>
      <c r="AA227" s="444"/>
      <c r="AB227" s="444"/>
      <c r="AC227" s="444"/>
      <c r="AD227" s="444"/>
      <c r="AE227" s="444"/>
      <c r="AF227" s="444"/>
      <c r="AG227" s="444"/>
      <c r="AH227" s="444"/>
      <c r="AI227" s="444"/>
      <c r="AJ227" s="445"/>
      <c r="AK227" s="445"/>
      <c r="AL227" s="445"/>
      <c r="AM227" s="445"/>
      <c r="AN227" s="445"/>
      <c r="AO227" s="445"/>
    </row>
    <row r="228" ht="15.75" customHeight="1">
      <c r="A228" s="57" t="s">
        <v>315</v>
      </c>
      <c r="B228" s="57" t="s">
        <v>316</v>
      </c>
      <c r="C228" s="57" t="s">
        <v>22</v>
      </c>
      <c r="D228" s="57" t="s">
        <v>328</v>
      </c>
      <c r="E228" s="57" t="s">
        <v>4</v>
      </c>
      <c r="F228" s="58" t="s">
        <v>1113</v>
      </c>
      <c r="G228" s="154" t="s">
        <v>524</v>
      </c>
      <c r="H228" s="38">
        <v>1.0</v>
      </c>
      <c r="I228" s="113">
        <v>13390.0</v>
      </c>
      <c r="J228" s="125"/>
      <c r="K228" s="179">
        <v>5330.0</v>
      </c>
      <c r="L228" s="38">
        <v>5064.0</v>
      </c>
      <c r="M228" s="383">
        <f t="shared" si="22"/>
        <v>5064</v>
      </c>
      <c r="N228" s="57" t="s">
        <v>1095</v>
      </c>
      <c r="O228" s="63"/>
      <c r="P228" s="63"/>
      <c r="Q228" s="5">
        <v>1.0</v>
      </c>
      <c r="R228" s="5"/>
      <c r="S228" s="5"/>
      <c r="T228" s="5"/>
      <c r="U228" s="5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63"/>
    </row>
    <row r="229" ht="15.75" customHeight="1">
      <c r="A229" s="57" t="s">
        <v>315</v>
      </c>
      <c r="B229" s="57" t="s">
        <v>316</v>
      </c>
      <c r="C229" s="57" t="s">
        <v>22</v>
      </c>
      <c r="D229" s="57" t="s">
        <v>328</v>
      </c>
      <c r="E229" s="57" t="s">
        <v>4</v>
      </c>
      <c r="F229" s="58" t="s">
        <v>1114</v>
      </c>
      <c r="G229" s="154" t="s">
        <v>524</v>
      </c>
      <c r="H229" s="38">
        <v>1.0</v>
      </c>
      <c r="I229" s="113">
        <v>26790.0</v>
      </c>
      <c r="J229" s="125"/>
      <c r="K229" s="179">
        <v>11663.0</v>
      </c>
      <c r="L229" s="38">
        <v>11080.0</v>
      </c>
      <c r="M229" s="383">
        <f t="shared" si="22"/>
        <v>11080</v>
      </c>
      <c r="N229" s="57" t="s">
        <v>1095</v>
      </c>
      <c r="O229" s="63"/>
      <c r="P229" s="63"/>
      <c r="Q229" s="5">
        <v>1.0</v>
      </c>
      <c r="R229" s="5"/>
      <c r="S229" s="5"/>
      <c r="T229" s="5"/>
      <c r="U229" s="5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63"/>
    </row>
    <row r="230" ht="15.75" customHeight="1">
      <c r="A230" s="57" t="s">
        <v>315</v>
      </c>
      <c r="B230" s="57" t="s">
        <v>316</v>
      </c>
      <c r="C230" s="57" t="s">
        <v>22</v>
      </c>
      <c r="D230" s="271" t="s">
        <v>567</v>
      </c>
      <c r="E230" s="57" t="s">
        <v>4</v>
      </c>
      <c r="F230" s="58" t="s">
        <v>1112</v>
      </c>
      <c r="G230" s="154" t="s">
        <v>524</v>
      </c>
      <c r="H230" s="151">
        <v>1.0</v>
      </c>
      <c r="I230" s="113">
        <v>25390.0</v>
      </c>
      <c r="J230" s="125"/>
      <c r="K230" s="178">
        <v>10663.0</v>
      </c>
      <c r="L230" s="151">
        <v>10130.0</v>
      </c>
      <c r="M230" s="175">
        <f t="shared" si="22"/>
        <v>10130</v>
      </c>
      <c r="N230" s="57" t="s">
        <v>1095</v>
      </c>
      <c r="O230" s="63"/>
      <c r="P230" s="63"/>
      <c r="Q230" s="5">
        <v>1.0</v>
      </c>
      <c r="R230" s="5"/>
      <c r="S230" s="5"/>
      <c r="T230" s="5"/>
      <c r="U230" s="5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63"/>
    </row>
    <row r="231" ht="15.75" customHeight="1">
      <c r="A231" s="271" t="s">
        <v>315</v>
      </c>
      <c r="B231" s="57" t="s">
        <v>316</v>
      </c>
      <c r="C231" s="57" t="s">
        <v>6</v>
      </c>
      <c r="D231" s="97" t="s">
        <v>328</v>
      </c>
      <c r="E231" s="57" t="s">
        <v>4</v>
      </c>
      <c r="F231" s="57" t="s">
        <v>692</v>
      </c>
      <c r="G231" s="57" t="s">
        <v>524</v>
      </c>
      <c r="H231" s="405">
        <v>1.0</v>
      </c>
      <c r="I231" s="120">
        <v>12990.0</v>
      </c>
      <c r="J231" s="120">
        <v>10390.0</v>
      </c>
      <c r="K231" s="449"/>
      <c r="L231" s="176" t="s">
        <v>693</v>
      </c>
      <c r="M231" s="409">
        <v>4028.0</v>
      </c>
      <c r="N231" s="57" t="s">
        <v>629</v>
      </c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  <c r="AA231" s="252"/>
      <c r="AB231" s="252"/>
      <c r="AC231" s="252"/>
      <c r="AD231" s="252"/>
      <c r="AE231" s="252"/>
      <c r="AF231" s="252"/>
      <c r="AG231" s="252"/>
      <c r="AH231" s="252"/>
      <c r="AI231" s="270"/>
      <c r="AJ231" s="270"/>
      <c r="AK231" s="270"/>
    </row>
    <row r="232" ht="15.75" customHeight="1">
      <c r="A232" s="35" t="s">
        <v>315</v>
      </c>
      <c r="B232" s="35" t="s">
        <v>316</v>
      </c>
      <c r="C232" s="35" t="s">
        <v>6</v>
      </c>
      <c r="D232" s="38" t="s">
        <v>328</v>
      </c>
      <c r="E232" s="35" t="s">
        <v>4</v>
      </c>
      <c r="F232" s="446" t="s">
        <v>694</v>
      </c>
      <c r="G232" s="38" t="s">
        <v>377</v>
      </c>
      <c r="H232" s="405">
        <v>1.0</v>
      </c>
      <c r="I232" s="38">
        <v>10590.0</v>
      </c>
      <c r="J232" s="38"/>
      <c r="K232" s="151"/>
      <c r="L232" s="405">
        <v>4251.0</v>
      </c>
      <c r="M232" s="588"/>
      <c r="N232" s="35"/>
      <c r="O232" s="54"/>
      <c r="P232" s="54"/>
      <c r="Q232" s="54"/>
      <c r="R232" s="54"/>
      <c r="S232" s="54"/>
      <c r="T232" s="54"/>
      <c r="U232" s="54"/>
      <c r="V232" s="5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252"/>
      <c r="AJ232" s="270"/>
      <c r="AK232" s="270"/>
      <c r="AL232" s="270"/>
      <c r="AM232" s="270"/>
      <c r="AN232" s="270"/>
      <c r="AO232" s="270"/>
    </row>
    <row r="233" ht="15.75" customHeight="1">
      <c r="A233" s="271" t="s">
        <v>315</v>
      </c>
      <c r="B233" s="57" t="s">
        <v>316</v>
      </c>
      <c r="C233" s="57" t="s">
        <v>6</v>
      </c>
      <c r="D233" s="97" t="s">
        <v>567</v>
      </c>
      <c r="E233" s="57" t="s">
        <v>4</v>
      </c>
      <c r="F233" s="57" t="s">
        <v>694</v>
      </c>
      <c r="G233" s="57" t="s">
        <v>524</v>
      </c>
      <c r="H233" s="405">
        <v>1.0</v>
      </c>
      <c r="I233" s="120">
        <v>12990.0</v>
      </c>
      <c r="J233" s="120">
        <v>10390.0</v>
      </c>
      <c r="K233" s="449"/>
      <c r="L233" s="176" t="s">
        <v>693</v>
      </c>
      <c r="M233" s="409">
        <v>4028.0</v>
      </c>
      <c r="N233" s="57" t="s">
        <v>629</v>
      </c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  <c r="AA233" s="252"/>
      <c r="AB233" s="252"/>
      <c r="AC233" s="252"/>
      <c r="AD233" s="252"/>
      <c r="AE233" s="252"/>
      <c r="AF233" s="252"/>
      <c r="AG233" s="252"/>
      <c r="AH233" s="252"/>
      <c r="AI233" s="270"/>
      <c r="AJ233" s="270"/>
      <c r="AK233" s="270"/>
    </row>
    <row r="234" ht="15.75" customHeight="1">
      <c r="A234" s="35" t="s">
        <v>315</v>
      </c>
      <c r="B234" s="35" t="s">
        <v>316</v>
      </c>
      <c r="C234" s="35" t="s">
        <v>6</v>
      </c>
      <c r="D234" s="38" t="s">
        <v>328</v>
      </c>
      <c r="E234" s="35" t="s">
        <v>4</v>
      </c>
      <c r="F234" s="448" t="s">
        <v>1931</v>
      </c>
      <c r="G234" s="38" t="s">
        <v>377</v>
      </c>
      <c r="H234" s="405">
        <v>1.0</v>
      </c>
      <c r="I234" s="38">
        <v>10590.0</v>
      </c>
      <c r="J234" s="38"/>
      <c r="K234" s="151"/>
      <c r="L234" s="405">
        <v>4251.0</v>
      </c>
      <c r="M234" s="588"/>
      <c r="N234" s="35"/>
      <c r="O234" s="54"/>
      <c r="P234" s="54"/>
      <c r="Q234" s="54"/>
      <c r="R234" s="54"/>
      <c r="S234" s="54"/>
      <c r="T234" s="54"/>
      <c r="U234" s="54"/>
      <c r="V234" s="5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252"/>
      <c r="AJ234" s="270"/>
      <c r="AK234" s="270"/>
      <c r="AL234" s="270"/>
      <c r="AM234" s="270"/>
      <c r="AN234" s="270"/>
      <c r="AO234" s="270"/>
    </row>
    <row r="235" ht="15.75" customHeight="1">
      <c r="A235" s="35" t="s">
        <v>315</v>
      </c>
      <c r="B235" s="35" t="s">
        <v>331</v>
      </c>
      <c r="C235" s="35" t="s">
        <v>6</v>
      </c>
      <c r="D235" s="97" t="s">
        <v>328</v>
      </c>
      <c r="E235" s="97" t="s">
        <v>569</v>
      </c>
      <c r="F235" s="289" t="s">
        <v>2040</v>
      </c>
      <c r="G235" s="97" t="s">
        <v>377</v>
      </c>
      <c r="H235" s="405">
        <v>1.0</v>
      </c>
      <c r="I235" s="97">
        <v>22990.0</v>
      </c>
      <c r="J235" s="97">
        <v>16970.0</v>
      </c>
      <c r="K235" s="151"/>
      <c r="L235" s="406"/>
      <c r="M235" s="540">
        <v>7394.0</v>
      </c>
      <c r="N235" s="35"/>
      <c r="O235" s="231"/>
      <c r="P235" s="231"/>
      <c r="Q235" s="231"/>
      <c r="R235" s="231"/>
      <c r="S235" s="231"/>
      <c r="T235" s="231"/>
      <c r="U235" s="231"/>
      <c r="V235" s="231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252"/>
      <c r="AJ235" s="270"/>
      <c r="AK235" s="270"/>
      <c r="AL235" s="270"/>
      <c r="AM235" s="270"/>
      <c r="AN235" s="270"/>
      <c r="AO235" s="270"/>
    </row>
    <row r="236" ht="15.75" customHeight="1">
      <c r="A236" s="271" t="s">
        <v>315</v>
      </c>
      <c r="B236" s="57" t="s">
        <v>316</v>
      </c>
      <c r="C236" s="57" t="s">
        <v>6</v>
      </c>
      <c r="D236" s="57" t="s">
        <v>567</v>
      </c>
      <c r="E236" s="57" t="s">
        <v>4</v>
      </c>
      <c r="F236" s="58" t="s">
        <v>595</v>
      </c>
      <c r="G236" s="57" t="s">
        <v>524</v>
      </c>
      <c r="H236" s="405">
        <v>1.0</v>
      </c>
      <c r="I236" s="59">
        <v>12970.0</v>
      </c>
      <c r="J236" s="59">
        <v>10390.0</v>
      </c>
      <c r="K236" s="408"/>
      <c r="L236" s="176">
        <v>5163.0</v>
      </c>
      <c r="M236" s="409">
        <v>4130.0</v>
      </c>
      <c r="N236" s="57" t="s">
        <v>476</v>
      </c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  <c r="AA236" s="252"/>
      <c r="AB236" s="252"/>
      <c r="AC236" s="252"/>
      <c r="AD236" s="252"/>
      <c r="AE236" s="252"/>
      <c r="AF236" s="252"/>
      <c r="AG236" s="252"/>
      <c r="AH236" s="252"/>
      <c r="AI236" s="252"/>
      <c r="AJ236" s="270"/>
      <c r="AK236" s="270"/>
      <c r="AL236" s="270"/>
      <c r="AM236" s="270"/>
      <c r="AN236" s="270"/>
      <c r="AO236" s="270"/>
    </row>
    <row r="237" ht="15.75" customHeight="1">
      <c r="A237" s="271" t="s">
        <v>315</v>
      </c>
      <c r="B237" s="57" t="s">
        <v>316</v>
      </c>
      <c r="C237" s="57" t="s">
        <v>6</v>
      </c>
      <c r="D237" s="97" t="s">
        <v>328</v>
      </c>
      <c r="E237" s="57" t="s">
        <v>4</v>
      </c>
      <c r="F237" s="57" t="s">
        <v>695</v>
      </c>
      <c r="G237" s="57" t="s">
        <v>524</v>
      </c>
      <c r="H237" s="405">
        <v>1.0</v>
      </c>
      <c r="I237" s="120">
        <v>15490.0</v>
      </c>
      <c r="J237" s="120">
        <v>12390.0</v>
      </c>
      <c r="K237" s="449"/>
      <c r="L237" s="176" t="s">
        <v>696</v>
      </c>
      <c r="M237" s="409">
        <v>4647.0</v>
      </c>
      <c r="N237" s="57" t="s">
        <v>629</v>
      </c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  <c r="AA237" s="252"/>
      <c r="AB237" s="252"/>
      <c r="AC237" s="252"/>
      <c r="AD237" s="252"/>
      <c r="AE237" s="252"/>
      <c r="AF237" s="252"/>
      <c r="AG237" s="252"/>
      <c r="AH237" s="252"/>
      <c r="AI237" s="270"/>
      <c r="AJ237" s="270"/>
      <c r="AK237" s="270"/>
    </row>
    <row r="238" ht="15.75" customHeight="1">
      <c r="A238" s="271" t="s">
        <v>315</v>
      </c>
      <c r="B238" s="57" t="s">
        <v>316</v>
      </c>
      <c r="C238" s="57" t="s">
        <v>6</v>
      </c>
      <c r="D238" s="57" t="s">
        <v>328</v>
      </c>
      <c r="E238" s="57" t="s">
        <v>4</v>
      </c>
      <c r="F238" s="57" t="s">
        <v>780</v>
      </c>
      <c r="G238" s="57" t="s">
        <v>524</v>
      </c>
      <c r="H238" s="151">
        <v>1.0</v>
      </c>
      <c r="I238" s="113">
        <v>10790.0</v>
      </c>
      <c r="J238" s="125"/>
      <c r="K238" s="410"/>
      <c r="L238" s="411">
        <v>4663.0</v>
      </c>
      <c r="M238" s="412">
        <v>3964.0</v>
      </c>
      <c r="N238" s="57" t="s">
        <v>748</v>
      </c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  <c r="AA238" s="252"/>
      <c r="AB238" s="252"/>
      <c r="AC238" s="252"/>
      <c r="AD238" s="252"/>
      <c r="AE238" s="252"/>
      <c r="AF238" s="252"/>
      <c r="AG238" s="252"/>
      <c r="AH238" s="252"/>
      <c r="AI238" s="252"/>
      <c r="AJ238" s="270"/>
      <c r="AK238" s="270"/>
      <c r="AL238" s="270"/>
      <c r="AM238" s="270"/>
      <c r="AN238" s="270"/>
      <c r="AO238" s="270"/>
    </row>
    <row r="239" ht="15.75" customHeight="1">
      <c r="A239" s="271" t="s">
        <v>315</v>
      </c>
      <c r="B239" s="57" t="s">
        <v>316</v>
      </c>
      <c r="C239" s="57" t="s">
        <v>6</v>
      </c>
      <c r="D239" s="57" t="s">
        <v>328</v>
      </c>
      <c r="E239" s="57" t="s">
        <v>569</v>
      </c>
      <c r="F239" s="58" t="s">
        <v>596</v>
      </c>
      <c r="G239" s="57" t="s">
        <v>524</v>
      </c>
      <c r="H239" s="405">
        <v>1.0</v>
      </c>
      <c r="I239" s="59">
        <v>19970.0</v>
      </c>
      <c r="J239" s="59">
        <v>15970.0</v>
      </c>
      <c r="K239" s="408"/>
      <c r="L239" s="176">
        <v>7990.0</v>
      </c>
      <c r="M239" s="409">
        <v>6792.0</v>
      </c>
      <c r="N239" s="57" t="s">
        <v>476</v>
      </c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  <c r="AH239" s="252"/>
      <c r="AI239" s="252"/>
      <c r="AJ239" s="270"/>
      <c r="AK239" s="270"/>
      <c r="AL239" s="270"/>
      <c r="AM239" s="270"/>
      <c r="AN239" s="270"/>
      <c r="AO239" s="270"/>
    </row>
    <row r="240" ht="15.75" customHeight="1">
      <c r="A240" s="35" t="s">
        <v>315</v>
      </c>
      <c r="B240" s="35" t="s">
        <v>331</v>
      </c>
      <c r="C240" s="35" t="s">
        <v>6</v>
      </c>
      <c r="D240" s="97" t="s">
        <v>328</v>
      </c>
      <c r="E240" s="97" t="s">
        <v>569</v>
      </c>
      <c r="F240" s="289" t="s">
        <v>2132</v>
      </c>
      <c r="G240" s="97" t="s">
        <v>377</v>
      </c>
      <c r="H240" s="405">
        <v>0.0</v>
      </c>
      <c r="I240" s="97">
        <v>20990.0</v>
      </c>
      <c r="J240" s="97">
        <v>15590.0</v>
      </c>
      <c r="K240" s="151"/>
      <c r="L240" s="406"/>
      <c r="M240" s="540">
        <v>6575.0</v>
      </c>
      <c r="N240" s="35"/>
      <c r="O240" s="231" t="s">
        <v>2124</v>
      </c>
      <c r="P240" s="231"/>
      <c r="Q240" s="231"/>
      <c r="R240" s="231"/>
      <c r="S240" s="231"/>
      <c r="T240" s="231"/>
      <c r="U240" s="231"/>
      <c r="V240" s="231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252"/>
      <c r="AJ240" s="270"/>
      <c r="AK240" s="270"/>
      <c r="AL240" s="270"/>
      <c r="AM240" s="270"/>
      <c r="AN240" s="270"/>
      <c r="AO240" s="270"/>
    </row>
    <row r="241" ht="15.75" customHeight="1">
      <c r="A241" s="35" t="s">
        <v>315</v>
      </c>
      <c r="B241" s="35" t="s">
        <v>331</v>
      </c>
      <c r="C241" s="35" t="s">
        <v>6</v>
      </c>
      <c r="D241" s="97" t="s">
        <v>328</v>
      </c>
      <c r="E241" s="97" t="s">
        <v>4</v>
      </c>
      <c r="F241" s="289" t="s">
        <v>1932</v>
      </c>
      <c r="G241" s="97" t="s">
        <v>377</v>
      </c>
      <c r="H241" s="405">
        <v>1.0</v>
      </c>
      <c r="I241" s="97">
        <v>22790.0</v>
      </c>
      <c r="J241" s="97">
        <v>15590.0</v>
      </c>
      <c r="K241" s="151"/>
      <c r="L241" s="406"/>
      <c r="M241" s="540">
        <v>6916.0</v>
      </c>
      <c r="N241" s="35"/>
      <c r="O241" s="231"/>
      <c r="P241" s="231"/>
      <c r="Q241" s="231"/>
      <c r="R241" s="231"/>
      <c r="S241" s="231"/>
      <c r="T241" s="231"/>
      <c r="U241" s="231"/>
      <c r="V241" s="231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252"/>
      <c r="AJ241" s="270"/>
      <c r="AK241" s="270"/>
      <c r="AL241" s="270"/>
      <c r="AM241" s="270"/>
      <c r="AN241" s="270"/>
      <c r="AO241" s="270"/>
    </row>
    <row r="242" ht="15.75" customHeight="1">
      <c r="A242" s="35" t="s">
        <v>315</v>
      </c>
      <c r="B242" s="35" t="s">
        <v>316</v>
      </c>
      <c r="C242" s="35" t="s">
        <v>6</v>
      </c>
      <c r="D242" s="35" t="s">
        <v>567</v>
      </c>
      <c r="E242" s="35" t="s">
        <v>569</v>
      </c>
      <c r="F242" s="325" t="s">
        <v>1933</v>
      </c>
      <c r="G242" s="326" t="s">
        <v>524</v>
      </c>
      <c r="H242" s="413">
        <v>1.0</v>
      </c>
      <c r="I242" s="57">
        <v>11990.0</v>
      </c>
      <c r="J242" s="57">
        <v>9590.0</v>
      </c>
      <c r="K242" s="414"/>
      <c r="L242" s="413">
        <v>3771.0</v>
      </c>
      <c r="M242" s="415">
        <f>L242*H242</f>
        <v>3771</v>
      </c>
      <c r="N242" s="57" t="s">
        <v>1814</v>
      </c>
      <c r="O242" s="346"/>
      <c r="P242" s="323"/>
      <c r="Q242" s="323"/>
      <c r="R242" s="323"/>
      <c r="S242" s="323"/>
      <c r="T242" s="323"/>
      <c r="U242" s="323"/>
      <c r="V242" s="323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252"/>
      <c r="AK242" s="270"/>
      <c r="AL242" s="270"/>
      <c r="AM242" s="270"/>
      <c r="AN242" s="270"/>
      <c r="AO242" s="270"/>
    </row>
    <row r="243" ht="15.75" customHeight="1">
      <c r="A243" s="35" t="s">
        <v>315</v>
      </c>
      <c r="B243" s="367" t="s">
        <v>316</v>
      </c>
      <c r="C243" s="367" t="s">
        <v>6</v>
      </c>
      <c r="D243" s="367" t="s">
        <v>328</v>
      </c>
      <c r="E243" s="367" t="s">
        <v>569</v>
      </c>
      <c r="F243" s="368" t="s">
        <v>1934</v>
      </c>
      <c r="G243" s="369" t="s">
        <v>1840</v>
      </c>
      <c r="H243" s="405">
        <v>1.0</v>
      </c>
      <c r="I243" s="367">
        <v>13990.0</v>
      </c>
      <c r="J243" s="367">
        <v>9790.0</v>
      </c>
      <c r="K243" s="408"/>
      <c r="L243" s="416">
        <v>4636.0</v>
      </c>
      <c r="M243" s="417">
        <v>4636.0</v>
      </c>
      <c r="N243" s="57" t="s">
        <v>1841</v>
      </c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  <c r="AA243" s="252"/>
      <c r="AB243" s="252"/>
      <c r="AC243" s="252"/>
      <c r="AD243" s="252"/>
      <c r="AE243" s="252"/>
      <c r="AF243" s="252"/>
      <c r="AG243" s="252"/>
      <c r="AH243" s="252"/>
      <c r="AI243" s="252"/>
      <c r="AJ243" s="270"/>
      <c r="AK243" s="270"/>
      <c r="AL243" s="270"/>
      <c r="AM243" s="270"/>
      <c r="AN243" s="270"/>
      <c r="AO243" s="270"/>
    </row>
    <row r="244" ht="15.75" customHeight="1">
      <c r="A244" s="35" t="s">
        <v>315</v>
      </c>
      <c r="B244" s="35" t="s">
        <v>316</v>
      </c>
      <c r="C244" s="35" t="s">
        <v>6</v>
      </c>
      <c r="D244" s="35" t="s">
        <v>328</v>
      </c>
      <c r="E244" s="35" t="s">
        <v>319</v>
      </c>
      <c r="F244" s="325" t="s">
        <v>2116</v>
      </c>
      <c r="G244" s="326" t="s">
        <v>524</v>
      </c>
      <c r="H244" s="154">
        <v>1.0</v>
      </c>
      <c r="I244" s="57">
        <v>13990.0</v>
      </c>
      <c r="J244" s="57">
        <v>11190.0</v>
      </c>
      <c r="K244" s="57"/>
      <c r="L244" s="154">
        <v>4374.0</v>
      </c>
      <c r="M244" s="415">
        <f>L244*H244</f>
        <v>4374</v>
      </c>
      <c r="N244" s="57" t="s">
        <v>1814</v>
      </c>
      <c r="O244" s="346"/>
      <c r="P244" s="323"/>
      <c r="Q244" s="323"/>
      <c r="R244" s="323"/>
      <c r="S244" s="323"/>
      <c r="T244" s="323"/>
      <c r="U244" s="323"/>
      <c r="V244" s="323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252"/>
      <c r="AK244" s="270"/>
      <c r="AL244" s="270"/>
      <c r="AM244" s="270"/>
      <c r="AN244" s="270"/>
      <c r="AO244" s="270"/>
    </row>
    <row r="245">
      <c r="A245" s="271" t="s">
        <v>315</v>
      </c>
      <c r="B245" s="57" t="s">
        <v>316</v>
      </c>
      <c r="C245" s="57" t="s">
        <v>6</v>
      </c>
      <c r="D245" s="57" t="s">
        <v>567</v>
      </c>
      <c r="E245" s="57" t="s">
        <v>4</v>
      </c>
      <c r="F245" s="58" t="s">
        <v>597</v>
      </c>
      <c r="G245" s="57" t="s">
        <v>524</v>
      </c>
      <c r="H245" s="422">
        <v>1.0</v>
      </c>
      <c r="I245" s="59">
        <v>12790.0</v>
      </c>
      <c r="J245" s="59">
        <v>10390.0</v>
      </c>
      <c r="K245" s="274"/>
      <c r="L245" s="176">
        <v>4990.0</v>
      </c>
      <c r="M245" s="409">
        <v>3493.0</v>
      </c>
      <c r="N245" s="57" t="s">
        <v>476</v>
      </c>
      <c r="O245" s="380"/>
      <c r="P245" s="380"/>
      <c r="Q245" s="433"/>
      <c r="R245" s="276"/>
      <c r="S245" s="276"/>
      <c r="T245" s="276"/>
      <c r="U245" s="277"/>
      <c r="V245" s="276"/>
      <c r="W245" s="276"/>
      <c r="X245" s="276"/>
      <c r="Y245" s="276"/>
      <c r="Z245" s="276"/>
      <c r="AA245" s="276"/>
      <c r="AB245" s="276"/>
      <c r="AC245" s="276"/>
      <c r="AD245" s="276"/>
      <c r="AE245" s="276"/>
      <c r="AF245" s="276"/>
      <c r="AG245" s="276"/>
      <c r="AH245" s="276"/>
      <c r="AI245" s="276"/>
      <c r="AJ245" s="270"/>
      <c r="AK245" s="270"/>
      <c r="AL245" s="270"/>
      <c r="AM245" s="270"/>
      <c r="AN245" s="270"/>
      <c r="AO245" s="270"/>
    </row>
    <row r="246">
      <c r="A246" s="271" t="s">
        <v>315</v>
      </c>
      <c r="B246" s="57" t="s">
        <v>316</v>
      </c>
      <c r="C246" s="57" t="s">
        <v>6</v>
      </c>
      <c r="D246" s="57" t="s">
        <v>567</v>
      </c>
      <c r="E246" s="57" t="s">
        <v>4</v>
      </c>
      <c r="F246" s="58" t="s">
        <v>598</v>
      </c>
      <c r="G246" s="57" t="s">
        <v>524</v>
      </c>
      <c r="H246" s="422">
        <v>1.0</v>
      </c>
      <c r="I246" s="59">
        <v>14890.0</v>
      </c>
      <c r="J246" s="59">
        <v>11970.0</v>
      </c>
      <c r="K246" s="408"/>
      <c r="L246" s="176">
        <v>5950.0</v>
      </c>
      <c r="M246" s="409">
        <v>4165.0</v>
      </c>
      <c r="N246" s="57" t="s">
        <v>476</v>
      </c>
      <c r="O246" s="380"/>
      <c r="P246" s="380"/>
      <c r="Q246" s="433"/>
      <c r="R246" s="276"/>
      <c r="S246" s="276"/>
      <c r="T246" s="276"/>
      <c r="U246" s="277"/>
      <c r="V246" s="276"/>
      <c r="W246" s="276"/>
      <c r="X246" s="276"/>
      <c r="Y246" s="276"/>
      <c r="Z246" s="276"/>
      <c r="AA246" s="276"/>
      <c r="AB246" s="276"/>
      <c r="AC246" s="276"/>
      <c r="AD246" s="276"/>
      <c r="AE246" s="276"/>
      <c r="AF246" s="276"/>
      <c r="AG246" s="276"/>
      <c r="AH246" s="276"/>
      <c r="AI246" s="276"/>
      <c r="AJ246" s="270"/>
      <c r="AK246" s="270"/>
      <c r="AL246" s="270"/>
      <c r="AM246" s="270"/>
      <c r="AN246" s="270"/>
      <c r="AO246" s="270"/>
    </row>
    <row r="247">
      <c r="A247" s="271" t="s">
        <v>315</v>
      </c>
      <c r="B247" s="57" t="s">
        <v>316</v>
      </c>
      <c r="C247" s="57" t="s">
        <v>6</v>
      </c>
      <c r="D247" s="57" t="s">
        <v>567</v>
      </c>
      <c r="E247" s="57" t="s">
        <v>4</v>
      </c>
      <c r="F247" s="58" t="s">
        <v>599</v>
      </c>
      <c r="G247" s="57" t="s">
        <v>524</v>
      </c>
      <c r="H247" s="422">
        <v>1.0</v>
      </c>
      <c r="I247" s="59">
        <v>23990.0</v>
      </c>
      <c r="J247" s="59">
        <v>16790.0</v>
      </c>
      <c r="K247" s="408"/>
      <c r="L247" s="176">
        <v>7900.0</v>
      </c>
      <c r="M247" s="409">
        <v>6715.0</v>
      </c>
      <c r="N247" s="57" t="s">
        <v>476</v>
      </c>
      <c r="O247" s="252"/>
      <c r="P247" s="252"/>
      <c r="Q247" s="433"/>
      <c r="R247" s="276"/>
      <c r="S247" s="276"/>
      <c r="T247" s="276"/>
      <c r="U247" s="277"/>
      <c r="V247" s="276"/>
      <c r="W247" s="276"/>
      <c r="X247" s="276"/>
      <c r="Y247" s="276"/>
      <c r="Z247" s="276"/>
      <c r="AA247" s="276"/>
      <c r="AB247" s="276"/>
      <c r="AC247" s="276"/>
      <c r="AD247" s="276"/>
      <c r="AE247" s="276"/>
      <c r="AF247" s="276"/>
      <c r="AG247" s="276"/>
      <c r="AH247" s="276"/>
      <c r="AI247" s="276"/>
      <c r="AJ247" s="270"/>
      <c r="AK247" s="270"/>
      <c r="AL247" s="270"/>
      <c r="AM247" s="270"/>
      <c r="AN247" s="270"/>
      <c r="AO247" s="270"/>
    </row>
    <row r="248">
      <c r="A248" s="35" t="s">
        <v>315</v>
      </c>
      <c r="B248" s="35" t="s">
        <v>316</v>
      </c>
      <c r="C248" s="35" t="s">
        <v>6</v>
      </c>
      <c r="D248" s="97" t="s">
        <v>567</v>
      </c>
      <c r="E248" s="97" t="s">
        <v>4</v>
      </c>
      <c r="F248" s="289" t="s">
        <v>1935</v>
      </c>
      <c r="G248" s="97" t="s">
        <v>377</v>
      </c>
      <c r="H248" s="422">
        <v>1.0</v>
      </c>
      <c r="I248" s="97">
        <v>26970.0</v>
      </c>
      <c r="J248" s="97">
        <v>18390.0</v>
      </c>
      <c r="K248" s="151"/>
      <c r="L248" s="406"/>
      <c r="M248" s="540">
        <v>8324.0</v>
      </c>
      <c r="N248" s="35"/>
      <c r="O248" s="231"/>
      <c r="P248" s="231"/>
      <c r="Q248" s="423"/>
      <c r="R248" s="292"/>
      <c r="S248" s="292"/>
      <c r="T248" s="292"/>
      <c r="U248" s="86"/>
      <c r="V248" s="292"/>
      <c r="W248" s="237"/>
      <c r="X248" s="237"/>
      <c r="Y248" s="237"/>
      <c r="Z248" s="237"/>
      <c r="AA248" s="237"/>
      <c r="AB248" s="237"/>
      <c r="AC248" s="237"/>
      <c r="AD248" s="237"/>
      <c r="AE248" s="237"/>
      <c r="AF248" s="237"/>
      <c r="AG248" s="237"/>
      <c r="AH248" s="237"/>
      <c r="AI248" s="276"/>
      <c r="AJ248" s="270"/>
      <c r="AK248" s="270"/>
      <c r="AL248" s="270"/>
      <c r="AM248" s="270"/>
      <c r="AN248" s="270"/>
      <c r="AO248" s="270"/>
    </row>
    <row r="249">
      <c r="A249" s="35" t="s">
        <v>315</v>
      </c>
      <c r="B249" s="35" t="s">
        <v>331</v>
      </c>
      <c r="C249" s="35" t="s">
        <v>6</v>
      </c>
      <c r="D249" s="38" t="s">
        <v>328</v>
      </c>
      <c r="E249" s="35" t="s">
        <v>569</v>
      </c>
      <c r="F249" s="279" t="s">
        <v>1936</v>
      </c>
      <c r="G249" s="38" t="s">
        <v>377</v>
      </c>
      <c r="H249" s="422">
        <v>1.0</v>
      </c>
      <c r="I249" s="38">
        <v>20390.0</v>
      </c>
      <c r="J249" s="38"/>
      <c r="K249" s="151"/>
      <c r="L249" s="39">
        <v>8389.0</v>
      </c>
      <c r="M249" s="588"/>
      <c r="N249" s="35"/>
      <c r="O249" s="38"/>
      <c r="P249" s="38"/>
      <c r="Q249" s="77"/>
      <c r="R249" s="191"/>
      <c r="S249" s="191"/>
      <c r="T249" s="191"/>
      <c r="U249" s="83"/>
      <c r="V249" s="191"/>
      <c r="W249" s="237"/>
      <c r="X249" s="237"/>
      <c r="Y249" s="237"/>
      <c r="Z249" s="237"/>
      <c r="AA249" s="237"/>
      <c r="AB249" s="237"/>
      <c r="AC249" s="237"/>
      <c r="AD249" s="237"/>
      <c r="AE249" s="237"/>
      <c r="AF249" s="237"/>
      <c r="AG249" s="237"/>
      <c r="AH249" s="237"/>
      <c r="AI249" s="276"/>
      <c r="AJ249" s="270"/>
      <c r="AK249" s="270"/>
      <c r="AL249" s="270"/>
      <c r="AM249" s="270"/>
      <c r="AN249" s="270"/>
      <c r="AO249" s="270"/>
    </row>
    <row r="250">
      <c r="A250" s="271" t="s">
        <v>315</v>
      </c>
      <c r="B250" s="57" t="s">
        <v>316</v>
      </c>
      <c r="C250" s="57" t="s">
        <v>6</v>
      </c>
      <c r="D250" s="57" t="s">
        <v>328</v>
      </c>
      <c r="E250" s="57" t="s">
        <v>569</v>
      </c>
      <c r="F250" s="58" t="s">
        <v>600</v>
      </c>
      <c r="G250" s="57" t="s">
        <v>524</v>
      </c>
      <c r="H250" s="422">
        <v>1.0</v>
      </c>
      <c r="I250" s="59">
        <v>15790.0</v>
      </c>
      <c r="J250" s="59">
        <v>12390.0</v>
      </c>
      <c r="K250" s="408"/>
      <c r="L250" s="61">
        <v>6163.0</v>
      </c>
      <c r="M250" s="409">
        <v>4314.0</v>
      </c>
      <c r="N250" s="57" t="s">
        <v>476</v>
      </c>
      <c r="O250" s="380"/>
      <c r="P250" s="380"/>
      <c r="Q250" s="433"/>
      <c r="R250" s="276"/>
      <c r="S250" s="276"/>
      <c r="T250" s="276"/>
      <c r="U250" s="277"/>
      <c r="V250" s="276"/>
      <c r="W250" s="276"/>
      <c r="X250" s="276"/>
      <c r="Y250" s="276"/>
      <c r="Z250" s="276"/>
      <c r="AA250" s="276"/>
      <c r="AB250" s="276"/>
      <c r="AC250" s="276"/>
      <c r="AD250" s="276"/>
      <c r="AE250" s="276"/>
      <c r="AF250" s="276"/>
      <c r="AG250" s="276"/>
      <c r="AH250" s="276"/>
      <c r="AI250" s="276"/>
      <c r="AJ250" s="270"/>
      <c r="AK250" s="270"/>
      <c r="AL250" s="270"/>
      <c r="AM250" s="270"/>
      <c r="AN250" s="270"/>
      <c r="AO250" s="270"/>
    </row>
    <row r="251">
      <c r="A251" s="271" t="s">
        <v>315</v>
      </c>
      <c r="B251" s="57" t="s">
        <v>316</v>
      </c>
      <c r="C251" s="57" t="s">
        <v>6</v>
      </c>
      <c r="D251" s="57" t="s">
        <v>567</v>
      </c>
      <c r="E251" s="57" t="s">
        <v>569</v>
      </c>
      <c r="F251" s="58" t="s">
        <v>600</v>
      </c>
      <c r="G251" s="57" t="s">
        <v>524</v>
      </c>
      <c r="H251" s="422">
        <v>1.0</v>
      </c>
      <c r="I251" s="59">
        <v>15790.0</v>
      </c>
      <c r="J251" s="59">
        <v>12390.0</v>
      </c>
      <c r="K251" s="408"/>
      <c r="L251" s="61">
        <v>6163.0</v>
      </c>
      <c r="M251" s="409">
        <v>4314.0</v>
      </c>
      <c r="N251" s="57" t="s">
        <v>476</v>
      </c>
      <c r="O251" s="380"/>
      <c r="P251" s="380"/>
      <c r="Q251" s="433"/>
      <c r="R251" s="276"/>
      <c r="S251" s="276"/>
      <c r="T251" s="276"/>
      <c r="U251" s="277"/>
      <c r="V251" s="276"/>
      <c r="W251" s="276"/>
      <c r="X251" s="276"/>
      <c r="Y251" s="276"/>
      <c r="Z251" s="276"/>
      <c r="AA251" s="276"/>
      <c r="AB251" s="276"/>
      <c r="AC251" s="276"/>
      <c r="AD251" s="276"/>
      <c r="AE251" s="276"/>
      <c r="AF251" s="276"/>
      <c r="AG251" s="276"/>
      <c r="AH251" s="276"/>
      <c r="AI251" s="276"/>
      <c r="AJ251" s="270"/>
      <c r="AK251" s="270"/>
      <c r="AL251" s="270"/>
      <c r="AM251" s="270"/>
      <c r="AN251" s="270"/>
      <c r="AO251" s="270"/>
    </row>
    <row r="252">
      <c r="A252" s="271" t="s">
        <v>315</v>
      </c>
      <c r="B252" s="57" t="s">
        <v>316</v>
      </c>
      <c r="C252" s="57" t="s">
        <v>6</v>
      </c>
      <c r="D252" s="57" t="s">
        <v>567</v>
      </c>
      <c r="E252" s="57" t="s">
        <v>4</v>
      </c>
      <c r="F252" s="58" t="s">
        <v>601</v>
      </c>
      <c r="G252" s="57" t="s">
        <v>524</v>
      </c>
      <c r="H252" s="422">
        <v>1.0</v>
      </c>
      <c r="I252" s="59">
        <v>19390.0</v>
      </c>
      <c r="J252" s="59">
        <v>15390.0</v>
      </c>
      <c r="K252" s="408"/>
      <c r="L252" s="61">
        <v>7663.0</v>
      </c>
      <c r="M252" s="409">
        <v>6130.0</v>
      </c>
      <c r="N252" s="57" t="s">
        <v>476</v>
      </c>
      <c r="O252" s="380"/>
      <c r="P252" s="380"/>
      <c r="Q252" s="433"/>
      <c r="R252" s="276"/>
      <c r="S252" s="276"/>
      <c r="T252" s="276"/>
      <c r="U252" s="277"/>
      <c r="V252" s="276"/>
      <c r="W252" s="276"/>
      <c r="X252" s="276"/>
      <c r="Y252" s="276"/>
      <c r="Z252" s="276"/>
      <c r="AA252" s="276"/>
      <c r="AB252" s="276"/>
      <c r="AC252" s="276"/>
      <c r="AD252" s="276"/>
      <c r="AE252" s="276"/>
      <c r="AF252" s="276"/>
      <c r="AG252" s="276"/>
      <c r="AH252" s="276"/>
      <c r="AI252" s="276"/>
      <c r="AJ252" s="270"/>
      <c r="AK252" s="270"/>
      <c r="AL252" s="270"/>
      <c r="AM252" s="270"/>
      <c r="AN252" s="270"/>
      <c r="AO252" s="270"/>
    </row>
    <row r="253">
      <c r="A253" s="35" t="s">
        <v>315</v>
      </c>
      <c r="B253" s="35" t="s">
        <v>316</v>
      </c>
      <c r="C253" s="35" t="s">
        <v>6</v>
      </c>
      <c r="D253" s="38" t="s">
        <v>567</v>
      </c>
      <c r="E253" s="35" t="s">
        <v>4</v>
      </c>
      <c r="F253" s="446" t="s">
        <v>2117</v>
      </c>
      <c r="G253" s="38" t="s">
        <v>377</v>
      </c>
      <c r="H253" s="422">
        <v>1.0</v>
      </c>
      <c r="I253" s="38">
        <v>10790.0</v>
      </c>
      <c r="J253" s="38"/>
      <c r="K253" s="151"/>
      <c r="L253" s="39">
        <v>4430.0</v>
      </c>
      <c r="M253" s="588"/>
      <c r="N253" s="35"/>
      <c r="O253" s="38"/>
      <c r="P253" s="38"/>
      <c r="Q253" s="77"/>
      <c r="R253" s="191"/>
      <c r="S253" s="191"/>
      <c r="T253" s="191"/>
      <c r="U253" s="83"/>
      <c r="V253" s="191"/>
      <c r="W253" s="237"/>
      <c r="X253" s="237"/>
      <c r="Y253" s="237"/>
      <c r="Z253" s="237"/>
      <c r="AA253" s="237"/>
      <c r="AB253" s="237"/>
      <c r="AC253" s="237"/>
      <c r="AD253" s="237"/>
      <c r="AE253" s="237"/>
      <c r="AF253" s="237"/>
      <c r="AG253" s="237"/>
      <c r="AH253" s="237"/>
      <c r="AI253" s="276"/>
      <c r="AJ253" s="270"/>
      <c r="AK253" s="270"/>
      <c r="AL253" s="270"/>
      <c r="AM253" s="270"/>
      <c r="AN253" s="270"/>
      <c r="AO253" s="270"/>
    </row>
    <row r="254">
      <c r="A254" s="35" t="s">
        <v>315</v>
      </c>
      <c r="B254" s="35" t="s">
        <v>316</v>
      </c>
      <c r="C254" s="35" t="s">
        <v>6</v>
      </c>
      <c r="D254" s="97" t="s">
        <v>567</v>
      </c>
      <c r="E254" s="35" t="s">
        <v>4</v>
      </c>
      <c r="F254" s="446" t="s">
        <v>1937</v>
      </c>
      <c r="G254" s="38" t="s">
        <v>377</v>
      </c>
      <c r="H254" s="422">
        <v>1.0</v>
      </c>
      <c r="I254" s="97">
        <v>10190.0</v>
      </c>
      <c r="J254" s="97"/>
      <c r="K254" s="151"/>
      <c r="L254" s="39">
        <v>4114.0</v>
      </c>
      <c r="M254" s="588"/>
      <c r="N254" s="35"/>
      <c r="O254" s="73"/>
      <c r="P254" s="73"/>
      <c r="Q254" s="423"/>
      <c r="R254" s="292"/>
      <c r="S254" s="292"/>
      <c r="T254" s="292"/>
      <c r="U254" s="86"/>
      <c r="V254" s="292"/>
      <c r="W254" s="237"/>
      <c r="X254" s="237"/>
      <c r="Y254" s="237"/>
      <c r="Z254" s="237"/>
      <c r="AA254" s="237"/>
      <c r="AB254" s="237"/>
      <c r="AC254" s="237"/>
      <c r="AD254" s="237"/>
      <c r="AE254" s="237"/>
      <c r="AF254" s="237"/>
      <c r="AG254" s="237"/>
      <c r="AH254" s="237"/>
      <c r="AI254" s="276"/>
      <c r="AJ254" s="270"/>
      <c r="AK254" s="270"/>
      <c r="AL254" s="270"/>
      <c r="AM254" s="270"/>
      <c r="AN254" s="270"/>
      <c r="AO254" s="270"/>
    </row>
    <row r="255">
      <c r="A255" s="35" t="s">
        <v>315</v>
      </c>
      <c r="B255" s="35" t="s">
        <v>316</v>
      </c>
      <c r="C255" s="35" t="s">
        <v>6</v>
      </c>
      <c r="D255" s="35" t="s">
        <v>328</v>
      </c>
      <c r="E255" s="35" t="s">
        <v>4</v>
      </c>
      <c r="F255" s="448" t="s">
        <v>1938</v>
      </c>
      <c r="G255" s="38" t="s">
        <v>377</v>
      </c>
      <c r="H255" s="422">
        <v>1.0</v>
      </c>
      <c r="I255" s="97">
        <v>10190.0</v>
      </c>
      <c r="J255" s="97"/>
      <c r="K255" s="151"/>
      <c r="L255" s="405">
        <v>4114.0</v>
      </c>
      <c r="M255" s="588"/>
      <c r="N255" s="35"/>
      <c r="O255" s="73"/>
      <c r="P255" s="73"/>
      <c r="Q255" s="423"/>
      <c r="R255" s="292"/>
      <c r="S255" s="292"/>
      <c r="T255" s="292"/>
      <c r="U255" s="86"/>
      <c r="V255" s="292"/>
      <c r="W255" s="237"/>
      <c r="X255" s="237"/>
      <c r="Y255" s="237"/>
      <c r="Z255" s="237"/>
      <c r="AA255" s="237"/>
      <c r="AB255" s="237"/>
      <c r="AC255" s="237"/>
      <c r="AD255" s="237"/>
      <c r="AE255" s="237"/>
      <c r="AF255" s="237"/>
      <c r="AG255" s="237"/>
      <c r="AH255" s="237"/>
      <c r="AI255" s="276"/>
      <c r="AJ255" s="270"/>
      <c r="AK255" s="270"/>
      <c r="AL255" s="270"/>
      <c r="AM255" s="270"/>
      <c r="AN255" s="270"/>
      <c r="AO255" s="270"/>
    </row>
    <row r="256">
      <c r="A256" s="271" t="s">
        <v>315</v>
      </c>
      <c r="B256" s="57" t="s">
        <v>316</v>
      </c>
      <c r="C256" s="57" t="s">
        <v>6</v>
      </c>
      <c r="D256" s="57" t="s">
        <v>567</v>
      </c>
      <c r="E256" s="57" t="s">
        <v>4</v>
      </c>
      <c r="F256" s="58" t="s">
        <v>603</v>
      </c>
      <c r="G256" s="57" t="s">
        <v>524</v>
      </c>
      <c r="H256" s="422">
        <v>1.0</v>
      </c>
      <c r="I256" s="59">
        <v>16490.0</v>
      </c>
      <c r="J256" s="59">
        <v>12970.0</v>
      </c>
      <c r="K256" s="408"/>
      <c r="L256" s="176">
        <v>5500.0</v>
      </c>
      <c r="M256" s="409">
        <v>4400.0</v>
      </c>
      <c r="N256" s="57" t="s">
        <v>476</v>
      </c>
      <c r="O256" s="380"/>
      <c r="P256" s="380"/>
      <c r="Q256" s="433"/>
      <c r="R256" s="276"/>
      <c r="S256" s="276"/>
      <c r="T256" s="276"/>
      <c r="U256" s="277"/>
      <c r="V256" s="276"/>
      <c r="W256" s="276"/>
      <c r="X256" s="276"/>
      <c r="Y256" s="276"/>
      <c r="Z256" s="276"/>
      <c r="AA256" s="276"/>
      <c r="AB256" s="276"/>
      <c r="AC256" s="276"/>
      <c r="AD256" s="276"/>
      <c r="AE256" s="276"/>
      <c r="AF256" s="276"/>
      <c r="AG256" s="276"/>
      <c r="AH256" s="276"/>
      <c r="AI256" s="276"/>
      <c r="AJ256" s="270"/>
      <c r="AK256" s="270"/>
      <c r="AL256" s="270"/>
      <c r="AM256" s="270"/>
      <c r="AN256" s="270"/>
      <c r="AO256" s="270"/>
    </row>
    <row r="257">
      <c r="A257" s="271" t="s">
        <v>315</v>
      </c>
      <c r="B257" s="57" t="s">
        <v>316</v>
      </c>
      <c r="C257" s="57" t="s">
        <v>6</v>
      </c>
      <c r="D257" s="57" t="s">
        <v>567</v>
      </c>
      <c r="E257" s="57" t="s">
        <v>4</v>
      </c>
      <c r="F257" s="58" t="s">
        <v>604</v>
      </c>
      <c r="G257" s="57" t="s">
        <v>524</v>
      </c>
      <c r="H257" s="422">
        <v>1.0</v>
      </c>
      <c r="I257" s="59">
        <v>16490.0</v>
      </c>
      <c r="J257" s="59">
        <v>12970.0</v>
      </c>
      <c r="K257" s="408"/>
      <c r="L257" s="176">
        <v>5500.0</v>
      </c>
      <c r="M257" s="409">
        <v>4400.0</v>
      </c>
      <c r="N257" s="57" t="s">
        <v>476</v>
      </c>
      <c r="O257" s="380"/>
      <c r="P257" s="380"/>
      <c r="Q257" s="433"/>
      <c r="R257" s="276"/>
      <c r="S257" s="276"/>
      <c r="T257" s="276"/>
      <c r="U257" s="277"/>
      <c r="V257" s="276"/>
      <c r="W257" s="276"/>
      <c r="X257" s="276"/>
      <c r="Y257" s="276"/>
      <c r="Z257" s="276"/>
      <c r="AA257" s="276"/>
      <c r="AB257" s="276"/>
      <c r="AC257" s="276"/>
      <c r="AD257" s="276"/>
      <c r="AE257" s="276"/>
      <c r="AF257" s="276"/>
      <c r="AG257" s="276"/>
      <c r="AH257" s="276"/>
      <c r="AI257" s="276"/>
      <c r="AJ257" s="270"/>
      <c r="AK257" s="270"/>
      <c r="AL257" s="270"/>
      <c r="AM257" s="270"/>
      <c r="AN257" s="270"/>
      <c r="AO257" s="270"/>
    </row>
    <row r="258">
      <c r="A258" s="271" t="s">
        <v>315</v>
      </c>
      <c r="B258" s="57" t="s">
        <v>316</v>
      </c>
      <c r="C258" s="57" t="s">
        <v>6</v>
      </c>
      <c r="D258" s="57" t="s">
        <v>328</v>
      </c>
      <c r="E258" s="57" t="s">
        <v>569</v>
      </c>
      <c r="F258" s="58" t="s">
        <v>605</v>
      </c>
      <c r="G258" s="57" t="s">
        <v>524</v>
      </c>
      <c r="H258" s="422">
        <v>1.0</v>
      </c>
      <c r="I258" s="59">
        <v>21590.0</v>
      </c>
      <c r="J258" s="59">
        <v>14890.0</v>
      </c>
      <c r="K258" s="408"/>
      <c r="L258" s="176">
        <v>8497.0</v>
      </c>
      <c r="M258" s="409">
        <v>5948.0</v>
      </c>
      <c r="N258" s="57" t="s">
        <v>476</v>
      </c>
      <c r="O258" s="380"/>
      <c r="P258" s="380"/>
      <c r="Q258" s="433"/>
      <c r="R258" s="276"/>
      <c r="S258" s="276"/>
      <c r="T258" s="276"/>
      <c r="U258" s="277"/>
      <c r="V258" s="276"/>
      <c r="W258" s="276"/>
      <c r="X258" s="276"/>
      <c r="Y258" s="276"/>
      <c r="Z258" s="276"/>
      <c r="AA258" s="276"/>
      <c r="AB258" s="276"/>
      <c r="AC258" s="276"/>
      <c r="AD258" s="276"/>
      <c r="AE258" s="276"/>
      <c r="AF258" s="276"/>
      <c r="AG258" s="276"/>
      <c r="AH258" s="276"/>
      <c r="AI258" s="276"/>
      <c r="AJ258" s="270"/>
      <c r="AK258" s="270"/>
      <c r="AL258" s="270"/>
      <c r="AM258" s="270"/>
      <c r="AN258" s="270"/>
      <c r="AO258" s="270"/>
    </row>
    <row r="259">
      <c r="A259" s="271" t="s">
        <v>315</v>
      </c>
      <c r="B259" s="57" t="s">
        <v>316</v>
      </c>
      <c r="C259" s="57" t="s">
        <v>6</v>
      </c>
      <c r="D259" s="57" t="s">
        <v>328</v>
      </c>
      <c r="E259" s="57" t="s">
        <v>569</v>
      </c>
      <c r="F259" s="57" t="s">
        <v>782</v>
      </c>
      <c r="G259" s="57" t="s">
        <v>524</v>
      </c>
      <c r="H259" s="77">
        <v>1.0</v>
      </c>
      <c r="I259" s="113">
        <v>21590.0</v>
      </c>
      <c r="J259" s="132">
        <v>15790.0</v>
      </c>
      <c r="K259" s="410"/>
      <c r="L259" s="411">
        <v>8497.0</v>
      </c>
      <c r="M259" s="412">
        <v>7222.0</v>
      </c>
      <c r="N259" s="57" t="s">
        <v>748</v>
      </c>
      <c r="O259" s="274"/>
      <c r="P259" s="380"/>
      <c r="Q259" s="433"/>
      <c r="R259" s="276"/>
      <c r="S259" s="276"/>
      <c r="T259" s="276"/>
      <c r="U259" s="277"/>
      <c r="V259" s="276"/>
      <c r="W259" s="276"/>
      <c r="X259" s="276"/>
      <c r="Y259" s="276"/>
      <c r="Z259" s="276"/>
      <c r="AA259" s="276"/>
      <c r="AB259" s="276"/>
      <c r="AC259" s="276"/>
      <c r="AD259" s="276"/>
      <c r="AE259" s="276"/>
      <c r="AF259" s="276"/>
      <c r="AG259" s="276"/>
      <c r="AH259" s="276"/>
      <c r="AI259" s="276"/>
      <c r="AJ259" s="270"/>
      <c r="AK259" s="270"/>
      <c r="AL259" s="270"/>
      <c r="AM259" s="270"/>
      <c r="AN259" s="270"/>
      <c r="AO259" s="270"/>
    </row>
    <row r="260">
      <c r="A260" s="271" t="s">
        <v>315</v>
      </c>
      <c r="B260" s="57" t="s">
        <v>331</v>
      </c>
      <c r="C260" s="57" t="s">
        <v>6</v>
      </c>
      <c r="D260" s="97" t="s">
        <v>567</v>
      </c>
      <c r="E260" s="57" t="s">
        <v>569</v>
      </c>
      <c r="F260" s="57" t="s">
        <v>699</v>
      </c>
      <c r="G260" s="57" t="s">
        <v>524</v>
      </c>
      <c r="H260" s="422">
        <v>1.0</v>
      </c>
      <c r="I260" s="120">
        <v>23990.0</v>
      </c>
      <c r="J260" s="120">
        <v>18970.0</v>
      </c>
      <c r="K260" s="449"/>
      <c r="L260" s="176" t="s">
        <v>700</v>
      </c>
      <c r="M260" s="409">
        <v>7506.0</v>
      </c>
      <c r="N260" s="57" t="s">
        <v>629</v>
      </c>
      <c r="O260" s="380"/>
      <c r="P260" s="380"/>
      <c r="Q260" s="433"/>
      <c r="R260" s="276"/>
      <c r="S260" s="276"/>
      <c r="T260" s="276"/>
      <c r="U260" s="277"/>
      <c r="V260" s="276"/>
      <c r="W260" s="276"/>
      <c r="X260" s="276"/>
      <c r="Y260" s="276"/>
      <c r="Z260" s="276"/>
      <c r="AA260" s="276"/>
      <c r="AB260" s="276"/>
      <c r="AC260" s="276"/>
      <c r="AD260" s="276"/>
      <c r="AE260" s="276"/>
      <c r="AF260" s="276"/>
      <c r="AG260" s="276"/>
      <c r="AH260" s="276"/>
      <c r="AI260" s="296"/>
      <c r="AJ260" s="270"/>
      <c r="AK260" s="270"/>
    </row>
    <row r="261">
      <c r="A261" s="271" t="s">
        <v>315</v>
      </c>
      <c r="B261" s="57" t="s">
        <v>316</v>
      </c>
      <c r="C261" s="57" t="s">
        <v>6</v>
      </c>
      <c r="D261" s="509" t="s">
        <v>328</v>
      </c>
      <c r="E261" s="57" t="s">
        <v>569</v>
      </c>
      <c r="F261" s="57" t="s">
        <v>701</v>
      </c>
      <c r="G261" s="57" t="s">
        <v>524</v>
      </c>
      <c r="H261" s="39">
        <v>1.0</v>
      </c>
      <c r="I261" s="120">
        <v>23990.0</v>
      </c>
      <c r="J261" s="120">
        <v>19190.0</v>
      </c>
      <c r="K261" s="119"/>
      <c r="L261" s="61" t="s">
        <v>702</v>
      </c>
      <c r="M261" s="62">
        <v>7789.0</v>
      </c>
      <c r="N261" s="57" t="s">
        <v>629</v>
      </c>
      <c r="O261" s="435" t="s">
        <v>2090</v>
      </c>
      <c r="P261" s="252"/>
      <c r="Q261" s="252"/>
      <c r="R261" s="433"/>
      <c r="S261" s="433"/>
      <c r="T261" s="276"/>
      <c r="U261" s="276"/>
      <c r="V261" s="276"/>
      <c r="W261" s="277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52"/>
      <c r="AI261" s="270"/>
      <c r="AJ261" s="270"/>
      <c r="AK261" s="270"/>
    </row>
    <row r="262">
      <c r="A262" s="35" t="s">
        <v>315</v>
      </c>
      <c r="B262" s="35" t="s">
        <v>316</v>
      </c>
      <c r="C262" s="35" t="s">
        <v>6</v>
      </c>
      <c r="D262" s="35" t="s">
        <v>328</v>
      </c>
      <c r="E262" s="35" t="s">
        <v>4</v>
      </c>
      <c r="F262" s="448" t="s">
        <v>1939</v>
      </c>
      <c r="G262" s="38" t="s">
        <v>377</v>
      </c>
      <c r="H262" s="39">
        <v>1.0</v>
      </c>
      <c r="I262" s="97">
        <v>11390.0</v>
      </c>
      <c r="J262" s="97"/>
      <c r="K262" s="38"/>
      <c r="L262" s="39">
        <v>4589.0</v>
      </c>
      <c r="M262" s="447"/>
      <c r="N262" s="35"/>
      <c r="O262" s="73"/>
      <c r="P262" s="231"/>
      <c r="Q262" s="231"/>
      <c r="R262" s="423"/>
      <c r="S262" s="423"/>
      <c r="T262" s="292"/>
      <c r="U262" s="292"/>
      <c r="V262" s="292"/>
      <c r="W262" s="246"/>
      <c r="X262" s="237"/>
      <c r="Y262" s="237"/>
      <c r="Z262" s="237"/>
      <c r="AA262" s="237"/>
      <c r="AB262" s="237"/>
      <c r="AC262" s="237"/>
      <c r="AD262" s="237"/>
      <c r="AE262" s="237"/>
      <c r="AF262" s="237"/>
      <c r="AG262" s="237"/>
      <c r="AH262" s="44"/>
      <c r="AI262" s="252"/>
      <c r="AJ262" s="270"/>
      <c r="AK262" s="270"/>
      <c r="AL262" s="270"/>
      <c r="AM262" s="270"/>
      <c r="AN262" s="270"/>
      <c r="AO262" s="270"/>
    </row>
    <row r="263">
      <c r="A263" s="57" t="s">
        <v>315</v>
      </c>
      <c r="B263" s="57" t="s">
        <v>316</v>
      </c>
      <c r="C263" s="57" t="s">
        <v>6</v>
      </c>
      <c r="D263" s="271" t="s">
        <v>567</v>
      </c>
      <c r="E263" s="57" t="s">
        <v>4</v>
      </c>
      <c r="F263" s="58" t="s">
        <v>1115</v>
      </c>
      <c r="G263" s="154" t="s">
        <v>524</v>
      </c>
      <c r="H263" s="38">
        <v>1.0</v>
      </c>
      <c r="I263" s="113">
        <v>15590.0</v>
      </c>
      <c r="J263" s="125"/>
      <c r="K263" s="179">
        <v>5500.0</v>
      </c>
      <c r="L263" s="38">
        <v>5225.0</v>
      </c>
      <c r="M263" s="383">
        <f t="shared" ref="M263:M266" si="23">L263*H263</f>
        <v>5225</v>
      </c>
      <c r="N263" s="57" t="s">
        <v>1095</v>
      </c>
      <c r="O263" s="58"/>
      <c r="P263" s="63"/>
      <c r="Q263" s="5">
        <v>2.0</v>
      </c>
      <c r="R263" s="184"/>
      <c r="S263" s="184"/>
      <c r="T263" s="14"/>
      <c r="U263" s="14"/>
      <c r="V263" s="23"/>
      <c r="W263" s="567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177"/>
      <c r="AI263" s="177"/>
    </row>
    <row r="264">
      <c r="A264" s="57" t="s">
        <v>315</v>
      </c>
      <c r="B264" s="57" t="s">
        <v>316</v>
      </c>
      <c r="C264" s="57" t="s">
        <v>6</v>
      </c>
      <c r="D264" s="57" t="s">
        <v>328</v>
      </c>
      <c r="E264" s="57" t="s">
        <v>4</v>
      </c>
      <c r="F264" s="58" t="s">
        <v>1115</v>
      </c>
      <c r="G264" s="154" t="s">
        <v>524</v>
      </c>
      <c r="H264" s="38">
        <v>1.0</v>
      </c>
      <c r="I264" s="113">
        <v>15590.0</v>
      </c>
      <c r="J264" s="125"/>
      <c r="K264" s="179">
        <v>5500.0</v>
      </c>
      <c r="L264" s="38">
        <v>5225.0</v>
      </c>
      <c r="M264" s="383">
        <f t="shared" si="23"/>
        <v>5225</v>
      </c>
      <c r="N264" s="57" t="s">
        <v>1095</v>
      </c>
      <c r="O264" s="58"/>
      <c r="P264" s="63"/>
      <c r="Q264" s="5">
        <v>2.0</v>
      </c>
      <c r="R264" s="184"/>
      <c r="S264" s="184"/>
      <c r="T264" s="14"/>
      <c r="U264" s="14"/>
      <c r="V264" s="23"/>
      <c r="W264" s="567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177"/>
      <c r="AI264" s="177"/>
    </row>
    <row r="265">
      <c r="A265" s="57" t="s">
        <v>315</v>
      </c>
      <c r="B265" s="57" t="s">
        <v>316</v>
      </c>
      <c r="C265" s="57" t="s">
        <v>6</v>
      </c>
      <c r="D265" s="57" t="s">
        <v>328</v>
      </c>
      <c r="E265" s="57" t="s">
        <v>4</v>
      </c>
      <c r="F265" s="58" t="s">
        <v>1190</v>
      </c>
      <c r="G265" s="57" t="s">
        <v>524</v>
      </c>
      <c r="H265" s="38">
        <v>1.0</v>
      </c>
      <c r="I265" s="113">
        <v>25990.0</v>
      </c>
      <c r="J265" s="132">
        <v>23590.0</v>
      </c>
      <c r="K265" s="179">
        <v>11450.0</v>
      </c>
      <c r="L265" s="38">
        <v>10191.0</v>
      </c>
      <c r="M265" s="189">
        <f t="shared" si="23"/>
        <v>10191</v>
      </c>
      <c r="N265" s="57" t="s">
        <v>1134</v>
      </c>
      <c r="O265" s="58"/>
      <c r="P265" s="63"/>
      <c r="Q265" s="63"/>
      <c r="R265" s="190"/>
      <c r="S265" s="77"/>
      <c r="T265" s="191"/>
      <c r="U265" s="191"/>
      <c r="V265" s="191"/>
      <c r="W265" s="83"/>
      <c r="X265" s="192"/>
      <c r="Y265" s="192"/>
      <c r="Z265" s="192"/>
      <c r="AA265" s="192"/>
      <c r="AB265" s="192"/>
      <c r="AC265" s="192"/>
      <c r="AD265" s="192"/>
      <c r="AE265" s="192"/>
      <c r="AF265" s="192"/>
      <c r="AG265" s="192"/>
      <c r="AH265" s="63"/>
      <c r="AI265" s="63"/>
      <c r="AJ265" s="63"/>
    </row>
    <row r="266">
      <c r="A266" s="57" t="s">
        <v>315</v>
      </c>
      <c r="B266" s="57" t="s">
        <v>316</v>
      </c>
      <c r="C266" s="57" t="s">
        <v>6</v>
      </c>
      <c r="D266" s="57" t="s">
        <v>328</v>
      </c>
      <c r="E266" s="57" t="s">
        <v>4</v>
      </c>
      <c r="F266" s="58" t="s">
        <v>1191</v>
      </c>
      <c r="G266" s="57" t="s">
        <v>524</v>
      </c>
      <c r="H266" s="38">
        <v>1.0</v>
      </c>
      <c r="I266" s="113">
        <v>25990.0</v>
      </c>
      <c r="J266" s="132">
        <v>23590.0</v>
      </c>
      <c r="K266" s="179">
        <v>11450.0</v>
      </c>
      <c r="L266" s="38">
        <v>10191.0</v>
      </c>
      <c r="M266" s="189">
        <f t="shared" si="23"/>
        <v>10191</v>
      </c>
      <c r="N266" s="57" t="s">
        <v>1134</v>
      </c>
      <c r="O266" s="58"/>
      <c r="P266" s="63"/>
      <c r="Q266" s="63"/>
      <c r="R266" s="190"/>
      <c r="S266" s="77"/>
      <c r="T266" s="191"/>
      <c r="U266" s="191"/>
      <c r="V266" s="191"/>
      <c r="W266" s="83"/>
      <c r="X266" s="192"/>
      <c r="Y266" s="192"/>
      <c r="Z266" s="192"/>
      <c r="AA266" s="192"/>
      <c r="AB266" s="192"/>
      <c r="AC266" s="192"/>
      <c r="AD266" s="192"/>
      <c r="AE266" s="192"/>
      <c r="AF266" s="192"/>
      <c r="AG266" s="192"/>
      <c r="AH266" s="63"/>
      <c r="AI266" s="63"/>
      <c r="AJ266" s="63"/>
    </row>
    <row r="267">
      <c r="A267" s="271" t="s">
        <v>315</v>
      </c>
      <c r="B267" s="271" t="s">
        <v>316</v>
      </c>
      <c r="C267" s="271" t="s">
        <v>317</v>
      </c>
      <c r="D267" s="271" t="s">
        <v>567</v>
      </c>
      <c r="E267" s="271" t="s">
        <v>319</v>
      </c>
      <c r="F267" s="272" t="s">
        <v>1940</v>
      </c>
      <c r="G267" s="271" t="s">
        <v>320</v>
      </c>
      <c r="H267" s="273">
        <v>1.0</v>
      </c>
      <c r="I267" s="271">
        <v>2390.0</v>
      </c>
      <c r="J267" s="271"/>
      <c r="K267" s="274"/>
      <c r="L267" s="154">
        <v>997.0</v>
      </c>
      <c r="M267" s="275">
        <v>927.0</v>
      </c>
      <c r="N267" s="271" t="s">
        <v>321</v>
      </c>
      <c r="O267" s="380"/>
      <c r="P267" s="433"/>
      <c r="Q267" s="276"/>
      <c r="R267" s="276"/>
      <c r="S267" s="276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52"/>
      <c r="AJ267" s="270"/>
      <c r="AK267" s="270"/>
      <c r="AL267" s="270"/>
      <c r="AM267" s="270"/>
      <c r="AN267" s="270"/>
      <c r="AO267" s="270"/>
    </row>
    <row r="268">
      <c r="A268" s="271" t="s">
        <v>315</v>
      </c>
      <c r="B268" s="57" t="s">
        <v>316</v>
      </c>
      <c r="C268" s="57" t="s">
        <v>317</v>
      </c>
      <c r="D268" s="97" t="s">
        <v>567</v>
      </c>
      <c r="E268" s="57" t="s">
        <v>4</v>
      </c>
      <c r="F268" s="57" t="s">
        <v>728</v>
      </c>
      <c r="G268" s="57" t="s">
        <v>335</v>
      </c>
      <c r="H268" s="39">
        <v>1.0</v>
      </c>
      <c r="I268" s="120">
        <v>2490.0</v>
      </c>
      <c r="J268" s="120">
        <v>1990.0</v>
      </c>
      <c r="K268" s="119"/>
      <c r="L268" s="61">
        <v>830.0</v>
      </c>
      <c r="M268" s="62">
        <v>789.0</v>
      </c>
      <c r="N268" s="57" t="s">
        <v>629</v>
      </c>
      <c r="O268" s="380"/>
      <c r="P268" s="433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96"/>
      <c r="AJ268" s="296"/>
      <c r="AK268" s="296"/>
      <c r="AL268" s="181"/>
      <c r="AM268" s="181"/>
      <c r="AN268" s="181"/>
    </row>
    <row r="269">
      <c r="A269" s="35" t="s">
        <v>315</v>
      </c>
      <c r="B269" s="35" t="s">
        <v>316</v>
      </c>
      <c r="C269" s="35" t="s">
        <v>1941</v>
      </c>
      <c r="D269" s="35" t="s">
        <v>328</v>
      </c>
      <c r="E269" s="35" t="s">
        <v>319</v>
      </c>
      <c r="F269" s="325" t="s">
        <v>1942</v>
      </c>
      <c r="G269" s="326" t="s">
        <v>1547</v>
      </c>
      <c r="H269" s="154">
        <v>1.0</v>
      </c>
      <c r="I269" s="57">
        <v>1790.0</v>
      </c>
      <c r="J269" s="57">
        <v>1490.0</v>
      </c>
      <c r="K269" s="57"/>
      <c r="L269" s="154">
        <v>570.0</v>
      </c>
      <c r="M269" s="327">
        <f t="shared" ref="M269:M271" si="24">L269*H269</f>
        <v>570</v>
      </c>
      <c r="N269" s="57" t="s">
        <v>1814</v>
      </c>
      <c r="O269" s="376"/>
      <c r="P269" s="420"/>
      <c r="Q269" s="347"/>
      <c r="R269" s="347"/>
      <c r="S269" s="347"/>
      <c r="T269" s="347"/>
      <c r="U269" s="347"/>
      <c r="V269" s="347"/>
      <c r="W269" s="237"/>
      <c r="X269" s="237"/>
      <c r="Y269" s="237"/>
      <c r="Z269" s="237"/>
      <c r="AA269" s="237"/>
      <c r="AB269" s="237"/>
      <c r="AC269" s="237"/>
      <c r="AD269" s="237"/>
      <c r="AE269" s="237"/>
      <c r="AF269" s="237"/>
      <c r="AG269" s="237"/>
      <c r="AH269" s="237"/>
      <c r="AI269" s="237"/>
      <c r="AJ269" s="276"/>
      <c r="AK269" s="296"/>
      <c r="AL269" s="296"/>
      <c r="AM269" s="296"/>
      <c r="AN269" s="296"/>
      <c r="AO269" s="270"/>
    </row>
    <row r="270">
      <c r="A270" s="35" t="s">
        <v>315</v>
      </c>
      <c r="B270" s="35" t="s">
        <v>316</v>
      </c>
      <c r="C270" s="35" t="s">
        <v>1941</v>
      </c>
      <c r="D270" s="35" t="s">
        <v>328</v>
      </c>
      <c r="E270" s="35" t="s">
        <v>319</v>
      </c>
      <c r="F270" s="325" t="s">
        <v>1943</v>
      </c>
      <c r="G270" s="326" t="s">
        <v>1547</v>
      </c>
      <c r="H270" s="154">
        <v>1.0</v>
      </c>
      <c r="I270" s="57">
        <v>1790.0</v>
      </c>
      <c r="J270" s="57">
        <v>1490.0</v>
      </c>
      <c r="K270" s="57"/>
      <c r="L270" s="154">
        <v>570.0</v>
      </c>
      <c r="M270" s="327">
        <f t="shared" si="24"/>
        <v>570</v>
      </c>
      <c r="N270" s="57" t="s">
        <v>1814</v>
      </c>
      <c r="O270" s="376"/>
      <c r="P270" s="420"/>
      <c r="Q270" s="347"/>
      <c r="R270" s="347"/>
      <c r="S270" s="347"/>
      <c r="T270" s="347"/>
      <c r="U270" s="347"/>
      <c r="V270" s="347"/>
      <c r="W270" s="237"/>
      <c r="X270" s="237"/>
      <c r="Y270" s="237"/>
      <c r="Z270" s="237"/>
      <c r="AA270" s="237"/>
      <c r="AB270" s="237"/>
      <c r="AC270" s="237"/>
      <c r="AD270" s="237"/>
      <c r="AE270" s="237"/>
      <c r="AF270" s="237"/>
      <c r="AG270" s="237"/>
      <c r="AH270" s="237"/>
      <c r="AI270" s="237"/>
      <c r="AJ270" s="276"/>
      <c r="AK270" s="296"/>
      <c r="AL270" s="296"/>
      <c r="AM270" s="296"/>
      <c r="AN270" s="296"/>
      <c r="AO270" s="270"/>
    </row>
    <row r="271">
      <c r="A271" s="35" t="s">
        <v>315</v>
      </c>
      <c r="B271" s="35" t="s">
        <v>316</v>
      </c>
      <c r="C271" s="35" t="s">
        <v>1941</v>
      </c>
      <c r="D271" s="35" t="s">
        <v>474</v>
      </c>
      <c r="E271" s="35" t="s">
        <v>319</v>
      </c>
      <c r="F271" s="325" t="s">
        <v>1944</v>
      </c>
      <c r="G271" s="326" t="s">
        <v>1547</v>
      </c>
      <c r="H271" s="154">
        <v>1.0</v>
      </c>
      <c r="I271" s="57">
        <v>1790.0</v>
      </c>
      <c r="J271" s="57">
        <v>1490.0</v>
      </c>
      <c r="K271" s="57"/>
      <c r="L271" s="154">
        <v>570.0</v>
      </c>
      <c r="M271" s="327">
        <f t="shared" si="24"/>
        <v>570</v>
      </c>
      <c r="N271" s="57" t="s">
        <v>1814</v>
      </c>
      <c r="O271" s="376"/>
      <c r="P271" s="420"/>
      <c r="Q271" s="347"/>
      <c r="R271" s="347"/>
      <c r="S271" s="347"/>
      <c r="T271" s="347"/>
      <c r="U271" s="347"/>
      <c r="V271" s="347"/>
      <c r="W271" s="237"/>
      <c r="X271" s="237"/>
      <c r="Y271" s="237"/>
      <c r="Z271" s="237"/>
      <c r="AA271" s="237"/>
      <c r="AB271" s="237"/>
      <c r="AC271" s="237"/>
      <c r="AD271" s="237"/>
      <c r="AE271" s="237"/>
      <c r="AF271" s="237"/>
      <c r="AG271" s="237"/>
      <c r="AH271" s="237"/>
      <c r="AI271" s="237"/>
      <c r="AJ271" s="276"/>
      <c r="AK271" s="296"/>
      <c r="AL271" s="296"/>
      <c r="AM271" s="296"/>
      <c r="AN271" s="296"/>
      <c r="AO271" s="270"/>
    </row>
    <row r="272">
      <c r="A272" s="271" t="s">
        <v>315</v>
      </c>
      <c r="B272" s="57" t="s">
        <v>316</v>
      </c>
      <c r="C272" s="58"/>
      <c r="D272" s="97" t="s">
        <v>567</v>
      </c>
      <c r="E272" s="57" t="s">
        <v>4</v>
      </c>
      <c r="F272" s="57" t="s">
        <v>730</v>
      </c>
      <c r="G272" s="57" t="s">
        <v>335</v>
      </c>
      <c r="H272" s="39">
        <v>1.0</v>
      </c>
      <c r="I272" s="120">
        <v>3490.0</v>
      </c>
      <c r="J272" s="120">
        <v>2190.0</v>
      </c>
      <c r="K272" s="119"/>
      <c r="L272" s="61" t="s">
        <v>731</v>
      </c>
      <c r="M272" s="62">
        <v>814.0</v>
      </c>
      <c r="N272" s="57" t="s">
        <v>629</v>
      </c>
      <c r="O272" s="380"/>
      <c r="P272" s="433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  <c r="AB272" s="276"/>
      <c r="AC272" s="276"/>
      <c r="AD272" s="276"/>
      <c r="AE272" s="276"/>
      <c r="AF272" s="276"/>
      <c r="AG272" s="276"/>
      <c r="AH272" s="276"/>
      <c r="AI272" s="296"/>
      <c r="AJ272" s="296"/>
      <c r="AK272" s="296"/>
      <c r="AL272" s="181"/>
      <c r="AM272" s="181"/>
      <c r="AN272" s="181"/>
    </row>
    <row r="273">
      <c r="A273" s="271" t="s">
        <v>315</v>
      </c>
      <c r="B273" s="57" t="s">
        <v>316</v>
      </c>
      <c r="C273" s="58"/>
      <c r="D273" s="97" t="s">
        <v>567</v>
      </c>
      <c r="E273" s="57" t="s">
        <v>4</v>
      </c>
      <c r="F273" s="57" t="s">
        <v>732</v>
      </c>
      <c r="G273" s="57" t="s">
        <v>335</v>
      </c>
      <c r="H273" s="38">
        <v>1.0</v>
      </c>
      <c r="I273" s="113">
        <v>2990.0</v>
      </c>
      <c r="J273" s="132">
        <v>2190.0</v>
      </c>
      <c r="K273" s="104"/>
      <c r="L273" s="133">
        <v>1097.0</v>
      </c>
      <c r="M273" s="381">
        <v>932.0</v>
      </c>
      <c r="N273" s="57" t="s">
        <v>748</v>
      </c>
      <c r="O273" s="274"/>
      <c r="P273" s="433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  <c r="AA273" s="276"/>
      <c r="AB273" s="276"/>
      <c r="AC273" s="276"/>
      <c r="AD273" s="276"/>
      <c r="AE273" s="276"/>
      <c r="AF273" s="276"/>
      <c r="AG273" s="276"/>
      <c r="AH273" s="276"/>
      <c r="AI273" s="276"/>
      <c r="AJ273" s="296"/>
      <c r="AK273" s="296"/>
      <c r="AL273" s="296"/>
      <c r="AM273" s="296"/>
      <c r="AN273" s="296"/>
      <c r="AO273" s="270"/>
    </row>
    <row r="274">
      <c r="A274" s="271" t="s">
        <v>315</v>
      </c>
      <c r="B274" s="57" t="s">
        <v>331</v>
      </c>
      <c r="C274" s="58"/>
      <c r="D274" s="57" t="s">
        <v>328</v>
      </c>
      <c r="E274" s="57" t="s">
        <v>4</v>
      </c>
      <c r="F274" s="57" t="s">
        <v>735</v>
      </c>
      <c r="G274" s="57" t="s">
        <v>335</v>
      </c>
      <c r="H274" s="38">
        <v>1.0</v>
      </c>
      <c r="I274" s="113">
        <v>5990.0</v>
      </c>
      <c r="J274" s="132">
        <v>4790.0</v>
      </c>
      <c r="K274" s="104"/>
      <c r="L274" s="133">
        <v>1497.0</v>
      </c>
      <c r="M274" s="381">
        <v>1272.0</v>
      </c>
      <c r="N274" s="57" t="s">
        <v>748</v>
      </c>
      <c r="O274" s="274"/>
      <c r="P274" s="433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  <c r="AA274" s="276"/>
      <c r="AB274" s="276"/>
      <c r="AC274" s="276"/>
      <c r="AD274" s="276"/>
      <c r="AE274" s="276"/>
      <c r="AF274" s="276"/>
      <c r="AG274" s="276"/>
      <c r="AH274" s="276"/>
      <c r="AI274" s="276"/>
      <c r="AJ274" s="296"/>
      <c r="AK274" s="296"/>
      <c r="AL274" s="296"/>
      <c r="AM274" s="296"/>
      <c r="AN274" s="296"/>
      <c r="AO274" s="270"/>
    </row>
    <row r="275">
      <c r="A275" s="271" t="s">
        <v>315</v>
      </c>
      <c r="B275" s="57" t="s">
        <v>331</v>
      </c>
      <c r="C275" s="58"/>
      <c r="D275" s="97" t="s">
        <v>567</v>
      </c>
      <c r="E275" s="57" t="s">
        <v>4</v>
      </c>
      <c r="F275" s="57" t="s">
        <v>808</v>
      </c>
      <c r="G275" s="57" t="s">
        <v>335</v>
      </c>
      <c r="H275" s="38">
        <v>1.0</v>
      </c>
      <c r="I275" s="113">
        <v>5990.0</v>
      </c>
      <c r="J275" s="132">
        <v>4790.0</v>
      </c>
      <c r="K275" s="104"/>
      <c r="L275" s="133">
        <v>1497.0</v>
      </c>
      <c r="M275" s="381">
        <v>1272.0</v>
      </c>
      <c r="N275" s="57" t="s">
        <v>748</v>
      </c>
      <c r="O275" s="274"/>
      <c r="P275" s="433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  <c r="AB275" s="276"/>
      <c r="AC275" s="276"/>
      <c r="AD275" s="276"/>
      <c r="AE275" s="276"/>
      <c r="AF275" s="276"/>
      <c r="AG275" s="276"/>
      <c r="AH275" s="276"/>
      <c r="AI275" s="276"/>
      <c r="AJ275" s="296"/>
      <c r="AK275" s="296"/>
      <c r="AL275" s="296"/>
      <c r="AM275" s="296"/>
      <c r="AN275" s="296"/>
      <c r="AO275" s="270"/>
    </row>
    <row r="276">
      <c r="A276" s="271" t="s">
        <v>315</v>
      </c>
      <c r="B276" s="57" t="s">
        <v>316</v>
      </c>
      <c r="C276" s="58"/>
      <c r="D276" s="57" t="s">
        <v>328</v>
      </c>
      <c r="E276" s="57" t="s">
        <v>4</v>
      </c>
      <c r="F276" s="57" t="s">
        <v>736</v>
      </c>
      <c r="G276" s="57" t="s">
        <v>335</v>
      </c>
      <c r="H276" s="38">
        <v>1.0</v>
      </c>
      <c r="I276" s="113">
        <v>2390.0</v>
      </c>
      <c r="J276" s="113">
        <v>1990.0</v>
      </c>
      <c r="K276" s="104"/>
      <c r="L276" s="133">
        <v>830.0</v>
      </c>
      <c r="M276" s="381">
        <v>706.0</v>
      </c>
      <c r="N276" s="57" t="s">
        <v>748</v>
      </c>
      <c r="O276" s="274"/>
      <c r="P276" s="433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  <c r="AA276" s="276"/>
      <c r="AB276" s="276"/>
      <c r="AC276" s="276"/>
      <c r="AD276" s="276"/>
      <c r="AE276" s="276"/>
      <c r="AF276" s="276"/>
      <c r="AG276" s="276"/>
      <c r="AH276" s="276"/>
      <c r="AI276" s="276"/>
      <c r="AJ276" s="296"/>
      <c r="AK276" s="296"/>
      <c r="AL276" s="296"/>
      <c r="AM276" s="296"/>
      <c r="AN276" s="296"/>
      <c r="AO276" s="270"/>
    </row>
    <row r="277">
      <c r="A277" s="271" t="s">
        <v>315</v>
      </c>
      <c r="B277" s="57" t="s">
        <v>316</v>
      </c>
      <c r="C277" s="58"/>
      <c r="D277" s="97" t="s">
        <v>567</v>
      </c>
      <c r="E277" s="57" t="s">
        <v>4</v>
      </c>
      <c r="F277" s="57" t="s">
        <v>736</v>
      </c>
      <c r="G277" s="57" t="s">
        <v>335</v>
      </c>
      <c r="H277" s="38">
        <v>1.0</v>
      </c>
      <c r="I277" s="113">
        <v>2390.0</v>
      </c>
      <c r="J277" s="113">
        <v>1990.0</v>
      </c>
      <c r="K277" s="104"/>
      <c r="L277" s="133">
        <v>830.0</v>
      </c>
      <c r="M277" s="381">
        <v>706.0</v>
      </c>
      <c r="N277" s="57" t="s">
        <v>748</v>
      </c>
      <c r="O277" s="274"/>
      <c r="P277" s="433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  <c r="AA277" s="276"/>
      <c r="AB277" s="276"/>
      <c r="AC277" s="276"/>
      <c r="AD277" s="276"/>
      <c r="AE277" s="276"/>
      <c r="AF277" s="276"/>
      <c r="AG277" s="276"/>
      <c r="AH277" s="276"/>
      <c r="AI277" s="276"/>
      <c r="AJ277" s="296"/>
      <c r="AK277" s="296"/>
      <c r="AL277" s="296"/>
      <c r="AM277" s="296"/>
      <c r="AN277" s="296"/>
      <c r="AO277" s="270"/>
    </row>
    <row r="278">
      <c r="A278" s="271" t="s">
        <v>315</v>
      </c>
      <c r="B278" s="57" t="s">
        <v>316</v>
      </c>
      <c r="C278" s="58"/>
      <c r="D278" s="394" t="s">
        <v>328</v>
      </c>
      <c r="E278" s="57" t="s">
        <v>4</v>
      </c>
      <c r="F278" s="57" t="s">
        <v>739</v>
      </c>
      <c r="G278" s="57" t="s">
        <v>335</v>
      </c>
      <c r="H278" s="38">
        <v>1.0</v>
      </c>
      <c r="I278" s="113">
        <v>2390.0</v>
      </c>
      <c r="J278" s="113">
        <v>1990.0</v>
      </c>
      <c r="K278" s="104"/>
      <c r="L278" s="133">
        <v>830.0</v>
      </c>
      <c r="M278" s="381">
        <v>706.0</v>
      </c>
      <c r="N278" s="57" t="s">
        <v>748</v>
      </c>
      <c r="O278" s="541" t="s">
        <v>2094</v>
      </c>
      <c r="P278" s="433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  <c r="AA278" s="276"/>
      <c r="AB278" s="276"/>
      <c r="AC278" s="276"/>
      <c r="AD278" s="276"/>
      <c r="AE278" s="276"/>
      <c r="AF278" s="276"/>
      <c r="AG278" s="276"/>
      <c r="AH278" s="276"/>
      <c r="AI278" s="276"/>
      <c r="AJ278" s="296"/>
      <c r="AK278" s="296"/>
      <c r="AL278" s="296"/>
      <c r="AM278" s="296"/>
      <c r="AN278" s="296"/>
      <c r="AO278" s="270"/>
    </row>
    <row r="279">
      <c r="A279" s="271" t="s">
        <v>315</v>
      </c>
      <c r="B279" s="57" t="s">
        <v>316</v>
      </c>
      <c r="C279" s="58"/>
      <c r="D279" s="97" t="s">
        <v>567</v>
      </c>
      <c r="E279" s="57" t="s">
        <v>4</v>
      </c>
      <c r="F279" s="57" t="s">
        <v>740</v>
      </c>
      <c r="G279" s="57" t="s">
        <v>335</v>
      </c>
      <c r="H279" s="39">
        <v>1.0</v>
      </c>
      <c r="I279" s="120">
        <v>2790.0</v>
      </c>
      <c r="J279" s="120"/>
      <c r="K279" s="119"/>
      <c r="L279" s="61">
        <v>930.0</v>
      </c>
      <c r="M279" s="62">
        <v>884.0</v>
      </c>
      <c r="N279" s="57" t="s">
        <v>629</v>
      </c>
      <c r="O279" s="380"/>
      <c r="P279" s="433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  <c r="AA279" s="276"/>
      <c r="AB279" s="276"/>
      <c r="AC279" s="276"/>
      <c r="AD279" s="276"/>
      <c r="AE279" s="276"/>
      <c r="AF279" s="276"/>
      <c r="AG279" s="276"/>
      <c r="AH279" s="276"/>
      <c r="AI279" s="296"/>
      <c r="AJ279" s="296"/>
      <c r="AK279" s="296"/>
      <c r="AL279" s="181"/>
      <c r="AM279" s="181"/>
      <c r="AN279" s="181"/>
    </row>
    <row r="280">
      <c r="A280" s="271" t="s">
        <v>315</v>
      </c>
      <c r="B280" s="57" t="s">
        <v>316</v>
      </c>
      <c r="C280" s="58"/>
      <c r="D280" s="57" t="s">
        <v>328</v>
      </c>
      <c r="E280" s="57" t="s">
        <v>4</v>
      </c>
      <c r="F280" s="57" t="s">
        <v>809</v>
      </c>
      <c r="G280" s="57" t="s">
        <v>335</v>
      </c>
      <c r="H280" s="38">
        <v>1.0</v>
      </c>
      <c r="I280" s="113">
        <v>2790.0</v>
      </c>
      <c r="J280" s="113">
        <v>2190.0</v>
      </c>
      <c r="K280" s="104"/>
      <c r="L280" s="133">
        <v>930.0</v>
      </c>
      <c r="M280" s="381">
        <v>791.0</v>
      </c>
      <c r="N280" s="57" t="s">
        <v>748</v>
      </c>
      <c r="O280" s="274"/>
      <c r="P280" s="433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  <c r="AA280" s="276"/>
      <c r="AB280" s="276"/>
      <c r="AC280" s="276"/>
      <c r="AD280" s="276"/>
      <c r="AE280" s="276"/>
      <c r="AF280" s="276"/>
      <c r="AG280" s="276"/>
      <c r="AH280" s="276"/>
      <c r="AI280" s="276"/>
      <c r="AJ280" s="296"/>
      <c r="AK280" s="296"/>
      <c r="AL280" s="296"/>
      <c r="AM280" s="296"/>
      <c r="AN280" s="296"/>
      <c r="AO280" s="270"/>
    </row>
    <row r="281">
      <c r="A281" s="271" t="s">
        <v>315</v>
      </c>
      <c r="B281" s="57" t="s">
        <v>316</v>
      </c>
      <c r="C281" s="58"/>
      <c r="D281" s="97" t="s">
        <v>567</v>
      </c>
      <c r="E281" s="57" t="s">
        <v>4</v>
      </c>
      <c r="F281" s="57" t="s">
        <v>809</v>
      </c>
      <c r="G281" s="57" t="s">
        <v>335</v>
      </c>
      <c r="H281" s="38">
        <v>1.0</v>
      </c>
      <c r="I281" s="113">
        <v>2790.0</v>
      </c>
      <c r="J281" s="113">
        <v>2190.0</v>
      </c>
      <c r="K281" s="104"/>
      <c r="L281" s="133">
        <v>930.0</v>
      </c>
      <c r="M281" s="381">
        <v>791.0</v>
      </c>
      <c r="N281" s="57" t="s">
        <v>748</v>
      </c>
      <c r="O281" s="274"/>
      <c r="P281" s="433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  <c r="AA281" s="276"/>
      <c r="AB281" s="276"/>
      <c r="AC281" s="276"/>
      <c r="AD281" s="276"/>
      <c r="AE281" s="276"/>
      <c r="AF281" s="276"/>
      <c r="AG281" s="276"/>
      <c r="AH281" s="276"/>
      <c r="AI281" s="276"/>
      <c r="AJ281" s="296"/>
      <c r="AK281" s="296"/>
      <c r="AL281" s="296"/>
      <c r="AM281" s="296"/>
      <c r="AN281" s="296"/>
      <c r="AO281" s="270"/>
    </row>
    <row r="282">
      <c r="A282" s="271" t="s">
        <v>315</v>
      </c>
      <c r="B282" s="57" t="s">
        <v>316</v>
      </c>
      <c r="C282" s="58"/>
      <c r="D282" s="97" t="s">
        <v>567</v>
      </c>
      <c r="E282" s="57" t="s">
        <v>4</v>
      </c>
      <c r="F282" s="57" t="s">
        <v>810</v>
      </c>
      <c r="G282" s="57" t="s">
        <v>335</v>
      </c>
      <c r="H282" s="38">
        <v>1.0</v>
      </c>
      <c r="I282" s="113">
        <v>2790.0</v>
      </c>
      <c r="J282" s="113">
        <v>2190.0</v>
      </c>
      <c r="K282" s="104"/>
      <c r="L282" s="133">
        <v>930.0</v>
      </c>
      <c r="M282" s="381">
        <v>791.0</v>
      </c>
      <c r="N282" s="57" t="s">
        <v>748</v>
      </c>
      <c r="O282" s="274"/>
      <c r="P282" s="433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96"/>
      <c r="AK282" s="296"/>
      <c r="AL282" s="296"/>
      <c r="AM282" s="296"/>
      <c r="AN282" s="296"/>
      <c r="AO282" s="270"/>
    </row>
    <row r="283">
      <c r="A283" s="271" t="s">
        <v>315</v>
      </c>
      <c r="B283" s="57" t="s">
        <v>316</v>
      </c>
      <c r="C283" s="58"/>
      <c r="D283" s="97" t="s">
        <v>567</v>
      </c>
      <c r="E283" s="57" t="s">
        <v>4</v>
      </c>
      <c r="F283" s="57" t="s">
        <v>812</v>
      </c>
      <c r="G283" s="57" t="s">
        <v>335</v>
      </c>
      <c r="H283" s="38">
        <v>1.0</v>
      </c>
      <c r="I283" s="113">
        <v>2390.0</v>
      </c>
      <c r="J283" s="125"/>
      <c r="K283" s="104"/>
      <c r="L283" s="133">
        <v>930.0</v>
      </c>
      <c r="M283" s="381">
        <v>791.0</v>
      </c>
      <c r="N283" s="57" t="s">
        <v>748</v>
      </c>
      <c r="O283" s="274"/>
      <c r="P283" s="433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  <c r="AA283" s="276"/>
      <c r="AB283" s="276"/>
      <c r="AC283" s="276"/>
      <c r="AD283" s="276"/>
      <c r="AE283" s="276"/>
      <c r="AF283" s="276"/>
      <c r="AG283" s="276"/>
      <c r="AH283" s="276"/>
      <c r="AI283" s="276"/>
      <c r="AJ283" s="296"/>
      <c r="AK283" s="296"/>
      <c r="AL283" s="296"/>
      <c r="AM283" s="296"/>
      <c r="AN283" s="296"/>
      <c r="AO283" s="270"/>
    </row>
    <row r="284">
      <c r="A284" s="271" t="s">
        <v>315</v>
      </c>
      <c r="B284" s="57" t="s">
        <v>316</v>
      </c>
      <c r="C284" s="58"/>
      <c r="D284" s="271" t="s">
        <v>474</v>
      </c>
      <c r="E284" s="57" t="s">
        <v>4</v>
      </c>
      <c r="F284" s="57" t="s">
        <v>813</v>
      </c>
      <c r="G284" s="57" t="s">
        <v>335</v>
      </c>
      <c r="H284" s="38">
        <v>1.0</v>
      </c>
      <c r="I284" s="113">
        <v>2390.0</v>
      </c>
      <c r="J284" s="125"/>
      <c r="K284" s="104"/>
      <c r="L284" s="133">
        <v>930.0</v>
      </c>
      <c r="M284" s="381">
        <v>791.0</v>
      </c>
      <c r="N284" s="57" t="s">
        <v>748</v>
      </c>
      <c r="O284" s="274"/>
      <c r="P284" s="433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  <c r="AA284" s="276"/>
      <c r="AB284" s="276"/>
      <c r="AC284" s="276"/>
      <c r="AD284" s="276"/>
      <c r="AE284" s="276"/>
      <c r="AF284" s="276"/>
      <c r="AG284" s="276"/>
      <c r="AH284" s="276"/>
      <c r="AI284" s="276"/>
      <c r="AJ284" s="296"/>
      <c r="AK284" s="296"/>
      <c r="AL284" s="296"/>
      <c r="AM284" s="296"/>
      <c r="AN284" s="296"/>
      <c r="AO284" s="270"/>
    </row>
    <row r="285">
      <c r="A285" s="271" t="s">
        <v>315</v>
      </c>
      <c r="B285" s="57" t="s">
        <v>316</v>
      </c>
      <c r="C285" s="58"/>
      <c r="D285" s="97" t="s">
        <v>567</v>
      </c>
      <c r="E285" s="57" t="s">
        <v>4</v>
      </c>
      <c r="F285" s="57" t="s">
        <v>814</v>
      </c>
      <c r="G285" s="57" t="s">
        <v>335</v>
      </c>
      <c r="H285" s="38">
        <v>0.0</v>
      </c>
      <c r="I285" s="113">
        <v>2390.0</v>
      </c>
      <c r="J285" s="125"/>
      <c r="K285" s="104"/>
      <c r="L285" s="133">
        <v>930.0</v>
      </c>
      <c r="M285" s="381">
        <v>791.0</v>
      </c>
      <c r="N285" s="57" t="s">
        <v>748</v>
      </c>
      <c r="O285" s="541" t="s">
        <v>2126</v>
      </c>
      <c r="P285" s="433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  <c r="AA285" s="276"/>
      <c r="AB285" s="276"/>
      <c r="AC285" s="276"/>
      <c r="AD285" s="276"/>
      <c r="AE285" s="276"/>
      <c r="AF285" s="276"/>
      <c r="AG285" s="276"/>
      <c r="AH285" s="276"/>
      <c r="AI285" s="276"/>
      <c r="AJ285" s="296"/>
      <c r="AK285" s="296"/>
      <c r="AL285" s="296"/>
      <c r="AM285" s="296"/>
      <c r="AN285" s="296"/>
      <c r="AO285" s="270"/>
    </row>
    <row r="286">
      <c r="A286" s="57" t="s">
        <v>315</v>
      </c>
      <c r="B286" s="57" t="s">
        <v>316</v>
      </c>
      <c r="C286" s="57"/>
      <c r="D286" s="271" t="s">
        <v>567</v>
      </c>
      <c r="E286" s="57" t="s">
        <v>4</v>
      </c>
      <c r="F286" s="58" t="s">
        <v>1108</v>
      </c>
      <c r="G286" s="154" t="s">
        <v>335</v>
      </c>
      <c r="H286" s="38">
        <v>1.0</v>
      </c>
      <c r="I286" s="113">
        <v>3590.0</v>
      </c>
      <c r="J286" s="125"/>
      <c r="K286" s="179">
        <v>1330.0</v>
      </c>
      <c r="L286" s="38">
        <v>1130.5</v>
      </c>
      <c r="M286" s="383">
        <f>L286*H286</f>
        <v>1130.5</v>
      </c>
      <c r="N286" s="57" t="s">
        <v>1095</v>
      </c>
      <c r="O286" s="58"/>
      <c r="P286" s="213"/>
      <c r="Q286" s="14">
        <v>1.0</v>
      </c>
      <c r="R286" s="14"/>
      <c r="S286" s="14"/>
      <c r="T286" s="14"/>
      <c r="U286" s="14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181"/>
      <c r="AK286" s="181"/>
      <c r="AL286" s="181"/>
      <c r="AM286" s="181"/>
      <c r="AN286" s="181"/>
    </row>
    <row r="287">
      <c r="A287" s="271" t="s">
        <v>315</v>
      </c>
      <c r="B287" s="57" t="s">
        <v>331</v>
      </c>
      <c r="C287" s="58"/>
      <c r="D287" s="97" t="s">
        <v>328</v>
      </c>
      <c r="E287" s="57" t="s">
        <v>4</v>
      </c>
      <c r="F287" s="57" t="s">
        <v>745</v>
      </c>
      <c r="G287" s="57" t="s">
        <v>335</v>
      </c>
      <c r="H287" s="39">
        <v>0.0</v>
      </c>
      <c r="I287" s="120">
        <v>5990.0</v>
      </c>
      <c r="J287" s="120">
        <v>4790.0</v>
      </c>
      <c r="K287" s="119"/>
      <c r="L287" s="61" t="s">
        <v>744</v>
      </c>
      <c r="M287" s="62">
        <v>1896.0</v>
      </c>
      <c r="N287" s="57" t="s">
        <v>629</v>
      </c>
      <c r="O287" s="435" t="s">
        <v>2133</v>
      </c>
      <c r="P287" s="433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  <c r="AA287" s="276"/>
      <c r="AB287" s="276"/>
      <c r="AC287" s="276"/>
      <c r="AD287" s="276"/>
      <c r="AE287" s="276"/>
      <c r="AF287" s="276"/>
      <c r="AG287" s="276"/>
      <c r="AH287" s="276"/>
      <c r="AI287" s="296"/>
      <c r="AJ287" s="296"/>
      <c r="AK287" s="296"/>
      <c r="AL287" s="181"/>
      <c r="AM287" s="181"/>
      <c r="AN287" s="181"/>
    </row>
    <row r="288">
      <c r="A288" s="271" t="s">
        <v>315</v>
      </c>
      <c r="B288" s="271" t="s">
        <v>316</v>
      </c>
      <c r="C288" s="280"/>
      <c r="D288" s="271" t="s">
        <v>567</v>
      </c>
      <c r="E288" s="271" t="s">
        <v>319</v>
      </c>
      <c r="F288" s="272" t="s">
        <v>1945</v>
      </c>
      <c r="G288" s="271" t="s">
        <v>335</v>
      </c>
      <c r="H288" s="273">
        <v>1.0</v>
      </c>
      <c r="I288" s="271">
        <v>5590.0</v>
      </c>
      <c r="J288" s="271"/>
      <c r="K288" s="274"/>
      <c r="L288" s="154">
        <v>2330.0</v>
      </c>
      <c r="M288" s="275">
        <v>2214.0</v>
      </c>
      <c r="N288" s="271" t="s">
        <v>321</v>
      </c>
      <c r="O288" s="380"/>
      <c r="P288" s="433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  <c r="AA288" s="276"/>
      <c r="AB288" s="276"/>
      <c r="AC288" s="276"/>
      <c r="AD288" s="276"/>
      <c r="AE288" s="276"/>
      <c r="AF288" s="276"/>
      <c r="AG288" s="276"/>
      <c r="AH288" s="276"/>
      <c r="AI288" s="276"/>
      <c r="AJ288" s="296"/>
      <c r="AK288" s="296"/>
      <c r="AL288" s="296"/>
      <c r="AM288" s="296"/>
      <c r="AN288" s="296"/>
      <c r="AO288" s="270"/>
    </row>
    <row r="289">
      <c r="A289" s="271" t="s">
        <v>315</v>
      </c>
      <c r="B289" s="271" t="s">
        <v>331</v>
      </c>
      <c r="C289" s="280"/>
      <c r="D289" s="271" t="s">
        <v>474</v>
      </c>
      <c r="E289" s="271" t="s">
        <v>319</v>
      </c>
      <c r="F289" s="272" t="s">
        <v>2100</v>
      </c>
      <c r="G289" s="271" t="s">
        <v>335</v>
      </c>
      <c r="H289" s="273">
        <v>1.0</v>
      </c>
      <c r="I289" s="271">
        <v>5990.0</v>
      </c>
      <c r="J289" s="271"/>
      <c r="K289" s="274"/>
      <c r="L289" s="154">
        <v>2497.0</v>
      </c>
      <c r="M289" s="275">
        <v>2372.0</v>
      </c>
      <c r="N289" s="271" t="s">
        <v>321</v>
      </c>
      <c r="O289" s="380"/>
      <c r="P289" s="252"/>
      <c r="Q289" s="252"/>
      <c r="R289" s="252"/>
      <c r="S289" s="252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96"/>
      <c r="AK289" s="296"/>
      <c r="AL289" s="296"/>
      <c r="AM289" s="296"/>
      <c r="AN289" s="296"/>
      <c r="AO289" s="270"/>
    </row>
    <row r="290">
      <c r="A290" s="271" t="s">
        <v>315</v>
      </c>
      <c r="B290" s="271" t="s">
        <v>331</v>
      </c>
      <c r="C290" s="280"/>
      <c r="D290" s="271" t="s">
        <v>328</v>
      </c>
      <c r="E290" s="271" t="s">
        <v>319</v>
      </c>
      <c r="F290" s="272" t="s">
        <v>1946</v>
      </c>
      <c r="G290" s="271" t="s">
        <v>335</v>
      </c>
      <c r="H290" s="273">
        <v>1.0</v>
      </c>
      <c r="I290" s="271">
        <v>5990.0</v>
      </c>
      <c r="J290" s="271"/>
      <c r="K290" s="274"/>
      <c r="L290" s="154">
        <v>2497.0</v>
      </c>
      <c r="M290" s="275">
        <v>2372.0</v>
      </c>
      <c r="N290" s="271" t="s">
        <v>321</v>
      </c>
      <c r="O290" s="380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70"/>
      <c r="AK290" s="270"/>
      <c r="AL290" s="270"/>
      <c r="AM290" s="270"/>
      <c r="AN290" s="270"/>
      <c r="AO290" s="270"/>
    </row>
    <row r="291">
      <c r="A291" s="271" t="s">
        <v>315</v>
      </c>
      <c r="B291" s="271" t="s">
        <v>316</v>
      </c>
      <c r="C291" s="280"/>
      <c r="D291" s="271" t="s">
        <v>328</v>
      </c>
      <c r="E291" s="271" t="s">
        <v>319</v>
      </c>
      <c r="F291" s="272" t="s">
        <v>1418</v>
      </c>
      <c r="G291" s="271" t="s">
        <v>335</v>
      </c>
      <c r="H291" s="273">
        <v>1.0</v>
      </c>
      <c r="I291" s="271">
        <v>3190.0</v>
      </c>
      <c r="J291" s="271"/>
      <c r="K291" s="274"/>
      <c r="L291" s="154">
        <v>1290.0</v>
      </c>
      <c r="M291" s="275">
        <v>1226.0</v>
      </c>
      <c r="N291" s="271" t="s">
        <v>321</v>
      </c>
      <c r="O291" s="380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  <c r="AA291" s="252"/>
      <c r="AB291" s="252"/>
      <c r="AC291" s="252"/>
      <c r="AD291" s="252"/>
      <c r="AE291" s="252"/>
      <c r="AF291" s="252"/>
      <c r="AG291" s="252"/>
      <c r="AH291" s="252"/>
      <c r="AI291" s="252"/>
      <c r="AJ291" s="270"/>
      <c r="AK291" s="270"/>
      <c r="AL291" s="270"/>
      <c r="AM291" s="270"/>
      <c r="AN291" s="270"/>
      <c r="AO291" s="270"/>
    </row>
    <row r="292">
      <c r="A292" s="271" t="s">
        <v>315</v>
      </c>
      <c r="B292" s="271" t="s">
        <v>316</v>
      </c>
      <c r="C292" s="280"/>
      <c r="D292" s="271" t="s">
        <v>328</v>
      </c>
      <c r="E292" s="271" t="s">
        <v>319</v>
      </c>
      <c r="F292" s="560" t="s">
        <v>2083</v>
      </c>
      <c r="G292" s="560" t="s">
        <v>1053</v>
      </c>
      <c r="H292" s="560">
        <v>1.0</v>
      </c>
      <c r="I292" s="560">
        <v>2990.0</v>
      </c>
      <c r="J292" s="560">
        <v>1500.0</v>
      </c>
      <c r="K292" s="561"/>
      <c r="L292" s="561"/>
      <c r="M292" s="560">
        <v>533.0</v>
      </c>
      <c r="N292" s="560" t="s">
        <v>2084</v>
      </c>
      <c r="O292" s="561"/>
      <c r="P292" s="563"/>
      <c r="Q292" s="563"/>
      <c r="R292" s="563"/>
      <c r="S292" s="563"/>
      <c r="T292" s="563"/>
      <c r="U292" s="563"/>
      <c r="V292" s="563"/>
      <c r="W292" s="563"/>
      <c r="X292" s="563"/>
      <c r="Y292" s="563"/>
      <c r="Z292" s="563"/>
      <c r="AA292" s="563"/>
      <c r="AB292" s="563"/>
      <c r="AC292" s="563"/>
      <c r="AD292" s="563"/>
      <c r="AE292" s="563"/>
      <c r="AF292" s="563"/>
      <c r="AG292" s="563"/>
      <c r="AH292" s="563"/>
      <c r="AI292" s="563"/>
      <c r="AJ292" s="563"/>
      <c r="AK292" s="563"/>
      <c r="AL292" s="563"/>
      <c r="AM292" s="563"/>
      <c r="AN292" s="563"/>
      <c r="AO292" s="563"/>
    </row>
    <row r="294" ht="15.75" customHeight="1"/>
    <row r="295" ht="15.75" customHeight="1">
      <c r="A295" s="301"/>
      <c r="B295" s="252"/>
      <c r="C295" s="252"/>
      <c r="D295" s="252"/>
      <c r="E295" s="252"/>
      <c r="F295" s="589"/>
      <c r="G295" s="252"/>
      <c r="H295" s="455"/>
      <c r="I295" s="252"/>
      <c r="J295" s="252"/>
      <c r="K295" s="252"/>
      <c r="L295" s="456"/>
      <c r="M295" s="457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  <c r="AA295" s="252"/>
      <c r="AB295" s="252"/>
      <c r="AC295" s="252"/>
      <c r="AD295" s="252"/>
      <c r="AE295" s="252"/>
      <c r="AF295" s="252"/>
      <c r="AG295" s="252"/>
      <c r="AH295" s="252"/>
      <c r="AI295" s="252"/>
      <c r="AJ295" s="252"/>
      <c r="AK295" s="252"/>
      <c r="AL295" s="252"/>
      <c r="AM295" s="252"/>
      <c r="AN295" s="252"/>
      <c r="AO295" s="252"/>
    </row>
    <row r="296" ht="15.75" customHeight="1">
      <c r="A296" s="282" t="s">
        <v>315</v>
      </c>
      <c r="B296" s="458" t="s">
        <v>236</v>
      </c>
      <c r="C296" s="458" t="s">
        <v>6</v>
      </c>
      <c r="D296" s="458" t="s">
        <v>567</v>
      </c>
      <c r="E296" s="458" t="s">
        <v>4</v>
      </c>
      <c r="F296" s="590" t="s">
        <v>1947</v>
      </c>
      <c r="G296" s="459" t="s">
        <v>1840</v>
      </c>
      <c r="H296" s="39">
        <v>1.0</v>
      </c>
      <c r="I296" s="274"/>
      <c r="J296" s="458">
        <v>2990.0</v>
      </c>
      <c r="K296" s="458">
        <v>2390.0</v>
      </c>
      <c r="L296" s="460">
        <v>947.0</v>
      </c>
      <c r="M296" s="461">
        <v>947.0</v>
      </c>
      <c r="N296" s="271" t="s">
        <v>1841</v>
      </c>
      <c r="O296" s="252"/>
      <c r="P296" s="252"/>
      <c r="Q296" s="252"/>
      <c r="R296" s="276"/>
      <c r="S296" s="276"/>
      <c r="T296" s="276"/>
      <c r="U296" s="276"/>
      <c r="V296" s="276"/>
      <c r="W296" s="276"/>
      <c r="X296" s="277"/>
      <c r="Y296" s="276"/>
      <c r="Z296" s="276"/>
      <c r="AA296" s="276"/>
      <c r="AB296" s="276"/>
      <c r="AC296" s="276"/>
      <c r="AD296" s="276"/>
      <c r="AE296" s="276"/>
      <c r="AF296" s="252"/>
      <c r="AG296" s="252"/>
      <c r="AH296" s="252"/>
      <c r="AI296" s="252"/>
      <c r="AJ296" s="252"/>
      <c r="AK296" s="252"/>
      <c r="AL296" s="252"/>
      <c r="AM296" s="252"/>
      <c r="AN296" s="252"/>
      <c r="AO296" s="252"/>
    </row>
    <row r="297" ht="15.75" customHeight="1">
      <c r="A297" s="282" t="s">
        <v>315</v>
      </c>
      <c r="B297" s="255" t="s">
        <v>231</v>
      </c>
      <c r="C297" s="255" t="s">
        <v>6</v>
      </c>
      <c r="D297" s="57" t="s">
        <v>474</v>
      </c>
      <c r="E297" s="255" t="s">
        <v>319</v>
      </c>
      <c r="F297" s="281" t="s">
        <v>1948</v>
      </c>
      <c r="G297" s="255"/>
      <c r="H297" s="250">
        <v>1.0</v>
      </c>
      <c r="I297" s="255"/>
      <c r="J297" s="293">
        <v>3890.0</v>
      </c>
      <c r="K297" s="294"/>
      <c r="L297" s="295">
        <f>3840/3</f>
        <v>1280</v>
      </c>
      <c r="M297" s="251">
        <f t="shared" ref="M297:M299" si="25">L297*H297</f>
        <v>1280</v>
      </c>
      <c r="N297" s="255" t="s">
        <v>1804</v>
      </c>
      <c r="O297" s="270"/>
      <c r="P297" s="247"/>
      <c r="Q297" s="247"/>
      <c r="R297" s="286"/>
      <c r="S297" s="286"/>
      <c r="T297" s="286"/>
      <c r="U297" s="286"/>
      <c r="V297" s="286"/>
      <c r="W297" s="286"/>
      <c r="X297" s="287"/>
      <c r="Y297" s="286"/>
      <c r="Z297" s="286"/>
      <c r="AA297" s="286"/>
      <c r="AB297" s="286"/>
      <c r="AC297" s="286"/>
      <c r="AD297" s="286"/>
      <c r="AE297" s="286"/>
      <c r="AF297" s="247"/>
      <c r="AG297" s="247"/>
      <c r="AH297" s="247"/>
      <c r="AI297" s="270"/>
      <c r="AJ297" s="270"/>
      <c r="AK297" s="270"/>
      <c r="AL297" s="270"/>
      <c r="AM297" s="270"/>
      <c r="AN297" s="270"/>
      <c r="AO297" s="270"/>
    </row>
    <row r="298" ht="15.75" customHeight="1">
      <c r="A298" s="282" t="s">
        <v>315</v>
      </c>
      <c r="B298" s="255" t="s">
        <v>231</v>
      </c>
      <c r="C298" s="255" t="s">
        <v>6</v>
      </c>
      <c r="D298" s="57" t="s">
        <v>567</v>
      </c>
      <c r="E298" s="255" t="s">
        <v>319</v>
      </c>
      <c r="F298" s="281" t="s">
        <v>1949</v>
      </c>
      <c r="G298" s="255"/>
      <c r="H298" s="250">
        <v>1.0</v>
      </c>
      <c r="I298" s="255"/>
      <c r="J298" s="293">
        <v>3990.0</v>
      </c>
      <c r="K298" s="294"/>
      <c r="L298" s="295">
        <f>2560/2</f>
        <v>1280</v>
      </c>
      <c r="M298" s="251">
        <f t="shared" si="25"/>
        <v>1280</v>
      </c>
      <c r="N298" s="255" t="s">
        <v>1804</v>
      </c>
      <c r="O298" s="270"/>
      <c r="P298" s="247"/>
      <c r="Q298" s="247"/>
      <c r="R298" s="247"/>
      <c r="S298" s="24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52"/>
      <c r="AJ298" s="252"/>
      <c r="AK298" s="252"/>
      <c r="AL298" s="252"/>
      <c r="AM298" s="252"/>
      <c r="AN298" s="252"/>
      <c r="AO298" s="252"/>
    </row>
    <row r="299" ht="15.75" customHeight="1">
      <c r="A299" s="282" t="s">
        <v>315</v>
      </c>
      <c r="B299" s="57" t="s">
        <v>231</v>
      </c>
      <c r="C299" s="255" t="s">
        <v>6</v>
      </c>
      <c r="D299" s="57" t="s">
        <v>474</v>
      </c>
      <c r="E299" s="255" t="s">
        <v>319</v>
      </c>
      <c r="F299" s="281" t="s">
        <v>1950</v>
      </c>
      <c r="G299" s="255"/>
      <c r="H299" s="250">
        <v>1.0</v>
      </c>
      <c r="I299" s="255"/>
      <c r="J299" s="293">
        <v>3990.0</v>
      </c>
      <c r="K299" s="294"/>
      <c r="L299" s="295">
        <v>1463.0</v>
      </c>
      <c r="M299" s="251">
        <f t="shared" si="25"/>
        <v>1463</v>
      </c>
      <c r="N299" s="255" t="s">
        <v>1830</v>
      </c>
      <c r="O299" s="247"/>
      <c r="P299" s="64" t="s">
        <v>1951</v>
      </c>
      <c r="Q299" s="247"/>
      <c r="R299" s="247"/>
      <c r="S299" s="247"/>
      <c r="T299" s="247"/>
      <c r="U299" s="247"/>
      <c r="V299" s="247"/>
      <c r="W299" s="247"/>
      <c r="X299" s="247"/>
      <c r="Y299" s="247"/>
      <c r="Z299" s="247"/>
      <c r="AA299" s="247"/>
      <c r="AB299" s="247"/>
      <c r="AC299" s="247"/>
      <c r="AD299" s="247"/>
      <c r="AE299" s="247"/>
      <c r="AF299" s="247"/>
      <c r="AG299" s="247"/>
      <c r="AH299" s="252"/>
      <c r="AI299" s="270"/>
      <c r="AJ299" s="270"/>
      <c r="AK299" s="270"/>
      <c r="AL299" s="270"/>
      <c r="AM299" s="270"/>
      <c r="AN299" s="270"/>
      <c r="AO299" s="270"/>
    </row>
    <row r="300" ht="15.75" customHeight="1">
      <c r="A300" s="282" t="s">
        <v>315</v>
      </c>
      <c r="B300" s="458" t="s">
        <v>231</v>
      </c>
      <c r="C300" s="458" t="s">
        <v>6</v>
      </c>
      <c r="D300" s="458" t="s">
        <v>567</v>
      </c>
      <c r="E300" s="458" t="s">
        <v>4</v>
      </c>
      <c r="F300" s="590" t="s">
        <v>1952</v>
      </c>
      <c r="G300" s="459" t="s">
        <v>1840</v>
      </c>
      <c r="H300" s="39">
        <v>1.0</v>
      </c>
      <c r="I300" s="274"/>
      <c r="J300" s="458">
        <v>3990.0</v>
      </c>
      <c r="K300" s="458">
        <v>2990.0</v>
      </c>
      <c r="L300" s="460">
        <v>1105.0</v>
      </c>
      <c r="M300" s="461">
        <v>1105.0</v>
      </c>
      <c r="N300" s="271" t="s">
        <v>1841</v>
      </c>
      <c r="O300" s="252"/>
      <c r="P300" s="252"/>
      <c r="Q300" s="252"/>
      <c r="R300" s="276"/>
      <c r="S300" s="276"/>
      <c r="T300" s="276"/>
      <c r="U300" s="276"/>
      <c r="V300" s="276"/>
      <c r="W300" s="276"/>
      <c r="X300" s="277"/>
      <c r="Y300" s="276"/>
      <c r="Z300" s="276"/>
      <c r="AA300" s="276"/>
      <c r="AB300" s="276"/>
      <c r="AC300" s="276"/>
      <c r="AD300" s="276"/>
      <c r="AE300" s="276"/>
      <c r="AF300" s="252"/>
      <c r="AG300" s="252"/>
      <c r="AH300" s="252"/>
      <c r="AI300" s="252"/>
      <c r="AJ300" s="252"/>
      <c r="AK300" s="252"/>
      <c r="AL300" s="252"/>
      <c r="AM300" s="252"/>
      <c r="AN300" s="252"/>
      <c r="AO300" s="252"/>
    </row>
    <row r="301" ht="15.75" customHeight="1">
      <c r="A301" s="280" t="s">
        <v>315</v>
      </c>
      <c r="B301" s="255" t="s">
        <v>231</v>
      </c>
      <c r="C301" s="255" t="s">
        <v>6</v>
      </c>
      <c r="D301" s="255" t="s">
        <v>328</v>
      </c>
      <c r="E301" s="255" t="s">
        <v>319</v>
      </c>
      <c r="F301" s="281" t="s">
        <v>1953</v>
      </c>
      <c r="G301" s="255"/>
      <c r="H301" s="250">
        <v>1.0</v>
      </c>
      <c r="I301" s="255"/>
      <c r="J301" s="293">
        <v>2990.0</v>
      </c>
      <c r="K301" s="294"/>
      <c r="L301" s="295">
        <f t="shared" ref="L301:L303" si="26">2192/4</f>
        <v>548</v>
      </c>
      <c r="M301" s="251">
        <f t="shared" ref="M301:M304" si="27">L301*H301</f>
        <v>548</v>
      </c>
      <c r="N301" s="255" t="s">
        <v>1804</v>
      </c>
      <c r="O301" s="270"/>
      <c r="P301" s="247"/>
      <c r="Q301" s="247"/>
      <c r="R301" s="286"/>
      <c r="S301" s="286"/>
      <c r="T301" s="286"/>
      <c r="U301" s="286"/>
      <c r="V301" s="286"/>
      <c r="W301" s="286"/>
      <c r="X301" s="287"/>
      <c r="Y301" s="286"/>
      <c r="Z301" s="286"/>
      <c r="AA301" s="286"/>
      <c r="AB301" s="286"/>
      <c r="AC301" s="286"/>
      <c r="AD301" s="286"/>
      <c r="AE301" s="286"/>
      <c r="AF301" s="247"/>
      <c r="AG301" s="247"/>
      <c r="AH301" s="247"/>
      <c r="AI301" s="252"/>
      <c r="AJ301" s="252"/>
      <c r="AK301" s="252"/>
      <c r="AL301" s="252"/>
      <c r="AM301" s="252"/>
      <c r="AN301" s="252"/>
      <c r="AO301" s="252"/>
    </row>
    <row r="302" ht="15.75" customHeight="1">
      <c r="A302" s="280" t="s">
        <v>315</v>
      </c>
      <c r="B302" s="255" t="s">
        <v>231</v>
      </c>
      <c r="C302" s="255" t="s">
        <v>6</v>
      </c>
      <c r="D302" s="57" t="s">
        <v>474</v>
      </c>
      <c r="E302" s="255" t="s">
        <v>319</v>
      </c>
      <c r="F302" s="281" t="s">
        <v>1953</v>
      </c>
      <c r="G302" s="462"/>
      <c r="H302" s="463">
        <v>1.0</v>
      </c>
      <c r="I302" s="462"/>
      <c r="J302" s="293">
        <v>2990.0</v>
      </c>
      <c r="K302" s="464"/>
      <c r="L302" s="465">
        <f t="shared" si="26"/>
        <v>548</v>
      </c>
      <c r="M302" s="251">
        <f t="shared" si="27"/>
        <v>548</v>
      </c>
      <c r="N302" s="462" t="s">
        <v>1804</v>
      </c>
      <c r="O302" s="270"/>
      <c r="P302" s="252"/>
      <c r="Q302" s="252"/>
      <c r="R302" s="276"/>
      <c r="S302" s="276"/>
      <c r="T302" s="276"/>
      <c r="U302" s="276"/>
      <c r="V302" s="276"/>
      <c r="W302" s="276"/>
      <c r="X302" s="277"/>
      <c r="Y302" s="276"/>
      <c r="Z302" s="276"/>
      <c r="AA302" s="276"/>
      <c r="AB302" s="276"/>
      <c r="AC302" s="276"/>
      <c r="AD302" s="276"/>
      <c r="AE302" s="276"/>
      <c r="AF302" s="252"/>
      <c r="AG302" s="252"/>
      <c r="AH302" s="252"/>
      <c r="AI302" s="252"/>
      <c r="AJ302" s="252"/>
      <c r="AK302" s="252"/>
      <c r="AL302" s="252"/>
      <c r="AM302" s="252"/>
      <c r="AN302" s="252"/>
      <c r="AO302" s="252"/>
    </row>
    <row r="303" ht="15.75" customHeight="1">
      <c r="A303" s="280" t="s">
        <v>315</v>
      </c>
      <c r="B303" s="255" t="s">
        <v>231</v>
      </c>
      <c r="C303" s="255" t="s">
        <v>6</v>
      </c>
      <c r="D303" s="57" t="s">
        <v>567</v>
      </c>
      <c r="E303" s="255" t="s">
        <v>319</v>
      </c>
      <c r="F303" s="281" t="s">
        <v>1953</v>
      </c>
      <c r="G303" s="255"/>
      <c r="H303" s="250">
        <v>1.0</v>
      </c>
      <c r="I303" s="255"/>
      <c r="J303" s="293">
        <v>2990.0</v>
      </c>
      <c r="K303" s="294"/>
      <c r="L303" s="295">
        <f t="shared" si="26"/>
        <v>548</v>
      </c>
      <c r="M303" s="251">
        <f t="shared" si="27"/>
        <v>548</v>
      </c>
      <c r="N303" s="255" t="s">
        <v>1804</v>
      </c>
      <c r="O303" s="270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255"/>
      <c r="AF303" s="255"/>
      <c r="AG303" s="255"/>
      <c r="AH303" s="255"/>
      <c r="AI303" s="252"/>
      <c r="AJ303" s="252"/>
      <c r="AK303" s="252"/>
      <c r="AL303" s="252"/>
      <c r="AM303" s="252"/>
      <c r="AN303" s="252"/>
      <c r="AO303" s="252"/>
    </row>
    <row r="304" ht="15.75" customHeight="1">
      <c r="A304" s="280" t="s">
        <v>315</v>
      </c>
      <c r="B304" s="255" t="s">
        <v>236</v>
      </c>
      <c r="C304" s="255" t="s">
        <v>6</v>
      </c>
      <c r="D304" s="57" t="s">
        <v>567</v>
      </c>
      <c r="E304" s="255" t="s">
        <v>319</v>
      </c>
      <c r="F304" s="591" t="s">
        <v>1954</v>
      </c>
      <c r="G304" s="282"/>
      <c r="H304" s="250">
        <v>1.0</v>
      </c>
      <c r="I304" s="255"/>
      <c r="J304" s="293">
        <v>2990.0</v>
      </c>
      <c r="K304" s="294"/>
      <c r="L304" s="295">
        <f>1920/2</f>
        <v>960</v>
      </c>
      <c r="M304" s="251">
        <f t="shared" si="27"/>
        <v>960</v>
      </c>
      <c r="N304" s="255" t="s">
        <v>1804</v>
      </c>
      <c r="O304" s="270"/>
      <c r="P304" s="247"/>
      <c r="Q304" s="247"/>
      <c r="R304" s="286"/>
      <c r="S304" s="286"/>
      <c r="T304" s="286"/>
      <c r="U304" s="286"/>
      <c r="V304" s="286"/>
      <c r="W304" s="286"/>
      <c r="X304" s="287"/>
      <c r="Y304" s="286"/>
      <c r="Z304" s="286"/>
      <c r="AA304" s="286"/>
      <c r="AB304" s="286"/>
      <c r="AC304" s="286"/>
      <c r="AD304" s="286"/>
      <c r="AE304" s="286"/>
      <c r="AF304" s="247"/>
      <c r="AG304" s="247"/>
      <c r="AH304" s="247"/>
      <c r="AI304" s="252"/>
      <c r="AJ304" s="252"/>
      <c r="AK304" s="252"/>
      <c r="AL304" s="252"/>
      <c r="AM304" s="252"/>
      <c r="AN304" s="252"/>
      <c r="AO304" s="252"/>
    </row>
    <row r="305" ht="15.75" customHeight="1">
      <c r="A305" s="280" t="s">
        <v>315</v>
      </c>
      <c r="B305" s="458" t="s">
        <v>231</v>
      </c>
      <c r="C305" s="458" t="s">
        <v>6</v>
      </c>
      <c r="D305" s="458" t="s">
        <v>567</v>
      </c>
      <c r="E305" s="458" t="s">
        <v>4</v>
      </c>
      <c r="F305" s="590" t="s">
        <v>1955</v>
      </c>
      <c r="G305" s="459" t="s">
        <v>1840</v>
      </c>
      <c r="H305" s="39">
        <v>1.0</v>
      </c>
      <c r="I305" s="274"/>
      <c r="J305" s="458">
        <v>4990.0</v>
      </c>
      <c r="K305" s="458">
        <v>3990.0</v>
      </c>
      <c r="L305" s="460">
        <v>1511.0</v>
      </c>
      <c r="M305" s="461">
        <v>1511.0</v>
      </c>
      <c r="N305" s="271" t="s">
        <v>1841</v>
      </c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  <c r="AA305" s="252"/>
      <c r="AB305" s="252"/>
      <c r="AC305" s="252"/>
      <c r="AD305" s="252"/>
      <c r="AE305" s="252"/>
      <c r="AF305" s="252"/>
      <c r="AG305" s="252"/>
      <c r="AH305" s="252"/>
      <c r="AI305" s="252"/>
      <c r="AJ305" s="252"/>
      <c r="AK305" s="252"/>
      <c r="AL305" s="252"/>
      <c r="AM305" s="252"/>
      <c r="AN305" s="252"/>
      <c r="AO305" s="252"/>
    </row>
    <row r="306" ht="15.75" customHeight="1">
      <c r="A306" s="280" t="s">
        <v>315</v>
      </c>
      <c r="B306" s="255" t="s">
        <v>236</v>
      </c>
      <c r="C306" s="255" t="s">
        <v>6</v>
      </c>
      <c r="D306" s="57" t="s">
        <v>474</v>
      </c>
      <c r="E306" s="255" t="s">
        <v>319</v>
      </c>
      <c r="F306" s="256" t="s">
        <v>1956</v>
      </c>
      <c r="G306" s="462"/>
      <c r="H306" s="463">
        <v>1.0</v>
      </c>
      <c r="I306" s="462"/>
      <c r="J306" s="142">
        <v>2590.0</v>
      </c>
      <c r="K306" s="462"/>
      <c r="L306" s="465">
        <f t="shared" ref="L306:L307" si="28">1371/3</f>
        <v>457</v>
      </c>
      <c r="M306" s="251">
        <f t="shared" ref="M306:M307" si="29">L306*H306</f>
        <v>457</v>
      </c>
      <c r="N306" s="462" t="s">
        <v>1804</v>
      </c>
      <c r="O306" s="270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  <c r="AA306" s="252"/>
      <c r="AB306" s="252"/>
      <c r="AC306" s="252"/>
      <c r="AD306" s="252"/>
      <c r="AE306" s="252"/>
      <c r="AF306" s="252"/>
      <c r="AG306" s="252"/>
      <c r="AH306" s="252"/>
      <c r="AI306" s="252"/>
      <c r="AJ306" s="252"/>
      <c r="AK306" s="252"/>
      <c r="AL306" s="252"/>
      <c r="AM306" s="252"/>
      <c r="AN306" s="252"/>
      <c r="AO306" s="252"/>
    </row>
    <row r="307" ht="15.75" customHeight="1">
      <c r="A307" s="280" t="s">
        <v>315</v>
      </c>
      <c r="B307" s="255" t="s">
        <v>236</v>
      </c>
      <c r="C307" s="255" t="s">
        <v>6</v>
      </c>
      <c r="D307" s="57" t="s">
        <v>567</v>
      </c>
      <c r="E307" s="255" t="s">
        <v>319</v>
      </c>
      <c r="F307" s="256" t="s">
        <v>1956</v>
      </c>
      <c r="G307" s="255"/>
      <c r="H307" s="154">
        <v>1.0</v>
      </c>
      <c r="I307" s="255"/>
      <c r="J307" s="293">
        <v>2590.0</v>
      </c>
      <c r="K307" s="255"/>
      <c r="L307" s="295">
        <f t="shared" si="28"/>
        <v>457</v>
      </c>
      <c r="M307" s="251">
        <f t="shared" si="29"/>
        <v>457</v>
      </c>
      <c r="N307" s="255" t="s">
        <v>1804</v>
      </c>
      <c r="O307" s="270"/>
      <c r="P307" s="64"/>
      <c r="Q307" s="64"/>
      <c r="R307" s="247"/>
      <c r="S307" s="247"/>
      <c r="T307" s="247"/>
      <c r="U307" s="247"/>
      <c r="V307" s="247"/>
      <c r="W307" s="247"/>
      <c r="X307" s="247"/>
      <c r="Y307" s="247"/>
      <c r="Z307" s="247"/>
      <c r="AA307" s="247"/>
      <c r="AB307" s="247"/>
      <c r="AC307" s="247"/>
      <c r="AD307" s="247"/>
      <c r="AE307" s="247"/>
      <c r="AF307" s="247"/>
      <c r="AG307" s="247"/>
      <c r="AH307" s="247"/>
      <c r="AI307" s="252"/>
      <c r="AJ307" s="252"/>
      <c r="AK307" s="252"/>
      <c r="AL307" s="252"/>
      <c r="AM307" s="252"/>
      <c r="AN307" s="252"/>
      <c r="AO307" s="252"/>
    </row>
    <row r="308" ht="15.75" customHeight="1">
      <c r="A308" s="35" t="s">
        <v>315</v>
      </c>
      <c r="B308" s="35" t="s">
        <v>231</v>
      </c>
      <c r="C308" s="35" t="s">
        <v>22</v>
      </c>
      <c r="D308" s="35" t="s">
        <v>328</v>
      </c>
      <c r="E308" s="35" t="s">
        <v>4</v>
      </c>
      <c r="F308" s="348" t="s">
        <v>1957</v>
      </c>
      <c r="G308" s="35" t="s">
        <v>524</v>
      </c>
      <c r="H308" s="39">
        <v>1.0</v>
      </c>
      <c r="I308" s="59">
        <v>3590.0</v>
      </c>
      <c r="J308" s="38"/>
      <c r="K308" s="38"/>
      <c r="L308" s="290"/>
      <c r="M308" s="378">
        <f t="shared" ref="M308:M309" si="30">2848/2</f>
        <v>1424</v>
      </c>
      <c r="N308" s="35" t="s">
        <v>1811</v>
      </c>
      <c r="O308" s="231"/>
      <c r="P308" s="231"/>
      <c r="Q308" s="231"/>
      <c r="R308" s="231"/>
      <c r="S308" s="231"/>
      <c r="T308" s="231"/>
      <c r="U308" s="231"/>
      <c r="V308" s="231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252"/>
      <c r="AJ308" s="252"/>
      <c r="AK308" s="252"/>
      <c r="AL308" s="252"/>
      <c r="AM308" s="252"/>
      <c r="AN308" s="252"/>
      <c r="AO308" s="252"/>
    </row>
    <row r="309" ht="15.75" customHeight="1">
      <c r="A309" s="35" t="s">
        <v>315</v>
      </c>
      <c r="B309" s="35" t="s">
        <v>231</v>
      </c>
      <c r="C309" s="35" t="s">
        <v>22</v>
      </c>
      <c r="D309" s="35" t="s">
        <v>567</v>
      </c>
      <c r="E309" s="35" t="s">
        <v>4</v>
      </c>
      <c r="F309" s="348" t="s">
        <v>1957</v>
      </c>
      <c r="G309" s="35" t="s">
        <v>524</v>
      </c>
      <c r="H309" s="39">
        <v>1.0</v>
      </c>
      <c r="I309" s="59">
        <v>3590.0</v>
      </c>
      <c r="J309" s="38"/>
      <c r="K309" s="38"/>
      <c r="L309" s="290"/>
      <c r="M309" s="378">
        <f t="shared" si="30"/>
        <v>1424</v>
      </c>
      <c r="N309" s="35" t="s">
        <v>1811</v>
      </c>
      <c r="O309" s="231"/>
      <c r="P309" s="231"/>
      <c r="Q309" s="231"/>
      <c r="R309" s="231"/>
      <c r="S309" s="231"/>
      <c r="T309" s="231"/>
      <c r="U309" s="231"/>
      <c r="V309" s="231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252"/>
      <c r="AJ309" s="252"/>
      <c r="AK309" s="252"/>
      <c r="AL309" s="252"/>
      <c r="AM309" s="252"/>
      <c r="AN309" s="252"/>
      <c r="AO309" s="252"/>
    </row>
    <row r="310" ht="15.75" customHeight="1">
      <c r="A310" s="280" t="s">
        <v>315</v>
      </c>
      <c r="B310" s="255" t="s">
        <v>236</v>
      </c>
      <c r="C310" s="255" t="s">
        <v>6</v>
      </c>
      <c r="D310" s="57" t="s">
        <v>567</v>
      </c>
      <c r="E310" s="255" t="s">
        <v>319</v>
      </c>
      <c r="F310" s="256" t="s">
        <v>2070</v>
      </c>
      <c r="G310" s="255"/>
      <c r="H310" s="250">
        <v>1.0</v>
      </c>
      <c r="I310" s="255"/>
      <c r="J310" s="293">
        <v>3790.0</v>
      </c>
      <c r="K310" s="255"/>
      <c r="L310" s="295">
        <v>1146.0</v>
      </c>
      <c r="M310" s="251">
        <f>L310*H310</f>
        <v>1146</v>
      </c>
      <c r="N310" s="255" t="s">
        <v>1804</v>
      </c>
      <c r="O310" s="270"/>
      <c r="P310" s="247"/>
      <c r="Q310" s="247"/>
      <c r="R310" s="247"/>
      <c r="S310" s="247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252"/>
      <c r="AJ310" s="252"/>
      <c r="AK310" s="252"/>
      <c r="AL310" s="252"/>
      <c r="AM310" s="252"/>
      <c r="AN310" s="252"/>
      <c r="AO310" s="252"/>
    </row>
    <row r="311" ht="15.75" customHeight="1">
      <c r="A311" s="280" t="s">
        <v>315</v>
      </c>
      <c r="B311" s="458" t="s">
        <v>236</v>
      </c>
      <c r="C311" s="458" t="s">
        <v>6</v>
      </c>
      <c r="D311" s="458" t="s">
        <v>567</v>
      </c>
      <c r="E311" s="458" t="s">
        <v>4</v>
      </c>
      <c r="F311" s="590" t="s">
        <v>1958</v>
      </c>
      <c r="G311" s="459" t="s">
        <v>1840</v>
      </c>
      <c r="H311" s="39">
        <v>1.0</v>
      </c>
      <c r="I311" s="274"/>
      <c r="J311" s="458">
        <v>2990.0</v>
      </c>
      <c r="K311" s="458">
        <v>2390.0</v>
      </c>
      <c r="L311" s="460">
        <v>947.0</v>
      </c>
      <c r="M311" s="461">
        <v>947.0</v>
      </c>
      <c r="N311" s="271" t="s">
        <v>1841</v>
      </c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  <c r="AA311" s="252"/>
      <c r="AB311" s="252"/>
      <c r="AC311" s="252"/>
      <c r="AD311" s="252"/>
      <c r="AE311" s="252"/>
      <c r="AF311" s="252"/>
      <c r="AG311" s="252"/>
      <c r="AH311" s="252"/>
      <c r="AI311" s="252"/>
      <c r="AJ311" s="252"/>
      <c r="AK311" s="252"/>
      <c r="AL311" s="252"/>
      <c r="AM311" s="252"/>
      <c r="AN311" s="252"/>
      <c r="AO311" s="252"/>
    </row>
    <row r="312" ht="15.75" customHeight="1">
      <c r="A312" s="280" t="s">
        <v>315</v>
      </c>
      <c r="B312" s="458" t="s">
        <v>236</v>
      </c>
      <c r="C312" s="458" t="s">
        <v>6</v>
      </c>
      <c r="D312" s="458" t="s">
        <v>567</v>
      </c>
      <c r="E312" s="458" t="s">
        <v>4</v>
      </c>
      <c r="F312" s="590" t="s">
        <v>1959</v>
      </c>
      <c r="G312" s="459" t="s">
        <v>1840</v>
      </c>
      <c r="H312" s="39">
        <v>1.0</v>
      </c>
      <c r="I312" s="274"/>
      <c r="J312" s="458">
        <v>2990.0</v>
      </c>
      <c r="K312" s="458">
        <v>2390.0</v>
      </c>
      <c r="L312" s="460">
        <v>947.0</v>
      </c>
      <c r="M312" s="461">
        <v>947.0</v>
      </c>
      <c r="N312" s="271" t="s">
        <v>1841</v>
      </c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  <c r="AA312" s="252"/>
      <c r="AB312" s="252"/>
      <c r="AC312" s="252"/>
      <c r="AD312" s="252"/>
      <c r="AE312" s="252"/>
      <c r="AF312" s="252"/>
      <c r="AG312" s="252"/>
      <c r="AH312" s="252"/>
      <c r="AI312" s="252"/>
      <c r="AJ312" s="252"/>
      <c r="AK312" s="252"/>
      <c r="AL312" s="252"/>
      <c r="AM312" s="252"/>
      <c r="AN312" s="252"/>
      <c r="AO312" s="252"/>
    </row>
    <row r="313" ht="15.75" customHeight="1">
      <c r="A313" s="282" t="s">
        <v>315</v>
      </c>
      <c r="B313" s="458" t="s">
        <v>236</v>
      </c>
      <c r="C313" s="458" t="s">
        <v>6</v>
      </c>
      <c r="D313" s="458" t="s">
        <v>567</v>
      </c>
      <c r="E313" s="458" t="s">
        <v>4</v>
      </c>
      <c r="F313" s="590" t="s">
        <v>1960</v>
      </c>
      <c r="G313" s="459" t="s">
        <v>1840</v>
      </c>
      <c r="H313" s="39">
        <v>1.0</v>
      </c>
      <c r="I313" s="274"/>
      <c r="J313" s="458">
        <v>2990.0</v>
      </c>
      <c r="K313" s="458">
        <v>2390.0</v>
      </c>
      <c r="L313" s="460">
        <v>947.0</v>
      </c>
      <c r="M313" s="461">
        <v>947.0</v>
      </c>
      <c r="N313" s="271" t="s">
        <v>1841</v>
      </c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  <c r="AA313" s="252"/>
      <c r="AB313" s="252"/>
      <c r="AC313" s="252"/>
      <c r="AD313" s="252"/>
      <c r="AE313" s="252"/>
      <c r="AF313" s="252"/>
      <c r="AG313" s="252"/>
      <c r="AH313" s="252"/>
      <c r="AI313" s="252"/>
      <c r="AJ313" s="252"/>
      <c r="AK313" s="252"/>
      <c r="AL313" s="252"/>
      <c r="AM313" s="252"/>
      <c r="AN313" s="252"/>
      <c r="AO313" s="252"/>
    </row>
    <row r="314" ht="15.75" customHeight="1">
      <c r="A314" s="282" t="s">
        <v>315</v>
      </c>
      <c r="B314" s="458" t="s">
        <v>236</v>
      </c>
      <c r="C314" s="458" t="s">
        <v>6</v>
      </c>
      <c r="D314" s="458" t="s">
        <v>567</v>
      </c>
      <c r="E314" s="458" t="s">
        <v>4</v>
      </c>
      <c r="F314" s="590" t="s">
        <v>1961</v>
      </c>
      <c r="G314" s="459" t="s">
        <v>1840</v>
      </c>
      <c r="H314" s="39">
        <v>1.0</v>
      </c>
      <c r="I314" s="274"/>
      <c r="J314" s="458">
        <v>2990.0</v>
      </c>
      <c r="K314" s="458">
        <v>2390.0</v>
      </c>
      <c r="L314" s="460">
        <v>947.0</v>
      </c>
      <c r="M314" s="461">
        <v>947.0</v>
      </c>
      <c r="N314" s="271" t="s">
        <v>1841</v>
      </c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  <c r="AA314" s="252"/>
      <c r="AB314" s="252"/>
      <c r="AC314" s="252"/>
      <c r="AD314" s="252"/>
      <c r="AE314" s="252"/>
      <c r="AF314" s="252"/>
      <c r="AG314" s="252"/>
      <c r="AH314" s="252"/>
      <c r="AI314" s="252"/>
      <c r="AJ314" s="252"/>
      <c r="AK314" s="252"/>
      <c r="AL314" s="252"/>
      <c r="AM314" s="252"/>
      <c r="AN314" s="252"/>
      <c r="AO314" s="252"/>
    </row>
    <row r="315" ht="15.75" customHeight="1">
      <c r="A315" s="282" t="s">
        <v>315</v>
      </c>
      <c r="B315" s="458" t="s">
        <v>236</v>
      </c>
      <c r="C315" s="458" t="s">
        <v>6</v>
      </c>
      <c r="D315" s="458" t="s">
        <v>567</v>
      </c>
      <c r="E315" s="458" t="s">
        <v>4</v>
      </c>
      <c r="F315" s="590" t="s">
        <v>1962</v>
      </c>
      <c r="G315" s="459" t="s">
        <v>1840</v>
      </c>
      <c r="H315" s="39">
        <v>1.0</v>
      </c>
      <c r="I315" s="274"/>
      <c r="J315" s="458">
        <v>2990.0</v>
      </c>
      <c r="K315" s="458">
        <v>2390.0</v>
      </c>
      <c r="L315" s="460">
        <v>897.0</v>
      </c>
      <c r="M315" s="461">
        <v>897.0</v>
      </c>
      <c r="N315" s="271" t="s">
        <v>1841</v>
      </c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  <c r="AA315" s="252"/>
      <c r="AB315" s="252"/>
      <c r="AC315" s="252"/>
      <c r="AD315" s="252"/>
      <c r="AE315" s="252"/>
      <c r="AF315" s="252"/>
      <c r="AG315" s="252"/>
      <c r="AH315" s="252"/>
      <c r="AI315" s="252"/>
      <c r="AJ315" s="252"/>
      <c r="AK315" s="252"/>
      <c r="AL315" s="252"/>
      <c r="AM315" s="252"/>
      <c r="AN315" s="252"/>
      <c r="AO315" s="252"/>
    </row>
    <row r="316" ht="15.75" customHeight="1">
      <c r="A316" s="282" t="s">
        <v>315</v>
      </c>
      <c r="B316" s="458" t="s">
        <v>231</v>
      </c>
      <c r="C316" s="458" t="s">
        <v>6</v>
      </c>
      <c r="D316" s="458" t="s">
        <v>567</v>
      </c>
      <c r="E316" s="458" t="s">
        <v>4</v>
      </c>
      <c r="F316" s="590" t="s">
        <v>1963</v>
      </c>
      <c r="G316" s="459" t="s">
        <v>1840</v>
      </c>
      <c r="H316" s="39">
        <v>1.0</v>
      </c>
      <c r="I316" s="274"/>
      <c r="J316" s="458">
        <v>3990.0</v>
      </c>
      <c r="K316" s="466"/>
      <c r="L316" s="460">
        <v>1226.0</v>
      </c>
      <c r="M316" s="461">
        <v>1226.0</v>
      </c>
      <c r="N316" s="271" t="s">
        <v>1841</v>
      </c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52"/>
      <c r="AK316" s="252"/>
      <c r="AL316" s="252"/>
      <c r="AM316" s="252"/>
      <c r="AN316" s="252"/>
      <c r="AO316" s="252"/>
    </row>
    <row r="317" ht="15.75" customHeight="1">
      <c r="A317" s="35" t="s">
        <v>315</v>
      </c>
      <c r="B317" s="35" t="s">
        <v>236</v>
      </c>
      <c r="C317" s="35" t="s">
        <v>22</v>
      </c>
      <c r="D317" s="35" t="s">
        <v>328</v>
      </c>
      <c r="E317" s="35" t="s">
        <v>4</v>
      </c>
      <c r="F317" s="348" t="s">
        <v>1964</v>
      </c>
      <c r="G317" s="35" t="s">
        <v>524</v>
      </c>
      <c r="H317" s="39">
        <v>1.0</v>
      </c>
      <c r="I317" s="244">
        <v>2590.0</v>
      </c>
      <c r="J317" s="38"/>
      <c r="K317" s="38"/>
      <c r="L317" s="290"/>
      <c r="M317" s="378">
        <f>2118/2</f>
        <v>1059</v>
      </c>
      <c r="N317" s="35" t="s">
        <v>1811</v>
      </c>
      <c r="O317" s="231"/>
      <c r="P317" s="231"/>
      <c r="Q317" s="231"/>
      <c r="R317" s="231"/>
      <c r="S317" s="231"/>
      <c r="T317" s="231"/>
      <c r="U317" s="231"/>
      <c r="V317" s="231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252"/>
      <c r="AJ317" s="252"/>
      <c r="AK317" s="252"/>
      <c r="AL317" s="252"/>
      <c r="AM317" s="252"/>
      <c r="AN317" s="252"/>
      <c r="AO317" s="252"/>
    </row>
    <row r="318" ht="15.75" customHeight="1">
      <c r="A318" s="35" t="s">
        <v>315</v>
      </c>
      <c r="B318" s="35" t="s">
        <v>231</v>
      </c>
      <c r="C318" s="35" t="s">
        <v>22</v>
      </c>
      <c r="D318" s="35" t="s">
        <v>328</v>
      </c>
      <c r="E318" s="35" t="s">
        <v>4</v>
      </c>
      <c r="F318" s="348" t="s">
        <v>1965</v>
      </c>
      <c r="G318" s="35" t="s">
        <v>524</v>
      </c>
      <c r="H318" s="39">
        <v>1.0</v>
      </c>
      <c r="I318" s="59">
        <v>3990.0</v>
      </c>
      <c r="J318" s="38"/>
      <c r="K318" s="38"/>
      <c r="L318" s="290"/>
      <c r="M318" s="378">
        <f t="shared" ref="M318:M319" si="31">2236/2</f>
        <v>1118</v>
      </c>
      <c r="N318" s="35" t="s">
        <v>1811</v>
      </c>
      <c r="O318" s="231"/>
      <c r="P318" s="231"/>
      <c r="Q318" s="231"/>
      <c r="R318" s="231"/>
      <c r="S318" s="231"/>
      <c r="T318" s="231"/>
      <c r="U318" s="231"/>
      <c r="V318" s="231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252"/>
      <c r="AJ318" s="252"/>
      <c r="AK318" s="252"/>
      <c r="AL318" s="252"/>
      <c r="AM318" s="252"/>
      <c r="AN318" s="252"/>
      <c r="AO318" s="252"/>
    </row>
    <row r="319" ht="15.75" customHeight="1">
      <c r="A319" s="35" t="s">
        <v>315</v>
      </c>
      <c r="B319" s="35" t="s">
        <v>231</v>
      </c>
      <c r="C319" s="35" t="s">
        <v>22</v>
      </c>
      <c r="D319" s="35" t="s">
        <v>567</v>
      </c>
      <c r="E319" s="35" t="s">
        <v>4</v>
      </c>
      <c r="F319" s="348" t="s">
        <v>1965</v>
      </c>
      <c r="G319" s="35" t="s">
        <v>524</v>
      </c>
      <c r="H319" s="39">
        <v>1.0</v>
      </c>
      <c r="I319" s="59">
        <v>3990.0</v>
      </c>
      <c r="J319" s="38"/>
      <c r="K319" s="38"/>
      <c r="L319" s="290"/>
      <c r="M319" s="378">
        <f t="shared" si="31"/>
        <v>1118</v>
      </c>
      <c r="N319" s="35" t="s">
        <v>1811</v>
      </c>
      <c r="O319" s="231"/>
      <c r="P319" s="231"/>
      <c r="Q319" s="231"/>
      <c r="R319" s="231"/>
      <c r="S319" s="231"/>
      <c r="T319" s="231"/>
      <c r="U319" s="231"/>
      <c r="V319" s="231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252"/>
      <c r="AJ319" s="252"/>
      <c r="AK319" s="252"/>
      <c r="AL319" s="252"/>
      <c r="AM319" s="252"/>
      <c r="AN319" s="252"/>
      <c r="AO319" s="252"/>
    </row>
    <row r="320" ht="15.75" customHeight="1">
      <c r="A320" s="282" t="s">
        <v>315</v>
      </c>
      <c r="B320" s="458" t="s">
        <v>1966</v>
      </c>
      <c r="C320" s="458" t="s">
        <v>6</v>
      </c>
      <c r="D320" s="468" t="s">
        <v>328</v>
      </c>
      <c r="E320" s="458" t="s">
        <v>4</v>
      </c>
      <c r="F320" s="590" t="s">
        <v>1967</v>
      </c>
      <c r="G320" s="459" t="s">
        <v>1840</v>
      </c>
      <c r="H320" s="39">
        <v>1.0</v>
      </c>
      <c r="I320" s="274"/>
      <c r="J320" s="458">
        <v>2990.0</v>
      </c>
      <c r="K320" s="458">
        <v>2390.0</v>
      </c>
      <c r="L320" s="460">
        <v>947.0</v>
      </c>
      <c r="M320" s="461">
        <v>947.0</v>
      </c>
      <c r="N320" s="271" t="s">
        <v>1841</v>
      </c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52"/>
      <c r="AK320" s="252"/>
      <c r="AL320" s="252"/>
      <c r="AM320" s="252"/>
      <c r="AN320" s="252"/>
      <c r="AO320" s="252"/>
    </row>
    <row r="321" ht="15.75" customHeight="1">
      <c r="A321" s="282" t="s">
        <v>315</v>
      </c>
      <c r="B321" s="458" t="s">
        <v>1966</v>
      </c>
      <c r="C321" s="458" t="s">
        <v>6</v>
      </c>
      <c r="D321" s="458" t="s">
        <v>567</v>
      </c>
      <c r="E321" s="458" t="s">
        <v>4</v>
      </c>
      <c r="F321" s="590" t="s">
        <v>1968</v>
      </c>
      <c r="G321" s="459" t="s">
        <v>1840</v>
      </c>
      <c r="H321" s="39">
        <v>1.0</v>
      </c>
      <c r="I321" s="274"/>
      <c r="J321" s="458">
        <v>2990.0</v>
      </c>
      <c r="K321" s="458">
        <v>2390.0</v>
      </c>
      <c r="L321" s="460">
        <v>947.0</v>
      </c>
      <c r="M321" s="461">
        <v>947.0</v>
      </c>
      <c r="N321" s="271" t="s">
        <v>1841</v>
      </c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52"/>
      <c r="AK321" s="252"/>
      <c r="AL321" s="252"/>
      <c r="AM321" s="252"/>
      <c r="AN321" s="252"/>
      <c r="AO321" s="252"/>
    </row>
    <row r="322" ht="15.75" customHeight="1">
      <c r="A322" s="35" t="s">
        <v>315</v>
      </c>
      <c r="B322" s="35" t="s">
        <v>231</v>
      </c>
      <c r="C322" s="35" t="s">
        <v>22</v>
      </c>
      <c r="D322" s="35" t="s">
        <v>328</v>
      </c>
      <c r="E322" s="35" t="s">
        <v>4</v>
      </c>
      <c r="F322" s="348" t="s">
        <v>1969</v>
      </c>
      <c r="G322" s="35" t="s">
        <v>524</v>
      </c>
      <c r="H322" s="39">
        <v>1.0</v>
      </c>
      <c r="I322" s="59">
        <v>4390.0</v>
      </c>
      <c r="J322" s="38"/>
      <c r="K322" s="38"/>
      <c r="L322" s="290"/>
      <c r="M322" s="378">
        <f t="shared" ref="M322:M323" si="32">3542/2</f>
        <v>1771</v>
      </c>
      <c r="N322" s="35" t="s">
        <v>1811</v>
      </c>
      <c r="O322" s="231"/>
      <c r="P322" s="231"/>
      <c r="Q322" s="231"/>
      <c r="R322" s="231"/>
      <c r="S322" s="231"/>
      <c r="T322" s="231"/>
      <c r="U322" s="231"/>
      <c r="V322" s="231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252"/>
      <c r="AJ322" s="252"/>
      <c r="AK322" s="252"/>
      <c r="AL322" s="252"/>
      <c r="AM322" s="252"/>
      <c r="AN322" s="252"/>
      <c r="AO322" s="252"/>
    </row>
    <row r="323" ht="15.75" customHeight="1">
      <c r="A323" s="35" t="s">
        <v>315</v>
      </c>
      <c r="B323" s="35" t="s">
        <v>231</v>
      </c>
      <c r="C323" s="35" t="s">
        <v>22</v>
      </c>
      <c r="D323" s="35" t="s">
        <v>567</v>
      </c>
      <c r="E323" s="35" t="s">
        <v>4</v>
      </c>
      <c r="F323" s="348" t="s">
        <v>1969</v>
      </c>
      <c r="G323" s="35" t="s">
        <v>524</v>
      </c>
      <c r="H323" s="39">
        <v>1.0</v>
      </c>
      <c r="I323" s="59">
        <v>4390.0</v>
      </c>
      <c r="J323" s="38"/>
      <c r="K323" s="38"/>
      <c r="L323" s="290"/>
      <c r="M323" s="378">
        <f t="shared" si="32"/>
        <v>1771</v>
      </c>
      <c r="N323" s="35" t="s">
        <v>1811</v>
      </c>
      <c r="O323" s="231"/>
      <c r="P323" s="231"/>
      <c r="Q323" s="231"/>
      <c r="R323" s="231"/>
      <c r="S323" s="231"/>
      <c r="T323" s="231"/>
      <c r="U323" s="231"/>
      <c r="V323" s="231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252"/>
      <c r="AJ323" s="252"/>
      <c r="AK323" s="252"/>
      <c r="AL323" s="252"/>
      <c r="AM323" s="252"/>
      <c r="AN323" s="252"/>
      <c r="AO323" s="252"/>
    </row>
    <row r="324" ht="15.75" customHeight="1">
      <c r="A324" s="35" t="s">
        <v>315</v>
      </c>
      <c r="B324" s="35" t="s">
        <v>956</v>
      </c>
      <c r="C324" s="35" t="s">
        <v>22</v>
      </c>
      <c r="D324" s="35" t="s">
        <v>567</v>
      </c>
      <c r="E324" s="35" t="s">
        <v>4</v>
      </c>
      <c r="F324" s="348" t="s">
        <v>1970</v>
      </c>
      <c r="G324" s="35" t="s">
        <v>524</v>
      </c>
      <c r="H324" s="39">
        <v>1.0</v>
      </c>
      <c r="I324" s="59">
        <v>2290.0</v>
      </c>
      <c r="J324" s="38"/>
      <c r="K324" s="38"/>
      <c r="L324" s="290"/>
      <c r="M324" s="378">
        <f>1774/2</f>
        <v>887</v>
      </c>
      <c r="N324" s="35" t="s">
        <v>1811</v>
      </c>
      <c r="O324" s="231"/>
      <c r="P324" s="231"/>
      <c r="Q324" s="231"/>
      <c r="R324" s="231"/>
      <c r="S324" s="231"/>
      <c r="T324" s="231"/>
      <c r="U324" s="231"/>
      <c r="V324" s="231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252"/>
      <c r="AJ324" s="252"/>
      <c r="AK324" s="252"/>
      <c r="AL324" s="252"/>
      <c r="AM324" s="252"/>
      <c r="AN324" s="252"/>
      <c r="AO324" s="252"/>
    </row>
    <row r="325" ht="15.75" customHeight="1">
      <c r="A325" s="35" t="s">
        <v>315</v>
      </c>
      <c r="B325" s="35" t="s">
        <v>956</v>
      </c>
      <c r="C325" s="35" t="s">
        <v>22</v>
      </c>
      <c r="D325" s="35" t="s">
        <v>567</v>
      </c>
      <c r="E325" s="35" t="s">
        <v>4</v>
      </c>
      <c r="F325" s="348" t="s">
        <v>1971</v>
      </c>
      <c r="G325" s="35" t="s">
        <v>524</v>
      </c>
      <c r="H325" s="39">
        <v>1.0</v>
      </c>
      <c r="I325" s="59">
        <v>2290.0</v>
      </c>
      <c r="J325" s="38"/>
      <c r="K325" s="38"/>
      <c r="L325" s="290"/>
      <c r="M325" s="378">
        <f t="shared" ref="M325:M328" si="33">2661/3</f>
        <v>887</v>
      </c>
      <c r="N325" s="35" t="s">
        <v>1811</v>
      </c>
      <c r="O325" s="231"/>
      <c r="P325" s="231"/>
      <c r="Q325" s="231"/>
      <c r="R325" s="231"/>
      <c r="S325" s="231"/>
      <c r="T325" s="231"/>
      <c r="U325" s="231"/>
      <c r="V325" s="231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252"/>
      <c r="AJ325" s="252"/>
      <c r="AK325" s="252"/>
      <c r="AL325" s="252"/>
      <c r="AM325" s="252"/>
      <c r="AN325" s="252"/>
      <c r="AO325" s="252"/>
    </row>
    <row r="326" ht="15.75" customHeight="1">
      <c r="A326" s="35" t="s">
        <v>315</v>
      </c>
      <c r="B326" s="35" t="s">
        <v>956</v>
      </c>
      <c r="C326" s="35" t="s">
        <v>22</v>
      </c>
      <c r="D326" s="35" t="s">
        <v>328</v>
      </c>
      <c r="E326" s="35" t="s">
        <v>4</v>
      </c>
      <c r="F326" s="348" t="s">
        <v>1971</v>
      </c>
      <c r="G326" s="35" t="s">
        <v>524</v>
      </c>
      <c r="H326" s="39">
        <v>1.0</v>
      </c>
      <c r="I326" s="59">
        <v>2290.0</v>
      </c>
      <c r="J326" s="38"/>
      <c r="K326" s="38"/>
      <c r="L326" s="290"/>
      <c r="M326" s="378">
        <f t="shared" si="33"/>
        <v>887</v>
      </c>
      <c r="N326" s="35" t="s">
        <v>1811</v>
      </c>
      <c r="O326" s="231"/>
      <c r="P326" s="231"/>
      <c r="Q326" s="231"/>
      <c r="R326" s="231"/>
      <c r="S326" s="231"/>
      <c r="T326" s="231"/>
      <c r="U326" s="231"/>
      <c r="V326" s="231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252"/>
      <c r="AJ326" s="252"/>
      <c r="AK326" s="252"/>
      <c r="AL326" s="252"/>
      <c r="AM326" s="252"/>
      <c r="AN326" s="252"/>
      <c r="AO326" s="252"/>
    </row>
    <row r="327" ht="15.75" customHeight="1">
      <c r="A327" s="35" t="s">
        <v>315</v>
      </c>
      <c r="B327" s="35" t="s">
        <v>956</v>
      </c>
      <c r="C327" s="35" t="s">
        <v>22</v>
      </c>
      <c r="D327" s="35" t="s">
        <v>328</v>
      </c>
      <c r="E327" s="35" t="s">
        <v>4</v>
      </c>
      <c r="F327" s="348" t="s">
        <v>1972</v>
      </c>
      <c r="G327" s="35" t="s">
        <v>524</v>
      </c>
      <c r="H327" s="39">
        <v>2.0</v>
      </c>
      <c r="I327" s="59">
        <v>2290.0</v>
      </c>
      <c r="J327" s="38"/>
      <c r="K327" s="38"/>
      <c r="L327" s="290"/>
      <c r="M327" s="378">
        <f t="shared" si="33"/>
        <v>887</v>
      </c>
      <c r="N327" s="35" t="s">
        <v>1811</v>
      </c>
      <c r="O327" s="231"/>
      <c r="P327" s="231"/>
      <c r="Q327" s="231"/>
      <c r="R327" s="231"/>
      <c r="S327" s="231"/>
      <c r="T327" s="231"/>
      <c r="U327" s="231"/>
      <c r="V327" s="231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252"/>
      <c r="AJ327" s="252"/>
      <c r="AK327" s="252"/>
      <c r="AL327" s="252"/>
      <c r="AM327" s="252"/>
      <c r="AN327" s="252"/>
      <c r="AO327" s="252"/>
    </row>
    <row r="328" ht="15.75" customHeight="1">
      <c r="A328" s="35" t="s">
        <v>315</v>
      </c>
      <c r="B328" s="35" t="s">
        <v>956</v>
      </c>
      <c r="C328" s="35" t="s">
        <v>22</v>
      </c>
      <c r="D328" s="35" t="s">
        <v>567</v>
      </c>
      <c r="E328" s="35" t="s">
        <v>4</v>
      </c>
      <c r="F328" s="348" t="s">
        <v>1972</v>
      </c>
      <c r="G328" s="35" t="s">
        <v>524</v>
      </c>
      <c r="H328" s="39">
        <v>1.0</v>
      </c>
      <c r="I328" s="59">
        <v>2290.0</v>
      </c>
      <c r="J328" s="38"/>
      <c r="K328" s="38"/>
      <c r="L328" s="290"/>
      <c r="M328" s="378">
        <f t="shared" si="33"/>
        <v>887</v>
      </c>
      <c r="N328" s="35" t="s">
        <v>1811</v>
      </c>
      <c r="O328" s="231"/>
      <c r="P328" s="231"/>
      <c r="Q328" s="231"/>
      <c r="R328" s="231"/>
      <c r="S328" s="231"/>
      <c r="T328" s="231"/>
      <c r="U328" s="231"/>
      <c r="V328" s="231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252"/>
      <c r="AJ328" s="252"/>
      <c r="AK328" s="252"/>
      <c r="AL328" s="252"/>
      <c r="AM328" s="252"/>
      <c r="AN328" s="252"/>
      <c r="AO328" s="252"/>
    </row>
    <row r="329" ht="15.75" customHeight="1">
      <c r="A329" s="282" t="s">
        <v>315</v>
      </c>
      <c r="B329" s="255" t="s">
        <v>231</v>
      </c>
      <c r="C329" s="255" t="s">
        <v>6</v>
      </c>
      <c r="D329" s="57" t="s">
        <v>567</v>
      </c>
      <c r="E329" s="255" t="s">
        <v>319</v>
      </c>
      <c r="F329" s="281" t="s">
        <v>1974</v>
      </c>
      <c r="G329" s="255"/>
      <c r="H329" s="250">
        <v>1.0</v>
      </c>
      <c r="I329" s="255"/>
      <c r="J329" s="293">
        <v>3990.0</v>
      </c>
      <c r="K329" s="294"/>
      <c r="L329" s="295">
        <f>3900/3</f>
        <v>1300</v>
      </c>
      <c r="M329" s="251">
        <f>L329*H329</f>
        <v>1300</v>
      </c>
      <c r="N329" s="255" t="s">
        <v>1804</v>
      </c>
      <c r="O329" s="270"/>
      <c r="P329" s="247"/>
      <c r="Q329" s="247"/>
      <c r="R329" s="247"/>
      <c r="S329" s="247"/>
      <c r="T329" s="247"/>
      <c r="U329" s="247"/>
      <c r="V329" s="247"/>
      <c r="W329" s="247"/>
      <c r="X329" s="247"/>
      <c r="Y329" s="247"/>
      <c r="Z329" s="247"/>
      <c r="AA329" s="247"/>
      <c r="AB329" s="247"/>
      <c r="AC329" s="247"/>
      <c r="AD329" s="247"/>
      <c r="AE329" s="247"/>
      <c r="AF329" s="247"/>
      <c r="AG329" s="247"/>
      <c r="AH329" s="247"/>
      <c r="AI329" s="252"/>
      <c r="AJ329" s="252"/>
      <c r="AK329" s="252"/>
      <c r="AL329" s="252"/>
      <c r="AM329" s="252"/>
      <c r="AN329" s="252"/>
      <c r="AO329" s="252"/>
    </row>
    <row r="330" ht="15.75" customHeight="1">
      <c r="A330" s="282" t="s">
        <v>315</v>
      </c>
      <c r="B330" s="458" t="s">
        <v>231</v>
      </c>
      <c r="C330" s="458" t="s">
        <v>6</v>
      </c>
      <c r="D330" s="458" t="s">
        <v>328</v>
      </c>
      <c r="E330" s="458" t="s">
        <v>4</v>
      </c>
      <c r="F330" s="590" t="s">
        <v>1975</v>
      </c>
      <c r="G330" s="459" t="s">
        <v>1840</v>
      </c>
      <c r="H330" s="39">
        <v>1.0</v>
      </c>
      <c r="I330" s="274"/>
      <c r="J330" s="458">
        <v>4490.0</v>
      </c>
      <c r="K330" s="458">
        <v>3590.0</v>
      </c>
      <c r="L330" s="460">
        <v>1283.0</v>
      </c>
      <c r="M330" s="461">
        <v>1283.0</v>
      </c>
      <c r="N330" s="271" t="s">
        <v>1841</v>
      </c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  <c r="AA330" s="252"/>
      <c r="AB330" s="252"/>
      <c r="AC330" s="252"/>
      <c r="AD330" s="252"/>
      <c r="AE330" s="252"/>
      <c r="AF330" s="252"/>
      <c r="AG330" s="252"/>
      <c r="AH330" s="252"/>
      <c r="AI330" s="252"/>
      <c r="AJ330" s="252"/>
      <c r="AK330" s="252"/>
      <c r="AL330" s="252"/>
      <c r="AM330" s="252"/>
      <c r="AN330" s="252"/>
      <c r="AO330" s="252"/>
    </row>
    <row r="331" ht="15.75" customHeight="1">
      <c r="A331" s="282" t="s">
        <v>315</v>
      </c>
      <c r="B331" s="458" t="s">
        <v>231</v>
      </c>
      <c r="C331" s="458" t="s">
        <v>6</v>
      </c>
      <c r="D331" s="458" t="s">
        <v>567</v>
      </c>
      <c r="E331" s="458" t="s">
        <v>4</v>
      </c>
      <c r="F331" s="590" t="s">
        <v>1975</v>
      </c>
      <c r="G331" s="459" t="s">
        <v>1840</v>
      </c>
      <c r="H331" s="39">
        <v>1.0</v>
      </c>
      <c r="I331" s="274"/>
      <c r="J331" s="458">
        <v>4490.0</v>
      </c>
      <c r="K331" s="458">
        <v>3590.0</v>
      </c>
      <c r="L331" s="460">
        <v>1283.0</v>
      </c>
      <c r="M331" s="461">
        <v>1283.0</v>
      </c>
      <c r="N331" s="271" t="s">
        <v>1841</v>
      </c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  <c r="AA331" s="252"/>
      <c r="AB331" s="252"/>
      <c r="AC331" s="252"/>
      <c r="AD331" s="252"/>
      <c r="AE331" s="252"/>
      <c r="AF331" s="252"/>
      <c r="AG331" s="252"/>
      <c r="AH331" s="252"/>
      <c r="AI331" s="252"/>
      <c r="AJ331" s="252"/>
      <c r="AK331" s="252"/>
      <c r="AL331" s="252"/>
      <c r="AM331" s="252"/>
      <c r="AN331" s="252"/>
      <c r="AO331" s="252"/>
    </row>
    <row r="332" ht="15.75" customHeight="1">
      <c r="A332" s="282" t="s">
        <v>315</v>
      </c>
      <c r="B332" s="458" t="s">
        <v>231</v>
      </c>
      <c r="C332" s="458" t="s">
        <v>6</v>
      </c>
      <c r="D332" s="458" t="s">
        <v>328</v>
      </c>
      <c r="E332" s="458" t="s">
        <v>4</v>
      </c>
      <c r="F332" s="590" t="s">
        <v>1976</v>
      </c>
      <c r="G332" s="459" t="s">
        <v>1840</v>
      </c>
      <c r="H332" s="39">
        <v>1.0</v>
      </c>
      <c r="I332" s="274"/>
      <c r="J332" s="458">
        <v>4490.0</v>
      </c>
      <c r="K332" s="458">
        <v>3590.0</v>
      </c>
      <c r="L332" s="460">
        <v>1283.0</v>
      </c>
      <c r="M332" s="461">
        <v>1283.0</v>
      </c>
      <c r="N332" s="271" t="s">
        <v>1841</v>
      </c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  <c r="AH332" s="252"/>
      <c r="AI332" s="252"/>
      <c r="AJ332" s="252"/>
      <c r="AK332" s="252"/>
      <c r="AL332" s="252"/>
      <c r="AM332" s="252"/>
      <c r="AN332" s="252"/>
      <c r="AO332" s="252"/>
    </row>
    <row r="333" ht="15.75" customHeight="1">
      <c r="A333" s="282" t="s">
        <v>315</v>
      </c>
      <c r="B333" s="458" t="s">
        <v>231</v>
      </c>
      <c r="C333" s="458" t="s">
        <v>6</v>
      </c>
      <c r="D333" s="458" t="s">
        <v>567</v>
      </c>
      <c r="E333" s="458" t="s">
        <v>4</v>
      </c>
      <c r="F333" s="590" t="s">
        <v>1976</v>
      </c>
      <c r="G333" s="459" t="s">
        <v>1840</v>
      </c>
      <c r="H333" s="39">
        <v>1.0</v>
      </c>
      <c r="I333" s="274"/>
      <c r="J333" s="458">
        <v>4490.0</v>
      </c>
      <c r="K333" s="458">
        <v>3590.0</v>
      </c>
      <c r="L333" s="460">
        <v>1283.0</v>
      </c>
      <c r="M333" s="461">
        <v>1283.0</v>
      </c>
      <c r="N333" s="271" t="s">
        <v>1841</v>
      </c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  <c r="AA333" s="252"/>
      <c r="AB333" s="252"/>
      <c r="AC333" s="252"/>
      <c r="AD333" s="252"/>
      <c r="AE333" s="252"/>
      <c r="AF333" s="252"/>
      <c r="AG333" s="252"/>
      <c r="AH333" s="252"/>
      <c r="AI333" s="252"/>
      <c r="AJ333" s="252"/>
      <c r="AK333" s="252"/>
      <c r="AL333" s="252"/>
      <c r="AM333" s="252"/>
      <c r="AN333" s="252"/>
      <c r="AO333" s="252"/>
    </row>
    <row r="334" ht="15.75" customHeight="1">
      <c r="A334" s="282" t="s">
        <v>315</v>
      </c>
      <c r="B334" s="458" t="s">
        <v>231</v>
      </c>
      <c r="C334" s="458" t="s">
        <v>6</v>
      </c>
      <c r="D334" s="458" t="s">
        <v>567</v>
      </c>
      <c r="E334" s="458" t="s">
        <v>4</v>
      </c>
      <c r="F334" s="590" t="s">
        <v>1977</v>
      </c>
      <c r="G334" s="459" t="s">
        <v>1840</v>
      </c>
      <c r="H334" s="39">
        <v>1.0</v>
      </c>
      <c r="I334" s="274"/>
      <c r="J334" s="458">
        <v>4490.0</v>
      </c>
      <c r="K334" s="458">
        <v>3590.0</v>
      </c>
      <c r="L334" s="460">
        <v>1283.0</v>
      </c>
      <c r="M334" s="461">
        <v>1283.0</v>
      </c>
      <c r="N334" s="271" t="s">
        <v>1841</v>
      </c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  <c r="AH334" s="252"/>
      <c r="AI334" s="252"/>
      <c r="AJ334" s="252"/>
      <c r="AK334" s="252"/>
      <c r="AL334" s="252"/>
      <c r="AM334" s="252"/>
      <c r="AN334" s="252"/>
      <c r="AO334" s="252"/>
    </row>
    <row r="335" ht="15.75" customHeight="1">
      <c r="A335" s="282" t="s">
        <v>315</v>
      </c>
      <c r="B335" s="458" t="s">
        <v>231</v>
      </c>
      <c r="C335" s="458" t="s">
        <v>6</v>
      </c>
      <c r="D335" s="458" t="s">
        <v>567</v>
      </c>
      <c r="E335" s="458" t="s">
        <v>4</v>
      </c>
      <c r="F335" s="590" t="s">
        <v>1978</v>
      </c>
      <c r="G335" s="459" t="s">
        <v>1840</v>
      </c>
      <c r="H335" s="39">
        <v>1.0</v>
      </c>
      <c r="I335" s="274"/>
      <c r="J335" s="458">
        <v>4490.0</v>
      </c>
      <c r="K335" s="458">
        <v>3590.0</v>
      </c>
      <c r="L335" s="460">
        <v>1283.0</v>
      </c>
      <c r="M335" s="461">
        <v>1283.0</v>
      </c>
      <c r="N335" s="271" t="s">
        <v>1841</v>
      </c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</row>
    <row r="336" ht="15.75" customHeight="1">
      <c r="A336" s="282" t="s">
        <v>315</v>
      </c>
      <c r="B336" s="458" t="s">
        <v>231</v>
      </c>
      <c r="C336" s="458" t="s">
        <v>6</v>
      </c>
      <c r="D336" s="458" t="s">
        <v>567</v>
      </c>
      <c r="E336" s="458" t="s">
        <v>4</v>
      </c>
      <c r="F336" s="590" t="s">
        <v>1979</v>
      </c>
      <c r="G336" s="459" t="s">
        <v>1840</v>
      </c>
      <c r="H336" s="39">
        <v>1.0</v>
      </c>
      <c r="I336" s="274"/>
      <c r="J336" s="458">
        <v>4490.0</v>
      </c>
      <c r="K336" s="458">
        <v>3590.0</v>
      </c>
      <c r="L336" s="460">
        <v>1283.0</v>
      </c>
      <c r="M336" s="461">
        <v>1283.0</v>
      </c>
      <c r="N336" s="271" t="s">
        <v>1841</v>
      </c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  <c r="AH336" s="252"/>
      <c r="AI336" s="252"/>
      <c r="AJ336" s="252"/>
      <c r="AK336" s="252"/>
      <c r="AL336" s="252"/>
      <c r="AM336" s="252"/>
      <c r="AN336" s="252"/>
      <c r="AO336" s="252"/>
    </row>
    <row r="337" ht="15.75" customHeight="1">
      <c r="A337" s="282" t="s">
        <v>315</v>
      </c>
      <c r="B337" s="458" t="s">
        <v>231</v>
      </c>
      <c r="C337" s="458" t="s">
        <v>6</v>
      </c>
      <c r="D337" s="458" t="s">
        <v>567</v>
      </c>
      <c r="E337" s="458" t="s">
        <v>4</v>
      </c>
      <c r="F337" s="590" t="s">
        <v>1980</v>
      </c>
      <c r="G337" s="459" t="s">
        <v>1840</v>
      </c>
      <c r="H337" s="39">
        <v>1.0</v>
      </c>
      <c r="I337" s="274"/>
      <c r="J337" s="458">
        <v>4490.0</v>
      </c>
      <c r="K337" s="458">
        <v>3590.0</v>
      </c>
      <c r="L337" s="460">
        <v>1283.0</v>
      </c>
      <c r="M337" s="461">
        <v>1283.0</v>
      </c>
      <c r="N337" s="271" t="s">
        <v>1841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52"/>
      <c r="AK337" s="252"/>
      <c r="AL337" s="252"/>
      <c r="AM337" s="252"/>
      <c r="AN337" s="252"/>
      <c r="AO337" s="252"/>
    </row>
    <row r="338" ht="15.75" customHeight="1">
      <c r="A338" s="282" t="s">
        <v>315</v>
      </c>
      <c r="B338" s="458" t="s">
        <v>246</v>
      </c>
      <c r="C338" s="458" t="s">
        <v>6</v>
      </c>
      <c r="D338" s="458" t="s">
        <v>567</v>
      </c>
      <c r="E338" s="458" t="s">
        <v>4</v>
      </c>
      <c r="F338" s="590" t="s">
        <v>1981</v>
      </c>
      <c r="G338" s="459" t="s">
        <v>1840</v>
      </c>
      <c r="H338" s="39">
        <v>1.0</v>
      </c>
      <c r="I338" s="274"/>
      <c r="J338" s="458">
        <v>2990.0</v>
      </c>
      <c r="K338" s="458">
        <v>2390.0</v>
      </c>
      <c r="L338" s="460">
        <v>947.0</v>
      </c>
      <c r="M338" s="461">
        <v>947.0</v>
      </c>
      <c r="N338" s="271" t="s">
        <v>1841</v>
      </c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  <c r="AA338" s="252"/>
      <c r="AB338" s="252"/>
      <c r="AC338" s="252"/>
      <c r="AD338" s="252"/>
      <c r="AE338" s="252"/>
      <c r="AF338" s="252"/>
      <c r="AG338" s="252"/>
      <c r="AH338" s="252"/>
      <c r="AI338" s="252"/>
      <c r="AJ338" s="252"/>
      <c r="AK338" s="252"/>
      <c r="AL338" s="252"/>
      <c r="AM338" s="252"/>
      <c r="AN338" s="252"/>
      <c r="AO338" s="252"/>
    </row>
    <row r="339" ht="15.75" customHeight="1">
      <c r="A339" s="282" t="s">
        <v>315</v>
      </c>
      <c r="B339" s="458" t="s">
        <v>246</v>
      </c>
      <c r="C339" s="458" t="s">
        <v>6</v>
      </c>
      <c r="D339" s="458" t="s">
        <v>567</v>
      </c>
      <c r="E339" s="458" t="s">
        <v>4</v>
      </c>
      <c r="F339" s="590" t="s">
        <v>1982</v>
      </c>
      <c r="G339" s="459" t="s">
        <v>1840</v>
      </c>
      <c r="H339" s="39">
        <v>1.0</v>
      </c>
      <c r="I339" s="274"/>
      <c r="J339" s="458">
        <v>2990.0</v>
      </c>
      <c r="K339" s="458">
        <v>2390.0</v>
      </c>
      <c r="L339" s="460">
        <v>947.0</v>
      </c>
      <c r="M339" s="461">
        <v>947.0</v>
      </c>
      <c r="N339" s="271" t="s">
        <v>1841</v>
      </c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  <c r="AA339" s="252"/>
      <c r="AB339" s="252"/>
      <c r="AC339" s="252"/>
      <c r="AD339" s="252"/>
      <c r="AE339" s="252"/>
      <c r="AF339" s="252"/>
      <c r="AG339" s="252"/>
      <c r="AH339" s="252"/>
      <c r="AI339" s="252"/>
      <c r="AJ339" s="252"/>
      <c r="AK339" s="252"/>
      <c r="AL339" s="252"/>
      <c r="AM339" s="252"/>
      <c r="AN339" s="252"/>
      <c r="AO339" s="252"/>
    </row>
    <row r="340" ht="15.75" customHeight="1">
      <c r="A340" s="282" t="s">
        <v>315</v>
      </c>
      <c r="B340" s="458" t="s">
        <v>246</v>
      </c>
      <c r="C340" s="458" t="s">
        <v>6</v>
      </c>
      <c r="D340" s="468" t="s">
        <v>328</v>
      </c>
      <c r="E340" s="458" t="s">
        <v>4</v>
      </c>
      <c r="F340" s="590" t="s">
        <v>2119</v>
      </c>
      <c r="G340" s="459" t="s">
        <v>1840</v>
      </c>
      <c r="H340" s="39">
        <v>1.0</v>
      </c>
      <c r="I340" s="274"/>
      <c r="J340" s="458">
        <v>2990.0</v>
      </c>
      <c r="K340" s="458">
        <v>2390.0</v>
      </c>
      <c r="L340" s="460">
        <v>947.0</v>
      </c>
      <c r="M340" s="461">
        <v>947.0</v>
      </c>
      <c r="N340" s="271" t="s">
        <v>1841</v>
      </c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  <c r="AA340" s="252"/>
      <c r="AB340" s="252"/>
      <c r="AC340" s="252"/>
      <c r="AD340" s="252"/>
      <c r="AE340" s="252"/>
      <c r="AF340" s="252"/>
      <c r="AG340" s="252"/>
      <c r="AH340" s="252"/>
      <c r="AI340" s="252"/>
      <c r="AJ340" s="252"/>
      <c r="AK340" s="252"/>
      <c r="AL340" s="252"/>
      <c r="AM340" s="252"/>
      <c r="AN340" s="252"/>
      <c r="AO340" s="252"/>
    </row>
    <row r="341" ht="15.75" customHeight="1">
      <c r="A341" s="271" t="s">
        <v>315</v>
      </c>
      <c r="B341" s="57" t="s">
        <v>231</v>
      </c>
      <c r="C341" s="57" t="s">
        <v>6</v>
      </c>
      <c r="D341" s="57" t="s">
        <v>328</v>
      </c>
      <c r="E341" s="57" t="s">
        <v>4</v>
      </c>
      <c r="F341" s="57" t="s">
        <v>787</v>
      </c>
      <c r="G341" s="57" t="s">
        <v>524</v>
      </c>
      <c r="H341" s="38">
        <v>1.0</v>
      </c>
      <c r="I341" s="113">
        <v>4990.0</v>
      </c>
      <c r="J341" s="132">
        <v>3990.0</v>
      </c>
      <c r="K341" s="104"/>
      <c r="L341" s="133">
        <v>1663.0</v>
      </c>
      <c r="M341" s="381">
        <v>1497.0</v>
      </c>
      <c r="N341" s="57" t="s">
        <v>748</v>
      </c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  <c r="AA341" s="252"/>
      <c r="AB341" s="252"/>
      <c r="AC341" s="252"/>
      <c r="AD341" s="252"/>
      <c r="AE341" s="252"/>
      <c r="AF341" s="252"/>
      <c r="AG341" s="252"/>
      <c r="AH341" s="252"/>
      <c r="AI341" s="252"/>
      <c r="AJ341" s="270"/>
      <c r="AK341" s="270"/>
      <c r="AL341" s="270"/>
      <c r="AM341" s="270"/>
      <c r="AN341" s="270"/>
      <c r="AO341" s="270"/>
    </row>
    <row r="342" ht="15.75" customHeight="1">
      <c r="A342" s="271" t="s">
        <v>315</v>
      </c>
      <c r="B342" s="57" t="s">
        <v>231</v>
      </c>
      <c r="C342" s="57" t="s">
        <v>6</v>
      </c>
      <c r="D342" s="57" t="s">
        <v>328</v>
      </c>
      <c r="E342" s="57" t="s">
        <v>4</v>
      </c>
      <c r="F342" s="57" t="s">
        <v>788</v>
      </c>
      <c r="G342" s="57" t="s">
        <v>524</v>
      </c>
      <c r="H342" s="38">
        <v>1.0</v>
      </c>
      <c r="I342" s="113">
        <v>4990.0</v>
      </c>
      <c r="J342" s="132">
        <v>3990.0</v>
      </c>
      <c r="K342" s="104"/>
      <c r="L342" s="133">
        <v>1663.0</v>
      </c>
      <c r="M342" s="381">
        <v>1497.0</v>
      </c>
      <c r="N342" s="57" t="s">
        <v>748</v>
      </c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  <c r="AA342" s="252"/>
      <c r="AB342" s="252"/>
      <c r="AC342" s="252"/>
      <c r="AD342" s="252"/>
      <c r="AE342" s="252"/>
      <c r="AF342" s="252"/>
      <c r="AG342" s="252"/>
      <c r="AH342" s="252"/>
      <c r="AI342" s="252"/>
      <c r="AJ342" s="270"/>
      <c r="AK342" s="270"/>
      <c r="AL342" s="270"/>
      <c r="AM342" s="270"/>
      <c r="AN342" s="270"/>
      <c r="AO342" s="270"/>
    </row>
    <row r="343" ht="15.75" customHeight="1">
      <c r="A343" s="35" t="s">
        <v>315</v>
      </c>
      <c r="B343" s="35" t="s">
        <v>231</v>
      </c>
      <c r="C343" s="35" t="s">
        <v>6</v>
      </c>
      <c r="D343" s="35" t="s">
        <v>328</v>
      </c>
      <c r="E343" s="35" t="s">
        <v>4</v>
      </c>
      <c r="F343" s="35" t="s">
        <v>543</v>
      </c>
      <c r="G343" s="35" t="s">
        <v>524</v>
      </c>
      <c r="H343" s="39">
        <v>1.0</v>
      </c>
      <c r="I343" s="274"/>
      <c r="J343" s="59">
        <v>5390.0</v>
      </c>
      <c r="K343" s="38"/>
      <c r="L343" s="274"/>
      <c r="M343" s="107">
        <v>2055.0</v>
      </c>
      <c r="N343" s="35" t="s">
        <v>522</v>
      </c>
      <c r="O343" s="231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  <c r="AH343" s="252"/>
      <c r="AI343" s="252"/>
      <c r="AJ343" s="252"/>
      <c r="AK343" s="252"/>
      <c r="AL343" s="252"/>
      <c r="AM343" s="252"/>
      <c r="AN343" s="252"/>
      <c r="AO343" s="252"/>
    </row>
    <row r="344" ht="15.75" customHeight="1">
      <c r="A344" s="35" t="s">
        <v>315</v>
      </c>
      <c r="B344" s="35" t="s">
        <v>231</v>
      </c>
      <c r="C344" s="35" t="s">
        <v>6</v>
      </c>
      <c r="D344" s="35" t="s">
        <v>567</v>
      </c>
      <c r="E344" s="35" t="s">
        <v>4</v>
      </c>
      <c r="F344" s="35" t="s">
        <v>543</v>
      </c>
      <c r="G344" s="35" t="s">
        <v>524</v>
      </c>
      <c r="H344" s="39">
        <v>1.0</v>
      </c>
      <c r="I344" s="274"/>
      <c r="J344" s="59">
        <v>5390.0</v>
      </c>
      <c r="K344" s="38"/>
      <c r="L344" s="274"/>
      <c r="M344" s="107">
        <v>2055.0</v>
      </c>
      <c r="N344" s="35" t="s">
        <v>522</v>
      </c>
      <c r="O344" s="231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52"/>
      <c r="AK344" s="252"/>
      <c r="AL344" s="252"/>
      <c r="AM344" s="252"/>
      <c r="AN344" s="252"/>
      <c r="AO344" s="252"/>
    </row>
    <row r="345" ht="15.75" customHeight="1">
      <c r="A345" s="35" t="s">
        <v>315</v>
      </c>
      <c r="B345" s="35" t="s">
        <v>231</v>
      </c>
      <c r="C345" s="35" t="s">
        <v>6</v>
      </c>
      <c r="D345" s="35" t="s">
        <v>328</v>
      </c>
      <c r="E345" s="35" t="s">
        <v>4</v>
      </c>
      <c r="F345" s="35" t="s">
        <v>544</v>
      </c>
      <c r="G345" s="35" t="s">
        <v>524</v>
      </c>
      <c r="H345" s="39">
        <v>1.0</v>
      </c>
      <c r="I345" s="274"/>
      <c r="J345" s="59">
        <v>5390.0</v>
      </c>
      <c r="K345" s="38"/>
      <c r="L345" s="274"/>
      <c r="M345" s="107">
        <v>2055.0</v>
      </c>
      <c r="N345" s="35" t="s">
        <v>522</v>
      </c>
      <c r="O345" s="231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  <c r="AH345" s="252"/>
      <c r="AI345" s="252"/>
      <c r="AJ345" s="252"/>
      <c r="AK345" s="252"/>
      <c r="AL345" s="252"/>
      <c r="AM345" s="252"/>
      <c r="AN345" s="252"/>
      <c r="AO345" s="252"/>
    </row>
    <row r="346" ht="15.75" customHeight="1">
      <c r="A346" s="35" t="s">
        <v>315</v>
      </c>
      <c r="B346" s="35" t="s">
        <v>231</v>
      </c>
      <c r="C346" s="35" t="s">
        <v>6</v>
      </c>
      <c r="D346" s="35" t="s">
        <v>567</v>
      </c>
      <c r="E346" s="35" t="s">
        <v>4</v>
      </c>
      <c r="F346" s="35" t="s">
        <v>544</v>
      </c>
      <c r="G346" s="35" t="s">
        <v>524</v>
      </c>
      <c r="H346" s="39">
        <v>1.0</v>
      </c>
      <c r="I346" s="274"/>
      <c r="J346" s="59">
        <v>5390.0</v>
      </c>
      <c r="K346" s="38"/>
      <c r="L346" s="274"/>
      <c r="M346" s="107">
        <v>2055.0</v>
      </c>
      <c r="N346" s="35" t="s">
        <v>522</v>
      </c>
      <c r="O346" s="231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52"/>
      <c r="AK346" s="252"/>
      <c r="AL346" s="252"/>
      <c r="AM346" s="252"/>
      <c r="AN346" s="252"/>
      <c r="AO346" s="252"/>
    </row>
    <row r="347" ht="15.75" customHeight="1">
      <c r="A347" s="271" t="s">
        <v>315</v>
      </c>
      <c r="B347" s="57" t="s">
        <v>231</v>
      </c>
      <c r="C347" s="57" t="s">
        <v>6</v>
      </c>
      <c r="D347" s="57" t="s">
        <v>328</v>
      </c>
      <c r="E347" s="57" t="s">
        <v>4</v>
      </c>
      <c r="F347" s="57" t="s">
        <v>545</v>
      </c>
      <c r="G347" s="57" t="s">
        <v>524</v>
      </c>
      <c r="H347" s="38">
        <v>1.0</v>
      </c>
      <c r="I347" s="113">
        <v>5390.0</v>
      </c>
      <c r="J347" s="125"/>
      <c r="K347" s="104"/>
      <c r="L347" s="133">
        <v>2163.0</v>
      </c>
      <c r="M347" s="381">
        <v>1947.0</v>
      </c>
      <c r="N347" s="57" t="s">
        <v>748</v>
      </c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  <c r="AA347" s="252"/>
      <c r="AB347" s="252"/>
      <c r="AC347" s="252"/>
      <c r="AD347" s="252"/>
      <c r="AE347" s="252"/>
      <c r="AF347" s="252"/>
      <c r="AG347" s="252"/>
      <c r="AH347" s="252"/>
      <c r="AI347" s="252"/>
      <c r="AJ347" s="270"/>
      <c r="AK347" s="270"/>
      <c r="AL347" s="270"/>
      <c r="AM347" s="270"/>
      <c r="AN347" s="270"/>
      <c r="AO347" s="270"/>
    </row>
    <row r="348" ht="15.75" customHeight="1">
      <c r="A348" s="282" t="s">
        <v>315</v>
      </c>
      <c r="B348" s="458" t="s">
        <v>231</v>
      </c>
      <c r="C348" s="458" t="s">
        <v>6</v>
      </c>
      <c r="D348" s="458" t="s">
        <v>567</v>
      </c>
      <c r="E348" s="458" t="s">
        <v>4</v>
      </c>
      <c r="F348" s="590" t="s">
        <v>1983</v>
      </c>
      <c r="G348" s="459" t="s">
        <v>1840</v>
      </c>
      <c r="H348" s="39">
        <v>1.0</v>
      </c>
      <c r="I348" s="274"/>
      <c r="J348" s="458">
        <v>4990.0</v>
      </c>
      <c r="K348" s="466"/>
      <c r="L348" s="460">
        <v>1580.0</v>
      </c>
      <c r="M348" s="461">
        <v>1580.0</v>
      </c>
      <c r="N348" s="271" t="s">
        <v>1841</v>
      </c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  <c r="AA348" s="252"/>
      <c r="AB348" s="252"/>
      <c r="AC348" s="252"/>
      <c r="AD348" s="252"/>
      <c r="AE348" s="252"/>
      <c r="AF348" s="252"/>
      <c r="AG348" s="252"/>
      <c r="AH348" s="252"/>
      <c r="AI348" s="252"/>
      <c r="AJ348" s="252"/>
      <c r="AK348" s="252"/>
      <c r="AL348" s="252"/>
      <c r="AM348" s="252"/>
      <c r="AN348" s="252"/>
      <c r="AO348" s="252"/>
    </row>
    <row r="349" ht="15.75" customHeight="1">
      <c r="A349" s="282" t="s">
        <v>315</v>
      </c>
      <c r="B349" s="458" t="s">
        <v>231</v>
      </c>
      <c r="C349" s="458" t="s">
        <v>6</v>
      </c>
      <c r="D349" s="458" t="s">
        <v>567</v>
      </c>
      <c r="E349" s="458" t="s">
        <v>4</v>
      </c>
      <c r="F349" s="590" t="s">
        <v>1984</v>
      </c>
      <c r="G349" s="459" t="s">
        <v>1840</v>
      </c>
      <c r="H349" s="39">
        <v>1.0</v>
      </c>
      <c r="I349" s="274"/>
      <c r="J349" s="458">
        <v>4990.0</v>
      </c>
      <c r="K349" s="466"/>
      <c r="L349" s="460">
        <v>1580.0</v>
      </c>
      <c r="M349" s="461">
        <v>1580.0</v>
      </c>
      <c r="N349" s="271" t="s">
        <v>1841</v>
      </c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  <c r="AA349" s="252"/>
      <c r="AB349" s="252"/>
      <c r="AC349" s="252"/>
      <c r="AD349" s="252"/>
      <c r="AE349" s="252"/>
      <c r="AF349" s="252"/>
      <c r="AG349" s="252"/>
      <c r="AH349" s="252"/>
      <c r="AI349" s="252"/>
      <c r="AJ349" s="252"/>
      <c r="AK349" s="252"/>
      <c r="AL349" s="252"/>
      <c r="AM349" s="252"/>
      <c r="AN349" s="252"/>
      <c r="AO349" s="252"/>
    </row>
    <row r="350" ht="15.75" customHeight="1">
      <c r="A350" s="271" t="s">
        <v>315</v>
      </c>
      <c r="B350" s="475" t="s">
        <v>231</v>
      </c>
      <c r="C350" s="475" t="s">
        <v>6</v>
      </c>
      <c r="D350" s="475" t="s">
        <v>328</v>
      </c>
      <c r="E350" s="476" t="s">
        <v>319</v>
      </c>
      <c r="F350" s="475" t="s">
        <v>1985</v>
      </c>
      <c r="G350" s="475" t="s">
        <v>524</v>
      </c>
      <c r="H350" s="264">
        <v>1.0</v>
      </c>
      <c r="I350" s="274"/>
      <c r="J350" s="475">
        <v>3590.0</v>
      </c>
      <c r="K350" s="478"/>
      <c r="L350" s="475">
        <v>1422.0</v>
      </c>
      <c r="M350" s="479">
        <f>L350*H350</f>
        <v>1422</v>
      </c>
      <c r="N350" s="380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  <c r="AH350" s="252"/>
      <c r="AI350" s="252"/>
      <c r="AJ350" s="252"/>
      <c r="AK350" s="252"/>
      <c r="AL350" s="252"/>
      <c r="AM350" s="252"/>
      <c r="AN350" s="252"/>
      <c r="AO350" s="252"/>
    </row>
    <row r="351" ht="15.75" customHeight="1">
      <c r="A351" s="271" t="s">
        <v>315</v>
      </c>
      <c r="B351" s="271" t="s">
        <v>231</v>
      </c>
      <c r="C351" s="271" t="s">
        <v>6</v>
      </c>
      <c r="D351" s="271" t="s">
        <v>567</v>
      </c>
      <c r="E351" s="271" t="s">
        <v>319</v>
      </c>
      <c r="F351" s="272" t="s">
        <v>1986</v>
      </c>
      <c r="G351" s="271" t="s">
        <v>377</v>
      </c>
      <c r="H351" s="273">
        <v>1.0</v>
      </c>
      <c r="I351" s="480"/>
      <c r="J351" s="271">
        <v>6190.0</v>
      </c>
      <c r="K351" s="280"/>
      <c r="L351" s="481">
        <v>2497.0</v>
      </c>
      <c r="M351" s="482">
        <v>2372.15</v>
      </c>
      <c r="N351" s="271" t="s">
        <v>378</v>
      </c>
      <c r="O351" s="380"/>
      <c r="P351" s="276"/>
      <c r="Q351" s="276"/>
      <c r="R351" s="276"/>
      <c r="S351" s="276"/>
      <c r="T351" s="276"/>
      <c r="U351" s="276"/>
      <c r="V351" s="277"/>
      <c r="W351" s="252"/>
      <c r="X351" s="252"/>
      <c r="Y351" s="252"/>
      <c r="Z351" s="252"/>
      <c r="AA351" s="252"/>
      <c r="AB351" s="252"/>
      <c r="AC351" s="252"/>
      <c r="AD351" s="252"/>
      <c r="AE351" s="252"/>
      <c r="AF351" s="252"/>
      <c r="AG351" s="252"/>
      <c r="AH351" s="252"/>
      <c r="AI351" s="252"/>
      <c r="AJ351" s="252"/>
      <c r="AK351" s="252"/>
      <c r="AL351" s="252"/>
      <c r="AM351" s="252"/>
      <c r="AN351" s="252"/>
      <c r="AO351" s="252"/>
    </row>
    <row r="352" ht="15.75" customHeight="1">
      <c r="A352" s="271" t="s">
        <v>315</v>
      </c>
      <c r="B352" s="271" t="s">
        <v>231</v>
      </c>
      <c r="C352" s="271" t="s">
        <v>6</v>
      </c>
      <c r="D352" s="271" t="s">
        <v>567</v>
      </c>
      <c r="E352" s="271" t="s">
        <v>319</v>
      </c>
      <c r="F352" s="272" t="s">
        <v>1987</v>
      </c>
      <c r="G352" s="271" t="s">
        <v>377</v>
      </c>
      <c r="H352" s="273">
        <v>1.0</v>
      </c>
      <c r="I352" s="480"/>
      <c r="J352" s="271">
        <v>6190.0</v>
      </c>
      <c r="K352" s="280"/>
      <c r="L352" s="481">
        <v>2497.0</v>
      </c>
      <c r="M352" s="482">
        <v>2372.15</v>
      </c>
      <c r="N352" s="271" t="s">
        <v>378</v>
      </c>
      <c r="O352" s="380"/>
      <c r="P352" s="276"/>
      <c r="Q352" s="276"/>
      <c r="R352" s="276"/>
      <c r="S352" s="276"/>
      <c r="T352" s="276"/>
      <c r="U352" s="276"/>
      <c r="V352" s="277"/>
      <c r="W352" s="252"/>
      <c r="X352" s="252"/>
      <c r="Y352" s="252"/>
      <c r="Z352" s="252"/>
      <c r="AA352" s="252"/>
      <c r="AB352" s="252"/>
      <c r="AC352" s="252"/>
      <c r="AD352" s="252"/>
      <c r="AE352" s="252"/>
      <c r="AF352" s="252"/>
      <c r="AG352" s="252"/>
      <c r="AH352" s="252"/>
      <c r="AI352" s="252"/>
      <c r="AJ352" s="252"/>
      <c r="AK352" s="252"/>
      <c r="AL352" s="252"/>
      <c r="AM352" s="252"/>
      <c r="AN352" s="252"/>
      <c r="AO352" s="252"/>
    </row>
    <row r="353" ht="15.75" customHeight="1">
      <c r="A353" s="271" t="s">
        <v>315</v>
      </c>
      <c r="B353" s="271" t="s">
        <v>231</v>
      </c>
      <c r="C353" s="271" t="s">
        <v>6</v>
      </c>
      <c r="D353" s="271" t="s">
        <v>328</v>
      </c>
      <c r="E353" s="271" t="s">
        <v>319</v>
      </c>
      <c r="F353" s="272" t="s">
        <v>1987</v>
      </c>
      <c r="G353" s="271" t="s">
        <v>377</v>
      </c>
      <c r="H353" s="273">
        <v>1.0</v>
      </c>
      <c r="I353" s="480"/>
      <c r="J353" s="271">
        <v>6190.0</v>
      </c>
      <c r="K353" s="280"/>
      <c r="L353" s="481">
        <v>2497.0</v>
      </c>
      <c r="M353" s="482">
        <v>2372.15</v>
      </c>
      <c r="N353" s="271" t="s">
        <v>378</v>
      </c>
      <c r="O353" s="380"/>
      <c r="P353" s="276"/>
      <c r="Q353" s="276"/>
      <c r="R353" s="276"/>
      <c r="S353" s="276"/>
      <c r="T353" s="276"/>
      <c r="U353" s="276"/>
      <c r="V353" s="277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  <c r="AM353" s="252"/>
      <c r="AN353" s="252"/>
      <c r="AO353" s="252"/>
    </row>
    <row r="354" ht="15.75" customHeight="1">
      <c r="A354" s="271" t="s">
        <v>315</v>
      </c>
      <c r="B354" s="475" t="s">
        <v>231</v>
      </c>
      <c r="C354" s="475" t="s">
        <v>6</v>
      </c>
      <c r="D354" s="475" t="s">
        <v>328</v>
      </c>
      <c r="E354" s="476" t="s">
        <v>319</v>
      </c>
      <c r="F354" s="475" t="s">
        <v>1988</v>
      </c>
      <c r="G354" s="475" t="s">
        <v>524</v>
      </c>
      <c r="H354" s="264">
        <v>1.0</v>
      </c>
      <c r="I354" s="274"/>
      <c r="J354" s="475">
        <v>6190.0</v>
      </c>
      <c r="K354" s="478"/>
      <c r="L354" s="475">
        <v>2372.0</v>
      </c>
      <c r="M354" s="479">
        <f t="shared" ref="M354:M358" si="34">L354*H354</f>
        <v>2372</v>
      </c>
      <c r="N354" s="380"/>
      <c r="O354" s="435"/>
      <c r="P354" s="276"/>
      <c r="Q354" s="276"/>
      <c r="R354" s="276"/>
      <c r="S354" s="276"/>
      <c r="T354" s="276"/>
      <c r="U354" s="276"/>
      <c r="V354" s="277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52"/>
      <c r="AK354" s="252"/>
      <c r="AL354" s="252"/>
      <c r="AM354" s="252"/>
      <c r="AN354" s="252"/>
      <c r="AO354" s="252"/>
    </row>
    <row r="355" ht="15.75" customHeight="1">
      <c r="A355" s="271" t="s">
        <v>315</v>
      </c>
      <c r="B355" s="475" t="s">
        <v>231</v>
      </c>
      <c r="C355" s="475" t="s">
        <v>6</v>
      </c>
      <c r="D355" s="475" t="s">
        <v>567</v>
      </c>
      <c r="E355" s="476" t="s">
        <v>319</v>
      </c>
      <c r="F355" s="475" t="s">
        <v>1988</v>
      </c>
      <c r="G355" s="475" t="s">
        <v>524</v>
      </c>
      <c r="H355" s="264">
        <v>1.0</v>
      </c>
      <c r="I355" s="274"/>
      <c r="J355" s="475">
        <v>6190.0</v>
      </c>
      <c r="K355" s="478"/>
      <c r="L355" s="475">
        <v>2372.0</v>
      </c>
      <c r="M355" s="479">
        <f t="shared" si="34"/>
        <v>2372</v>
      </c>
      <c r="N355" s="380"/>
      <c r="O355" s="380"/>
      <c r="P355" s="276"/>
      <c r="Q355" s="276"/>
      <c r="R355" s="276"/>
      <c r="S355" s="276"/>
      <c r="T355" s="276"/>
      <c r="U355" s="276"/>
      <c r="V355" s="277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  <c r="AM355" s="252"/>
      <c r="AN355" s="252"/>
      <c r="AO355" s="252"/>
    </row>
    <row r="356" ht="15.75" customHeight="1">
      <c r="A356" s="271" t="s">
        <v>315</v>
      </c>
      <c r="B356" s="475" t="s">
        <v>231</v>
      </c>
      <c r="C356" s="475" t="s">
        <v>6</v>
      </c>
      <c r="D356" s="475" t="s">
        <v>567</v>
      </c>
      <c r="E356" s="476" t="s">
        <v>319</v>
      </c>
      <c r="F356" s="475" t="s">
        <v>1989</v>
      </c>
      <c r="G356" s="475" t="s">
        <v>524</v>
      </c>
      <c r="H356" s="264">
        <v>2.0</v>
      </c>
      <c r="I356" s="274"/>
      <c r="J356" s="475">
        <v>6790.0</v>
      </c>
      <c r="K356" s="478"/>
      <c r="L356" s="475">
        <v>2530.0</v>
      </c>
      <c r="M356" s="479">
        <f t="shared" si="34"/>
        <v>5060</v>
      </c>
      <c r="N356" s="380"/>
      <c r="O356" s="380"/>
      <c r="P356" s="276"/>
      <c r="Q356" s="276"/>
      <c r="R356" s="276"/>
      <c r="S356" s="276"/>
      <c r="T356" s="276"/>
      <c r="U356" s="276"/>
      <c r="V356" s="277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  <c r="AM356" s="252"/>
      <c r="AN356" s="252"/>
      <c r="AO356" s="252"/>
    </row>
    <row r="357" ht="15.75" customHeight="1">
      <c r="A357" s="271" t="s">
        <v>315</v>
      </c>
      <c r="B357" s="475" t="s">
        <v>231</v>
      </c>
      <c r="C357" s="475" t="s">
        <v>6</v>
      </c>
      <c r="D357" s="475" t="s">
        <v>328</v>
      </c>
      <c r="E357" s="476" t="s">
        <v>319</v>
      </c>
      <c r="F357" s="475" t="s">
        <v>1990</v>
      </c>
      <c r="G357" s="475" t="s">
        <v>524</v>
      </c>
      <c r="H357" s="264">
        <v>1.0</v>
      </c>
      <c r="I357" s="274"/>
      <c r="J357" s="475">
        <v>6790.0</v>
      </c>
      <c r="K357" s="478"/>
      <c r="L357" s="475">
        <v>2530.0</v>
      </c>
      <c r="M357" s="479">
        <f t="shared" si="34"/>
        <v>2530</v>
      </c>
      <c r="N357" s="380"/>
      <c r="O357" s="380"/>
      <c r="P357" s="276"/>
      <c r="Q357" s="276"/>
      <c r="R357" s="276"/>
      <c r="S357" s="276"/>
      <c r="T357" s="276"/>
      <c r="U357" s="276"/>
      <c r="V357" s="277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  <c r="AM357" s="252"/>
      <c r="AN357" s="252"/>
      <c r="AO357" s="252"/>
    </row>
    <row r="358" ht="15.75" customHeight="1">
      <c r="A358" s="271" t="s">
        <v>315</v>
      </c>
      <c r="B358" s="475" t="s">
        <v>231</v>
      </c>
      <c r="C358" s="475" t="s">
        <v>6</v>
      </c>
      <c r="D358" s="475" t="s">
        <v>567</v>
      </c>
      <c r="E358" s="476" t="s">
        <v>319</v>
      </c>
      <c r="F358" s="475" t="s">
        <v>1990</v>
      </c>
      <c r="G358" s="475" t="s">
        <v>524</v>
      </c>
      <c r="H358" s="264">
        <v>1.0</v>
      </c>
      <c r="I358" s="274"/>
      <c r="J358" s="475">
        <v>6790.0</v>
      </c>
      <c r="K358" s="478"/>
      <c r="L358" s="475">
        <v>2530.0</v>
      </c>
      <c r="M358" s="479">
        <f t="shared" si="34"/>
        <v>2530</v>
      </c>
      <c r="N358" s="380"/>
      <c r="O358" s="380"/>
      <c r="P358" s="276"/>
      <c r="Q358" s="276"/>
      <c r="R358" s="276"/>
      <c r="S358" s="276"/>
      <c r="T358" s="276"/>
      <c r="U358" s="276"/>
      <c r="V358" s="277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  <c r="AH358" s="252"/>
      <c r="AI358" s="252"/>
      <c r="AJ358" s="252"/>
      <c r="AK358" s="252"/>
      <c r="AL358" s="252"/>
      <c r="AM358" s="252"/>
      <c r="AN358" s="252"/>
      <c r="AO358" s="252"/>
    </row>
    <row r="359" ht="15.75" customHeight="1">
      <c r="A359" s="271" t="s">
        <v>315</v>
      </c>
      <c r="B359" s="271" t="s">
        <v>231</v>
      </c>
      <c r="C359" s="271" t="s">
        <v>6</v>
      </c>
      <c r="D359" s="271" t="s">
        <v>474</v>
      </c>
      <c r="E359" s="271" t="s">
        <v>319</v>
      </c>
      <c r="F359" s="272" t="s">
        <v>546</v>
      </c>
      <c r="G359" s="271" t="s">
        <v>377</v>
      </c>
      <c r="H359" s="273">
        <v>1.0</v>
      </c>
      <c r="I359" s="480"/>
      <c r="J359" s="271">
        <v>5190.0</v>
      </c>
      <c r="K359" s="280"/>
      <c r="L359" s="481">
        <v>1990.0</v>
      </c>
      <c r="M359" s="482">
        <v>1890.5</v>
      </c>
      <c r="N359" s="271" t="s">
        <v>378</v>
      </c>
      <c r="O359" s="380"/>
      <c r="P359" s="276"/>
      <c r="Q359" s="276"/>
      <c r="R359" s="276"/>
      <c r="S359" s="276"/>
      <c r="T359" s="276"/>
      <c r="U359" s="276"/>
      <c r="V359" s="277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  <c r="AM359" s="252"/>
      <c r="AN359" s="252"/>
      <c r="AO359" s="252"/>
    </row>
    <row r="360" ht="15.75" customHeight="1">
      <c r="A360" s="35" t="s">
        <v>315</v>
      </c>
      <c r="B360" s="35" t="s">
        <v>231</v>
      </c>
      <c r="C360" s="35" t="s">
        <v>6</v>
      </c>
      <c r="D360" s="35" t="s">
        <v>328</v>
      </c>
      <c r="E360" s="35" t="s">
        <v>4</v>
      </c>
      <c r="F360" s="35" t="s">
        <v>546</v>
      </c>
      <c r="G360" s="35" t="s">
        <v>524</v>
      </c>
      <c r="H360" s="39">
        <v>1.0</v>
      </c>
      <c r="I360" s="274"/>
      <c r="J360" s="59">
        <v>5190.0</v>
      </c>
      <c r="K360" s="38"/>
      <c r="L360" s="274"/>
      <c r="M360" s="107">
        <v>1891.0</v>
      </c>
      <c r="N360" s="35" t="s">
        <v>522</v>
      </c>
      <c r="O360" s="73"/>
      <c r="P360" s="276"/>
      <c r="Q360" s="276"/>
      <c r="R360" s="276"/>
      <c r="S360" s="276"/>
      <c r="T360" s="276"/>
      <c r="U360" s="276"/>
      <c r="V360" s="277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  <c r="AM360" s="252"/>
      <c r="AN360" s="252"/>
      <c r="AO360" s="252"/>
    </row>
    <row r="361" ht="15.75" customHeight="1">
      <c r="A361" s="35" t="s">
        <v>315</v>
      </c>
      <c r="B361" s="35" t="s">
        <v>231</v>
      </c>
      <c r="C361" s="35" t="s">
        <v>6</v>
      </c>
      <c r="D361" s="35" t="s">
        <v>567</v>
      </c>
      <c r="E361" s="35" t="s">
        <v>4</v>
      </c>
      <c r="F361" s="35" t="s">
        <v>546</v>
      </c>
      <c r="G361" s="35" t="s">
        <v>524</v>
      </c>
      <c r="H361" s="39">
        <v>1.0</v>
      </c>
      <c r="I361" s="274"/>
      <c r="J361" s="59">
        <v>5190.0</v>
      </c>
      <c r="K361" s="38"/>
      <c r="L361" s="274"/>
      <c r="M361" s="107">
        <v>1891.0</v>
      </c>
      <c r="N361" s="35" t="s">
        <v>522</v>
      </c>
      <c r="O361" s="73"/>
      <c r="P361" s="276"/>
      <c r="Q361" s="276"/>
      <c r="R361" s="276"/>
      <c r="S361" s="276"/>
      <c r="T361" s="276"/>
      <c r="U361" s="276"/>
      <c r="V361" s="277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</row>
    <row r="362" ht="15.75" customHeight="1">
      <c r="A362" s="271" t="s">
        <v>315</v>
      </c>
      <c r="B362" s="271" t="s">
        <v>231</v>
      </c>
      <c r="C362" s="271" t="s">
        <v>6</v>
      </c>
      <c r="D362" s="271" t="s">
        <v>567</v>
      </c>
      <c r="E362" s="271" t="s">
        <v>319</v>
      </c>
      <c r="F362" s="272" t="s">
        <v>1991</v>
      </c>
      <c r="G362" s="271" t="s">
        <v>377</v>
      </c>
      <c r="H362" s="273">
        <v>1.0</v>
      </c>
      <c r="I362" s="480"/>
      <c r="J362" s="271">
        <v>5190.0</v>
      </c>
      <c r="K362" s="280"/>
      <c r="L362" s="481">
        <v>1990.0</v>
      </c>
      <c r="M362" s="482">
        <v>1890.5</v>
      </c>
      <c r="N362" s="271" t="s">
        <v>378</v>
      </c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  <c r="AM362" s="252"/>
      <c r="AN362" s="252"/>
      <c r="AO362" s="252"/>
    </row>
    <row r="363" ht="15.75" customHeight="1">
      <c r="A363" s="271" t="s">
        <v>315</v>
      </c>
      <c r="B363" s="271" t="s">
        <v>231</v>
      </c>
      <c r="C363" s="271" t="s">
        <v>6</v>
      </c>
      <c r="D363" s="271" t="s">
        <v>567</v>
      </c>
      <c r="E363" s="271" t="s">
        <v>319</v>
      </c>
      <c r="F363" s="272" t="s">
        <v>1992</v>
      </c>
      <c r="G363" s="271" t="s">
        <v>377</v>
      </c>
      <c r="H363" s="273">
        <v>1.0</v>
      </c>
      <c r="I363" s="480"/>
      <c r="J363" s="271">
        <v>5190.0</v>
      </c>
      <c r="K363" s="280"/>
      <c r="L363" s="481">
        <v>1990.0</v>
      </c>
      <c r="M363" s="482">
        <v>1890.5</v>
      </c>
      <c r="N363" s="271" t="s">
        <v>378</v>
      </c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  <c r="AA363" s="252"/>
      <c r="AB363" s="252"/>
      <c r="AC363" s="252"/>
      <c r="AD363" s="252"/>
      <c r="AE363" s="252"/>
      <c r="AF363" s="252"/>
      <c r="AG363" s="252"/>
      <c r="AH363" s="252"/>
      <c r="AI363" s="252"/>
      <c r="AJ363" s="252"/>
      <c r="AK363" s="252"/>
      <c r="AL363" s="252"/>
      <c r="AM363" s="252"/>
      <c r="AN363" s="252"/>
      <c r="AO363" s="252"/>
    </row>
    <row r="364" ht="15.75" customHeight="1">
      <c r="A364" s="35" t="s">
        <v>315</v>
      </c>
      <c r="B364" s="35" t="s">
        <v>231</v>
      </c>
      <c r="C364" s="35" t="s">
        <v>6</v>
      </c>
      <c r="D364" s="35" t="s">
        <v>567</v>
      </c>
      <c r="E364" s="35" t="s">
        <v>4</v>
      </c>
      <c r="F364" s="35" t="s">
        <v>547</v>
      </c>
      <c r="G364" s="35" t="s">
        <v>524</v>
      </c>
      <c r="H364" s="39">
        <v>1.0</v>
      </c>
      <c r="I364" s="274"/>
      <c r="J364" s="59">
        <v>5190.0</v>
      </c>
      <c r="K364" s="38"/>
      <c r="L364" s="274"/>
      <c r="M364" s="107">
        <v>1891.0</v>
      </c>
      <c r="N364" s="35" t="s">
        <v>522</v>
      </c>
      <c r="O364" s="231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  <c r="AA364" s="252"/>
      <c r="AB364" s="252"/>
      <c r="AC364" s="252"/>
      <c r="AD364" s="252"/>
      <c r="AE364" s="252"/>
      <c r="AF364" s="252"/>
      <c r="AG364" s="252"/>
      <c r="AH364" s="252"/>
      <c r="AI364" s="252"/>
      <c r="AJ364" s="252"/>
      <c r="AK364" s="252"/>
      <c r="AL364" s="252"/>
      <c r="AM364" s="252"/>
      <c r="AN364" s="252"/>
      <c r="AO364" s="252"/>
    </row>
    <row r="365" ht="15.75" customHeight="1">
      <c r="A365" s="271" t="s">
        <v>315</v>
      </c>
      <c r="B365" s="271" t="s">
        <v>246</v>
      </c>
      <c r="C365" s="271" t="s">
        <v>6</v>
      </c>
      <c r="D365" s="271" t="s">
        <v>567</v>
      </c>
      <c r="E365" s="271" t="s">
        <v>319</v>
      </c>
      <c r="F365" s="272" t="s">
        <v>1993</v>
      </c>
      <c r="G365" s="271" t="s">
        <v>377</v>
      </c>
      <c r="H365" s="273">
        <v>1.0</v>
      </c>
      <c r="I365" s="480"/>
      <c r="J365" s="271">
        <v>3190.0</v>
      </c>
      <c r="K365" s="280"/>
      <c r="L365" s="481">
        <v>1163.0</v>
      </c>
      <c r="M365" s="482">
        <v>1104.85</v>
      </c>
      <c r="N365" s="271" t="s">
        <v>378</v>
      </c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  <c r="AA365" s="252"/>
      <c r="AB365" s="252"/>
      <c r="AC365" s="252"/>
      <c r="AD365" s="252"/>
      <c r="AE365" s="252"/>
      <c r="AF365" s="252"/>
      <c r="AG365" s="252"/>
      <c r="AH365" s="252"/>
      <c r="AI365" s="252"/>
      <c r="AJ365" s="252"/>
      <c r="AK365" s="252"/>
      <c r="AL365" s="252"/>
      <c r="AM365" s="252"/>
      <c r="AN365" s="252"/>
      <c r="AO365" s="252"/>
    </row>
    <row r="366" ht="15.75" customHeight="1">
      <c r="A366" s="271" t="s">
        <v>315</v>
      </c>
      <c r="B366" s="271" t="s">
        <v>246</v>
      </c>
      <c r="C366" s="271" t="s">
        <v>6</v>
      </c>
      <c r="D366" s="271" t="s">
        <v>474</v>
      </c>
      <c r="E366" s="271" t="s">
        <v>319</v>
      </c>
      <c r="F366" s="272" t="s">
        <v>1994</v>
      </c>
      <c r="G366" s="271" t="s">
        <v>377</v>
      </c>
      <c r="H366" s="273">
        <v>1.0</v>
      </c>
      <c r="I366" s="480"/>
      <c r="J366" s="271">
        <v>3190.0</v>
      </c>
      <c r="K366" s="280"/>
      <c r="L366" s="481">
        <v>1163.0</v>
      </c>
      <c r="M366" s="482">
        <v>1104.85</v>
      </c>
      <c r="N366" s="271" t="s">
        <v>378</v>
      </c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  <c r="AH366" s="252"/>
      <c r="AI366" s="252"/>
      <c r="AJ366" s="252"/>
      <c r="AK366" s="252"/>
      <c r="AL366" s="252"/>
      <c r="AM366" s="252"/>
      <c r="AN366" s="252"/>
      <c r="AO366" s="252"/>
    </row>
    <row r="367" ht="15.75" customHeight="1">
      <c r="A367" s="271" t="s">
        <v>315</v>
      </c>
      <c r="B367" s="271" t="s">
        <v>246</v>
      </c>
      <c r="C367" s="271" t="s">
        <v>6</v>
      </c>
      <c r="D367" s="271" t="s">
        <v>567</v>
      </c>
      <c r="E367" s="271" t="s">
        <v>319</v>
      </c>
      <c r="F367" s="272" t="s">
        <v>1995</v>
      </c>
      <c r="G367" s="271" t="s">
        <v>377</v>
      </c>
      <c r="H367" s="273">
        <v>1.0</v>
      </c>
      <c r="I367" s="480"/>
      <c r="J367" s="271">
        <v>3190.0</v>
      </c>
      <c r="K367" s="280"/>
      <c r="L367" s="481">
        <v>1163.0</v>
      </c>
      <c r="M367" s="482">
        <v>1104.85</v>
      </c>
      <c r="N367" s="271" t="s">
        <v>378</v>
      </c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52"/>
      <c r="AK367" s="252"/>
      <c r="AL367" s="252"/>
      <c r="AM367" s="252"/>
      <c r="AN367" s="252"/>
      <c r="AO367" s="252"/>
    </row>
    <row r="368" ht="15.75" customHeight="1">
      <c r="A368" s="282" t="s">
        <v>315</v>
      </c>
      <c r="B368" s="367" t="s">
        <v>231</v>
      </c>
      <c r="C368" s="367" t="s">
        <v>6</v>
      </c>
      <c r="D368" s="367" t="s">
        <v>567</v>
      </c>
      <c r="E368" s="367" t="s">
        <v>4</v>
      </c>
      <c r="F368" s="368" t="s">
        <v>1996</v>
      </c>
      <c r="G368" s="369" t="s">
        <v>1840</v>
      </c>
      <c r="H368" s="39">
        <v>1.0</v>
      </c>
      <c r="I368" s="483"/>
      <c r="J368" s="367">
        <v>3990.0</v>
      </c>
      <c r="K368" s="484"/>
      <c r="L368" s="391">
        <v>1321.0</v>
      </c>
      <c r="M368" s="392">
        <v>1321.0</v>
      </c>
      <c r="N368" s="271" t="s">
        <v>1841</v>
      </c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  <c r="AA368" s="252"/>
      <c r="AB368" s="252"/>
      <c r="AC368" s="252"/>
      <c r="AD368" s="252"/>
      <c r="AE368" s="252"/>
      <c r="AF368" s="252"/>
      <c r="AG368" s="252"/>
      <c r="AH368" s="252"/>
      <c r="AI368" s="252"/>
      <c r="AJ368" s="252"/>
      <c r="AK368" s="252"/>
      <c r="AL368" s="252"/>
      <c r="AM368" s="252"/>
      <c r="AN368" s="252"/>
      <c r="AO368" s="252"/>
    </row>
    <row r="369" ht="15.75" customHeight="1">
      <c r="A369" s="271" t="s">
        <v>315</v>
      </c>
      <c r="B369" s="271" t="s">
        <v>231</v>
      </c>
      <c r="C369" s="271" t="s">
        <v>6</v>
      </c>
      <c r="D369" s="271" t="s">
        <v>567</v>
      </c>
      <c r="E369" s="271" t="s">
        <v>319</v>
      </c>
      <c r="F369" s="272" t="s">
        <v>1997</v>
      </c>
      <c r="G369" s="271" t="s">
        <v>377</v>
      </c>
      <c r="H369" s="273">
        <v>1.0</v>
      </c>
      <c r="I369" s="480"/>
      <c r="J369" s="271">
        <v>3590.0</v>
      </c>
      <c r="K369" s="271"/>
      <c r="L369" s="273">
        <v>1497.0</v>
      </c>
      <c r="M369" s="479">
        <v>1422.0</v>
      </c>
      <c r="N369" s="271" t="s">
        <v>321</v>
      </c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52"/>
      <c r="AK369" s="252"/>
      <c r="AL369" s="252"/>
      <c r="AM369" s="252"/>
      <c r="AN369" s="252"/>
      <c r="AO369" s="252"/>
    </row>
    <row r="370" ht="15.75" customHeight="1">
      <c r="A370" s="271" t="s">
        <v>315</v>
      </c>
      <c r="B370" s="271" t="s">
        <v>231</v>
      </c>
      <c r="C370" s="271" t="s">
        <v>6</v>
      </c>
      <c r="D370" s="271" t="s">
        <v>328</v>
      </c>
      <c r="E370" s="271" t="s">
        <v>319</v>
      </c>
      <c r="F370" s="272" t="s">
        <v>1998</v>
      </c>
      <c r="G370" s="271" t="s">
        <v>377</v>
      </c>
      <c r="H370" s="273">
        <v>1.0</v>
      </c>
      <c r="I370" s="480"/>
      <c r="J370" s="271">
        <v>3590.0</v>
      </c>
      <c r="K370" s="271"/>
      <c r="L370" s="273">
        <v>1497.0</v>
      </c>
      <c r="M370" s="479">
        <v>1422.0</v>
      </c>
      <c r="N370" s="271" t="s">
        <v>321</v>
      </c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  <c r="AM370" s="252"/>
      <c r="AN370" s="252"/>
      <c r="AO370" s="252"/>
    </row>
    <row r="371" ht="15.75" customHeight="1">
      <c r="A371" s="271" t="s">
        <v>315</v>
      </c>
      <c r="B371" s="271" t="s">
        <v>231</v>
      </c>
      <c r="C371" s="271" t="s">
        <v>6</v>
      </c>
      <c r="D371" s="394" t="s">
        <v>328</v>
      </c>
      <c r="E371" s="271" t="s">
        <v>319</v>
      </c>
      <c r="F371" s="272" t="s">
        <v>2102</v>
      </c>
      <c r="G371" s="271" t="s">
        <v>377</v>
      </c>
      <c r="H371" s="273">
        <v>1.0</v>
      </c>
      <c r="I371" s="480"/>
      <c r="J371" s="271">
        <v>3590.0</v>
      </c>
      <c r="K371" s="271"/>
      <c r="L371" s="273">
        <v>1497.0</v>
      </c>
      <c r="M371" s="479">
        <v>1422.0</v>
      </c>
      <c r="N371" s="271" t="s">
        <v>321</v>
      </c>
      <c r="O371" s="363" t="s">
        <v>2103</v>
      </c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  <c r="AM371" s="252"/>
      <c r="AN371" s="252"/>
      <c r="AO371" s="252"/>
    </row>
    <row r="372" ht="15.75" customHeight="1">
      <c r="A372" s="271" t="s">
        <v>315</v>
      </c>
      <c r="B372" s="271" t="s">
        <v>231</v>
      </c>
      <c r="C372" s="271" t="s">
        <v>6</v>
      </c>
      <c r="D372" s="271" t="s">
        <v>328</v>
      </c>
      <c r="E372" s="271" t="s">
        <v>319</v>
      </c>
      <c r="F372" s="272" t="s">
        <v>1999</v>
      </c>
      <c r="G372" s="271" t="s">
        <v>377</v>
      </c>
      <c r="H372" s="273">
        <v>1.0</v>
      </c>
      <c r="I372" s="480"/>
      <c r="J372" s="271">
        <v>3590.0</v>
      </c>
      <c r="K372" s="271"/>
      <c r="L372" s="273">
        <v>1497.0</v>
      </c>
      <c r="M372" s="479">
        <v>1422.0</v>
      </c>
      <c r="N372" s="271" t="s">
        <v>321</v>
      </c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  <c r="AM372" s="252"/>
      <c r="AN372" s="252"/>
      <c r="AO372" s="252"/>
    </row>
    <row r="373" ht="15.75" customHeight="1">
      <c r="A373" s="271" t="s">
        <v>315</v>
      </c>
      <c r="B373" s="271" t="s">
        <v>243</v>
      </c>
      <c r="C373" s="271" t="s">
        <v>6</v>
      </c>
      <c r="D373" s="271" t="s">
        <v>567</v>
      </c>
      <c r="E373" s="271" t="s">
        <v>319</v>
      </c>
      <c r="F373" s="272" t="s">
        <v>2000</v>
      </c>
      <c r="G373" s="271" t="s">
        <v>377</v>
      </c>
      <c r="H373" s="273">
        <v>1.0</v>
      </c>
      <c r="I373" s="480"/>
      <c r="J373" s="271">
        <v>2590.0</v>
      </c>
      <c r="K373" s="280"/>
      <c r="L373" s="481">
        <v>997.0</v>
      </c>
      <c r="M373" s="482">
        <v>947.15</v>
      </c>
      <c r="N373" s="271" t="s">
        <v>378</v>
      </c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  <c r="AM373" s="252"/>
      <c r="AN373" s="252"/>
      <c r="AO373" s="252"/>
    </row>
    <row r="374" ht="15.75" customHeight="1">
      <c r="A374" s="271" t="s">
        <v>315</v>
      </c>
      <c r="B374" s="271" t="s">
        <v>243</v>
      </c>
      <c r="C374" s="271" t="s">
        <v>6</v>
      </c>
      <c r="D374" s="271" t="s">
        <v>474</v>
      </c>
      <c r="E374" s="271" t="s">
        <v>319</v>
      </c>
      <c r="F374" s="272" t="s">
        <v>2000</v>
      </c>
      <c r="G374" s="271" t="s">
        <v>377</v>
      </c>
      <c r="H374" s="273">
        <v>1.0</v>
      </c>
      <c r="I374" s="480"/>
      <c r="J374" s="271">
        <v>2590.0</v>
      </c>
      <c r="K374" s="280"/>
      <c r="L374" s="481">
        <v>997.0</v>
      </c>
      <c r="M374" s="482">
        <v>947.15</v>
      </c>
      <c r="N374" s="271" t="s">
        <v>378</v>
      </c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  <c r="AM374" s="252"/>
      <c r="AN374" s="252"/>
      <c r="AO374" s="252"/>
    </row>
    <row r="375" ht="15.75" customHeight="1">
      <c r="A375" s="271" t="s">
        <v>315</v>
      </c>
      <c r="B375" s="271" t="s">
        <v>243</v>
      </c>
      <c r="C375" s="271" t="s">
        <v>6</v>
      </c>
      <c r="D375" s="271" t="s">
        <v>328</v>
      </c>
      <c r="E375" s="271" t="s">
        <v>319</v>
      </c>
      <c r="F375" s="272" t="s">
        <v>2001</v>
      </c>
      <c r="G375" s="271" t="s">
        <v>377</v>
      </c>
      <c r="H375" s="273">
        <v>1.0</v>
      </c>
      <c r="I375" s="480"/>
      <c r="J375" s="271">
        <v>2590.0</v>
      </c>
      <c r="K375" s="280"/>
      <c r="L375" s="481">
        <v>997.0</v>
      </c>
      <c r="M375" s="482">
        <v>947.15</v>
      </c>
      <c r="N375" s="271" t="s">
        <v>378</v>
      </c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  <c r="AM375" s="252"/>
      <c r="AN375" s="252"/>
      <c r="AO375" s="252"/>
    </row>
    <row r="376" ht="15.75" customHeight="1">
      <c r="A376" s="271" t="s">
        <v>315</v>
      </c>
      <c r="B376" s="271" t="s">
        <v>243</v>
      </c>
      <c r="C376" s="271" t="s">
        <v>6</v>
      </c>
      <c r="D376" s="271" t="s">
        <v>567</v>
      </c>
      <c r="E376" s="271" t="s">
        <v>319</v>
      </c>
      <c r="F376" s="272" t="s">
        <v>2001</v>
      </c>
      <c r="G376" s="271" t="s">
        <v>377</v>
      </c>
      <c r="H376" s="273">
        <v>1.0</v>
      </c>
      <c r="I376" s="480"/>
      <c r="J376" s="271">
        <v>2590.0</v>
      </c>
      <c r="K376" s="280"/>
      <c r="L376" s="481">
        <v>997.0</v>
      </c>
      <c r="M376" s="482">
        <v>947.15</v>
      </c>
      <c r="N376" s="271" t="s">
        <v>378</v>
      </c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  <c r="AM376" s="252"/>
      <c r="AN376" s="252"/>
      <c r="AO376" s="252"/>
    </row>
    <row r="377" ht="15.75" customHeight="1">
      <c r="A377" s="35" t="s">
        <v>315</v>
      </c>
      <c r="B377" s="57" t="s">
        <v>243</v>
      </c>
      <c r="C377" s="57" t="s">
        <v>6</v>
      </c>
      <c r="D377" s="35" t="s">
        <v>474</v>
      </c>
      <c r="E377" s="57" t="s">
        <v>4</v>
      </c>
      <c r="F377" s="348" t="s">
        <v>2002</v>
      </c>
      <c r="G377" s="35" t="s">
        <v>1840</v>
      </c>
      <c r="H377" s="39">
        <v>1.0</v>
      </c>
      <c r="I377" s="483"/>
      <c r="J377" s="59">
        <v>2390.0</v>
      </c>
      <c r="K377" s="485"/>
      <c r="L377" s="377">
        <v>997.0</v>
      </c>
      <c r="M377" s="378">
        <f t="shared" ref="M377:M378" si="35">1894/2</f>
        <v>947</v>
      </c>
      <c r="N377" s="35" t="s">
        <v>1866</v>
      </c>
      <c r="O377" s="44"/>
      <c r="P377" s="44">
        <f t="shared" ref="P377:P378" si="36">M377*H377</f>
        <v>947</v>
      </c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252"/>
      <c r="AJ377" s="252"/>
      <c r="AK377" s="252"/>
      <c r="AL377" s="252"/>
      <c r="AM377" s="252"/>
      <c r="AN377" s="252"/>
      <c r="AO377" s="252"/>
    </row>
    <row r="378" ht="15.75" customHeight="1">
      <c r="A378" s="35" t="s">
        <v>315</v>
      </c>
      <c r="B378" s="57" t="s">
        <v>243</v>
      </c>
      <c r="C378" s="57" t="s">
        <v>6</v>
      </c>
      <c r="D378" s="35" t="s">
        <v>567</v>
      </c>
      <c r="E378" s="57" t="s">
        <v>4</v>
      </c>
      <c r="F378" s="348" t="s">
        <v>2002</v>
      </c>
      <c r="G378" s="35" t="s">
        <v>1840</v>
      </c>
      <c r="H378" s="39">
        <v>1.0</v>
      </c>
      <c r="I378" s="483"/>
      <c r="J378" s="59">
        <v>2390.0</v>
      </c>
      <c r="K378" s="485"/>
      <c r="L378" s="377">
        <v>997.0</v>
      </c>
      <c r="M378" s="378">
        <f t="shared" si="35"/>
        <v>947</v>
      </c>
      <c r="N378" s="35" t="s">
        <v>1866</v>
      </c>
      <c r="O378" s="44"/>
      <c r="P378" s="44">
        <f t="shared" si="36"/>
        <v>947</v>
      </c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252"/>
      <c r="AJ378" s="252"/>
      <c r="AK378" s="252"/>
      <c r="AL378" s="252"/>
      <c r="AM378" s="252"/>
      <c r="AN378" s="252"/>
      <c r="AO378" s="252"/>
    </row>
    <row r="379" ht="15.75" customHeight="1">
      <c r="A379" s="271" t="s">
        <v>315</v>
      </c>
      <c r="B379" s="271" t="s">
        <v>243</v>
      </c>
      <c r="C379" s="271" t="s">
        <v>6</v>
      </c>
      <c r="D379" s="271" t="s">
        <v>567</v>
      </c>
      <c r="E379" s="271" t="s">
        <v>319</v>
      </c>
      <c r="F379" s="272" t="s">
        <v>2003</v>
      </c>
      <c r="G379" s="271" t="s">
        <v>377</v>
      </c>
      <c r="H379" s="273">
        <v>1.0</v>
      </c>
      <c r="I379" s="480"/>
      <c r="J379" s="271">
        <v>2590.0</v>
      </c>
      <c r="K379" s="280"/>
      <c r="L379" s="481">
        <v>997.0</v>
      </c>
      <c r="M379" s="482">
        <v>947.15</v>
      </c>
      <c r="N379" s="271" t="s">
        <v>378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  <c r="AM379" s="252"/>
      <c r="AN379" s="252"/>
      <c r="AO379" s="252"/>
    </row>
    <row r="380" ht="15.75" customHeight="1">
      <c r="A380" s="35" t="s">
        <v>315</v>
      </c>
      <c r="B380" s="57" t="s">
        <v>243</v>
      </c>
      <c r="C380" s="57" t="s">
        <v>6</v>
      </c>
      <c r="D380" s="35" t="s">
        <v>474</v>
      </c>
      <c r="E380" s="57" t="s">
        <v>4</v>
      </c>
      <c r="F380" s="348" t="s">
        <v>2004</v>
      </c>
      <c r="G380" s="35" t="s">
        <v>1840</v>
      </c>
      <c r="H380" s="39">
        <v>1.0</v>
      </c>
      <c r="I380" s="483"/>
      <c r="J380" s="59">
        <v>2390.0</v>
      </c>
      <c r="K380" s="485"/>
      <c r="L380" s="377">
        <v>997.0</v>
      </c>
      <c r="M380" s="378">
        <f t="shared" ref="M380:M381" si="37">1894/2</f>
        <v>947</v>
      </c>
      <c r="N380" s="35" t="s">
        <v>1866</v>
      </c>
      <c r="O380" s="44"/>
      <c r="P380" s="44">
        <f t="shared" ref="P380:P381" si="38">M380*H380</f>
        <v>947</v>
      </c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252"/>
      <c r="AJ380" s="252"/>
      <c r="AK380" s="252"/>
      <c r="AL380" s="252"/>
      <c r="AM380" s="252"/>
      <c r="AN380" s="252"/>
      <c r="AO380" s="252"/>
    </row>
    <row r="381" ht="15.75" customHeight="1">
      <c r="A381" s="35" t="s">
        <v>315</v>
      </c>
      <c r="B381" s="57" t="s">
        <v>243</v>
      </c>
      <c r="C381" s="57" t="s">
        <v>6</v>
      </c>
      <c r="D381" s="35" t="s">
        <v>567</v>
      </c>
      <c r="E381" s="57" t="s">
        <v>4</v>
      </c>
      <c r="F381" s="348" t="s">
        <v>2004</v>
      </c>
      <c r="G381" s="35" t="s">
        <v>1840</v>
      </c>
      <c r="H381" s="39">
        <v>1.0</v>
      </c>
      <c r="I381" s="483"/>
      <c r="J381" s="59">
        <v>2390.0</v>
      </c>
      <c r="K381" s="485"/>
      <c r="L381" s="377">
        <v>997.0</v>
      </c>
      <c r="M381" s="378">
        <f t="shared" si="37"/>
        <v>947</v>
      </c>
      <c r="N381" s="35" t="s">
        <v>1866</v>
      </c>
      <c r="O381" s="44"/>
      <c r="P381" s="44">
        <f t="shared" si="38"/>
        <v>947</v>
      </c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252"/>
      <c r="AJ381" s="252"/>
      <c r="AK381" s="252"/>
      <c r="AL381" s="252"/>
      <c r="AM381" s="252"/>
      <c r="AN381" s="252"/>
      <c r="AO381" s="252"/>
    </row>
    <row r="382" ht="15.75" customHeight="1">
      <c r="A382" s="271" t="s">
        <v>315</v>
      </c>
      <c r="B382" s="271" t="s">
        <v>243</v>
      </c>
      <c r="C382" s="271" t="s">
        <v>6</v>
      </c>
      <c r="D382" s="271" t="s">
        <v>567</v>
      </c>
      <c r="E382" s="271" t="s">
        <v>319</v>
      </c>
      <c r="F382" s="272" t="s">
        <v>2005</v>
      </c>
      <c r="G382" s="271" t="s">
        <v>377</v>
      </c>
      <c r="H382" s="273">
        <v>1.0</v>
      </c>
      <c r="I382" s="480"/>
      <c r="J382" s="271">
        <v>2590.0</v>
      </c>
      <c r="K382" s="280"/>
      <c r="L382" s="481">
        <v>997.0</v>
      </c>
      <c r="M382" s="482">
        <v>947.15</v>
      </c>
      <c r="N382" s="271" t="s">
        <v>378</v>
      </c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  <c r="AM382" s="252"/>
      <c r="AN382" s="252"/>
      <c r="AO382" s="252"/>
    </row>
    <row r="383" ht="15.75" customHeight="1">
      <c r="A383" s="282" t="s">
        <v>315</v>
      </c>
      <c r="B383" s="367" t="s">
        <v>1966</v>
      </c>
      <c r="C383" s="367" t="s">
        <v>6</v>
      </c>
      <c r="D383" s="367" t="s">
        <v>328</v>
      </c>
      <c r="E383" s="367" t="s">
        <v>4</v>
      </c>
      <c r="F383" s="368" t="s">
        <v>2006</v>
      </c>
      <c r="G383" s="369" t="s">
        <v>1840</v>
      </c>
      <c r="H383" s="39">
        <v>1.0</v>
      </c>
      <c r="I383" s="483"/>
      <c r="J383" s="367">
        <v>2990.0</v>
      </c>
      <c r="K383" s="484"/>
      <c r="L383" s="391">
        <v>947.0</v>
      </c>
      <c r="M383" s="392">
        <v>947.0</v>
      </c>
      <c r="N383" s="271" t="s">
        <v>1841</v>
      </c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  <c r="AH383" s="252"/>
      <c r="AI383" s="252"/>
      <c r="AJ383" s="252"/>
      <c r="AK383" s="252"/>
      <c r="AL383" s="252"/>
      <c r="AM383" s="252"/>
      <c r="AN383" s="252"/>
      <c r="AO383" s="252"/>
    </row>
    <row r="384" ht="15.75" customHeight="1">
      <c r="A384" s="282" t="s">
        <v>315</v>
      </c>
      <c r="B384" s="367" t="s">
        <v>1966</v>
      </c>
      <c r="C384" s="367" t="s">
        <v>6</v>
      </c>
      <c r="D384" s="367" t="s">
        <v>567</v>
      </c>
      <c r="E384" s="367" t="s">
        <v>4</v>
      </c>
      <c r="F384" s="368" t="s">
        <v>2006</v>
      </c>
      <c r="G384" s="369" t="s">
        <v>1840</v>
      </c>
      <c r="H384" s="39">
        <v>1.0</v>
      </c>
      <c r="I384" s="483"/>
      <c r="J384" s="367">
        <v>2990.0</v>
      </c>
      <c r="K384" s="484"/>
      <c r="L384" s="391">
        <v>947.0</v>
      </c>
      <c r="M384" s="392">
        <v>947.0</v>
      </c>
      <c r="N384" s="271" t="s">
        <v>1841</v>
      </c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  <c r="AA384" s="252"/>
      <c r="AB384" s="252"/>
      <c r="AC384" s="252"/>
      <c r="AD384" s="252"/>
      <c r="AE384" s="252"/>
      <c r="AF384" s="252"/>
      <c r="AG384" s="252"/>
      <c r="AH384" s="252"/>
      <c r="AI384" s="252"/>
      <c r="AJ384" s="252"/>
      <c r="AK384" s="252"/>
      <c r="AL384" s="252"/>
      <c r="AM384" s="252"/>
      <c r="AN384" s="252"/>
      <c r="AO384" s="252"/>
    </row>
    <row r="385" ht="15.75" customHeight="1">
      <c r="A385" s="35" t="s">
        <v>315</v>
      </c>
      <c r="B385" s="57" t="s">
        <v>231</v>
      </c>
      <c r="C385" s="57" t="s">
        <v>6</v>
      </c>
      <c r="D385" s="35" t="s">
        <v>328</v>
      </c>
      <c r="E385" s="57" t="s">
        <v>4</v>
      </c>
      <c r="F385" s="348" t="s">
        <v>2007</v>
      </c>
      <c r="G385" s="35" t="s">
        <v>1840</v>
      </c>
      <c r="H385" s="39">
        <v>1.0</v>
      </c>
      <c r="I385" s="483"/>
      <c r="J385" s="59">
        <v>4390.0</v>
      </c>
      <c r="K385" s="485"/>
      <c r="L385" s="377" t="s">
        <v>176</v>
      </c>
      <c r="M385" s="378">
        <f t="shared" ref="M385:M386" si="39">3478/2</f>
        <v>1739</v>
      </c>
      <c r="N385" s="35" t="s">
        <v>1866</v>
      </c>
      <c r="O385" s="44"/>
      <c r="P385" s="44">
        <f t="shared" ref="P385:P389" si="40">M385*H385</f>
        <v>1739</v>
      </c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252"/>
      <c r="AJ385" s="252"/>
      <c r="AK385" s="252"/>
      <c r="AL385" s="252"/>
      <c r="AM385" s="252"/>
      <c r="AN385" s="252"/>
      <c r="AO385" s="252"/>
    </row>
    <row r="386" ht="15.75" customHeight="1">
      <c r="A386" s="35" t="s">
        <v>315</v>
      </c>
      <c r="B386" s="57" t="s">
        <v>231</v>
      </c>
      <c r="C386" s="57" t="s">
        <v>6</v>
      </c>
      <c r="D386" s="35" t="s">
        <v>567</v>
      </c>
      <c r="E386" s="57" t="s">
        <v>4</v>
      </c>
      <c r="F386" s="348" t="s">
        <v>2007</v>
      </c>
      <c r="G386" s="35" t="s">
        <v>1840</v>
      </c>
      <c r="H386" s="39">
        <v>1.0</v>
      </c>
      <c r="I386" s="483"/>
      <c r="J386" s="59">
        <v>4390.0</v>
      </c>
      <c r="K386" s="485"/>
      <c r="L386" s="377" t="s">
        <v>176</v>
      </c>
      <c r="M386" s="378">
        <f t="shared" si="39"/>
        <v>1739</v>
      </c>
      <c r="N386" s="35" t="s">
        <v>1866</v>
      </c>
      <c r="O386" s="44"/>
      <c r="P386" s="44">
        <f t="shared" si="40"/>
        <v>1739</v>
      </c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252"/>
      <c r="AJ386" s="252"/>
      <c r="AK386" s="252"/>
      <c r="AL386" s="252"/>
      <c r="AM386" s="252"/>
      <c r="AN386" s="252"/>
      <c r="AO386" s="252"/>
    </row>
    <row r="387" ht="15.75" customHeight="1">
      <c r="A387" s="35" t="s">
        <v>315</v>
      </c>
      <c r="B387" s="57" t="s">
        <v>231</v>
      </c>
      <c r="C387" s="57" t="s">
        <v>6</v>
      </c>
      <c r="D387" s="35" t="s">
        <v>328</v>
      </c>
      <c r="E387" s="57" t="s">
        <v>4</v>
      </c>
      <c r="F387" s="348" t="s">
        <v>2008</v>
      </c>
      <c r="G387" s="35" t="s">
        <v>1840</v>
      </c>
      <c r="H387" s="501">
        <v>1.0</v>
      </c>
      <c r="I387" s="483"/>
      <c r="J387" s="59">
        <v>4390.0</v>
      </c>
      <c r="K387" s="485"/>
      <c r="L387" s="377" t="s">
        <v>176</v>
      </c>
      <c r="M387" s="378">
        <f>5217/3</f>
        <v>1739</v>
      </c>
      <c r="N387" s="35" t="s">
        <v>1866</v>
      </c>
      <c r="O387" s="44"/>
      <c r="P387" s="44">
        <f t="shared" si="40"/>
        <v>1739</v>
      </c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252"/>
      <c r="AJ387" s="252"/>
      <c r="AK387" s="252"/>
      <c r="AL387" s="252"/>
      <c r="AM387" s="252"/>
      <c r="AN387" s="252"/>
      <c r="AO387" s="252"/>
    </row>
    <row r="388" ht="15.75" customHeight="1">
      <c r="A388" s="35" t="s">
        <v>315</v>
      </c>
      <c r="B388" s="57" t="s">
        <v>231</v>
      </c>
      <c r="C388" s="57" t="s">
        <v>6</v>
      </c>
      <c r="D388" s="35" t="s">
        <v>328</v>
      </c>
      <c r="E388" s="57" t="s">
        <v>4</v>
      </c>
      <c r="F388" s="348" t="s">
        <v>2009</v>
      </c>
      <c r="G388" s="35" t="s">
        <v>1840</v>
      </c>
      <c r="H388" s="501">
        <v>1.0</v>
      </c>
      <c r="I388" s="483"/>
      <c r="J388" s="59">
        <v>5390.0</v>
      </c>
      <c r="K388" s="485"/>
      <c r="L388" s="377" t="s">
        <v>60</v>
      </c>
      <c r="M388" s="378">
        <f t="shared" ref="M388:M389" si="41">4428/2</f>
        <v>2214</v>
      </c>
      <c r="N388" s="35" t="s">
        <v>1866</v>
      </c>
      <c r="O388" s="44"/>
      <c r="P388" s="44">
        <f t="shared" si="40"/>
        <v>2214</v>
      </c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252"/>
      <c r="AJ388" s="252"/>
      <c r="AK388" s="252"/>
      <c r="AL388" s="252"/>
      <c r="AM388" s="252"/>
      <c r="AN388" s="252"/>
      <c r="AO388" s="252"/>
    </row>
    <row r="389" ht="15.75" customHeight="1">
      <c r="A389" s="35" t="s">
        <v>315</v>
      </c>
      <c r="B389" s="57" t="s">
        <v>231</v>
      </c>
      <c r="C389" s="57" t="s">
        <v>6</v>
      </c>
      <c r="D389" s="35" t="s">
        <v>328</v>
      </c>
      <c r="E389" s="57" t="s">
        <v>4</v>
      </c>
      <c r="F389" s="348" t="s">
        <v>2010</v>
      </c>
      <c r="G389" s="35" t="s">
        <v>1840</v>
      </c>
      <c r="H389" s="501">
        <v>1.0</v>
      </c>
      <c r="I389" s="483"/>
      <c r="J389" s="59">
        <v>5390.0</v>
      </c>
      <c r="K389" s="485"/>
      <c r="L389" s="377" t="s">
        <v>60</v>
      </c>
      <c r="M389" s="378">
        <f t="shared" si="41"/>
        <v>2214</v>
      </c>
      <c r="N389" s="35" t="s">
        <v>1866</v>
      </c>
      <c r="O389" s="44"/>
      <c r="P389" s="44">
        <f t="shared" si="40"/>
        <v>2214</v>
      </c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252"/>
      <c r="AJ389" s="252"/>
      <c r="AK389" s="252"/>
      <c r="AL389" s="252"/>
      <c r="AM389" s="252"/>
      <c r="AN389" s="252"/>
      <c r="AO389" s="252"/>
    </row>
    <row r="390" ht="15.75" customHeight="1">
      <c r="A390" s="271" t="s">
        <v>315</v>
      </c>
      <c r="B390" s="271" t="s">
        <v>236</v>
      </c>
      <c r="C390" s="271" t="s">
        <v>6</v>
      </c>
      <c r="D390" s="271" t="s">
        <v>567</v>
      </c>
      <c r="E390" s="271" t="s">
        <v>319</v>
      </c>
      <c r="F390" s="272" t="s">
        <v>2011</v>
      </c>
      <c r="G390" s="271" t="s">
        <v>377</v>
      </c>
      <c r="H390" s="273">
        <v>1.0</v>
      </c>
      <c r="I390" s="480"/>
      <c r="J390" s="271">
        <v>3190.0</v>
      </c>
      <c r="K390" s="280"/>
      <c r="L390" s="579" t="s">
        <v>398</v>
      </c>
      <c r="M390" s="482">
        <v>1104.85</v>
      </c>
      <c r="N390" s="271" t="s">
        <v>378</v>
      </c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  <c r="AM390" s="252"/>
      <c r="AN390" s="252"/>
      <c r="AO390" s="252"/>
    </row>
    <row r="391" ht="15.75" customHeight="1">
      <c r="A391" s="271" t="s">
        <v>315</v>
      </c>
      <c r="B391" s="271" t="s">
        <v>236</v>
      </c>
      <c r="C391" s="271" t="s">
        <v>6</v>
      </c>
      <c r="D391" s="271" t="s">
        <v>567</v>
      </c>
      <c r="E391" s="271" t="s">
        <v>319</v>
      </c>
      <c r="F391" s="272" t="s">
        <v>2012</v>
      </c>
      <c r="G391" s="271" t="s">
        <v>377</v>
      </c>
      <c r="H391" s="273">
        <v>1.0</v>
      </c>
      <c r="I391" s="480"/>
      <c r="J391" s="271">
        <v>3190.0</v>
      </c>
      <c r="K391" s="280"/>
      <c r="L391" s="481">
        <v>1163.0</v>
      </c>
      <c r="M391" s="482">
        <v>1104.85</v>
      </c>
      <c r="N391" s="271" t="s">
        <v>378</v>
      </c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  <c r="AM391" s="252"/>
      <c r="AN391" s="252"/>
      <c r="AO391" s="252"/>
    </row>
    <row r="392" ht="15.75" customHeight="1">
      <c r="A392" s="35" t="s">
        <v>315</v>
      </c>
      <c r="B392" s="57" t="s">
        <v>236</v>
      </c>
      <c r="C392" s="57" t="s">
        <v>6</v>
      </c>
      <c r="D392" s="57" t="s">
        <v>567</v>
      </c>
      <c r="E392" s="57" t="s">
        <v>4</v>
      </c>
      <c r="F392" s="58" t="s">
        <v>606</v>
      </c>
      <c r="G392" s="57" t="s">
        <v>524</v>
      </c>
      <c r="H392" s="38">
        <v>1.0</v>
      </c>
      <c r="I392" s="274"/>
      <c r="J392" s="59">
        <v>2590.0</v>
      </c>
      <c r="K392" s="104"/>
      <c r="L392" s="61">
        <v>997.0</v>
      </c>
      <c r="M392" s="62">
        <v>897.0</v>
      </c>
      <c r="N392" s="57" t="s">
        <v>476</v>
      </c>
      <c r="O392" s="64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252"/>
      <c r="AF392" s="252"/>
      <c r="AG392" s="252"/>
      <c r="AH392" s="252"/>
      <c r="AI392" s="252"/>
      <c r="AJ392" s="252"/>
      <c r="AK392" s="252"/>
      <c r="AL392" s="252"/>
      <c r="AM392" s="252"/>
      <c r="AN392" s="252"/>
      <c r="AO392" s="252"/>
    </row>
    <row r="393" ht="15.75" customHeight="1">
      <c r="A393" s="35" t="s">
        <v>315</v>
      </c>
      <c r="B393" s="57" t="s">
        <v>236</v>
      </c>
      <c r="C393" s="57" t="s">
        <v>6</v>
      </c>
      <c r="D393" s="57" t="s">
        <v>328</v>
      </c>
      <c r="E393" s="57" t="s">
        <v>4</v>
      </c>
      <c r="F393" s="58" t="s">
        <v>606</v>
      </c>
      <c r="G393" s="57" t="s">
        <v>524</v>
      </c>
      <c r="H393" s="38">
        <v>1.0</v>
      </c>
      <c r="I393" s="274"/>
      <c r="J393" s="59">
        <v>2590.0</v>
      </c>
      <c r="K393" s="104"/>
      <c r="L393" s="61">
        <v>997.0</v>
      </c>
      <c r="M393" s="62">
        <v>897.0</v>
      </c>
      <c r="N393" s="57" t="s">
        <v>476</v>
      </c>
      <c r="O393" s="64" t="s">
        <v>476</v>
      </c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252"/>
      <c r="AF393" s="252"/>
      <c r="AG393" s="252"/>
      <c r="AH393" s="252"/>
      <c r="AI393" s="252"/>
      <c r="AJ393" s="252"/>
      <c r="AK393" s="252"/>
      <c r="AL393" s="252"/>
      <c r="AM393" s="252"/>
      <c r="AN393" s="252"/>
      <c r="AO393" s="252"/>
    </row>
    <row r="394" ht="15.75" customHeight="1">
      <c r="A394" s="35" t="s">
        <v>315</v>
      </c>
      <c r="B394" s="57" t="s">
        <v>236</v>
      </c>
      <c r="C394" s="57" t="s">
        <v>6</v>
      </c>
      <c r="D394" s="35" t="s">
        <v>474</v>
      </c>
      <c r="E394" s="57" t="s">
        <v>4</v>
      </c>
      <c r="F394" s="348" t="s">
        <v>2013</v>
      </c>
      <c r="G394" s="35" t="s">
        <v>1840</v>
      </c>
      <c r="H394" s="39">
        <v>1.0</v>
      </c>
      <c r="I394" s="480"/>
      <c r="J394" s="59">
        <v>1790.0</v>
      </c>
      <c r="K394" s="58"/>
      <c r="L394" s="377">
        <v>760.0</v>
      </c>
      <c r="M394" s="378">
        <f t="shared" ref="M394:M395" si="42">1444/2</f>
        <v>722</v>
      </c>
      <c r="N394" s="35" t="s">
        <v>1866</v>
      </c>
      <c r="O394" s="44"/>
      <c r="P394" s="44">
        <f t="shared" ref="P394:P395" si="43">M394*H394</f>
        <v>722</v>
      </c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252"/>
      <c r="AJ394" s="252"/>
      <c r="AK394" s="252"/>
      <c r="AL394" s="252"/>
      <c r="AM394" s="252"/>
      <c r="AN394" s="252"/>
      <c r="AO394" s="252"/>
    </row>
    <row r="395" ht="15.75" customHeight="1">
      <c r="A395" s="35" t="s">
        <v>315</v>
      </c>
      <c r="B395" s="57" t="s">
        <v>236</v>
      </c>
      <c r="C395" s="57" t="s">
        <v>6</v>
      </c>
      <c r="D395" s="35" t="s">
        <v>328</v>
      </c>
      <c r="E395" s="57" t="s">
        <v>4</v>
      </c>
      <c r="F395" s="348" t="s">
        <v>2014</v>
      </c>
      <c r="G395" s="35" t="s">
        <v>1840</v>
      </c>
      <c r="H395" s="501">
        <v>1.0</v>
      </c>
      <c r="I395" s="480"/>
      <c r="J395" s="59">
        <v>1790.0</v>
      </c>
      <c r="K395" s="58"/>
      <c r="L395" s="377">
        <v>760.0</v>
      </c>
      <c r="M395" s="378">
        <f t="shared" si="42"/>
        <v>722</v>
      </c>
      <c r="N395" s="35" t="s">
        <v>1866</v>
      </c>
      <c r="O395" s="44"/>
      <c r="P395" s="44">
        <f t="shared" si="43"/>
        <v>722</v>
      </c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252"/>
      <c r="AJ395" s="252"/>
      <c r="AK395" s="252"/>
      <c r="AL395" s="252"/>
      <c r="AM395" s="252"/>
      <c r="AN395" s="252"/>
      <c r="AO395" s="252"/>
    </row>
    <row r="396" ht="15.75" customHeight="1">
      <c r="A396" s="35" t="s">
        <v>315</v>
      </c>
      <c r="B396" s="57" t="s">
        <v>236</v>
      </c>
      <c r="C396" s="57" t="s">
        <v>6</v>
      </c>
      <c r="D396" s="57" t="s">
        <v>567</v>
      </c>
      <c r="E396" s="57" t="s">
        <v>4</v>
      </c>
      <c r="F396" s="58" t="s">
        <v>607</v>
      </c>
      <c r="G396" s="57" t="s">
        <v>524</v>
      </c>
      <c r="H396" s="38">
        <v>1.0</v>
      </c>
      <c r="I396" s="274"/>
      <c r="J396" s="59">
        <v>2590.0</v>
      </c>
      <c r="K396" s="104"/>
      <c r="L396" s="61">
        <v>997.0</v>
      </c>
      <c r="M396" s="62">
        <v>897.0</v>
      </c>
      <c r="N396" s="57" t="s">
        <v>476</v>
      </c>
      <c r="O396" s="64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252"/>
      <c r="AF396" s="252"/>
      <c r="AG396" s="252"/>
      <c r="AH396" s="252"/>
      <c r="AI396" s="252"/>
      <c r="AJ396" s="252"/>
      <c r="AK396" s="252"/>
      <c r="AL396" s="252"/>
      <c r="AM396" s="252"/>
      <c r="AN396" s="252"/>
      <c r="AO396" s="252"/>
    </row>
    <row r="397" ht="15.75" customHeight="1">
      <c r="A397" s="35" t="s">
        <v>315</v>
      </c>
      <c r="B397" s="57" t="s">
        <v>236</v>
      </c>
      <c r="C397" s="57" t="s">
        <v>6</v>
      </c>
      <c r="D397" s="57" t="s">
        <v>328</v>
      </c>
      <c r="E397" s="57" t="s">
        <v>4</v>
      </c>
      <c r="F397" s="58" t="s">
        <v>607</v>
      </c>
      <c r="G397" s="57" t="s">
        <v>524</v>
      </c>
      <c r="H397" s="38">
        <v>0.0</v>
      </c>
      <c r="I397" s="274"/>
      <c r="J397" s="59">
        <v>2590.0</v>
      </c>
      <c r="K397" s="104"/>
      <c r="L397" s="61">
        <v>997.0</v>
      </c>
      <c r="M397" s="62">
        <v>897.0</v>
      </c>
      <c r="N397" s="57" t="s">
        <v>476</v>
      </c>
      <c r="O397" s="64" t="s">
        <v>1770</v>
      </c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252"/>
      <c r="AF397" s="252"/>
      <c r="AG397" s="252"/>
      <c r="AH397" s="252"/>
      <c r="AI397" s="252"/>
      <c r="AJ397" s="252"/>
      <c r="AK397" s="252"/>
      <c r="AL397" s="252"/>
      <c r="AM397" s="252"/>
      <c r="AN397" s="252"/>
      <c r="AO397" s="252"/>
    </row>
    <row r="398" ht="15.75" customHeight="1">
      <c r="A398" s="282" t="s">
        <v>315</v>
      </c>
      <c r="B398" s="367" t="s">
        <v>231</v>
      </c>
      <c r="C398" s="367" t="s">
        <v>6</v>
      </c>
      <c r="D398" s="367" t="s">
        <v>328</v>
      </c>
      <c r="E398" s="367" t="s">
        <v>4</v>
      </c>
      <c r="F398" s="368" t="s">
        <v>2015</v>
      </c>
      <c r="G398" s="369" t="s">
        <v>1840</v>
      </c>
      <c r="H398" s="39">
        <v>1.0</v>
      </c>
      <c r="I398" s="480"/>
      <c r="J398" s="367">
        <v>3990.0</v>
      </c>
      <c r="K398" s="484"/>
      <c r="L398" s="391">
        <v>1321.0</v>
      </c>
      <c r="M398" s="392">
        <v>1321.0</v>
      </c>
      <c r="N398" s="271" t="s">
        <v>1841</v>
      </c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  <c r="AH398" s="252"/>
      <c r="AI398" s="252"/>
      <c r="AJ398" s="252"/>
      <c r="AK398" s="252"/>
      <c r="AL398" s="252"/>
      <c r="AM398" s="252"/>
      <c r="AN398" s="252"/>
      <c r="AO398" s="252"/>
    </row>
    <row r="399" ht="15.75" customHeight="1">
      <c r="A399" s="282" t="s">
        <v>315</v>
      </c>
      <c r="B399" s="367" t="s">
        <v>231</v>
      </c>
      <c r="C399" s="367" t="s">
        <v>6</v>
      </c>
      <c r="D399" s="367" t="s">
        <v>567</v>
      </c>
      <c r="E399" s="367" t="s">
        <v>4</v>
      </c>
      <c r="F399" s="368" t="s">
        <v>2015</v>
      </c>
      <c r="G399" s="369" t="s">
        <v>1840</v>
      </c>
      <c r="H399" s="39">
        <v>1.0</v>
      </c>
      <c r="I399" s="480"/>
      <c r="J399" s="367">
        <v>3990.0</v>
      </c>
      <c r="K399" s="484"/>
      <c r="L399" s="391">
        <v>1321.0</v>
      </c>
      <c r="M399" s="392">
        <v>1321.0</v>
      </c>
      <c r="N399" s="271" t="s">
        <v>1841</v>
      </c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  <c r="AM399" s="252"/>
      <c r="AN399" s="252"/>
      <c r="AO399" s="252"/>
    </row>
    <row r="400" ht="15.75" customHeight="1">
      <c r="A400" s="35" t="s">
        <v>315</v>
      </c>
      <c r="B400" s="57" t="s">
        <v>231</v>
      </c>
      <c r="C400" s="57" t="s">
        <v>6</v>
      </c>
      <c r="D400" s="35" t="s">
        <v>567</v>
      </c>
      <c r="E400" s="57" t="s">
        <v>4</v>
      </c>
      <c r="F400" s="348" t="s">
        <v>2016</v>
      </c>
      <c r="G400" s="35" t="s">
        <v>1840</v>
      </c>
      <c r="H400" s="39">
        <v>1.0</v>
      </c>
      <c r="I400" s="480"/>
      <c r="J400" s="59">
        <v>3590.0</v>
      </c>
      <c r="K400" s="58"/>
      <c r="L400" s="377" t="s">
        <v>17</v>
      </c>
      <c r="M400" s="378">
        <f>2642/2</f>
        <v>1321</v>
      </c>
      <c r="N400" s="35" t="s">
        <v>1866</v>
      </c>
      <c r="O400" s="44"/>
      <c r="P400" s="44">
        <f>M400*H400</f>
        <v>1321</v>
      </c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252"/>
      <c r="AJ400" s="252"/>
      <c r="AK400" s="252"/>
      <c r="AL400" s="252"/>
      <c r="AM400" s="252"/>
      <c r="AN400" s="252"/>
      <c r="AO400" s="252"/>
    </row>
    <row r="401" ht="15.75" customHeight="1">
      <c r="A401" s="282" t="s">
        <v>315</v>
      </c>
      <c r="B401" s="367" t="s">
        <v>231</v>
      </c>
      <c r="C401" s="367" t="s">
        <v>6</v>
      </c>
      <c r="D401" s="367" t="s">
        <v>328</v>
      </c>
      <c r="E401" s="367" t="s">
        <v>4</v>
      </c>
      <c r="F401" s="368" t="s">
        <v>2017</v>
      </c>
      <c r="G401" s="369" t="s">
        <v>1840</v>
      </c>
      <c r="H401" s="39">
        <v>1.0</v>
      </c>
      <c r="I401" s="480"/>
      <c r="J401" s="367">
        <v>3990.0</v>
      </c>
      <c r="K401" s="484"/>
      <c r="L401" s="391">
        <v>1321.0</v>
      </c>
      <c r="M401" s="392">
        <v>1321.0</v>
      </c>
      <c r="N401" s="271" t="s">
        <v>1841</v>
      </c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  <c r="AA401" s="252"/>
      <c r="AB401" s="252"/>
      <c r="AC401" s="252"/>
      <c r="AD401" s="252"/>
      <c r="AE401" s="252"/>
      <c r="AF401" s="252"/>
      <c r="AG401" s="252"/>
      <c r="AH401" s="252"/>
      <c r="AI401" s="252"/>
      <c r="AJ401" s="252"/>
      <c r="AK401" s="252"/>
      <c r="AL401" s="252"/>
      <c r="AM401" s="252"/>
      <c r="AN401" s="252"/>
      <c r="AO401" s="252"/>
    </row>
    <row r="402" ht="15.75" customHeight="1">
      <c r="A402" s="282" t="s">
        <v>315</v>
      </c>
      <c r="B402" s="367" t="s">
        <v>231</v>
      </c>
      <c r="C402" s="367" t="s">
        <v>6</v>
      </c>
      <c r="D402" s="367" t="s">
        <v>567</v>
      </c>
      <c r="E402" s="367" t="s">
        <v>4</v>
      </c>
      <c r="F402" s="368" t="s">
        <v>2017</v>
      </c>
      <c r="G402" s="369" t="s">
        <v>1840</v>
      </c>
      <c r="H402" s="39">
        <v>1.0</v>
      </c>
      <c r="I402" s="480"/>
      <c r="J402" s="367">
        <v>3990.0</v>
      </c>
      <c r="K402" s="484"/>
      <c r="L402" s="391">
        <v>1321.0</v>
      </c>
      <c r="M402" s="392">
        <v>1321.0</v>
      </c>
      <c r="N402" s="271" t="s">
        <v>1841</v>
      </c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  <c r="AA402" s="252"/>
      <c r="AB402" s="252"/>
      <c r="AC402" s="252"/>
      <c r="AD402" s="252"/>
      <c r="AE402" s="252"/>
      <c r="AF402" s="252"/>
      <c r="AG402" s="252"/>
      <c r="AH402" s="252"/>
      <c r="AI402" s="252"/>
      <c r="AJ402" s="252"/>
      <c r="AK402" s="252"/>
      <c r="AL402" s="252"/>
      <c r="AM402" s="252"/>
      <c r="AN402" s="252"/>
      <c r="AO402" s="252"/>
    </row>
    <row r="403" ht="15.75" customHeight="1">
      <c r="A403" s="282" t="s">
        <v>315</v>
      </c>
      <c r="B403" s="367" t="s">
        <v>231</v>
      </c>
      <c r="C403" s="367" t="s">
        <v>6</v>
      </c>
      <c r="D403" s="367" t="s">
        <v>328</v>
      </c>
      <c r="E403" s="367" t="s">
        <v>4</v>
      </c>
      <c r="F403" s="368" t="s">
        <v>2018</v>
      </c>
      <c r="G403" s="369" t="s">
        <v>1840</v>
      </c>
      <c r="H403" s="39">
        <v>1.0</v>
      </c>
      <c r="I403" s="480"/>
      <c r="J403" s="367">
        <v>3990.0</v>
      </c>
      <c r="K403" s="484"/>
      <c r="L403" s="391">
        <v>1321.0</v>
      </c>
      <c r="M403" s="392">
        <v>1321.0</v>
      </c>
      <c r="N403" s="271" t="s">
        <v>1841</v>
      </c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  <c r="AA403" s="252"/>
      <c r="AB403" s="252"/>
      <c r="AC403" s="252"/>
      <c r="AD403" s="252"/>
      <c r="AE403" s="252"/>
      <c r="AF403" s="252"/>
      <c r="AG403" s="252"/>
      <c r="AH403" s="252"/>
      <c r="AI403" s="252"/>
      <c r="AJ403" s="252"/>
      <c r="AK403" s="252"/>
      <c r="AL403" s="252"/>
      <c r="AM403" s="252"/>
      <c r="AN403" s="252"/>
      <c r="AO403" s="252"/>
    </row>
    <row r="404" ht="15.75" customHeight="1">
      <c r="A404" s="282" t="s">
        <v>315</v>
      </c>
      <c r="B404" s="367" t="s">
        <v>231</v>
      </c>
      <c r="C404" s="367" t="s">
        <v>6</v>
      </c>
      <c r="D404" s="367" t="s">
        <v>567</v>
      </c>
      <c r="E404" s="367" t="s">
        <v>4</v>
      </c>
      <c r="F404" s="368" t="s">
        <v>2018</v>
      </c>
      <c r="G404" s="369" t="s">
        <v>1840</v>
      </c>
      <c r="H404" s="39">
        <v>1.0</v>
      </c>
      <c r="I404" s="480"/>
      <c r="J404" s="367">
        <v>3990.0</v>
      </c>
      <c r="K404" s="484"/>
      <c r="L404" s="391">
        <v>1321.0</v>
      </c>
      <c r="M404" s="392">
        <v>1321.0</v>
      </c>
      <c r="N404" s="271" t="s">
        <v>1841</v>
      </c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  <c r="AH404" s="252"/>
      <c r="AI404" s="252"/>
      <c r="AJ404" s="252"/>
      <c r="AK404" s="252"/>
      <c r="AL404" s="252"/>
      <c r="AM404" s="252"/>
      <c r="AN404" s="252"/>
      <c r="AO404" s="252"/>
    </row>
    <row r="405" ht="15.75" customHeight="1">
      <c r="A405" s="271" t="s">
        <v>315</v>
      </c>
      <c r="B405" s="271" t="s">
        <v>246</v>
      </c>
      <c r="C405" s="271" t="s">
        <v>6</v>
      </c>
      <c r="D405" s="271" t="s">
        <v>567</v>
      </c>
      <c r="E405" s="271" t="s">
        <v>319</v>
      </c>
      <c r="F405" s="272" t="s">
        <v>2121</v>
      </c>
      <c r="G405" s="271" t="s">
        <v>377</v>
      </c>
      <c r="H405" s="273">
        <v>1.0</v>
      </c>
      <c r="I405" s="480"/>
      <c r="J405" s="271">
        <v>2590.0</v>
      </c>
      <c r="K405" s="280"/>
      <c r="L405" s="481">
        <v>997.0</v>
      </c>
      <c r="M405" s="482">
        <v>947.15</v>
      </c>
      <c r="N405" s="271" t="s">
        <v>378</v>
      </c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  <c r="AM405" s="252"/>
      <c r="AN405" s="252"/>
      <c r="AO405" s="252"/>
    </row>
    <row r="406" ht="15.75" customHeight="1">
      <c r="A406" s="271" t="s">
        <v>315</v>
      </c>
      <c r="B406" s="271" t="s">
        <v>246</v>
      </c>
      <c r="C406" s="271" t="s">
        <v>6</v>
      </c>
      <c r="D406" s="271" t="s">
        <v>474</v>
      </c>
      <c r="E406" s="271" t="s">
        <v>319</v>
      </c>
      <c r="F406" s="272" t="s">
        <v>2019</v>
      </c>
      <c r="G406" s="271" t="s">
        <v>377</v>
      </c>
      <c r="H406" s="273">
        <v>1.0</v>
      </c>
      <c r="I406" s="480"/>
      <c r="J406" s="271">
        <v>2590.0</v>
      </c>
      <c r="K406" s="280"/>
      <c r="L406" s="481">
        <v>997.0</v>
      </c>
      <c r="M406" s="482">
        <v>947.15</v>
      </c>
      <c r="N406" s="271" t="s">
        <v>378</v>
      </c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  <c r="AM406" s="252"/>
      <c r="AN406" s="252"/>
      <c r="AO406" s="252"/>
    </row>
    <row r="407" ht="15.75" customHeight="1">
      <c r="A407" s="282" t="s">
        <v>315</v>
      </c>
      <c r="B407" s="367" t="s">
        <v>246</v>
      </c>
      <c r="C407" s="367" t="s">
        <v>6</v>
      </c>
      <c r="D407" s="367" t="s">
        <v>567</v>
      </c>
      <c r="E407" s="367" t="s">
        <v>4</v>
      </c>
      <c r="F407" s="368" t="s">
        <v>2021</v>
      </c>
      <c r="G407" s="369" t="s">
        <v>1840</v>
      </c>
      <c r="H407" s="39">
        <v>1.0</v>
      </c>
      <c r="I407" s="480"/>
      <c r="J407" s="367">
        <v>2990.0</v>
      </c>
      <c r="K407" s="484"/>
      <c r="L407" s="391">
        <v>947.0</v>
      </c>
      <c r="M407" s="392">
        <v>947.0</v>
      </c>
      <c r="N407" s="271" t="s">
        <v>1841</v>
      </c>
      <c r="O407" s="380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  <c r="AH407" s="252"/>
      <c r="AI407" s="252"/>
      <c r="AJ407" s="252"/>
      <c r="AK407" s="252"/>
      <c r="AL407" s="252"/>
      <c r="AM407" s="252"/>
      <c r="AN407" s="252"/>
      <c r="AO407" s="252"/>
    </row>
    <row r="408" ht="15.75" customHeight="1">
      <c r="A408" s="271" t="s">
        <v>315</v>
      </c>
      <c r="B408" s="271" t="s">
        <v>246</v>
      </c>
      <c r="C408" s="271" t="s">
        <v>6</v>
      </c>
      <c r="D408" s="271" t="s">
        <v>567</v>
      </c>
      <c r="E408" s="271" t="s">
        <v>319</v>
      </c>
      <c r="F408" s="272" t="s">
        <v>2022</v>
      </c>
      <c r="G408" s="271" t="s">
        <v>377</v>
      </c>
      <c r="H408" s="273">
        <v>1.0</v>
      </c>
      <c r="I408" s="480"/>
      <c r="J408" s="271">
        <v>2590.0</v>
      </c>
      <c r="K408" s="280"/>
      <c r="L408" s="481">
        <v>997.0</v>
      </c>
      <c r="M408" s="482">
        <v>947.15</v>
      </c>
      <c r="N408" s="271" t="s">
        <v>378</v>
      </c>
      <c r="O408" s="380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  <c r="AM408" s="252"/>
      <c r="AN408" s="252"/>
      <c r="AO408" s="252"/>
    </row>
    <row r="409" ht="15.75" customHeight="1">
      <c r="A409" s="35" t="s">
        <v>315</v>
      </c>
      <c r="B409" s="57" t="s">
        <v>246</v>
      </c>
      <c r="C409" s="57" t="s">
        <v>6</v>
      </c>
      <c r="D409" s="35" t="s">
        <v>567</v>
      </c>
      <c r="E409" s="57" t="s">
        <v>4</v>
      </c>
      <c r="F409" s="348" t="s">
        <v>2023</v>
      </c>
      <c r="G409" s="35" t="s">
        <v>1840</v>
      </c>
      <c r="H409" s="39">
        <v>1.0</v>
      </c>
      <c r="I409" s="480"/>
      <c r="J409" s="59">
        <v>2390.0</v>
      </c>
      <c r="K409" s="58"/>
      <c r="L409" s="377">
        <v>997.0</v>
      </c>
      <c r="M409" s="378">
        <f t="shared" ref="M409:M410" si="44">1894/2</f>
        <v>947</v>
      </c>
      <c r="N409" s="35" t="s">
        <v>1866</v>
      </c>
      <c r="O409" s="48"/>
      <c r="P409" s="44">
        <f t="shared" ref="P409:P410" si="45">M409*H409</f>
        <v>947</v>
      </c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252"/>
      <c r="AJ409" s="252"/>
      <c r="AK409" s="252"/>
      <c r="AL409" s="252"/>
      <c r="AM409" s="252"/>
      <c r="AN409" s="252"/>
      <c r="AO409" s="252"/>
    </row>
    <row r="410" ht="15.75" customHeight="1">
      <c r="A410" s="35" t="s">
        <v>315</v>
      </c>
      <c r="B410" s="57" t="s">
        <v>246</v>
      </c>
      <c r="C410" s="57" t="s">
        <v>6</v>
      </c>
      <c r="D410" s="35" t="s">
        <v>328</v>
      </c>
      <c r="E410" s="57" t="s">
        <v>4</v>
      </c>
      <c r="F410" s="348" t="s">
        <v>2023</v>
      </c>
      <c r="G410" s="35" t="s">
        <v>1840</v>
      </c>
      <c r="H410" s="501">
        <v>1.0</v>
      </c>
      <c r="I410" s="480"/>
      <c r="J410" s="59">
        <v>2390.0</v>
      </c>
      <c r="K410" s="58"/>
      <c r="L410" s="377">
        <v>997.0</v>
      </c>
      <c r="M410" s="378">
        <f t="shared" si="44"/>
        <v>947</v>
      </c>
      <c r="N410" s="35" t="s">
        <v>1866</v>
      </c>
      <c r="O410" s="48"/>
      <c r="P410" s="44">
        <f t="shared" si="45"/>
        <v>947</v>
      </c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252"/>
      <c r="AJ410" s="252"/>
      <c r="AK410" s="252"/>
      <c r="AL410" s="252"/>
      <c r="AM410" s="252"/>
      <c r="AN410" s="252"/>
      <c r="AO410" s="252"/>
    </row>
    <row r="411" ht="15.75" customHeight="1">
      <c r="A411" s="282" t="s">
        <v>315</v>
      </c>
      <c r="B411" s="367" t="s">
        <v>246</v>
      </c>
      <c r="C411" s="367" t="s">
        <v>6</v>
      </c>
      <c r="D411" s="367" t="s">
        <v>567</v>
      </c>
      <c r="E411" s="367" t="s">
        <v>4</v>
      </c>
      <c r="F411" s="368" t="s">
        <v>2024</v>
      </c>
      <c r="G411" s="369" t="s">
        <v>1840</v>
      </c>
      <c r="H411" s="39">
        <v>1.0</v>
      </c>
      <c r="I411" s="480"/>
      <c r="J411" s="367">
        <v>2990.0</v>
      </c>
      <c r="K411" s="484"/>
      <c r="L411" s="391">
        <v>947.0</v>
      </c>
      <c r="M411" s="392">
        <v>947.0</v>
      </c>
      <c r="N411" s="271" t="s">
        <v>1841</v>
      </c>
      <c r="O411" s="380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  <c r="AA411" s="252"/>
      <c r="AB411" s="252"/>
      <c r="AC411" s="252"/>
      <c r="AD411" s="252"/>
      <c r="AE411" s="252"/>
      <c r="AF411" s="252"/>
      <c r="AG411" s="252"/>
      <c r="AH411" s="252"/>
      <c r="AI411" s="252"/>
      <c r="AJ411" s="252"/>
      <c r="AK411" s="252"/>
      <c r="AL411" s="252"/>
      <c r="AM411" s="252"/>
      <c r="AN411" s="252"/>
      <c r="AO411" s="252"/>
    </row>
    <row r="412" ht="15.75" customHeight="1">
      <c r="A412" s="35" t="s">
        <v>315</v>
      </c>
      <c r="B412" s="57" t="s">
        <v>231</v>
      </c>
      <c r="C412" s="57" t="s">
        <v>6</v>
      </c>
      <c r="D412" s="35" t="s">
        <v>474</v>
      </c>
      <c r="E412" s="57" t="s">
        <v>4</v>
      </c>
      <c r="F412" s="348" t="s">
        <v>2025</v>
      </c>
      <c r="G412" s="35" t="s">
        <v>1840</v>
      </c>
      <c r="H412" s="39">
        <v>1.0</v>
      </c>
      <c r="I412" s="480"/>
      <c r="J412" s="59">
        <v>5390.0</v>
      </c>
      <c r="K412" s="58"/>
      <c r="L412" s="377" t="s">
        <v>60</v>
      </c>
      <c r="M412" s="378">
        <f t="shared" ref="M412:M413" si="46">4428/2</f>
        <v>2214</v>
      </c>
      <c r="N412" s="35" t="s">
        <v>1866</v>
      </c>
      <c r="O412" s="48"/>
      <c r="P412" s="44">
        <f t="shared" ref="P412:P416" si="47">M412*H412</f>
        <v>2214</v>
      </c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252"/>
      <c r="AJ412" s="252"/>
      <c r="AK412" s="252"/>
      <c r="AL412" s="252"/>
      <c r="AM412" s="252"/>
      <c r="AN412" s="252"/>
      <c r="AO412" s="252"/>
    </row>
    <row r="413" ht="15.75" customHeight="1">
      <c r="A413" s="35" t="s">
        <v>315</v>
      </c>
      <c r="B413" s="57" t="s">
        <v>231</v>
      </c>
      <c r="C413" s="57" t="s">
        <v>6</v>
      </c>
      <c r="D413" s="35" t="s">
        <v>328</v>
      </c>
      <c r="E413" s="57" t="s">
        <v>4</v>
      </c>
      <c r="F413" s="348" t="s">
        <v>2025</v>
      </c>
      <c r="G413" s="35" t="s">
        <v>1840</v>
      </c>
      <c r="H413" s="501">
        <v>1.0</v>
      </c>
      <c r="I413" s="480"/>
      <c r="J413" s="59">
        <v>5390.0</v>
      </c>
      <c r="K413" s="58"/>
      <c r="L413" s="377" t="s">
        <v>60</v>
      </c>
      <c r="M413" s="378">
        <f t="shared" si="46"/>
        <v>2214</v>
      </c>
      <c r="N413" s="35" t="s">
        <v>1866</v>
      </c>
      <c r="O413" s="48"/>
      <c r="P413" s="44">
        <f t="shared" si="47"/>
        <v>2214</v>
      </c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252"/>
      <c r="AJ413" s="252"/>
      <c r="AK413" s="252"/>
      <c r="AL413" s="252"/>
      <c r="AM413" s="252"/>
      <c r="AN413" s="252"/>
      <c r="AO413" s="252"/>
    </row>
    <row r="414" ht="15.75" customHeight="1">
      <c r="A414" s="35" t="s">
        <v>315</v>
      </c>
      <c r="B414" s="57" t="s">
        <v>231</v>
      </c>
      <c r="C414" s="57" t="s">
        <v>6</v>
      </c>
      <c r="D414" s="35" t="s">
        <v>474</v>
      </c>
      <c r="E414" s="57" t="s">
        <v>4</v>
      </c>
      <c r="F414" s="348" t="s">
        <v>2026</v>
      </c>
      <c r="G414" s="35" t="s">
        <v>1840</v>
      </c>
      <c r="H414" s="39">
        <v>1.0</v>
      </c>
      <c r="I414" s="7"/>
      <c r="J414" s="59">
        <v>5390.0</v>
      </c>
      <c r="K414" s="58"/>
      <c r="L414" s="377" t="s">
        <v>60</v>
      </c>
      <c r="M414" s="378">
        <f t="shared" ref="M414:M416" si="48">6642/3</f>
        <v>2214</v>
      </c>
      <c r="N414" s="35" t="s">
        <v>1866</v>
      </c>
      <c r="O414" s="48"/>
      <c r="P414" s="44">
        <f t="shared" si="47"/>
        <v>2214</v>
      </c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252"/>
      <c r="AJ414" s="252"/>
      <c r="AK414" s="252"/>
      <c r="AL414" s="252"/>
      <c r="AM414" s="252"/>
      <c r="AN414" s="252"/>
      <c r="AO414" s="252"/>
    </row>
    <row r="415" ht="15.75" customHeight="1">
      <c r="A415" s="35" t="s">
        <v>315</v>
      </c>
      <c r="B415" s="57" t="s">
        <v>231</v>
      </c>
      <c r="C415" s="57" t="s">
        <v>6</v>
      </c>
      <c r="D415" s="35" t="s">
        <v>567</v>
      </c>
      <c r="E415" s="57" t="s">
        <v>4</v>
      </c>
      <c r="F415" s="348" t="s">
        <v>2026</v>
      </c>
      <c r="G415" s="35" t="s">
        <v>1840</v>
      </c>
      <c r="H415" s="39">
        <v>0.0</v>
      </c>
      <c r="I415" s="7"/>
      <c r="J415" s="59">
        <v>5390.0</v>
      </c>
      <c r="K415" s="58"/>
      <c r="L415" s="377" t="s">
        <v>60</v>
      </c>
      <c r="M415" s="378">
        <f t="shared" si="48"/>
        <v>2214</v>
      </c>
      <c r="N415" s="35" t="s">
        <v>1866</v>
      </c>
      <c r="O415" s="35" t="s">
        <v>1772</v>
      </c>
      <c r="P415" s="44">
        <f t="shared" si="47"/>
        <v>0</v>
      </c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252"/>
      <c r="AJ415" s="252"/>
      <c r="AK415" s="252"/>
      <c r="AL415" s="252"/>
      <c r="AM415" s="252"/>
      <c r="AN415" s="252"/>
      <c r="AO415" s="252"/>
    </row>
    <row r="416" ht="15.75" customHeight="1">
      <c r="A416" s="35" t="s">
        <v>315</v>
      </c>
      <c r="B416" s="57" t="s">
        <v>231</v>
      </c>
      <c r="C416" s="57" t="s">
        <v>6</v>
      </c>
      <c r="D416" s="35" t="s">
        <v>328</v>
      </c>
      <c r="E416" s="57" t="s">
        <v>4</v>
      </c>
      <c r="F416" s="348" t="s">
        <v>2026</v>
      </c>
      <c r="G416" s="35" t="s">
        <v>1840</v>
      </c>
      <c r="H416" s="501">
        <v>1.0</v>
      </c>
      <c r="I416" s="7"/>
      <c r="J416" s="59">
        <v>5390.0</v>
      </c>
      <c r="K416" s="58"/>
      <c r="L416" s="377" t="s">
        <v>60</v>
      </c>
      <c r="M416" s="378">
        <f t="shared" si="48"/>
        <v>2214</v>
      </c>
      <c r="N416" s="35" t="s">
        <v>1866</v>
      </c>
      <c r="O416" s="48"/>
      <c r="P416" s="44">
        <f t="shared" si="47"/>
        <v>2214</v>
      </c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252"/>
      <c r="AJ416" s="252"/>
      <c r="AK416" s="252"/>
      <c r="AL416" s="252"/>
      <c r="AM416" s="252"/>
      <c r="AN416" s="252"/>
      <c r="AO416" s="252"/>
    </row>
    <row r="417" ht="15.75" customHeight="1">
      <c r="A417" s="271" t="s">
        <v>315</v>
      </c>
      <c r="B417" s="271" t="s">
        <v>407</v>
      </c>
      <c r="C417" s="280"/>
      <c r="D417" s="271" t="s">
        <v>567</v>
      </c>
      <c r="E417" s="271" t="s">
        <v>319</v>
      </c>
      <c r="F417" s="272" t="s">
        <v>2027</v>
      </c>
      <c r="G417" s="271" t="s">
        <v>335</v>
      </c>
      <c r="H417" s="273">
        <v>1.0</v>
      </c>
      <c r="I417" s="7"/>
      <c r="J417" s="271">
        <v>790.0</v>
      </c>
      <c r="K417" s="271"/>
      <c r="L417" s="273">
        <v>263.0</v>
      </c>
      <c r="M417" s="479">
        <v>250.0</v>
      </c>
      <c r="N417" s="271" t="s">
        <v>321</v>
      </c>
      <c r="O417" s="380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  <c r="AH417" s="252"/>
      <c r="AI417" s="252"/>
      <c r="AJ417" s="252"/>
      <c r="AK417" s="252"/>
      <c r="AL417" s="252"/>
      <c r="AM417" s="252"/>
      <c r="AN417" s="252"/>
      <c r="AO417" s="252"/>
    </row>
    <row r="418" ht="15.75" customHeight="1">
      <c r="A418" s="271" t="s">
        <v>315</v>
      </c>
      <c r="B418" s="271" t="s">
        <v>407</v>
      </c>
      <c r="C418" s="280"/>
      <c r="D418" s="271" t="s">
        <v>328</v>
      </c>
      <c r="E418" s="271" t="s">
        <v>319</v>
      </c>
      <c r="F418" s="272" t="s">
        <v>1513</v>
      </c>
      <c r="G418" s="271" t="s">
        <v>335</v>
      </c>
      <c r="H418" s="273">
        <v>0.0</v>
      </c>
      <c r="I418" s="7"/>
      <c r="J418" s="271">
        <v>990.0</v>
      </c>
      <c r="K418" s="271"/>
      <c r="L418" s="273">
        <v>330.0</v>
      </c>
      <c r="M418" s="479">
        <v>314.0</v>
      </c>
      <c r="N418" s="271" t="s">
        <v>321</v>
      </c>
      <c r="O418" s="435" t="s">
        <v>2134</v>
      </c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  <c r="AM418" s="252"/>
      <c r="AN418" s="252"/>
      <c r="AO418" s="252"/>
    </row>
    <row r="419" ht="15.75" customHeight="1">
      <c r="A419" s="271" t="s">
        <v>315</v>
      </c>
      <c r="B419" s="271" t="s">
        <v>407</v>
      </c>
      <c r="C419" s="271" t="s">
        <v>6</v>
      </c>
      <c r="D419" s="271" t="s">
        <v>567</v>
      </c>
      <c r="E419" s="271" t="s">
        <v>319</v>
      </c>
      <c r="F419" s="272" t="s">
        <v>2028</v>
      </c>
      <c r="G419" s="271" t="s">
        <v>335</v>
      </c>
      <c r="H419" s="273">
        <v>1.0</v>
      </c>
      <c r="I419" s="480"/>
      <c r="J419" s="271">
        <v>2190.0</v>
      </c>
      <c r="K419" s="271"/>
      <c r="L419" s="273">
        <v>845.0</v>
      </c>
      <c r="M419" s="479">
        <v>803.0</v>
      </c>
      <c r="N419" s="271" t="s">
        <v>321</v>
      </c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  <c r="AH419" s="252"/>
      <c r="AI419" s="252"/>
      <c r="AJ419" s="252"/>
      <c r="AK419" s="252"/>
      <c r="AL419" s="252"/>
      <c r="AM419" s="252"/>
      <c r="AN419" s="252"/>
      <c r="AO419" s="252"/>
    </row>
    <row r="420" ht="15.75" customHeight="1">
      <c r="A420" s="57" t="s">
        <v>315</v>
      </c>
      <c r="B420" s="57" t="s">
        <v>236</v>
      </c>
      <c r="C420" s="57" t="s">
        <v>22</v>
      </c>
      <c r="D420" s="271" t="s">
        <v>567</v>
      </c>
      <c r="E420" s="57" t="s">
        <v>4</v>
      </c>
      <c r="F420" s="57" t="s">
        <v>822</v>
      </c>
      <c r="G420" s="57" t="s">
        <v>524</v>
      </c>
      <c r="H420" s="151">
        <v>2.0</v>
      </c>
      <c r="I420" s="113">
        <v>2790.0</v>
      </c>
      <c r="J420" s="125"/>
      <c r="K420" s="104"/>
      <c r="L420" s="152">
        <v>1190.0</v>
      </c>
      <c r="M420" s="496">
        <v>1012.0</v>
      </c>
      <c r="N420" s="57" t="s">
        <v>819</v>
      </c>
      <c r="P420" s="58"/>
      <c r="Q420" s="58"/>
      <c r="T420" s="63"/>
      <c r="U420" s="63">
        <f t="shared" ref="U420:U445" si="49">M420*H420</f>
        <v>2024</v>
      </c>
      <c r="V420" s="63"/>
      <c r="W420" s="63"/>
      <c r="X420" s="63"/>
      <c r="Y420" s="63"/>
      <c r="Z420" s="63"/>
      <c r="AA420" s="63"/>
      <c r="AB420" s="63"/>
      <c r="AC420" s="63"/>
      <c r="AD420" s="63"/>
      <c r="AE420" s="252"/>
      <c r="AF420" s="252"/>
      <c r="AG420" s="252"/>
      <c r="AH420" s="252"/>
      <c r="AI420" s="270"/>
      <c r="AJ420" s="270"/>
      <c r="AK420" s="270"/>
    </row>
    <row r="421" ht="15.75" customHeight="1">
      <c r="A421" s="57" t="s">
        <v>315</v>
      </c>
      <c r="B421" s="57" t="s">
        <v>236</v>
      </c>
      <c r="C421" s="57" t="s">
        <v>22</v>
      </c>
      <c r="D421" s="57" t="s">
        <v>328</v>
      </c>
      <c r="E421" s="57" t="s">
        <v>4</v>
      </c>
      <c r="F421" s="57" t="s">
        <v>822</v>
      </c>
      <c r="G421" s="57" t="s">
        <v>524</v>
      </c>
      <c r="H421" s="151">
        <v>1.0</v>
      </c>
      <c r="I421" s="113">
        <v>2790.0</v>
      </c>
      <c r="J421" s="125"/>
      <c r="K421" s="104"/>
      <c r="L421" s="152">
        <v>1190.0</v>
      </c>
      <c r="M421" s="496">
        <v>1012.0</v>
      </c>
      <c r="N421" s="57" t="s">
        <v>819</v>
      </c>
      <c r="P421" s="58"/>
      <c r="Q421" s="58"/>
      <c r="T421" s="63"/>
      <c r="U421" s="63">
        <f t="shared" si="49"/>
        <v>1012</v>
      </c>
      <c r="V421" s="63"/>
      <c r="W421" s="63"/>
      <c r="X421" s="63"/>
      <c r="Y421" s="63"/>
      <c r="Z421" s="63"/>
      <c r="AA421" s="63"/>
      <c r="AB421" s="63"/>
      <c r="AC421" s="63"/>
      <c r="AD421" s="63"/>
      <c r="AE421" s="252"/>
      <c r="AF421" s="252"/>
      <c r="AG421" s="252"/>
      <c r="AH421" s="252"/>
      <c r="AI421" s="270"/>
      <c r="AJ421" s="270"/>
      <c r="AK421" s="270"/>
    </row>
    <row r="422" ht="15.75" customHeight="1">
      <c r="A422" s="57" t="s">
        <v>315</v>
      </c>
      <c r="B422" s="57" t="s">
        <v>231</v>
      </c>
      <c r="C422" s="57" t="s">
        <v>6</v>
      </c>
      <c r="D422" s="57" t="s">
        <v>328</v>
      </c>
      <c r="E422" s="57" t="s">
        <v>4</v>
      </c>
      <c r="F422" s="57" t="s">
        <v>949</v>
      </c>
      <c r="G422" s="57" t="s">
        <v>524</v>
      </c>
      <c r="H422" s="151">
        <v>1.0</v>
      </c>
      <c r="I422" s="113">
        <v>4790.0</v>
      </c>
      <c r="J422" s="125"/>
      <c r="K422" s="104"/>
      <c r="L422" s="152">
        <v>1750.0</v>
      </c>
      <c r="M422" s="495">
        <v>1663.0</v>
      </c>
      <c r="N422" s="57" t="s">
        <v>819</v>
      </c>
      <c r="P422" s="63"/>
      <c r="Q422" s="63"/>
      <c r="T422" s="63"/>
      <c r="U422" s="63">
        <f t="shared" si="49"/>
        <v>1663</v>
      </c>
      <c r="V422" s="63"/>
      <c r="W422" s="63"/>
      <c r="X422" s="63"/>
      <c r="Y422" s="63"/>
      <c r="Z422" s="63"/>
      <c r="AA422" s="63"/>
      <c r="AB422" s="63"/>
      <c r="AC422" s="63"/>
      <c r="AD422" s="63"/>
      <c r="AE422" s="252"/>
      <c r="AF422" s="252"/>
      <c r="AG422" s="252"/>
      <c r="AH422" s="252"/>
      <c r="AI422" s="270"/>
      <c r="AJ422" s="270"/>
      <c r="AK422" s="270"/>
    </row>
    <row r="423" ht="15.75" customHeight="1">
      <c r="A423" s="57" t="s">
        <v>315</v>
      </c>
      <c r="B423" s="57" t="s">
        <v>231</v>
      </c>
      <c r="C423" s="57" t="s">
        <v>6</v>
      </c>
      <c r="D423" s="271" t="s">
        <v>567</v>
      </c>
      <c r="E423" s="57" t="s">
        <v>4</v>
      </c>
      <c r="F423" s="57" t="s">
        <v>950</v>
      </c>
      <c r="G423" s="57" t="s">
        <v>524</v>
      </c>
      <c r="H423" s="151">
        <v>1.0</v>
      </c>
      <c r="I423" s="113">
        <v>4790.0</v>
      </c>
      <c r="J423" s="125"/>
      <c r="K423" s="104"/>
      <c r="L423" s="152">
        <v>1750.0</v>
      </c>
      <c r="M423" s="495">
        <v>1663.0</v>
      </c>
      <c r="N423" s="57" t="s">
        <v>819</v>
      </c>
      <c r="P423" s="63"/>
      <c r="Q423" s="63"/>
      <c r="T423" s="63"/>
      <c r="U423" s="63">
        <f t="shared" si="49"/>
        <v>1663</v>
      </c>
      <c r="V423" s="63"/>
      <c r="W423" s="63"/>
      <c r="X423" s="63"/>
      <c r="Y423" s="63"/>
      <c r="Z423" s="63"/>
      <c r="AA423" s="63"/>
      <c r="AB423" s="63"/>
      <c r="AC423" s="63"/>
      <c r="AD423" s="63"/>
      <c r="AE423" s="252"/>
      <c r="AF423" s="252"/>
      <c r="AG423" s="252"/>
      <c r="AH423" s="252"/>
      <c r="AI423" s="270"/>
      <c r="AJ423" s="270"/>
      <c r="AK423" s="270"/>
    </row>
    <row r="424" ht="15.75" customHeight="1">
      <c r="A424" s="57" t="s">
        <v>315</v>
      </c>
      <c r="B424" s="57" t="s">
        <v>231</v>
      </c>
      <c r="C424" s="57" t="s">
        <v>6</v>
      </c>
      <c r="D424" s="35" t="s">
        <v>474</v>
      </c>
      <c r="E424" s="57" t="s">
        <v>4</v>
      </c>
      <c r="F424" s="57" t="s">
        <v>950</v>
      </c>
      <c r="G424" s="57" t="s">
        <v>524</v>
      </c>
      <c r="H424" s="151">
        <v>1.0</v>
      </c>
      <c r="I424" s="113">
        <v>4790.0</v>
      </c>
      <c r="J424" s="125"/>
      <c r="K424" s="104"/>
      <c r="L424" s="152">
        <v>1750.0</v>
      </c>
      <c r="M424" s="495">
        <v>1663.0</v>
      </c>
      <c r="N424" s="57" t="s">
        <v>819</v>
      </c>
      <c r="P424" s="63"/>
      <c r="Q424" s="63"/>
      <c r="T424" s="63"/>
      <c r="U424" s="63">
        <f t="shared" si="49"/>
        <v>1663</v>
      </c>
      <c r="V424" s="63"/>
      <c r="W424" s="63"/>
      <c r="X424" s="63"/>
      <c r="Y424" s="63"/>
      <c r="Z424" s="63"/>
      <c r="AA424" s="63"/>
      <c r="AB424" s="63"/>
      <c r="AC424" s="63"/>
      <c r="AD424" s="63"/>
      <c r="AE424" s="252"/>
      <c r="AF424" s="252"/>
      <c r="AG424" s="252"/>
      <c r="AH424" s="252"/>
      <c r="AI424" s="270"/>
      <c r="AJ424" s="270"/>
      <c r="AK424" s="270"/>
    </row>
    <row r="425" ht="15.75" customHeight="1">
      <c r="A425" s="57" t="s">
        <v>315</v>
      </c>
      <c r="B425" s="57" t="s">
        <v>231</v>
      </c>
      <c r="C425" s="57" t="s">
        <v>6</v>
      </c>
      <c r="D425" s="57" t="s">
        <v>328</v>
      </c>
      <c r="E425" s="57" t="s">
        <v>4</v>
      </c>
      <c r="F425" s="57" t="s">
        <v>951</v>
      </c>
      <c r="G425" s="57" t="s">
        <v>524</v>
      </c>
      <c r="H425" s="151">
        <v>1.0</v>
      </c>
      <c r="I425" s="113">
        <v>5190.0</v>
      </c>
      <c r="J425" s="125"/>
      <c r="K425" s="104"/>
      <c r="L425" s="152">
        <v>1990.0</v>
      </c>
      <c r="M425" s="495">
        <v>1891.0</v>
      </c>
      <c r="N425" s="57" t="s">
        <v>819</v>
      </c>
      <c r="P425" s="63"/>
      <c r="Q425" s="63"/>
      <c r="T425" s="63"/>
      <c r="U425" s="63">
        <f t="shared" si="49"/>
        <v>1891</v>
      </c>
      <c r="V425" s="63"/>
      <c r="W425" s="63"/>
      <c r="X425" s="63"/>
      <c r="Y425" s="63"/>
      <c r="Z425" s="63"/>
      <c r="AA425" s="63"/>
      <c r="AB425" s="63"/>
      <c r="AC425" s="63"/>
      <c r="AD425" s="63"/>
      <c r="AE425" s="252"/>
      <c r="AF425" s="252"/>
      <c r="AG425" s="252"/>
      <c r="AH425" s="252"/>
      <c r="AI425" s="270"/>
      <c r="AJ425" s="270"/>
      <c r="AK425" s="270"/>
    </row>
    <row r="426" ht="15.75" customHeight="1">
      <c r="A426" s="57" t="s">
        <v>315</v>
      </c>
      <c r="B426" s="57" t="s">
        <v>231</v>
      </c>
      <c r="C426" s="57" t="s">
        <v>6</v>
      </c>
      <c r="D426" s="271" t="s">
        <v>567</v>
      </c>
      <c r="E426" s="57" t="s">
        <v>4</v>
      </c>
      <c r="F426" s="57" t="s">
        <v>951</v>
      </c>
      <c r="G426" s="57" t="s">
        <v>524</v>
      </c>
      <c r="H426" s="38">
        <v>1.0</v>
      </c>
      <c r="I426" s="113">
        <v>5190.0</v>
      </c>
      <c r="J426" s="125"/>
      <c r="K426" s="104"/>
      <c r="L426" s="149">
        <v>1990.0</v>
      </c>
      <c r="M426" s="469">
        <v>1891.0</v>
      </c>
      <c r="N426" s="57" t="s">
        <v>819</v>
      </c>
      <c r="P426" s="63"/>
      <c r="Q426" s="63"/>
      <c r="T426" s="63"/>
      <c r="U426" s="63">
        <f t="shared" si="49"/>
        <v>1891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57" t="s">
        <v>315</v>
      </c>
      <c r="B427" s="57" t="s">
        <v>231</v>
      </c>
      <c r="C427" s="57" t="s">
        <v>6</v>
      </c>
      <c r="D427" s="271" t="s">
        <v>567</v>
      </c>
      <c r="E427" s="57" t="s">
        <v>4</v>
      </c>
      <c r="F427" s="57" t="s">
        <v>952</v>
      </c>
      <c r="G427" s="57" t="s">
        <v>524</v>
      </c>
      <c r="H427" s="38">
        <v>1.0</v>
      </c>
      <c r="I427" s="113">
        <v>5190.0</v>
      </c>
      <c r="J427" s="125"/>
      <c r="K427" s="104"/>
      <c r="L427" s="149">
        <v>1990.0</v>
      </c>
      <c r="M427" s="469">
        <v>1891.0</v>
      </c>
      <c r="N427" s="57" t="s">
        <v>819</v>
      </c>
      <c r="P427" s="63"/>
      <c r="Q427" s="63"/>
      <c r="T427" s="63"/>
      <c r="U427" s="63">
        <f t="shared" si="49"/>
        <v>1891</v>
      </c>
      <c r="V427" s="63"/>
      <c r="W427" s="63"/>
      <c r="X427" s="63"/>
      <c r="Y427" s="63"/>
      <c r="Z427" s="63"/>
      <c r="AA427" s="63"/>
      <c r="AB427" s="63"/>
      <c r="AC427" s="63"/>
      <c r="AD427" s="63"/>
      <c r="AE427" s="252"/>
      <c r="AF427" s="252"/>
      <c r="AG427" s="252"/>
      <c r="AH427" s="252"/>
      <c r="AI427" s="270"/>
      <c r="AJ427" s="270"/>
      <c r="AK427" s="270"/>
    </row>
    <row r="428" ht="15.75" customHeight="1">
      <c r="A428" s="57" t="s">
        <v>315</v>
      </c>
      <c r="B428" s="57" t="s">
        <v>231</v>
      </c>
      <c r="C428" s="57" t="s">
        <v>6</v>
      </c>
      <c r="D428" s="271" t="s">
        <v>567</v>
      </c>
      <c r="E428" s="57" t="s">
        <v>4</v>
      </c>
      <c r="F428" s="57" t="s">
        <v>953</v>
      </c>
      <c r="G428" s="57" t="s">
        <v>524</v>
      </c>
      <c r="H428" s="151">
        <v>1.0</v>
      </c>
      <c r="I428" s="113">
        <v>5190.0</v>
      </c>
      <c r="J428" s="125"/>
      <c r="K428" s="104"/>
      <c r="L428" s="152">
        <v>1990.0</v>
      </c>
      <c r="M428" s="495">
        <v>1891.0</v>
      </c>
      <c r="N428" s="57" t="s">
        <v>819</v>
      </c>
      <c r="P428" s="63"/>
      <c r="Q428" s="63"/>
      <c r="T428" s="63"/>
      <c r="U428" s="63">
        <f t="shared" si="49"/>
        <v>1891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57" t="s">
        <v>315</v>
      </c>
      <c r="B429" s="57" t="s">
        <v>231</v>
      </c>
      <c r="C429" s="57" t="s">
        <v>6</v>
      </c>
      <c r="D429" s="35" t="s">
        <v>474</v>
      </c>
      <c r="E429" s="57" t="s">
        <v>4</v>
      </c>
      <c r="F429" s="57" t="s">
        <v>953</v>
      </c>
      <c r="G429" s="57" t="s">
        <v>524</v>
      </c>
      <c r="H429" s="151">
        <v>1.0</v>
      </c>
      <c r="I429" s="113">
        <v>5190.0</v>
      </c>
      <c r="J429" s="125"/>
      <c r="K429" s="104"/>
      <c r="L429" s="152">
        <v>1990.0</v>
      </c>
      <c r="M429" s="495">
        <v>1891.0</v>
      </c>
      <c r="N429" s="57" t="s">
        <v>819</v>
      </c>
      <c r="P429" s="63"/>
      <c r="Q429" s="63"/>
      <c r="T429" s="63"/>
      <c r="U429" s="63">
        <f t="shared" si="49"/>
        <v>1891</v>
      </c>
      <c r="V429" s="63"/>
      <c r="W429" s="63"/>
      <c r="X429" s="63"/>
      <c r="Y429" s="63"/>
      <c r="Z429" s="63"/>
      <c r="AA429" s="63"/>
      <c r="AB429" s="63"/>
      <c r="AC429" s="63"/>
      <c r="AD429" s="63"/>
      <c r="AE429" s="252"/>
      <c r="AF429" s="252"/>
      <c r="AG429" s="252"/>
      <c r="AH429" s="252"/>
      <c r="AI429" s="270"/>
      <c r="AJ429" s="270"/>
      <c r="AK429" s="270"/>
    </row>
    <row r="430" ht="15.75" customHeight="1">
      <c r="A430" s="57" t="s">
        <v>315</v>
      </c>
      <c r="B430" s="57" t="s">
        <v>231</v>
      </c>
      <c r="C430" s="57" t="s">
        <v>6</v>
      </c>
      <c r="D430" s="271" t="s">
        <v>567</v>
      </c>
      <c r="E430" s="57" t="s">
        <v>4</v>
      </c>
      <c r="F430" s="57" t="s">
        <v>954</v>
      </c>
      <c r="G430" s="57" t="s">
        <v>524</v>
      </c>
      <c r="H430" s="151">
        <v>1.0</v>
      </c>
      <c r="I430" s="113">
        <v>6390.0</v>
      </c>
      <c r="J430" s="125"/>
      <c r="K430" s="104"/>
      <c r="L430" s="152">
        <v>2690.0</v>
      </c>
      <c r="M430" s="495">
        <v>2556.0</v>
      </c>
      <c r="N430" s="57" t="s">
        <v>819</v>
      </c>
      <c r="P430" s="63"/>
      <c r="Q430" s="63"/>
      <c r="T430" s="63"/>
      <c r="U430" s="63">
        <f t="shared" si="49"/>
        <v>2556</v>
      </c>
      <c r="V430" s="63"/>
      <c r="W430" s="63"/>
      <c r="X430" s="63"/>
      <c r="Y430" s="63"/>
      <c r="Z430" s="63"/>
      <c r="AA430" s="63"/>
      <c r="AB430" s="63"/>
      <c r="AC430" s="63"/>
      <c r="AD430" s="63"/>
      <c r="AE430" s="252"/>
      <c r="AF430" s="252"/>
      <c r="AG430" s="252"/>
      <c r="AH430" s="252"/>
      <c r="AI430" s="270"/>
      <c r="AJ430" s="270"/>
      <c r="AK430" s="270"/>
    </row>
    <row r="431" ht="15.75" customHeight="1">
      <c r="A431" s="57" t="s">
        <v>315</v>
      </c>
      <c r="B431" s="57" t="s">
        <v>231</v>
      </c>
      <c r="C431" s="57" t="s">
        <v>6</v>
      </c>
      <c r="D431" s="57" t="s">
        <v>328</v>
      </c>
      <c r="E431" s="57" t="s">
        <v>4</v>
      </c>
      <c r="F431" s="57" t="s">
        <v>954</v>
      </c>
      <c r="G431" s="57" t="s">
        <v>524</v>
      </c>
      <c r="H431" s="151">
        <v>1.0</v>
      </c>
      <c r="I431" s="113">
        <v>6390.0</v>
      </c>
      <c r="J431" s="125"/>
      <c r="K431" s="104"/>
      <c r="L431" s="152">
        <v>2690.0</v>
      </c>
      <c r="M431" s="495">
        <v>2556.0</v>
      </c>
      <c r="N431" s="57" t="s">
        <v>819</v>
      </c>
      <c r="P431" s="63"/>
      <c r="Q431" s="63"/>
      <c r="T431" s="63"/>
      <c r="U431" s="63">
        <f t="shared" si="49"/>
        <v>2556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231</v>
      </c>
      <c r="C432" s="57" t="s">
        <v>6</v>
      </c>
      <c r="D432" s="271" t="s">
        <v>567</v>
      </c>
      <c r="E432" s="57" t="s">
        <v>4</v>
      </c>
      <c r="F432" s="57" t="s">
        <v>955</v>
      </c>
      <c r="G432" s="57" t="s">
        <v>524</v>
      </c>
      <c r="H432" s="151">
        <v>1.0</v>
      </c>
      <c r="I432" s="113">
        <v>6390.0</v>
      </c>
      <c r="J432" s="125"/>
      <c r="K432" s="104"/>
      <c r="L432" s="152">
        <v>2690.0</v>
      </c>
      <c r="M432" s="495">
        <v>2556.0</v>
      </c>
      <c r="N432" s="57" t="s">
        <v>819</v>
      </c>
      <c r="P432" s="63"/>
      <c r="Q432" s="63"/>
      <c r="T432" s="63"/>
      <c r="U432" s="63">
        <f t="shared" si="49"/>
        <v>2556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57" t="s">
        <v>315</v>
      </c>
      <c r="B433" s="57" t="s">
        <v>231</v>
      </c>
      <c r="C433" s="57" t="s">
        <v>6</v>
      </c>
      <c r="D433" s="57" t="s">
        <v>328</v>
      </c>
      <c r="E433" s="57" t="s">
        <v>4</v>
      </c>
      <c r="F433" s="57" t="s">
        <v>955</v>
      </c>
      <c r="G433" s="57" t="s">
        <v>524</v>
      </c>
      <c r="H433" s="151">
        <v>1.0</v>
      </c>
      <c r="I433" s="113">
        <v>6390.0</v>
      </c>
      <c r="J433" s="125"/>
      <c r="K433" s="104"/>
      <c r="L433" s="152">
        <v>2690.0</v>
      </c>
      <c r="M433" s="495">
        <v>2556.0</v>
      </c>
      <c r="N433" s="57" t="s">
        <v>819</v>
      </c>
      <c r="P433" s="63"/>
      <c r="Q433" s="63"/>
      <c r="T433" s="63"/>
      <c r="U433" s="63">
        <f t="shared" si="49"/>
        <v>2556</v>
      </c>
      <c r="V433" s="63"/>
      <c r="W433" s="63"/>
      <c r="X433" s="63"/>
      <c r="Y433" s="63"/>
      <c r="Z433" s="63"/>
      <c r="AA433" s="63"/>
      <c r="AB433" s="63"/>
      <c r="AC433" s="63"/>
      <c r="AD433" s="63"/>
      <c r="AE433" s="252"/>
      <c r="AF433" s="252"/>
      <c r="AG433" s="252"/>
      <c r="AH433" s="252"/>
      <c r="AI433" s="270"/>
      <c r="AJ433" s="270"/>
      <c r="AK433" s="270"/>
    </row>
    <row r="434" ht="15.75" customHeight="1">
      <c r="A434" s="57" t="s">
        <v>315</v>
      </c>
      <c r="B434" s="57" t="s">
        <v>956</v>
      </c>
      <c r="C434" s="57" t="s">
        <v>6</v>
      </c>
      <c r="D434" s="57" t="s">
        <v>328</v>
      </c>
      <c r="E434" s="57" t="s">
        <v>4</v>
      </c>
      <c r="F434" s="57" t="s">
        <v>957</v>
      </c>
      <c r="G434" s="57" t="s">
        <v>524</v>
      </c>
      <c r="H434" s="151">
        <v>1.0</v>
      </c>
      <c r="I434" s="113">
        <v>3190.0</v>
      </c>
      <c r="J434" s="125"/>
      <c r="K434" s="104"/>
      <c r="L434" s="152">
        <v>1300.0</v>
      </c>
      <c r="M434" s="495">
        <v>1235.0</v>
      </c>
      <c r="N434" s="57" t="s">
        <v>819</v>
      </c>
      <c r="P434" s="63"/>
      <c r="Q434" s="63"/>
      <c r="T434" s="63"/>
      <c r="U434" s="63">
        <f t="shared" si="49"/>
        <v>1235</v>
      </c>
      <c r="V434" s="63"/>
      <c r="W434" s="63"/>
      <c r="X434" s="63"/>
      <c r="Y434" s="63"/>
      <c r="Z434" s="63"/>
      <c r="AA434" s="63"/>
      <c r="AB434" s="63"/>
      <c r="AC434" s="63"/>
      <c r="AD434" s="63"/>
      <c r="AE434" s="252"/>
      <c r="AF434" s="252"/>
      <c r="AG434" s="252"/>
      <c r="AH434" s="252"/>
      <c r="AI434" s="270"/>
      <c r="AJ434" s="270"/>
      <c r="AK434" s="270"/>
    </row>
    <row r="435" ht="15.75" customHeight="1">
      <c r="A435" s="57" t="s">
        <v>315</v>
      </c>
      <c r="B435" s="57" t="s">
        <v>956</v>
      </c>
      <c r="C435" s="57" t="s">
        <v>6</v>
      </c>
      <c r="D435" s="271" t="s">
        <v>567</v>
      </c>
      <c r="E435" s="57" t="s">
        <v>4</v>
      </c>
      <c r="F435" s="57" t="s">
        <v>957</v>
      </c>
      <c r="G435" s="57" t="s">
        <v>524</v>
      </c>
      <c r="H435" s="151">
        <v>1.0</v>
      </c>
      <c r="I435" s="113">
        <v>3190.0</v>
      </c>
      <c r="J435" s="125"/>
      <c r="K435" s="104"/>
      <c r="L435" s="152">
        <v>1300.0</v>
      </c>
      <c r="M435" s="495">
        <v>1235.0</v>
      </c>
      <c r="N435" s="57" t="s">
        <v>819</v>
      </c>
      <c r="P435" s="63"/>
      <c r="Q435" s="63"/>
      <c r="T435" s="63"/>
      <c r="U435" s="63">
        <f t="shared" si="49"/>
        <v>1235</v>
      </c>
      <c r="V435" s="63"/>
      <c r="W435" s="63"/>
      <c r="X435" s="63"/>
      <c r="Y435" s="63"/>
      <c r="Z435" s="63"/>
      <c r="AA435" s="63"/>
      <c r="AB435" s="63"/>
      <c r="AC435" s="63"/>
      <c r="AD435" s="63"/>
      <c r="AE435" s="252"/>
      <c r="AF435" s="252"/>
      <c r="AG435" s="252"/>
      <c r="AH435" s="252"/>
      <c r="AI435" s="270"/>
      <c r="AJ435" s="270"/>
      <c r="AK435" s="270"/>
    </row>
    <row r="436" ht="15.75" customHeight="1">
      <c r="A436" s="57" t="s">
        <v>315</v>
      </c>
      <c r="B436" s="57" t="s">
        <v>956</v>
      </c>
      <c r="C436" s="57" t="s">
        <v>6</v>
      </c>
      <c r="D436" s="57" t="s">
        <v>328</v>
      </c>
      <c r="E436" s="57" t="s">
        <v>4</v>
      </c>
      <c r="F436" s="57" t="s">
        <v>958</v>
      </c>
      <c r="G436" s="57" t="s">
        <v>524</v>
      </c>
      <c r="H436" s="151">
        <v>1.0</v>
      </c>
      <c r="I436" s="113">
        <v>3190.0</v>
      </c>
      <c r="J436" s="125"/>
      <c r="K436" s="104"/>
      <c r="L436" s="152">
        <v>1300.0</v>
      </c>
      <c r="M436" s="495">
        <v>1235.0</v>
      </c>
      <c r="N436" s="57" t="s">
        <v>819</v>
      </c>
      <c r="P436" s="63"/>
      <c r="Q436" s="63"/>
      <c r="T436" s="63"/>
      <c r="U436" s="63">
        <f t="shared" si="49"/>
        <v>1235</v>
      </c>
      <c r="V436" s="63"/>
      <c r="W436" s="63"/>
      <c r="X436" s="63"/>
      <c r="Y436" s="63"/>
      <c r="Z436" s="63"/>
      <c r="AA436" s="63"/>
      <c r="AB436" s="63"/>
      <c r="AC436" s="63"/>
      <c r="AD436" s="63"/>
      <c r="AE436" s="252"/>
      <c r="AF436" s="252"/>
      <c r="AG436" s="252"/>
      <c r="AH436" s="252"/>
      <c r="AI436" s="270"/>
      <c r="AJ436" s="270"/>
      <c r="AK436" s="270"/>
    </row>
    <row r="437" ht="15.75" customHeight="1">
      <c r="A437" s="57" t="s">
        <v>315</v>
      </c>
      <c r="B437" s="57" t="s">
        <v>956</v>
      </c>
      <c r="C437" s="57" t="s">
        <v>6</v>
      </c>
      <c r="D437" s="271" t="s">
        <v>567</v>
      </c>
      <c r="E437" s="57" t="s">
        <v>4</v>
      </c>
      <c r="F437" s="57" t="s">
        <v>958</v>
      </c>
      <c r="G437" s="57" t="s">
        <v>524</v>
      </c>
      <c r="H437" s="151">
        <v>1.0</v>
      </c>
      <c r="I437" s="113">
        <v>3190.0</v>
      </c>
      <c r="J437" s="125"/>
      <c r="K437" s="104"/>
      <c r="L437" s="152">
        <v>1300.0</v>
      </c>
      <c r="M437" s="495">
        <v>1235.0</v>
      </c>
      <c r="N437" s="57" t="s">
        <v>819</v>
      </c>
      <c r="P437" s="63"/>
      <c r="Q437" s="63"/>
      <c r="T437" s="63"/>
      <c r="U437" s="63">
        <f t="shared" si="49"/>
        <v>1235</v>
      </c>
      <c r="V437" s="63"/>
      <c r="W437" s="63"/>
      <c r="X437" s="63"/>
      <c r="Y437" s="63"/>
      <c r="Z437" s="63"/>
      <c r="AA437" s="63"/>
      <c r="AB437" s="63"/>
      <c r="AC437" s="63"/>
      <c r="AD437" s="63"/>
      <c r="AE437" s="252"/>
      <c r="AF437" s="252"/>
      <c r="AG437" s="252"/>
      <c r="AH437" s="252"/>
      <c r="AI437" s="270"/>
      <c r="AJ437" s="270"/>
      <c r="AK437" s="270"/>
    </row>
    <row r="438" ht="15.75" customHeight="1">
      <c r="A438" s="57" t="s">
        <v>315</v>
      </c>
      <c r="B438" s="57" t="s">
        <v>956</v>
      </c>
      <c r="C438" s="57" t="s">
        <v>6</v>
      </c>
      <c r="D438" s="271" t="s">
        <v>567</v>
      </c>
      <c r="E438" s="57" t="s">
        <v>4</v>
      </c>
      <c r="F438" s="57" t="s">
        <v>959</v>
      </c>
      <c r="G438" s="57" t="s">
        <v>524</v>
      </c>
      <c r="H438" s="151">
        <v>1.0</v>
      </c>
      <c r="I438" s="113">
        <v>3190.0</v>
      </c>
      <c r="J438" s="125"/>
      <c r="K438" s="104"/>
      <c r="L438" s="152">
        <v>1300.0</v>
      </c>
      <c r="M438" s="495">
        <v>1235.0</v>
      </c>
      <c r="N438" s="57" t="s">
        <v>819</v>
      </c>
      <c r="P438" s="63"/>
      <c r="Q438" s="63"/>
      <c r="T438" s="63"/>
      <c r="U438" s="63">
        <f t="shared" si="49"/>
        <v>1235</v>
      </c>
      <c r="V438" s="63"/>
      <c r="W438" s="63"/>
      <c r="X438" s="63"/>
      <c r="Y438" s="63"/>
      <c r="Z438" s="63"/>
      <c r="AA438" s="63"/>
      <c r="AB438" s="63"/>
      <c r="AC438" s="63"/>
      <c r="AD438" s="63"/>
      <c r="AE438" s="252"/>
      <c r="AF438" s="252"/>
      <c r="AG438" s="252"/>
      <c r="AH438" s="252"/>
      <c r="AI438" s="270"/>
      <c r="AJ438" s="270"/>
      <c r="AK438" s="270"/>
    </row>
    <row r="439" ht="15.75" customHeight="1">
      <c r="A439" s="57" t="s">
        <v>315</v>
      </c>
      <c r="B439" s="57" t="s">
        <v>956</v>
      </c>
      <c r="C439" s="57" t="s">
        <v>6</v>
      </c>
      <c r="D439" s="35" t="s">
        <v>474</v>
      </c>
      <c r="E439" s="57" t="s">
        <v>4</v>
      </c>
      <c r="F439" s="57" t="s">
        <v>959</v>
      </c>
      <c r="G439" s="57" t="s">
        <v>524</v>
      </c>
      <c r="H439" s="151">
        <v>1.0</v>
      </c>
      <c r="I439" s="113">
        <v>3190.0</v>
      </c>
      <c r="J439" s="125"/>
      <c r="K439" s="104"/>
      <c r="L439" s="152">
        <v>1300.0</v>
      </c>
      <c r="M439" s="495">
        <v>1235.0</v>
      </c>
      <c r="N439" s="57" t="s">
        <v>819</v>
      </c>
      <c r="P439" s="63"/>
      <c r="Q439" s="63"/>
      <c r="T439" s="63"/>
      <c r="U439" s="63">
        <f t="shared" si="49"/>
        <v>1235</v>
      </c>
      <c r="V439" s="63"/>
      <c r="W439" s="63"/>
      <c r="X439" s="63"/>
      <c r="Y439" s="63"/>
      <c r="Z439" s="63"/>
      <c r="AA439" s="63"/>
      <c r="AB439" s="63"/>
      <c r="AC439" s="63"/>
      <c r="AD439" s="63"/>
      <c r="AE439" s="252"/>
      <c r="AF439" s="252"/>
      <c r="AG439" s="252"/>
      <c r="AH439" s="252"/>
      <c r="AI439" s="270"/>
      <c r="AJ439" s="270"/>
      <c r="AK439" s="270"/>
    </row>
    <row r="440" ht="15.75" customHeight="1">
      <c r="A440" s="57" t="s">
        <v>315</v>
      </c>
      <c r="B440" s="57" t="s">
        <v>236</v>
      </c>
      <c r="C440" s="57" t="s">
        <v>6</v>
      </c>
      <c r="D440" s="57" t="s">
        <v>328</v>
      </c>
      <c r="E440" s="57" t="s">
        <v>4</v>
      </c>
      <c r="F440" s="57" t="s">
        <v>960</v>
      </c>
      <c r="G440" s="57" t="s">
        <v>524</v>
      </c>
      <c r="H440" s="151">
        <v>1.0</v>
      </c>
      <c r="I440" s="113">
        <v>2590.0</v>
      </c>
      <c r="J440" s="125"/>
      <c r="K440" s="104"/>
      <c r="L440" s="152">
        <v>997.0</v>
      </c>
      <c r="M440" s="495">
        <v>947.0</v>
      </c>
      <c r="N440" s="57" t="s">
        <v>819</v>
      </c>
      <c r="P440" s="63"/>
      <c r="Q440" s="63"/>
      <c r="T440" s="63"/>
      <c r="U440" s="63">
        <f t="shared" si="49"/>
        <v>947</v>
      </c>
      <c r="V440" s="63"/>
      <c r="W440" s="63"/>
      <c r="X440" s="63"/>
      <c r="Y440" s="63"/>
      <c r="Z440" s="63"/>
      <c r="AA440" s="63"/>
      <c r="AB440" s="63"/>
      <c r="AC440" s="63"/>
      <c r="AD440" s="63"/>
      <c r="AE440" s="252"/>
      <c r="AF440" s="252"/>
      <c r="AG440" s="252"/>
      <c r="AH440" s="252"/>
      <c r="AI440" s="270"/>
      <c r="AJ440" s="270"/>
      <c r="AK440" s="270"/>
    </row>
    <row r="441" ht="15.75" customHeight="1">
      <c r="A441" s="57" t="s">
        <v>315</v>
      </c>
      <c r="B441" s="57" t="s">
        <v>236</v>
      </c>
      <c r="C441" s="57" t="s">
        <v>6</v>
      </c>
      <c r="D441" s="271" t="s">
        <v>567</v>
      </c>
      <c r="E441" s="57" t="s">
        <v>4</v>
      </c>
      <c r="F441" s="57" t="s">
        <v>960</v>
      </c>
      <c r="G441" s="57" t="s">
        <v>524</v>
      </c>
      <c r="H441" s="151">
        <v>1.0</v>
      </c>
      <c r="I441" s="113">
        <v>2590.0</v>
      </c>
      <c r="J441" s="125"/>
      <c r="K441" s="104"/>
      <c r="L441" s="152">
        <v>997.0</v>
      </c>
      <c r="M441" s="495">
        <v>947.0</v>
      </c>
      <c r="N441" s="57" t="s">
        <v>819</v>
      </c>
      <c r="P441" s="63"/>
      <c r="Q441" s="63"/>
      <c r="T441" s="63"/>
      <c r="U441" s="63">
        <f t="shared" si="49"/>
        <v>947</v>
      </c>
      <c r="V441" s="63"/>
      <c r="W441" s="63"/>
      <c r="X441" s="63"/>
      <c r="Y441" s="63"/>
      <c r="Z441" s="63"/>
      <c r="AA441" s="63"/>
      <c r="AB441" s="63"/>
      <c r="AC441" s="63"/>
      <c r="AD441" s="63"/>
      <c r="AE441" s="252"/>
      <c r="AF441" s="252"/>
      <c r="AG441" s="252"/>
      <c r="AH441" s="252"/>
      <c r="AI441" s="270"/>
      <c r="AJ441" s="270"/>
      <c r="AK441" s="270"/>
    </row>
    <row r="442" ht="15.75" customHeight="1">
      <c r="A442" s="57" t="s">
        <v>315</v>
      </c>
      <c r="B442" s="57" t="s">
        <v>236</v>
      </c>
      <c r="C442" s="57" t="s">
        <v>22</v>
      </c>
      <c r="D442" s="271" t="s">
        <v>567</v>
      </c>
      <c r="E442" s="57" t="s">
        <v>4</v>
      </c>
      <c r="F442" s="57" t="s">
        <v>608</v>
      </c>
      <c r="G442" s="57" t="s">
        <v>524</v>
      </c>
      <c r="H442" s="151">
        <v>1.0</v>
      </c>
      <c r="I442" s="113">
        <v>2790.0</v>
      </c>
      <c r="J442" s="125"/>
      <c r="K442" s="104"/>
      <c r="L442" s="152">
        <v>1190.0</v>
      </c>
      <c r="M442" s="496">
        <v>1131.0</v>
      </c>
      <c r="N442" s="57" t="s">
        <v>819</v>
      </c>
      <c r="P442" s="63"/>
      <c r="Q442" s="63"/>
      <c r="T442" s="63"/>
      <c r="U442" s="63">
        <f t="shared" si="49"/>
        <v>1131</v>
      </c>
      <c r="V442" s="63"/>
      <c r="W442" s="63"/>
      <c r="X442" s="63"/>
      <c r="Y442" s="63"/>
      <c r="Z442" s="63"/>
      <c r="AA442" s="63"/>
      <c r="AB442" s="63"/>
      <c r="AC442" s="63"/>
      <c r="AD442" s="63"/>
      <c r="AE442" s="252"/>
      <c r="AF442" s="252"/>
      <c r="AG442" s="252"/>
      <c r="AH442" s="252"/>
      <c r="AI442" s="270"/>
      <c r="AJ442" s="270"/>
      <c r="AK442" s="270"/>
    </row>
    <row r="443" ht="15.75" customHeight="1">
      <c r="A443" s="57" t="s">
        <v>315</v>
      </c>
      <c r="B443" s="57" t="s">
        <v>236</v>
      </c>
      <c r="C443" s="57" t="s">
        <v>22</v>
      </c>
      <c r="D443" s="57" t="s">
        <v>328</v>
      </c>
      <c r="E443" s="57" t="s">
        <v>4</v>
      </c>
      <c r="F443" s="57" t="s">
        <v>608</v>
      </c>
      <c r="G443" s="57" t="s">
        <v>524</v>
      </c>
      <c r="H443" s="151">
        <v>0.0</v>
      </c>
      <c r="I443" s="113">
        <v>2790.0</v>
      </c>
      <c r="J443" s="125"/>
      <c r="K443" s="104"/>
      <c r="L443" s="152">
        <v>1190.0</v>
      </c>
      <c r="M443" s="496">
        <v>1131.0</v>
      </c>
      <c r="N443" s="57" t="s">
        <v>819</v>
      </c>
      <c r="O443" s="395" t="s">
        <v>1770</v>
      </c>
      <c r="P443" s="63"/>
      <c r="Q443" s="63"/>
      <c r="T443" s="63"/>
      <c r="U443" s="63">
        <f t="shared" si="49"/>
        <v>0</v>
      </c>
      <c r="V443" s="63"/>
      <c r="W443" s="63"/>
      <c r="X443" s="63"/>
      <c r="Y443" s="63"/>
      <c r="Z443" s="63"/>
      <c r="AA443" s="63"/>
      <c r="AB443" s="63"/>
      <c r="AC443" s="63"/>
      <c r="AD443" s="63"/>
      <c r="AE443" s="252"/>
      <c r="AF443" s="252"/>
      <c r="AG443" s="252"/>
      <c r="AH443" s="252"/>
      <c r="AI443" s="270"/>
      <c r="AJ443" s="270"/>
      <c r="AK443" s="270"/>
    </row>
    <row r="444" ht="15.75" customHeight="1">
      <c r="A444" s="57" t="s">
        <v>315</v>
      </c>
      <c r="B444" s="57" t="s">
        <v>236</v>
      </c>
      <c r="C444" s="57" t="s">
        <v>22</v>
      </c>
      <c r="D444" s="271" t="s">
        <v>567</v>
      </c>
      <c r="E444" s="57" t="s">
        <v>4</v>
      </c>
      <c r="F444" s="57" t="s">
        <v>961</v>
      </c>
      <c r="G444" s="57" t="s">
        <v>524</v>
      </c>
      <c r="H444" s="151">
        <v>2.0</v>
      </c>
      <c r="I444" s="113">
        <v>2790.0</v>
      </c>
      <c r="J444" s="125"/>
      <c r="K444" s="104"/>
      <c r="L444" s="152">
        <v>1190.0</v>
      </c>
      <c r="M444" s="495">
        <v>1131.0</v>
      </c>
      <c r="N444" s="57" t="s">
        <v>819</v>
      </c>
      <c r="P444" s="63"/>
      <c r="Q444" s="63"/>
      <c r="T444" s="63"/>
      <c r="U444" s="63">
        <f t="shared" si="49"/>
        <v>2262</v>
      </c>
      <c r="V444" s="63"/>
      <c r="W444" s="63"/>
      <c r="X444" s="63"/>
      <c r="Y444" s="63"/>
      <c r="Z444" s="63"/>
      <c r="AA444" s="63"/>
      <c r="AB444" s="63"/>
      <c r="AC444" s="63"/>
      <c r="AD444" s="63"/>
      <c r="AE444" s="252"/>
      <c r="AF444" s="252"/>
      <c r="AG444" s="252"/>
      <c r="AH444" s="252"/>
      <c r="AI444" s="270"/>
      <c r="AJ444" s="270"/>
      <c r="AK444" s="270"/>
    </row>
    <row r="445" ht="15.75" customHeight="1">
      <c r="A445" s="57" t="s">
        <v>315</v>
      </c>
      <c r="B445" s="57" t="s">
        <v>236</v>
      </c>
      <c r="C445" s="57" t="s">
        <v>22</v>
      </c>
      <c r="D445" s="57" t="s">
        <v>328</v>
      </c>
      <c r="E445" s="57" t="s">
        <v>4</v>
      </c>
      <c r="F445" s="57" t="s">
        <v>961</v>
      </c>
      <c r="G445" s="57" t="s">
        <v>524</v>
      </c>
      <c r="H445" s="151">
        <v>1.0</v>
      </c>
      <c r="I445" s="113">
        <v>2790.0</v>
      </c>
      <c r="J445" s="125"/>
      <c r="K445" s="104"/>
      <c r="L445" s="152">
        <v>1190.0</v>
      </c>
      <c r="M445" s="495">
        <v>1131.0</v>
      </c>
      <c r="N445" s="57" t="s">
        <v>819</v>
      </c>
      <c r="P445" s="63"/>
      <c r="Q445" s="63"/>
      <c r="T445" s="63"/>
      <c r="U445" s="63">
        <f t="shared" si="49"/>
        <v>1131</v>
      </c>
      <c r="V445" s="63"/>
      <c r="W445" s="63"/>
      <c r="X445" s="63"/>
      <c r="Y445" s="63"/>
      <c r="Z445" s="63"/>
      <c r="AA445" s="63"/>
      <c r="AB445" s="63"/>
      <c r="AC445" s="63"/>
      <c r="AD445" s="63"/>
      <c r="AE445" s="252"/>
      <c r="AF445" s="252"/>
      <c r="AG445" s="252"/>
      <c r="AH445" s="252"/>
      <c r="AI445" s="270"/>
      <c r="AJ445" s="270"/>
      <c r="AK445" s="270"/>
    </row>
    <row r="446" ht="15.75" customHeight="1">
      <c r="A446" s="57" t="s">
        <v>315</v>
      </c>
      <c r="B446" s="57" t="s">
        <v>231</v>
      </c>
      <c r="C446" s="57" t="s">
        <v>6</v>
      </c>
      <c r="D446" s="271" t="s">
        <v>567</v>
      </c>
      <c r="E446" s="57" t="s">
        <v>4</v>
      </c>
      <c r="F446" s="58" t="s">
        <v>1119</v>
      </c>
      <c r="G446" s="57" t="s">
        <v>524</v>
      </c>
      <c r="H446" s="77">
        <v>1.0</v>
      </c>
      <c r="I446" s="113">
        <v>6590.0</v>
      </c>
      <c r="J446" s="125"/>
      <c r="K446" s="178">
        <v>2750.0</v>
      </c>
      <c r="L446" s="151">
        <v>2613.0</v>
      </c>
      <c r="M446" s="175">
        <f t="shared" ref="M446:M474" si="50">L446*H446</f>
        <v>2613</v>
      </c>
      <c r="N446" s="57" t="s">
        <v>1095</v>
      </c>
      <c r="O446" s="58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  <c r="AA446" s="252"/>
      <c r="AB446" s="252"/>
      <c r="AC446" s="252"/>
      <c r="AD446" s="252"/>
      <c r="AE446" s="252"/>
      <c r="AF446" s="252"/>
      <c r="AG446" s="252"/>
      <c r="AH446" s="252"/>
      <c r="AI446" s="270"/>
      <c r="AJ446" s="270"/>
      <c r="AK446" s="270"/>
    </row>
    <row r="447" ht="15.75" customHeight="1">
      <c r="A447" s="57" t="s">
        <v>315</v>
      </c>
      <c r="B447" s="57" t="s">
        <v>246</v>
      </c>
      <c r="C447" s="57" t="s">
        <v>6</v>
      </c>
      <c r="D447" s="57" t="s">
        <v>328</v>
      </c>
      <c r="E447" s="57" t="s">
        <v>4</v>
      </c>
      <c r="F447" s="58" t="s">
        <v>1120</v>
      </c>
      <c r="G447" s="57" t="s">
        <v>524</v>
      </c>
      <c r="H447" s="77">
        <v>1.0</v>
      </c>
      <c r="I447" s="113">
        <v>2390.0</v>
      </c>
      <c r="J447" s="125"/>
      <c r="K447" s="178">
        <v>997.0</v>
      </c>
      <c r="L447" s="151">
        <v>947.0</v>
      </c>
      <c r="M447" s="175">
        <f t="shared" si="50"/>
        <v>947</v>
      </c>
      <c r="N447" s="57" t="s">
        <v>1095</v>
      </c>
      <c r="O447" s="58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  <c r="AA447" s="252"/>
      <c r="AB447" s="252"/>
      <c r="AC447" s="252"/>
      <c r="AD447" s="252"/>
      <c r="AE447" s="252"/>
      <c r="AF447" s="252"/>
      <c r="AG447" s="252"/>
      <c r="AH447" s="252"/>
      <c r="AI447" s="270"/>
      <c r="AJ447" s="270"/>
      <c r="AK447" s="270"/>
    </row>
    <row r="448" ht="15.75" customHeight="1">
      <c r="A448" s="57" t="s">
        <v>315</v>
      </c>
      <c r="B448" s="57" t="s">
        <v>246</v>
      </c>
      <c r="C448" s="57" t="s">
        <v>6</v>
      </c>
      <c r="D448" s="271" t="s">
        <v>567</v>
      </c>
      <c r="E448" s="57" t="s">
        <v>4</v>
      </c>
      <c r="F448" s="58" t="s">
        <v>1120</v>
      </c>
      <c r="G448" s="57" t="s">
        <v>524</v>
      </c>
      <c r="H448" s="77">
        <v>1.0</v>
      </c>
      <c r="I448" s="113">
        <v>2390.0</v>
      </c>
      <c r="J448" s="125"/>
      <c r="K448" s="178">
        <v>997.0</v>
      </c>
      <c r="L448" s="151">
        <v>947.0</v>
      </c>
      <c r="M448" s="175">
        <f t="shared" si="50"/>
        <v>947</v>
      </c>
      <c r="N448" s="57" t="s">
        <v>1095</v>
      </c>
      <c r="O448" s="58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  <c r="AH448" s="252"/>
      <c r="AI448" s="270"/>
      <c r="AJ448" s="270"/>
      <c r="AK448" s="270"/>
    </row>
    <row r="449" ht="15.75" customHeight="1">
      <c r="A449" s="57" t="s">
        <v>315</v>
      </c>
      <c r="B449" s="57" t="s">
        <v>246</v>
      </c>
      <c r="C449" s="57" t="s">
        <v>6</v>
      </c>
      <c r="D449" s="271" t="s">
        <v>567</v>
      </c>
      <c r="E449" s="57" t="s">
        <v>4</v>
      </c>
      <c r="F449" s="58" t="s">
        <v>1121</v>
      </c>
      <c r="G449" s="57" t="s">
        <v>524</v>
      </c>
      <c r="H449" s="77">
        <v>1.0</v>
      </c>
      <c r="I449" s="113">
        <v>2390.0</v>
      </c>
      <c r="J449" s="125"/>
      <c r="K449" s="178">
        <v>997.0</v>
      </c>
      <c r="L449" s="151">
        <v>947.0</v>
      </c>
      <c r="M449" s="175">
        <f t="shared" si="50"/>
        <v>947</v>
      </c>
      <c r="N449" s="57" t="s">
        <v>1095</v>
      </c>
      <c r="O449" s="58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  <c r="AA449" s="252"/>
      <c r="AB449" s="252"/>
      <c r="AC449" s="252"/>
      <c r="AD449" s="252"/>
      <c r="AE449" s="252"/>
      <c r="AF449" s="252"/>
      <c r="AG449" s="252"/>
      <c r="AH449" s="252"/>
      <c r="AI449" s="270"/>
      <c r="AJ449" s="270"/>
      <c r="AK449" s="270"/>
    </row>
    <row r="450" ht="15.75" customHeight="1">
      <c r="A450" s="57" t="s">
        <v>315</v>
      </c>
      <c r="B450" s="57" t="s">
        <v>246</v>
      </c>
      <c r="C450" s="57" t="s">
        <v>6</v>
      </c>
      <c r="D450" s="57" t="s">
        <v>328</v>
      </c>
      <c r="E450" s="57" t="s">
        <v>4</v>
      </c>
      <c r="F450" s="58" t="s">
        <v>1121</v>
      </c>
      <c r="G450" s="57" t="s">
        <v>524</v>
      </c>
      <c r="H450" s="77">
        <v>1.0</v>
      </c>
      <c r="I450" s="113">
        <v>2390.0</v>
      </c>
      <c r="J450" s="125"/>
      <c r="K450" s="178">
        <v>997.0</v>
      </c>
      <c r="L450" s="151">
        <v>947.0</v>
      </c>
      <c r="M450" s="175">
        <f t="shared" si="50"/>
        <v>947</v>
      </c>
      <c r="N450" s="57" t="s">
        <v>1095</v>
      </c>
      <c r="O450" s="58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  <c r="AA450" s="252"/>
      <c r="AB450" s="252"/>
      <c r="AC450" s="252"/>
      <c r="AD450" s="252"/>
      <c r="AE450" s="252"/>
      <c r="AF450" s="252"/>
      <c r="AG450" s="252"/>
      <c r="AH450" s="252"/>
      <c r="AI450" s="270"/>
      <c r="AJ450" s="270"/>
      <c r="AK450" s="270"/>
    </row>
    <row r="451" ht="15.75" customHeight="1">
      <c r="A451" s="57" t="s">
        <v>315</v>
      </c>
      <c r="B451" s="57" t="s">
        <v>246</v>
      </c>
      <c r="C451" s="57" t="s">
        <v>6</v>
      </c>
      <c r="D451" s="271" t="s">
        <v>567</v>
      </c>
      <c r="E451" s="57" t="s">
        <v>4</v>
      </c>
      <c r="F451" s="58" t="s">
        <v>1122</v>
      </c>
      <c r="G451" s="57" t="s">
        <v>524</v>
      </c>
      <c r="H451" s="77">
        <v>2.0</v>
      </c>
      <c r="I451" s="113">
        <v>2790.0</v>
      </c>
      <c r="J451" s="125"/>
      <c r="K451" s="178">
        <v>1190.0</v>
      </c>
      <c r="L451" s="151">
        <v>1131.0</v>
      </c>
      <c r="M451" s="175">
        <f t="shared" si="50"/>
        <v>2262</v>
      </c>
      <c r="N451" s="57" t="s">
        <v>1095</v>
      </c>
      <c r="O451" s="58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  <c r="AA451" s="252"/>
      <c r="AB451" s="252"/>
      <c r="AC451" s="252"/>
      <c r="AD451" s="252"/>
      <c r="AE451" s="252"/>
      <c r="AF451" s="252"/>
      <c r="AG451" s="252"/>
      <c r="AH451" s="252"/>
      <c r="AI451" s="270"/>
      <c r="AJ451" s="270"/>
      <c r="AK451" s="270"/>
    </row>
    <row r="452" ht="15.75" customHeight="1">
      <c r="A452" s="57" t="s">
        <v>315</v>
      </c>
      <c r="B452" s="57" t="s">
        <v>231</v>
      </c>
      <c r="C452" s="57" t="s">
        <v>6</v>
      </c>
      <c r="D452" s="57" t="s">
        <v>328</v>
      </c>
      <c r="E452" s="57" t="s">
        <v>4</v>
      </c>
      <c r="F452" s="58" t="s">
        <v>1124</v>
      </c>
      <c r="G452" s="57" t="s">
        <v>524</v>
      </c>
      <c r="H452" s="77">
        <v>1.0</v>
      </c>
      <c r="I452" s="113">
        <v>6590.0</v>
      </c>
      <c r="J452" s="125"/>
      <c r="K452" s="178">
        <v>2730.0</v>
      </c>
      <c r="L452" s="151">
        <v>2594.0</v>
      </c>
      <c r="M452" s="175">
        <f t="shared" si="50"/>
        <v>2594</v>
      </c>
      <c r="N452" s="57" t="s">
        <v>1095</v>
      </c>
      <c r="O452" s="58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  <c r="AA452" s="252"/>
      <c r="AB452" s="252"/>
      <c r="AC452" s="252"/>
      <c r="AD452" s="252"/>
      <c r="AE452" s="252"/>
      <c r="AF452" s="252"/>
      <c r="AG452" s="252"/>
      <c r="AH452" s="252"/>
      <c r="AI452" s="270"/>
      <c r="AJ452" s="270"/>
      <c r="AK452" s="270"/>
    </row>
    <row r="453" ht="15.75" customHeight="1">
      <c r="A453" s="57" t="s">
        <v>315</v>
      </c>
      <c r="B453" s="57" t="s">
        <v>231</v>
      </c>
      <c r="C453" s="57" t="s">
        <v>6</v>
      </c>
      <c r="D453" s="57" t="s">
        <v>328</v>
      </c>
      <c r="E453" s="57" t="s">
        <v>4</v>
      </c>
      <c r="F453" s="58" t="s">
        <v>1125</v>
      </c>
      <c r="G453" s="57" t="s">
        <v>524</v>
      </c>
      <c r="H453" s="77">
        <v>1.0</v>
      </c>
      <c r="I453" s="113">
        <v>6590.0</v>
      </c>
      <c r="J453" s="125"/>
      <c r="K453" s="178">
        <v>2730.0</v>
      </c>
      <c r="L453" s="151">
        <v>2594.0</v>
      </c>
      <c r="M453" s="175">
        <f t="shared" si="50"/>
        <v>2594</v>
      </c>
      <c r="N453" s="57" t="s">
        <v>1095</v>
      </c>
      <c r="O453" s="58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  <c r="AA453" s="252"/>
      <c r="AB453" s="252"/>
      <c r="AC453" s="252"/>
      <c r="AD453" s="252"/>
      <c r="AE453" s="252"/>
      <c r="AF453" s="252"/>
      <c r="AG453" s="252"/>
      <c r="AH453" s="252"/>
      <c r="AI453" s="270"/>
      <c r="AJ453" s="270"/>
      <c r="AK453" s="270"/>
    </row>
    <row r="454" ht="15.75" customHeight="1">
      <c r="A454" s="57" t="s">
        <v>315</v>
      </c>
      <c r="B454" s="57" t="s">
        <v>231</v>
      </c>
      <c r="C454" s="57" t="s">
        <v>6</v>
      </c>
      <c r="D454" s="271" t="s">
        <v>567</v>
      </c>
      <c r="E454" s="57" t="s">
        <v>4</v>
      </c>
      <c r="F454" s="58" t="s">
        <v>1125</v>
      </c>
      <c r="G454" s="57" t="s">
        <v>524</v>
      </c>
      <c r="H454" s="77">
        <v>1.0</v>
      </c>
      <c r="I454" s="113">
        <v>6590.0</v>
      </c>
      <c r="J454" s="125"/>
      <c r="K454" s="178">
        <v>2730.0</v>
      </c>
      <c r="L454" s="151">
        <v>2594.0</v>
      </c>
      <c r="M454" s="175">
        <f t="shared" si="50"/>
        <v>2594</v>
      </c>
      <c r="N454" s="57" t="s">
        <v>1095</v>
      </c>
      <c r="O454" s="58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  <c r="AA454" s="252"/>
      <c r="AB454" s="252"/>
      <c r="AC454" s="252"/>
      <c r="AD454" s="252"/>
      <c r="AE454" s="252"/>
      <c r="AF454" s="252"/>
      <c r="AG454" s="252"/>
      <c r="AH454" s="252"/>
      <c r="AI454" s="270"/>
      <c r="AJ454" s="270"/>
      <c r="AK454" s="270"/>
    </row>
    <row r="455" ht="15.75" customHeight="1">
      <c r="A455" s="57" t="s">
        <v>315</v>
      </c>
      <c r="B455" s="57" t="s">
        <v>231</v>
      </c>
      <c r="C455" s="57" t="s">
        <v>6</v>
      </c>
      <c r="D455" s="57" t="s">
        <v>318</v>
      </c>
      <c r="E455" s="57" t="s">
        <v>4</v>
      </c>
      <c r="F455" s="58" t="s">
        <v>1165</v>
      </c>
      <c r="G455" s="57" t="s">
        <v>524</v>
      </c>
      <c r="H455" s="38">
        <v>1.0</v>
      </c>
      <c r="I455" s="113">
        <v>5990.0</v>
      </c>
      <c r="J455" s="125"/>
      <c r="K455" s="179">
        <v>2550.0</v>
      </c>
      <c r="L455" s="38">
        <v>2270.0</v>
      </c>
      <c r="M455" s="189">
        <f t="shared" si="50"/>
        <v>2270</v>
      </c>
      <c r="N455" s="57" t="s">
        <v>1134</v>
      </c>
      <c r="O455" s="58"/>
      <c r="P455" s="63"/>
      <c r="Q455" s="63"/>
      <c r="R455" s="190"/>
      <c r="S455" s="77"/>
      <c r="T455" s="191"/>
      <c r="U455" s="191"/>
      <c r="V455" s="191"/>
      <c r="W455" s="83"/>
      <c r="X455" s="192"/>
      <c r="Y455" s="192"/>
      <c r="Z455" s="192"/>
      <c r="AA455" s="192"/>
      <c r="AB455" s="192"/>
      <c r="AC455" s="192"/>
      <c r="AD455" s="192"/>
      <c r="AE455" s="192"/>
      <c r="AF455" s="192"/>
      <c r="AG455" s="192"/>
      <c r="AH455" s="63"/>
      <c r="AI455" s="63"/>
      <c r="AJ455" s="63"/>
      <c r="AK455" s="270"/>
      <c r="AL455" s="270"/>
      <c r="AM455" s="270"/>
      <c r="AN455" s="270"/>
    </row>
    <row r="456" ht="15.75" customHeight="1">
      <c r="A456" s="57" t="s">
        <v>315</v>
      </c>
      <c r="B456" s="57" t="s">
        <v>231</v>
      </c>
      <c r="C456" s="57" t="s">
        <v>6</v>
      </c>
      <c r="D456" s="57" t="s">
        <v>328</v>
      </c>
      <c r="E456" s="57" t="s">
        <v>4</v>
      </c>
      <c r="F456" s="58" t="s">
        <v>1165</v>
      </c>
      <c r="G456" s="57" t="s">
        <v>524</v>
      </c>
      <c r="H456" s="38">
        <v>1.0</v>
      </c>
      <c r="I456" s="113">
        <v>5990.0</v>
      </c>
      <c r="J456" s="125"/>
      <c r="K456" s="179">
        <v>2550.0</v>
      </c>
      <c r="L456" s="38">
        <v>2270.0</v>
      </c>
      <c r="M456" s="189">
        <f t="shared" si="50"/>
        <v>2270</v>
      </c>
      <c r="N456" s="57" t="s">
        <v>1134</v>
      </c>
      <c r="O456" s="58"/>
      <c r="P456" s="63"/>
      <c r="Q456" s="63"/>
      <c r="R456" s="190"/>
      <c r="S456" s="77"/>
      <c r="T456" s="191"/>
      <c r="U456" s="191"/>
      <c r="V456" s="191"/>
      <c r="W456" s="83"/>
      <c r="X456" s="192"/>
      <c r="Y456" s="192"/>
      <c r="Z456" s="192"/>
      <c r="AA456" s="192"/>
      <c r="AB456" s="192"/>
      <c r="AC456" s="192"/>
      <c r="AD456" s="192"/>
      <c r="AE456" s="192"/>
      <c r="AF456" s="192"/>
      <c r="AG456" s="192"/>
      <c r="AH456" s="63"/>
      <c r="AI456" s="63"/>
      <c r="AJ456" s="63"/>
      <c r="AK456" s="270"/>
      <c r="AL456" s="270"/>
      <c r="AM456" s="270"/>
      <c r="AN456" s="270"/>
    </row>
    <row r="457" ht="15.75" customHeight="1">
      <c r="A457" s="57" t="s">
        <v>315</v>
      </c>
      <c r="B457" s="57" t="s">
        <v>231</v>
      </c>
      <c r="C457" s="57" t="s">
        <v>6</v>
      </c>
      <c r="D457" s="57" t="s">
        <v>328</v>
      </c>
      <c r="E457" s="57" t="s">
        <v>4</v>
      </c>
      <c r="F457" s="58" t="s">
        <v>1166</v>
      </c>
      <c r="G457" s="57" t="s">
        <v>524</v>
      </c>
      <c r="H457" s="38">
        <v>1.0</v>
      </c>
      <c r="I457" s="113">
        <v>6590.0</v>
      </c>
      <c r="J457" s="125"/>
      <c r="K457" s="179">
        <v>2830.0</v>
      </c>
      <c r="L457" s="38">
        <v>2519.0</v>
      </c>
      <c r="M457" s="189">
        <f t="shared" si="50"/>
        <v>2519</v>
      </c>
      <c r="N457" s="57" t="s">
        <v>1134</v>
      </c>
      <c r="O457" s="58"/>
      <c r="P457" s="63"/>
      <c r="Q457" s="63"/>
      <c r="R457" s="190"/>
      <c r="S457" s="77"/>
      <c r="T457" s="191"/>
      <c r="U457" s="191"/>
      <c r="V457" s="191"/>
      <c r="W457" s="83"/>
      <c r="X457" s="192"/>
      <c r="Y457" s="192"/>
      <c r="Z457" s="192"/>
      <c r="AA457" s="192"/>
      <c r="AB457" s="192"/>
      <c r="AC457" s="192"/>
      <c r="AD457" s="192"/>
      <c r="AE457" s="192"/>
      <c r="AF457" s="192"/>
      <c r="AG457" s="192"/>
      <c r="AH457" s="63"/>
      <c r="AI457" s="63"/>
      <c r="AJ457" s="63"/>
      <c r="AK457" s="270"/>
      <c r="AL457" s="270"/>
      <c r="AM457" s="270"/>
      <c r="AN457" s="270"/>
    </row>
    <row r="458" ht="15.75" customHeight="1">
      <c r="A458" s="57" t="s">
        <v>315</v>
      </c>
      <c r="B458" s="57" t="s">
        <v>231</v>
      </c>
      <c r="C458" s="57" t="s">
        <v>6</v>
      </c>
      <c r="D458" s="57" t="s">
        <v>324</v>
      </c>
      <c r="E458" s="57" t="s">
        <v>4</v>
      </c>
      <c r="F458" s="58" t="s">
        <v>1166</v>
      </c>
      <c r="G458" s="57" t="s">
        <v>524</v>
      </c>
      <c r="H458" s="38">
        <v>1.0</v>
      </c>
      <c r="I458" s="113">
        <v>6590.0</v>
      </c>
      <c r="J458" s="125"/>
      <c r="K458" s="179">
        <v>2830.0</v>
      </c>
      <c r="L458" s="38">
        <v>2519.0</v>
      </c>
      <c r="M458" s="189">
        <f t="shared" si="50"/>
        <v>2519</v>
      </c>
      <c r="N458" s="57" t="s">
        <v>1134</v>
      </c>
      <c r="O458" s="58"/>
      <c r="P458" s="63"/>
      <c r="Q458" s="63"/>
      <c r="R458" s="190"/>
      <c r="S458" s="77"/>
      <c r="T458" s="191"/>
      <c r="U458" s="191"/>
      <c r="V458" s="191"/>
      <c r="W458" s="83"/>
      <c r="X458" s="192"/>
      <c r="Y458" s="192"/>
      <c r="Z458" s="192"/>
      <c r="AA458" s="192"/>
      <c r="AB458" s="192"/>
      <c r="AC458" s="192"/>
      <c r="AD458" s="192"/>
      <c r="AE458" s="192"/>
      <c r="AF458" s="192"/>
      <c r="AG458" s="192"/>
      <c r="AH458" s="63"/>
      <c r="AI458" s="63"/>
      <c r="AJ458" s="63"/>
      <c r="AK458" s="270"/>
      <c r="AL458" s="270"/>
      <c r="AM458" s="270"/>
      <c r="AN458" s="270"/>
    </row>
    <row r="459" ht="15.75" customHeight="1">
      <c r="A459" s="57" t="s">
        <v>315</v>
      </c>
      <c r="B459" s="57" t="s">
        <v>231</v>
      </c>
      <c r="C459" s="57" t="s">
        <v>6</v>
      </c>
      <c r="D459" s="57" t="s">
        <v>324</v>
      </c>
      <c r="E459" s="57" t="s">
        <v>4</v>
      </c>
      <c r="F459" s="58" t="s">
        <v>1167</v>
      </c>
      <c r="G459" s="57" t="s">
        <v>524</v>
      </c>
      <c r="H459" s="38">
        <v>1.0</v>
      </c>
      <c r="I459" s="113">
        <v>4590.0</v>
      </c>
      <c r="J459" s="125"/>
      <c r="K459" s="179">
        <v>1790.0</v>
      </c>
      <c r="L459" s="38">
        <v>1593.0</v>
      </c>
      <c r="M459" s="189">
        <f t="shared" si="50"/>
        <v>1593</v>
      </c>
      <c r="N459" s="57" t="s">
        <v>1134</v>
      </c>
      <c r="O459" s="58"/>
      <c r="P459" s="63"/>
      <c r="Q459" s="63"/>
      <c r="R459" s="190"/>
      <c r="S459" s="77"/>
      <c r="T459" s="191"/>
      <c r="U459" s="191"/>
      <c r="V459" s="191"/>
      <c r="W459" s="83"/>
      <c r="X459" s="192"/>
      <c r="Y459" s="192"/>
      <c r="Z459" s="192"/>
      <c r="AA459" s="192"/>
      <c r="AB459" s="192"/>
      <c r="AC459" s="192"/>
      <c r="AD459" s="192"/>
      <c r="AE459" s="192"/>
      <c r="AF459" s="192"/>
      <c r="AG459" s="192"/>
      <c r="AH459" s="63"/>
      <c r="AI459" s="63"/>
      <c r="AJ459" s="63"/>
      <c r="AK459" s="270"/>
      <c r="AL459" s="270"/>
      <c r="AM459" s="270"/>
      <c r="AN459" s="270"/>
    </row>
    <row r="460" ht="15.75" customHeight="1">
      <c r="A460" s="57" t="s">
        <v>315</v>
      </c>
      <c r="B460" s="57" t="s">
        <v>231</v>
      </c>
      <c r="C460" s="57" t="s">
        <v>6</v>
      </c>
      <c r="D460" s="57" t="s">
        <v>318</v>
      </c>
      <c r="E460" s="57" t="s">
        <v>4</v>
      </c>
      <c r="F460" s="58" t="s">
        <v>1167</v>
      </c>
      <c r="G460" s="57" t="s">
        <v>524</v>
      </c>
      <c r="H460" s="38">
        <v>1.0</v>
      </c>
      <c r="I460" s="113">
        <v>4590.0</v>
      </c>
      <c r="J460" s="125"/>
      <c r="K460" s="179">
        <v>1790.0</v>
      </c>
      <c r="L460" s="38">
        <v>1593.0</v>
      </c>
      <c r="M460" s="189">
        <f t="shared" si="50"/>
        <v>1593</v>
      </c>
      <c r="N460" s="57" t="s">
        <v>1134</v>
      </c>
      <c r="O460" s="58"/>
      <c r="P460" s="63"/>
      <c r="Q460" s="63"/>
      <c r="R460" s="190"/>
      <c r="S460" s="77"/>
      <c r="T460" s="191"/>
      <c r="U460" s="191"/>
      <c r="V460" s="191"/>
      <c r="W460" s="83"/>
      <c r="X460" s="192"/>
      <c r="Y460" s="192"/>
      <c r="Z460" s="192"/>
      <c r="AA460" s="192"/>
      <c r="AB460" s="192"/>
      <c r="AC460" s="192"/>
      <c r="AD460" s="192"/>
      <c r="AE460" s="192"/>
      <c r="AF460" s="192"/>
      <c r="AG460" s="192"/>
      <c r="AH460" s="63"/>
      <c r="AI460" s="63"/>
      <c r="AJ460" s="63"/>
      <c r="AK460" s="270"/>
      <c r="AL460" s="270"/>
      <c r="AM460" s="270"/>
      <c r="AN460" s="270"/>
    </row>
    <row r="461" ht="15.75" customHeight="1">
      <c r="A461" s="57" t="s">
        <v>315</v>
      </c>
      <c r="B461" s="57" t="s">
        <v>231</v>
      </c>
      <c r="C461" s="57" t="s">
        <v>6</v>
      </c>
      <c r="D461" s="57" t="s">
        <v>328</v>
      </c>
      <c r="E461" s="57" t="s">
        <v>4</v>
      </c>
      <c r="F461" s="58" t="s">
        <v>1168</v>
      </c>
      <c r="G461" s="57" t="s">
        <v>524</v>
      </c>
      <c r="H461" s="38">
        <v>1.0</v>
      </c>
      <c r="I461" s="113">
        <v>4590.0</v>
      </c>
      <c r="J461" s="125"/>
      <c r="K461" s="179">
        <v>1790.0</v>
      </c>
      <c r="L461" s="38">
        <v>1593.0</v>
      </c>
      <c r="M461" s="189">
        <f t="shared" si="50"/>
        <v>1593</v>
      </c>
      <c r="N461" s="57" t="s">
        <v>1134</v>
      </c>
      <c r="O461" s="58"/>
      <c r="P461" s="63"/>
      <c r="Q461" s="63"/>
      <c r="R461" s="190"/>
      <c r="S461" s="77"/>
      <c r="T461" s="191"/>
      <c r="U461" s="191"/>
      <c r="V461" s="191"/>
      <c r="W461" s="83"/>
      <c r="X461" s="192"/>
      <c r="Y461" s="192"/>
      <c r="Z461" s="192"/>
      <c r="AA461" s="192"/>
      <c r="AB461" s="192"/>
      <c r="AC461" s="192"/>
      <c r="AD461" s="192"/>
      <c r="AE461" s="192"/>
      <c r="AF461" s="192"/>
      <c r="AG461" s="192"/>
      <c r="AH461" s="63"/>
      <c r="AI461" s="63"/>
      <c r="AJ461" s="63"/>
      <c r="AK461" s="270"/>
      <c r="AL461" s="270"/>
      <c r="AM461" s="270"/>
      <c r="AN461" s="270"/>
    </row>
    <row r="462" ht="15.75" customHeight="1">
      <c r="A462" s="57" t="s">
        <v>315</v>
      </c>
      <c r="B462" s="57" t="s">
        <v>231</v>
      </c>
      <c r="C462" s="57" t="s">
        <v>6</v>
      </c>
      <c r="D462" s="57" t="s">
        <v>318</v>
      </c>
      <c r="E462" s="57" t="s">
        <v>4</v>
      </c>
      <c r="F462" s="58" t="s">
        <v>1168</v>
      </c>
      <c r="G462" s="57" t="s">
        <v>524</v>
      </c>
      <c r="H462" s="38">
        <v>1.0</v>
      </c>
      <c r="I462" s="113">
        <v>4590.0</v>
      </c>
      <c r="J462" s="125"/>
      <c r="K462" s="179">
        <v>1790.0</v>
      </c>
      <c r="L462" s="38">
        <v>1593.0</v>
      </c>
      <c r="M462" s="189">
        <f t="shared" si="50"/>
        <v>1593</v>
      </c>
      <c r="N462" s="57" t="s">
        <v>1134</v>
      </c>
      <c r="O462" s="58"/>
      <c r="P462" s="63"/>
      <c r="Q462" s="63"/>
      <c r="R462" s="190"/>
      <c r="S462" s="77"/>
      <c r="T462" s="191"/>
      <c r="U462" s="191"/>
      <c r="V462" s="191"/>
      <c r="W462" s="83"/>
      <c r="X462" s="192"/>
      <c r="Y462" s="192"/>
      <c r="Z462" s="192"/>
      <c r="AA462" s="192"/>
      <c r="AB462" s="192"/>
      <c r="AC462" s="192"/>
      <c r="AD462" s="192"/>
      <c r="AE462" s="192"/>
      <c r="AF462" s="192"/>
      <c r="AG462" s="192"/>
      <c r="AH462" s="63"/>
      <c r="AI462" s="63"/>
      <c r="AJ462" s="63"/>
      <c r="AK462" s="270"/>
      <c r="AL462" s="270"/>
      <c r="AM462" s="270"/>
      <c r="AN462" s="270"/>
    </row>
    <row r="463" ht="15.75" customHeight="1">
      <c r="A463" s="57" t="s">
        <v>315</v>
      </c>
      <c r="B463" s="57" t="s">
        <v>231</v>
      </c>
      <c r="C463" s="57" t="s">
        <v>6</v>
      </c>
      <c r="D463" s="57" t="s">
        <v>328</v>
      </c>
      <c r="E463" s="57" t="s">
        <v>4</v>
      </c>
      <c r="F463" s="58" t="s">
        <v>1169</v>
      </c>
      <c r="G463" s="57" t="s">
        <v>524</v>
      </c>
      <c r="H463" s="38">
        <v>1.0</v>
      </c>
      <c r="I463" s="113">
        <v>6990.0</v>
      </c>
      <c r="J463" s="125"/>
      <c r="K463" s="179">
        <v>2990.0</v>
      </c>
      <c r="L463" s="38">
        <v>2661.0</v>
      </c>
      <c r="M463" s="189">
        <f t="shared" si="50"/>
        <v>2661</v>
      </c>
      <c r="N463" s="57" t="s">
        <v>1134</v>
      </c>
      <c r="O463" s="58"/>
      <c r="P463" s="63"/>
      <c r="Q463" s="63"/>
      <c r="R463" s="190"/>
      <c r="S463" s="77"/>
      <c r="T463" s="191"/>
      <c r="U463" s="191"/>
      <c r="V463" s="191"/>
      <c r="W463" s="83"/>
      <c r="X463" s="192"/>
      <c r="Y463" s="192"/>
      <c r="Z463" s="192"/>
      <c r="AA463" s="192"/>
      <c r="AB463" s="192"/>
      <c r="AC463" s="192"/>
      <c r="AD463" s="192"/>
      <c r="AE463" s="192"/>
      <c r="AF463" s="192"/>
      <c r="AG463" s="192"/>
      <c r="AH463" s="63"/>
      <c r="AI463" s="63"/>
      <c r="AJ463" s="63"/>
      <c r="AK463" s="270"/>
      <c r="AL463" s="270"/>
      <c r="AM463" s="270"/>
      <c r="AN463" s="270"/>
    </row>
    <row r="464" ht="15.75" customHeight="1">
      <c r="A464" s="57" t="s">
        <v>315</v>
      </c>
      <c r="B464" s="57" t="s">
        <v>231</v>
      </c>
      <c r="C464" s="57" t="s">
        <v>6</v>
      </c>
      <c r="D464" s="57" t="s">
        <v>318</v>
      </c>
      <c r="E464" s="57" t="s">
        <v>4</v>
      </c>
      <c r="F464" s="58" t="s">
        <v>1169</v>
      </c>
      <c r="G464" s="57" t="s">
        <v>524</v>
      </c>
      <c r="H464" s="38">
        <v>1.0</v>
      </c>
      <c r="I464" s="113">
        <v>6990.0</v>
      </c>
      <c r="J464" s="125"/>
      <c r="K464" s="179">
        <v>2990.0</v>
      </c>
      <c r="L464" s="38">
        <v>2661.0</v>
      </c>
      <c r="M464" s="189">
        <f t="shared" si="50"/>
        <v>2661</v>
      </c>
      <c r="N464" s="57" t="s">
        <v>1134</v>
      </c>
      <c r="O464" s="58"/>
      <c r="P464" s="63"/>
      <c r="Q464" s="63"/>
      <c r="R464" s="190"/>
      <c r="S464" s="77"/>
      <c r="T464" s="191"/>
      <c r="U464" s="191"/>
      <c r="V464" s="191"/>
      <c r="W464" s="83"/>
      <c r="X464" s="192"/>
      <c r="Y464" s="192"/>
      <c r="Z464" s="192"/>
      <c r="AA464" s="192"/>
      <c r="AB464" s="192"/>
      <c r="AC464" s="192"/>
      <c r="AD464" s="192"/>
      <c r="AE464" s="192"/>
      <c r="AF464" s="192"/>
      <c r="AG464" s="192"/>
      <c r="AH464" s="63"/>
      <c r="AI464" s="63"/>
      <c r="AJ464" s="63"/>
      <c r="AK464" s="270"/>
      <c r="AL464" s="270"/>
      <c r="AM464" s="270"/>
      <c r="AN464" s="270"/>
    </row>
    <row r="465" ht="15.75" customHeight="1">
      <c r="A465" s="57" t="s">
        <v>315</v>
      </c>
      <c r="B465" s="57" t="s">
        <v>231</v>
      </c>
      <c r="C465" s="57" t="s">
        <v>6</v>
      </c>
      <c r="D465" s="57" t="s">
        <v>328</v>
      </c>
      <c r="E465" s="57" t="s">
        <v>4</v>
      </c>
      <c r="F465" s="58" t="s">
        <v>1170</v>
      </c>
      <c r="G465" s="57" t="s">
        <v>524</v>
      </c>
      <c r="H465" s="38">
        <v>1.0</v>
      </c>
      <c r="I465" s="113">
        <v>6990.0</v>
      </c>
      <c r="J465" s="125"/>
      <c r="K465" s="179">
        <v>2990.0</v>
      </c>
      <c r="L465" s="38">
        <v>2661.0</v>
      </c>
      <c r="M465" s="189">
        <f t="shared" si="50"/>
        <v>2661</v>
      </c>
      <c r="N465" s="57" t="s">
        <v>1134</v>
      </c>
      <c r="O465" s="58"/>
      <c r="P465" s="63"/>
      <c r="Q465" s="63"/>
      <c r="R465" s="190"/>
      <c r="S465" s="77"/>
      <c r="T465" s="191"/>
      <c r="U465" s="191"/>
      <c r="V465" s="191"/>
      <c r="W465" s="83"/>
      <c r="X465" s="192"/>
      <c r="Y465" s="192"/>
      <c r="Z465" s="192"/>
      <c r="AA465" s="192"/>
      <c r="AB465" s="192"/>
      <c r="AC465" s="192"/>
      <c r="AD465" s="192"/>
      <c r="AE465" s="192"/>
      <c r="AF465" s="192"/>
      <c r="AG465" s="192"/>
      <c r="AH465" s="63"/>
      <c r="AI465" s="63"/>
      <c r="AJ465" s="63"/>
      <c r="AK465" s="270"/>
      <c r="AL465" s="270"/>
      <c r="AM465" s="270"/>
      <c r="AN465" s="270"/>
    </row>
    <row r="466" ht="15.75" customHeight="1">
      <c r="A466" s="57" t="s">
        <v>315</v>
      </c>
      <c r="B466" s="57" t="s">
        <v>231</v>
      </c>
      <c r="C466" s="57" t="s">
        <v>6</v>
      </c>
      <c r="D466" s="57" t="s">
        <v>318</v>
      </c>
      <c r="E466" s="57" t="s">
        <v>4</v>
      </c>
      <c r="F466" s="58" t="s">
        <v>1170</v>
      </c>
      <c r="G466" s="57" t="s">
        <v>524</v>
      </c>
      <c r="H466" s="38">
        <v>1.0</v>
      </c>
      <c r="I466" s="113">
        <v>6990.0</v>
      </c>
      <c r="J466" s="125"/>
      <c r="K466" s="179">
        <v>2990.0</v>
      </c>
      <c r="L466" s="38">
        <v>2661.0</v>
      </c>
      <c r="M466" s="189">
        <f t="shared" si="50"/>
        <v>2661</v>
      </c>
      <c r="N466" s="57" t="s">
        <v>1134</v>
      </c>
      <c r="O466" s="58"/>
      <c r="P466" s="63"/>
      <c r="Q466" s="63"/>
      <c r="R466" s="190"/>
      <c r="S466" s="77"/>
      <c r="T466" s="191"/>
      <c r="U466" s="191"/>
      <c r="V466" s="191"/>
      <c r="W466" s="83"/>
      <c r="X466" s="192"/>
      <c r="Y466" s="192"/>
      <c r="Z466" s="192"/>
      <c r="AA466" s="192"/>
      <c r="AB466" s="192"/>
      <c r="AC466" s="192"/>
      <c r="AD466" s="192"/>
      <c r="AE466" s="192"/>
      <c r="AF466" s="192"/>
      <c r="AG466" s="192"/>
      <c r="AH466" s="63"/>
      <c r="AI466" s="63"/>
      <c r="AJ466" s="63"/>
      <c r="AK466" s="270"/>
      <c r="AL466" s="270"/>
      <c r="AM466" s="270"/>
      <c r="AN466" s="270"/>
    </row>
    <row r="467" ht="15.75" customHeight="1">
      <c r="A467" s="57" t="s">
        <v>315</v>
      </c>
      <c r="B467" s="57" t="s">
        <v>231</v>
      </c>
      <c r="C467" s="57" t="s">
        <v>6</v>
      </c>
      <c r="D467" s="57" t="s">
        <v>318</v>
      </c>
      <c r="E467" s="57" t="s">
        <v>4</v>
      </c>
      <c r="F467" s="58" t="s">
        <v>1171</v>
      </c>
      <c r="G467" s="57" t="s">
        <v>524</v>
      </c>
      <c r="H467" s="38">
        <v>1.0</v>
      </c>
      <c r="I467" s="113">
        <v>4790.0</v>
      </c>
      <c r="J467" s="125"/>
      <c r="K467" s="179">
        <v>1990.0</v>
      </c>
      <c r="L467" s="38">
        <v>1771.0</v>
      </c>
      <c r="M467" s="189">
        <f t="shared" si="50"/>
        <v>1771</v>
      </c>
      <c r="N467" s="57" t="s">
        <v>1134</v>
      </c>
      <c r="O467" s="58"/>
      <c r="P467" s="63"/>
      <c r="Q467" s="63"/>
      <c r="R467" s="190"/>
      <c r="S467" s="77"/>
      <c r="T467" s="191"/>
      <c r="U467" s="191"/>
      <c r="V467" s="191"/>
      <c r="W467" s="83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63"/>
      <c r="AI467" s="63"/>
      <c r="AJ467" s="63"/>
      <c r="AK467" s="270"/>
      <c r="AL467" s="270"/>
      <c r="AM467" s="270"/>
      <c r="AN467" s="270"/>
    </row>
    <row r="468" ht="15.75" customHeight="1">
      <c r="A468" s="57" t="s">
        <v>315</v>
      </c>
      <c r="B468" s="57" t="s">
        <v>231</v>
      </c>
      <c r="C468" s="57" t="s">
        <v>6</v>
      </c>
      <c r="D468" s="57" t="s">
        <v>324</v>
      </c>
      <c r="E468" s="57" t="s">
        <v>4</v>
      </c>
      <c r="F468" s="58" t="s">
        <v>1171</v>
      </c>
      <c r="G468" s="57" t="s">
        <v>524</v>
      </c>
      <c r="H468" s="38">
        <v>1.0</v>
      </c>
      <c r="I468" s="113">
        <v>4790.0</v>
      </c>
      <c r="J468" s="125"/>
      <c r="K468" s="179">
        <v>1990.0</v>
      </c>
      <c r="L468" s="38">
        <v>1771.0</v>
      </c>
      <c r="M468" s="189">
        <f t="shared" si="50"/>
        <v>1771</v>
      </c>
      <c r="N468" s="57" t="s">
        <v>1134</v>
      </c>
      <c r="O468" s="58"/>
      <c r="P468" s="63"/>
      <c r="Q468" s="63"/>
      <c r="R468" s="190"/>
      <c r="S468" s="77"/>
      <c r="T468" s="191"/>
      <c r="U468" s="191"/>
      <c r="V468" s="191"/>
      <c r="W468" s="83"/>
      <c r="X468" s="192"/>
      <c r="Y468" s="192"/>
      <c r="Z468" s="192"/>
      <c r="AA468" s="192"/>
      <c r="AB468" s="192"/>
      <c r="AC468" s="192"/>
      <c r="AD468" s="192"/>
      <c r="AE468" s="192"/>
      <c r="AF468" s="192"/>
      <c r="AG468" s="192"/>
      <c r="AH468" s="63"/>
      <c r="AI468" s="63"/>
      <c r="AJ468" s="63"/>
      <c r="AK468" s="270"/>
      <c r="AL468" s="270"/>
      <c r="AM468" s="270"/>
      <c r="AN468" s="270"/>
    </row>
    <row r="469" ht="15.75" customHeight="1">
      <c r="A469" s="57" t="s">
        <v>315</v>
      </c>
      <c r="B469" s="57" t="s">
        <v>246</v>
      </c>
      <c r="C469" s="57" t="s">
        <v>6</v>
      </c>
      <c r="D469" s="57" t="s">
        <v>318</v>
      </c>
      <c r="E469" s="57" t="s">
        <v>4</v>
      </c>
      <c r="F469" s="58" t="s">
        <v>1172</v>
      </c>
      <c r="G469" s="57" t="s">
        <v>524</v>
      </c>
      <c r="H469" s="38">
        <v>1.0</v>
      </c>
      <c r="I469" s="113">
        <v>2790.0</v>
      </c>
      <c r="J469" s="125"/>
      <c r="K469" s="179">
        <v>1190.0</v>
      </c>
      <c r="L469" s="38">
        <v>1059.0</v>
      </c>
      <c r="M469" s="189">
        <f t="shared" si="50"/>
        <v>1059</v>
      </c>
      <c r="N469" s="57" t="s">
        <v>1134</v>
      </c>
      <c r="O469" s="58"/>
      <c r="P469" s="63"/>
      <c r="Q469" s="63"/>
      <c r="R469" s="190"/>
      <c r="S469" s="77"/>
      <c r="T469" s="191"/>
      <c r="U469" s="191"/>
      <c r="V469" s="191"/>
      <c r="W469" s="83"/>
      <c r="X469" s="192"/>
      <c r="Y469" s="192"/>
      <c r="Z469" s="192"/>
      <c r="AA469" s="192"/>
      <c r="AB469" s="192"/>
      <c r="AC469" s="192"/>
      <c r="AD469" s="192"/>
      <c r="AE469" s="192"/>
      <c r="AF469" s="192"/>
      <c r="AG469" s="192"/>
      <c r="AH469" s="63"/>
      <c r="AI469" s="63"/>
      <c r="AJ469" s="63"/>
      <c r="AK469" s="270"/>
      <c r="AL469" s="270"/>
      <c r="AM469" s="270"/>
      <c r="AN469" s="270"/>
    </row>
    <row r="470" ht="15.75" customHeight="1">
      <c r="A470" s="57" t="s">
        <v>315</v>
      </c>
      <c r="B470" s="57" t="s">
        <v>246</v>
      </c>
      <c r="C470" s="57" t="s">
        <v>6</v>
      </c>
      <c r="D470" s="57" t="s">
        <v>324</v>
      </c>
      <c r="E470" s="57" t="s">
        <v>4</v>
      </c>
      <c r="F470" s="58" t="s">
        <v>1172</v>
      </c>
      <c r="G470" s="57" t="s">
        <v>524</v>
      </c>
      <c r="H470" s="38">
        <v>1.0</v>
      </c>
      <c r="I470" s="113">
        <v>2790.0</v>
      </c>
      <c r="J470" s="125"/>
      <c r="K470" s="179">
        <v>1190.0</v>
      </c>
      <c r="L470" s="38">
        <v>1059.0</v>
      </c>
      <c r="M470" s="189">
        <f t="shared" si="50"/>
        <v>1059</v>
      </c>
      <c r="N470" s="57" t="s">
        <v>1134</v>
      </c>
      <c r="O470" s="58"/>
      <c r="P470" s="63"/>
      <c r="Q470" s="63"/>
      <c r="R470" s="190"/>
      <c r="S470" s="77"/>
      <c r="T470" s="191"/>
      <c r="U470" s="191"/>
      <c r="V470" s="191"/>
      <c r="W470" s="83"/>
      <c r="X470" s="192"/>
      <c r="Y470" s="192"/>
      <c r="Z470" s="192"/>
      <c r="AA470" s="192"/>
      <c r="AB470" s="192"/>
      <c r="AC470" s="192"/>
      <c r="AD470" s="192"/>
      <c r="AE470" s="192"/>
      <c r="AF470" s="192"/>
      <c r="AG470" s="192"/>
      <c r="AH470" s="63"/>
      <c r="AI470" s="63"/>
      <c r="AJ470" s="63"/>
      <c r="AK470" s="270"/>
      <c r="AL470" s="270"/>
      <c r="AM470" s="270"/>
      <c r="AN470" s="270"/>
    </row>
    <row r="471" ht="15.75" customHeight="1">
      <c r="A471" s="57" t="s">
        <v>315</v>
      </c>
      <c r="B471" s="57" t="s">
        <v>236</v>
      </c>
      <c r="C471" s="57" t="s">
        <v>6</v>
      </c>
      <c r="D471" s="57" t="s">
        <v>328</v>
      </c>
      <c r="E471" s="57" t="s">
        <v>4</v>
      </c>
      <c r="F471" s="58" t="s">
        <v>1173</v>
      </c>
      <c r="G471" s="57" t="s">
        <v>524</v>
      </c>
      <c r="H471" s="38">
        <v>0.0</v>
      </c>
      <c r="I471" s="113">
        <v>2290.0</v>
      </c>
      <c r="J471" s="125"/>
      <c r="K471" s="179">
        <v>999.0</v>
      </c>
      <c r="L471" s="38">
        <v>889.0</v>
      </c>
      <c r="M471" s="189">
        <f t="shared" si="50"/>
        <v>0</v>
      </c>
      <c r="N471" s="57" t="s">
        <v>1134</v>
      </c>
      <c r="O471" s="57" t="s">
        <v>1770</v>
      </c>
      <c r="P471" s="63"/>
      <c r="Q471" s="63"/>
      <c r="R471" s="190"/>
      <c r="S471" s="77"/>
      <c r="T471" s="191"/>
      <c r="U471" s="191"/>
      <c r="V471" s="191"/>
      <c r="W471" s="83"/>
      <c r="X471" s="192"/>
      <c r="Y471" s="192"/>
      <c r="Z471" s="192"/>
      <c r="AA471" s="192"/>
      <c r="AB471" s="192"/>
      <c r="AC471" s="192"/>
      <c r="AD471" s="192"/>
      <c r="AE471" s="192"/>
      <c r="AF471" s="192"/>
      <c r="AG471" s="192"/>
      <c r="AH471" s="63"/>
      <c r="AI471" s="63"/>
      <c r="AJ471" s="63"/>
      <c r="AK471" s="270"/>
      <c r="AL471" s="270"/>
      <c r="AM471" s="270"/>
      <c r="AN471" s="270"/>
    </row>
    <row r="472" ht="15.75" customHeight="1">
      <c r="A472" s="57" t="s">
        <v>315</v>
      </c>
      <c r="B472" s="57" t="s">
        <v>236</v>
      </c>
      <c r="C472" s="57" t="s">
        <v>6</v>
      </c>
      <c r="D472" s="57" t="s">
        <v>318</v>
      </c>
      <c r="E472" s="57" t="s">
        <v>4</v>
      </c>
      <c r="F472" s="58" t="s">
        <v>1173</v>
      </c>
      <c r="G472" s="57" t="s">
        <v>524</v>
      </c>
      <c r="H472" s="38">
        <v>1.0</v>
      </c>
      <c r="I472" s="113">
        <v>2290.0</v>
      </c>
      <c r="J472" s="125"/>
      <c r="K472" s="179">
        <v>999.0</v>
      </c>
      <c r="L472" s="38">
        <v>889.0</v>
      </c>
      <c r="M472" s="189">
        <f t="shared" si="50"/>
        <v>889</v>
      </c>
      <c r="N472" s="57" t="s">
        <v>1134</v>
      </c>
      <c r="O472" s="58"/>
      <c r="P472" s="63"/>
      <c r="Q472" s="63"/>
      <c r="R472" s="190"/>
      <c r="S472" s="77"/>
      <c r="T472" s="191"/>
      <c r="U472" s="191"/>
      <c r="V472" s="191"/>
      <c r="W472" s="83"/>
      <c r="X472" s="192"/>
      <c r="Y472" s="192"/>
      <c r="Z472" s="192"/>
      <c r="AA472" s="192"/>
      <c r="AB472" s="192"/>
      <c r="AC472" s="192"/>
      <c r="AD472" s="192"/>
      <c r="AE472" s="192"/>
      <c r="AF472" s="192"/>
      <c r="AG472" s="192"/>
      <c r="AH472" s="63"/>
      <c r="AI472" s="63"/>
      <c r="AJ472" s="63"/>
      <c r="AK472" s="270"/>
      <c r="AL472" s="270"/>
      <c r="AM472" s="270"/>
      <c r="AN472" s="270"/>
    </row>
    <row r="473" ht="15.75" customHeight="1">
      <c r="A473" s="57" t="s">
        <v>315</v>
      </c>
      <c r="B473" s="57" t="s">
        <v>236</v>
      </c>
      <c r="C473" s="57" t="s">
        <v>6</v>
      </c>
      <c r="D473" s="57" t="s">
        <v>328</v>
      </c>
      <c r="E473" s="57" t="s">
        <v>4</v>
      </c>
      <c r="F473" s="58" t="s">
        <v>1174</v>
      </c>
      <c r="G473" s="57" t="s">
        <v>524</v>
      </c>
      <c r="H473" s="38">
        <v>0.0</v>
      </c>
      <c r="I473" s="113">
        <v>2290.0</v>
      </c>
      <c r="J473" s="125"/>
      <c r="K473" s="179">
        <v>999.0</v>
      </c>
      <c r="L473" s="38">
        <v>889.0</v>
      </c>
      <c r="M473" s="189">
        <f t="shared" si="50"/>
        <v>0</v>
      </c>
      <c r="N473" s="57" t="s">
        <v>1134</v>
      </c>
      <c r="O473" s="57" t="s">
        <v>1770</v>
      </c>
      <c r="P473" s="63"/>
      <c r="Q473" s="63"/>
      <c r="R473" s="190"/>
      <c r="S473" s="77"/>
      <c r="T473" s="191"/>
      <c r="U473" s="191"/>
      <c r="V473" s="191"/>
      <c r="W473" s="83"/>
      <c r="X473" s="192"/>
      <c r="Y473" s="192"/>
      <c r="Z473" s="192"/>
      <c r="AA473" s="192"/>
      <c r="AB473" s="192"/>
      <c r="AC473" s="192"/>
      <c r="AD473" s="192"/>
      <c r="AE473" s="192"/>
      <c r="AF473" s="192"/>
      <c r="AG473" s="192"/>
      <c r="AH473" s="63"/>
      <c r="AI473" s="63"/>
      <c r="AJ473" s="63"/>
      <c r="AK473" s="270"/>
      <c r="AL473" s="270"/>
      <c r="AM473" s="270"/>
      <c r="AN473" s="270"/>
    </row>
    <row r="474" ht="15.75" customHeight="1">
      <c r="A474" s="57" t="s">
        <v>315</v>
      </c>
      <c r="B474" s="57" t="s">
        <v>236</v>
      </c>
      <c r="C474" s="57" t="s">
        <v>6</v>
      </c>
      <c r="D474" s="57" t="s">
        <v>324</v>
      </c>
      <c r="E474" s="57" t="s">
        <v>4</v>
      </c>
      <c r="F474" s="58" t="s">
        <v>1174</v>
      </c>
      <c r="G474" s="57" t="s">
        <v>524</v>
      </c>
      <c r="H474" s="38">
        <v>1.0</v>
      </c>
      <c r="I474" s="113">
        <v>2290.0</v>
      </c>
      <c r="J474" s="125"/>
      <c r="K474" s="179">
        <v>999.0</v>
      </c>
      <c r="L474" s="38">
        <v>889.0</v>
      </c>
      <c r="M474" s="189">
        <f t="shared" si="50"/>
        <v>889</v>
      </c>
      <c r="N474" s="57" t="s">
        <v>1134</v>
      </c>
      <c r="O474" s="58"/>
      <c r="P474" s="63"/>
      <c r="Q474" s="63"/>
      <c r="R474" s="190"/>
      <c r="S474" s="77"/>
      <c r="T474" s="191"/>
      <c r="U474" s="191"/>
      <c r="V474" s="191"/>
      <c r="W474" s="83"/>
      <c r="X474" s="192"/>
      <c r="Y474" s="192"/>
      <c r="Z474" s="192"/>
      <c r="AA474" s="192"/>
      <c r="AB474" s="192"/>
      <c r="AC474" s="192"/>
      <c r="AD474" s="192"/>
      <c r="AE474" s="192"/>
      <c r="AF474" s="192"/>
      <c r="AG474" s="192"/>
      <c r="AH474" s="63"/>
      <c r="AI474" s="63"/>
      <c r="AJ474" s="63"/>
      <c r="AK474" s="270"/>
      <c r="AL474" s="270"/>
      <c r="AM474" s="270"/>
      <c r="AN474" s="270"/>
    </row>
    <row r="475" ht="15.75" customHeight="1">
      <c r="A475" s="301"/>
      <c r="B475" s="252"/>
      <c r="C475" s="252"/>
      <c r="D475" s="252"/>
      <c r="E475" s="252"/>
      <c r="F475" s="592"/>
      <c r="G475" s="252"/>
      <c r="H475" s="455"/>
      <c r="I475" s="252"/>
      <c r="J475" s="252"/>
      <c r="K475" s="504"/>
      <c r="L475" s="505"/>
      <c r="M475" s="506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  <c r="AA475" s="252"/>
      <c r="AB475" s="252"/>
      <c r="AC475" s="252"/>
      <c r="AD475" s="252"/>
      <c r="AE475" s="252"/>
      <c r="AF475" s="252"/>
      <c r="AG475" s="252"/>
      <c r="AH475" s="252"/>
      <c r="AI475" s="252"/>
      <c r="AJ475" s="270"/>
      <c r="AK475" s="270"/>
      <c r="AL475" s="270"/>
      <c r="AM475" s="270"/>
      <c r="AN475" s="270"/>
      <c r="AO475" s="270"/>
    </row>
    <row r="476" ht="15.75" customHeight="1">
      <c r="A476" s="301"/>
      <c r="B476" s="252"/>
      <c r="C476" s="252"/>
      <c r="D476" s="252"/>
      <c r="E476" s="252"/>
      <c r="F476" s="592"/>
      <c r="G476" s="252"/>
      <c r="H476" s="455"/>
      <c r="I476" s="252"/>
      <c r="J476" s="252"/>
      <c r="K476" s="504"/>
      <c r="L476" s="505"/>
      <c r="M476" s="506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  <c r="AH476" s="252"/>
      <c r="AI476" s="252"/>
      <c r="AJ476" s="270"/>
      <c r="AK476" s="270"/>
      <c r="AL476" s="270"/>
      <c r="AM476" s="270"/>
      <c r="AN476" s="270"/>
      <c r="AO476" s="270"/>
    </row>
    <row r="477" ht="15.75" customHeight="1">
      <c r="A477" s="301"/>
      <c r="B477" s="252"/>
      <c r="C477" s="252"/>
      <c r="D477" s="252"/>
      <c r="E477" s="252"/>
      <c r="F477" s="592"/>
      <c r="G477" s="252"/>
      <c r="H477" s="455"/>
      <c r="I477" s="252"/>
      <c r="J477" s="252"/>
      <c r="K477" s="504"/>
      <c r="L477" s="505"/>
      <c r="M477" s="506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  <c r="AH477" s="252"/>
      <c r="AI477" s="252"/>
      <c r="AJ477" s="270"/>
      <c r="AK477" s="270"/>
      <c r="AL477" s="270"/>
      <c r="AM477" s="270"/>
      <c r="AN477" s="270"/>
      <c r="AO477" s="270"/>
    </row>
    <row r="478" ht="15.75" customHeight="1">
      <c r="A478" s="301"/>
      <c r="B478" s="252"/>
      <c r="C478" s="252"/>
      <c r="D478" s="252"/>
      <c r="E478" s="252"/>
      <c r="F478" s="592"/>
      <c r="G478" s="252"/>
      <c r="H478" s="455"/>
      <c r="I478" s="252"/>
      <c r="J478" s="252"/>
      <c r="K478" s="504"/>
      <c r="L478" s="505"/>
      <c r="M478" s="506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  <c r="AH478" s="252"/>
      <c r="AI478" s="252"/>
      <c r="AJ478" s="270"/>
      <c r="AK478" s="270"/>
      <c r="AL478" s="270"/>
      <c r="AM478" s="270"/>
      <c r="AN478" s="270"/>
      <c r="AO478" s="270"/>
    </row>
    <row r="479" ht="15.75" customHeight="1">
      <c r="A479" s="301"/>
      <c r="B479" s="252"/>
      <c r="C479" s="252"/>
      <c r="D479" s="252"/>
      <c r="E479" s="252"/>
      <c r="F479" s="592"/>
      <c r="G479" s="252"/>
      <c r="H479" s="455"/>
      <c r="I479" s="252"/>
      <c r="J479" s="252"/>
      <c r="K479" s="504"/>
      <c r="L479" s="505"/>
      <c r="M479" s="506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  <c r="AA479" s="252"/>
      <c r="AB479" s="252"/>
      <c r="AC479" s="252"/>
      <c r="AD479" s="252"/>
      <c r="AE479" s="252"/>
      <c r="AF479" s="252"/>
      <c r="AG479" s="252"/>
      <c r="AH479" s="252"/>
      <c r="AI479" s="252"/>
      <c r="AJ479" s="270"/>
      <c r="AK479" s="270"/>
      <c r="AL479" s="270"/>
      <c r="AM479" s="270"/>
      <c r="AN479" s="270"/>
      <c r="AO479" s="270"/>
    </row>
    <row r="480" ht="15.75" customHeight="1">
      <c r="A480" s="301"/>
      <c r="B480" s="252"/>
      <c r="C480" s="252"/>
      <c r="D480" s="252"/>
      <c r="E480" s="252"/>
      <c r="F480" s="592"/>
      <c r="G480" s="252"/>
      <c r="H480" s="455"/>
      <c r="I480" s="252"/>
      <c r="J480" s="252"/>
      <c r="K480" s="504"/>
      <c r="L480" s="505"/>
      <c r="M480" s="506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  <c r="AA480" s="252"/>
      <c r="AB480" s="252"/>
      <c r="AC480" s="252"/>
      <c r="AD480" s="252"/>
      <c r="AE480" s="252"/>
      <c r="AF480" s="252"/>
      <c r="AG480" s="252"/>
      <c r="AH480" s="252"/>
      <c r="AI480" s="252"/>
      <c r="AJ480" s="270"/>
      <c r="AK480" s="270"/>
      <c r="AL480" s="270"/>
      <c r="AM480" s="270"/>
      <c r="AN480" s="270"/>
      <c r="AO480" s="270"/>
    </row>
    <row r="481" ht="15.75" customHeight="1">
      <c r="A481" s="301"/>
      <c r="B481" s="252"/>
      <c r="C481" s="252"/>
      <c r="D481" s="252"/>
      <c r="E481" s="252"/>
      <c r="F481" s="592"/>
      <c r="G481" s="252"/>
      <c r="H481" s="455"/>
      <c r="I481" s="252"/>
      <c r="J481" s="252"/>
      <c r="K481" s="504"/>
      <c r="L481" s="505"/>
      <c r="M481" s="506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  <c r="AA481" s="252"/>
      <c r="AB481" s="252"/>
      <c r="AC481" s="252"/>
      <c r="AD481" s="252"/>
      <c r="AE481" s="252"/>
      <c r="AF481" s="252"/>
      <c r="AG481" s="252"/>
      <c r="AH481" s="252"/>
      <c r="AI481" s="252"/>
      <c r="AJ481" s="270"/>
      <c r="AK481" s="270"/>
      <c r="AL481" s="270"/>
      <c r="AM481" s="270"/>
      <c r="AN481" s="270"/>
      <c r="AO481" s="270"/>
    </row>
    <row r="482" ht="15.75" customHeight="1">
      <c r="A482" s="301"/>
      <c r="B482" s="252"/>
      <c r="C482" s="252"/>
      <c r="D482" s="252"/>
      <c r="E482" s="252"/>
      <c r="F482" s="592"/>
      <c r="G482" s="252"/>
      <c r="H482" s="455"/>
      <c r="I482" s="252"/>
      <c r="J482" s="252"/>
      <c r="K482" s="504"/>
      <c r="L482" s="505"/>
      <c r="M482" s="506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  <c r="AH482" s="252"/>
      <c r="AI482" s="252"/>
      <c r="AJ482" s="270"/>
      <c r="AK482" s="270"/>
      <c r="AL482" s="270"/>
      <c r="AM482" s="270"/>
      <c r="AN482" s="270"/>
      <c r="AO482" s="270"/>
    </row>
    <row r="483" ht="15.75" customHeight="1">
      <c r="A483" s="301"/>
      <c r="B483" s="252"/>
      <c r="C483" s="252"/>
      <c r="D483" s="252"/>
      <c r="E483" s="252"/>
      <c r="F483" s="592"/>
      <c r="G483" s="252"/>
      <c r="H483" s="455"/>
      <c r="I483" s="252"/>
      <c r="J483" s="252"/>
      <c r="K483" s="504"/>
      <c r="L483" s="505"/>
      <c r="M483" s="506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  <c r="AA483" s="252"/>
      <c r="AB483" s="252"/>
      <c r="AC483" s="252"/>
      <c r="AD483" s="252"/>
      <c r="AE483" s="252"/>
      <c r="AF483" s="252"/>
      <c r="AG483" s="252"/>
      <c r="AH483" s="252"/>
      <c r="AI483" s="252"/>
      <c r="AJ483" s="270"/>
      <c r="AK483" s="270"/>
      <c r="AL483" s="270"/>
      <c r="AM483" s="270"/>
      <c r="AN483" s="270"/>
      <c r="AO483" s="270"/>
    </row>
    <row r="484" ht="15.75" customHeight="1">
      <c r="A484" s="301"/>
      <c r="B484" s="252"/>
      <c r="C484" s="252"/>
      <c r="D484" s="252"/>
      <c r="E484" s="252"/>
      <c r="F484" s="592"/>
      <c r="G484" s="252"/>
      <c r="H484" s="455"/>
      <c r="I484" s="252"/>
      <c r="J484" s="252"/>
      <c r="K484" s="504"/>
      <c r="L484" s="505"/>
      <c r="M484" s="506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  <c r="AA484" s="252"/>
      <c r="AB484" s="252"/>
      <c r="AC484" s="252"/>
      <c r="AD484" s="252"/>
      <c r="AE484" s="252"/>
      <c r="AF484" s="252"/>
      <c r="AG484" s="252"/>
      <c r="AH484" s="252"/>
      <c r="AI484" s="252"/>
      <c r="AJ484" s="270"/>
      <c r="AK484" s="270"/>
      <c r="AL484" s="270"/>
      <c r="AM484" s="270"/>
      <c r="AN484" s="270"/>
      <c r="AO484" s="270"/>
    </row>
    <row r="485" ht="15.75" customHeight="1">
      <c r="A485" s="301"/>
      <c r="B485" s="252"/>
      <c r="C485" s="252"/>
      <c r="D485" s="252"/>
      <c r="E485" s="252"/>
      <c r="F485" s="592"/>
      <c r="G485" s="252"/>
      <c r="H485" s="455"/>
      <c r="I485" s="252"/>
      <c r="J485" s="252"/>
      <c r="K485" s="504"/>
      <c r="L485" s="505"/>
      <c r="M485" s="506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  <c r="AA485" s="252"/>
      <c r="AB485" s="252"/>
      <c r="AC485" s="252"/>
      <c r="AD485" s="252"/>
      <c r="AE485" s="252"/>
      <c r="AF485" s="252"/>
      <c r="AG485" s="252"/>
      <c r="AH485" s="252"/>
      <c r="AI485" s="252"/>
      <c r="AJ485" s="270"/>
      <c r="AK485" s="270"/>
      <c r="AL485" s="270"/>
      <c r="AM485" s="270"/>
      <c r="AN485" s="270"/>
      <c r="AO485" s="270"/>
    </row>
    <row r="486" ht="15.75" customHeight="1">
      <c r="A486" s="301"/>
      <c r="B486" s="252"/>
      <c r="C486" s="252"/>
      <c r="D486" s="252"/>
      <c r="E486" s="252"/>
      <c r="F486" s="592"/>
      <c r="G486" s="252"/>
      <c r="H486" s="455"/>
      <c r="I486" s="252"/>
      <c r="J486" s="252"/>
      <c r="K486" s="504"/>
      <c r="L486" s="505"/>
      <c r="M486" s="506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  <c r="AA486" s="252"/>
      <c r="AB486" s="252"/>
      <c r="AC486" s="252"/>
      <c r="AD486" s="252"/>
      <c r="AE486" s="252"/>
      <c r="AF486" s="252"/>
      <c r="AG486" s="252"/>
      <c r="AH486" s="252"/>
      <c r="AI486" s="252"/>
      <c r="AJ486" s="270"/>
      <c r="AK486" s="270"/>
      <c r="AL486" s="270"/>
      <c r="AM486" s="270"/>
      <c r="AN486" s="270"/>
      <c r="AO486" s="270"/>
    </row>
    <row r="487" ht="15.75" customHeight="1">
      <c r="A487" s="301"/>
      <c r="B487" s="252"/>
      <c r="C487" s="252"/>
      <c r="D487" s="252"/>
      <c r="E487" s="252"/>
      <c r="F487" s="592"/>
      <c r="G487" s="252"/>
      <c r="H487" s="455"/>
      <c r="I487" s="252"/>
      <c r="J487" s="252"/>
      <c r="K487" s="504"/>
      <c r="L487" s="505"/>
      <c r="M487" s="506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  <c r="AA487" s="252"/>
      <c r="AB487" s="252"/>
      <c r="AC487" s="252"/>
      <c r="AD487" s="252"/>
      <c r="AE487" s="252"/>
      <c r="AF487" s="252"/>
      <c r="AG487" s="252"/>
      <c r="AH487" s="252"/>
      <c r="AI487" s="252"/>
      <c r="AJ487" s="270"/>
      <c r="AK487" s="270"/>
      <c r="AL487" s="270"/>
      <c r="AM487" s="270"/>
      <c r="AN487" s="270"/>
      <c r="AO487" s="270"/>
    </row>
    <row r="488" ht="15.75" customHeight="1">
      <c r="A488" s="301"/>
      <c r="B488" s="252"/>
      <c r="C488" s="252"/>
      <c r="D488" s="252"/>
      <c r="E488" s="252"/>
      <c r="F488" s="592"/>
      <c r="G488" s="252"/>
      <c r="H488" s="455"/>
      <c r="I488" s="252"/>
      <c r="J488" s="252"/>
      <c r="K488" s="504"/>
      <c r="L488" s="505"/>
      <c r="M488" s="506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  <c r="AA488" s="252"/>
      <c r="AB488" s="252"/>
      <c r="AC488" s="252"/>
      <c r="AD488" s="252"/>
      <c r="AE488" s="252"/>
      <c r="AF488" s="252"/>
      <c r="AG488" s="252"/>
      <c r="AH488" s="252"/>
      <c r="AI488" s="252"/>
      <c r="AJ488" s="270"/>
      <c r="AK488" s="270"/>
      <c r="AL488" s="270"/>
      <c r="AM488" s="270"/>
      <c r="AN488" s="270"/>
      <c r="AO488" s="270"/>
    </row>
    <row r="489" ht="15.75" customHeight="1">
      <c r="A489" s="301"/>
      <c r="B489" s="252"/>
      <c r="C489" s="252"/>
      <c r="D489" s="252"/>
      <c r="E489" s="252"/>
      <c r="F489" s="592"/>
      <c r="G489" s="252"/>
      <c r="H489" s="455"/>
      <c r="I489" s="252"/>
      <c r="J489" s="252"/>
      <c r="K489" s="504"/>
      <c r="L489" s="505"/>
      <c r="M489" s="506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  <c r="AG489" s="252"/>
      <c r="AH489" s="252"/>
      <c r="AI489" s="252"/>
      <c r="AJ489" s="270"/>
      <c r="AK489" s="270"/>
      <c r="AL489" s="270"/>
      <c r="AM489" s="270"/>
      <c r="AN489" s="270"/>
      <c r="AO489" s="270"/>
    </row>
    <row r="490" ht="15.75" customHeight="1">
      <c r="A490" s="301"/>
      <c r="B490" s="252"/>
      <c r="C490" s="252"/>
      <c r="D490" s="252"/>
      <c r="E490" s="252"/>
      <c r="F490" s="592"/>
      <c r="G490" s="252"/>
      <c r="H490" s="455"/>
      <c r="I490" s="252"/>
      <c r="J490" s="252"/>
      <c r="K490" s="504"/>
      <c r="L490" s="505"/>
      <c r="M490" s="506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  <c r="AA490" s="252"/>
      <c r="AB490" s="252"/>
      <c r="AC490" s="252"/>
      <c r="AD490" s="252"/>
      <c r="AE490" s="252"/>
      <c r="AF490" s="252"/>
      <c r="AG490" s="252"/>
      <c r="AH490" s="252"/>
      <c r="AI490" s="252"/>
      <c r="AJ490" s="270"/>
      <c r="AK490" s="270"/>
      <c r="AL490" s="270"/>
      <c r="AM490" s="270"/>
      <c r="AN490" s="270"/>
      <c r="AO490" s="270"/>
    </row>
    <row r="491" ht="15.75" customHeight="1">
      <c r="A491" s="301"/>
      <c r="B491" s="252"/>
      <c r="C491" s="252"/>
      <c r="D491" s="252"/>
      <c r="E491" s="252"/>
      <c r="F491" s="592"/>
      <c r="G491" s="252"/>
      <c r="H491" s="455"/>
      <c r="I491" s="252"/>
      <c r="J491" s="252"/>
      <c r="K491" s="504"/>
      <c r="L491" s="505"/>
      <c r="M491" s="506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70"/>
      <c r="AK491" s="270"/>
      <c r="AL491" s="270"/>
      <c r="AM491" s="270"/>
      <c r="AN491" s="270"/>
      <c r="AO491" s="270"/>
    </row>
    <row r="492" ht="15.75" customHeight="1">
      <c r="A492" s="301"/>
      <c r="B492" s="252"/>
      <c r="C492" s="252"/>
      <c r="D492" s="252"/>
      <c r="E492" s="252"/>
      <c r="F492" s="592"/>
      <c r="G492" s="252"/>
      <c r="H492" s="455"/>
      <c r="I492" s="252"/>
      <c r="J492" s="252"/>
      <c r="K492" s="504"/>
      <c r="L492" s="505"/>
      <c r="M492" s="506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70"/>
      <c r="AK492" s="270"/>
      <c r="AL492" s="270"/>
      <c r="AM492" s="270"/>
      <c r="AN492" s="270"/>
      <c r="AO492" s="270"/>
    </row>
    <row r="493" ht="15.75" customHeight="1">
      <c r="A493" s="301"/>
      <c r="B493" s="252"/>
      <c r="C493" s="252"/>
      <c r="D493" s="252"/>
      <c r="E493" s="252"/>
      <c r="F493" s="592"/>
      <c r="G493" s="252"/>
      <c r="H493" s="455"/>
      <c r="I493" s="252"/>
      <c r="J493" s="252"/>
      <c r="K493" s="504"/>
      <c r="L493" s="505"/>
      <c r="M493" s="506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52"/>
      <c r="AJ493" s="270"/>
      <c r="AK493" s="270"/>
      <c r="AL493" s="270"/>
      <c r="AM493" s="270"/>
      <c r="AN493" s="270"/>
      <c r="AO493" s="270"/>
    </row>
    <row r="494" ht="15.75" customHeight="1">
      <c r="A494" s="301"/>
      <c r="B494" s="252"/>
      <c r="C494" s="252"/>
      <c r="D494" s="252"/>
      <c r="E494" s="252"/>
      <c r="F494" s="592"/>
      <c r="G494" s="252"/>
      <c r="H494" s="455"/>
      <c r="I494" s="252"/>
      <c r="J494" s="252"/>
      <c r="K494" s="504"/>
      <c r="L494" s="505"/>
      <c r="M494" s="506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70"/>
      <c r="AK494" s="270"/>
      <c r="AL494" s="270"/>
      <c r="AM494" s="270"/>
      <c r="AN494" s="270"/>
      <c r="AO494" s="270"/>
    </row>
    <row r="495" ht="15.75" customHeight="1">
      <c r="A495" s="301"/>
      <c r="B495" s="252"/>
      <c r="C495" s="252"/>
      <c r="D495" s="252"/>
      <c r="E495" s="252"/>
      <c r="F495" s="592"/>
      <c r="G495" s="252"/>
      <c r="H495" s="455"/>
      <c r="I495" s="252"/>
      <c r="J495" s="252"/>
      <c r="K495" s="504"/>
      <c r="L495" s="505"/>
      <c r="M495" s="506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70"/>
      <c r="AK495" s="270"/>
      <c r="AL495" s="270"/>
      <c r="AM495" s="270"/>
      <c r="AN495" s="270"/>
      <c r="AO495" s="270"/>
    </row>
    <row r="496" ht="15.75" customHeight="1">
      <c r="A496" s="301"/>
      <c r="B496" s="252"/>
      <c r="C496" s="252"/>
      <c r="D496" s="252"/>
      <c r="E496" s="252"/>
      <c r="F496" s="592"/>
      <c r="G496" s="252"/>
      <c r="H496" s="455"/>
      <c r="I496" s="252"/>
      <c r="J496" s="252"/>
      <c r="K496" s="504"/>
      <c r="L496" s="505"/>
      <c r="M496" s="506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  <c r="AM496" s="270"/>
      <c r="AN496" s="270"/>
      <c r="AO496" s="270"/>
    </row>
    <row r="497" ht="15.75" customHeight="1">
      <c r="A497" s="301"/>
      <c r="B497" s="252"/>
      <c r="C497" s="252"/>
      <c r="D497" s="252"/>
      <c r="E497" s="252"/>
      <c r="F497" s="592"/>
      <c r="G497" s="252"/>
      <c r="H497" s="455"/>
      <c r="I497" s="252"/>
      <c r="J497" s="252"/>
      <c r="K497" s="504"/>
      <c r="L497" s="505"/>
      <c r="M497" s="506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  <c r="AM497" s="270"/>
      <c r="AN497" s="270"/>
      <c r="AO497" s="270"/>
    </row>
    <row r="498" ht="15.75" customHeight="1">
      <c r="A498" s="301"/>
      <c r="B498" s="252"/>
      <c r="C498" s="252"/>
      <c r="D498" s="252"/>
      <c r="E498" s="252"/>
      <c r="F498" s="592"/>
      <c r="G498" s="252"/>
      <c r="H498" s="455"/>
      <c r="I498" s="252"/>
      <c r="J498" s="252"/>
      <c r="K498" s="504"/>
      <c r="L498" s="505"/>
      <c r="M498" s="506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  <c r="AM498" s="270"/>
      <c r="AN498" s="270"/>
      <c r="AO498" s="270"/>
    </row>
    <row r="499" ht="15.75" customHeight="1">
      <c r="A499" s="301"/>
      <c r="B499" s="252"/>
      <c r="C499" s="252"/>
      <c r="D499" s="252"/>
      <c r="E499" s="252"/>
      <c r="F499" s="592"/>
      <c r="G499" s="252"/>
      <c r="H499" s="455"/>
      <c r="I499" s="252"/>
      <c r="J499" s="252"/>
      <c r="K499" s="504"/>
      <c r="L499" s="505"/>
      <c r="M499" s="506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  <c r="AM499" s="270"/>
      <c r="AN499" s="270"/>
      <c r="AO499" s="270"/>
    </row>
    <row r="500" ht="15.75" customHeight="1">
      <c r="A500" s="301"/>
      <c r="B500" s="252"/>
      <c r="C500" s="252"/>
      <c r="D500" s="252"/>
      <c r="E500" s="252"/>
      <c r="F500" s="592"/>
      <c r="G500" s="252"/>
      <c r="H500" s="455"/>
      <c r="I500" s="252"/>
      <c r="J500" s="252"/>
      <c r="K500" s="504"/>
      <c r="L500" s="505"/>
      <c r="M500" s="506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70"/>
      <c r="AK500" s="270"/>
      <c r="AL500" s="270"/>
      <c r="AM500" s="270"/>
      <c r="AN500" s="270"/>
      <c r="AO500" s="270"/>
    </row>
    <row r="501" ht="15.75" customHeight="1">
      <c r="A501" s="301"/>
      <c r="B501" s="252"/>
      <c r="C501" s="252"/>
      <c r="D501" s="252"/>
      <c r="E501" s="252"/>
      <c r="F501" s="592"/>
      <c r="G501" s="252"/>
      <c r="H501" s="455"/>
      <c r="I501" s="252"/>
      <c r="J501" s="252"/>
      <c r="K501" s="504"/>
      <c r="L501" s="505"/>
      <c r="M501" s="506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70"/>
      <c r="AK501" s="270"/>
      <c r="AL501" s="270"/>
      <c r="AM501" s="270"/>
      <c r="AN501" s="270"/>
      <c r="AO501" s="270"/>
    </row>
    <row r="502" ht="15.75" customHeight="1">
      <c r="A502" s="301"/>
      <c r="B502" s="252"/>
      <c r="C502" s="252"/>
      <c r="D502" s="252"/>
      <c r="E502" s="252"/>
      <c r="F502" s="592"/>
      <c r="G502" s="252"/>
      <c r="H502" s="455"/>
      <c r="I502" s="252"/>
      <c r="J502" s="252"/>
      <c r="K502" s="504"/>
      <c r="L502" s="505"/>
      <c r="M502" s="506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70"/>
      <c r="AK502" s="270"/>
      <c r="AL502" s="270"/>
      <c r="AM502" s="270"/>
      <c r="AN502" s="270"/>
      <c r="AO502" s="270"/>
    </row>
    <row r="503" ht="15.75" customHeight="1">
      <c r="A503" s="301"/>
      <c r="B503" s="252"/>
      <c r="C503" s="252"/>
      <c r="D503" s="252"/>
      <c r="E503" s="252"/>
      <c r="F503" s="592"/>
      <c r="G503" s="252"/>
      <c r="H503" s="455"/>
      <c r="I503" s="252"/>
      <c r="J503" s="252"/>
      <c r="K503" s="504"/>
      <c r="L503" s="505"/>
      <c r="M503" s="506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70"/>
      <c r="AK503" s="270"/>
      <c r="AL503" s="270"/>
      <c r="AM503" s="270"/>
      <c r="AN503" s="270"/>
      <c r="AO503" s="270"/>
    </row>
    <row r="504" ht="15.75" customHeight="1">
      <c r="A504" s="301"/>
      <c r="B504" s="252"/>
      <c r="C504" s="252"/>
      <c r="D504" s="252"/>
      <c r="E504" s="252"/>
      <c r="F504" s="592"/>
      <c r="G504" s="252"/>
      <c r="H504" s="455"/>
      <c r="I504" s="252"/>
      <c r="J504" s="252"/>
      <c r="K504" s="504"/>
      <c r="L504" s="505"/>
      <c r="M504" s="506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  <c r="AM504" s="270"/>
      <c r="AN504" s="270"/>
      <c r="AO504" s="270"/>
    </row>
    <row r="505" ht="15.75" customHeight="1">
      <c r="A505" s="301"/>
      <c r="B505" s="252"/>
      <c r="C505" s="252"/>
      <c r="D505" s="252"/>
      <c r="E505" s="252"/>
      <c r="F505" s="592"/>
      <c r="G505" s="252"/>
      <c r="H505" s="455"/>
      <c r="I505" s="252"/>
      <c r="J505" s="252"/>
      <c r="K505" s="504"/>
      <c r="L505" s="505"/>
      <c r="M505" s="506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  <c r="AM505" s="270"/>
      <c r="AN505" s="270"/>
      <c r="AO505" s="270"/>
    </row>
    <row r="506" ht="15.75" customHeight="1">
      <c r="A506" s="301"/>
      <c r="B506" s="252"/>
      <c r="C506" s="252"/>
      <c r="D506" s="252"/>
      <c r="E506" s="252"/>
      <c r="F506" s="592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  <c r="AM506" s="270"/>
      <c r="AN506" s="270"/>
      <c r="AO506" s="270"/>
    </row>
    <row r="507" ht="15.75" customHeight="1">
      <c r="A507" s="301"/>
      <c r="B507" s="252"/>
      <c r="C507" s="252"/>
      <c r="D507" s="252"/>
      <c r="E507" s="252"/>
      <c r="F507" s="592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  <c r="AM507" s="270"/>
      <c r="AN507" s="270"/>
      <c r="AO507" s="270"/>
    </row>
    <row r="508" ht="15.75" customHeight="1">
      <c r="A508" s="301"/>
      <c r="B508" s="252"/>
      <c r="C508" s="252"/>
      <c r="D508" s="252"/>
      <c r="E508" s="252"/>
      <c r="F508" s="592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  <c r="AM508" s="270"/>
      <c r="AN508" s="270"/>
      <c r="AO508" s="270"/>
    </row>
    <row r="509" ht="15.75" customHeight="1">
      <c r="A509" s="301"/>
      <c r="B509" s="252"/>
      <c r="C509" s="252"/>
      <c r="D509" s="252"/>
      <c r="E509" s="252"/>
      <c r="F509" s="592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  <c r="AM509" s="270"/>
      <c r="AN509" s="270"/>
      <c r="AO509" s="270"/>
    </row>
    <row r="510" ht="15.75" customHeight="1">
      <c r="A510" s="301"/>
      <c r="B510" s="252"/>
      <c r="C510" s="252"/>
      <c r="D510" s="252"/>
      <c r="E510" s="252"/>
      <c r="F510" s="592"/>
      <c r="G510" s="252"/>
      <c r="H510" s="455"/>
      <c r="I510" s="252"/>
      <c r="J510" s="252"/>
      <c r="K510" s="504"/>
      <c r="L510" s="505"/>
      <c r="M510" s="506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70"/>
      <c r="AK510" s="270"/>
      <c r="AL510" s="270"/>
      <c r="AM510" s="270"/>
      <c r="AN510" s="270"/>
      <c r="AO510" s="270"/>
    </row>
    <row r="511" ht="15.75" customHeight="1">
      <c r="A511" s="301"/>
      <c r="B511" s="252"/>
      <c r="C511" s="252"/>
      <c r="D511" s="252"/>
      <c r="E511" s="252"/>
      <c r="F511" s="592"/>
      <c r="G511" s="252"/>
      <c r="H511" s="455"/>
      <c r="I511" s="252"/>
      <c r="J511" s="252"/>
      <c r="K511" s="504"/>
      <c r="L511" s="505"/>
      <c r="M511" s="506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70"/>
      <c r="AK511" s="270"/>
      <c r="AL511" s="270"/>
      <c r="AM511" s="270"/>
      <c r="AN511" s="270"/>
      <c r="AO511" s="270"/>
    </row>
    <row r="512" ht="15.75" customHeight="1">
      <c r="A512" s="301"/>
      <c r="B512" s="252"/>
      <c r="C512" s="252"/>
      <c r="D512" s="252"/>
      <c r="E512" s="252"/>
      <c r="F512" s="592"/>
      <c r="G512" s="252"/>
      <c r="H512" s="455"/>
      <c r="I512" s="252"/>
      <c r="J512" s="252"/>
      <c r="K512" s="504"/>
      <c r="L512" s="505"/>
      <c r="M512" s="506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70"/>
      <c r="AK512" s="270"/>
      <c r="AL512" s="270"/>
      <c r="AM512" s="270"/>
      <c r="AN512" s="270"/>
      <c r="AO512" s="270"/>
    </row>
    <row r="513" ht="15.75" customHeight="1">
      <c r="A513" s="301"/>
      <c r="B513" s="252"/>
      <c r="C513" s="252"/>
      <c r="D513" s="252"/>
      <c r="E513" s="252"/>
      <c r="F513" s="592"/>
      <c r="G513" s="252"/>
      <c r="H513" s="455"/>
      <c r="I513" s="252"/>
      <c r="J513" s="252"/>
      <c r="K513" s="504"/>
      <c r="L513" s="505"/>
      <c r="M513" s="506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70"/>
      <c r="AK513" s="270"/>
      <c r="AL513" s="270"/>
      <c r="AM513" s="270"/>
      <c r="AN513" s="270"/>
      <c r="AO513" s="270"/>
    </row>
    <row r="514" ht="15.75" customHeight="1">
      <c r="A514" s="301"/>
      <c r="B514" s="252"/>
      <c r="C514" s="252"/>
      <c r="D514" s="252"/>
      <c r="E514" s="252"/>
      <c r="F514" s="592"/>
      <c r="G514" s="252"/>
      <c r="H514" s="455"/>
      <c r="I514" s="252"/>
      <c r="J514" s="252"/>
      <c r="K514" s="504"/>
      <c r="L514" s="505"/>
      <c r="M514" s="506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70"/>
      <c r="AK514" s="270"/>
      <c r="AL514" s="270"/>
      <c r="AM514" s="270"/>
      <c r="AN514" s="270"/>
      <c r="AO514" s="270"/>
    </row>
    <row r="515" ht="15.75" customHeight="1">
      <c r="A515" s="301"/>
      <c r="B515" s="252"/>
      <c r="C515" s="252"/>
      <c r="D515" s="252"/>
      <c r="E515" s="252"/>
      <c r="F515" s="592"/>
      <c r="G515" s="252"/>
      <c r="H515" s="455"/>
      <c r="I515" s="252"/>
      <c r="J515" s="252"/>
      <c r="K515" s="504"/>
      <c r="L515" s="505"/>
      <c r="M515" s="506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70"/>
      <c r="AK515" s="270"/>
      <c r="AL515" s="270"/>
      <c r="AM515" s="270"/>
      <c r="AN515" s="270"/>
      <c r="AO515" s="270"/>
    </row>
    <row r="516" ht="15.75" customHeight="1">
      <c r="A516" s="301"/>
      <c r="B516" s="252"/>
      <c r="C516" s="252"/>
      <c r="D516" s="252"/>
      <c r="E516" s="252"/>
      <c r="F516" s="592"/>
      <c r="G516" s="252"/>
      <c r="H516" s="455"/>
      <c r="I516" s="252"/>
      <c r="J516" s="252"/>
      <c r="K516" s="504"/>
      <c r="L516" s="505"/>
      <c r="M516" s="506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70"/>
      <c r="AK516" s="270"/>
      <c r="AL516" s="270"/>
      <c r="AM516" s="270"/>
      <c r="AN516" s="270"/>
      <c r="AO516" s="270"/>
    </row>
    <row r="517" ht="15.75" customHeight="1">
      <c r="A517" s="301"/>
      <c r="B517" s="252"/>
      <c r="C517" s="252"/>
      <c r="D517" s="252"/>
      <c r="E517" s="252"/>
      <c r="F517" s="592"/>
      <c r="G517" s="252"/>
      <c r="H517" s="455"/>
      <c r="I517" s="252"/>
      <c r="J517" s="252"/>
      <c r="K517" s="504"/>
      <c r="L517" s="505"/>
      <c r="M517" s="506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70"/>
      <c r="AK517" s="270"/>
      <c r="AL517" s="270"/>
      <c r="AM517" s="270"/>
      <c r="AN517" s="270"/>
      <c r="AO517" s="270"/>
    </row>
    <row r="518" ht="15.75" customHeight="1">
      <c r="A518" s="301"/>
      <c r="B518" s="252"/>
      <c r="C518" s="252"/>
      <c r="D518" s="252"/>
      <c r="E518" s="252"/>
      <c r="F518" s="592"/>
      <c r="G518" s="252"/>
      <c r="H518" s="455"/>
      <c r="I518" s="252"/>
      <c r="J518" s="252"/>
      <c r="K518" s="504"/>
      <c r="L518" s="505"/>
      <c r="M518" s="506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70"/>
      <c r="AK518" s="270"/>
      <c r="AL518" s="270"/>
      <c r="AM518" s="270"/>
      <c r="AN518" s="270"/>
      <c r="AO518" s="270"/>
    </row>
    <row r="519" ht="15.75" customHeight="1">
      <c r="A519" s="301"/>
      <c r="B519" s="252"/>
      <c r="C519" s="252"/>
      <c r="D519" s="252"/>
      <c r="E519" s="252"/>
      <c r="F519" s="592"/>
      <c r="G519" s="252"/>
      <c r="H519" s="455"/>
      <c r="I519" s="252"/>
      <c r="J519" s="252"/>
      <c r="K519" s="504"/>
      <c r="L519" s="505"/>
      <c r="M519" s="506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70"/>
      <c r="AK519" s="270"/>
      <c r="AL519" s="270"/>
      <c r="AM519" s="270"/>
      <c r="AN519" s="270"/>
      <c r="AO519" s="270"/>
    </row>
    <row r="520" ht="15.75" customHeight="1">
      <c r="A520" s="301"/>
      <c r="B520" s="252"/>
      <c r="C520" s="252"/>
      <c r="D520" s="252"/>
      <c r="E520" s="252"/>
      <c r="F520" s="592"/>
      <c r="G520" s="252"/>
      <c r="H520" s="455"/>
      <c r="I520" s="252"/>
      <c r="J520" s="252"/>
      <c r="K520" s="504"/>
      <c r="L520" s="505"/>
      <c r="M520" s="506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70"/>
      <c r="AK520" s="270"/>
      <c r="AL520" s="270"/>
      <c r="AM520" s="270"/>
      <c r="AN520" s="270"/>
      <c r="AO520" s="270"/>
    </row>
    <row r="521" ht="15.75" customHeight="1">
      <c r="A521" s="301"/>
      <c r="B521" s="252"/>
      <c r="C521" s="252"/>
      <c r="D521" s="252"/>
      <c r="E521" s="252"/>
      <c r="F521" s="592"/>
      <c r="G521" s="252"/>
      <c r="H521" s="455"/>
      <c r="I521" s="252"/>
      <c r="J521" s="252"/>
      <c r="K521" s="252"/>
      <c r="L521" s="507"/>
      <c r="M521" s="508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52"/>
      <c r="AK521" s="252"/>
      <c r="AL521" s="252"/>
      <c r="AM521" s="252"/>
      <c r="AN521" s="252"/>
      <c r="AO521" s="252"/>
    </row>
    <row r="522" ht="15.75" customHeight="1">
      <c r="A522" s="301"/>
      <c r="B522" s="252"/>
      <c r="C522" s="252"/>
      <c r="D522" s="252"/>
      <c r="E522" s="252"/>
      <c r="F522" s="592"/>
      <c r="G522" s="252"/>
      <c r="H522" s="455"/>
      <c r="I522" s="252"/>
      <c r="J522" s="252"/>
      <c r="K522" s="252"/>
      <c r="L522" s="507"/>
      <c r="M522" s="508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52"/>
      <c r="AK522" s="252"/>
      <c r="AL522" s="252"/>
      <c r="AM522" s="252"/>
      <c r="AN522" s="252"/>
      <c r="AO522" s="252"/>
    </row>
    <row r="523" ht="15.75" customHeight="1">
      <c r="A523" s="301"/>
      <c r="B523" s="252"/>
      <c r="C523" s="252"/>
      <c r="D523" s="252"/>
      <c r="E523" s="252"/>
      <c r="F523" s="592"/>
      <c r="G523" s="252"/>
      <c r="H523" s="455"/>
      <c r="I523" s="252"/>
      <c r="J523" s="252"/>
      <c r="K523" s="252"/>
      <c r="L523" s="507"/>
      <c r="M523" s="508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52"/>
      <c r="AK523" s="252"/>
      <c r="AL523" s="252"/>
      <c r="AM523" s="252"/>
      <c r="AN523" s="252"/>
      <c r="AO523" s="252"/>
    </row>
    <row r="524" ht="15.75" customHeight="1">
      <c r="A524" s="301"/>
      <c r="B524" s="252"/>
      <c r="C524" s="252"/>
      <c r="D524" s="252"/>
      <c r="E524" s="252"/>
      <c r="F524" s="592"/>
      <c r="G524" s="252"/>
      <c r="H524" s="455"/>
      <c r="I524" s="252"/>
      <c r="J524" s="252"/>
      <c r="K524" s="252"/>
      <c r="L524" s="507"/>
      <c r="M524" s="508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52"/>
      <c r="AK524" s="252"/>
      <c r="AL524" s="252"/>
      <c r="AM524" s="252"/>
      <c r="AN524" s="252"/>
      <c r="AO524" s="252"/>
    </row>
    <row r="525" ht="15.75" customHeight="1">
      <c r="A525" s="301"/>
      <c r="B525" s="252"/>
      <c r="C525" s="252"/>
      <c r="D525" s="252"/>
      <c r="E525" s="252"/>
      <c r="F525" s="592"/>
      <c r="G525" s="252"/>
      <c r="H525" s="455"/>
      <c r="I525" s="252"/>
      <c r="J525" s="252"/>
      <c r="K525" s="252"/>
      <c r="L525" s="507"/>
      <c r="M525" s="508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52"/>
      <c r="AK525" s="252"/>
      <c r="AL525" s="252"/>
      <c r="AM525" s="252"/>
      <c r="AN525" s="252"/>
      <c r="AO525" s="252"/>
    </row>
    <row r="526" ht="15.75" customHeight="1">
      <c r="A526" s="301"/>
      <c r="B526" s="252"/>
      <c r="C526" s="252"/>
      <c r="D526" s="252"/>
      <c r="E526" s="252"/>
      <c r="F526" s="592"/>
      <c r="G526" s="252"/>
      <c r="H526" s="455"/>
      <c r="I526" s="252"/>
      <c r="J526" s="252"/>
      <c r="K526" s="252"/>
      <c r="L526" s="507"/>
      <c r="M526" s="508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52"/>
      <c r="AK526" s="252"/>
      <c r="AL526" s="252"/>
      <c r="AM526" s="252"/>
      <c r="AN526" s="252"/>
      <c r="AO526" s="252"/>
    </row>
    <row r="527" ht="15.75" customHeight="1">
      <c r="A527" s="301"/>
      <c r="B527" s="252"/>
      <c r="C527" s="252"/>
      <c r="D527" s="252"/>
      <c r="E527" s="252"/>
      <c r="F527" s="592"/>
      <c r="G527" s="252"/>
      <c r="H527" s="455"/>
      <c r="I527" s="252"/>
      <c r="J527" s="252"/>
      <c r="K527" s="252"/>
      <c r="L527" s="507"/>
      <c r="M527" s="508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52"/>
      <c r="AK527" s="252"/>
      <c r="AL527" s="252"/>
      <c r="AM527" s="252"/>
      <c r="AN527" s="252"/>
      <c r="AO527" s="252"/>
    </row>
    <row r="528" ht="15.75" customHeight="1">
      <c r="A528" s="301"/>
      <c r="B528" s="252"/>
      <c r="C528" s="252"/>
      <c r="D528" s="252"/>
      <c r="E528" s="252"/>
      <c r="F528" s="592"/>
      <c r="G528" s="252"/>
      <c r="H528" s="455"/>
      <c r="I528" s="252"/>
      <c r="J528" s="252"/>
      <c r="K528" s="252"/>
      <c r="L528" s="507"/>
      <c r="M528" s="508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52"/>
      <c r="AK528" s="252"/>
      <c r="AL528" s="252"/>
      <c r="AM528" s="252"/>
      <c r="AN528" s="252"/>
      <c r="AO528" s="252"/>
    </row>
    <row r="529" ht="15.75" customHeight="1">
      <c r="A529" s="301"/>
      <c r="B529" s="252"/>
      <c r="C529" s="252"/>
      <c r="D529" s="252"/>
      <c r="E529" s="252"/>
      <c r="F529" s="592"/>
      <c r="G529" s="252"/>
      <c r="H529" s="455"/>
      <c r="I529" s="252"/>
      <c r="J529" s="252"/>
      <c r="K529" s="252"/>
      <c r="L529" s="507"/>
      <c r="M529" s="508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52"/>
      <c r="AK529" s="252"/>
      <c r="AL529" s="252"/>
      <c r="AM529" s="252"/>
      <c r="AN529" s="252"/>
      <c r="AO529" s="252"/>
    </row>
    <row r="530" ht="15.75" customHeight="1">
      <c r="A530" s="301"/>
      <c r="B530" s="252"/>
      <c r="C530" s="252"/>
      <c r="D530" s="252"/>
      <c r="E530" s="252"/>
      <c r="F530" s="592"/>
      <c r="G530" s="252"/>
      <c r="H530" s="455"/>
      <c r="I530" s="252"/>
      <c r="J530" s="252"/>
      <c r="K530" s="252"/>
      <c r="L530" s="507"/>
      <c r="M530" s="508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52"/>
      <c r="AK530" s="252"/>
      <c r="AL530" s="252"/>
      <c r="AM530" s="252"/>
      <c r="AN530" s="252"/>
      <c r="AO530" s="252"/>
    </row>
    <row r="531" ht="15.75" customHeight="1">
      <c r="A531" s="301"/>
      <c r="B531" s="252"/>
      <c r="C531" s="252"/>
      <c r="D531" s="252"/>
      <c r="E531" s="252"/>
      <c r="F531" s="592"/>
      <c r="G531" s="252"/>
      <c r="H531" s="455"/>
      <c r="I531" s="252"/>
      <c r="J531" s="252"/>
      <c r="K531" s="252"/>
      <c r="L531" s="507"/>
      <c r="M531" s="508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52"/>
      <c r="AK531" s="252"/>
      <c r="AL531" s="252"/>
      <c r="AM531" s="252"/>
      <c r="AN531" s="252"/>
      <c r="AO531" s="252"/>
    </row>
    <row r="532" ht="15.75" customHeight="1">
      <c r="A532" s="301"/>
      <c r="B532" s="252"/>
      <c r="C532" s="252"/>
      <c r="D532" s="252"/>
      <c r="E532" s="252"/>
      <c r="F532" s="592"/>
      <c r="G532" s="252"/>
      <c r="H532" s="455"/>
      <c r="I532" s="252"/>
      <c r="J532" s="252"/>
      <c r="K532" s="252"/>
      <c r="L532" s="507"/>
      <c r="M532" s="508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  <c r="AM532" s="252"/>
      <c r="AN532" s="252"/>
      <c r="AO532" s="252"/>
    </row>
    <row r="533" ht="15.75" customHeight="1">
      <c r="A533" s="301"/>
      <c r="B533" s="252"/>
      <c r="C533" s="252"/>
      <c r="D533" s="252"/>
      <c r="E533" s="252"/>
      <c r="F533" s="592"/>
      <c r="G533" s="252"/>
      <c r="H533" s="455"/>
      <c r="I533" s="252"/>
      <c r="J533" s="252"/>
      <c r="K533" s="252"/>
      <c r="L533" s="507"/>
      <c r="M533" s="508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52"/>
      <c r="AK533" s="252"/>
      <c r="AL533" s="252"/>
      <c r="AM533" s="252"/>
      <c r="AN533" s="252"/>
      <c r="AO533" s="252"/>
    </row>
    <row r="534" ht="15.75" customHeight="1">
      <c r="A534" s="301"/>
      <c r="B534" s="252"/>
      <c r="C534" s="252"/>
      <c r="D534" s="252"/>
      <c r="E534" s="252"/>
      <c r="F534" s="592"/>
      <c r="G534" s="252"/>
      <c r="H534" s="455"/>
      <c r="I534" s="252"/>
      <c r="J534" s="252"/>
      <c r="K534" s="252"/>
      <c r="L534" s="507"/>
      <c r="M534" s="508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52"/>
      <c r="AK534" s="252"/>
      <c r="AL534" s="252"/>
      <c r="AM534" s="252"/>
      <c r="AN534" s="252"/>
      <c r="AO534" s="252"/>
    </row>
    <row r="535" ht="15.75" customHeight="1">
      <c r="A535" s="301"/>
      <c r="B535" s="252"/>
      <c r="C535" s="252"/>
      <c r="D535" s="252"/>
      <c r="E535" s="252"/>
      <c r="F535" s="592"/>
      <c r="G535" s="252"/>
      <c r="H535" s="455"/>
      <c r="I535" s="252"/>
      <c r="J535" s="252"/>
      <c r="K535" s="252"/>
      <c r="L535" s="507"/>
      <c r="M535" s="508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52"/>
      <c r="AK535" s="252"/>
      <c r="AL535" s="252"/>
      <c r="AM535" s="252"/>
      <c r="AN535" s="252"/>
      <c r="AO535" s="252"/>
    </row>
    <row r="536" ht="15.75" customHeight="1">
      <c r="A536" s="301"/>
      <c r="B536" s="252"/>
      <c r="C536" s="252"/>
      <c r="D536" s="252"/>
      <c r="E536" s="252"/>
      <c r="F536" s="592"/>
      <c r="G536" s="252"/>
      <c r="H536" s="455"/>
      <c r="I536" s="252"/>
      <c r="J536" s="252"/>
      <c r="K536" s="252"/>
      <c r="L536" s="507"/>
      <c r="M536" s="508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52"/>
      <c r="AK536" s="252"/>
      <c r="AL536" s="252"/>
      <c r="AM536" s="252"/>
      <c r="AN536" s="252"/>
      <c r="AO536" s="252"/>
    </row>
    <row r="537" ht="15.75" customHeight="1">
      <c r="A537" s="301"/>
      <c r="B537" s="252"/>
      <c r="C537" s="252"/>
      <c r="D537" s="252"/>
      <c r="E537" s="252"/>
      <c r="F537" s="592"/>
      <c r="G537" s="252"/>
      <c r="H537" s="455"/>
      <c r="I537" s="252"/>
      <c r="J537" s="252"/>
      <c r="K537" s="252"/>
      <c r="L537" s="507"/>
      <c r="M537" s="508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52"/>
      <c r="AK537" s="252"/>
      <c r="AL537" s="252"/>
      <c r="AM537" s="252"/>
      <c r="AN537" s="252"/>
      <c r="AO537" s="252"/>
    </row>
    <row r="538" ht="15.75" customHeight="1">
      <c r="A538" s="301"/>
      <c r="B538" s="252"/>
      <c r="C538" s="252"/>
      <c r="D538" s="252"/>
      <c r="E538" s="252"/>
      <c r="F538" s="592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  <c r="AM538" s="252"/>
      <c r="AN538" s="252"/>
      <c r="AO538" s="252"/>
    </row>
    <row r="539" ht="15.75" customHeight="1">
      <c r="A539" s="301"/>
      <c r="B539" s="252"/>
      <c r="C539" s="252"/>
      <c r="D539" s="252"/>
      <c r="E539" s="252"/>
      <c r="F539" s="592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  <c r="AM539" s="252"/>
      <c r="AN539" s="252"/>
      <c r="AO539" s="252"/>
    </row>
    <row r="540" ht="15.75" customHeight="1">
      <c r="A540" s="301"/>
      <c r="B540" s="252"/>
      <c r="C540" s="252"/>
      <c r="D540" s="252"/>
      <c r="E540" s="252"/>
      <c r="F540" s="592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  <c r="AM540" s="252"/>
      <c r="AN540" s="252"/>
      <c r="AO540" s="252"/>
    </row>
    <row r="541" ht="15.75" customHeight="1">
      <c r="A541" s="301"/>
      <c r="B541" s="252"/>
      <c r="C541" s="252"/>
      <c r="D541" s="252"/>
      <c r="E541" s="252"/>
      <c r="F541" s="592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  <c r="AM541" s="252"/>
      <c r="AN541" s="252"/>
      <c r="AO541" s="252"/>
    </row>
    <row r="542" ht="15.75" customHeight="1">
      <c r="A542" s="301"/>
      <c r="B542" s="252"/>
      <c r="C542" s="252"/>
      <c r="D542" s="252"/>
      <c r="E542" s="252"/>
      <c r="F542" s="592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  <c r="AM542" s="252"/>
      <c r="AN542" s="252"/>
      <c r="AO542" s="252"/>
    </row>
    <row r="543" ht="15.75" customHeight="1">
      <c r="A543" s="301"/>
      <c r="B543" s="252"/>
      <c r="C543" s="252"/>
      <c r="D543" s="252"/>
      <c r="E543" s="252"/>
      <c r="F543" s="592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  <c r="AM543" s="252"/>
      <c r="AN543" s="252"/>
      <c r="AO543" s="252"/>
    </row>
    <row r="544" ht="15.75" customHeight="1">
      <c r="A544" s="301"/>
      <c r="B544" s="252"/>
      <c r="C544" s="252"/>
      <c r="D544" s="252"/>
      <c r="E544" s="252"/>
      <c r="F544" s="592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  <c r="AM544" s="252"/>
      <c r="AN544" s="252"/>
      <c r="AO544" s="252"/>
    </row>
    <row r="545" ht="15.75" customHeight="1">
      <c r="A545" s="301"/>
      <c r="B545" s="252"/>
      <c r="C545" s="252"/>
      <c r="D545" s="252"/>
      <c r="E545" s="252"/>
      <c r="F545" s="592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  <c r="AM545" s="252"/>
      <c r="AN545" s="252"/>
      <c r="AO545" s="252"/>
    </row>
    <row r="546" ht="15.75" customHeight="1">
      <c r="A546" s="301"/>
      <c r="B546" s="252"/>
      <c r="C546" s="252"/>
      <c r="D546" s="252"/>
      <c r="E546" s="252"/>
      <c r="F546" s="592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  <c r="AM546" s="252"/>
      <c r="AN546" s="252"/>
      <c r="AO546" s="252"/>
    </row>
    <row r="547" ht="15.75" customHeight="1">
      <c r="A547" s="301"/>
      <c r="B547" s="252"/>
      <c r="C547" s="252"/>
      <c r="D547" s="252"/>
      <c r="E547" s="252"/>
      <c r="F547" s="592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  <c r="AM547" s="252"/>
      <c r="AN547" s="252"/>
      <c r="AO547" s="252"/>
    </row>
    <row r="548" ht="15.75" customHeight="1">
      <c r="A548" s="301"/>
      <c r="B548" s="252"/>
      <c r="C548" s="252"/>
      <c r="D548" s="252"/>
      <c r="E548" s="252"/>
      <c r="F548" s="592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  <c r="AM548" s="252"/>
      <c r="AN548" s="252"/>
      <c r="AO548" s="252"/>
    </row>
    <row r="549" ht="15.75" customHeight="1">
      <c r="A549" s="301"/>
      <c r="B549" s="252"/>
      <c r="C549" s="252"/>
      <c r="D549" s="252"/>
      <c r="E549" s="252"/>
      <c r="F549" s="592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  <c r="AM549" s="252"/>
      <c r="AN549" s="252"/>
      <c r="AO549" s="252"/>
    </row>
    <row r="550" ht="15.75" customHeight="1">
      <c r="A550" s="301"/>
      <c r="B550" s="252"/>
      <c r="C550" s="252"/>
      <c r="D550" s="252"/>
      <c r="E550" s="252"/>
      <c r="F550" s="592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  <c r="AM550" s="252"/>
      <c r="AN550" s="252"/>
      <c r="AO550" s="252"/>
    </row>
    <row r="551" ht="15.75" customHeight="1">
      <c r="A551" s="301"/>
      <c r="B551" s="252"/>
      <c r="C551" s="252"/>
      <c r="D551" s="252"/>
      <c r="E551" s="252"/>
      <c r="F551" s="592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  <c r="AM551" s="252"/>
      <c r="AN551" s="252"/>
      <c r="AO551" s="252"/>
    </row>
    <row r="552" ht="15.75" customHeight="1">
      <c r="A552" s="301"/>
      <c r="B552" s="252"/>
      <c r="C552" s="252"/>
      <c r="D552" s="252"/>
      <c r="E552" s="252"/>
      <c r="F552" s="592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  <c r="AM552" s="252"/>
      <c r="AN552" s="252"/>
      <c r="AO552" s="252"/>
    </row>
    <row r="553" ht="15.75" customHeight="1">
      <c r="A553" s="301"/>
      <c r="B553" s="252"/>
      <c r="C553" s="252"/>
      <c r="D553" s="252"/>
      <c r="E553" s="252"/>
      <c r="F553" s="592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  <c r="AM553" s="252"/>
      <c r="AN553" s="252"/>
      <c r="AO553" s="252"/>
    </row>
    <row r="554" ht="15.75" customHeight="1">
      <c r="A554" s="301"/>
      <c r="B554" s="252"/>
      <c r="C554" s="252"/>
      <c r="D554" s="252"/>
      <c r="E554" s="252"/>
      <c r="F554" s="592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  <c r="AM554" s="252"/>
      <c r="AN554" s="252"/>
      <c r="AO554" s="252"/>
    </row>
    <row r="555" ht="15.75" customHeight="1">
      <c r="A555" s="301"/>
      <c r="B555" s="252"/>
      <c r="C555" s="252"/>
      <c r="D555" s="252"/>
      <c r="E555" s="252"/>
      <c r="F555" s="592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  <c r="AM555" s="252"/>
      <c r="AN555" s="252"/>
      <c r="AO555" s="252"/>
    </row>
    <row r="556" ht="15.75" customHeight="1">
      <c r="A556" s="301"/>
      <c r="B556" s="252"/>
      <c r="C556" s="252"/>
      <c r="D556" s="252"/>
      <c r="E556" s="252"/>
      <c r="F556" s="592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  <c r="AM556" s="252"/>
      <c r="AN556" s="252"/>
      <c r="AO556" s="252"/>
    </row>
    <row r="557" ht="15.75" customHeight="1">
      <c r="A557" s="301"/>
      <c r="B557" s="252"/>
      <c r="C557" s="252"/>
      <c r="D557" s="252"/>
      <c r="E557" s="252"/>
      <c r="F557" s="592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  <c r="AM557" s="252"/>
      <c r="AN557" s="252"/>
      <c r="AO557" s="252"/>
    </row>
    <row r="558" ht="15.75" customHeight="1">
      <c r="A558" s="301"/>
      <c r="B558" s="252"/>
      <c r="C558" s="252"/>
      <c r="D558" s="252"/>
      <c r="E558" s="252"/>
      <c r="F558" s="592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  <c r="AM558" s="252"/>
      <c r="AN558" s="252"/>
      <c r="AO558" s="252"/>
    </row>
    <row r="559" ht="15.75" customHeight="1">
      <c r="A559" s="301"/>
      <c r="B559" s="252"/>
      <c r="C559" s="252"/>
      <c r="D559" s="252"/>
      <c r="E559" s="252"/>
      <c r="F559" s="592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  <c r="AM559" s="252"/>
      <c r="AN559" s="252"/>
      <c r="AO559" s="252"/>
    </row>
    <row r="560" ht="15.75" customHeight="1">
      <c r="A560" s="301"/>
      <c r="B560" s="252"/>
      <c r="C560" s="252"/>
      <c r="D560" s="252"/>
      <c r="E560" s="252"/>
      <c r="F560" s="592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  <c r="AM560" s="252"/>
      <c r="AN560" s="252"/>
      <c r="AO560" s="252"/>
    </row>
    <row r="561" ht="15.75" customHeight="1">
      <c r="A561" s="301"/>
      <c r="B561" s="252"/>
      <c r="C561" s="252"/>
      <c r="D561" s="252"/>
      <c r="E561" s="252"/>
      <c r="F561" s="592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  <c r="AM561" s="252"/>
      <c r="AN561" s="252"/>
      <c r="AO561" s="252"/>
    </row>
    <row r="562" ht="15.75" customHeight="1">
      <c r="A562" s="301"/>
      <c r="B562" s="252"/>
      <c r="C562" s="252"/>
      <c r="D562" s="252"/>
      <c r="E562" s="252"/>
      <c r="F562" s="592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  <c r="AM562" s="252"/>
      <c r="AN562" s="252"/>
      <c r="AO562" s="252"/>
    </row>
    <row r="563" ht="15.75" customHeight="1">
      <c r="A563" s="301"/>
      <c r="B563" s="252"/>
      <c r="C563" s="252"/>
      <c r="D563" s="252"/>
      <c r="E563" s="252"/>
      <c r="F563" s="592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  <c r="AM563" s="252"/>
      <c r="AN563" s="252"/>
      <c r="AO563" s="252"/>
    </row>
    <row r="564" ht="15.75" customHeight="1">
      <c r="A564" s="301"/>
      <c r="B564" s="252"/>
      <c r="C564" s="252"/>
      <c r="D564" s="252"/>
      <c r="E564" s="252"/>
      <c r="F564" s="592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  <c r="AM564" s="252"/>
      <c r="AN564" s="252"/>
      <c r="AO564" s="252"/>
    </row>
    <row r="565" ht="15.75" customHeight="1">
      <c r="A565" s="301"/>
      <c r="B565" s="252"/>
      <c r="C565" s="252"/>
      <c r="D565" s="252"/>
      <c r="E565" s="252"/>
      <c r="F565" s="592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  <c r="AM565" s="252"/>
      <c r="AN565" s="252"/>
      <c r="AO565" s="252"/>
    </row>
    <row r="566" ht="15.75" customHeight="1">
      <c r="A566" s="301"/>
      <c r="B566" s="252"/>
      <c r="C566" s="252"/>
      <c r="D566" s="252"/>
      <c r="E566" s="252"/>
      <c r="F566" s="592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  <c r="AM566" s="252"/>
      <c r="AN566" s="252"/>
      <c r="AO566" s="252"/>
    </row>
    <row r="567" ht="15.75" customHeight="1">
      <c r="A567" s="301"/>
      <c r="B567" s="252"/>
      <c r="C567" s="252"/>
      <c r="D567" s="252"/>
      <c r="E567" s="252"/>
      <c r="F567" s="592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  <c r="AM567" s="252"/>
      <c r="AN567" s="252"/>
      <c r="AO567" s="252"/>
    </row>
    <row r="568" ht="15.75" customHeight="1">
      <c r="A568" s="301"/>
      <c r="B568" s="252"/>
      <c r="C568" s="252"/>
      <c r="D568" s="252"/>
      <c r="E568" s="252"/>
      <c r="F568" s="592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  <c r="AM568" s="252"/>
      <c r="AN568" s="252"/>
      <c r="AO568" s="252"/>
    </row>
    <row r="569" ht="15.75" customHeight="1">
      <c r="A569" s="301"/>
      <c r="B569" s="252"/>
      <c r="C569" s="252"/>
      <c r="D569" s="252"/>
      <c r="E569" s="252"/>
      <c r="F569" s="592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  <c r="AM569" s="252"/>
      <c r="AN569" s="252"/>
      <c r="AO569" s="252"/>
    </row>
    <row r="570" ht="15.75" customHeight="1">
      <c r="A570" s="301"/>
      <c r="B570" s="252"/>
      <c r="C570" s="252"/>
      <c r="D570" s="252"/>
      <c r="E570" s="252"/>
      <c r="F570" s="592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  <c r="AM570" s="252"/>
      <c r="AN570" s="252"/>
      <c r="AO570" s="252"/>
    </row>
    <row r="571" ht="15.75" customHeight="1">
      <c r="A571" s="301"/>
      <c r="B571" s="252"/>
      <c r="C571" s="252"/>
      <c r="D571" s="252"/>
      <c r="E571" s="252"/>
      <c r="F571" s="592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  <c r="AM571" s="252"/>
      <c r="AN571" s="252"/>
      <c r="AO571" s="252"/>
    </row>
    <row r="572" ht="15.75" customHeight="1">
      <c r="A572" s="301"/>
      <c r="B572" s="252"/>
      <c r="C572" s="252"/>
      <c r="D572" s="252"/>
      <c r="E572" s="252"/>
      <c r="F572" s="592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  <c r="AM572" s="252"/>
      <c r="AN572" s="252"/>
      <c r="AO572" s="252"/>
    </row>
    <row r="573" ht="15.75" customHeight="1">
      <c r="A573" s="301"/>
      <c r="B573" s="252"/>
      <c r="C573" s="252"/>
      <c r="D573" s="252"/>
      <c r="E573" s="252"/>
      <c r="F573" s="592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  <c r="AM573" s="252"/>
      <c r="AN573" s="252"/>
      <c r="AO573" s="252"/>
    </row>
    <row r="574" ht="15.75" customHeight="1">
      <c r="A574" s="301"/>
      <c r="B574" s="252"/>
      <c r="C574" s="252"/>
      <c r="D574" s="252"/>
      <c r="E574" s="252"/>
      <c r="F574" s="592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  <c r="AM574" s="252"/>
      <c r="AN574" s="252"/>
      <c r="AO574" s="252"/>
    </row>
    <row r="575" ht="15.75" customHeight="1">
      <c r="A575" s="301"/>
      <c r="B575" s="252"/>
      <c r="C575" s="252"/>
      <c r="D575" s="252"/>
      <c r="E575" s="252"/>
      <c r="F575" s="592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  <c r="AM575" s="252"/>
      <c r="AN575" s="252"/>
      <c r="AO575" s="252"/>
    </row>
    <row r="576" ht="15.75" customHeight="1">
      <c r="A576" s="301"/>
      <c r="B576" s="252"/>
      <c r="C576" s="252"/>
      <c r="D576" s="252"/>
      <c r="E576" s="252"/>
      <c r="F576" s="592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  <c r="AM576" s="252"/>
      <c r="AN576" s="252"/>
      <c r="AO576" s="252"/>
    </row>
    <row r="577" ht="15.75" customHeight="1">
      <c r="A577" s="301"/>
      <c r="B577" s="252"/>
      <c r="C577" s="252"/>
      <c r="D577" s="252"/>
      <c r="E577" s="252"/>
      <c r="F577" s="592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  <c r="AM577" s="252"/>
      <c r="AN577" s="252"/>
      <c r="AO577" s="252"/>
    </row>
    <row r="578" ht="15.75" customHeight="1">
      <c r="A578" s="301"/>
      <c r="B578" s="252"/>
      <c r="C578" s="252"/>
      <c r="D578" s="252"/>
      <c r="E578" s="252"/>
      <c r="F578" s="592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  <c r="AM578" s="252"/>
      <c r="AN578" s="252"/>
      <c r="AO578" s="252"/>
    </row>
    <row r="579" ht="15.75" customHeight="1">
      <c r="A579" s="301"/>
      <c r="B579" s="252"/>
      <c r="C579" s="252"/>
      <c r="D579" s="252"/>
      <c r="E579" s="252"/>
      <c r="F579" s="592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  <c r="AM579" s="252"/>
      <c r="AN579" s="252"/>
      <c r="AO579" s="252"/>
    </row>
    <row r="580" ht="15.75" customHeight="1">
      <c r="A580" s="301"/>
      <c r="B580" s="252"/>
      <c r="C580" s="252"/>
      <c r="D580" s="252"/>
      <c r="E580" s="252"/>
      <c r="F580" s="592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  <c r="AM580" s="252"/>
      <c r="AN580" s="252"/>
      <c r="AO580" s="252"/>
    </row>
    <row r="581" ht="15.75" customHeight="1">
      <c r="A581" s="301"/>
      <c r="B581" s="252"/>
      <c r="C581" s="252"/>
      <c r="D581" s="252"/>
      <c r="E581" s="252"/>
      <c r="F581" s="592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  <c r="AM581" s="252"/>
      <c r="AN581" s="252"/>
      <c r="AO581" s="252"/>
    </row>
    <row r="582" ht="15.75" customHeight="1">
      <c r="A582" s="301"/>
      <c r="B582" s="252"/>
      <c r="C582" s="252"/>
      <c r="D582" s="252"/>
      <c r="E582" s="252"/>
      <c r="F582" s="592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  <c r="AM582" s="252"/>
      <c r="AN582" s="252"/>
      <c r="AO582" s="252"/>
    </row>
    <row r="583" ht="15.75" customHeight="1">
      <c r="A583" s="301"/>
      <c r="B583" s="252"/>
      <c r="C583" s="252"/>
      <c r="D583" s="252"/>
      <c r="E583" s="252"/>
      <c r="F583" s="592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  <c r="AM583" s="252"/>
      <c r="AN583" s="252"/>
      <c r="AO583" s="252"/>
    </row>
    <row r="584" ht="15.75" customHeight="1">
      <c r="A584" s="301"/>
      <c r="B584" s="252"/>
      <c r="C584" s="252"/>
      <c r="D584" s="252"/>
      <c r="E584" s="252"/>
      <c r="F584" s="592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  <c r="AM584" s="252"/>
      <c r="AN584" s="252"/>
      <c r="AO584" s="252"/>
    </row>
    <row r="585" ht="15.75" customHeight="1">
      <c r="A585" s="301"/>
      <c r="B585" s="252"/>
      <c r="C585" s="252"/>
      <c r="D585" s="252"/>
      <c r="E585" s="252"/>
      <c r="F585" s="592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  <c r="AM585" s="252"/>
      <c r="AN585" s="252"/>
      <c r="AO585" s="252"/>
    </row>
    <row r="586" ht="15.75" customHeight="1">
      <c r="A586" s="301"/>
      <c r="B586" s="252"/>
      <c r="C586" s="252"/>
      <c r="D586" s="252"/>
      <c r="E586" s="252"/>
      <c r="F586" s="592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  <c r="AM586" s="252"/>
      <c r="AN586" s="252"/>
      <c r="AO586" s="252"/>
    </row>
    <row r="587" ht="15.75" customHeight="1">
      <c r="A587" s="301"/>
      <c r="B587" s="252"/>
      <c r="C587" s="252"/>
      <c r="D587" s="252"/>
      <c r="E587" s="252"/>
      <c r="F587" s="592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  <c r="AM587" s="252"/>
      <c r="AN587" s="252"/>
      <c r="AO587" s="252"/>
    </row>
    <row r="588" ht="15.75" customHeight="1">
      <c r="A588" s="301"/>
      <c r="B588" s="252"/>
      <c r="C588" s="252"/>
      <c r="D588" s="252"/>
      <c r="E588" s="252"/>
      <c r="F588" s="592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  <c r="AM588" s="252"/>
      <c r="AN588" s="252"/>
      <c r="AO588" s="252"/>
    </row>
    <row r="589" ht="15.75" customHeight="1">
      <c r="A589" s="301"/>
      <c r="B589" s="252"/>
      <c r="C589" s="252"/>
      <c r="D589" s="252"/>
      <c r="E589" s="252"/>
      <c r="F589" s="592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  <c r="AM589" s="252"/>
      <c r="AN589" s="252"/>
      <c r="AO589" s="252"/>
    </row>
    <row r="590" ht="15.75" customHeight="1">
      <c r="A590" s="301"/>
      <c r="B590" s="252"/>
      <c r="C590" s="252"/>
      <c r="D590" s="252"/>
      <c r="E590" s="252"/>
      <c r="F590" s="592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  <c r="AM590" s="252"/>
      <c r="AN590" s="252"/>
      <c r="AO590" s="252"/>
    </row>
    <row r="591" ht="15.75" customHeight="1">
      <c r="A591" s="301"/>
      <c r="B591" s="252"/>
      <c r="C591" s="252"/>
      <c r="D591" s="252"/>
      <c r="E591" s="252"/>
      <c r="F591" s="592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  <c r="AM591" s="252"/>
      <c r="AN591" s="252"/>
      <c r="AO591" s="252"/>
    </row>
    <row r="592" ht="15.75" customHeight="1">
      <c r="A592" s="301"/>
      <c r="B592" s="252"/>
      <c r="C592" s="252"/>
      <c r="D592" s="252"/>
      <c r="E592" s="252"/>
      <c r="F592" s="592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  <c r="AM592" s="252"/>
      <c r="AN592" s="252"/>
      <c r="AO592" s="252"/>
    </row>
    <row r="593" ht="15.75" customHeight="1">
      <c r="A593" s="301"/>
      <c r="B593" s="252"/>
      <c r="C593" s="252"/>
      <c r="D593" s="252"/>
      <c r="E593" s="252"/>
      <c r="F593" s="592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  <c r="AM593" s="252"/>
      <c r="AN593" s="252"/>
      <c r="AO593" s="252"/>
    </row>
    <row r="594" ht="15.75" customHeight="1">
      <c r="A594" s="301"/>
      <c r="B594" s="252"/>
      <c r="C594" s="252"/>
      <c r="D594" s="252"/>
      <c r="E594" s="252"/>
      <c r="F594" s="592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  <c r="AM594" s="252"/>
      <c r="AN594" s="252"/>
      <c r="AO594" s="252"/>
    </row>
    <row r="595" ht="15.75" customHeight="1">
      <c r="A595" s="301"/>
      <c r="B595" s="252"/>
      <c r="C595" s="252"/>
      <c r="D595" s="252"/>
      <c r="E595" s="252"/>
      <c r="F595" s="592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  <c r="AM595" s="252"/>
      <c r="AN595" s="252"/>
      <c r="AO595" s="252"/>
    </row>
    <row r="596" ht="15.75" customHeight="1">
      <c r="A596" s="301"/>
      <c r="B596" s="252"/>
      <c r="C596" s="252"/>
      <c r="D596" s="252"/>
      <c r="E596" s="252"/>
      <c r="F596" s="592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  <c r="AM596" s="252"/>
      <c r="AN596" s="252"/>
      <c r="AO596" s="252"/>
    </row>
    <row r="597" ht="15.75" customHeight="1">
      <c r="A597" s="301"/>
      <c r="B597" s="252"/>
      <c r="C597" s="252"/>
      <c r="D597" s="252"/>
      <c r="E597" s="252"/>
      <c r="F597" s="592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  <c r="AM597" s="252"/>
      <c r="AN597" s="252"/>
      <c r="AO597" s="252"/>
    </row>
    <row r="598" ht="15.75" customHeight="1">
      <c r="A598" s="301"/>
      <c r="B598" s="252"/>
      <c r="C598" s="252"/>
      <c r="D598" s="252"/>
      <c r="E598" s="252"/>
      <c r="F598" s="592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  <c r="AM598" s="252"/>
      <c r="AN598" s="252"/>
      <c r="AO598" s="252"/>
    </row>
    <row r="599" ht="15.75" customHeight="1">
      <c r="A599" s="301"/>
      <c r="B599" s="252"/>
      <c r="C599" s="252"/>
      <c r="D599" s="252"/>
      <c r="E599" s="252"/>
      <c r="F599" s="592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  <c r="AM599" s="252"/>
      <c r="AN599" s="252"/>
      <c r="AO599" s="252"/>
    </row>
    <row r="600" ht="15.75" customHeight="1">
      <c r="A600" s="301"/>
      <c r="B600" s="252"/>
      <c r="C600" s="252"/>
      <c r="D600" s="252"/>
      <c r="E600" s="252"/>
      <c r="F600" s="592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  <c r="AM600" s="252"/>
      <c r="AN600" s="252"/>
      <c r="AO600" s="252"/>
    </row>
    <row r="601" ht="15.75" customHeight="1">
      <c r="A601" s="301"/>
      <c r="B601" s="252"/>
      <c r="C601" s="252"/>
      <c r="D601" s="252"/>
      <c r="E601" s="252"/>
      <c r="F601" s="592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  <c r="AM601" s="252"/>
      <c r="AN601" s="252"/>
      <c r="AO601" s="252"/>
    </row>
    <row r="602" ht="15.75" customHeight="1">
      <c r="A602" s="301"/>
      <c r="B602" s="252"/>
      <c r="C602" s="252"/>
      <c r="D602" s="252"/>
      <c r="E602" s="252"/>
      <c r="F602" s="592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  <c r="AM602" s="252"/>
      <c r="AN602" s="252"/>
      <c r="AO602" s="252"/>
    </row>
    <row r="603" ht="15.75" customHeight="1">
      <c r="A603" s="301"/>
      <c r="B603" s="252"/>
      <c r="C603" s="252"/>
      <c r="D603" s="252"/>
      <c r="E603" s="252"/>
      <c r="F603" s="592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  <c r="AM603" s="252"/>
      <c r="AN603" s="252"/>
      <c r="AO603" s="252"/>
    </row>
    <row r="604" ht="15.75" customHeight="1">
      <c r="A604" s="301"/>
      <c r="B604" s="252"/>
      <c r="C604" s="252"/>
      <c r="D604" s="252"/>
      <c r="E604" s="252"/>
      <c r="F604" s="592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  <c r="AM604" s="252"/>
      <c r="AN604" s="252"/>
      <c r="AO604" s="252"/>
    </row>
    <row r="605" ht="15.75" customHeight="1">
      <c r="A605" s="301"/>
      <c r="B605" s="252"/>
      <c r="C605" s="252"/>
      <c r="D605" s="252"/>
      <c r="E605" s="252"/>
      <c r="F605" s="592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  <c r="AM605" s="252"/>
      <c r="AN605" s="252"/>
      <c r="AO605" s="252"/>
    </row>
    <row r="606" ht="15.75" customHeight="1">
      <c r="A606" s="301"/>
      <c r="B606" s="252"/>
      <c r="C606" s="252"/>
      <c r="D606" s="252"/>
      <c r="E606" s="252"/>
      <c r="F606" s="592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  <c r="AM606" s="252"/>
      <c r="AN606" s="252"/>
      <c r="AO606" s="252"/>
    </row>
    <row r="607" ht="15.75" customHeight="1">
      <c r="A607" s="301"/>
      <c r="B607" s="252"/>
      <c r="C607" s="252"/>
      <c r="D607" s="252"/>
      <c r="E607" s="252"/>
      <c r="F607" s="592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  <c r="AM607" s="252"/>
      <c r="AN607" s="252"/>
      <c r="AO607" s="252"/>
    </row>
    <row r="608" ht="15.75" customHeight="1">
      <c r="A608" s="301"/>
      <c r="B608" s="252"/>
      <c r="C608" s="252"/>
      <c r="D608" s="252"/>
      <c r="E608" s="252"/>
      <c r="F608" s="592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  <c r="AM608" s="252"/>
      <c r="AN608" s="252"/>
      <c r="AO608" s="252"/>
    </row>
    <row r="609" ht="15.75" customHeight="1">
      <c r="A609" s="301"/>
      <c r="B609" s="252"/>
      <c r="C609" s="252"/>
      <c r="D609" s="252"/>
      <c r="E609" s="252"/>
      <c r="F609" s="592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  <c r="AM609" s="252"/>
      <c r="AN609" s="252"/>
      <c r="AO609" s="252"/>
    </row>
    <row r="610" ht="15.75" customHeight="1">
      <c r="A610" s="301"/>
      <c r="B610" s="252"/>
      <c r="C610" s="252"/>
      <c r="D610" s="252"/>
      <c r="E610" s="252"/>
      <c r="F610" s="592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  <c r="AM610" s="252"/>
      <c r="AN610" s="252"/>
      <c r="AO610" s="252"/>
    </row>
    <row r="611" ht="15.75" customHeight="1">
      <c r="A611" s="301"/>
      <c r="B611" s="252"/>
      <c r="C611" s="252"/>
      <c r="D611" s="252"/>
      <c r="E611" s="252"/>
      <c r="F611" s="592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  <c r="AM611" s="252"/>
      <c r="AN611" s="252"/>
      <c r="AO611" s="252"/>
    </row>
    <row r="612" ht="15.75" customHeight="1">
      <c r="A612" s="301"/>
      <c r="B612" s="252"/>
      <c r="C612" s="252"/>
      <c r="D612" s="252"/>
      <c r="E612" s="252"/>
      <c r="F612" s="592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  <c r="AM612" s="252"/>
      <c r="AN612" s="252"/>
      <c r="AO612" s="252"/>
    </row>
    <row r="613" ht="15.75" customHeight="1">
      <c r="A613" s="301"/>
      <c r="B613" s="252"/>
      <c r="C613" s="252"/>
      <c r="D613" s="252"/>
      <c r="E613" s="252"/>
      <c r="F613" s="592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  <c r="AM613" s="252"/>
      <c r="AN613" s="252"/>
      <c r="AO613" s="252"/>
    </row>
    <row r="614" ht="15.75" customHeight="1">
      <c r="A614" s="301"/>
      <c r="B614" s="252"/>
      <c r="C614" s="252"/>
      <c r="D614" s="252"/>
      <c r="E614" s="252"/>
      <c r="F614" s="592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  <c r="AM614" s="252"/>
      <c r="AN614" s="252"/>
      <c r="AO614" s="252"/>
    </row>
    <row r="615" ht="15.75" customHeight="1">
      <c r="A615" s="301"/>
      <c r="B615" s="252"/>
      <c r="C615" s="252"/>
      <c r="D615" s="252"/>
      <c r="E615" s="252"/>
      <c r="F615" s="592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  <c r="AM615" s="252"/>
      <c r="AN615" s="252"/>
      <c r="AO615" s="252"/>
    </row>
    <row r="616" ht="15.75" customHeight="1">
      <c r="A616" s="301"/>
      <c r="B616" s="252"/>
      <c r="C616" s="252"/>
      <c r="D616" s="252"/>
      <c r="E616" s="252"/>
      <c r="F616" s="592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  <c r="AM616" s="252"/>
      <c r="AN616" s="252"/>
      <c r="AO616" s="252"/>
    </row>
    <row r="617" ht="15.75" customHeight="1">
      <c r="A617" s="301"/>
      <c r="B617" s="252"/>
      <c r="C617" s="252"/>
      <c r="D617" s="252"/>
      <c r="E617" s="252"/>
      <c r="F617" s="592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  <c r="AM617" s="252"/>
      <c r="AN617" s="252"/>
      <c r="AO617" s="252"/>
    </row>
    <row r="618" ht="15.75" customHeight="1">
      <c r="A618" s="301"/>
      <c r="B618" s="252"/>
      <c r="C618" s="252"/>
      <c r="D618" s="252"/>
      <c r="E618" s="252"/>
      <c r="F618" s="592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  <c r="AM618" s="252"/>
      <c r="AN618" s="252"/>
      <c r="AO618" s="252"/>
    </row>
    <row r="619" ht="15.75" customHeight="1">
      <c r="A619" s="301"/>
      <c r="B619" s="252"/>
      <c r="C619" s="252"/>
      <c r="D619" s="252"/>
      <c r="E619" s="252"/>
      <c r="F619" s="592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  <c r="AM619" s="252"/>
      <c r="AN619" s="252"/>
      <c r="AO619" s="252"/>
    </row>
    <row r="620" ht="15.75" customHeight="1">
      <c r="A620" s="301"/>
      <c r="B620" s="252"/>
      <c r="C620" s="252"/>
      <c r="D620" s="252"/>
      <c r="E620" s="252"/>
      <c r="F620" s="592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  <c r="AM620" s="252"/>
      <c r="AN620" s="252"/>
      <c r="AO620" s="252"/>
    </row>
    <row r="621" ht="15.75" customHeight="1">
      <c r="A621" s="301"/>
      <c r="B621" s="252"/>
      <c r="C621" s="252"/>
      <c r="D621" s="252"/>
      <c r="E621" s="252"/>
      <c r="F621" s="592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  <c r="AM621" s="252"/>
      <c r="AN621" s="252"/>
      <c r="AO621" s="252"/>
    </row>
    <row r="622" ht="15.75" customHeight="1">
      <c r="A622" s="301"/>
      <c r="B622" s="252"/>
      <c r="C622" s="252"/>
      <c r="D622" s="252"/>
      <c r="E622" s="252"/>
      <c r="F622" s="592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  <c r="AM622" s="252"/>
      <c r="AN622" s="252"/>
      <c r="AO622" s="252"/>
    </row>
    <row r="623" ht="15.75" customHeight="1">
      <c r="A623" s="301"/>
      <c r="B623" s="252"/>
      <c r="C623" s="252"/>
      <c r="D623" s="252"/>
      <c r="E623" s="252"/>
      <c r="F623" s="592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  <c r="AM623" s="252"/>
      <c r="AN623" s="252"/>
      <c r="AO623" s="252"/>
    </row>
    <row r="624" ht="15.75" customHeight="1">
      <c r="A624" s="301"/>
      <c r="B624" s="252"/>
      <c r="C624" s="252"/>
      <c r="D624" s="252"/>
      <c r="E624" s="252"/>
      <c r="F624" s="592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  <c r="AM624" s="252"/>
      <c r="AN624" s="252"/>
      <c r="AO624" s="252"/>
    </row>
    <row r="625" ht="15.75" customHeight="1">
      <c r="A625" s="301"/>
      <c r="B625" s="252"/>
      <c r="C625" s="252"/>
      <c r="D625" s="252"/>
      <c r="E625" s="252"/>
      <c r="F625" s="592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  <c r="AM625" s="252"/>
      <c r="AN625" s="252"/>
      <c r="AO625" s="252"/>
    </row>
    <row r="626" ht="15.75" customHeight="1">
      <c r="A626" s="301"/>
      <c r="B626" s="252"/>
      <c r="C626" s="252"/>
      <c r="D626" s="252"/>
      <c r="E626" s="252"/>
      <c r="F626" s="592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  <c r="AM626" s="252"/>
      <c r="AN626" s="252"/>
      <c r="AO626" s="252"/>
    </row>
    <row r="627" ht="15.75" customHeight="1">
      <c r="A627" s="301"/>
      <c r="B627" s="252"/>
      <c r="C627" s="252"/>
      <c r="D627" s="252"/>
      <c r="E627" s="252"/>
      <c r="F627" s="592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  <c r="AM627" s="252"/>
      <c r="AN627" s="252"/>
      <c r="AO627" s="252"/>
    </row>
    <row r="628" ht="15.75" customHeight="1">
      <c r="A628" s="301"/>
      <c r="B628" s="252"/>
      <c r="C628" s="252"/>
      <c r="D628" s="252"/>
      <c r="E628" s="252"/>
      <c r="F628" s="592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  <c r="AM628" s="252"/>
      <c r="AN628" s="252"/>
      <c r="AO628" s="252"/>
    </row>
    <row r="629" ht="15.75" customHeight="1">
      <c r="A629" s="301"/>
      <c r="B629" s="252"/>
      <c r="C629" s="252"/>
      <c r="D629" s="252"/>
      <c r="E629" s="252"/>
      <c r="F629" s="592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  <c r="AM629" s="252"/>
      <c r="AN629" s="252"/>
      <c r="AO629" s="252"/>
    </row>
    <row r="630" ht="15.75" customHeight="1">
      <c r="A630" s="301"/>
      <c r="B630" s="252"/>
      <c r="C630" s="252"/>
      <c r="D630" s="252"/>
      <c r="E630" s="252"/>
      <c r="F630" s="592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  <c r="AM630" s="252"/>
      <c r="AN630" s="252"/>
      <c r="AO630" s="252"/>
    </row>
    <row r="631" ht="15.75" customHeight="1">
      <c r="A631" s="301"/>
      <c r="B631" s="252"/>
      <c r="C631" s="252"/>
      <c r="D631" s="252"/>
      <c r="E631" s="252"/>
      <c r="F631" s="592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  <c r="AM631" s="252"/>
      <c r="AN631" s="252"/>
      <c r="AO631" s="252"/>
    </row>
    <row r="632" ht="15.75" customHeight="1">
      <c r="A632" s="301"/>
      <c r="B632" s="252"/>
      <c r="C632" s="252"/>
      <c r="D632" s="252"/>
      <c r="E632" s="252"/>
      <c r="F632" s="592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  <c r="AM632" s="252"/>
      <c r="AN632" s="252"/>
      <c r="AO632" s="252"/>
    </row>
    <row r="633" ht="15.75" customHeight="1">
      <c r="A633" s="301"/>
      <c r="B633" s="252"/>
      <c r="C633" s="252"/>
      <c r="D633" s="252"/>
      <c r="E633" s="252"/>
      <c r="F633" s="592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  <c r="AM633" s="252"/>
      <c r="AN633" s="252"/>
      <c r="AO633" s="252"/>
    </row>
    <row r="634" ht="15.75" customHeight="1">
      <c r="A634" s="301"/>
      <c r="B634" s="252"/>
      <c r="C634" s="252"/>
      <c r="D634" s="252"/>
      <c r="E634" s="252"/>
      <c r="F634" s="592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  <c r="AM634" s="252"/>
      <c r="AN634" s="252"/>
      <c r="AO634" s="252"/>
    </row>
    <row r="635" ht="15.75" customHeight="1">
      <c r="A635" s="301"/>
      <c r="B635" s="252"/>
      <c r="C635" s="252"/>
      <c r="D635" s="252"/>
      <c r="E635" s="252"/>
      <c r="F635" s="592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  <c r="AM635" s="252"/>
      <c r="AN635" s="252"/>
      <c r="AO635" s="252"/>
    </row>
    <row r="636" ht="15.75" customHeight="1">
      <c r="A636" s="301"/>
      <c r="B636" s="252"/>
      <c r="C636" s="252"/>
      <c r="D636" s="252"/>
      <c r="E636" s="252"/>
      <c r="F636" s="592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  <c r="AM636" s="252"/>
      <c r="AN636" s="252"/>
      <c r="AO636" s="252"/>
    </row>
    <row r="637" ht="15.75" customHeight="1">
      <c r="A637" s="301"/>
      <c r="B637" s="252"/>
      <c r="C637" s="252"/>
      <c r="D637" s="252"/>
      <c r="E637" s="252"/>
      <c r="F637" s="592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  <c r="AM637" s="252"/>
      <c r="AN637" s="252"/>
      <c r="AO637" s="252"/>
    </row>
    <row r="638" ht="15.75" customHeight="1">
      <c r="A638" s="301"/>
      <c r="B638" s="252"/>
      <c r="C638" s="252"/>
      <c r="D638" s="252"/>
      <c r="E638" s="252"/>
      <c r="F638" s="592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  <c r="AM638" s="252"/>
      <c r="AN638" s="252"/>
      <c r="AO638" s="252"/>
    </row>
    <row r="639" ht="15.75" customHeight="1">
      <c r="A639" s="301"/>
      <c r="B639" s="252"/>
      <c r="C639" s="252"/>
      <c r="D639" s="252"/>
      <c r="E639" s="252"/>
      <c r="F639" s="592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  <c r="AM639" s="252"/>
      <c r="AN639" s="252"/>
      <c r="AO639" s="252"/>
    </row>
    <row r="640" ht="15.75" customHeight="1">
      <c r="A640" s="301"/>
      <c r="B640" s="252"/>
      <c r="C640" s="252"/>
      <c r="D640" s="252"/>
      <c r="E640" s="252"/>
      <c r="F640" s="592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  <c r="AM640" s="252"/>
      <c r="AN640" s="252"/>
      <c r="AO640" s="252"/>
    </row>
    <row r="641" ht="15.75" customHeight="1">
      <c r="A641" s="301"/>
      <c r="B641" s="252"/>
      <c r="C641" s="252"/>
      <c r="D641" s="252"/>
      <c r="E641" s="252"/>
      <c r="F641" s="592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  <c r="AM641" s="252"/>
      <c r="AN641" s="252"/>
      <c r="AO641" s="252"/>
    </row>
    <row r="642" ht="15.75" customHeight="1">
      <c r="A642" s="301"/>
      <c r="B642" s="252"/>
      <c r="C642" s="252"/>
      <c r="D642" s="252"/>
      <c r="E642" s="252"/>
      <c r="F642" s="592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  <c r="AM642" s="252"/>
      <c r="AN642" s="252"/>
      <c r="AO642" s="252"/>
    </row>
    <row r="643" ht="15.75" customHeight="1">
      <c r="A643" s="301"/>
      <c r="B643" s="252"/>
      <c r="C643" s="252"/>
      <c r="D643" s="252"/>
      <c r="E643" s="252"/>
      <c r="F643" s="592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  <c r="AM643" s="252"/>
      <c r="AN643" s="252"/>
      <c r="AO643" s="252"/>
    </row>
    <row r="644" ht="15.75" customHeight="1">
      <c r="A644" s="301"/>
      <c r="B644" s="252"/>
      <c r="C644" s="252"/>
      <c r="D644" s="252"/>
      <c r="E644" s="252"/>
      <c r="F644" s="592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  <c r="AM644" s="252"/>
      <c r="AN644" s="252"/>
      <c r="AO644" s="252"/>
    </row>
    <row r="645" ht="15.75" customHeight="1">
      <c r="A645" s="301"/>
      <c r="B645" s="252"/>
      <c r="C645" s="252"/>
      <c r="D645" s="252"/>
      <c r="E645" s="252"/>
      <c r="F645" s="592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  <c r="AM645" s="252"/>
      <c r="AN645" s="252"/>
      <c r="AO645" s="252"/>
    </row>
    <row r="646" ht="15.75" customHeight="1">
      <c r="A646" s="301"/>
      <c r="B646" s="252"/>
      <c r="C646" s="252"/>
      <c r="D646" s="252"/>
      <c r="E646" s="252"/>
      <c r="F646" s="592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  <c r="AM646" s="252"/>
      <c r="AN646" s="252"/>
      <c r="AO646" s="252"/>
    </row>
    <row r="647" ht="15.75" customHeight="1">
      <c r="A647" s="301"/>
      <c r="B647" s="252"/>
      <c r="C647" s="252"/>
      <c r="D647" s="252"/>
      <c r="E647" s="252"/>
      <c r="F647" s="592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  <c r="AM647" s="252"/>
      <c r="AN647" s="252"/>
      <c r="AO647" s="252"/>
    </row>
    <row r="648" ht="15.75" customHeight="1">
      <c r="A648" s="301"/>
      <c r="B648" s="252"/>
      <c r="C648" s="252"/>
      <c r="D648" s="252"/>
      <c r="E648" s="252"/>
      <c r="F648" s="592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  <c r="AM648" s="252"/>
      <c r="AN648" s="252"/>
      <c r="AO648" s="252"/>
    </row>
    <row r="649" ht="15.75" customHeight="1">
      <c r="A649" s="301"/>
      <c r="B649" s="252"/>
      <c r="C649" s="252"/>
      <c r="D649" s="252"/>
      <c r="E649" s="252"/>
      <c r="F649" s="592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  <c r="AM649" s="252"/>
      <c r="AN649" s="252"/>
      <c r="AO649" s="252"/>
    </row>
    <row r="650" ht="15.75" customHeight="1">
      <c r="A650" s="301"/>
      <c r="B650" s="252"/>
      <c r="C650" s="252"/>
      <c r="D650" s="252"/>
      <c r="E650" s="252"/>
      <c r="F650" s="592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  <c r="AM650" s="252"/>
      <c r="AN650" s="252"/>
      <c r="AO650" s="252"/>
    </row>
    <row r="651" ht="15.75" customHeight="1">
      <c r="A651" s="301"/>
      <c r="B651" s="252"/>
      <c r="C651" s="252"/>
      <c r="D651" s="252"/>
      <c r="E651" s="252"/>
      <c r="F651" s="592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  <c r="AM651" s="252"/>
      <c r="AN651" s="252"/>
      <c r="AO651" s="252"/>
    </row>
    <row r="652" ht="15.75" customHeight="1">
      <c r="A652" s="301"/>
      <c r="B652" s="252"/>
      <c r="C652" s="252"/>
      <c r="D652" s="252"/>
      <c r="E652" s="252"/>
      <c r="F652" s="592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  <c r="AM652" s="252"/>
      <c r="AN652" s="252"/>
      <c r="AO652" s="252"/>
    </row>
    <row r="653" ht="15.75" customHeight="1">
      <c r="A653" s="301"/>
      <c r="B653" s="252"/>
      <c r="C653" s="252"/>
      <c r="D653" s="252"/>
      <c r="E653" s="252"/>
      <c r="F653" s="592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  <c r="AM653" s="252"/>
      <c r="AN653" s="252"/>
      <c r="AO653" s="252"/>
    </row>
    <row r="654" ht="15.75" customHeight="1">
      <c r="A654" s="301"/>
      <c r="B654" s="252"/>
      <c r="C654" s="252"/>
      <c r="D654" s="252"/>
      <c r="E654" s="252"/>
      <c r="F654" s="592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  <c r="AM654" s="252"/>
      <c r="AN654" s="252"/>
      <c r="AO654" s="252"/>
    </row>
    <row r="655" ht="15.75" customHeight="1">
      <c r="A655" s="301"/>
      <c r="B655" s="252"/>
      <c r="C655" s="252"/>
      <c r="D655" s="252"/>
      <c r="E655" s="252"/>
      <c r="F655" s="592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  <c r="AM655" s="252"/>
      <c r="AN655" s="252"/>
      <c r="AO655" s="252"/>
    </row>
    <row r="656" ht="15.75" customHeight="1">
      <c r="A656" s="301"/>
      <c r="B656" s="252"/>
      <c r="C656" s="252"/>
      <c r="D656" s="252"/>
      <c r="E656" s="252"/>
      <c r="F656" s="592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  <c r="AM656" s="252"/>
      <c r="AN656" s="252"/>
      <c r="AO656" s="252"/>
    </row>
    <row r="657" ht="15.75" customHeight="1">
      <c r="A657" s="301"/>
      <c r="B657" s="252"/>
      <c r="C657" s="252"/>
      <c r="D657" s="252"/>
      <c r="E657" s="252"/>
      <c r="F657" s="592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  <c r="AM657" s="252"/>
      <c r="AN657" s="252"/>
      <c r="AO657" s="252"/>
    </row>
    <row r="658" ht="15.75" customHeight="1">
      <c r="A658" s="301"/>
      <c r="B658" s="252"/>
      <c r="C658" s="252"/>
      <c r="D658" s="252"/>
      <c r="E658" s="252"/>
      <c r="F658" s="592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  <c r="AM658" s="252"/>
      <c r="AN658" s="252"/>
      <c r="AO658" s="252"/>
    </row>
    <row r="659" ht="15.75" customHeight="1">
      <c r="A659" s="301"/>
      <c r="B659" s="252"/>
      <c r="C659" s="252"/>
      <c r="D659" s="252"/>
      <c r="E659" s="252"/>
      <c r="F659" s="592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  <c r="AM659" s="252"/>
      <c r="AN659" s="252"/>
      <c r="AO659" s="252"/>
    </row>
    <row r="660" ht="15.75" customHeight="1">
      <c r="A660" s="301"/>
      <c r="B660" s="252"/>
      <c r="C660" s="252"/>
      <c r="D660" s="252"/>
      <c r="E660" s="252"/>
      <c r="F660" s="592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  <c r="AM660" s="252"/>
      <c r="AN660" s="252"/>
      <c r="AO660" s="252"/>
    </row>
    <row r="661" ht="15.75" customHeight="1">
      <c r="A661" s="301"/>
      <c r="B661" s="252"/>
      <c r="C661" s="252"/>
      <c r="D661" s="252"/>
      <c r="E661" s="252"/>
      <c r="F661" s="592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  <c r="AM661" s="252"/>
      <c r="AN661" s="252"/>
      <c r="AO661" s="252"/>
    </row>
    <row r="662" ht="15.75" customHeight="1">
      <c r="A662" s="301"/>
      <c r="B662" s="252"/>
      <c r="C662" s="252"/>
      <c r="D662" s="252"/>
      <c r="E662" s="252"/>
      <c r="F662" s="592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  <c r="AM662" s="252"/>
      <c r="AN662" s="252"/>
      <c r="AO662" s="252"/>
    </row>
    <row r="663" ht="15.75" customHeight="1">
      <c r="A663" s="301"/>
      <c r="B663" s="252"/>
      <c r="C663" s="252"/>
      <c r="D663" s="252"/>
      <c r="E663" s="252"/>
      <c r="F663" s="592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  <c r="AM663" s="252"/>
      <c r="AN663" s="252"/>
      <c r="AO663" s="252"/>
    </row>
    <row r="664" ht="15.75" customHeight="1">
      <c r="A664" s="301"/>
      <c r="B664" s="252"/>
      <c r="C664" s="252"/>
      <c r="D664" s="252"/>
      <c r="E664" s="252"/>
      <c r="F664" s="592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  <c r="AM664" s="252"/>
      <c r="AN664" s="252"/>
      <c r="AO664" s="252"/>
    </row>
    <row r="665" ht="15.75" customHeight="1">
      <c r="A665" s="301"/>
      <c r="B665" s="252"/>
      <c r="C665" s="252"/>
      <c r="D665" s="252"/>
      <c r="E665" s="252"/>
      <c r="F665" s="592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  <c r="AM665" s="252"/>
      <c r="AN665" s="252"/>
      <c r="AO665" s="252"/>
    </row>
    <row r="666" ht="15.75" customHeight="1">
      <c r="A666" s="301"/>
      <c r="B666" s="252"/>
      <c r="C666" s="252"/>
      <c r="D666" s="252"/>
      <c r="E666" s="252"/>
      <c r="F666" s="592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  <c r="AM666" s="252"/>
      <c r="AN666" s="252"/>
      <c r="AO666" s="252"/>
    </row>
    <row r="667" ht="15.75" customHeight="1">
      <c r="A667" s="301"/>
      <c r="B667" s="252"/>
      <c r="C667" s="252"/>
      <c r="D667" s="252"/>
      <c r="E667" s="252"/>
      <c r="F667" s="592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  <c r="AM667" s="252"/>
      <c r="AN667" s="252"/>
      <c r="AO667" s="252"/>
    </row>
    <row r="668" ht="15.75" customHeight="1">
      <c r="A668" s="301"/>
      <c r="B668" s="252"/>
      <c r="C668" s="252"/>
      <c r="D668" s="252"/>
      <c r="E668" s="252"/>
      <c r="F668" s="592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  <c r="AM668" s="252"/>
      <c r="AN668" s="252"/>
      <c r="AO668" s="252"/>
    </row>
    <row r="669" ht="15.75" customHeight="1">
      <c r="A669" s="301"/>
      <c r="B669" s="252"/>
      <c r="C669" s="252"/>
      <c r="D669" s="252"/>
      <c r="E669" s="252"/>
      <c r="F669" s="592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  <c r="AM669" s="252"/>
      <c r="AN669" s="252"/>
      <c r="AO669" s="252"/>
    </row>
    <row r="670" ht="15.75" customHeight="1">
      <c r="A670" s="301"/>
      <c r="B670" s="252"/>
      <c r="C670" s="252"/>
      <c r="D670" s="252"/>
      <c r="E670" s="252"/>
      <c r="F670" s="592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  <c r="AM670" s="252"/>
      <c r="AN670" s="252"/>
      <c r="AO670" s="252"/>
    </row>
    <row r="671" ht="15.75" customHeight="1">
      <c r="A671" s="301"/>
      <c r="B671" s="252"/>
      <c r="C671" s="252"/>
      <c r="D671" s="252"/>
      <c r="E671" s="252"/>
      <c r="F671" s="592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  <c r="AM671" s="252"/>
      <c r="AN671" s="252"/>
      <c r="AO671" s="252"/>
    </row>
    <row r="672" ht="15.75" customHeight="1">
      <c r="A672" s="301"/>
      <c r="B672" s="252"/>
      <c r="C672" s="252"/>
      <c r="D672" s="252"/>
      <c r="E672" s="252"/>
      <c r="F672" s="592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  <c r="AM672" s="252"/>
      <c r="AN672" s="252"/>
      <c r="AO672" s="252"/>
    </row>
    <row r="673" ht="15.75" customHeight="1">
      <c r="A673" s="301"/>
      <c r="B673" s="252"/>
      <c r="C673" s="252"/>
      <c r="D673" s="252"/>
      <c r="E673" s="252"/>
      <c r="F673" s="592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  <c r="AM673" s="252"/>
      <c r="AN673" s="252"/>
      <c r="AO673" s="252"/>
    </row>
    <row r="674" ht="15.75" customHeight="1">
      <c r="A674" s="301"/>
      <c r="B674" s="252"/>
      <c r="C674" s="252"/>
      <c r="D674" s="252"/>
      <c r="E674" s="252"/>
      <c r="F674" s="592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  <c r="AM674" s="252"/>
      <c r="AN674" s="252"/>
      <c r="AO674" s="252"/>
    </row>
    <row r="675" ht="15.75" customHeight="1">
      <c r="A675" s="301"/>
      <c r="B675" s="252"/>
      <c r="C675" s="252"/>
      <c r="D675" s="252"/>
      <c r="E675" s="252"/>
      <c r="F675" s="592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  <c r="AM675" s="252"/>
      <c r="AN675" s="252"/>
      <c r="AO675" s="252"/>
    </row>
    <row r="676" ht="15.75" customHeight="1">
      <c r="A676" s="301"/>
      <c r="B676" s="252"/>
      <c r="C676" s="252"/>
      <c r="D676" s="252"/>
      <c r="E676" s="252"/>
      <c r="F676" s="592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  <c r="AM676" s="252"/>
      <c r="AN676" s="252"/>
      <c r="AO676" s="252"/>
    </row>
    <row r="677" ht="15.75" customHeight="1">
      <c r="A677" s="301"/>
      <c r="B677" s="252"/>
      <c r="C677" s="252"/>
      <c r="D677" s="252"/>
      <c r="E677" s="252"/>
      <c r="F677" s="592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  <c r="AM677" s="252"/>
      <c r="AN677" s="252"/>
      <c r="AO677" s="252"/>
    </row>
    <row r="678" ht="15.75" customHeight="1">
      <c r="A678" s="301"/>
      <c r="B678" s="252"/>
      <c r="C678" s="252"/>
      <c r="D678" s="252"/>
      <c r="E678" s="252"/>
      <c r="F678" s="592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  <c r="AM678" s="252"/>
      <c r="AN678" s="252"/>
      <c r="AO678" s="252"/>
    </row>
    <row r="679" ht="15.75" customHeight="1">
      <c r="A679" s="301"/>
      <c r="B679" s="252"/>
      <c r="C679" s="252"/>
      <c r="D679" s="252"/>
      <c r="E679" s="252"/>
      <c r="F679" s="592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  <c r="AM679" s="252"/>
      <c r="AN679" s="252"/>
      <c r="AO679" s="252"/>
    </row>
    <row r="680" ht="15.75" customHeight="1">
      <c r="A680" s="301"/>
      <c r="B680" s="252"/>
      <c r="C680" s="252"/>
      <c r="D680" s="252"/>
      <c r="E680" s="252"/>
      <c r="F680" s="592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  <c r="AM680" s="252"/>
      <c r="AN680" s="252"/>
      <c r="AO680" s="252"/>
    </row>
    <row r="681" ht="15.75" customHeight="1">
      <c r="A681" s="301"/>
      <c r="B681" s="252"/>
      <c r="C681" s="252"/>
      <c r="D681" s="252"/>
      <c r="E681" s="252"/>
      <c r="F681" s="592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  <c r="AM681" s="252"/>
      <c r="AN681" s="252"/>
      <c r="AO681" s="252"/>
    </row>
    <row r="682" ht="15.75" customHeight="1">
      <c r="A682" s="301"/>
      <c r="B682" s="252"/>
      <c r="C682" s="252"/>
      <c r="D682" s="252"/>
      <c r="E682" s="252"/>
      <c r="F682" s="592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  <c r="AM682" s="252"/>
      <c r="AN682" s="252"/>
      <c r="AO682" s="252"/>
    </row>
    <row r="683" ht="15.75" customHeight="1">
      <c r="A683" s="301"/>
      <c r="B683" s="252"/>
      <c r="C683" s="252"/>
      <c r="D683" s="252"/>
      <c r="E683" s="252"/>
      <c r="F683" s="592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  <c r="AM683" s="252"/>
      <c r="AN683" s="252"/>
      <c r="AO683" s="252"/>
    </row>
    <row r="684" ht="15.75" customHeight="1">
      <c r="A684" s="301"/>
      <c r="B684" s="252"/>
      <c r="C684" s="252"/>
      <c r="D684" s="252"/>
      <c r="E684" s="252"/>
      <c r="F684" s="592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  <c r="AM684" s="252"/>
      <c r="AN684" s="252"/>
      <c r="AO684" s="252"/>
    </row>
    <row r="685" ht="15.75" customHeight="1">
      <c r="A685" s="301"/>
      <c r="B685" s="252"/>
      <c r="C685" s="252"/>
      <c r="D685" s="252"/>
      <c r="E685" s="252"/>
      <c r="F685" s="592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  <c r="AM685" s="252"/>
      <c r="AN685" s="252"/>
      <c r="AO685" s="252"/>
    </row>
    <row r="686" ht="15.75" customHeight="1">
      <c r="A686" s="301"/>
      <c r="B686" s="252"/>
      <c r="C686" s="252"/>
      <c r="D686" s="252"/>
      <c r="E686" s="252"/>
      <c r="F686" s="592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  <c r="AM686" s="252"/>
      <c r="AN686" s="252"/>
      <c r="AO686" s="252"/>
    </row>
    <row r="687" ht="15.75" customHeight="1">
      <c r="A687" s="301"/>
      <c r="B687" s="252"/>
      <c r="C687" s="252"/>
      <c r="D687" s="252"/>
      <c r="E687" s="252"/>
      <c r="F687" s="592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  <c r="AM687" s="252"/>
      <c r="AN687" s="252"/>
      <c r="AO687" s="252"/>
    </row>
    <row r="688" ht="15.75" customHeight="1">
      <c r="A688" s="301"/>
      <c r="B688" s="252"/>
      <c r="C688" s="252"/>
      <c r="D688" s="252"/>
      <c r="E688" s="252"/>
      <c r="F688" s="592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  <c r="AM688" s="252"/>
      <c r="AN688" s="252"/>
      <c r="AO688" s="252"/>
    </row>
    <row r="689" ht="15.75" customHeight="1">
      <c r="A689" s="301"/>
      <c r="B689" s="252"/>
      <c r="C689" s="252"/>
      <c r="D689" s="252"/>
      <c r="E689" s="252"/>
      <c r="F689" s="592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  <c r="AM689" s="252"/>
      <c r="AN689" s="252"/>
      <c r="AO689" s="252"/>
    </row>
    <row r="690" ht="15.75" customHeight="1">
      <c r="A690" s="301"/>
      <c r="B690" s="252"/>
      <c r="C690" s="252"/>
      <c r="D690" s="252"/>
      <c r="E690" s="252"/>
      <c r="F690" s="592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  <c r="AM690" s="252"/>
      <c r="AN690" s="252"/>
      <c r="AO690" s="252"/>
    </row>
    <row r="691" ht="15.75" customHeight="1">
      <c r="A691" s="301"/>
      <c r="B691" s="252"/>
      <c r="C691" s="252"/>
      <c r="D691" s="252"/>
      <c r="E691" s="252"/>
      <c r="F691" s="592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  <c r="AM691" s="252"/>
      <c r="AN691" s="252"/>
      <c r="AO691" s="252"/>
    </row>
    <row r="692" ht="15.75" customHeight="1">
      <c r="A692" s="301"/>
      <c r="B692" s="252"/>
      <c r="C692" s="252"/>
      <c r="D692" s="252"/>
      <c r="E692" s="252"/>
      <c r="F692" s="592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  <c r="AM692" s="252"/>
      <c r="AN692" s="252"/>
      <c r="AO692" s="252"/>
    </row>
    <row r="693" ht="15.75" customHeight="1">
      <c r="A693" s="301"/>
      <c r="B693" s="252"/>
      <c r="C693" s="252"/>
      <c r="D693" s="252"/>
      <c r="E693" s="252"/>
      <c r="F693" s="592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  <c r="AM693" s="252"/>
      <c r="AN693" s="252"/>
      <c r="AO693" s="252"/>
    </row>
    <row r="694" ht="15.75" customHeight="1">
      <c r="A694" s="301"/>
      <c r="B694" s="252"/>
      <c r="C694" s="252"/>
      <c r="D694" s="252"/>
      <c r="E694" s="252"/>
      <c r="F694" s="592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  <c r="AM694" s="252"/>
      <c r="AN694" s="252"/>
      <c r="AO694" s="252"/>
    </row>
    <row r="695" ht="15.75" customHeight="1">
      <c r="A695" s="301"/>
      <c r="B695" s="252"/>
      <c r="C695" s="252"/>
      <c r="D695" s="252"/>
      <c r="E695" s="252"/>
      <c r="F695" s="592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  <c r="AM695" s="252"/>
      <c r="AN695" s="252"/>
      <c r="AO695" s="252"/>
    </row>
    <row r="696" ht="15.75" customHeight="1">
      <c r="A696" s="301"/>
      <c r="B696" s="252"/>
      <c r="C696" s="252"/>
      <c r="D696" s="252"/>
      <c r="E696" s="252"/>
      <c r="F696" s="592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  <c r="AM696" s="252"/>
      <c r="AN696" s="252"/>
      <c r="AO696" s="252"/>
    </row>
    <row r="697" ht="15.75" customHeight="1">
      <c r="A697" s="301"/>
      <c r="B697" s="252"/>
      <c r="C697" s="252"/>
      <c r="D697" s="252"/>
      <c r="E697" s="252"/>
      <c r="F697" s="592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  <c r="AM697" s="252"/>
      <c r="AN697" s="252"/>
      <c r="AO697" s="252"/>
    </row>
    <row r="698" ht="15.75" customHeight="1">
      <c r="A698" s="301"/>
      <c r="B698" s="252"/>
      <c r="C698" s="252"/>
      <c r="D698" s="252"/>
      <c r="E698" s="252"/>
      <c r="F698" s="592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  <c r="AM698" s="252"/>
      <c r="AN698" s="252"/>
      <c r="AO698" s="252"/>
    </row>
    <row r="699" ht="15.75" customHeight="1">
      <c r="A699" s="301"/>
      <c r="B699" s="252"/>
      <c r="C699" s="252"/>
      <c r="D699" s="252"/>
      <c r="E699" s="252"/>
      <c r="F699" s="592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  <c r="AM699" s="252"/>
      <c r="AN699" s="252"/>
      <c r="AO699" s="252"/>
    </row>
    <row r="700" ht="15.75" customHeight="1">
      <c r="A700" s="301"/>
      <c r="B700" s="252"/>
      <c r="C700" s="252"/>
      <c r="D700" s="252"/>
      <c r="E700" s="252"/>
      <c r="F700" s="592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  <c r="AM700" s="252"/>
      <c r="AN700" s="252"/>
      <c r="AO700" s="252"/>
    </row>
    <row r="701" ht="15.75" customHeight="1">
      <c r="A701" s="301"/>
      <c r="B701" s="252"/>
      <c r="C701" s="252"/>
      <c r="D701" s="252"/>
      <c r="E701" s="252"/>
      <c r="F701" s="592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  <c r="AM701" s="252"/>
      <c r="AN701" s="252"/>
      <c r="AO701" s="252"/>
    </row>
    <row r="702" ht="15.75" customHeight="1">
      <c r="A702" s="301"/>
      <c r="B702" s="252"/>
      <c r="C702" s="252"/>
      <c r="D702" s="252"/>
      <c r="E702" s="252"/>
      <c r="F702" s="592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  <c r="AM702" s="252"/>
      <c r="AN702" s="252"/>
      <c r="AO702" s="252"/>
    </row>
    <row r="703" ht="15.75" customHeight="1">
      <c r="A703" s="301"/>
      <c r="B703" s="252"/>
      <c r="C703" s="252"/>
      <c r="D703" s="252"/>
      <c r="E703" s="252"/>
      <c r="F703" s="592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  <c r="AM703" s="252"/>
      <c r="AN703" s="252"/>
      <c r="AO703" s="252"/>
    </row>
    <row r="704" ht="15.75" customHeight="1">
      <c r="A704" s="301"/>
      <c r="B704" s="252"/>
      <c r="C704" s="252"/>
      <c r="D704" s="252"/>
      <c r="E704" s="252"/>
      <c r="F704" s="592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  <c r="AM704" s="252"/>
      <c r="AN704" s="252"/>
      <c r="AO704" s="252"/>
    </row>
    <row r="705" ht="15.75" customHeight="1">
      <c r="A705" s="301"/>
      <c r="B705" s="252"/>
      <c r="C705" s="252"/>
      <c r="D705" s="252"/>
      <c r="E705" s="252"/>
      <c r="F705" s="592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  <c r="AM705" s="252"/>
      <c r="AN705" s="252"/>
      <c r="AO705" s="252"/>
    </row>
    <row r="706" ht="15.75" customHeight="1">
      <c r="A706" s="301"/>
      <c r="B706" s="252"/>
      <c r="C706" s="252"/>
      <c r="D706" s="252"/>
      <c r="E706" s="252"/>
      <c r="F706" s="592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  <c r="AM706" s="252"/>
      <c r="AN706" s="252"/>
      <c r="AO706" s="252"/>
    </row>
    <row r="707" ht="15.75" customHeight="1">
      <c r="A707" s="301"/>
      <c r="B707" s="252"/>
      <c r="C707" s="252"/>
      <c r="D707" s="252"/>
      <c r="E707" s="252"/>
      <c r="F707" s="592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  <c r="AM707" s="252"/>
      <c r="AN707" s="252"/>
      <c r="AO707" s="252"/>
    </row>
    <row r="708" ht="15.75" customHeight="1">
      <c r="A708" s="301"/>
      <c r="B708" s="252"/>
      <c r="C708" s="252"/>
      <c r="D708" s="252"/>
      <c r="E708" s="252"/>
      <c r="F708" s="592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  <c r="AM708" s="252"/>
      <c r="AN708" s="252"/>
      <c r="AO708" s="252"/>
    </row>
    <row r="709" ht="15.75" customHeight="1">
      <c r="A709" s="301"/>
      <c r="B709" s="252"/>
      <c r="C709" s="252"/>
      <c r="D709" s="252"/>
      <c r="E709" s="252"/>
      <c r="F709" s="592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  <c r="AM709" s="252"/>
      <c r="AN709" s="252"/>
      <c r="AO709" s="252"/>
    </row>
    <row r="710" ht="15.75" customHeight="1">
      <c r="A710" s="301"/>
      <c r="B710" s="252"/>
      <c r="C710" s="252"/>
      <c r="D710" s="252"/>
      <c r="E710" s="252"/>
      <c r="F710" s="592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  <c r="AM710" s="252"/>
      <c r="AN710" s="252"/>
      <c r="AO710" s="252"/>
    </row>
    <row r="711" ht="15.75" customHeight="1">
      <c r="A711" s="301"/>
      <c r="B711" s="252"/>
      <c r="C711" s="252"/>
      <c r="D711" s="252"/>
      <c r="E711" s="252"/>
      <c r="F711" s="592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  <c r="AM711" s="252"/>
      <c r="AN711" s="252"/>
      <c r="AO711" s="252"/>
    </row>
    <row r="712" ht="15.75" customHeight="1">
      <c r="A712" s="301"/>
      <c r="B712" s="252"/>
      <c r="C712" s="252"/>
      <c r="D712" s="252"/>
      <c r="E712" s="252"/>
      <c r="F712" s="592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  <c r="AM712" s="252"/>
      <c r="AN712" s="252"/>
      <c r="AO712" s="252"/>
    </row>
    <row r="713" ht="15.75" customHeight="1">
      <c r="A713" s="301"/>
      <c r="B713" s="252"/>
      <c r="C713" s="252"/>
      <c r="D713" s="252"/>
      <c r="E713" s="252"/>
      <c r="F713" s="592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  <c r="AM713" s="252"/>
      <c r="AN713" s="252"/>
      <c r="AO713" s="252"/>
    </row>
    <row r="714" ht="15.75" customHeight="1">
      <c r="A714" s="301"/>
      <c r="B714" s="252"/>
      <c r="C714" s="252"/>
      <c r="D714" s="252"/>
      <c r="E714" s="252"/>
      <c r="F714" s="592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  <c r="AM714" s="252"/>
      <c r="AN714" s="252"/>
      <c r="AO714" s="252"/>
    </row>
    <row r="715" ht="15.75" customHeight="1">
      <c r="A715" s="301"/>
      <c r="B715" s="252"/>
      <c r="C715" s="252"/>
      <c r="D715" s="252"/>
      <c r="E715" s="252"/>
      <c r="F715" s="592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  <c r="AM715" s="252"/>
      <c r="AN715" s="252"/>
      <c r="AO715" s="252"/>
    </row>
    <row r="716" ht="15.75" customHeight="1">
      <c r="A716" s="301"/>
      <c r="B716" s="252"/>
      <c r="C716" s="252"/>
      <c r="D716" s="252"/>
      <c r="E716" s="252"/>
      <c r="F716" s="592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  <c r="AM716" s="252"/>
      <c r="AN716" s="252"/>
      <c r="AO716" s="252"/>
    </row>
    <row r="717" ht="15.75" customHeight="1">
      <c r="A717" s="301"/>
      <c r="B717" s="252"/>
      <c r="C717" s="252"/>
      <c r="D717" s="252"/>
      <c r="E717" s="252"/>
      <c r="F717" s="592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  <c r="AM717" s="252"/>
      <c r="AN717" s="252"/>
      <c r="AO717" s="252"/>
    </row>
    <row r="718" ht="15.75" customHeight="1">
      <c r="A718" s="301"/>
      <c r="B718" s="252"/>
      <c r="C718" s="252"/>
      <c r="D718" s="252"/>
      <c r="E718" s="252"/>
      <c r="F718" s="592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  <c r="AM718" s="252"/>
      <c r="AN718" s="252"/>
      <c r="AO718" s="252"/>
    </row>
    <row r="719" ht="15.75" customHeight="1">
      <c r="A719" s="301"/>
      <c r="B719" s="252"/>
      <c r="C719" s="252"/>
      <c r="D719" s="252"/>
      <c r="E719" s="252"/>
      <c r="F719" s="592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  <c r="AM719" s="252"/>
      <c r="AN719" s="252"/>
      <c r="AO719" s="252"/>
    </row>
    <row r="720" ht="15.75" customHeight="1">
      <c r="A720" s="301"/>
      <c r="B720" s="252"/>
      <c r="C720" s="252"/>
      <c r="D720" s="252"/>
      <c r="E720" s="252"/>
      <c r="F720" s="592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  <c r="AM720" s="252"/>
      <c r="AN720" s="252"/>
      <c r="AO720" s="252"/>
    </row>
    <row r="721" ht="15.75" customHeight="1">
      <c r="A721" s="301"/>
      <c r="B721" s="252"/>
      <c r="C721" s="252"/>
      <c r="D721" s="252"/>
      <c r="E721" s="252"/>
      <c r="F721" s="592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  <c r="AM721" s="252"/>
      <c r="AN721" s="252"/>
      <c r="AO721" s="252"/>
    </row>
    <row r="722" ht="15.75" customHeight="1">
      <c r="A722" s="301"/>
      <c r="B722" s="252"/>
      <c r="C722" s="252"/>
      <c r="D722" s="252"/>
      <c r="E722" s="252"/>
      <c r="F722" s="592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  <c r="AM722" s="252"/>
      <c r="AN722" s="252"/>
      <c r="AO722" s="252"/>
    </row>
    <row r="723" ht="15.75" customHeight="1">
      <c r="A723" s="301"/>
      <c r="B723" s="252"/>
      <c r="C723" s="252"/>
      <c r="D723" s="252"/>
      <c r="E723" s="252"/>
      <c r="F723" s="592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  <c r="AM723" s="252"/>
      <c r="AN723" s="252"/>
      <c r="AO723" s="252"/>
    </row>
    <row r="724" ht="15.75" customHeight="1">
      <c r="A724" s="301"/>
      <c r="B724" s="252"/>
      <c r="C724" s="252"/>
      <c r="D724" s="252"/>
      <c r="E724" s="252"/>
      <c r="F724" s="592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  <c r="AM724" s="252"/>
      <c r="AN724" s="252"/>
      <c r="AO724" s="252"/>
    </row>
    <row r="725" ht="15.75" customHeight="1">
      <c r="A725" s="301"/>
      <c r="B725" s="252"/>
      <c r="C725" s="252"/>
      <c r="D725" s="252"/>
      <c r="E725" s="252"/>
      <c r="F725" s="592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  <c r="AM725" s="252"/>
      <c r="AN725" s="252"/>
      <c r="AO725" s="252"/>
    </row>
    <row r="726" ht="15.75" customHeight="1">
      <c r="A726" s="301"/>
      <c r="B726" s="252"/>
      <c r="C726" s="252"/>
      <c r="D726" s="252"/>
      <c r="E726" s="252"/>
      <c r="F726" s="592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  <c r="AM726" s="252"/>
      <c r="AN726" s="252"/>
      <c r="AO726" s="252"/>
    </row>
    <row r="727" ht="15.75" customHeight="1">
      <c r="A727" s="301"/>
      <c r="B727" s="252"/>
      <c r="C727" s="252"/>
      <c r="D727" s="252"/>
      <c r="E727" s="252"/>
      <c r="F727" s="592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  <c r="AM727" s="252"/>
      <c r="AN727" s="252"/>
      <c r="AO727" s="252"/>
    </row>
    <row r="728" ht="15.75" customHeight="1">
      <c r="A728" s="301"/>
      <c r="B728" s="252"/>
      <c r="C728" s="252"/>
      <c r="D728" s="252"/>
      <c r="E728" s="252"/>
      <c r="F728" s="592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  <c r="AM728" s="252"/>
      <c r="AN728" s="252"/>
      <c r="AO728" s="252"/>
    </row>
    <row r="729" ht="15.75" customHeight="1">
      <c r="A729" s="301"/>
      <c r="B729" s="252"/>
      <c r="C729" s="252"/>
      <c r="D729" s="252"/>
      <c r="E729" s="252"/>
      <c r="F729" s="592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  <c r="AM729" s="252"/>
      <c r="AN729" s="252"/>
      <c r="AO729" s="252"/>
    </row>
    <row r="730" ht="15.75" customHeight="1">
      <c r="A730" s="301"/>
      <c r="B730" s="252"/>
      <c r="C730" s="252"/>
      <c r="D730" s="252"/>
      <c r="E730" s="252"/>
      <c r="F730" s="592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  <c r="AM730" s="252"/>
      <c r="AN730" s="252"/>
      <c r="AO730" s="252"/>
    </row>
    <row r="731" ht="15.75" customHeight="1">
      <c r="A731" s="301"/>
      <c r="B731" s="252"/>
      <c r="C731" s="252"/>
      <c r="D731" s="252"/>
      <c r="E731" s="252"/>
      <c r="F731" s="592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  <c r="AM731" s="252"/>
      <c r="AN731" s="252"/>
      <c r="AO731" s="252"/>
    </row>
    <row r="732" ht="15.75" customHeight="1">
      <c r="A732" s="301"/>
      <c r="B732" s="252"/>
      <c r="C732" s="252"/>
      <c r="D732" s="252"/>
      <c r="E732" s="252"/>
      <c r="F732" s="592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  <c r="AM732" s="252"/>
      <c r="AN732" s="252"/>
      <c r="AO732" s="252"/>
    </row>
    <row r="733" ht="15.75" customHeight="1">
      <c r="A733" s="301"/>
      <c r="B733" s="252"/>
      <c r="C733" s="252"/>
      <c r="D733" s="252"/>
      <c r="E733" s="252"/>
      <c r="F733" s="592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  <c r="AM733" s="252"/>
      <c r="AN733" s="252"/>
      <c r="AO733" s="252"/>
    </row>
    <row r="734" ht="15.75" customHeight="1">
      <c r="A734" s="301"/>
      <c r="B734" s="252"/>
      <c r="C734" s="252"/>
      <c r="D734" s="252"/>
      <c r="E734" s="252"/>
      <c r="F734" s="592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  <c r="AM734" s="252"/>
      <c r="AN734" s="252"/>
      <c r="AO734" s="252"/>
    </row>
    <row r="735" ht="15.75" customHeight="1">
      <c r="A735" s="301"/>
      <c r="B735" s="252"/>
      <c r="C735" s="252"/>
      <c r="D735" s="252"/>
      <c r="E735" s="252"/>
      <c r="F735" s="592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  <c r="AM735" s="252"/>
      <c r="AN735" s="252"/>
      <c r="AO735" s="252"/>
    </row>
    <row r="736" ht="15.75" customHeight="1">
      <c r="A736" s="301"/>
      <c r="B736" s="252"/>
      <c r="C736" s="252"/>
      <c r="D736" s="252"/>
      <c r="E736" s="252"/>
      <c r="F736" s="592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  <c r="AM736" s="252"/>
      <c r="AN736" s="252"/>
      <c r="AO736" s="252"/>
    </row>
    <row r="737" ht="15.75" customHeight="1">
      <c r="A737" s="301"/>
      <c r="B737" s="252"/>
      <c r="C737" s="252"/>
      <c r="D737" s="252"/>
      <c r="E737" s="252"/>
      <c r="F737" s="592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  <c r="AM737" s="252"/>
      <c r="AN737" s="252"/>
      <c r="AO737" s="252"/>
    </row>
    <row r="738" ht="15.75" customHeight="1">
      <c r="A738" s="301"/>
      <c r="B738" s="252"/>
      <c r="C738" s="252"/>
      <c r="D738" s="252"/>
      <c r="E738" s="252"/>
      <c r="F738" s="592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  <c r="AM738" s="252"/>
      <c r="AN738" s="252"/>
      <c r="AO738" s="252"/>
    </row>
    <row r="739" ht="15.75" customHeight="1">
      <c r="A739" s="301"/>
      <c r="B739" s="252"/>
      <c r="C739" s="252"/>
      <c r="D739" s="252"/>
      <c r="E739" s="252"/>
      <c r="F739" s="592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  <c r="AM739" s="252"/>
      <c r="AN739" s="252"/>
      <c r="AO739" s="252"/>
    </row>
    <row r="740" ht="15.75" customHeight="1">
      <c r="A740" s="301"/>
      <c r="B740" s="252"/>
      <c r="C740" s="252"/>
      <c r="D740" s="252"/>
      <c r="E740" s="252"/>
      <c r="F740" s="592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  <c r="AM740" s="252"/>
      <c r="AN740" s="252"/>
      <c r="AO740" s="252"/>
    </row>
    <row r="741" ht="15.75" customHeight="1">
      <c r="A741" s="301"/>
      <c r="B741" s="252"/>
      <c r="C741" s="252"/>
      <c r="D741" s="252"/>
      <c r="E741" s="252"/>
      <c r="F741" s="592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  <c r="AM741" s="252"/>
      <c r="AN741" s="252"/>
      <c r="AO741" s="252"/>
    </row>
    <row r="742" ht="15.75" customHeight="1">
      <c r="A742" s="301"/>
      <c r="B742" s="252"/>
      <c r="C742" s="252"/>
      <c r="D742" s="252"/>
      <c r="E742" s="252"/>
      <c r="F742" s="592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  <c r="AM742" s="252"/>
      <c r="AN742" s="252"/>
      <c r="AO742" s="252"/>
    </row>
    <row r="743" ht="15.75" customHeight="1">
      <c r="A743" s="301"/>
      <c r="B743" s="252"/>
      <c r="C743" s="252"/>
      <c r="D743" s="252"/>
      <c r="E743" s="252"/>
      <c r="F743" s="592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  <c r="AM743" s="252"/>
      <c r="AN743" s="252"/>
      <c r="AO743" s="252"/>
    </row>
    <row r="744" ht="15.75" customHeight="1">
      <c r="A744" s="301"/>
      <c r="B744" s="252"/>
      <c r="C744" s="252"/>
      <c r="D744" s="252"/>
      <c r="E744" s="252"/>
      <c r="F744" s="592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  <c r="AM744" s="252"/>
      <c r="AN744" s="252"/>
      <c r="AO744" s="252"/>
    </row>
    <row r="745" ht="15.75" customHeight="1">
      <c r="A745" s="301"/>
      <c r="B745" s="252"/>
      <c r="C745" s="252"/>
      <c r="D745" s="252"/>
      <c r="E745" s="252"/>
      <c r="F745" s="592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  <c r="AM745" s="252"/>
      <c r="AN745" s="252"/>
      <c r="AO745" s="252"/>
    </row>
    <row r="746" ht="15.75" customHeight="1">
      <c r="A746" s="301"/>
      <c r="B746" s="252"/>
      <c r="C746" s="252"/>
      <c r="D746" s="252"/>
      <c r="E746" s="252"/>
      <c r="F746" s="592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  <c r="AM746" s="252"/>
      <c r="AN746" s="252"/>
      <c r="AO746" s="252"/>
    </row>
    <row r="747" ht="15.75" customHeight="1">
      <c r="A747" s="301"/>
      <c r="B747" s="252"/>
      <c r="C747" s="252"/>
      <c r="D747" s="252"/>
      <c r="E747" s="252"/>
      <c r="F747" s="592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  <c r="AM747" s="252"/>
      <c r="AN747" s="252"/>
      <c r="AO747" s="252"/>
    </row>
    <row r="748" ht="15.75" customHeight="1">
      <c r="A748" s="301"/>
      <c r="B748" s="252"/>
      <c r="C748" s="252"/>
      <c r="D748" s="252"/>
      <c r="E748" s="252"/>
      <c r="F748" s="592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  <c r="AM748" s="252"/>
      <c r="AN748" s="252"/>
      <c r="AO748" s="252"/>
    </row>
    <row r="749" ht="15.75" customHeight="1">
      <c r="A749" s="301"/>
      <c r="B749" s="252"/>
      <c r="C749" s="252"/>
      <c r="D749" s="252"/>
      <c r="E749" s="252"/>
      <c r="F749" s="592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  <c r="AM749" s="252"/>
      <c r="AN749" s="252"/>
      <c r="AO749" s="252"/>
    </row>
    <row r="750" ht="15.75" customHeight="1">
      <c r="A750" s="301"/>
      <c r="B750" s="252"/>
      <c r="C750" s="252"/>
      <c r="D750" s="252"/>
      <c r="E750" s="252"/>
      <c r="F750" s="592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  <c r="AM750" s="252"/>
      <c r="AN750" s="252"/>
      <c r="AO750" s="252"/>
    </row>
    <row r="751" ht="15.75" customHeight="1">
      <c r="A751" s="301"/>
      <c r="B751" s="252"/>
      <c r="C751" s="252"/>
      <c r="D751" s="252"/>
      <c r="E751" s="252"/>
      <c r="F751" s="592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  <c r="AM751" s="252"/>
      <c r="AN751" s="252"/>
      <c r="AO751" s="252"/>
    </row>
    <row r="752" ht="15.75" customHeight="1">
      <c r="A752" s="301"/>
      <c r="B752" s="252"/>
      <c r="C752" s="252"/>
      <c r="D752" s="252"/>
      <c r="E752" s="252"/>
      <c r="F752" s="592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  <c r="AM752" s="252"/>
      <c r="AN752" s="252"/>
      <c r="AO752" s="252"/>
    </row>
    <row r="753" ht="15.75" customHeight="1">
      <c r="A753" s="301"/>
      <c r="B753" s="252"/>
      <c r="C753" s="252"/>
      <c r="D753" s="252"/>
      <c r="E753" s="252"/>
      <c r="F753" s="592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  <c r="AM753" s="252"/>
      <c r="AN753" s="252"/>
      <c r="AO753" s="252"/>
    </row>
    <row r="754" ht="15.75" customHeight="1">
      <c r="A754" s="301"/>
      <c r="B754" s="252"/>
      <c r="C754" s="252"/>
      <c r="D754" s="252"/>
      <c r="E754" s="252"/>
      <c r="F754" s="592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  <c r="AM754" s="252"/>
      <c r="AN754" s="252"/>
      <c r="AO754" s="252"/>
    </row>
    <row r="755" ht="15.75" customHeight="1">
      <c r="A755" s="301"/>
      <c r="B755" s="252"/>
      <c r="C755" s="252"/>
      <c r="D755" s="252"/>
      <c r="E755" s="252"/>
      <c r="F755" s="592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  <c r="AM755" s="252"/>
      <c r="AN755" s="252"/>
      <c r="AO755" s="252"/>
    </row>
    <row r="756" ht="15.75" customHeight="1">
      <c r="A756" s="301"/>
      <c r="B756" s="252"/>
      <c r="C756" s="252"/>
      <c r="D756" s="252"/>
      <c r="E756" s="252"/>
      <c r="F756" s="592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  <c r="AM756" s="252"/>
      <c r="AN756" s="252"/>
      <c r="AO756" s="252"/>
    </row>
    <row r="757" ht="15.75" customHeight="1">
      <c r="A757" s="301"/>
      <c r="B757" s="252"/>
      <c r="C757" s="252"/>
      <c r="D757" s="252"/>
      <c r="E757" s="252"/>
      <c r="F757" s="592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  <c r="AM757" s="252"/>
      <c r="AN757" s="252"/>
      <c r="AO757" s="252"/>
    </row>
    <row r="758" ht="15.75" customHeight="1">
      <c r="A758" s="301"/>
      <c r="B758" s="252"/>
      <c r="C758" s="252"/>
      <c r="D758" s="252"/>
      <c r="E758" s="252"/>
      <c r="F758" s="592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  <c r="AM758" s="252"/>
      <c r="AN758" s="252"/>
      <c r="AO758" s="252"/>
    </row>
    <row r="759" ht="15.75" customHeight="1">
      <c r="A759" s="301"/>
      <c r="B759" s="252"/>
      <c r="C759" s="252"/>
      <c r="D759" s="252"/>
      <c r="E759" s="252"/>
      <c r="F759" s="592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  <c r="AM759" s="252"/>
      <c r="AN759" s="252"/>
      <c r="AO759" s="252"/>
    </row>
    <row r="760" ht="15.75" customHeight="1">
      <c r="A760" s="301"/>
      <c r="B760" s="252"/>
      <c r="C760" s="252"/>
      <c r="D760" s="252"/>
      <c r="E760" s="252"/>
      <c r="F760" s="592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  <c r="AM760" s="252"/>
      <c r="AN760" s="252"/>
      <c r="AO760" s="252"/>
    </row>
    <row r="761" ht="15.75" customHeight="1">
      <c r="A761" s="301"/>
      <c r="B761" s="252"/>
      <c r="C761" s="252"/>
      <c r="D761" s="252"/>
      <c r="E761" s="252"/>
      <c r="F761" s="592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  <c r="AM761" s="252"/>
      <c r="AN761" s="252"/>
      <c r="AO761" s="252"/>
    </row>
    <row r="762" ht="15.75" customHeight="1">
      <c r="A762" s="301"/>
      <c r="B762" s="252"/>
      <c r="C762" s="252"/>
      <c r="D762" s="252"/>
      <c r="E762" s="252"/>
      <c r="F762" s="592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  <c r="AM762" s="252"/>
      <c r="AN762" s="252"/>
      <c r="AO762" s="252"/>
    </row>
    <row r="763" ht="15.75" customHeight="1">
      <c r="A763" s="301"/>
      <c r="B763" s="252"/>
      <c r="C763" s="252"/>
      <c r="D763" s="252"/>
      <c r="E763" s="252"/>
      <c r="F763" s="592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  <c r="AM763" s="252"/>
      <c r="AN763" s="252"/>
      <c r="AO763" s="252"/>
    </row>
    <row r="764" ht="15.75" customHeight="1">
      <c r="A764" s="301"/>
      <c r="B764" s="252"/>
      <c r="C764" s="252"/>
      <c r="D764" s="252"/>
      <c r="E764" s="252"/>
      <c r="F764" s="592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  <c r="AM764" s="252"/>
      <c r="AN764" s="252"/>
      <c r="AO764" s="252"/>
    </row>
    <row r="765" ht="15.75" customHeight="1">
      <c r="A765" s="301"/>
      <c r="B765" s="252"/>
      <c r="C765" s="252"/>
      <c r="D765" s="252"/>
      <c r="E765" s="252"/>
      <c r="F765" s="592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  <c r="AM765" s="252"/>
      <c r="AN765" s="252"/>
      <c r="AO765" s="252"/>
    </row>
    <row r="766" ht="15.75" customHeight="1">
      <c r="A766" s="301"/>
      <c r="B766" s="252"/>
      <c r="C766" s="252"/>
      <c r="D766" s="252"/>
      <c r="E766" s="252"/>
      <c r="F766" s="592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  <c r="AM766" s="252"/>
      <c r="AN766" s="252"/>
      <c r="AO766" s="252"/>
    </row>
    <row r="767" ht="15.75" customHeight="1">
      <c r="A767" s="301"/>
      <c r="B767" s="252"/>
      <c r="C767" s="252"/>
      <c r="D767" s="252"/>
      <c r="E767" s="252"/>
      <c r="F767" s="592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  <c r="AM767" s="252"/>
      <c r="AN767" s="252"/>
      <c r="AO767" s="252"/>
    </row>
    <row r="768" ht="15.75" customHeight="1">
      <c r="A768" s="301"/>
      <c r="B768" s="252"/>
      <c r="C768" s="252"/>
      <c r="D768" s="252"/>
      <c r="E768" s="252"/>
      <c r="F768" s="592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  <c r="AM768" s="252"/>
      <c r="AN768" s="252"/>
      <c r="AO768" s="252"/>
    </row>
    <row r="769" ht="15.75" customHeight="1">
      <c r="A769" s="301"/>
      <c r="B769" s="252"/>
      <c r="C769" s="252"/>
      <c r="D769" s="252"/>
      <c r="E769" s="252"/>
      <c r="F769" s="592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  <c r="AM769" s="252"/>
      <c r="AN769" s="252"/>
      <c r="AO769" s="252"/>
    </row>
    <row r="770" ht="15.75" customHeight="1">
      <c r="A770" s="301"/>
      <c r="B770" s="252"/>
      <c r="C770" s="252"/>
      <c r="D770" s="252"/>
      <c r="E770" s="252"/>
      <c r="F770" s="592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  <c r="AM770" s="252"/>
      <c r="AN770" s="252"/>
      <c r="AO770" s="252"/>
    </row>
    <row r="771" ht="15.75" customHeight="1">
      <c r="A771" s="301"/>
      <c r="B771" s="252"/>
      <c r="C771" s="252"/>
      <c r="D771" s="252"/>
      <c r="E771" s="252"/>
      <c r="F771" s="592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  <c r="AM771" s="252"/>
      <c r="AN771" s="252"/>
      <c r="AO771" s="252"/>
    </row>
    <row r="772" ht="15.75" customHeight="1">
      <c r="A772" s="301"/>
      <c r="B772" s="252"/>
      <c r="C772" s="252"/>
      <c r="D772" s="252"/>
      <c r="E772" s="252"/>
      <c r="F772" s="592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  <c r="AM772" s="252"/>
      <c r="AN772" s="252"/>
      <c r="AO772" s="252"/>
    </row>
    <row r="773" ht="15.75" customHeight="1">
      <c r="A773" s="301"/>
      <c r="B773" s="252"/>
      <c r="C773" s="252"/>
      <c r="D773" s="252"/>
      <c r="E773" s="252"/>
      <c r="F773" s="592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  <c r="AM773" s="252"/>
      <c r="AN773" s="252"/>
      <c r="AO773" s="252"/>
    </row>
    <row r="774" ht="15.75" customHeight="1">
      <c r="A774" s="301"/>
      <c r="B774" s="252"/>
      <c r="C774" s="252"/>
      <c r="D774" s="252"/>
      <c r="E774" s="252"/>
      <c r="F774" s="592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  <c r="AM774" s="252"/>
      <c r="AN774" s="252"/>
      <c r="AO774" s="252"/>
    </row>
    <row r="775" ht="15.75" customHeight="1">
      <c r="A775" s="301"/>
      <c r="B775" s="252"/>
      <c r="C775" s="252"/>
      <c r="D775" s="252"/>
      <c r="E775" s="252"/>
      <c r="F775" s="592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  <c r="AM775" s="252"/>
      <c r="AN775" s="252"/>
      <c r="AO775" s="252"/>
    </row>
    <row r="776" ht="15.75" customHeight="1">
      <c r="A776" s="301"/>
      <c r="B776" s="252"/>
      <c r="C776" s="252"/>
      <c r="D776" s="252"/>
      <c r="E776" s="252"/>
      <c r="F776" s="592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  <c r="AM776" s="252"/>
      <c r="AN776" s="252"/>
      <c r="AO776" s="252"/>
    </row>
    <row r="777" ht="15.75" customHeight="1">
      <c r="A777" s="301"/>
      <c r="B777" s="252"/>
      <c r="C777" s="252"/>
      <c r="D777" s="252"/>
      <c r="E777" s="252"/>
      <c r="F777" s="592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  <c r="AM777" s="252"/>
      <c r="AN777" s="252"/>
      <c r="AO777" s="252"/>
    </row>
    <row r="778" ht="15.75" customHeight="1">
      <c r="A778" s="301"/>
      <c r="B778" s="252"/>
      <c r="C778" s="252"/>
      <c r="D778" s="252"/>
      <c r="E778" s="252"/>
      <c r="F778" s="592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  <c r="AM778" s="252"/>
      <c r="AN778" s="252"/>
      <c r="AO778" s="252"/>
    </row>
    <row r="779" ht="15.75" customHeight="1">
      <c r="A779" s="301"/>
      <c r="B779" s="252"/>
      <c r="C779" s="252"/>
      <c r="D779" s="252"/>
      <c r="E779" s="252"/>
      <c r="F779" s="592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  <c r="AM779" s="252"/>
      <c r="AN779" s="252"/>
      <c r="AO779" s="252"/>
    </row>
    <row r="780" ht="15.75" customHeight="1">
      <c r="A780" s="301"/>
      <c r="B780" s="252"/>
      <c r="C780" s="252"/>
      <c r="D780" s="252"/>
      <c r="E780" s="252"/>
      <c r="F780" s="592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  <c r="AM780" s="252"/>
      <c r="AN780" s="252"/>
      <c r="AO780" s="252"/>
    </row>
    <row r="781" ht="15.75" customHeight="1">
      <c r="A781" s="301"/>
      <c r="B781" s="252"/>
      <c r="C781" s="252"/>
      <c r="D781" s="252"/>
      <c r="E781" s="252"/>
      <c r="F781" s="592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</row>
    <row r="782" ht="15.75" customHeight="1">
      <c r="A782" s="301"/>
      <c r="B782" s="252"/>
      <c r="C782" s="252"/>
      <c r="D782" s="252"/>
      <c r="E782" s="252"/>
      <c r="F782" s="592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  <c r="AM782" s="252"/>
      <c r="AN782" s="252"/>
      <c r="AO782" s="252"/>
    </row>
    <row r="783" ht="15.75" customHeight="1">
      <c r="A783" s="301"/>
      <c r="B783" s="252"/>
      <c r="C783" s="252"/>
      <c r="D783" s="252"/>
      <c r="E783" s="252"/>
      <c r="F783" s="592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  <c r="AM783" s="252"/>
      <c r="AN783" s="252"/>
      <c r="AO783" s="252"/>
    </row>
    <row r="784" ht="15.75" customHeight="1">
      <c r="A784" s="301"/>
      <c r="B784" s="252"/>
      <c r="C784" s="252"/>
      <c r="D784" s="252"/>
      <c r="E784" s="252"/>
      <c r="F784" s="592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  <c r="AM784" s="252"/>
      <c r="AN784" s="252"/>
      <c r="AO784" s="252"/>
    </row>
    <row r="785" ht="15.75" customHeight="1">
      <c r="A785" s="301"/>
      <c r="B785" s="252"/>
      <c r="C785" s="252"/>
      <c r="D785" s="252"/>
      <c r="E785" s="252"/>
      <c r="F785" s="592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  <c r="AM785" s="252"/>
      <c r="AN785" s="252"/>
      <c r="AO785" s="252"/>
    </row>
    <row r="786" ht="15.75" customHeight="1">
      <c r="A786" s="301"/>
      <c r="B786" s="252"/>
      <c r="C786" s="252"/>
      <c r="D786" s="252"/>
      <c r="E786" s="252"/>
      <c r="F786" s="592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  <c r="AM786" s="252"/>
      <c r="AN786" s="252"/>
      <c r="AO786" s="252"/>
    </row>
    <row r="787" ht="15.75" customHeight="1">
      <c r="A787" s="301"/>
      <c r="B787" s="252"/>
      <c r="C787" s="252"/>
      <c r="D787" s="252"/>
      <c r="E787" s="252"/>
      <c r="F787" s="592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  <c r="AM787" s="252"/>
      <c r="AN787" s="252"/>
      <c r="AO787" s="252"/>
    </row>
    <row r="788" ht="15.75" customHeight="1">
      <c r="A788" s="301"/>
      <c r="B788" s="252"/>
      <c r="C788" s="252"/>
      <c r="D788" s="252"/>
      <c r="E788" s="252"/>
      <c r="F788" s="592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  <c r="AM788" s="252"/>
      <c r="AN788" s="252"/>
      <c r="AO788" s="252"/>
    </row>
    <row r="789" ht="15.75" customHeight="1">
      <c r="A789" s="301"/>
      <c r="B789" s="252"/>
      <c r="C789" s="252"/>
      <c r="D789" s="252"/>
      <c r="E789" s="252"/>
      <c r="F789" s="592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  <c r="AM789" s="252"/>
      <c r="AN789" s="252"/>
      <c r="AO789" s="252"/>
    </row>
    <row r="790" ht="15.75" customHeight="1">
      <c r="A790" s="301"/>
      <c r="B790" s="252"/>
      <c r="C790" s="252"/>
      <c r="D790" s="252"/>
      <c r="E790" s="252"/>
      <c r="F790" s="592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  <c r="AM790" s="252"/>
      <c r="AN790" s="252"/>
      <c r="AO790" s="252"/>
    </row>
    <row r="791" ht="15.75" customHeight="1">
      <c r="A791" s="301"/>
      <c r="B791" s="252"/>
      <c r="C791" s="252"/>
      <c r="D791" s="252"/>
      <c r="E791" s="252"/>
      <c r="F791" s="592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  <c r="AM791" s="252"/>
      <c r="AN791" s="252"/>
      <c r="AO791" s="252"/>
    </row>
    <row r="792" ht="15.75" customHeight="1">
      <c r="A792" s="301"/>
      <c r="B792" s="252"/>
      <c r="C792" s="252"/>
      <c r="D792" s="252"/>
      <c r="E792" s="252"/>
      <c r="F792" s="592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  <c r="AM792" s="252"/>
      <c r="AN792" s="252"/>
      <c r="AO792" s="252"/>
    </row>
    <row r="793" ht="15.75" customHeight="1">
      <c r="A793" s="301"/>
      <c r="B793" s="252"/>
      <c r="C793" s="252"/>
      <c r="D793" s="252"/>
      <c r="E793" s="252"/>
      <c r="F793" s="592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  <c r="AM793" s="252"/>
      <c r="AN793" s="252"/>
      <c r="AO793" s="252"/>
    </row>
    <row r="794" ht="15.75" customHeight="1">
      <c r="A794" s="301"/>
      <c r="B794" s="252"/>
      <c r="C794" s="252"/>
      <c r="D794" s="252"/>
      <c r="E794" s="252"/>
      <c r="F794" s="592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  <c r="AM794" s="252"/>
      <c r="AN794" s="252"/>
      <c r="AO794" s="252"/>
    </row>
    <row r="795" ht="15.75" customHeight="1">
      <c r="A795" s="301"/>
      <c r="B795" s="252"/>
      <c r="C795" s="252"/>
      <c r="D795" s="252"/>
      <c r="E795" s="252"/>
      <c r="F795" s="592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  <c r="AM795" s="252"/>
      <c r="AN795" s="252"/>
      <c r="AO795" s="252"/>
    </row>
    <row r="796" ht="15.75" customHeight="1">
      <c r="A796" s="301"/>
      <c r="B796" s="252"/>
      <c r="C796" s="252"/>
      <c r="D796" s="252"/>
      <c r="E796" s="252"/>
      <c r="F796" s="592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  <c r="AM796" s="252"/>
      <c r="AN796" s="252"/>
      <c r="AO796" s="252"/>
    </row>
    <row r="797" ht="15.75" customHeight="1">
      <c r="A797" s="301"/>
      <c r="B797" s="252"/>
      <c r="C797" s="252"/>
      <c r="D797" s="252"/>
      <c r="E797" s="252"/>
      <c r="F797" s="592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  <c r="AM797" s="252"/>
      <c r="AN797" s="252"/>
      <c r="AO797" s="252"/>
    </row>
    <row r="798" ht="15.75" customHeight="1">
      <c r="A798" s="301"/>
      <c r="B798" s="252"/>
      <c r="C798" s="252"/>
      <c r="D798" s="252"/>
      <c r="E798" s="252"/>
      <c r="F798" s="592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  <c r="AM798" s="252"/>
      <c r="AN798" s="252"/>
      <c r="AO798" s="252"/>
    </row>
    <row r="799" ht="15.75" customHeight="1">
      <c r="A799" s="301"/>
      <c r="B799" s="252"/>
      <c r="C799" s="252"/>
      <c r="D799" s="252"/>
      <c r="E799" s="252"/>
      <c r="F799" s="592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  <c r="AM799" s="252"/>
      <c r="AN799" s="252"/>
      <c r="AO799" s="252"/>
    </row>
    <row r="800" ht="15.75" customHeight="1">
      <c r="A800" s="301"/>
      <c r="B800" s="252"/>
      <c r="C800" s="252"/>
      <c r="D800" s="252"/>
      <c r="E800" s="252"/>
      <c r="F800" s="592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  <c r="AM800" s="252"/>
      <c r="AN800" s="252"/>
      <c r="AO800" s="252"/>
    </row>
    <row r="801" ht="15.75" customHeight="1">
      <c r="A801" s="301"/>
      <c r="B801" s="252"/>
      <c r="C801" s="252"/>
      <c r="D801" s="252"/>
      <c r="E801" s="252"/>
      <c r="F801" s="592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  <c r="AM801" s="252"/>
      <c r="AN801" s="252"/>
      <c r="AO801" s="252"/>
    </row>
    <row r="802" ht="15.75" customHeight="1">
      <c r="A802" s="301"/>
      <c r="B802" s="252"/>
      <c r="C802" s="252"/>
      <c r="D802" s="252"/>
      <c r="E802" s="252"/>
      <c r="F802" s="592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  <c r="AM802" s="252"/>
      <c r="AN802" s="252"/>
      <c r="AO802" s="252"/>
    </row>
    <row r="803" ht="15.75" customHeight="1">
      <c r="A803" s="301"/>
      <c r="B803" s="252"/>
      <c r="C803" s="252"/>
      <c r="D803" s="252"/>
      <c r="E803" s="252"/>
      <c r="F803" s="592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  <c r="AM803" s="252"/>
      <c r="AN803" s="252"/>
      <c r="AO803" s="252"/>
    </row>
    <row r="804" ht="15.75" customHeight="1">
      <c r="A804" s="301"/>
      <c r="B804" s="252"/>
      <c r="C804" s="252"/>
      <c r="D804" s="252"/>
      <c r="E804" s="252"/>
      <c r="F804" s="592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  <c r="AM804" s="252"/>
      <c r="AN804" s="252"/>
      <c r="AO804" s="252"/>
    </row>
    <row r="805" ht="15.75" customHeight="1">
      <c r="A805" s="301"/>
      <c r="B805" s="252"/>
      <c r="C805" s="252"/>
      <c r="D805" s="252"/>
      <c r="E805" s="252"/>
      <c r="F805" s="592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  <c r="AM805" s="252"/>
      <c r="AN805" s="252"/>
      <c r="AO805" s="252"/>
    </row>
    <row r="806" ht="15.75" customHeight="1">
      <c r="A806" s="301"/>
      <c r="B806" s="252"/>
      <c r="C806" s="252"/>
      <c r="D806" s="252"/>
      <c r="E806" s="252"/>
      <c r="F806" s="592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  <c r="AM806" s="252"/>
      <c r="AN806" s="252"/>
      <c r="AO806" s="252"/>
    </row>
    <row r="807" ht="15.75" customHeight="1">
      <c r="A807" s="301"/>
      <c r="B807" s="252"/>
      <c r="C807" s="252"/>
      <c r="D807" s="252"/>
      <c r="E807" s="252"/>
      <c r="F807" s="592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  <c r="AM807" s="252"/>
      <c r="AN807" s="252"/>
      <c r="AO807" s="252"/>
    </row>
    <row r="808" ht="15.75" customHeight="1">
      <c r="A808" s="301"/>
      <c r="B808" s="252"/>
      <c r="C808" s="252"/>
      <c r="D808" s="252"/>
      <c r="E808" s="252"/>
      <c r="F808" s="592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  <c r="AM808" s="252"/>
      <c r="AN808" s="252"/>
      <c r="AO808" s="252"/>
    </row>
    <row r="809" ht="15.75" customHeight="1">
      <c r="A809" s="301"/>
      <c r="B809" s="252"/>
      <c r="C809" s="252"/>
      <c r="D809" s="252"/>
      <c r="E809" s="252"/>
      <c r="F809" s="592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  <c r="AM809" s="252"/>
      <c r="AN809" s="252"/>
      <c r="AO809" s="252"/>
    </row>
    <row r="810" ht="15.75" customHeight="1">
      <c r="A810" s="301"/>
      <c r="B810" s="252"/>
      <c r="C810" s="252"/>
      <c r="D810" s="252"/>
      <c r="E810" s="252"/>
      <c r="F810" s="592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  <c r="AM810" s="252"/>
      <c r="AN810" s="252"/>
      <c r="AO810" s="252"/>
    </row>
    <row r="811" ht="15.75" customHeight="1">
      <c r="A811" s="301"/>
      <c r="B811" s="252"/>
      <c r="C811" s="252"/>
      <c r="D811" s="252"/>
      <c r="E811" s="252"/>
      <c r="F811" s="592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  <c r="AM811" s="252"/>
      <c r="AN811" s="252"/>
      <c r="AO811" s="252"/>
    </row>
    <row r="812" ht="15.75" customHeight="1">
      <c r="A812" s="301"/>
      <c r="B812" s="252"/>
      <c r="C812" s="252"/>
      <c r="D812" s="252"/>
      <c r="E812" s="252"/>
      <c r="F812" s="592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  <c r="AM812" s="252"/>
      <c r="AN812" s="252"/>
      <c r="AO812" s="252"/>
    </row>
    <row r="813" ht="15.75" customHeight="1">
      <c r="A813" s="301"/>
      <c r="B813" s="252"/>
      <c r="C813" s="252"/>
      <c r="D813" s="252"/>
      <c r="E813" s="252"/>
      <c r="F813" s="592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  <c r="AM813" s="252"/>
      <c r="AN813" s="252"/>
      <c r="AO813" s="252"/>
    </row>
    <row r="814" ht="15.75" customHeight="1">
      <c r="A814" s="301"/>
      <c r="B814" s="252"/>
      <c r="C814" s="252"/>
      <c r="D814" s="252"/>
      <c r="E814" s="252"/>
      <c r="F814" s="592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  <c r="AM814" s="252"/>
      <c r="AN814" s="252"/>
      <c r="AO814" s="252"/>
    </row>
    <row r="815" ht="15.75" customHeight="1">
      <c r="A815" s="301"/>
      <c r="B815" s="252"/>
      <c r="C815" s="252"/>
      <c r="D815" s="252"/>
      <c r="E815" s="252"/>
      <c r="F815" s="592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  <c r="AM815" s="252"/>
      <c r="AN815" s="252"/>
      <c r="AO815" s="252"/>
    </row>
    <row r="816" ht="15.75" customHeight="1">
      <c r="A816" s="301"/>
      <c r="B816" s="252"/>
      <c r="C816" s="252"/>
      <c r="D816" s="252"/>
      <c r="E816" s="252"/>
      <c r="F816" s="592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  <c r="AM816" s="252"/>
      <c r="AN816" s="252"/>
      <c r="AO816" s="252"/>
    </row>
    <row r="817" ht="15.75" customHeight="1">
      <c r="A817" s="301"/>
      <c r="B817" s="252"/>
      <c r="C817" s="252"/>
      <c r="D817" s="252"/>
      <c r="E817" s="252"/>
      <c r="F817" s="592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  <c r="AM817" s="252"/>
      <c r="AN817" s="252"/>
      <c r="AO817" s="252"/>
    </row>
    <row r="818" ht="15.75" customHeight="1">
      <c r="A818" s="301"/>
      <c r="B818" s="252"/>
      <c r="C818" s="252"/>
      <c r="D818" s="252"/>
      <c r="E818" s="252"/>
      <c r="F818" s="592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  <c r="AM818" s="252"/>
      <c r="AN818" s="252"/>
      <c r="AO818" s="252"/>
    </row>
    <row r="819" ht="15.75" customHeight="1">
      <c r="A819" s="301"/>
      <c r="B819" s="252"/>
      <c r="C819" s="252"/>
      <c r="D819" s="252"/>
      <c r="E819" s="252"/>
      <c r="F819" s="592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  <c r="AM819" s="252"/>
      <c r="AN819" s="252"/>
      <c r="AO819" s="252"/>
    </row>
    <row r="820" ht="15.75" customHeight="1">
      <c r="A820" s="301"/>
      <c r="B820" s="252"/>
      <c r="C820" s="252"/>
      <c r="D820" s="252"/>
      <c r="E820" s="252"/>
      <c r="F820" s="592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  <c r="AM820" s="252"/>
      <c r="AN820" s="252"/>
      <c r="AO820" s="252"/>
    </row>
    <row r="821" ht="15.75" customHeight="1">
      <c r="A821" s="301"/>
      <c r="B821" s="252"/>
      <c r="C821" s="252"/>
      <c r="D821" s="252"/>
      <c r="E821" s="252"/>
      <c r="F821" s="592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  <c r="AM821" s="252"/>
      <c r="AN821" s="252"/>
      <c r="AO821" s="252"/>
    </row>
    <row r="822" ht="15.75" customHeight="1">
      <c r="A822" s="301"/>
      <c r="B822" s="252"/>
      <c r="C822" s="252"/>
      <c r="D822" s="252"/>
      <c r="E822" s="252"/>
      <c r="F822" s="592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  <c r="AM822" s="252"/>
      <c r="AN822" s="252"/>
      <c r="AO822" s="252"/>
    </row>
    <row r="823" ht="15.75" customHeight="1">
      <c r="A823" s="301"/>
      <c r="B823" s="252"/>
      <c r="C823" s="252"/>
      <c r="D823" s="252"/>
      <c r="E823" s="252"/>
      <c r="F823" s="592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  <c r="AM823" s="252"/>
      <c r="AN823" s="252"/>
      <c r="AO823" s="252"/>
    </row>
    <row r="824" ht="15.75" customHeight="1">
      <c r="A824" s="301"/>
      <c r="B824" s="252"/>
      <c r="C824" s="252"/>
      <c r="D824" s="252"/>
      <c r="E824" s="252"/>
      <c r="F824" s="592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  <c r="AM824" s="252"/>
      <c r="AN824" s="252"/>
      <c r="AO824" s="252"/>
    </row>
    <row r="825" ht="15.75" customHeight="1">
      <c r="A825" s="301"/>
      <c r="B825" s="252"/>
      <c r="C825" s="252"/>
      <c r="D825" s="252"/>
      <c r="E825" s="252"/>
      <c r="F825" s="592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  <c r="AM825" s="252"/>
      <c r="AN825" s="252"/>
      <c r="AO825" s="252"/>
    </row>
    <row r="826" ht="15.75" customHeight="1">
      <c r="A826" s="301"/>
      <c r="B826" s="252"/>
      <c r="C826" s="252"/>
      <c r="D826" s="252"/>
      <c r="E826" s="252"/>
      <c r="F826" s="592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  <c r="AM826" s="252"/>
      <c r="AN826" s="252"/>
      <c r="AO826" s="252"/>
    </row>
    <row r="827" ht="15.75" customHeight="1">
      <c r="A827" s="301"/>
      <c r="B827" s="252"/>
      <c r="C827" s="252"/>
      <c r="D827" s="252"/>
      <c r="E827" s="252"/>
      <c r="F827" s="592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  <c r="AM827" s="252"/>
      <c r="AN827" s="252"/>
      <c r="AO827" s="252"/>
    </row>
    <row r="828" ht="15.75" customHeight="1">
      <c r="A828" s="301"/>
      <c r="B828" s="252"/>
      <c r="C828" s="252"/>
      <c r="D828" s="252"/>
      <c r="E828" s="252"/>
      <c r="F828" s="592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  <c r="AM828" s="252"/>
      <c r="AN828" s="252"/>
      <c r="AO828" s="252"/>
    </row>
    <row r="829" ht="15.75" customHeight="1">
      <c r="A829" s="301"/>
      <c r="B829" s="252"/>
      <c r="C829" s="252"/>
      <c r="D829" s="252"/>
      <c r="E829" s="252"/>
      <c r="F829" s="592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  <c r="AM829" s="252"/>
      <c r="AN829" s="252"/>
      <c r="AO829" s="252"/>
    </row>
    <row r="830" ht="15.75" customHeight="1">
      <c r="A830" s="301"/>
      <c r="B830" s="252"/>
      <c r="C830" s="252"/>
      <c r="D830" s="252"/>
      <c r="E830" s="252"/>
      <c r="F830" s="592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  <c r="AM830" s="252"/>
      <c r="AN830" s="252"/>
      <c r="AO830" s="252"/>
    </row>
    <row r="831" ht="15.75" customHeight="1">
      <c r="A831" s="301"/>
      <c r="B831" s="252"/>
      <c r="C831" s="252"/>
      <c r="D831" s="252"/>
      <c r="E831" s="252"/>
      <c r="F831" s="592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  <c r="AM831" s="252"/>
      <c r="AN831" s="252"/>
      <c r="AO831" s="252"/>
    </row>
    <row r="832" ht="15.75" customHeight="1">
      <c r="A832" s="301"/>
      <c r="B832" s="252"/>
      <c r="C832" s="252"/>
      <c r="D832" s="252"/>
      <c r="E832" s="252"/>
      <c r="F832" s="592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  <c r="AM832" s="252"/>
      <c r="AN832" s="252"/>
      <c r="AO832" s="252"/>
    </row>
    <row r="833" ht="15.75" customHeight="1">
      <c r="A833" s="301"/>
      <c r="B833" s="252"/>
      <c r="C833" s="252"/>
      <c r="D833" s="252"/>
      <c r="E833" s="252"/>
      <c r="F833" s="592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  <c r="AM833" s="252"/>
      <c r="AN833" s="252"/>
      <c r="AO833" s="252"/>
    </row>
    <row r="834" ht="15.75" customHeight="1">
      <c r="A834" s="301"/>
      <c r="B834" s="252"/>
      <c r="C834" s="252"/>
      <c r="D834" s="252"/>
      <c r="E834" s="252"/>
      <c r="F834" s="592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  <c r="AM834" s="252"/>
      <c r="AN834" s="252"/>
      <c r="AO834" s="252"/>
    </row>
    <row r="835" ht="15.75" customHeight="1">
      <c r="A835" s="301"/>
      <c r="B835" s="252"/>
      <c r="C835" s="252"/>
      <c r="D835" s="252"/>
      <c r="E835" s="252"/>
      <c r="F835" s="592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  <c r="AM835" s="252"/>
      <c r="AN835" s="252"/>
      <c r="AO835" s="252"/>
    </row>
    <row r="836" ht="15.75" customHeight="1">
      <c r="A836" s="301"/>
      <c r="B836" s="252"/>
      <c r="C836" s="252"/>
      <c r="D836" s="252"/>
      <c r="E836" s="252"/>
      <c r="F836" s="592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  <c r="AM836" s="252"/>
      <c r="AN836" s="252"/>
      <c r="AO836" s="252"/>
    </row>
    <row r="837" ht="15.75" customHeight="1">
      <c r="A837" s="301"/>
      <c r="B837" s="252"/>
      <c r="C837" s="252"/>
      <c r="D837" s="252"/>
      <c r="E837" s="252"/>
      <c r="F837" s="592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  <c r="AM837" s="252"/>
      <c r="AN837" s="252"/>
      <c r="AO837" s="252"/>
    </row>
    <row r="838" ht="15.75" customHeight="1">
      <c r="A838" s="301"/>
      <c r="B838" s="252"/>
      <c r="C838" s="252"/>
      <c r="D838" s="252"/>
      <c r="E838" s="252"/>
      <c r="F838" s="592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  <c r="AM838" s="252"/>
      <c r="AN838" s="252"/>
      <c r="AO838" s="252"/>
    </row>
    <row r="839" ht="15.75" customHeight="1">
      <c r="A839" s="301"/>
      <c r="B839" s="252"/>
      <c r="C839" s="252"/>
      <c r="D839" s="252"/>
      <c r="E839" s="252"/>
      <c r="F839" s="592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  <c r="AM839" s="252"/>
      <c r="AN839" s="252"/>
      <c r="AO839" s="252"/>
    </row>
    <row r="840" ht="15.75" customHeight="1">
      <c r="A840" s="301"/>
      <c r="B840" s="252"/>
      <c r="C840" s="252"/>
      <c r="D840" s="252"/>
      <c r="E840" s="252"/>
      <c r="F840" s="592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  <c r="AM840" s="252"/>
      <c r="AN840" s="252"/>
      <c r="AO840" s="252"/>
    </row>
    <row r="841" ht="15.75" customHeight="1">
      <c r="A841" s="301"/>
      <c r="B841" s="252"/>
      <c r="C841" s="252"/>
      <c r="D841" s="252"/>
      <c r="E841" s="252"/>
      <c r="F841" s="592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  <c r="AM841" s="252"/>
      <c r="AN841" s="252"/>
      <c r="AO841" s="252"/>
    </row>
    <row r="842" ht="15.75" customHeight="1">
      <c r="A842" s="301"/>
      <c r="B842" s="252"/>
      <c r="C842" s="252"/>
      <c r="D842" s="252"/>
      <c r="E842" s="252"/>
      <c r="F842" s="592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  <c r="AM842" s="252"/>
      <c r="AN842" s="252"/>
      <c r="AO842" s="252"/>
    </row>
    <row r="843" ht="15.75" customHeight="1">
      <c r="A843" s="301"/>
      <c r="B843" s="252"/>
      <c r="C843" s="252"/>
      <c r="D843" s="252"/>
      <c r="E843" s="252"/>
      <c r="F843" s="592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  <c r="AM843" s="252"/>
      <c r="AN843" s="252"/>
      <c r="AO843" s="252"/>
    </row>
    <row r="844" ht="15.75" customHeight="1">
      <c r="A844" s="301"/>
      <c r="B844" s="252"/>
      <c r="C844" s="252"/>
      <c r="D844" s="252"/>
      <c r="E844" s="252"/>
      <c r="F844" s="592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  <c r="AM844" s="252"/>
      <c r="AN844" s="252"/>
      <c r="AO844" s="252"/>
    </row>
    <row r="845" ht="15.75" customHeight="1">
      <c r="A845" s="301"/>
      <c r="B845" s="252"/>
      <c r="C845" s="252"/>
      <c r="D845" s="252"/>
      <c r="E845" s="252"/>
      <c r="F845" s="592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  <c r="AM845" s="252"/>
      <c r="AN845" s="252"/>
      <c r="AO845" s="252"/>
    </row>
    <row r="846" ht="15.75" customHeight="1">
      <c r="A846" s="301"/>
      <c r="B846" s="252"/>
      <c r="C846" s="252"/>
      <c r="D846" s="252"/>
      <c r="E846" s="252"/>
      <c r="F846" s="592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  <c r="AM846" s="252"/>
      <c r="AN846" s="252"/>
      <c r="AO846" s="252"/>
    </row>
    <row r="847" ht="15.75" customHeight="1">
      <c r="A847" s="301"/>
      <c r="B847" s="252"/>
      <c r="C847" s="252"/>
      <c r="D847" s="252"/>
      <c r="E847" s="252"/>
      <c r="F847" s="592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  <c r="AM847" s="252"/>
      <c r="AN847" s="252"/>
      <c r="AO847" s="252"/>
    </row>
    <row r="848" ht="15.75" customHeight="1">
      <c r="A848" s="301"/>
      <c r="B848" s="252"/>
      <c r="C848" s="252"/>
      <c r="D848" s="252"/>
      <c r="E848" s="252"/>
      <c r="F848" s="592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  <c r="AM848" s="252"/>
      <c r="AN848" s="252"/>
      <c r="AO848" s="252"/>
    </row>
    <row r="849" ht="15.75" customHeight="1">
      <c r="A849" s="301"/>
      <c r="B849" s="252"/>
      <c r="C849" s="252"/>
      <c r="D849" s="252"/>
      <c r="E849" s="252"/>
      <c r="F849" s="592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  <c r="AM849" s="252"/>
      <c r="AN849" s="252"/>
      <c r="AO849" s="252"/>
    </row>
    <row r="850" ht="15.75" customHeight="1">
      <c r="A850" s="301"/>
      <c r="B850" s="252"/>
      <c r="C850" s="252"/>
      <c r="D850" s="252"/>
      <c r="E850" s="252"/>
      <c r="F850" s="592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  <c r="AM850" s="252"/>
      <c r="AN850" s="252"/>
      <c r="AO850" s="252"/>
    </row>
    <row r="851" ht="15.75" customHeight="1">
      <c r="A851" s="301"/>
      <c r="B851" s="252"/>
      <c r="C851" s="252"/>
      <c r="D851" s="252"/>
      <c r="E851" s="252"/>
      <c r="F851" s="592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  <c r="AM851" s="252"/>
      <c r="AN851" s="252"/>
      <c r="AO851" s="252"/>
    </row>
    <row r="852" ht="15.75" customHeight="1">
      <c r="A852" s="301"/>
      <c r="B852" s="252"/>
      <c r="C852" s="252"/>
      <c r="D852" s="252"/>
      <c r="E852" s="252"/>
      <c r="F852" s="592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  <c r="AM852" s="252"/>
      <c r="AN852" s="252"/>
      <c r="AO852" s="252"/>
    </row>
    <row r="853" ht="15.75" customHeight="1">
      <c r="A853" s="301"/>
      <c r="B853" s="252"/>
      <c r="C853" s="252"/>
      <c r="D853" s="252"/>
      <c r="E853" s="252"/>
      <c r="F853" s="592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  <c r="AM853" s="252"/>
      <c r="AN853" s="252"/>
      <c r="AO853" s="252"/>
    </row>
    <row r="854" ht="15.75" customHeight="1">
      <c r="A854" s="301"/>
      <c r="B854" s="252"/>
      <c r="C854" s="252"/>
      <c r="D854" s="252"/>
      <c r="E854" s="252"/>
      <c r="F854" s="592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  <c r="AM854" s="252"/>
      <c r="AN854" s="252"/>
      <c r="AO854" s="252"/>
    </row>
    <row r="855" ht="15.75" customHeight="1">
      <c r="A855" s="301"/>
      <c r="B855" s="252"/>
      <c r="C855" s="252"/>
      <c r="D855" s="252"/>
      <c r="E855" s="252"/>
      <c r="F855" s="592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  <c r="AM855" s="252"/>
      <c r="AN855" s="252"/>
      <c r="AO855" s="252"/>
    </row>
    <row r="856" ht="15.75" customHeight="1">
      <c r="A856" s="301"/>
      <c r="B856" s="252"/>
      <c r="C856" s="252"/>
      <c r="D856" s="252"/>
      <c r="E856" s="252"/>
      <c r="F856" s="592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  <c r="AM856" s="252"/>
      <c r="AN856" s="252"/>
      <c r="AO856" s="252"/>
    </row>
    <row r="857" ht="15.75" customHeight="1">
      <c r="A857" s="301"/>
      <c r="B857" s="252"/>
      <c r="C857" s="252"/>
      <c r="D857" s="252"/>
      <c r="E857" s="252"/>
      <c r="F857" s="592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  <c r="AM857" s="252"/>
      <c r="AN857" s="252"/>
      <c r="AO857" s="252"/>
    </row>
    <row r="858" ht="15.75" customHeight="1">
      <c r="A858" s="301"/>
      <c r="B858" s="252"/>
      <c r="C858" s="252"/>
      <c r="D858" s="252"/>
      <c r="E858" s="252"/>
      <c r="F858" s="592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  <c r="AM858" s="252"/>
      <c r="AN858" s="252"/>
      <c r="AO858" s="252"/>
    </row>
    <row r="859" ht="15.75" customHeight="1">
      <c r="A859" s="301"/>
      <c r="B859" s="252"/>
      <c r="C859" s="252"/>
      <c r="D859" s="252"/>
      <c r="E859" s="252"/>
      <c r="F859" s="592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  <c r="AM859" s="252"/>
      <c r="AN859" s="252"/>
      <c r="AO859" s="252"/>
    </row>
    <row r="860" ht="15.75" customHeight="1">
      <c r="A860" s="301"/>
      <c r="B860" s="252"/>
      <c r="C860" s="252"/>
      <c r="D860" s="252"/>
      <c r="E860" s="252"/>
      <c r="F860" s="592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  <c r="AM860" s="252"/>
      <c r="AN860" s="252"/>
      <c r="AO860" s="252"/>
    </row>
    <row r="861" ht="15.75" customHeight="1">
      <c r="A861" s="301"/>
      <c r="B861" s="252"/>
      <c r="C861" s="252"/>
      <c r="D861" s="252"/>
      <c r="E861" s="252"/>
      <c r="F861" s="592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  <c r="AM861" s="252"/>
      <c r="AN861" s="252"/>
      <c r="AO861" s="252"/>
    </row>
    <row r="862" ht="15.75" customHeight="1">
      <c r="A862" s="301"/>
      <c r="B862" s="252"/>
      <c r="C862" s="252"/>
      <c r="D862" s="252"/>
      <c r="E862" s="252"/>
      <c r="F862" s="592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  <c r="AM862" s="252"/>
      <c r="AN862" s="252"/>
      <c r="AO862" s="252"/>
    </row>
    <row r="863" ht="15.75" customHeight="1">
      <c r="A863" s="301"/>
      <c r="B863" s="252"/>
      <c r="C863" s="252"/>
      <c r="D863" s="252"/>
      <c r="E863" s="252"/>
      <c r="F863" s="592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  <c r="AM863" s="252"/>
      <c r="AN863" s="252"/>
      <c r="AO863" s="252"/>
    </row>
    <row r="864" ht="15.75" customHeight="1">
      <c r="A864" s="301"/>
      <c r="B864" s="252"/>
      <c r="C864" s="252"/>
      <c r="D864" s="252"/>
      <c r="E864" s="252"/>
      <c r="F864" s="592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  <c r="AM864" s="252"/>
      <c r="AN864" s="252"/>
      <c r="AO864" s="252"/>
    </row>
    <row r="865" ht="15.75" customHeight="1">
      <c r="A865" s="301"/>
      <c r="B865" s="252"/>
      <c r="C865" s="252"/>
      <c r="D865" s="252"/>
      <c r="E865" s="252"/>
      <c r="F865" s="592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  <c r="AM865" s="252"/>
      <c r="AN865" s="252"/>
      <c r="AO865" s="252"/>
    </row>
    <row r="866" ht="15.75" customHeight="1">
      <c r="A866" s="301"/>
      <c r="B866" s="252"/>
      <c r="C866" s="252"/>
      <c r="D866" s="252"/>
      <c r="E866" s="252"/>
      <c r="F866" s="592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  <c r="AM866" s="252"/>
      <c r="AN866" s="252"/>
      <c r="AO866" s="252"/>
    </row>
    <row r="867" ht="15.75" customHeight="1">
      <c r="A867" s="301"/>
      <c r="B867" s="252"/>
      <c r="C867" s="252"/>
      <c r="D867" s="252"/>
      <c r="E867" s="252"/>
      <c r="F867" s="592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  <c r="AM867" s="252"/>
      <c r="AN867" s="252"/>
      <c r="AO867" s="252"/>
    </row>
    <row r="868" ht="15.75" customHeight="1">
      <c r="A868" s="301"/>
      <c r="B868" s="252"/>
      <c r="C868" s="252"/>
      <c r="D868" s="252"/>
      <c r="E868" s="252"/>
      <c r="F868" s="592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  <c r="AM868" s="252"/>
      <c r="AN868" s="252"/>
      <c r="AO868" s="252"/>
    </row>
    <row r="869" ht="15.75" customHeight="1">
      <c r="A869" s="301"/>
      <c r="B869" s="252"/>
      <c r="C869" s="252"/>
      <c r="D869" s="252"/>
      <c r="E869" s="252"/>
      <c r="F869" s="592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  <c r="AM869" s="252"/>
      <c r="AN869" s="252"/>
      <c r="AO869" s="252"/>
    </row>
    <row r="870" ht="15.75" customHeight="1">
      <c r="A870" s="301"/>
      <c r="B870" s="252"/>
      <c r="C870" s="252"/>
      <c r="D870" s="252"/>
      <c r="E870" s="252"/>
      <c r="F870" s="592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  <c r="AM870" s="252"/>
      <c r="AN870" s="252"/>
      <c r="AO870" s="252"/>
    </row>
    <row r="871" ht="15.75" customHeight="1">
      <c r="A871" s="301"/>
      <c r="B871" s="252"/>
      <c r="C871" s="252"/>
      <c r="D871" s="252"/>
      <c r="E871" s="252"/>
      <c r="F871" s="592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  <c r="AM871" s="252"/>
      <c r="AN871" s="252"/>
      <c r="AO871" s="252"/>
    </row>
    <row r="872" ht="15.75" customHeight="1">
      <c r="A872" s="301"/>
      <c r="B872" s="252"/>
      <c r="C872" s="252"/>
      <c r="D872" s="252"/>
      <c r="E872" s="252"/>
      <c r="F872" s="592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  <c r="AM872" s="252"/>
      <c r="AN872" s="252"/>
      <c r="AO872" s="252"/>
    </row>
    <row r="873" ht="15.75" customHeight="1">
      <c r="A873" s="301"/>
      <c r="B873" s="252"/>
      <c r="C873" s="252"/>
      <c r="D873" s="252"/>
      <c r="E873" s="252"/>
      <c r="F873" s="592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  <c r="AM873" s="252"/>
      <c r="AN873" s="252"/>
      <c r="AO873" s="252"/>
    </row>
    <row r="874" ht="15.75" customHeight="1">
      <c r="A874" s="301"/>
      <c r="B874" s="252"/>
      <c r="C874" s="252"/>
      <c r="D874" s="252"/>
      <c r="E874" s="252"/>
      <c r="F874" s="592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  <c r="AM874" s="252"/>
      <c r="AN874" s="252"/>
      <c r="AO874" s="252"/>
    </row>
    <row r="875" ht="15.75" customHeight="1">
      <c r="A875" s="301"/>
      <c r="B875" s="252"/>
      <c r="C875" s="252"/>
      <c r="D875" s="252"/>
      <c r="E875" s="252"/>
      <c r="F875" s="592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  <c r="AM875" s="252"/>
      <c r="AN875" s="252"/>
      <c r="AO875" s="252"/>
    </row>
    <row r="876" ht="15.75" customHeight="1">
      <c r="A876" s="301"/>
      <c r="B876" s="252"/>
      <c r="C876" s="252"/>
      <c r="D876" s="252"/>
      <c r="E876" s="252"/>
      <c r="F876" s="592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  <c r="AM876" s="252"/>
      <c r="AN876" s="252"/>
      <c r="AO876" s="252"/>
    </row>
    <row r="877" ht="15.75" customHeight="1">
      <c r="A877" s="301"/>
      <c r="B877" s="252"/>
      <c r="C877" s="252"/>
      <c r="D877" s="252"/>
      <c r="E877" s="252"/>
      <c r="F877" s="592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  <c r="AM877" s="252"/>
      <c r="AN877" s="252"/>
      <c r="AO877" s="252"/>
    </row>
    <row r="878" ht="15.75" customHeight="1">
      <c r="A878" s="301"/>
      <c r="B878" s="252"/>
      <c r="C878" s="252"/>
      <c r="D878" s="252"/>
      <c r="E878" s="252"/>
      <c r="F878" s="592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  <c r="AM878" s="252"/>
      <c r="AN878" s="252"/>
      <c r="AO878" s="252"/>
    </row>
    <row r="879" ht="15.75" customHeight="1">
      <c r="A879" s="301"/>
      <c r="B879" s="252"/>
      <c r="C879" s="252"/>
      <c r="D879" s="252"/>
      <c r="E879" s="252"/>
      <c r="F879" s="592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  <c r="AM879" s="252"/>
      <c r="AN879" s="252"/>
      <c r="AO879" s="252"/>
    </row>
    <row r="880" ht="15.75" customHeight="1">
      <c r="A880" s="301"/>
      <c r="B880" s="252"/>
      <c r="C880" s="252"/>
      <c r="D880" s="252"/>
      <c r="E880" s="252"/>
      <c r="F880" s="592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  <c r="AM880" s="252"/>
      <c r="AN880" s="252"/>
      <c r="AO880" s="252"/>
    </row>
    <row r="881" ht="15.75" customHeight="1">
      <c r="A881" s="301"/>
      <c r="B881" s="252"/>
      <c r="C881" s="252"/>
      <c r="D881" s="252"/>
      <c r="E881" s="252"/>
      <c r="F881" s="592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  <c r="AM881" s="252"/>
      <c r="AN881" s="252"/>
      <c r="AO881" s="252"/>
    </row>
    <row r="882" ht="15.75" customHeight="1">
      <c r="A882" s="301"/>
      <c r="B882" s="252"/>
      <c r="C882" s="252"/>
      <c r="D882" s="252"/>
      <c r="E882" s="252"/>
      <c r="F882" s="592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  <c r="AM882" s="252"/>
      <c r="AN882" s="252"/>
      <c r="AO882" s="252"/>
    </row>
    <row r="883" ht="15.75" customHeight="1">
      <c r="A883" s="301"/>
      <c r="B883" s="252"/>
      <c r="C883" s="252"/>
      <c r="D883" s="252"/>
      <c r="E883" s="252"/>
      <c r="F883" s="592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  <c r="AM883" s="252"/>
      <c r="AN883" s="252"/>
      <c r="AO883" s="252"/>
    </row>
    <row r="884" ht="15.75" customHeight="1">
      <c r="A884" s="301"/>
      <c r="B884" s="252"/>
      <c r="C884" s="252"/>
      <c r="D884" s="252"/>
      <c r="E884" s="252"/>
      <c r="F884" s="592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  <c r="AM884" s="252"/>
      <c r="AN884" s="252"/>
      <c r="AO884" s="252"/>
    </row>
    <row r="885" ht="15.75" customHeight="1">
      <c r="A885" s="301"/>
      <c r="B885" s="252"/>
      <c r="C885" s="252"/>
      <c r="D885" s="252"/>
      <c r="E885" s="252"/>
      <c r="F885" s="592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  <c r="AM885" s="252"/>
      <c r="AN885" s="252"/>
      <c r="AO885" s="252"/>
    </row>
    <row r="886" ht="15.75" customHeight="1">
      <c r="A886" s="301"/>
      <c r="B886" s="252"/>
      <c r="C886" s="252"/>
      <c r="D886" s="252"/>
      <c r="E886" s="252"/>
      <c r="F886" s="592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  <c r="AM886" s="252"/>
      <c r="AN886" s="252"/>
      <c r="AO886" s="252"/>
    </row>
    <row r="887" ht="15.75" customHeight="1">
      <c r="A887" s="301"/>
      <c r="B887" s="252"/>
      <c r="C887" s="252"/>
      <c r="D887" s="252"/>
      <c r="E887" s="252"/>
      <c r="F887" s="592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  <c r="AM887" s="252"/>
      <c r="AN887" s="252"/>
      <c r="AO887" s="252"/>
    </row>
    <row r="888" ht="15.75" customHeight="1">
      <c r="A888" s="301"/>
      <c r="B888" s="252"/>
      <c r="C888" s="252"/>
      <c r="D888" s="252"/>
      <c r="E888" s="252"/>
      <c r="F888" s="592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  <c r="AM888" s="252"/>
      <c r="AN888" s="252"/>
      <c r="AO888" s="252"/>
    </row>
    <row r="889" ht="15.75" customHeight="1">
      <c r="A889" s="301"/>
      <c r="B889" s="252"/>
      <c r="C889" s="252"/>
      <c r="D889" s="252"/>
      <c r="E889" s="252"/>
      <c r="F889" s="592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  <c r="AM889" s="252"/>
      <c r="AN889" s="252"/>
      <c r="AO889" s="252"/>
    </row>
    <row r="890" ht="15.75" customHeight="1">
      <c r="A890" s="301"/>
      <c r="B890" s="252"/>
      <c r="C890" s="252"/>
      <c r="D890" s="252"/>
      <c r="E890" s="252"/>
      <c r="F890" s="592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  <c r="AM890" s="252"/>
      <c r="AN890" s="252"/>
      <c r="AO890" s="252"/>
    </row>
    <row r="891" ht="15.75" customHeight="1">
      <c r="A891" s="301"/>
      <c r="B891" s="252"/>
      <c r="C891" s="252"/>
      <c r="D891" s="252"/>
      <c r="E891" s="252"/>
      <c r="F891" s="592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  <c r="AM891" s="252"/>
      <c r="AN891" s="252"/>
      <c r="AO891" s="252"/>
    </row>
    <row r="892" ht="15.75" customHeight="1">
      <c r="A892" s="301"/>
      <c r="B892" s="252"/>
      <c r="C892" s="252"/>
      <c r="D892" s="252"/>
      <c r="E892" s="252"/>
      <c r="F892" s="592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  <c r="AM892" s="252"/>
      <c r="AN892" s="252"/>
      <c r="AO892" s="252"/>
    </row>
    <row r="893" ht="15.75" customHeight="1">
      <c r="A893" s="301"/>
      <c r="B893" s="252"/>
      <c r="C893" s="252"/>
      <c r="D893" s="252"/>
      <c r="E893" s="252"/>
      <c r="F893" s="592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  <c r="AM893" s="252"/>
      <c r="AN893" s="252"/>
      <c r="AO893" s="252"/>
    </row>
    <row r="894" ht="15.75" customHeight="1">
      <c r="A894" s="301"/>
      <c r="B894" s="252"/>
      <c r="C894" s="252"/>
      <c r="D894" s="252"/>
      <c r="E894" s="252"/>
      <c r="F894" s="592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  <c r="AM894" s="252"/>
      <c r="AN894" s="252"/>
      <c r="AO894" s="252"/>
    </row>
    <row r="895" ht="15.75" customHeight="1">
      <c r="A895" s="301"/>
      <c r="B895" s="252"/>
      <c r="C895" s="252"/>
      <c r="D895" s="252"/>
      <c r="E895" s="252"/>
      <c r="F895" s="592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  <c r="AM895" s="252"/>
      <c r="AN895" s="252"/>
      <c r="AO895" s="252"/>
    </row>
    <row r="896" ht="15.75" customHeight="1">
      <c r="A896" s="301"/>
      <c r="B896" s="252"/>
      <c r="C896" s="252"/>
      <c r="D896" s="252"/>
      <c r="E896" s="252"/>
      <c r="F896" s="592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  <c r="AM896" s="252"/>
      <c r="AN896" s="252"/>
      <c r="AO896" s="252"/>
    </row>
    <row r="897" ht="15.75" customHeight="1">
      <c r="A897" s="301"/>
      <c r="B897" s="252"/>
      <c r="C897" s="252"/>
      <c r="D897" s="252"/>
      <c r="E897" s="252"/>
      <c r="F897" s="592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  <c r="AM897" s="252"/>
      <c r="AN897" s="252"/>
      <c r="AO897" s="252"/>
    </row>
    <row r="898" ht="15.75" customHeight="1">
      <c r="A898" s="301"/>
      <c r="B898" s="252"/>
      <c r="C898" s="252"/>
      <c r="D898" s="252"/>
      <c r="E898" s="252"/>
      <c r="F898" s="592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  <c r="AM898" s="252"/>
      <c r="AN898" s="252"/>
      <c r="AO898" s="252"/>
    </row>
    <row r="899" ht="15.75" customHeight="1">
      <c r="A899" s="301"/>
      <c r="B899" s="252"/>
      <c r="C899" s="252"/>
      <c r="D899" s="252"/>
      <c r="E899" s="252"/>
      <c r="F899" s="592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  <c r="AM899" s="252"/>
      <c r="AN899" s="252"/>
      <c r="AO899" s="252"/>
    </row>
    <row r="900" ht="15.75" customHeight="1">
      <c r="A900" s="301"/>
      <c r="B900" s="252"/>
      <c r="C900" s="252"/>
      <c r="D900" s="252"/>
      <c r="E900" s="252"/>
      <c r="F900" s="592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  <c r="AM900" s="252"/>
      <c r="AN900" s="252"/>
      <c r="AO900" s="252"/>
    </row>
    <row r="901" ht="15.75" customHeight="1">
      <c r="A901" s="301"/>
      <c r="B901" s="252"/>
      <c r="C901" s="252"/>
      <c r="D901" s="252"/>
      <c r="E901" s="252"/>
      <c r="F901" s="592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  <c r="AM901" s="252"/>
      <c r="AN901" s="252"/>
      <c r="AO901" s="252"/>
    </row>
    <row r="902" ht="15.75" customHeight="1">
      <c r="A902" s="301"/>
      <c r="B902" s="252"/>
      <c r="C902" s="252"/>
      <c r="D902" s="252"/>
      <c r="E902" s="252"/>
      <c r="F902" s="592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  <c r="AM902" s="252"/>
      <c r="AN902" s="252"/>
      <c r="AO902" s="252"/>
    </row>
    <row r="903" ht="15.75" customHeight="1">
      <c r="A903" s="301"/>
      <c r="B903" s="252"/>
      <c r="C903" s="252"/>
      <c r="D903" s="252"/>
      <c r="E903" s="252"/>
      <c r="F903" s="592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  <c r="AM903" s="252"/>
      <c r="AN903" s="252"/>
      <c r="AO903" s="252"/>
    </row>
    <row r="904" ht="15.75" customHeight="1">
      <c r="A904" s="301"/>
      <c r="B904" s="252"/>
      <c r="C904" s="252"/>
      <c r="D904" s="252"/>
      <c r="E904" s="252"/>
      <c r="F904" s="592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  <c r="AM904" s="252"/>
      <c r="AN904" s="252"/>
      <c r="AO904" s="252"/>
    </row>
    <row r="905" ht="15.75" customHeight="1">
      <c r="A905" s="301"/>
      <c r="B905" s="252"/>
      <c r="C905" s="252"/>
      <c r="D905" s="252"/>
      <c r="E905" s="252"/>
      <c r="F905" s="592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  <c r="AM905" s="252"/>
      <c r="AN905" s="252"/>
      <c r="AO905" s="252"/>
    </row>
    <row r="906" ht="15.75" customHeight="1">
      <c r="A906" s="301"/>
      <c r="B906" s="252"/>
      <c r="C906" s="252"/>
      <c r="D906" s="252"/>
      <c r="E906" s="252"/>
      <c r="F906" s="592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  <c r="AM906" s="252"/>
      <c r="AN906" s="252"/>
      <c r="AO906" s="252"/>
    </row>
    <row r="907" ht="15.75" customHeight="1">
      <c r="A907" s="301"/>
      <c r="B907" s="252"/>
      <c r="C907" s="252"/>
      <c r="D907" s="252"/>
      <c r="E907" s="252"/>
      <c r="F907" s="592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  <c r="AM907" s="252"/>
      <c r="AN907" s="252"/>
      <c r="AO907" s="252"/>
    </row>
    <row r="908" ht="15.75" customHeight="1">
      <c r="A908" s="301"/>
      <c r="B908" s="252"/>
      <c r="C908" s="252"/>
      <c r="D908" s="252"/>
      <c r="E908" s="252"/>
      <c r="F908" s="592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  <c r="AM908" s="252"/>
      <c r="AN908" s="252"/>
      <c r="AO908" s="252"/>
    </row>
    <row r="909" ht="15.75" customHeight="1">
      <c r="A909" s="301"/>
      <c r="B909" s="252"/>
      <c r="C909" s="252"/>
      <c r="D909" s="252"/>
      <c r="E909" s="252"/>
      <c r="F909" s="592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  <c r="AM909" s="252"/>
      <c r="AN909" s="252"/>
      <c r="AO909" s="252"/>
    </row>
    <row r="910" ht="15.75" customHeight="1">
      <c r="A910" s="301"/>
      <c r="B910" s="252"/>
      <c r="C910" s="252"/>
      <c r="D910" s="252"/>
      <c r="E910" s="252"/>
      <c r="F910" s="592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  <c r="AM910" s="252"/>
      <c r="AN910" s="252"/>
      <c r="AO910" s="252"/>
    </row>
    <row r="911" ht="15.75" customHeight="1">
      <c r="A911" s="301"/>
      <c r="B911" s="252"/>
      <c r="C911" s="252"/>
      <c r="D911" s="252"/>
      <c r="E911" s="252"/>
      <c r="F911" s="592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  <c r="AM911" s="252"/>
      <c r="AN911" s="252"/>
      <c r="AO911" s="252"/>
    </row>
    <row r="912" ht="15.75" customHeight="1">
      <c r="A912" s="301"/>
      <c r="B912" s="252"/>
      <c r="C912" s="252"/>
      <c r="D912" s="252"/>
      <c r="E912" s="252"/>
      <c r="F912" s="592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  <c r="AM912" s="252"/>
      <c r="AN912" s="252"/>
      <c r="AO912" s="252"/>
    </row>
    <row r="913" ht="15.75" customHeight="1">
      <c r="A913" s="301"/>
      <c r="B913" s="252"/>
      <c r="C913" s="252"/>
      <c r="D913" s="252"/>
      <c r="E913" s="252"/>
      <c r="F913" s="592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  <c r="AM913" s="252"/>
      <c r="AN913" s="252"/>
      <c r="AO913" s="252"/>
    </row>
    <row r="914" ht="15.75" customHeight="1">
      <c r="A914" s="301"/>
      <c r="B914" s="252"/>
      <c r="C914" s="252"/>
      <c r="D914" s="252"/>
      <c r="E914" s="252"/>
      <c r="F914" s="592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  <c r="AM914" s="252"/>
      <c r="AN914" s="252"/>
      <c r="AO914" s="252"/>
    </row>
    <row r="915" ht="15.75" customHeight="1">
      <c r="A915" s="301"/>
      <c r="B915" s="252"/>
      <c r="C915" s="252"/>
      <c r="D915" s="252"/>
      <c r="E915" s="252"/>
      <c r="F915" s="592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  <c r="AM915" s="252"/>
      <c r="AN915" s="252"/>
      <c r="AO915" s="252"/>
    </row>
    <row r="916" ht="15.75" customHeight="1">
      <c r="A916" s="301"/>
      <c r="B916" s="252"/>
      <c r="C916" s="252"/>
      <c r="D916" s="252"/>
      <c r="E916" s="252"/>
      <c r="F916" s="592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  <c r="AM916" s="252"/>
      <c r="AN916" s="252"/>
      <c r="AO916" s="252"/>
    </row>
    <row r="917" ht="15.75" customHeight="1">
      <c r="A917" s="301"/>
      <c r="B917" s="252"/>
      <c r="C917" s="252"/>
      <c r="D917" s="252"/>
      <c r="E917" s="252"/>
      <c r="F917" s="592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  <c r="AM917" s="252"/>
      <c r="AN917" s="252"/>
      <c r="AO917" s="252"/>
    </row>
    <row r="918" ht="15.75" customHeight="1">
      <c r="A918" s="301"/>
      <c r="B918" s="252"/>
      <c r="C918" s="252"/>
      <c r="D918" s="252"/>
      <c r="E918" s="252"/>
      <c r="F918" s="592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  <c r="AM918" s="252"/>
      <c r="AN918" s="252"/>
      <c r="AO918" s="252"/>
    </row>
    <row r="919" ht="15.75" customHeight="1">
      <c r="A919" s="301"/>
      <c r="B919" s="252"/>
      <c r="C919" s="252"/>
      <c r="D919" s="252"/>
      <c r="E919" s="252"/>
      <c r="F919" s="592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  <c r="AM919" s="252"/>
      <c r="AN919" s="252"/>
      <c r="AO919" s="252"/>
    </row>
    <row r="920" ht="15.75" customHeight="1">
      <c r="A920" s="301"/>
      <c r="B920" s="252"/>
      <c r="C920" s="252"/>
      <c r="D920" s="252"/>
      <c r="E920" s="252"/>
      <c r="F920" s="592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  <c r="AM920" s="252"/>
      <c r="AN920" s="252"/>
      <c r="AO920" s="252"/>
    </row>
    <row r="921" ht="15.75" customHeight="1">
      <c r="A921" s="301"/>
      <c r="B921" s="252"/>
      <c r="C921" s="252"/>
      <c r="D921" s="252"/>
      <c r="E921" s="252"/>
      <c r="F921" s="592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  <c r="AM921" s="252"/>
      <c r="AN921" s="252"/>
      <c r="AO921" s="252"/>
    </row>
    <row r="922" ht="15.75" customHeight="1">
      <c r="A922" s="301"/>
      <c r="B922" s="252"/>
      <c r="C922" s="252"/>
      <c r="D922" s="252"/>
      <c r="E922" s="252"/>
      <c r="F922" s="592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  <c r="AM922" s="252"/>
      <c r="AN922" s="252"/>
      <c r="AO922" s="252"/>
    </row>
    <row r="923" ht="15.75" customHeight="1">
      <c r="A923" s="301"/>
      <c r="B923" s="252"/>
      <c r="C923" s="252"/>
      <c r="D923" s="252"/>
      <c r="E923" s="252"/>
      <c r="F923" s="592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  <c r="AM923" s="252"/>
      <c r="AN923" s="252"/>
      <c r="AO923" s="252"/>
    </row>
    <row r="924" ht="15.75" customHeight="1">
      <c r="A924" s="301"/>
      <c r="B924" s="252"/>
      <c r="C924" s="252"/>
      <c r="D924" s="252"/>
      <c r="E924" s="252"/>
      <c r="F924" s="592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  <c r="AM924" s="252"/>
      <c r="AN924" s="252"/>
      <c r="AO924" s="252"/>
    </row>
    <row r="925" ht="15.75" customHeight="1">
      <c r="A925" s="301"/>
      <c r="B925" s="252"/>
      <c r="C925" s="252"/>
      <c r="D925" s="252"/>
      <c r="E925" s="252"/>
      <c r="F925" s="592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  <c r="AM925" s="252"/>
      <c r="AN925" s="252"/>
      <c r="AO925" s="252"/>
    </row>
    <row r="926" ht="15.75" customHeight="1">
      <c r="A926" s="301"/>
      <c r="B926" s="252"/>
      <c r="C926" s="252"/>
      <c r="D926" s="252"/>
      <c r="E926" s="252"/>
      <c r="F926" s="592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  <c r="AM926" s="252"/>
      <c r="AN926" s="252"/>
      <c r="AO926" s="252"/>
    </row>
    <row r="927" ht="15.75" customHeight="1">
      <c r="A927" s="301"/>
      <c r="B927" s="252"/>
      <c r="C927" s="252"/>
      <c r="D927" s="252"/>
      <c r="E927" s="252"/>
      <c r="F927" s="592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  <c r="AM927" s="252"/>
      <c r="AN927" s="252"/>
      <c r="AO927" s="252"/>
    </row>
    <row r="928" ht="15.75" customHeight="1">
      <c r="A928" s="301"/>
      <c r="B928" s="252"/>
      <c r="C928" s="252"/>
      <c r="D928" s="252"/>
      <c r="E928" s="252"/>
      <c r="F928" s="592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  <c r="AM928" s="252"/>
      <c r="AN928" s="252"/>
      <c r="AO928" s="252"/>
    </row>
    <row r="929" ht="15.75" customHeight="1">
      <c r="A929" s="301"/>
      <c r="B929" s="252"/>
      <c r="C929" s="252"/>
      <c r="D929" s="252"/>
      <c r="E929" s="252"/>
      <c r="F929" s="592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  <c r="AM929" s="252"/>
      <c r="AN929" s="252"/>
      <c r="AO929" s="252"/>
    </row>
    <row r="930" ht="15.75" customHeight="1">
      <c r="A930" s="301"/>
      <c r="B930" s="252"/>
      <c r="C930" s="252"/>
      <c r="D930" s="252"/>
      <c r="E930" s="252"/>
      <c r="F930" s="592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  <c r="AM930" s="252"/>
      <c r="AN930" s="252"/>
      <c r="AO930" s="252"/>
    </row>
    <row r="931" ht="15.75" customHeight="1">
      <c r="A931" s="301"/>
      <c r="B931" s="252"/>
      <c r="C931" s="252"/>
      <c r="D931" s="252"/>
      <c r="E931" s="252"/>
      <c r="F931" s="592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  <c r="AM931" s="252"/>
      <c r="AN931" s="252"/>
      <c r="AO931" s="252"/>
    </row>
    <row r="932" ht="15.75" customHeight="1">
      <c r="A932" s="301"/>
      <c r="B932" s="252"/>
      <c r="C932" s="252"/>
      <c r="D932" s="252"/>
      <c r="E932" s="252"/>
      <c r="F932" s="592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  <c r="AM932" s="252"/>
      <c r="AN932" s="252"/>
      <c r="AO932" s="252"/>
    </row>
    <row r="933" ht="15.75" customHeight="1">
      <c r="A933" s="301"/>
      <c r="B933" s="252"/>
      <c r="C933" s="252"/>
      <c r="D933" s="252"/>
      <c r="E933" s="252"/>
      <c r="F933" s="592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  <c r="AM933" s="252"/>
      <c r="AN933" s="252"/>
      <c r="AO933" s="252"/>
    </row>
    <row r="934" ht="15.75" customHeight="1">
      <c r="A934" s="301"/>
      <c r="B934" s="252"/>
      <c r="C934" s="252"/>
      <c r="D934" s="252"/>
      <c r="E934" s="252"/>
      <c r="F934" s="592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  <c r="AM934" s="252"/>
      <c r="AN934" s="252"/>
      <c r="AO934" s="252"/>
    </row>
    <row r="935" ht="15.75" customHeight="1">
      <c r="A935" s="301"/>
      <c r="B935" s="252"/>
      <c r="C935" s="252"/>
      <c r="D935" s="252"/>
      <c r="E935" s="252"/>
      <c r="F935" s="592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  <c r="AM935" s="252"/>
      <c r="AN935" s="252"/>
      <c r="AO935" s="252"/>
    </row>
    <row r="936" ht="15.75" customHeight="1">
      <c r="A936" s="301"/>
      <c r="B936" s="252"/>
      <c r="C936" s="252"/>
      <c r="D936" s="252"/>
      <c r="E936" s="252"/>
      <c r="F936" s="592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  <c r="AM936" s="252"/>
      <c r="AN936" s="252"/>
      <c r="AO936" s="252"/>
    </row>
    <row r="937" ht="15.75" customHeight="1">
      <c r="A937" s="301"/>
      <c r="B937" s="252"/>
      <c r="C937" s="252"/>
      <c r="D937" s="252"/>
      <c r="E937" s="252"/>
      <c r="F937" s="592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  <c r="AM937" s="252"/>
      <c r="AN937" s="252"/>
      <c r="AO937" s="252"/>
    </row>
    <row r="938" ht="15.75" customHeight="1">
      <c r="A938" s="301"/>
      <c r="B938" s="252"/>
      <c r="C938" s="252"/>
      <c r="D938" s="252"/>
      <c r="E938" s="252"/>
      <c r="F938" s="592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  <c r="AM938" s="252"/>
      <c r="AN938" s="252"/>
      <c r="AO938" s="252"/>
    </row>
    <row r="939" ht="15.75" customHeight="1">
      <c r="A939" s="301"/>
      <c r="B939" s="252"/>
      <c r="C939" s="252"/>
      <c r="D939" s="252"/>
      <c r="E939" s="252"/>
      <c r="F939" s="592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  <c r="AM939" s="252"/>
      <c r="AN939" s="252"/>
      <c r="AO939" s="252"/>
    </row>
    <row r="940" ht="15.75" customHeight="1">
      <c r="A940" s="301"/>
      <c r="B940" s="252"/>
      <c r="C940" s="252"/>
      <c r="D940" s="252"/>
      <c r="E940" s="252"/>
      <c r="F940" s="592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  <c r="AM940" s="252"/>
      <c r="AN940" s="252"/>
      <c r="AO940" s="252"/>
    </row>
    <row r="941" ht="15.75" customHeight="1">
      <c r="A941" s="301"/>
      <c r="B941" s="252"/>
      <c r="C941" s="252"/>
      <c r="D941" s="252"/>
      <c r="E941" s="252"/>
      <c r="F941" s="592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  <c r="AM941" s="252"/>
      <c r="AN941" s="252"/>
      <c r="AO941" s="252"/>
    </row>
    <row r="942" ht="15.75" customHeight="1">
      <c r="A942" s="301"/>
      <c r="B942" s="252"/>
      <c r="C942" s="252"/>
      <c r="D942" s="252"/>
      <c r="E942" s="252"/>
      <c r="F942" s="592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  <c r="AM942" s="252"/>
      <c r="AN942" s="252"/>
      <c r="AO942" s="252"/>
    </row>
    <row r="943" ht="15.75" customHeight="1">
      <c r="A943" s="301"/>
      <c r="B943" s="252"/>
      <c r="C943" s="252"/>
      <c r="D943" s="252"/>
      <c r="E943" s="252"/>
      <c r="F943" s="592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  <c r="AM943" s="252"/>
      <c r="AN943" s="252"/>
      <c r="AO943" s="252"/>
    </row>
    <row r="944" ht="15.75" customHeight="1">
      <c r="A944" s="301"/>
      <c r="B944" s="252"/>
      <c r="C944" s="252"/>
      <c r="D944" s="252"/>
      <c r="E944" s="252"/>
      <c r="F944" s="592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  <c r="AM944" s="252"/>
      <c r="AN944" s="252"/>
      <c r="AO944" s="252"/>
    </row>
    <row r="945" ht="15.75" customHeight="1">
      <c r="A945" s="301"/>
      <c r="B945" s="252"/>
      <c r="C945" s="252"/>
      <c r="D945" s="252"/>
      <c r="E945" s="252"/>
      <c r="F945" s="592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  <c r="AM945" s="252"/>
      <c r="AN945" s="252"/>
      <c r="AO945" s="252"/>
    </row>
    <row r="946" ht="15.75" customHeight="1">
      <c r="A946" s="301"/>
      <c r="B946" s="252"/>
      <c r="C946" s="252"/>
      <c r="D946" s="252"/>
      <c r="E946" s="252"/>
      <c r="F946" s="592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  <c r="AM946" s="252"/>
      <c r="AN946" s="252"/>
      <c r="AO946" s="252"/>
    </row>
    <row r="947" ht="15.75" customHeight="1">
      <c r="A947" s="301"/>
      <c r="B947" s="252"/>
      <c r="C947" s="252"/>
      <c r="D947" s="252"/>
      <c r="E947" s="252"/>
      <c r="F947" s="592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  <c r="AM947" s="252"/>
      <c r="AN947" s="252"/>
      <c r="AO947" s="252"/>
    </row>
    <row r="948" ht="15.75" customHeight="1">
      <c r="A948" s="301"/>
      <c r="B948" s="252"/>
      <c r="C948" s="252"/>
      <c r="D948" s="252"/>
      <c r="E948" s="252"/>
      <c r="F948" s="592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  <c r="AM948" s="252"/>
      <c r="AN948" s="252"/>
      <c r="AO948" s="252"/>
    </row>
    <row r="949" ht="15.75" customHeight="1">
      <c r="A949" s="301"/>
      <c r="B949" s="252"/>
      <c r="C949" s="252"/>
      <c r="D949" s="252"/>
      <c r="E949" s="252"/>
      <c r="F949" s="592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  <c r="AM949" s="252"/>
      <c r="AN949" s="252"/>
      <c r="AO949" s="252"/>
    </row>
    <row r="950" ht="15.75" customHeight="1">
      <c r="A950" s="301"/>
      <c r="B950" s="252"/>
      <c r="C950" s="252"/>
      <c r="D950" s="252"/>
      <c r="E950" s="252"/>
      <c r="F950" s="592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  <c r="AM950" s="252"/>
      <c r="AN950" s="252"/>
      <c r="AO950" s="252"/>
    </row>
    <row r="951" ht="15.75" customHeight="1">
      <c r="A951" s="301"/>
      <c r="B951" s="252"/>
      <c r="C951" s="252"/>
      <c r="D951" s="252"/>
      <c r="E951" s="252"/>
      <c r="F951" s="592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  <c r="AM951" s="252"/>
      <c r="AN951" s="252"/>
      <c r="AO951" s="252"/>
    </row>
    <row r="952" ht="15.75" customHeight="1">
      <c r="A952" s="301"/>
      <c r="B952" s="252"/>
      <c r="C952" s="252"/>
      <c r="D952" s="252"/>
      <c r="E952" s="252"/>
      <c r="F952" s="592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  <c r="AM952" s="252"/>
      <c r="AN952" s="252"/>
      <c r="AO952" s="252"/>
    </row>
    <row r="953" ht="15.75" customHeight="1">
      <c r="A953" s="301"/>
      <c r="B953" s="252"/>
      <c r="C953" s="252"/>
      <c r="D953" s="252"/>
      <c r="E953" s="252"/>
      <c r="F953" s="592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  <c r="AM953" s="252"/>
      <c r="AN953" s="252"/>
      <c r="AO953" s="252"/>
    </row>
    <row r="954" ht="15.75" customHeight="1">
      <c r="A954" s="301"/>
      <c r="B954" s="252"/>
      <c r="C954" s="252"/>
      <c r="D954" s="252"/>
      <c r="E954" s="252"/>
      <c r="F954" s="592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  <c r="AM954" s="252"/>
      <c r="AN954" s="252"/>
      <c r="AO954" s="252"/>
    </row>
    <row r="955" ht="15.75" customHeight="1">
      <c r="A955" s="301"/>
      <c r="B955" s="252"/>
      <c r="C955" s="252"/>
      <c r="D955" s="252"/>
      <c r="E955" s="252"/>
      <c r="F955" s="592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  <c r="AM955" s="252"/>
      <c r="AN955" s="252"/>
      <c r="AO955" s="252"/>
    </row>
    <row r="956" ht="15.75" customHeight="1">
      <c r="A956" s="301"/>
      <c r="B956" s="252"/>
      <c r="C956" s="252"/>
      <c r="D956" s="252"/>
      <c r="E956" s="252"/>
      <c r="F956" s="592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  <c r="AM956" s="252"/>
      <c r="AN956" s="252"/>
      <c r="AO956" s="252"/>
    </row>
    <row r="957" ht="15.75" customHeight="1">
      <c r="A957" s="301"/>
      <c r="B957" s="252"/>
      <c r="C957" s="252"/>
      <c r="D957" s="252"/>
      <c r="E957" s="252"/>
      <c r="F957" s="592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  <c r="AM957" s="252"/>
      <c r="AN957" s="252"/>
      <c r="AO957" s="252"/>
    </row>
    <row r="958" ht="15.75" customHeight="1">
      <c r="A958" s="301"/>
      <c r="B958" s="252"/>
      <c r="C958" s="252"/>
      <c r="D958" s="252"/>
      <c r="E958" s="252"/>
      <c r="F958" s="592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  <c r="AM958" s="252"/>
      <c r="AN958" s="252"/>
      <c r="AO958" s="252"/>
    </row>
    <row r="959" ht="15.75" customHeight="1">
      <c r="A959" s="301"/>
      <c r="B959" s="252"/>
      <c r="C959" s="252"/>
      <c r="D959" s="252"/>
      <c r="E959" s="252"/>
      <c r="F959" s="592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  <c r="AM959" s="252"/>
      <c r="AN959" s="252"/>
      <c r="AO959" s="252"/>
    </row>
    <row r="960" ht="15.75" customHeight="1">
      <c r="A960" s="301"/>
      <c r="B960" s="252"/>
      <c r="C960" s="252"/>
      <c r="D960" s="252"/>
      <c r="E960" s="252"/>
      <c r="F960" s="592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  <c r="AM960" s="252"/>
      <c r="AN960" s="252"/>
      <c r="AO960" s="252"/>
    </row>
    <row r="961" ht="15.75" customHeight="1">
      <c r="A961" s="301"/>
      <c r="B961" s="252"/>
      <c r="C961" s="252"/>
      <c r="D961" s="252"/>
      <c r="E961" s="252"/>
      <c r="F961" s="592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  <c r="AM961" s="252"/>
      <c r="AN961" s="252"/>
      <c r="AO961" s="252"/>
    </row>
    <row r="962" ht="15.75" customHeight="1">
      <c r="A962" s="301"/>
      <c r="B962" s="252"/>
      <c r="C962" s="252"/>
      <c r="D962" s="252"/>
      <c r="E962" s="252"/>
      <c r="F962" s="592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  <c r="AM962" s="252"/>
      <c r="AN962" s="252"/>
      <c r="AO962" s="252"/>
    </row>
    <row r="963" ht="15.75" customHeight="1">
      <c r="A963" s="301"/>
      <c r="B963" s="252"/>
      <c r="C963" s="252"/>
      <c r="D963" s="252"/>
      <c r="E963" s="252"/>
      <c r="F963" s="592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  <c r="AM963" s="252"/>
      <c r="AN963" s="252"/>
      <c r="AO963" s="252"/>
    </row>
    <row r="964" ht="15.75" customHeight="1">
      <c r="A964" s="301"/>
      <c r="B964" s="252"/>
      <c r="C964" s="252"/>
      <c r="D964" s="252"/>
      <c r="E964" s="252"/>
      <c r="F964" s="592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  <c r="AM964" s="252"/>
      <c r="AN964" s="252"/>
      <c r="AO964" s="252"/>
    </row>
    <row r="965" ht="15.75" customHeight="1">
      <c r="A965" s="301"/>
      <c r="B965" s="252"/>
      <c r="C965" s="252"/>
      <c r="D965" s="252"/>
      <c r="E965" s="252"/>
      <c r="F965" s="592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  <c r="AM965" s="252"/>
      <c r="AN965" s="252"/>
      <c r="AO965" s="252"/>
    </row>
    <row r="966" ht="15.75" customHeight="1">
      <c r="A966" s="301"/>
      <c r="B966" s="252"/>
      <c r="C966" s="252"/>
      <c r="D966" s="252"/>
      <c r="E966" s="252"/>
      <c r="F966" s="592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  <c r="AM966" s="252"/>
      <c r="AN966" s="252"/>
      <c r="AO966" s="252"/>
    </row>
    <row r="967" ht="15.75" customHeight="1">
      <c r="A967" s="301"/>
      <c r="B967" s="252"/>
      <c r="C967" s="252"/>
      <c r="D967" s="252"/>
      <c r="E967" s="252"/>
      <c r="F967" s="592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  <c r="AM967" s="252"/>
      <c r="AN967" s="252"/>
      <c r="AO967" s="252"/>
    </row>
    <row r="968" ht="15.75" customHeight="1">
      <c r="A968" s="301"/>
      <c r="B968" s="252"/>
      <c r="C968" s="252"/>
      <c r="D968" s="252"/>
      <c r="E968" s="252"/>
      <c r="F968" s="592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  <c r="AM968" s="252"/>
      <c r="AN968" s="252"/>
      <c r="AO968" s="252"/>
    </row>
    <row r="969" ht="15.75" customHeight="1">
      <c r="A969" s="301"/>
      <c r="B969" s="252"/>
      <c r="C969" s="252"/>
      <c r="D969" s="252"/>
      <c r="E969" s="252"/>
      <c r="F969" s="592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  <c r="AM969" s="252"/>
      <c r="AN969" s="252"/>
      <c r="AO969" s="252"/>
    </row>
    <row r="970" ht="15.75" customHeight="1">
      <c r="A970" s="301"/>
      <c r="B970" s="252"/>
      <c r="C970" s="252"/>
      <c r="D970" s="252"/>
      <c r="E970" s="252"/>
      <c r="F970" s="592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  <c r="AM970" s="252"/>
      <c r="AN970" s="252"/>
      <c r="AO970" s="252"/>
    </row>
    <row r="971" ht="15.75" customHeight="1">
      <c r="A971" s="301"/>
      <c r="B971" s="252"/>
      <c r="C971" s="252"/>
      <c r="D971" s="252"/>
      <c r="E971" s="252"/>
      <c r="F971" s="592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  <c r="AM971" s="252"/>
      <c r="AN971" s="252"/>
      <c r="AO971" s="252"/>
    </row>
    <row r="972" ht="15.75" customHeight="1">
      <c r="A972" s="301"/>
      <c r="B972" s="252"/>
      <c r="C972" s="252"/>
      <c r="D972" s="252"/>
      <c r="E972" s="252"/>
      <c r="F972" s="592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  <c r="AM972" s="252"/>
      <c r="AN972" s="252"/>
      <c r="AO972" s="252"/>
    </row>
    <row r="973" ht="15.75" customHeight="1">
      <c r="A973" s="301"/>
      <c r="B973" s="252"/>
      <c r="C973" s="252"/>
      <c r="D973" s="252"/>
      <c r="E973" s="252"/>
      <c r="F973" s="592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  <c r="AM973" s="252"/>
      <c r="AN973" s="252"/>
      <c r="AO973" s="252"/>
    </row>
    <row r="974" ht="15.75" customHeight="1">
      <c r="A974" s="301"/>
      <c r="B974" s="252"/>
      <c r="C974" s="252"/>
      <c r="D974" s="252"/>
      <c r="E974" s="252"/>
      <c r="F974" s="592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  <c r="AM974" s="252"/>
      <c r="AN974" s="252"/>
      <c r="AO974" s="252"/>
    </row>
    <row r="975" ht="15.75" customHeight="1">
      <c r="A975" s="301"/>
      <c r="B975" s="252"/>
      <c r="C975" s="252"/>
      <c r="D975" s="252"/>
      <c r="E975" s="252"/>
      <c r="F975" s="592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  <c r="AM975" s="252"/>
      <c r="AN975" s="252"/>
      <c r="AO975" s="252"/>
    </row>
    <row r="976" ht="15.75" customHeight="1">
      <c r="A976" s="301"/>
      <c r="B976" s="252"/>
      <c r="C976" s="252"/>
      <c r="D976" s="252"/>
      <c r="E976" s="252"/>
      <c r="F976" s="592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  <c r="AM976" s="252"/>
      <c r="AN976" s="252"/>
      <c r="AO976" s="252"/>
    </row>
    <row r="977" ht="15.75" customHeight="1">
      <c r="A977" s="301"/>
      <c r="B977" s="252"/>
      <c r="C977" s="252"/>
      <c r="D977" s="252"/>
      <c r="E977" s="252"/>
      <c r="F977" s="592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  <c r="AM977" s="252"/>
      <c r="AN977" s="252"/>
      <c r="AO977" s="252"/>
    </row>
    <row r="978" ht="15.75" customHeight="1">
      <c r="A978" s="301"/>
      <c r="B978" s="252"/>
      <c r="C978" s="252"/>
      <c r="D978" s="252"/>
      <c r="E978" s="252"/>
      <c r="F978" s="592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  <c r="AM978" s="252"/>
      <c r="AN978" s="252"/>
      <c r="AO978" s="252"/>
    </row>
    <row r="979" ht="15.75" customHeight="1">
      <c r="A979" s="301"/>
      <c r="B979" s="252"/>
      <c r="C979" s="252"/>
      <c r="D979" s="252"/>
      <c r="E979" s="252"/>
      <c r="F979" s="592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  <c r="AM979" s="252"/>
      <c r="AN979" s="252"/>
      <c r="AO979" s="252"/>
    </row>
    <row r="980" ht="15.75" customHeight="1">
      <c r="A980" s="301"/>
      <c r="B980" s="252"/>
      <c r="C980" s="252"/>
      <c r="D980" s="252"/>
      <c r="E980" s="252"/>
      <c r="F980" s="592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  <c r="AM980" s="252"/>
      <c r="AN980" s="252"/>
      <c r="AO980" s="252"/>
    </row>
    <row r="981" ht="15.75" customHeight="1">
      <c r="A981" s="301"/>
      <c r="B981" s="252"/>
      <c r="C981" s="252"/>
      <c r="D981" s="252"/>
      <c r="E981" s="252"/>
      <c r="F981" s="592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  <c r="AM981" s="252"/>
      <c r="AN981" s="252"/>
      <c r="AO981" s="252"/>
    </row>
    <row r="982" ht="15.75" customHeight="1">
      <c r="A982" s="301"/>
      <c r="B982" s="252"/>
      <c r="C982" s="252"/>
      <c r="D982" s="252"/>
      <c r="E982" s="252"/>
      <c r="F982" s="592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  <c r="AM982" s="252"/>
      <c r="AN982" s="252"/>
      <c r="AO982" s="252"/>
    </row>
    <row r="983" ht="15.75" customHeight="1">
      <c r="A983" s="301"/>
      <c r="B983" s="252"/>
      <c r="C983" s="252"/>
      <c r="D983" s="252"/>
      <c r="E983" s="252"/>
      <c r="F983" s="592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  <c r="AM983" s="252"/>
      <c r="AN983" s="252"/>
      <c r="AO983" s="252"/>
    </row>
    <row r="984" ht="15.75" customHeight="1">
      <c r="A984" s="301"/>
      <c r="B984" s="252"/>
      <c r="C984" s="252"/>
      <c r="D984" s="252"/>
      <c r="E984" s="252"/>
      <c r="F984" s="592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  <c r="AM984" s="252"/>
      <c r="AN984" s="252"/>
      <c r="AO984" s="252"/>
    </row>
    <row r="985" ht="15.75" customHeight="1">
      <c r="A985" s="301"/>
      <c r="B985" s="252"/>
      <c r="C985" s="252"/>
      <c r="D985" s="252"/>
      <c r="E985" s="252"/>
      <c r="F985" s="592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  <c r="AM985" s="252"/>
      <c r="AN985" s="252"/>
      <c r="AO985" s="252"/>
    </row>
    <row r="986" ht="15.75" customHeight="1">
      <c r="A986" s="301"/>
      <c r="B986" s="252"/>
      <c r="C986" s="252"/>
      <c r="D986" s="252"/>
      <c r="E986" s="252"/>
      <c r="F986" s="592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  <c r="AM986" s="252"/>
      <c r="AN986" s="252"/>
      <c r="AO986" s="252"/>
    </row>
    <row r="987" ht="15.75" customHeight="1">
      <c r="A987" s="301"/>
      <c r="B987" s="252"/>
      <c r="C987" s="252"/>
      <c r="D987" s="252"/>
      <c r="E987" s="252"/>
      <c r="F987" s="592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  <c r="AM987" s="252"/>
      <c r="AN987" s="252"/>
      <c r="AO987" s="252"/>
    </row>
    <row r="988" ht="15.75" customHeight="1">
      <c r="A988" s="301"/>
      <c r="B988" s="252"/>
      <c r="C988" s="252"/>
      <c r="D988" s="252"/>
      <c r="E988" s="252"/>
      <c r="F988" s="592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  <c r="AM988" s="252"/>
      <c r="AN988" s="252"/>
      <c r="AO988" s="252"/>
    </row>
    <row r="989" ht="15.75" customHeight="1">
      <c r="A989" s="301"/>
      <c r="B989" s="252"/>
      <c r="C989" s="252"/>
      <c r="D989" s="252"/>
      <c r="E989" s="252"/>
      <c r="F989" s="592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  <c r="AM989" s="252"/>
      <c r="AN989" s="252"/>
      <c r="AO989" s="252"/>
    </row>
    <row r="990" ht="15.75" customHeight="1">
      <c r="A990" s="301"/>
      <c r="B990" s="252"/>
      <c r="C990" s="252"/>
      <c r="D990" s="252"/>
      <c r="E990" s="252"/>
      <c r="F990" s="592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  <c r="AM990" s="252"/>
      <c r="AN990" s="252"/>
      <c r="AO990" s="252"/>
    </row>
    <row r="991" ht="15.75" customHeight="1">
      <c r="A991" s="301"/>
      <c r="B991" s="252"/>
      <c r="C991" s="252"/>
      <c r="D991" s="252"/>
      <c r="E991" s="252"/>
      <c r="F991" s="592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  <c r="AM991" s="252"/>
      <c r="AN991" s="252"/>
      <c r="AO991" s="252"/>
    </row>
    <row r="992" ht="15.75" customHeight="1">
      <c r="A992" s="301"/>
      <c r="B992" s="252"/>
      <c r="C992" s="252"/>
      <c r="D992" s="252"/>
      <c r="E992" s="252"/>
      <c r="F992" s="592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  <c r="AM992" s="252"/>
      <c r="AN992" s="252"/>
      <c r="AO992" s="252"/>
    </row>
    <row r="993" ht="15.75" customHeight="1">
      <c r="A993" s="301"/>
      <c r="B993" s="252"/>
      <c r="C993" s="252"/>
      <c r="D993" s="252"/>
      <c r="E993" s="252"/>
      <c r="F993" s="592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  <c r="AM993" s="252"/>
      <c r="AN993" s="252"/>
      <c r="AO993" s="252"/>
    </row>
    <row r="994" ht="15.75" customHeight="1">
      <c r="A994" s="301"/>
      <c r="B994" s="252"/>
      <c r="C994" s="252"/>
      <c r="D994" s="252"/>
      <c r="E994" s="252"/>
      <c r="F994" s="592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  <c r="AM994" s="252"/>
      <c r="AN994" s="252"/>
      <c r="AO994" s="252"/>
    </row>
    <row r="995" ht="15.75" customHeight="1">
      <c r="A995" s="301"/>
      <c r="B995" s="252"/>
      <c r="C995" s="252"/>
      <c r="D995" s="252"/>
      <c r="E995" s="252"/>
      <c r="F995" s="592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  <c r="AM995" s="252"/>
      <c r="AN995" s="252"/>
      <c r="AO995" s="252"/>
    </row>
    <row r="996" ht="15.75" customHeight="1">
      <c r="A996" s="301"/>
      <c r="B996" s="252"/>
      <c r="C996" s="252"/>
      <c r="D996" s="252"/>
      <c r="E996" s="252"/>
      <c r="F996" s="592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  <c r="AM996" s="252"/>
      <c r="AN996" s="252"/>
      <c r="AO996" s="252"/>
    </row>
    <row r="997" ht="15.75" customHeight="1">
      <c r="A997" s="301"/>
      <c r="B997" s="252"/>
      <c r="C997" s="252"/>
      <c r="D997" s="252"/>
      <c r="E997" s="252"/>
      <c r="F997" s="592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  <c r="AM997" s="252"/>
      <c r="AN997" s="252"/>
      <c r="AO997" s="252"/>
    </row>
    <row r="998" ht="15.75" customHeight="1">
      <c r="A998" s="301"/>
      <c r="B998" s="252"/>
      <c r="C998" s="252"/>
      <c r="D998" s="252"/>
      <c r="E998" s="252"/>
      <c r="F998" s="592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  <c r="AM998" s="252"/>
      <c r="AN998" s="252"/>
      <c r="AO998" s="252"/>
    </row>
    <row r="999" ht="15.75" customHeight="1">
      <c r="A999" s="301"/>
      <c r="B999" s="252"/>
      <c r="C999" s="252"/>
      <c r="D999" s="252"/>
      <c r="E999" s="252"/>
      <c r="F999" s="592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  <c r="AM999" s="252"/>
      <c r="AN999" s="252"/>
      <c r="AO999" s="252"/>
    </row>
    <row r="1000" ht="15.75" customHeight="1">
      <c r="A1000" s="301"/>
      <c r="B1000" s="252"/>
      <c r="C1000" s="252"/>
      <c r="D1000" s="252"/>
      <c r="E1000" s="252"/>
      <c r="F1000" s="592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  <c r="AM1000" s="252"/>
      <c r="AN1000" s="252"/>
      <c r="AO1000" s="252"/>
    </row>
    <row r="1001" ht="15.75" customHeight="1">
      <c r="A1001" s="301"/>
      <c r="B1001" s="252"/>
      <c r="C1001" s="252"/>
      <c r="D1001" s="252"/>
      <c r="E1001" s="252"/>
      <c r="F1001" s="592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  <c r="AM1001" s="252"/>
      <c r="AN1001" s="252"/>
      <c r="AO1001" s="252"/>
    </row>
    <row r="1002" ht="15.75" customHeight="1">
      <c r="A1002" s="301"/>
      <c r="B1002" s="252"/>
      <c r="C1002" s="252"/>
      <c r="D1002" s="252"/>
      <c r="E1002" s="252"/>
      <c r="F1002" s="592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  <c r="AM1002" s="252"/>
      <c r="AN1002" s="252"/>
      <c r="AO1002" s="252"/>
    </row>
    <row r="1003" ht="15.75" customHeight="1">
      <c r="A1003" s="301"/>
      <c r="B1003" s="252"/>
      <c r="C1003" s="252"/>
      <c r="D1003" s="252"/>
      <c r="E1003" s="252"/>
      <c r="F1003" s="592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  <c r="AM1003" s="252"/>
      <c r="AN1003" s="252"/>
      <c r="AO1003" s="252"/>
    </row>
    <row r="1004" ht="15.75" customHeight="1">
      <c r="A1004" s="301"/>
      <c r="B1004" s="252"/>
      <c r="C1004" s="252"/>
      <c r="D1004" s="252"/>
      <c r="E1004" s="252"/>
      <c r="F1004" s="592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  <c r="AM1004" s="252"/>
      <c r="AN1004" s="252"/>
      <c r="AO1004" s="252"/>
    </row>
    <row r="1005" ht="15.75" customHeight="1">
      <c r="A1005" s="301"/>
      <c r="B1005" s="252"/>
      <c r="C1005" s="252"/>
      <c r="D1005" s="252"/>
      <c r="E1005" s="252"/>
      <c r="F1005" s="592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  <c r="AM1005" s="252"/>
      <c r="AN1005" s="252"/>
      <c r="AO1005" s="252"/>
    </row>
    <row r="1006" ht="15.75" customHeight="1">
      <c r="A1006" s="301"/>
      <c r="B1006" s="252"/>
      <c r="C1006" s="252"/>
      <c r="D1006" s="252"/>
      <c r="E1006" s="252"/>
      <c r="F1006" s="592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  <c r="AM1006" s="252"/>
      <c r="AN1006" s="252"/>
      <c r="AO1006" s="252"/>
    </row>
    <row r="1007" ht="15.75" customHeight="1">
      <c r="A1007" s="301"/>
      <c r="B1007" s="252"/>
      <c r="C1007" s="252"/>
      <c r="D1007" s="252"/>
      <c r="E1007" s="252"/>
      <c r="F1007" s="592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  <c r="AM1007" s="252"/>
      <c r="AN1007" s="252"/>
      <c r="AO1007" s="252"/>
    </row>
    <row r="1008" ht="15.75" customHeight="1">
      <c r="A1008" s="301"/>
      <c r="B1008" s="252"/>
      <c r="C1008" s="252"/>
      <c r="D1008" s="252"/>
      <c r="E1008" s="252"/>
      <c r="F1008" s="592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  <c r="AM1008" s="252"/>
      <c r="AN1008" s="252"/>
      <c r="AO1008" s="252"/>
    </row>
    <row r="1009" ht="15.75" customHeight="1">
      <c r="A1009" s="301"/>
      <c r="B1009" s="252"/>
      <c r="C1009" s="252"/>
      <c r="D1009" s="252"/>
      <c r="E1009" s="252"/>
      <c r="F1009" s="592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  <c r="AM1009" s="252"/>
      <c r="AN1009" s="252"/>
      <c r="AO1009" s="252"/>
    </row>
    <row r="1010" ht="15.75" customHeight="1">
      <c r="A1010" s="301"/>
      <c r="B1010" s="252"/>
      <c r="C1010" s="252"/>
      <c r="D1010" s="252"/>
      <c r="E1010" s="252"/>
      <c r="F1010" s="592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  <c r="AM1010" s="252"/>
      <c r="AN1010" s="252"/>
      <c r="AO1010" s="252"/>
    </row>
    <row r="1011" ht="15.75" customHeight="1">
      <c r="A1011" s="301"/>
      <c r="B1011" s="252"/>
      <c r="C1011" s="252"/>
      <c r="D1011" s="252"/>
      <c r="E1011" s="252"/>
      <c r="F1011" s="592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  <c r="AM1011" s="252"/>
      <c r="AN1011" s="252"/>
      <c r="AO1011" s="252"/>
    </row>
    <row r="1012" ht="15.75" customHeight="1">
      <c r="A1012" s="301"/>
      <c r="B1012" s="252"/>
      <c r="C1012" s="252"/>
      <c r="D1012" s="252"/>
      <c r="E1012" s="252"/>
      <c r="F1012" s="592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  <c r="AM1012" s="252"/>
      <c r="AN1012" s="252"/>
      <c r="AO1012" s="252"/>
    </row>
    <row r="1013" ht="15.75" customHeight="1">
      <c r="A1013" s="301"/>
      <c r="B1013" s="252"/>
      <c r="C1013" s="252"/>
      <c r="D1013" s="252"/>
      <c r="E1013" s="252"/>
      <c r="F1013" s="592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  <c r="AM1013" s="252"/>
      <c r="AN1013" s="252"/>
      <c r="AO1013" s="252"/>
    </row>
    <row r="1014" ht="15.75" customHeight="1">
      <c r="A1014" s="301"/>
      <c r="B1014" s="252"/>
      <c r="C1014" s="252"/>
      <c r="D1014" s="252"/>
      <c r="E1014" s="252"/>
      <c r="F1014" s="592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  <c r="AM1014" s="252"/>
      <c r="AN1014" s="252"/>
      <c r="AO1014" s="252"/>
    </row>
    <row r="1015" ht="15.75" customHeight="1">
      <c r="A1015" s="301"/>
      <c r="B1015" s="252"/>
      <c r="C1015" s="252"/>
      <c r="D1015" s="252"/>
      <c r="E1015" s="252"/>
      <c r="F1015" s="592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  <c r="AM1015" s="252"/>
      <c r="AN1015" s="252"/>
      <c r="AO1015" s="252"/>
    </row>
    <row r="1016" ht="15.75" customHeight="1">
      <c r="A1016" s="301"/>
      <c r="B1016" s="252"/>
      <c r="C1016" s="252"/>
      <c r="D1016" s="252"/>
      <c r="E1016" s="252"/>
      <c r="F1016" s="592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  <c r="AM1016" s="252"/>
      <c r="AN1016" s="252"/>
      <c r="AO1016" s="252"/>
    </row>
    <row r="1017" ht="15.75" customHeight="1">
      <c r="A1017" s="301"/>
      <c r="B1017" s="252"/>
      <c r="C1017" s="252"/>
      <c r="D1017" s="252"/>
      <c r="E1017" s="252"/>
      <c r="F1017" s="592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  <c r="AM1017" s="252"/>
      <c r="AN1017" s="252"/>
      <c r="AO1017" s="252"/>
    </row>
    <row r="1018" ht="15.75" customHeight="1">
      <c r="A1018" s="301"/>
      <c r="B1018" s="252"/>
      <c r="C1018" s="252"/>
      <c r="D1018" s="252"/>
      <c r="E1018" s="252"/>
      <c r="F1018" s="592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  <c r="AM1018" s="252"/>
      <c r="AN1018" s="252"/>
      <c r="AO1018" s="252"/>
    </row>
    <row r="1019" ht="15.75" customHeight="1">
      <c r="A1019" s="301"/>
      <c r="B1019" s="252"/>
      <c r="C1019" s="252"/>
      <c r="D1019" s="252"/>
      <c r="E1019" s="252"/>
      <c r="F1019" s="592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  <c r="AM1019" s="252"/>
      <c r="AN1019" s="252"/>
      <c r="AO1019" s="252"/>
    </row>
    <row r="1020" ht="15.75" customHeight="1">
      <c r="A1020" s="301"/>
      <c r="B1020" s="252"/>
      <c r="C1020" s="252"/>
      <c r="D1020" s="252"/>
      <c r="E1020" s="252"/>
      <c r="F1020" s="592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  <c r="AM1020" s="252"/>
      <c r="AN1020" s="252"/>
      <c r="AO1020" s="252"/>
    </row>
    <row r="1021" ht="15.75" customHeight="1">
      <c r="A1021" s="301"/>
      <c r="B1021" s="252"/>
      <c r="C1021" s="252"/>
      <c r="D1021" s="252"/>
      <c r="E1021" s="252"/>
      <c r="F1021" s="592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  <c r="AM1021" s="252"/>
      <c r="AN1021" s="252"/>
      <c r="AO1021" s="252"/>
    </row>
    <row r="1022" ht="15.75" customHeight="1">
      <c r="A1022" s="301"/>
      <c r="B1022" s="252"/>
      <c r="C1022" s="252"/>
      <c r="D1022" s="252"/>
      <c r="E1022" s="252"/>
      <c r="F1022" s="592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  <c r="AM1022" s="252"/>
      <c r="AN1022" s="252"/>
      <c r="AO1022" s="252"/>
    </row>
    <row r="1023" ht="15.75" customHeight="1">
      <c r="A1023" s="301"/>
      <c r="B1023" s="252"/>
      <c r="C1023" s="252"/>
      <c r="D1023" s="252"/>
      <c r="E1023" s="252"/>
      <c r="F1023" s="592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  <c r="AM1023" s="252"/>
      <c r="AN1023" s="252"/>
      <c r="AO1023" s="252"/>
    </row>
    <row r="1024" ht="15.75" customHeight="1">
      <c r="A1024" s="301"/>
      <c r="B1024" s="252"/>
      <c r="C1024" s="252"/>
      <c r="D1024" s="252"/>
      <c r="E1024" s="252"/>
      <c r="F1024" s="592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  <c r="AM1024" s="252"/>
      <c r="AN1024" s="252"/>
      <c r="AO1024" s="252"/>
    </row>
    <row r="1025" ht="15.75" customHeight="1">
      <c r="A1025" s="301"/>
      <c r="B1025" s="252"/>
      <c r="C1025" s="252"/>
      <c r="D1025" s="252"/>
      <c r="E1025" s="252"/>
      <c r="F1025" s="592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  <c r="AM1025" s="252"/>
      <c r="AN1025" s="252"/>
      <c r="AO1025" s="252"/>
    </row>
    <row r="1026" ht="15.75" customHeight="1">
      <c r="A1026" s="301"/>
      <c r="B1026" s="252"/>
      <c r="C1026" s="252"/>
      <c r="D1026" s="252"/>
      <c r="E1026" s="252"/>
      <c r="F1026" s="592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  <c r="AM1026" s="252"/>
      <c r="AN1026" s="252"/>
      <c r="AO1026" s="252"/>
    </row>
    <row r="1027" ht="15.75" customHeight="1">
      <c r="A1027" s="301"/>
      <c r="B1027" s="252"/>
      <c r="C1027" s="252"/>
      <c r="D1027" s="252"/>
      <c r="E1027" s="252"/>
      <c r="F1027" s="592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  <c r="AM1027" s="252"/>
      <c r="AN1027" s="252"/>
      <c r="AO1027" s="252"/>
    </row>
    <row r="1028" ht="15.75" customHeight="1">
      <c r="A1028" s="301"/>
      <c r="B1028" s="252"/>
      <c r="C1028" s="252"/>
      <c r="D1028" s="252"/>
      <c r="E1028" s="252"/>
      <c r="F1028" s="592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  <c r="AM1028" s="252"/>
      <c r="AN1028" s="252"/>
      <c r="AO1028" s="252"/>
    </row>
    <row r="1029" ht="15.75" customHeight="1">
      <c r="A1029" s="301"/>
      <c r="B1029" s="252"/>
      <c r="C1029" s="252"/>
      <c r="D1029" s="252"/>
      <c r="E1029" s="252"/>
      <c r="F1029" s="592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  <c r="AM1029" s="252"/>
      <c r="AN1029" s="252"/>
      <c r="AO1029" s="252"/>
    </row>
    <row r="1030" ht="15.75" customHeight="1">
      <c r="A1030" s="301"/>
      <c r="B1030" s="252"/>
      <c r="C1030" s="252"/>
      <c r="D1030" s="252"/>
      <c r="E1030" s="252"/>
      <c r="F1030" s="592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  <c r="AM1030" s="252"/>
      <c r="AN1030" s="252"/>
      <c r="AO1030" s="252"/>
    </row>
    <row r="1031" ht="15.75" customHeight="1">
      <c r="A1031" s="301"/>
      <c r="B1031" s="252"/>
      <c r="C1031" s="252"/>
      <c r="D1031" s="252"/>
      <c r="E1031" s="252"/>
      <c r="F1031" s="592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  <c r="AM1031" s="252"/>
      <c r="AN1031" s="252"/>
      <c r="AO1031" s="252"/>
    </row>
    <row r="1032" ht="15.75" customHeight="1">
      <c r="A1032" s="301"/>
      <c r="B1032" s="252"/>
      <c r="C1032" s="252"/>
      <c r="D1032" s="252"/>
      <c r="E1032" s="252"/>
      <c r="F1032" s="592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  <c r="AM1032" s="252"/>
      <c r="AN1032" s="252"/>
      <c r="AO1032" s="252"/>
    </row>
    <row r="1033" ht="15.75" customHeight="1">
      <c r="A1033" s="301"/>
      <c r="B1033" s="252"/>
      <c r="C1033" s="252"/>
      <c r="D1033" s="252"/>
      <c r="E1033" s="252"/>
      <c r="F1033" s="592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  <c r="AM1033" s="252"/>
      <c r="AN1033" s="252"/>
      <c r="AO1033" s="252"/>
    </row>
    <row r="1034" ht="15.75" customHeight="1">
      <c r="A1034" s="301"/>
      <c r="B1034" s="252"/>
      <c r="C1034" s="252"/>
      <c r="D1034" s="252"/>
      <c r="E1034" s="252"/>
      <c r="F1034" s="592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  <c r="AM1034" s="252"/>
      <c r="AN1034" s="252"/>
      <c r="AO1034" s="252"/>
    </row>
    <row r="1035" ht="15.75" customHeight="1">
      <c r="A1035" s="301"/>
      <c r="B1035" s="252"/>
      <c r="C1035" s="252"/>
      <c r="D1035" s="252"/>
      <c r="E1035" s="252"/>
      <c r="F1035" s="592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  <c r="AM1035" s="252"/>
      <c r="AN1035" s="252"/>
      <c r="AO1035" s="252"/>
    </row>
    <row r="1036" ht="15.75" customHeight="1">
      <c r="A1036" s="301"/>
      <c r="B1036" s="252"/>
      <c r="C1036" s="252"/>
      <c r="D1036" s="252"/>
      <c r="E1036" s="252"/>
      <c r="F1036" s="592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  <c r="AM1036" s="252"/>
      <c r="AN1036" s="252"/>
      <c r="AO1036" s="252"/>
    </row>
    <row r="1037" ht="15.75" customHeight="1">
      <c r="A1037" s="301"/>
      <c r="B1037" s="252"/>
      <c r="C1037" s="252"/>
      <c r="D1037" s="252"/>
      <c r="E1037" s="252"/>
      <c r="F1037" s="592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  <c r="AM1037" s="252"/>
      <c r="AN1037" s="252"/>
      <c r="AO1037" s="252"/>
    </row>
    <row r="1038" ht="15.75" customHeight="1">
      <c r="A1038" s="301"/>
      <c r="B1038" s="252"/>
      <c r="C1038" s="252"/>
      <c r="D1038" s="252"/>
      <c r="E1038" s="252"/>
      <c r="F1038" s="592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  <c r="AM1038" s="252"/>
      <c r="AN1038" s="252"/>
      <c r="AO1038" s="252"/>
    </row>
    <row r="1039" ht="15.75" customHeight="1">
      <c r="A1039" s="301"/>
      <c r="B1039" s="252"/>
      <c r="C1039" s="252"/>
      <c r="D1039" s="252"/>
      <c r="E1039" s="252"/>
      <c r="F1039" s="592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  <c r="AM1039" s="252"/>
      <c r="AN1039" s="252"/>
      <c r="AO1039" s="252"/>
    </row>
    <row r="1040" ht="15.75" customHeight="1">
      <c r="A1040" s="301"/>
      <c r="B1040" s="252"/>
      <c r="C1040" s="252"/>
      <c r="D1040" s="252"/>
      <c r="E1040" s="252"/>
      <c r="F1040" s="592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  <c r="AM1040" s="252"/>
      <c r="AN1040" s="252"/>
      <c r="AO1040" s="252"/>
    </row>
    <row r="1041" ht="15.75" customHeight="1">
      <c r="A1041" s="301"/>
      <c r="B1041" s="252"/>
      <c r="C1041" s="252"/>
      <c r="D1041" s="252"/>
      <c r="E1041" s="252"/>
      <c r="F1041" s="592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  <c r="AM1041" s="252"/>
      <c r="AN1041" s="252"/>
      <c r="AO1041" s="252"/>
    </row>
    <row r="1042" ht="15.75" customHeight="1">
      <c r="A1042" s="301"/>
      <c r="B1042" s="252"/>
      <c r="C1042" s="252"/>
      <c r="D1042" s="252"/>
      <c r="E1042" s="252"/>
      <c r="F1042" s="592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  <c r="AM1042" s="252"/>
      <c r="AN1042" s="252"/>
      <c r="AO1042" s="252"/>
    </row>
    <row r="1043" ht="15.75" customHeight="1">
      <c r="A1043" s="301"/>
      <c r="B1043" s="252"/>
      <c r="C1043" s="252"/>
      <c r="D1043" s="252"/>
      <c r="E1043" s="252"/>
      <c r="F1043" s="592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  <c r="AM1043" s="252"/>
      <c r="AN1043" s="252"/>
      <c r="AO1043" s="252"/>
    </row>
    <row r="1044" ht="15.75" customHeight="1">
      <c r="A1044" s="301"/>
      <c r="B1044" s="252"/>
      <c r="C1044" s="252"/>
      <c r="D1044" s="252"/>
      <c r="E1044" s="252"/>
      <c r="F1044" s="592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  <c r="AM1044" s="252"/>
      <c r="AN1044" s="252"/>
      <c r="AO1044" s="252"/>
    </row>
    <row r="1045" ht="15.75" customHeight="1">
      <c r="A1045" s="301"/>
      <c r="B1045" s="252"/>
      <c r="C1045" s="252"/>
      <c r="D1045" s="252"/>
      <c r="E1045" s="252"/>
      <c r="F1045" s="592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  <c r="AM1045" s="252"/>
      <c r="AN1045" s="252"/>
      <c r="AO1045" s="252"/>
    </row>
    <row r="1046" ht="15.75" customHeight="1">
      <c r="A1046" s="301"/>
      <c r="B1046" s="252"/>
      <c r="C1046" s="252"/>
      <c r="D1046" s="252"/>
      <c r="E1046" s="252"/>
      <c r="F1046" s="592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  <c r="AM1046" s="252"/>
      <c r="AN1046" s="252"/>
      <c r="AO1046" s="252"/>
    </row>
    <row r="1047" ht="15.75" customHeight="1">
      <c r="A1047" s="301"/>
      <c r="B1047" s="252"/>
      <c r="C1047" s="252"/>
      <c r="D1047" s="252"/>
      <c r="E1047" s="252"/>
      <c r="F1047" s="592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  <c r="AM1047" s="252"/>
      <c r="AN1047" s="252"/>
      <c r="AO1047" s="252"/>
    </row>
    <row r="1048" ht="15.75" customHeight="1">
      <c r="A1048" s="301"/>
      <c r="B1048" s="252"/>
      <c r="C1048" s="252"/>
      <c r="D1048" s="252"/>
      <c r="E1048" s="252"/>
      <c r="F1048" s="592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  <c r="AM1048" s="252"/>
      <c r="AN1048" s="252"/>
      <c r="AO1048" s="252"/>
    </row>
    <row r="1049" ht="15.75" customHeight="1">
      <c r="A1049" s="301"/>
      <c r="B1049" s="252"/>
      <c r="C1049" s="252"/>
      <c r="D1049" s="252"/>
      <c r="E1049" s="252"/>
      <c r="F1049" s="592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  <c r="AM1049" s="252"/>
      <c r="AN1049" s="252"/>
      <c r="AO1049" s="252"/>
    </row>
    <row r="1050" ht="15.75" customHeight="1">
      <c r="A1050" s="301"/>
      <c r="B1050" s="252"/>
      <c r="C1050" s="252"/>
      <c r="D1050" s="252"/>
      <c r="E1050" s="252"/>
      <c r="F1050" s="592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  <c r="AM1050" s="252"/>
      <c r="AN1050" s="252"/>
      <c r="AO1050" s="252"/>
    </row>
    <row r="1051" ht="15.75" customHeight="1">
      <c r="A1051" s="301"/>
      <c r="B1051" s="252"/>
      <c r="C1051" s="252"/>
      <c r="D1051" s="252"/>
      <c r="E1051" s="252"/>
      <c r="F1051" s="592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  <c r="AM1051" s="252"/>
      <c r="AN1051" s="252"/>
      <c r="AO1051" s="252"/>
    </row>
    <row r="1052" ht="15.75" customHeight="1">
      <c r="A1052" s="301"/>
      <c r="B1052" s="252"/>
      <c r="C1052" s="252"/>
      <c r="D1052" s="252"/>
      <c r="E1052" s="252"/>
      <c r="F1052" s="592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  <c r="AM1052" s="252"/>
      <c r="AN1052" s="252"/>
      <c r="AO1052" s="252"/>
    </row>
  </sheetData>
  <autoFilter ref="$A$4:$AO$292"/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38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</row>
    <row r="2" ht="15.75" customHeight="1">
      <c r="A2" s="247"/>
      <c r="B2" s="253">
        <v>45689.0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474</v>
      </c>
      <c r="E5" s="35" t="s">
        <v>319</v>
      </c>
      <c r="F5" s="262">
        <v>1198028.0</v>
      </c>
      <c r="G5" s="263" t="s">
        <v>335</v>
      </c>
      <c r="H5" s="264">
        <v>1.0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268"/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</row>
    <row r="6" ht="15.75" hidden="1" customHeight="1">
      <c r="A6" s="271" t="s">
        <v>315</v>
      </c>
      <c r="B6" s="271" t="s">
        <v>316</v>
      </c>
      <c r="C6" s="271" t="s">
        <v>317</v>
      </c>
      <c r="D6" s="271" t="s">
        <v>567</v>
      </c>
      <c r="E6" s="271" t="s">
        <v>319</v>
      </c>
      <c r="F6" s="272" t="s">
        <v>1794</v>
      </c>
      <c r="G6" s="271" t="s">
        <v>320</v>
      </c>
      <c r="H6" s="273">
        <v>1.0</v>
      </c>
      <c r="I6" s="271">
        <v>2390.0</v>
      </c>
      <c r="J6" s="271"/>
      <c r="K6" s="274"/>
      <c r="L6" s="154">
        <v>997.0</v>
      </c>
      <c r="M6" s="275">
        <v>947.0</v>
      </c>
      <c r="N6" s="271" t="s">
        <v>321</v>
      </c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  <c r="AH6" s="252"/>
      <c r="AI6" s="252"/>
      <c r="AJ6" s="270"/>
      <c r="AK6" s="270"/>
      <c r="AL6" s="270"/>
    </row>
    <row r="7" ht="15.75" customHeight="1">
      <c r="A7" s="271" t="s">
        <v>315</v>
      </c>
      <c r="B7" s="271" t="s">
        <v>316</v>
      </c>
      <c r="C7" s="271" t="s">
        <v>317</v>
      </c>
      <c r="D7" s="271" t="s">
        <v>474</v>
      </c>
      <c r="E7" s="271" t="s">
        <v>319</v>
      </c>
      <c r="F7" s="272" t="s">
        <v>1795</v>
      </c>
      <c r="G7" s="271" t="s">
        <v>320</v>
      </c>
      <c r="H7" s="273">
        <v>1.0</v>
      </c>
      <c r="I7" s="271">
        <v>3590.0</v>
      </c>
      <c r="J7" s="271"/>
      <c r="K7" s="274"/>
      <c r="L7" s="154">
        <v>1497.0</v>
      </c>
      <c r="M7" s="546">
        <v>1422.0</v>
      </c>
      <c r="N7" s="271" t="s">
        <v>321</v>
      </c>
      <c r="O7" s="252"/>
      <c r="P7" s="252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  <c r="AE7" s="276"/>
      <c r="AF7" s="252"/>
      <c r="AG7" s="252"/>
      <c r="AH7" s="252"/>
      <c r="AI7" s="252"/>
      <c r="AJ7" s="270"/>
      <c r="AK7" s="270"/>
      <c r="AL7" s="270"/>
    </row>
    <row r="8" ht="15.75" customHeight="1">
      <c r="A8" s="280" t="s">
        <v>315</v>
      </c>
      <c r="B8" s="57" t="s">
        <v>316</v>
      </c>
      <c r="C8" s="57" t="s">
        <v>573</v>
      </c>
      <c r="D8" s="331" t="s">
        <v>474</v>
      </c>
      <c r="E8" s="57" t="s">
        <v>319</v>
      </c>
      <c r="F8" s="332" t="s">
        <v>2135</v>
      </c>
      <c r="G8" s="255"/>
      <c r="H8" s="264">
        <v>0.0</v>
      </c>
      <c r="I8" s="331">
        <v>4490.0</v>
      </c>
      <c r="J8" s="333">
        <v>2790.0</v>
      </c>
      <c r="K8" s="331">
        <v>959.0</v>
      </c>
      <c r="L8" s="343">
        <v>959.0</v>
      </c>
      <c r="M8" s="251">
        <f>L8*H8</f>
        <v>0</v>
      </c>
      <c r="N8" s="331" t="s">
        <v>1820</v>
      </c>
      <c r="O8" s="366" t="s">
        <v>2136</v>
      </c>
      <c r="P8" s="366" t="s">
        <v>2137</v>
      </c>
      <c r="Q8" s="364" t="s">
        <v>1901</v>
      </c>
      <c r="R8" s="364"/>
      <c r="S8" s="286"/>
      <c r="T8" s="286"/>
      <c r="U8" s="286"/>
      <c r="V8" s="286"/>
      <c r="W8" s="287"/>
      <c r="X8" s="286"/>
      <c r="Y8" s="286"/>
      <c r="Z8" s="286"/>
      <c r="AA8" s="286"/>
      <c r="AB8" s="286"/>
      <c r="AC8" s="286"/>
      <c r="AD8" s="286"/>
      <c r="AE8" s="247"/>
      <c r="AF8" s="247"/>
      <c r="AG8" s="247"/>
      <c r="AH8" s="252"/>
      <c r="AI8" s="252"/>
      <c r="AJ8" s="270"/>
      <c r="AK8" s="270"/>
      <c r="AL8" s="270"/>
    </row>
    <row r="9" ht="15.75" hidden="1" customHeight="1">
      <c r="A9" s="271" t="s">
        <v>315</v>
      </c>
      <c r="B9" s="271" t="s">
        <v>316</v>
      </c>
      <c r="C9" s="271" t="s">
        <v>317</v>
      </c>
      <c r="D9" s="271" t="s">
        <v>328</v>
      </c>
      <c r="E9" s="271" t="s">
        <v>319</v>
      </c>
      <c r="F9" s="272" t="s">
        <v>1287</v>
      </c>
      <c r="G9" s="271" t="s">
        <v>320</v>
      </c>
      <c r="H9" s="273">
        <v>1.0</v>
      </c>
      <c r="I9" s="271">
        <v>2990.0</v>
      </c>
      <c r="J9" s="271"/>
      <c r="K9" s="274"/>
      <c r="L9" s="154">
        <v>1197.0</v>
      </c>
      <c r="M9" s="275">
        <v>1137.0</v>
      </c>
      <c r="N9" s="271" t="s">
        <v>321</v>
      </c>
      <c r="O9" s="252"/>
      <c r="P9" s="252"/>
      <c r="Q9" s="276"/>
      <c r="R9" s="276"/>
      <c r="S9" s="276"/>
      <c r="T9" s="276"/>
      <c r="U9" s="276"/>
      <c r="V9" s="276"/>
      <c r="W9" s="277"/>
      <c r="X9" s="276"/>
      <c r="Y9" s="276"/>
      <c r="Z9" s="276"/>
      <c r="AA9" s="276"/>
      <c r="AB9" s="276"/>
      <c r="AC9" s="276"/>
      <c r="AD9" s="276"/>
      <c r="AE9" s="252"/>
      <c r="AF9" s="252"/>
      <c r="AG9" s="252"/>
      <c r="AH9" s="252"/>
      <c r="AI9" s="252"/>
      <c r="AJ9" s="270"/>
      <c r="AK9" s="270"/>
      <c r="AL9" s="270"/>
    </row>
    <row r="10" ht="15.75" hidden="1" customHeight="1">
      <c r="A10" s="280" t="s">
        <v>315</v>
      </c>
      <c r="B10" s="255" t="s">
        <v>316</v>
      </c>
      <c r="C10" s="255" t="s">
        <v>6</v>
      </c>
      <c r="D10" s="255" t="s">
        <v>328</v>
      </c>
      <c r="E10" s="255" t="s">
        <v>569</v>
      </c>
      <c r="F10" s="281" t="s">
        <v>1796</v>
      </c>
      <c r="G10" s="282" t="s">
        <v>1797</v>
      </c>
      <c r="H10" s="250">
        <v>1.0</v>
      </c>
      <c r="I10" s="255">
        <v>11490.0</v>
      </c>
      <c r="J10" s="283"/>
      <c r="K10" s="283"/>
      <c r="L10" s="284">
        <v>4283.0</v>
      </c>
      <c r="M10" s="285">
        <f t="shared" ref="M10:M12" si="1">L10*H10</f>
        <v>4283</v>
      </c>
      <c r="N10" s="255" t="s">
        <v>1798</v>
      </c>
      <c r="O10" s="252"/>
      <c r="P10" s="247"/>
      <c r="Q10" s="286"/>
      <c r="R10" s="286"/>
      <c r="S10" s="286"/>
      <c r="T10" s="286"/>
      <c r="U10" s="286"/>
      <c r="V10" s="286"/>
      <c r="W10" s="287"/>
      <c r="X10" s="286"/>
      <c r="Y10" s="286"/>
      <c r="Z10" s="286"/>
      <c r="AA10" s="286"/>
      <c r="AB10" s="286"/>
      <c r="AC10" s="286"/>
      <c r="AD10" s="286"/>
      <c r="AE10" s="247"/>
      <c r="AF10" s="247"/>
      <c r="AG10" s="247"/>
      <c r="AH10" s="247"/>
      <c r="AI10" s="247"/>
      <c r="AJ10" s="247"/>
      <c r="AK10" s="247"/>
      <c r="AL10" s="247"/>
    </row>
    <row r="11" ht="15.75" hidden="1" customHeight="1">
      <c r="A11" s="282" t="s">
        <v>315</v>
      </c>
      <c r="B11" s="255" t="s">
        <v>316</v>
      </c>
      <c r="C11" s="255" t="s">
        <v>6</v>
      </c>
      <c r="D11" s="57" t="s">
        <v>567</v>
      </c>
      <c r="E11" s="255" t="s">
        <v>569</v>
      </c>
      <c r="F11" s="281" t="s">
        <v>2072</v>
      </c>
      <c r="G11" s="255"/>
      <c r="H11" s="250">
        <v>1.0</v>
      </c>
      <c r="I11" s="255"/>
      <c r="J11" s="293">
        <v>7590.0</v>
      </c>
      <c r="K11" s="294">
        <v>3581.0</v>
      </c>
      <c r="L11" s="295">
        <v>1970.0</v>
      </c>
      <c r="M11" s="251">
        <f t="shared" si="1"/>
        <v>1970</v>
      </c>
      <c r="N11" s="255" t="s">
        <v>1804</v>
      </c>
      <c r="O11" s="247"/>
      <c r="P11" s="270"/>
      <c r="Q11" s="286"/>
      <c r="R11" s="286"/>
      <c r="S11" s="286"/>
      <c r="T11" s="286"/>
      <c r="U11" s="286"/>
      <c r="V11" s="286"/>
      <c r="W11" s="287"/>
      <c r="X11" s="286"/>
      <c r="Y11" s="286"/>
      <c r="Z11" s="286"/>
      <c r="AA11" s="286"/>
      <c r="AB11" s="286"/>
      <c r="AC11" s="286"/>
      <c r="AD11" s="286"/>
      <c r="AE11" s="247"/>
      <c r="AF11" s="247"/>
      <c r="AG11" s="247"/>
      <c r="AH11" s="247"/>
      <c r="AI11" s="252"/>
      <c r="AJ11" s="252"/>
      <c r="AK11" s="270"/>
      <c r="AL11" s="270"/>
    </row>
    <row r="12" ht="15.75" hidden="1" customHeight="1">
      <c r="A12" s="280" t="s">
        <v>315</v>
      </c>
      <c r="B12" s="255" t="s">
        <v>316</v>
      </c>
      <c r="C12" s="255" t="s">
        <v>6</v>
      </c>
      <c r="D12" s="57" t="s">
        <v>567</v>
      </c>
      <c r="E12" s="255" t="s">
        <v>569</v>
      </c>
      <c r="F12" s="256" t="s">
        <v>1799</v>
      </c>
      <c r="G12" s="255" t="s">
        <v>1800</v>
      </c>
      <c r="H12" s="250">
        <v>1.0</v>
      </c>
      <c r="I12" s="255">
        <v>10590.0</v>
      </c>
      <c r="J12" s="283"/>
      <c r="K12" s="283" t="s">
        <v>1801</v>
      </c>
      <c r="L12" s="284">
        <v>3910.0</v>
      </c>
      <c r="M12" s="285">
        <f t="shared" si="1"/>
        <v>3910</v>
      </c>
      <c r="N12" s="255" t="s">
        <v>1798</v>
      </c>
      <c r="O12" s="363"/>
      <c r="P12" s="247"/>
      <c r="Q12" s="247"/>
      <c r="R12" s="286"/>
      <c r="S12" s="286"/>
      <c r="T12" s="286"/>
      <c r="U12" s="286"/>
      <c r="V12" s="286"/>
      <c r="W12" s="286"/>
      <c r="X12" s="287"/>
      <c r="Y12" s="286"/>
      <c r="Z12" s="286"/>
      <c r="AA12" s="286"/>
      <c r="AB12" s="286"/>
      <c r="AC12" s="286"/>
      <c r="AD12" s="286"/>
      <c r="AE12" s="286"/>
      <c r="AF12" s="247"/>
      <c r="AG12" s="247"/>
      <c r="AH12" s="247"/>
      <c r="AI12" s="247"/>
      <c r="AJ12" s="247"/>
      <c r="AK12" s="270"/>
      <c r="AL12" s="270"/>
    </row>
    <row r="13" ht="15.75" hidden="1" customHeight="1">
      <c r="A13" s="35" t="s">
        <v>315</v>
      </c>
      <c r="B13" s="35" t="s">
        <v>316</v>
      </c>
      <c r="C13" s="35" t="s">
        <v>6</v>
      </c>
      <c r="D13" s="97" t="s">
        <v>328</v>
      </c>
      <c r="E13" s="97" t="s">
        <v>4</v>
      </c>
      <c r="F13" s="289" t="s">
        <v>1802</v>
      </c>
      <c r="G13" s="97" t="s">
        <v>377</v>
      </c>
      <c r="H13" s="39">
        <v>1.0</v>
      </c>
      <c r="I13" s="97">
        <v>15390.0</v>
      </c>
      <c r="J13" s="97">
        <v>9390.0</v>
      </c>
      <c r="K13" s="38"/>
      <c r="L13" s="290"/>
      <c r="M13" s="291">
        <v>4236.0</v>
      </c>
      <c r="N13" s="35"/>
      <c r="O13" s="231"/>
      <c r="P13" s="231"/>
      <c r="Q13" s="231"/>
      <c r="R13" s="292"/>
      <c r="S13" s="292"/>
      <c r="T13" s="292"/>
      <c r="U13" s="292"/>
      <c r="V13" s="292"/>
      <c r="W13" s="237"/>
      <c r="X13" s="246"/>
      <c r="Y13" s="237"/>
      <c r="Z13" s="237"/>
      <c r="AA13" s="237"/>
      <c r="AB13" s="237"/>
      <c r="AC13" s="237"/>
      <c r="AD13" s="237"/>
      <c r="AE13" s="237"/>
      <c r="AF13" s="44"/>
      <c r="AG13" s="44"/>
      <c r="AH13" s="44"/>
      <c r="AI13" s="252"/>
      <c r="AJ13" s="270"/>
      <c r="AK13" s="270"/>
      <c r="AL13" s="270"/>
    </row>
    <row r="14" ht="15.75" hidden="1" customHeight="1">
      <c r="A14" s="282" t="s">
        <v>315</v>
      </c>
      <c r="B14" s="255" t="s">
        <v>316</v>
      </c>
      <c r="C14" s="255" t="s">
        <v>6</v>
      </c>
      <c r="D14" s="255" t="s">
        <v>328</v>
      </c>
      <c r="E14" s="255" t="s">
        <v>319</v>
      </c>
      <c r="F14" s="281" t="s">
        <v>1803</v>
      </c>
      <c r="G14" s="255"/>
      <c r="H14" s="250">
        <v>1.0</v>
      </c>
      <c r="I14" s="255"/>
      <c r="J14" s="293">
        <v>12390.0</v>
      </c>
      <c r="K14" s="294"/>
      <c r="L14" s="295">
        <v>3154.0</v>
      </c>
      <c r="M14" s="251">
        <f t="shared" ref="M14:M16" si="2">L14*H14</f>
        <v>3154</v>
      </c>
      <c r="N14" s="255" t="s">
        <v>1804</v>
      </c>
      <c r="O14" s="247"/>
      <c r="P14" s="270"/>
      <c r="Q14" s="247"/>
      <c r="R14" s="286"/>
      <c r="S14" s="286"/>
      <c r="T14" s="286"/>
      <c r="U14" s="286"/>
      <c r="V14" s="286"/>
      <c r="W14" s="286"/>
      <c r="X14" s="287"/>
      <c r="Y14" s="286"/>
      <c r="Z14" s="286"/>
      <c r="AA14" s="286"/>
      <c r="AB14" s="286"/>
      <c r="AC14" s="286"/>
      <c r="AD14" s="286"/>
      <c r="AE14" s="286"/>
      <c r="AF14" s="247"/>
      <c r="AG14" s="247"/>
      <c r="AH14" s="247"/>
      <c r="AI14" s="252"/>
      <c r="AJ14" s="252"/>
      <c r="AK14" s="252"/>
      <c r="AL14" s="252"/>
    </row>
    <row r="15" ht="15.75" hidden="1" customHeight="1">
      <c r="A15" s="282" t="s">
        <v>315</v>
      </c>
      <c r="B15" s="255" t="s">
        <v>316</v>
      </c>
      <c r="C15" s="255" t="s">
        <v>6</v>
      </c>
      <c r="D15" s="255" t="s">
        <v>328</v>
      </c>
      <c r="E15" s="255" t="s">
        <v>319</v>
      </c>
      <c r="F15" s="281" t="s">
        <v>1805</v>
      </c>
      <c r="G15" s="255"/>
      <c r="H15" s="250">
        <v>1.0</v>
      </c>
      <c r="I15" s="255"/>
      <c r="J15" s="293">
        <v>8970.0</v>
      </c>
      <c r="K15" s="294"/>
      <c r="L15" s="295">
        <f>4760/2</f>
        <v>2380</v>
      </c>
      <c r="M15" s="251">
        <f t="shared" si="2"/>
        <v>2380</v>
      </c>
      <c r="N15" s="255" t="s">
        <v>1804</v>
      </c>
      <c r="O15" s="286"/>
      <c r="P15" s="296"/>
      <c r="Q15" s="286"/>
      <c r="R15" s="28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52"/>
      <c r="AJ15" s="252"/>
      <c r="AK15" s="252"/>
      <c r="AL15" s="252"/>
    </row>
    <row r="16" ht="15.75" hidden="1" customHeight="1">
      <c r="A16" s="282" t="s">
        <v>315</v>
      </c>
      <c r="B16" s="255" t="s">
        <v>316</v>
      </c>
      <c r="C16" s="255" t="s">
        <v>6</v>
      </c>
      <c r="D16" s="255" t="s">
        <v>328</v>
      </c>
      <c r="E16" s="255" t="s">
        <v>319</v>
      </c>
      <c r="F16" s="281" t="s">
        <v>1806</v>
      </c>
      <c r="G16" s="282"/>
      <c r="H16" s="250">
        <v>1.0</v>
      </c>
      <c r="I16" s="255"/>
      <c r="J16" s="293">
        <v>14970.0</v>
      </c>
      <c r="K16" s="294"/>
      <c r="L16" s="295">
        <v>3930.0</v>
      </c>
      <c r="M16" s="251">
        <f t="shared" si="2"/>
        <v>3930</v>
      </c>
      <c r="N16" s="255" t="s">
        <v>1804</v>
      </c>
      <c r="O16" s="286"/>
      <c r="P16" s="296"/>
      <c r="Q16" s="286"/>
      <c r="R16" s="28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52"/>
      <c r="AJ16" s="252"/>
      <c r="AK16" s="252"/>
      <c r="AL16" s="252"/>
    </row>
    <row r="17" ht="15.75" hidden="1" customHeight="1">
      <c r="A17" s="255" t="s">
        <v>315</v>
      </c>
      <c r="B17" s="255" t="s">
        <v>316</v>
      </c>
      <c r="C17" s="255" t="s">
        <v>6</v>
      </c>
      <c r="D17" s="255" t="s">
        <v>328</v>
      </c>
      <c r="E17" s="255" t="s">
        <v>569</v>
      </c>
      <c r="F17" s="256" t="s">
        <v>2031</v>
      </c>
      <c r="G17" s="339" t="s">
        <v>377</v>
      </c>
      <c r="H17" s="250">
        <v>1.0</v>
      </c>
      <c r="I17" s="255">
        <v>18390.0</v>
      </c>
      <c r="J17" s="293">
        <v>10990.0</v>
      </c>
      <c r="K17" s="340"/>
      <c r="L17" s="341"/>
      <c r="M17" s="251">
        <v>4673.0</v>
      </c>
      <c r="N17" s="255"/>
      <c r="O17" s="286"/>
      <c r="P17" s="28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63"/>
      <c r="AK17" s="252"/>
      <c r="AL17" s="252"/>
    </row>
    <row r="18" ht="15.75" hidden="1" customHeight="1">
      <c r="A18" s="280" t="s">
        <v>315</v>
      </c>
      <c r="B18" s="280" t="s">
        <v>316</v>
      </c>
      <c r="C18" s="280" t="s">
        <v>6</v>
      </c>
      <c r="D18" s="280" t="s">
        <v>370</v>
      </c>
      <c r="E18" s="280" t="s">
        <v>319</v>
      </c>
      <c r="F18" s="281" t="s">
        <v>1807</v>
      </c>
      <c r="G18" s="280" t="s">
        <v>1808</v>
      </c>
      <c r="H18" s="512">
        <v>1.0</v>
      </c>
      <c r="I18" s="280">
        <v>8390.0</v>
      </c>
      <c r="J18" s="280"/>
      <c r="K18" s="280"/>
      <c r="L18" s="513">
        <v>2558.0</v>
      </c>
      <c r="M18" s="285">
        <f>L18*H18</f>
        <v>2558</v>
      </c>
      <c r="N18" s="280" t="s">
        <v>1809</v>
      </c>
      <c r="O18" s="276"/>
      <c r="P18" s="514"/>
      <c r="Q18" s="514"/>
      <c r="R18" s="515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252"/>
      <c r="AK18" s="252"/>
      <c r="AL18" s="252"/>
    </row>
    <row r="19" ht="15.75" hidden="1" customHeight="1">
      <c r="A19" s="35" t="s">
        <v>315</v>
      </c>
      <c r="B19" s="35" t="s">
        <v>316</v>
      </c>
      <c r="C19" s="35" t="s">
        <v>6</v>
      </c>
      <c r="D19" s="35" t="s">
        <v>567</v>
      </c>
      <c r="E19" s="35" t="s">
        <v>569</v>
      </c>
      <c r="F19" s="348" t="s">
        <v>1810</v>
      </c>
      <c r="G19" s="35" t="s">
        <v>524</v>
      </c>
      <c r="H19" s="39">
        <v>1.0</v>
      </c>
      <c r="I19" s="59">
        <v>8990.0</v>
      </c>
      <c r="J19" s="38"/>
      <c r="K19" s="38"/>
      <c r="L19" s="290"/>
      <c r="M19" s="378">
        <v>3714.0</v>
      </c>
      <c r="N19" s="35" t="s">
        <v>1811</v>
      </c>
      <c r="O19" s="292"/>
      <c r="P19" s="292"/>
      <c r="Q19" s="292"/>
      <c r="R19" s="86"/>
      <c r="S19" s="231"/>
      <c r="T19" s="231"/>
      <c r="U19" s="231"/>
      <c r="V19" s="231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252"/>
      <c r="AJ19" s="270"/>
      <c r="AK19" s="270"/>
      <c r="AL19" s="270"/>
    </row>
    <row r="20" ht="15.75" hidden="1" customHeight="1">
      <c r="A20" s="35" t="s">
        <v>315</v>
      </c>
      <c r="B20" s="35" t="s">
        <v>316</v>
      </c>
      <c r="C20" s="35" t="s">
        <v>6</v>
      </c>
      <c r="D20" s="35" t="s">
        <v>567</v>
      </c>
      <c r="E20" s="35" t="s">
        <v>569</v>
      </c>
      <c r="F20" s="325" t="s">
        <v>2050</v>
      </c>
      <c r="G20" s="326" t="s">
        <v>524</v>
      </c>
      <c r="H20" s="154">
        <v>1.0</v>
      </c>
      <c r="I20" s="57">
        <v>12990.0</v>
      </c>
      <c r="J20" s="57">
        <v>8990.0</v>
      </c>
      <c r="K20" s="57"/>
      <c r="L20" s="154">
        <v>3714.0</v>
      </c>
      <c r="M20" s="327">
        <f t="shared" ref="M20:M31" si="3">L20*H20</f>
        <v>3714</v>
      </c>
      <c r="N20" s="57" t="s">
        <v>1814</v>
      </c>
      <c r="O20" s="547"/>
      <c r="P20" s="347"/>
      <c r="Q20" s="347"/>
      <c r="R20" s="421"/>
      <c r="S20" s="323"/>
      <c r="T20" s="323"/>
      <c r="U20" s="323"/>
      <c r="V20" s="323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252"/>
      <c r="AK20" s="270"/>
      <c r="AL20" s="270"/>
    </row>
    <row r="21" ht="15.75" customHeight="1">
      <c r="A21" s="35" t="s">
        <v>315</v>
      </c>
      <c r="B21" s="35" t="s">
        <v>316</v>
      </c>
      <c r="C21" s="35" t="s">
        <v>6</v>
      </c>
      <c r="D21" s="35" t="s">
        <v>474</v>
      </c>
      <c r="E21" s="35" t="s">
        <v>569</v>
      </c>
      <c r="F21" s="325" t="s">
        <v>2052</v>
      </c>
      <c r="G21" s="326" t="s">
        <v>524</v>
      </c>
      <c r="H21" s="154">
        <v>1.0</v>
      </c>
      <c r="I21" s="57">
        <v>12990.0</v>
      </c>
      <c r="J21" s="57">
        <v>8990.0</v>
      </c>
      <c r="K21" s="57"/>
      <c r="L21" s="154">
        <v>3714.0</v>
      </c>
      <c r="M21" s="327">
        <f t="shared" si="3"/>
        <v>3714</v>
      </c>
      <c r="N21" s="57" t="s">
        <v>1814</v>
      </c>
      <c r="O21" s="547"/>
      <c r="P21" s="347"/>
      <c r="Q21" s="347"/>
      <c r="R21" s="421"/>
      <c r="S21" s="323"/>
      <c r="T21" s="323"/>
      <c r="U21" s="323"/>
      <c r="V21" s="323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252"/>
      <c r="AK21" s="270"/>
      <c r="AL21" s="270"/>
    </row>
    <row r="22" ht="15.75" customHeight="1">
      <c r="A22" s="35" t="s">
        <v>315</v>
      </c>
      <c r="B22" s="35" t="s">
        <v>316</v>
      </c>
      <c r="C22" s="35" t="s">
        <v>6</v>
      </c>
      <c r="D22" s="35" t="s">
        <v>474</v>
      </c>
      <c r="E22" s="35" t="s">
        <v>569</v>
      </c>
      <c r="F22" s="325" t="s">
        <v>1813</v>
      </c>
      <c r="G22" s="326" t="s">
        <v>524</v>
      </c>
      <c r="H22" s="154">
        <v>1.0</v>
      </c>
      <c r="I22" s="57">
        <v>12990.0</v>
      </c>
      <c r="J22" s="57">
        <v>10390.0</v>
      </c>
      <c r="K22" s="57"/>
      <c r="L22" s="154">
        <v>3594.0</v>
      </c>
      <c r="M22" s="327">
        <f t="shared" si="3"/>
        <v>3594</v>
      </c>
      <c r="N22" s="57" t="s">
        <v>1814</v>
      </c>
      <c r="O22" s="547"/>
      <c r="P22" s="347"/>
      <c r="Q22" s="347"/>
      <c r="R22" s="421"/>
      <c r="S22" s="323"/>
      <c r="T22" s="323"/>
      <c r="U22" s="323"/>
      <c r="V22" s="323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252"/>
      <c r="AK22" s="270"/>
      <c r="AL22" s="270"/>
    </row>
    <row r="23" ht="15.75" hidden="1" customHeight="1">
      <c r="A23" s="35" t="s">
        <v>315</v>
      </c>
      <c r="B23" s="35" t="s">
        <v>316</v>
      </c>
      <c r="C23" s="35" t="s">
        <v>6</v>
      </c>
      <c r="D23" s="35" t="s">
        <v>328</v>
      </c>
      <c r="E23" s="35" t="s">
        <v>569</v>
      </c>
      <c r="F23" s="325" t="s">
        <v>1815</v>
      </c>
      <c r="G23" s="326" t="s">
        <v>524</v>
      </c>
      <c r="H23" s="154">
        <v>1.0</v>
      </c>
      <c r="I23" s="57">
        <v>12990.0</v>
      </c>
      <c r="J23" s="57">
        <v>8990.0</v>
      </c>
      <c r="K23" s="57"/>
      <c r="L23" s="154">
        <v>3714.0</v>
      </c>
      <c r="M23" s="327">
        <f t="shared" si="3"/>
        <v>3714</v>
      </c>
      <c r="N23" s="57" t="s">
        <v>1814</v>
      </c>
      <c r="O23" s="547"/>
      <c r="P23" s="347"/>
      <c r="Q23" s="347"/>
      <c r="R23" s="421"/>
      <c r="S23" s="323"/>
      <c r="T23" s="323"/>
      <c r="U23" s="323"/>
      <c r="V23" s="323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252"/>
      <c r="AK23" s="270"/>
      <c r="AL23" s="270"/>
    </row>
    <row r="24" ht="15.75" hidden="1" customHeight="1">
      <c r="A24" s="35" t="s">
        <v>315</v>
      </c>
      <c r="B24" s="35" t="s">
        <v>316</v>
      </c>
      <c r="C24" s="35" t="s">
        <v>6</v>
      </c>
      <c r="D24" s="35" t="s">
        <v>567</v>
      </c>
      <c r="E24" s="35" t="s">
        <v>569</v>
      </c>
      <c r="F24" s="325" t="s">
        <v>1815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si="3"/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</row>
    <row r="25" ht="15.75" customHeight="1">
      <c r="A25" s="35" t="s">
        <v>315</v>
      </c>
      <c r="B25" s="35" t="s">
        <v>316</v>
      </c>
      <c r="C25" s="35" t="s">
        <v>6</v>
      </c>
      <c r="D25" s="35" t="s">
        <v>474</v>
      </c>
      <c r="E25" s="35" t="s">
        <v>569</v>
      </c>
      <c r="F25" s="325" t="s">
        <v>2053</v>
      </c>
      <c r="G25" s="326" t="s">
        <v>524</v>
      </c>
      <c r="H25" s="154">
        <v>1.0</v>
      </c>
      <c r="I25" s="57">
        <v>12990.0</v>
      </c>
      <c r="J25" s="57">
        <v>8990.0</v>
      </c>
      <c r="K25" s="57"/>
      <c r="L25" s="154">
        <v>3714.0</v>
      </c>
      <c r="M25" s="327">
        <f t="shared" si="3"/>
        <v>3714</v>
      </c>
      <c r="N25" s="57" t="s">
        <v>1814</v>
      </c>
      <c r="O25" s="547"/>
      <c r="P25" s="347"/>
      <c r="Q25" s="347"/>
      <c r="R25" s="421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</row>
    <row r="26" ht="15.75" hidden="1" customHeight="1">
      <c r="A26" s="35" t="s">
        <v>315</v>
      </c>
      <c r="B26" s="80" t="s">
        <v>316</v>
      </c>
      <c r="C26" s="80" t="s">
        <v>6</v>
      </c>
      <c r="D26" s="80" t="s">
        <v>328</v>
      </c>
      <c r="E26" s="80" t="s">
        <v>569</v>
      </c>
      <c r="F26" s="516" t="s">
        <v>2073</v>
      </c>
      <c r="G26" s="517" t="s">
        <v>524</v>
      </c>
      <c r="H26" s="518">
        <v>1.0</v>
      </c>
      <c r="I26" s="519">
        <v>12990.0</v>
      </c>
      <c r="J26" s="519">
        <v>10390.0</v>
      </c>
      <c r="K26" s="64"/>
      <c r="L26" s="518">
        <v>3594.0</v>
      </c>
      <c r="M26" s="520">
        <f t="shared" si="3"/>
        <v>3594</v>
      </c>
      <c r="N26" s="519" t="s">
        <v>1814</v>
      </c>
      <c r="O26" s="547"/>
      <c r="P26" s="420"/>
      <c r="Q26" s="323"/>
      <c r="R26" s="323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</row>
    <row r="27" ht="15.75" hidden="1" customHeight="1">
      <c r="A27" s="306" t="s">
        <v>315</v>
      </c>
      <c r="B27" s="307" t="s">
        <v>316</v>
      </c>
      <c r="C27" s="307" t="s">
        <v>6</v>
      </c>
      <c r="D27" s="308" t="s">
        <v>328</v>
      </c>
      <c r="E27" s="307" t="s">
        <v>569</v>
      </c>
      <c r="F27" s="317" t="s">
        <v>1816</v>
      </c>
      <c r="G27" s="318" t="s">
        <v>524</v>
      </c>
      <c r="H27" s="319">
        <v>1.0</v>
      </c>
      <c r="I27" s="257">
        <v>12990.0</v>
      </c>
      <c r="J27" s="257">
        <v>8990.0</v>
      </c>
      <c r="K27" s="64"/>
      <c r="L27" s="319">
        <v>3714.0</v>
      </c>
      <c r="M27" s="320">
        <f t="shared" si="3"/>
        <v>3714</v>
      </c>
      <c r="N27" s="257" t="s">
        <v>1814</v>
      </c>
      <c r="O27" s="328" t="s">
        <v>1817</v>
      </c>
      <c r="P27" s="322"/>
      <c r="Q27" s="323"/>
      <c r="R27" s="323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</row>
    <row r="28" ht="15.75" customHeight="1">
      <c r="A28" s="522" t="s">
        <v>315</v>
      </c>
      <c r="B28" s="257" t="s">
        <v>316</v>
      </c>
      <c r="C28" s="257" t="s">
        <v>6</v>
      </c>
      <c r="D28" s="523" t="s">
        <v>474</v>
      </c>
      <c r="E28" s="337" t="s">
        <v>569</v>
      </c>
      <c r="F28" s="524" t="s">
        <v>1818</v>
      </c>
      <c r="G28" s="337"/>
      <c r="H28" s="525">
        <v>1.0</v>
      </c>
      <c r="I28" s="523">
        <v>10990.0</v>
      </c>
      <c r="J28" s="526">
        <v>9790.0</v>
      </c>
      <c r="K28" s="366" t="s">
        <v>1819</v>
      </c>
      <c r="L28" s="527">
        <v>3054.0</v>
      </c>
      <c r="M28" s="528">
        <f t="shared" si="3"/>
        <v>3054</v>
      </c>
      <c r="N28" s="523" t="s">
        <v>1820</v>
      </c>
      <c r="O28" s="335"/>
      <c r="P28" s="529"/>
      <c r="Q28" s="366"/>
      <c r="R28" s="366"/>
      <c r="S28" s="247"/>
      <c r="T28" s="247"/>
      <c r="U28" s="247"/>
      <c r="V28" s="247"/>
      <c r="W28" s="247"/>
      <c r="X28" s="247"/>
      <c r="Y28" s="247"/>
      <c r="Z28" s="247"/>
      <c r="AA28" s="247"/>
      <c r="AB28" s="247"/>
      <c r="AC28" s="247"/>
      <c r="AD28" s="247"/>
      <c r="AE28" s="247"/>
      <c r="AF28" s="247"/>
      <c r="AG28" s="247"/>
      <c r="AH28" s="252"/>
      <c r="AI28" s="252"/>
      <c r="AJ28" s="270"/>
      <c r="AK28" s="270"/>
      <c r="AL28" s="270"/>
    </row>
    <row r="29" ht="15.75" hidden="1" customHeight="1">
      <c r="A29" s="522" t="s">
        <v>315</v>
      </c>
      <c r="B29" s="257" t="s">
        <v>316</v>
      </c>
      <c r="C29" s="257" t="s">
        <v>6</v>
      </c>
      <c r="D29" s="523" t="s">
        <v>567</v>
      </c>
      <c r="E29" s="337" t="s">
        <v>569</v>
      </c>
      <c r="F29" s="524" t="s">
        <v>1821</v>
      </c>
      <c r="G29" s="337"/>
      <c r="H29" s="525">
        <v>1.0</v>
      </c>
      <c r="I29" s="523">
        <v>10990.0</v>
      </c>
      <c r="J29" s="526">
        <v>9790.0</v>
      </c>
      <c r="K29" s="366" t="s">
        <v>1819</v>
      </c>
      <c r="L29" s="527">
        <v>3054.0</v>
      </c>
      <c r="M29" s="528">
        <f t="shared" si="3"/>
        <v>3054</v>
      </c>
      <c r="N29" s="523" t="s">
        <v>1820</v>
      </c>
      <c r="O29" s="335"/>
      <c r="P29" s="529"/>
      <c r="Q29" s="366"/>
      <c r="R29" s="366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  <c r="AF29" s="247"/>
      <c r="AG29" s="247"/>
      <c r="AH29" s="252"/>
      <c r="AI29" s="252"/>
      <c r="AJ29" s="270"/>
      <c r="AK29" s="270"/>
      <c r="AL29" s="270"/>
    </row>
    <row r="30" ht="15.75" hidden="1" customHeight="1">
      <c r="A30" s="297" t="s">
        <v>315</v>
      </c>
      <c r="B30" s="337" t="s">
        <v>316</v>
      </c>
      <c r="C30" s="337" t="s">
        <v>6</v>
      </c>
      <c r="D30" s="337" t="s">
        <v>328</v>
      </c>
      <c r="E30" s="337" t="s">
        <v>4</v>
      </c>
      <c r="F30" s="299" t="s">
        <v>2138</v>
      </c>
      <c r="G30" s="337"/>
      <c r="H30" s="319">
        <v>0.0</v>
      </c>
      <c r="I30" s="337">
        <v>13990.0</v>
      </c>
      <c r="J30" s="593"/>
      <c r="K30" s="594"/>
      <c r="L30" s="595">
        <v>6297.0</v>
      </c>
      <c r="M30" s="596">
        <f t="shared" si="3"/>
        <v>0</v>
      </c>
      <c r="N30" s="337" t="s">
        <v>1798</v>
      </c>
      <c r="O30" s="584" t="s">
        <v>2139</v>
      </c>
      <c r="P30" s="555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47"/>
      <c r="AI30" s="247"/>
      <c r="AJ30" s="247"/>
      <c r="AK30" s="270"/>
      <c r="AL30" s="270"/>
    </row>
    <row r="31" ht="15.75" customHeight="1">
      <c r="A31" s="306" t="s">
        <v>315</v>
      </c>
      <c r="B31" s="307" t="s">
        <v>316</v>
      </c>
      <c r="C31" s="307" t="s">
        <v>6</v>
      </c>
      <c r="D31" s="307" t="s">
        <v>474</v>
      </c>
      <c r="E31" s="307" t="s">
        <v>569</v>
      </c>
      <c r="F31" s="317" t="s">
        <v>2123</v>
      </c>
      <c r="G31" s="318" t="s">
        <v>524</v>
      </c>
      <c r="H31" s="319">
        <v>1.0</v>
      </c>
      <c r="I31" s="257">
        <v>9970.0</v>
      </c>
      <c r="J31" s="257">
        <v>6970.0</v>
      </c>
      <c r="K31" s="64"/>
      <c r="L31" s="319">
        <v>3179.0</v>
      </c>
      <c r="M31" s="320">
        <f t="shared" si="3"/>
        <v>3179</v>
      </c>
      <c r="N31" s="257" t="s">
        <v>1814</v>
      </c>
      <c r="O31" s="321"/>
      <c r="P31" s="322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</row>
    <row r="32" ht="15.75" hidden="1" customHeight="1">
      <c r="A32" s="502" t="s">
        <v>315</v>
      </c>
      <c r="B32" s="257" t="s">
        <v>316</v>
      </c>
      <c r="C32" s="257" t="s">
        <v>6</v>
      </c>
      <c r="D32" s="257" t="s">
        <v>328</v>
      </c>
      <c r="E32" s="257" t="s">
        <v>4</v>
      </c>
      <c r="F32" s="581" t="s">
        <v>566</v>
      </c>
      <c r="G32" s="257" t="s">
        <v>524</v>
      </c>
      <c r="H32" s="310">
        <v>1.0</v>
      </c>
      <c r="I32" s="311">
        <v>13970.0</v>
      </c>
      <c r="J32" s="311">
        <v>11390.0</v>
      </c>
      <c r="L32" s="582">
        <v>5477.0</v>
      </c>
      <c r="M32" s="583">
        <v>4655.0</v>
      </c>
      <c r="N32" s="257" t="s">
        <v>476</v>
      </c>
      <c r="O32" s="304"/>
      <c r="P32" s="585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70"/>
      <c r="AK32" s="270"/>
      <c r="AL32" s="270"/>
    </row>
    <row r="33" ht="15.75" hidden="1" customHeight="1">
      <c r="A33" s="306" t="s">
        <v>315</v>
      </c>
      <c r="B33" s="307" t="s">
        <v>316</v>
      </c>
      <c r="C33" s="307" t="s">
        <v>6</v>
      </c>
      <c r="D33" s="307" t="s">
        <v>328</v>
      </c>
      <c r="E33" s="307" t="s">
        <v>569</v>
      </c>
      <c r="F33" s="317" t="s">
        <v>1822</v>
      </c>
      <c r="G33" s="318" t="s">
        <v>524</v>
      </c>
      <c r="H33" s="319">
        <v>1.0</v>
      </c>
      <c r="I33" s="257">
        <v>13990.0</v>
      </c>
      <c r="J33" s="257">
        <v>9790.0</v>
      </c>
      <c r="K33" s="64"/>
      <c r="L33" s="319">
        <v>4563.0</v>
      </c>
      <c r="M33" s="320">
        <f>L33*H33</f>
        <v>4563</v>
      </c>
      <c r="N33" s="257" t="s">
        <v>1814</v>
      </c>
      <c r="O33" s="321"/>
      <c r="P33" s="322"/>
      <c r="Q33" s="323"/>
      <c r="R33" s="323"/>
      <c r="S33" s="323"/>
      <c r="T33" s="323"/>
      <c r="U33" s="323"/>
      <c r="V33" s="323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252"/>
      <c r="AK33" s="270"/>
      <c r="AL33" s="270"/>
    </row>
    <row r="34" ht="15.75" hidden="1" customHeight="1">
      <c r="A34" s="425" t="s">
        <v>315</v>
      </c>
      <c r="B34" s="337" t="s">
        <v>316</v>
      </c>
      <c r="C34" s="337" t="s">
        <v>6</v>
      </c>
      <c r="D34" s="337" t="s">
        <v>328</v>
      </c>
      <c r="E34" s="337" t="s">
        <v>569</v>
      </c>
      <c r="F34" s="549" t="s">
        <v>1823</v>
      </c>
      <c r="G34" s="550" t="s">
        <v>377</v>
      </c>
      <c r="H34" s="551">
        <v>1.0</v>
      </c>
      <c r="I34" s="337">
        <v>14590.0</v>
      </c>
      <c r="J34" s="552">
        <v>8790.0</v>
      </c>
      <c r="K34" s="553"/>
      <c r="L34" s="554"/>
      <c r="M34" s="528">
        <v>3738.0</v>
      </c>
      <c r="N34" s="337"/>
      <c r="O34" s="336"/>
      <c r="P34" s="555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47"/>
      <c r="AI34" s="247"/>
      <c r="AJ34" s="63"/>
      <c r="AK34" s="270"/>
      <c r="AL34" s="270"/>
    </row>
    <row r="35" ht="15.75" hidden="1" customHeight="1">
      <c r="A35" s="306" t="s">
        <v>315</v>
      </c>
      <c r="B35" s="307" t="s">
        <v>316</v>
      </c>
      <c r="C35" s="307" t="s">
        <v>6</v>
      </c>
      <c r="D35" s="556" t="s">
        <v>1824</v>
      </c>
      <c r="E35" s="307" t="s">
        <v>569</v>
      </c>
      <c r="F35" s="317" t="s">
        <v>1825</v>
      </c>
      <c r="G35" s="318" t="s">
        <v>524</v>
      </c>
      <c r="H35" s="319">
        <v>1.0</v>
      </c>
      <c r="I35" s="257">
        <v>10990.0</v>
      </c>
      <c r="J35" s="257">
        <v>7790.0</v>
      </c>
      <c r="K35" s="64"/>
      <c r="L35" s="319">
        <v>3594.0</v>
      </c>
      <c r="M35" s="320">
        <f t="shared" ref="M35:M37" si="4">L35*H35</f>
        <v>3594</v>
      </c>
      <c r="N35" s="257" t="s">
        <v>1814</v>
      </c>
      <c r="O35" s="328" t="s">
        <v>1826</v>
      </c>
      <c r="P35" s="322"/>
      <c r="Q35" s="323"/>
      <c r="R35" s="323"/>
      <c r="S35" s="323"/>
      <c r="T35" s="323"/>
      <c r="U35" s="323"/>
      <c r="V35" s="323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252"/>
      <c r="AK35" s="270"/>
      <c r="AL35" s="270"/>
    </row>
    <row r="36" ht="15.75" hidden="1" customHeight="1">
      <c r="A36" s="522" t="s">
        <v>315</v>
      </c>
      <c r="B36" s="257" t="s">
        <v>316</v>
      </c>
      <c r="C36" s="257" t="s">
        <v>6</v>
      </c>
      <c r="D36" s="523" t="s">
        <v>328</v>
      </c>
      <c r="E36" s="337" t="s">
        <v>569</v>
      </c>
      <c r="F36" s="524" t="s">
        <v>1827</v>
      </c>
      <c r="G36" s="337"/>
      <c r="H36" s="525">
        <v>1.0</v>
      </c>
      <c r="I36" s="523">
        <v>22990.0</v>
      </c>
      <c r="J36" s="526">
        <v>13790.0</v>
      </c>
      <c r="K36" s="366"/>
      <c r="L36" s="586">
        <v>5222.0</v>
      </c>
      <c r="M36" s="528">
        <f t="shared" si="4"/>
        <v>5222</v>
      </c>
      <c r="N36" s="523" t="s">
        <v>1820</v>
      </c>
      <c r="O36" s="335"/>
      <c r="P36" s="529"/>
      <c r="Q36" s="366"/>
      <c r="R36" s="366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7"/>
      <c r="AH36" s="252"/>
      <c r="AI36" s="252"/>
      <c r="AJ36" s="270"/>
      <c r="AK36" s="270"/>
      <c r="AL36" s="270"/>
    </row>
    <row r="37" ht="15.75" hidden="1" customHeight="1">
      <c r="A37" s="306" t="s">
        <v>315</v>
      </c>
      <c r="B37" s="307" t="s">
        <v>316</v>
      </c>
      <c r="C37" s="307" t="s">
        <v>6</v>
      </c>
      <c r="D37" s="307" t="s">
        <v>567</v>
      </c>
      <c r="E37" s="307" t="s">
        <v>569</v>
      </c>
      <c r="F37" s="317" t="s">
        <v>1827</v>
      </c>
      <c r="G37" s="318" t="s">
        <v>524</v>
      </c>
      <c r="H37" s="319">
        <v>1.0</v>
      </c>
      <c r="I37" s="257">
        <v>15990.0</v>
      </c>
      <c r="J37" s="257">
        <v>11190.0</v>
      </c>
      <c r="K37" s="64"/>
      <c r="L37" s="319">
        <v>5254.0</v>
      </c>
      <c r="M37" s="320">
        <f t="shared" si="4"/>
        <v>5254</v>
      </c>
      <c r="N37" s="257" t="s">
        <v>1814</v>
      </c>
      <c r="O37" s="321"/>
      <c r="P37" s="322"/>
      <c r="Q37" s="323"/>
      <c r="R37" s="323"/>
      <c r="S37" s="323"/>
      <c r="T37" s="323"/>
      <c r="U37" s="323"/>
      <c r="V37" s="323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252"/>
      <c r="AK37" s="270"/>
      <c r="AL37" s="270"/>
    </row>
    <row r="38" ht="15.75" hidden="1" customHeight="1">
      <c r="A38" s="35" t="s">
        <v>315</v>
      </c>
      <c r="B38" s="35" t="s">
        <v>316</v>
      </c>
      <c r="C38" s="35" t="s">
        <v>6</v>
      </c>
      <c r="D38" s="35" t="s">
        <v>328</v>
      </c>
      <c r="E38" s="35" t="s">
        <v>4</v>
      </c>
      <c r="F38" s="348" t="s">
        <v>1828</v>
      </c>
      <c r="G38" s="35" t="s">
        <v>524</v>
      </c>
      <c r="H38" s="39">
        <v>1.0</v>
      </c>
      <c r="I38" s="59">
        <v>14190.0</v>
      </c>
      <c r="J38" s="38"/>
      <c r="K38" s="38"/>
      <c r="L38" s="290"/>
      <c r="M38" s="378">
        <v>6131.0</v>
      </c>
      <c r="N38" s="35" t="s">
        <v>1811</v>
      </c>
      <c r="O38" s="315"/>
      <c r="P38" s="315"/>
      <c r="Q38" s="315"/>
      <c r="R38" s="315"/>
      <c r="S38" s="315"/>
      <c r="T38" s="530"/>
      <c r="U38" s="315"/>
      <c r="V38" s="315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252"/>
      <c r="AJ38" s="270"/>
      <c r="AK38" s="270"/>
      <c r="AL38" s="270"/>
    </row>
    <row r="39" ht="15.75" hidden="1" customHeight="1">
      <c r="A39" s="282" t="s">
        <v>315</v>
      </c>
      <c r="B39" s="255" t="s">
        <v>316</v>
      </c>
      <c r="C39" s="255" t="s">
        <v>6</v>
      </c>
      <c r="D39" s="255" t="s">
        <v>328</v>
      </c>
      <c r="E39" s="255" t="s">
        <v>319</v>
      </c>
      <c r="F39" s="281" t="s">
        <v>1829</v>
      </c>
      <c r="G39" s="282"/>
      <c r="H39" s="250">
        <v>1.0</v>
      </c>
      <c r="I39" s="255">
        <v>13890.0</v>
      </c>
      <c r="J39" s="293">
        <v>12590.0</v>
      </c>
      <c r="K39" s="294"/>
      <c r="L39" s="295">
        <v>5267.0</v>
      </c>
      <c r="M39" s="251">
        <f>L39*H39</f>
        <v>5267</v>
      </c>
      <c r="N39" s="255" t="s">
        <v>1830</v>
      </c>
      <c r="O39" s="336"/>
      <c r="P39" s="336"/>
      <c r="Q39" s="336"/>
      <c r="R39" s="336"/>
      <c r="S39" s="336"/>
      <c r="T39" s="337"/>
      <c r="U39" s="336"/>
      <c r="V39" s="336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7"/>
      <c r="AH39" s="252"/>
      <c r="AI39" s="270"/>
      <c r="AJ39" s="270"/>
      <c r="AK39" s="270"/>
      <c r="AL39" s="270"/>
    </row>
    <row r="40" ht="15.75" hidden="1" customHeight="1">
      <c r="A40" s="261" t="s">
        <v>315</v>
      </c>
      <c r="B40" s="35" t="s">
        <v>316</v>
      </c>
      <c r="C40" s="35" t="s">
        <v>6</v>
      </c>
      <c r="D40" s="35" t="s">
        <v>328</v>
      </c>
      <c r="E40" s="35" t="s">
        <v>319</v>
      </c>
      <c r="F40" s="355" t="s">
        <v>1831</v>
      </c>
      <c r="G40" s="35" t="s">
        <v>524</v>
      </c>
      <c r="H40" s="264">
        <v>1.0</v>
      </c>
      <c r="I40" s="244" t="s">
        <v>1832</v>
      </c>
      <c r="J40" s="265"/>
      <c r="K40" s="266"/>
      <c r="L40" s="264" t="s">
        <v>1833</v>
      </c>
      <c r="M40" s="267" t="s">
        <v>1833</v>
      </c>
      <c r="N40" s="35" t="s">
        <v>1793</v>
      </c>
      <c r="O40" s="543"/>
      <c r="P40" s="543"/>
      <c r="Q40" s="543"/>
      <c r="R40" s="543"/>
      <c r="S40" s="543"/>
      <c r="T40" s="557"/>
      <c r="U40" s="558"/>
      <c r="V40" s="558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252"/>
      <c r="AJ40" s="270"/>
      <c r="AK40" s="270"/>
      <c r="AL40" s="270"/>
    </row>
    <row r="41" ht="15.75" hidden="1" customHeight="1">
      <c r="A41" s="271" t="s">
        <v>315</v>
      </c>
      <c r="B41" s="57" t="s">
        <v>316</v>
      </c>
      <c r="C41" s="57" t="s">
        <v>6</v>
      </c>
      <c r="D41" s="97" t="s">
        <v>567</v>
      </c>
      <c r="E41" s="57" t="s">
        <v>4</v>
      </c>
      <c r="F41" s="57" t="s">
        <v>630</v>
      </c>
      <c r="G41" s="57" t="s">
        <v>524</v>
      </c>
      <c r="H41" s="39">
        <v>1.0</v>
      </c>
      <c r="I41" s="120">
        <v>23990.0</v>
      </c>
      <c r="J41" s="120">
        <v>11990.0</v>
      </c>
      <c r="K41" s="119"/>
      <c r="L41" s="61" t="s">
        <v>631</v>
      </c>
      <c r="M41" s="62">
        <v>5554.0</v>
      </c>
      <c r="N41" s="57" t="s">
        <v>629</v>
      </c>
      <c r="O41" s="304"/>
      <c r="P41" s="304"/>
      <c r="Q41" s="304"/>
      <c r="R41" s="304"/>
      <c r="S41" s="304"/>
      <c r="T41" s="559"/>
      <c r="U41" s="304"/>
      <c r="V41" s="304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70"/>
      <c r="AJ41" s="270"/>
      <c r="AK41" s="270"/>
    </row>
    <row r="42" ht="15.75" hidden="1" customHeight="1">
      <c r="A42" s="255" t="s">
        <v>315</v>
      </c>
      <c r="B42" s="255" t="s">
        <v>316</v>
      </c>
      <c r="C42" s="255" t="s">
        <v>6</v>
      </c>
      <c r="D42" s="255" t="s">
        <v>328</v>
      </c>
      <c r="E42" s="339" t="s">
        <v>4</v>
      </c>
      <c r="F42" s="256" t="s">
        <v>1834</v>
      </c>
      <c r="G42" s="339" t="s">
        <v>377</v>
      </c>
      <c r="H42" s="250">
        <v>1.0</v>
      </c>
      <c r="I42" s="255">
        <v>17190.0</v>
      </c>
      <c r="J42" s="293">
        <v>10390.0</v>
      </c>
      <c r="K42" s="340"/>
      <c r="L42" s="341"/>
      <c r="M42" s="251">
        <v>4365.0</v>
      </c>
      <c r="N42" s="255"/>
      <c r="O42" s="336"/>
      <c r="P42" s="336"/>
      <c r="Q42" s="336"/>
      <c r="R42" s="336"/>
      <c r="S42" s="336"/>
      <c r="T42" s="337"/>
      <c r="U42" s="336"/>
      <c r="V42" s="336"/>
      <c r="W42" s="247"/>
      <c r="X42" s="247"/>
      <c r="Y42" s="247"/>
      <c r="Z42" s="247"/>
      <c r="AA42" s="247"/>
      <c r="AB42" s="247"/>
      <c r="AC42" s="247"/>
      <c r="AD42" s="247"/>
      <c r="AE42" s="247"/>
      <c r="AF42" s="247"/>
      <c r="AG42" s="247"/>
      <c r="AH42" s="247"/>
      <c r="AI42" s="247"/>
      <c r="AJ42" s="63"/>
      <c r="AK42" s="270"/>
      <c r="AL42" s="270"/>
    </row>
    <row r="43" ht="15.75" customHeight="1">
      <c r="A43" s="35" t="s">
        <v>315</v>
      </c>
      <c r="B43" s="35" t="s">
        <v>316</v>
      </c>
      <c r="C43" s="35" t="s">
        <v>6</v>
      </c>
      <c r="D43" s="35" t="s">
        <v>474</v>
      </c>
      <c r="E43" s="35" t="s">
        <v>319</v>
      </c>
      <c r="F43" s="325" t="s">
        <v>2104</v>
      </c>
      <c r="G43" s="326" t="s">
        <v>524</v>
      </c>
      <c r="H43" s="154">
        <v>1.0</v>
      </c>
      <c r="I43" s="57">
        <v>14970.0</v>
      </c>
      <c r="J43" s="57">
        <v>10790.0</v>
      </c>
      <c r="K43" s="57"/>
      <c r="L43" s="154">
        <v>4929.0</v>
      </c>
      <c r="M43" s="327">
        <f>L43*H43</f>
        <v>4929</v>
      </c>
      <c r="N43" s="57" t="s">
        <v>1814</v>
      </c>
      <c r="O43" s="321"/>
      <c r="P43" s="329"/>
      <c r="Q43" s="329"/>
      <c r="R43" s="329"/>
      <c r="S43" s="329"/>
      <c r="T43" s="330"/>
      <c r="U43" s="329"/>
      <c r="V43" s="329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252"/>
      <c r="AK43" s="270"/>
      <c r="AL43" s="270"/>
    </row>
    <row r="44" ht="15.75" hidden="1" customHeight="1">
      <c r="A44" s="35" t="s">
        <v>315</v>
      </c>
      <c r="B44" s="35" t="s">
        <v>316</v>
      </c>
      <c r="C44" s="35" t="s">
        <v>6</v>
      </c>
      <c r="D44" s="97" t="s">
        <v>567</v>
      </c>
      <c r="E44" s="97" t="s">
        <v>4</v>
      </c>
      <c r="F44" s="289" t="s">
        <v>568</v>
      </c>
      <c r="G44" s="97" t="s">
        <v>377</v>
      </c>
      <c r="H44" s="39">
        <v>1.0</v>
      </c>
      <c r="I44" s="97">
        <v>23990.0</v>
      </c>
      <c r="J44" s="97">
        <v>11970.0</v>
      </c>
      <c r="K44" s="38"/>
      <c r="L44" s="290"/>
      <c r="M44" s="291">
        <v>5626.0</v>
      </c>
      <c r="N44" s="35"/>
      <c r="O44" s="315"/>
      <c r="P44" s="315"/>
      <c r="Q44" s="315"/>
      <c r="R44" s="315"/>
      <c r="S44" s="315"/>
      <c r="T44" s="530"/>
      <c r="U44" s="315"/>
      <c r="V44" s="315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252"/>
      <c r="AJ44" s="270"/>
      <c r="AK44" s="270"/>
      <c r="AL44" s="270"/>
    </row>
    <row r="45" ht="15.75" hidden="1" customHeight="1">
      <c r="A45" s="271" t="s">
        <v>315</v>
      </c>
      <c r="B45" s="57" t="s">
        <v>316</v>
      </c>
      <c r="C45" s="57" t="s">
        <v>6</v>
      </c>
      <c r="D45" s="362" t="s">
        <v>328</v>
      </c>
      <c r="E45" s="57" t="s">
        <v>4</v>
      </c>
      <c r="F45" s="58" t="s">
        <v>568</v>
      </c>
      <c r="G45" s="57" t="s">
        <v>524</v>
      </c>
      <c r="H45" s="39">
        <v>1.0</v>
      </c>
      <c r="I45" s="59">
        <v>23990.0</v>
      </c>
      <c r="J45" s="59">
        <v>11990.0</v>
      </c>
      <c r="K45" s="274"/>
      <c r="L45" s="61">
        <v>8037.0</v>
      </c>
      <c r="M45" s="62">
        <v>5626.0</v>
      </c>
      <c r="N45" s="57" t="s">
        <v>476</v>
      </c>
      <c r="O45" s="584" t="s">
        <v>1835</v>
      </c>
      <c r="P45" s="584" t="s">
        <v>1836</v>
      </c>
      <c r="Q45" s="304"/>
      <c r="R45" s="304"/>
      <c r="S45" s="304"/>
      <c r="T45" s="559"/>
      <c r="U45" s="304"/>
      <c r="V45" s="304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70"/>
      <c r="AK45" s="270"/>
      <c r="AL45" s="270"/>
    </row>
    <row r="46" ht="15.75" hidden="1" customHeight="1">
      <c r="A46" s="271" t="s">
        <v>315</v>
      </c>
      <c r="B46" s="57" t="s">
        <v>316</v>
      </c>
      <c r="C46" s="57" t="s">
        <v>6</v>
      </c>
      <c r="D46" s="97" t="s">
        <v>328</v>
      </c>
      <c r="E46" s="57" t="s">
        <v>4</v>
      </c>
      <c r="F46" s="57" t="s">
        <v>632</v>
      </c>
      <c r="G46" s="57" t="s">
        <v>524</v>
      </c>
      <c r="H46" s="39">
        <v>1.0</v>
      </c>
      <c r="I46" s="120">
        <v>23990.0</v>
      </c>
      <c r="J46" s="120">
        <v>11990.0</v>
      </c>
      <c r="K46" s="75"/>
      <c r="L46" s="137" t="s">
        <v>633</v>
      </c>
      <c r="M46" s="359">
        <v>5626.0</v>
      </c>
      <c r="N46" s="192" t="s">
        <v>629</v>
      </c>
      <c r="O46" s="252"/>
      <c r="P46" s="276"/>
      <c r="Q46" s="276"/>
      <c r="R46" s="276"/>
      <c r="S46" s="276"/>
      <c r="T46" s="276"/>
      <c r="U46" s="276"/>
      <c r="V46" s="276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70"/>
      <c r="AJ46" s="270"/>
      <c r="AK46" s="270"/>
    </row>
    <row r="47" ht="15.75" hidden="1" customHeight="1">
      <c r="A47" s="35" t="s">
        <v>315</v>
      </c>
      <c r="B47" s="35" t="s">
        <v>316</v>
      </c>
      <c r="C47" s="35" t="s">
        <v>6</v>
      </c>
      <c r="D47" s="35" t="s">
        <v>328</v>
      </c>
      <c r="E47" s="35" t="s">
        <v>319</v>
      </c>
      <c r="F47" s="325" t="s">
        <v>1837</v>
      </c>
      <c r="G47" s="326" t="s">
        <v>524</v>
      </c>
      <c r="H47" s="154">
        <v>1.0</v>
      </c>
      <c r="I47" s="57">
        <v>14970.0</v>
      </c>
      <c r="J47" s="57">
        <v>10590.0</v>
      </c>
      <c r="K47" s="192"/>
      <c r="L47" s="344">
        <v>4148.0</v>
      </c>
      <c r="M47" s="345">
        <f t="shared" ref="M47:M48" si="5">L47*H47</f>
        <v>4148</v>
      </c>
      <c r="N47" s="192" t="s">
        <v>1814</v>
      </c>
      <c r="O47" s="346"/>
      <c r="P47" s="347"/>
      <c r="Q47" s="347"/>
      <c r="R47" s="347"/>
      <c r="S47" s="347"/>
      <c r="T47" s="347"/>
      <c r="U47" s="347"/>
      <c r="V47" s="347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252"/>
      <c r="AK47" s="270"/>
      <c r="AL47" s="270"/>
    </row>
    <row r="48" ht="15.75" hidden="1" customHeight="1">
      <c r="A48" s="282" t="s">
        <v>315</v>
      </c>
      <c r="B48" s="57" t="s">
        <v>316</v>
      </c>
      <c r="C48" s="57" t="s">
        <v>6</v>
      </c>
      <c r="D48" s="331" t="s">
        <v>328</v>
      </c>
      <c r="E48" s="57" t="s">
        <v>319</v>
      </c>
      <c r="F48" s="332" t="s">
        <v>1838</v>
      </c>
      <c r="G48" s="255"/>
      <c r="H48" s="264">
        <v>1.0</v>
      </c>
      <c r="I48" s="331">
        <v>21990.0</v>
      </c>
      <c r="J48" s="333">
        <v>13190.0</v>
      </c>
      <c r="K48" s="364"/>
      <c r="L48" s="365">
        <v>4910.0</v>
      </c>
      <c r="M48" s="354">
        <f t="shared" si="5"/>
        <v>4910</v>
      </c>
      <c r="N48" s="364" t="s">
        <v>1820</v>
      </c>
      <c r="O48" s="366"/>
      <c r="P48" s="364"/>
      <c r="Q48" s="364"/>
      <c r="R48" s="364"/>
      <c r="S48" s="286"/>
      <c r="T48" s="286"/>
      <c r="U48" s="286"/>
      <c r="V48" s="286"/>
      <c r="W48" s="247"/>
      <c r="X48" s="247"/>
      <c r="Y48" s="247"/>
      <c r="Z48" s="247"/>
      <c r="AA48" s="247"/>
      <c r="AB48" s="247"/>
      <c r="AC48" s="247"/>
      <c r="AD48" s="247"/>
      <c r="AE48" s="247"/>
      <c r="AF48" s="247"/>
      <c r="AG48" s="247"/>
      <c r="AH48" s="252"/>
      <c r="AI48" s="252"/>
      <c r="AJ48" s="270"/>
      <c r="AK48" s="270"/>
      <c r="AL48" s="270"/>
    </row>
    <row r="49" ht="15.75" hidden="1" customHeight="1">
      <c r="A49" s="35" t="s">
        <v>315</v>
      </c>
      <c r="B49" s="367" t="s">
        <v>316</v>
      </c>
      <c r="C49" s="367" t="s">
        <v>6</v>
      </c>
      <c r="D49" s="367" t="s">
        <v>328</v>
      </c>
      <c r="E49" s="367" t="s">
        <v>4</v>
      </c>
      <c r="F49" s="368" t="s">
        <v>1839</v>
      </c>
      <c r="G49" s="369" t="s">
        <v>1840</v>
      </c>
      <c r="H49" s="39">
        <v>1.0</v>
      </c>
      <c r="I49" s="367">
        <v>17990.0</v>
      </c>
      <c r="J49" s="367">
        <v>12590.0</v>
      </c>
      <c r="K49" s="181"/>
      <c r="L49" s="370">
        <v>4939.0</v>
      </c>
      <c r="M49" s="371">
        <v>4939.0</v>
      </c>
      <c r="N49" s="192" t="s">
        <v>1841</v>
      </c>
      <c r="O49" s="252"/>
      <c r="P49" s="276"/>
      <c r="Q49" s="276"/>
      <c r="R49" s="276"/>
      <c r="S49" s="276"/>
      <c r="T49" s="276"/>
      <c r="U49" s="276"/>
      <c r="V49" s="276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70"/>
      <c r="AK49" s="270"/>
      <c r="AL49" s="270"/>
    </row>
    <row r="50" ht="15.75" hidden="1" customHeight="1">
      <c r="A50" s="282" t="s">
        <v>315</v>
      </c>
      <c r="B50" s="57" t="s">
        <v>316</v>
      </c>
      <c r="C50" s="57" t="s">
        <v>6</v>
      </c>
      <c r="D50" s="331" t="s">
        <v>328</v>
      </c>
      <c r="E50" s="57" t="s">
        <v>319</v>
      </c>
      <c r="F50" s="332" t="s">
        <v>1842</v>
      </c>
      <c r="G50" s="255"/>
      <c r="H50" s="264">
        <v>1.0</v>
      </c>
      <c r="I50" s="331">
        <v>24990.0</v>
      </c>
      <c r="J50" s="333">
        <v>14990.0</v>
      </c>
      <c r="K50" s="364"/>
      <c r="L50" s="365">
        <v>5635.0</v>
      </c>
      <c r="M50" s="354">
        <f t="shared" ref="M50:M52" si="6">L50*H50</f>
        <v>5635</v>
      </c>
      <c r="N50" s="364" t="s">
        <v>1820</v>
      </c>
      <c r="O50" s="366"/>
      <c r="P50" s="364"/>
      <c r="Q50" s="364"/>
      <c r="R50" s="364"/>
      <c r="S50" s="286"/>
      <c r="T50" s="286"/>
      <c r="U50" s="286"/>
      <c r="V50" s="286"/>
      <c r="W50" s="247"/>
      <c r="X50" s="247"/>
      <c r="Y50" s="247"/>
      <c r="Z50" s="247"/>
      <c r="AA50" s="247"/>
      <c r="AB50" s="247"/>
      <c r="AC50" s="247"/>
      <c r="AD50" s="247"/>
      <c r="AE50" s="247"/>
      <c r="AF50" s="247"/>
      <c r="AG50" s="247"/>
      <c r="AH50" s="252"/>
      <c r="AI50" s="252"/>
      <c r="AJ50" s="270"/>
      <c r="AK50" s="270"/>
      <c r="AL50" s="270"/>
    </row>
    <row r="51" ht="15.75" customHeight="1">
      <c r="A51" s="35" t="s">
        <v>315</v>
      </c>
      <c r="B51" s="35" t="s">
        <v>316</v>
      </c>
      <c r="C51" s="35" t="s">
        <v>6</v>
      </c>
      <c r="D51" s="35" t="s">
        <v>474</v>
      </c>
      <c r="E51" s="35" t="s">
        <v>319</v>
      </c>
      <c r="F51" s="325" t="s">
        <v>1842</v>
      </c>
      <c r="G51" s="326" t="s">
        <v>524</v>
      </c>
      <c r="H51" s="154">
        <v>1.0</v>
      </c>
      <c r="I51" s="57">
        <v>17990.0</v>
      </c>
      <c r="J51" s="57">
        <v>12590.0</v>
      </c>
      <c r="K51" s="192"/>
      <c r="L51" s="344">
        <v>5669.0</v>
      </c>
      <c r="M51" s="345">
        <f t="shared" si="6"/>
        <v>5669</v>
      </c>
      <c r="N51" s="192" t="s">
        <v>1814</v>
      </c>
      <c r="O51" s="346"/>
      <c r="P51" s="347"/>
      <c r="Q51" s="347"/>
      <c r="R51" s="347"/>
      <c r="S51" s="347"/>
      <c r="T51" s="347"/>
      <c r="U51" s="347"/>
      <c r="V51" s="347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252"/>
      <c r="AK51" s="270"/>
      <c r="AL51" s="270"/>
    </row>
    <row r="52" ht="15.75" hidden="1" customHeight="1">
      <c r="A52" s="282" t="s">
        <v>315</v>
      </c>
      <c r="B52" s="57" t="s">
        <v>316</v>
      </c>
      <c r="C52" s="57" t="s">
        <v>6</v>
      </c>
      <c r="D52" s="331" t="s">
        <v>328</v>
      </c>
      <c r="E52" s="57" t="s">
        <v>319</v>
      </c>
      <c r="F52" s="332" t="s">
        <v>1843</v>
      </c>
      <c r="G52" s="255"/>
      <c r="H52" s="264">
        <v>1.0</v>
      </c>
      <c r="I52" s="331">
        <v>29990.0</v>
      </c>
      <c r="J52" s="333">
        <v>17990.0</v>
      </c>
      <c r="K52" s="364"/>
      <c r="L52" s="365">
        <v>6872.0</v>
      </c>
      <c r="M52" s="354">
        <f t="shared" si="6"/>
        <v>6872</v>
      </c>
      <c r="N52" s="364" t="s">
        <v>1820</v>
      </c>
      <c r="O52" s="366"/>
      <c r="P52" s="364"/>
      <c r="Q52" s="364"/>
      <c r="R52" s="364"/>
      <c r="S52" s="286"/>
      <c r="T52" s="286"/>
      <c r="U52" s="286"/>
      <c r="V52" s="286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52"/>
      <c r="AI52" s="252"/>
      <c r="AJ52" s="270"/>
      <c r="AK52" s="270"/>
      <c r="AL52" s="270"/>
    </row>
    <row r="53" ht="15.75" hidden="1" customHeight="1">
      <c r="A53" s="261" t="s">
        <v>315</v>
      </c>
      <c r="B53" s="35" t="s">
        <v>316</v>
      </c>
      <c r="C53" s="35" t="s">
        <v>6</v>
      </c>
      <c r="D53" s="35" t="s">
        <v>328</v>
      </c>
      <c r="E53" s="35" t="s">
        <v>319</v>
      </c>
      <c r="F53" s="355" t="s">
        <v>1844</v>
      </c>
      <c r="G53" s="35" t="s">
        <v>524</v>
      </c>
      <c r="H53" s="264">
        <v>1.0</v>
      </c>
      <c r="I53" s="244" t="s">
        <v>1845</v>
      </c>
      <c r="J53" s="265"/>
      <c r="K53" s="296"/>
      <c r="L53" s="356" t="s">
        <v>1846</v>
      </c>
      <c r="M53" s="357" t="s">
        <v>1846</v>
      </c>
      <c r="N53" s="351" t="s">
        <v>1793</v>
      </c>
      <c r="O53" s="268"/>
      <c r="P53" s="269"/>
      <c r="Q53" s="269"/>
      <c r="R53" s="269"/>
      <c r="S53" s="269"/>
      <c r="T53" s="237"/>
      <c r="U53" s="237"/>
      <c r="V53" s="237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252"/>
      <c r="AJ53" s="270"/>
      <c r="AK53" s="270"/>
      <c r="AL53" s="270"/>
    </row>
    <row r="54" ht="15.75" hidden="1" customHeight="1">
      <c r="A54" s="282" t="s">
        <v>315</v>
      </c>
      <c r="B54" s="57" t="s">
        <v>316</v>
      </c>
      <c r="C54" s="57" t="s">
        <v>6</v>
      </c>
      <c r="D54" s="331" t="s">
        <v>328</v>
      </c>
      <c r="E54" s="57" t="s">
        <v>319</v>
      </c>
      <c r="F54" s="332" t="s">
        <v>2125</v>
      </c>
      <c r="G54" s="255"/>
      <c r="H54" s="264">
        <v>1.0</v>
      </c>
      <c r="I54" s="331">
        <v>23990.0</v>
      </c>
      <c r="J54" s="333">
        <v>14390.0</v>
      </c>
      <c r="K54" s="364"/>
      <c r="L54" s="365">
        <v>5360.0</v>
      </c>
      <c r="M54" s="354">
        <f>L54*H54</f>
        <v>5360</v>
      </c>
      <c r="N54" s="364" t="s">
        <v>1820</v>
      </c>
      <c r="O54" s="366"/>
      <c r="P54" s="364"/>
      <c r="Q54" s="364"/>
      <c r="R54" s="364"/>
      <c r="S54" s="286"/>
      <c r="T54" s="286"/>
      <c r="U54" s="286"/>
      <c r="V54" s="286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52"/>
      <c r="AI54" s="252"/>
      <c r="AJ54" s="270"/>
      <c r="AK54" s="270"/>
      <c r="AL54" s="270"/>
    </row>
    <row r="55" ht="15.75" hidden="1" customHeight="1">
      <c r="A55" s="271" t="s">
        <v>315</v>
      </c>
      <c r="B55" s="57" t="s">
        <v>316</v>
      </c>
      <c r="C55" s="57" t="s">
        <v>6</v>
      </c>
      <c r="D55" s="57" t="s">
        <v>328</v>
      </c>
      <c r="E55" s="57" t="s">
        <v>4</v>
      </c>
      <c r="F55" s="57" t="s">
        <v>747</v>
      </c>
      <c r="G55" s="57" t="s">
        <v>524</v>
      </c>
      <c r="H55" s="38">
        <v>1.0</v>
      </c>
      <c r="I55" s="113">
        <v>13590.0</v>
      </c>
      <c r="J55" s="132">
        <v>11390.0</v>
      </c>
      <c r="K55" s="372"/>
      <c r="L55" s="373">
        <v>5843.0</v>
      </c>
      <c r="M55" s="374">
        <v>4967.0</v>
      </c>
      <c r="N55" s="192" t="s">
        <v>748</v>
      </c>
      <c r="P55" s="276"/>
      <c r="Q55" s="276"/>
      <c r="R55" s="276"/>
      <c r="S55" s="276"/>
      <c r="T55" s="276"/>
      <c r="U55" s="276"/>
      <c r="V55" s="276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70"/>
      <c r="AK55" s="270"/>
      <c r="AL55" s="270"/>
    </row>
    <row r="56" hidden="1">
      <c r="A56" s="255" t="s">
        <v>315</v>
      </c>
      <c r="B56" s="255" t="s">
        <v>331</v>
      </c>
      <c r="C56" s="255" t="s">
        <v>6</v>
      </c>
      <c r="D56" s="57" t="s">
        <v>567</v>
      </c>
      <c r="E56" s="339" t="s">
        <v>4</v>
      </c>
      <c r="F56" s="256" t="s">
        <v>1847</v>
      </c>
      <c r="G56" s="339" t="s">
        <v>377</v>
      </c>
      <c r="H56" s="250">
        <v>1.0</v>
      </c>
      <c r="I56" s="255">
        <v>16390.0</v>
      </c>
      <c r="J56" s="293">
        <v>13190.0</v>
      </c>
      <c r="K56" s="360">
        <v>8246.0</v>
      </c>
      <c r="L56" s="361"/>
      <c r="M56" s="354">
        <v>4948.0</v>
      </c>
      <c r="N56" s="286"/>
      <c r="O56" s="247"/>
      <c r="P56" s="286"/>
      <c r="Q56" s="286"/>
      <c r="R56" s="286"/>
      <c r="S56" s="286"/>
      <c r="T56" s="286"/>
      <c r="U56" s="286"/>
      <c r="V56" s="286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47"/>
      <c r="AI56" s="247"/>
      <c r="AJ56" s="63"/>
      <c r="AK56" s="270"/>
      <c r="AL56" s="270"/>
    </row>
    <row r="57" ht="15.75" hidden="1" customHeight="1">
      <c r="A57" s="255" t="s">
        <v>315</v>
      </c>
      <c r="B57" s="255" t="s">
        <v>331</v>
      </c>
      <c r="C57" s="255" t="s">
        <v>6</v>
      </c>
      <c r="D57" s="57" t="s">
        <v>567</v>
      </c>
      <c r="E57" s="339" t="s">
        <v>4</v>
      </c>
      <c r="F57" s="256" t="s">
        <v>1848</v>
      </c>
      <c r="G57" s="339" t="s">
        <v>377</v>
      </c>
      <c r="H57" s="250">
        <v>1.0</v>
      </c>
      <c r="I57" s="255">
        <v>16390.0</v>
      </c>
      <c r="J57" s="293">
        <v>13190.0</v>
      </c>
      <c r="K57" s="360">
        <v>8246.0</v>
      </c>
      <c r="L57" s="361"/>
      <c r="M57" s="354">
        <v>4948.0</v>
      </c>
      <c r="N57" s="286"/>
      <c r="O57" s="247"/>
      <c r="P57" s="286"/>
      <c r="Q57" s="286"/>
      <c r="R57" s="286"/>
      <c r="S57" s="286"/>
      <c r="T57" s="286"/>
      <c r="U57" s="286"/>
      <c r="V57" s="286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63"/>
      <c r="AK57" s="252"/>
      <c r="AL57" s="252"/>
    </row>
    <row r="58" ht="15.75" hidden="1" customHeight="1">
      <c r="A58" s="35" t="s">
        <v>315</v>
      </c>
      <c r="B58" s="367" t="s">
        <v>316</v>
      </c>
      <c r="C58" s="367" t="s">
        <v>6</v>
      </c>
      <c r="D58" s="367" t="s">
        <v>567</v>
      </c>
      <c r="E58" s="367" t="s">
        <v>4</v>
      </c>
      <c r="F58" s="368" t="s">
        <v>1849</v>
      </c>
      <c r="G58" s="369" t="s">
        <v>1840</v>
      </c>
      <c r="H58" s="39">
        <v>1.0</v>
      </c>
      <c r="I58" s="367">
        <v>21990.0</v>
      </c>
      <c r="J58" s="367">
        <v>14590.0</v>
      </c>
      <c r="K58" s="181"/>
      <c r="L58" s="370">
        <v>6930.0</v>
      </c>
      <c r="M58" s="371">
        <v>6930.0</v>
      </c>
      <c r="N58" s="192" t="s">
        <v>1841</v>
      </c>
      <c r="O58" s="252"/>
      <c r="P58" s="276"/>
      <c r="Q58" s="276"/>
      <c r="R58" s="276"/>
      <c r="S58" s="276"/>
      <c r="T58" s="276"/>
      <c r="U58" s="276"/>
      <c r="V58" s="276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70"/>
      <c r="AK58" s="270"/>
      <c r="AL58" s="270"/>
    </row>
    <row r="59" ht="15.75" hidden="1" customHeight="1">
      <c r="A59" s="271" t="s">
        <v>315</v>
      </c>
      <c r="B59" s="57" t="s">
        <v>316</v>
      </c>
      <c r="C59" s="57" t="s">
        <v>6</v>
      </c>
      <c r="D59" s="57" t="s">
        <v>328</v>
      </c>
      <c r="E59" s="57" t="s">
        <v>4</v>
      </c>
      <c r="F59" s="57" t="s">
        <v>749</v>
      </c>
      <c r="G59" s="57" t="s">
        <v>524</v>
      </c>
      <c r="H59" s="38">
        <v>1.0</v>
      </c>
      <c r="I59" s="113">
        <v>15990.0</v>
      </c>
      <c r="J59" s="132">
        <v>13790.0</v>
      </c>
      <c r="K59" s="372"/>
      <c r="L59" s="373">
        <v>7163.0</v>
      </c>
      <c r="M59" s="374">
        <v>6089.0</v>
      </c>
      <c r="N59" s="192" t="s">
        <v>748</v>
      </c>
      <c r="P59" s="276"/>
      <c r="Q59" s="276"/>
      <c r="R59" s="276"/>
      <c r="S59" s="276"/>
      <c r="T59" s="276"/>
      <c r="U59" s="276"/>
      <c r="V59" s="276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70"/>
      <c r="AK59" s="270"/>
      <c r="AL59" s="270"/>
    </row>
    <row r="60" ht="15.75" hidden="1" customHeight="1">
      <c r="A60" s="255" t="s">
        <v>315</v>
      </c>
      <c r="B60" s="255" t="s">
        <v>316</v>
      </c>
      <c r="C60" s="255" t="s">
        <v>6</v>
      </c>
      <c r="D60" s="255" t="s">
        <v>328</v>
      </c>
      <c r="E60" s="339" t="s">
        <v>4</v>
      </c>
      <c r="F60" s="256" t="s">
        <v>1850</v>
      </c>
      <c r="G60" s="339" t="s">
        <v>377</v>
      </c>
      <c r="H60" s="250">
        <v>1.0</v>
      </c>
      <c r="I60" s="255">
        <v>22990.0</v>
      </c>
      <c r="J60" s="293">
        <v>17990.0</v>
      </c>
      <c r="K60" s="360"/>
      <c r="L60" s="361"/>
      <c r="M60" s="354">
        <v>6872.0</v>
      </c>
      <c r="N60" s="286"/>
      <c r="O60" s="247"/>
      <c r="P60" s="286"/>
      <c r="Q60" s="286"/>
      <c r="R60" s="286"/>
      <c r="S60" s="286"/>
      <c r="T60" s="286"/>
      <c r="U60" s="286"/>
      <c r="V60" s="286"/>
      <c r="W60" s="247"/>
      <c r="X60" s="247"/>
      <c r="Y60" s="247"/>
      <c r="Z60" s="247"/>
      <c r="AA60" s="247"/>
      <c r="AB60" s="247"/>
      <c r="AC60" s="247"/>
      <c r="AD60" s="247"/>
      <c r="AE60" s="247"/>
      <c r="AF60" s="247"/>
      <c r="AG60" s="247"/>
      <c r="AH60" s="247"/>
      <c r="AI60" s="247"/>
      <c r="AJ60" s="63"/>
      <c r="AK60" s="252"/>
      <c r="AL60" s="252"/>
    </row>
    <row r="61" ht="15.75" hidden="1" customHeight="1">
      <c r="A61" s="35" t="s">
        <v>315</v>
      </c>
      <c r="B61" s="367" t="s">
        <v>316</v>
      </c>
      <c r="C61" s="367" t="s">
        <v>6</v>
      </c>
      <c r="D61" s="367" t="s">
        <v>328</v>
      </c>
      <c r="E61" s="367" t="s">
        <v>4</v>
      </c>
      <c r="F61" s="368" t="s">
        <v>1850</v>
      </c>
      <c r="G61" s="369" t="s">
        <v>1840</v>
      </c>
      <c r="H61" s="39">
        <v>1.0</v>
      </c>
      <c r="I61" s="367">
        <v>20990.0</v>
      </c>
      <c r="J61" s="367">
        <v>13790.0</v>
      </c>
      <c r="K61" s="181"/>
      <c r="L61" s="370">
        <v>6664.0</v>
      </c>
      <c r="M61" s="371">
        <v>6664.0</v>
      </c>
      <c r="N61" s="192" t="s">
        <v>1841</v>
      </c>
      <c r="O61" s="252"/>
      <c r="P61" s="276"/>
      <c r="Q61" s="276"/>
      <c r="R61" s="276"/>
      <c r="S61" s="276"/>
      <c r="T61" s="276"/>
      <c r="U61" s="276"/>
      <c r="V61" s="276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70"/>
      <c r="AK61" s="270"/>
      <c r="AL61" s="270"/>
    </row>
    <row r="62" ht="15.75" hidden="1" customHeight="1">
      <c r="A62" s="35" t="s">
        <v>315</v>
      </c>
      <c r="B62" s="367" t="s">
        <v>316</v>
      </c>
      <c r="C62" s="367" t="s">
        <v>6</v>
      </c>
      <c r="D62" s="367" t="s">
        <v>567</v>
      </c>
      <c r="E62" s="367" t="s">
        <v>4</v>
      </c>
      <c r="F62" s="368" t="s">
        <v>1850</v>
      </c>
      <c r="G62" s="369" t="s">
        <v>1840</v>
      </c>
      <c r="H62" s="39">
        <v>1.0</v>
      </c>
      <c r="I62" s="367">
        <v>20990.0</v>
      </c>
      <c r="J62" s="367">
        <v>13790.0</v>
      </c>
      <c r="K62" s="181"/>
      <c r="L62" s="370">
        <v>6664.0</v>
      </c>
      <c r="M62" s="371">
        <v>6664.0</v>
      </c>
      <c r="N62" s="192" t="s">
        <v>1841</v>
      </c>
      <c r="O62" s="252"/>
      <c r="P62" s="276"/>
      <c r="Q62" s="276"/>
      <c r="R62" s="276"/>
      <c r="S62" s="276"/>
      <c r="T62" s="276"/>
      <c r="U62" s="276"/>
      <c r="V62" s="276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70"/>
      <c r="AK62" s="270"/>
      <c r="AL62" s="270"/>
    </row>
    <row r="63" ht="15.75" hidden="1" customHeight="1">
      <c r="A63" s="261" t="s">
        <v>315</v>
      </c>
      <c r="B63" s="35" t="s">
        <v>316</v>
      </c>
      <c r="C63" s="35" t="s">
        <v>6</v>
      </c>
      <c r="D63" s="35" t="s">
        <v>328</v>
      </c>
      <c r="E63" s="35" t="s">
        <v>319</v>
      </c>
      <c r="F63" s="355" t="s">
        <v>636</v>
      </c>
      <c r="G63" s="35" t="s">
        <v>524</v>
      </c>
      <c r="H63" s="264">
        <v>1.0</v>
      </c>
      <c r="I63" s="244" t="s">
        <v>1851</v>
      </c>
      <c r="J63" s="265"/>
      <c r="K63" s="296"/>
      <c r="L63" s="356" t="s">
        <v>1852</v>
      </c>
      <c r="M63" s="357" t="s">
        <v>1852</v>
      </c>
      <c r="N63" s="351" t="s">
        <v>1793</v>
      </c>
      <c r="O63" s="268"/>
      <c r="P63" s="269"/>
      <c r="Q63" s="269"/>
      <c r="R63" s="269"/>
      <c r="S63" s="269"/>
      <c r="T63" s="237"/>
      <c r="U63" s="237"/>
      <c r="V63" s="237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252"/>
      <c r="AJ63" s="270"/>
      <c r="AK63" s="252"/>
      <c r="AL63" s="252"/>
    </row>
    <row r="64" ht="15.75" hidden="1" customHeight="1">
      <c r="A64" s="271" t="s">
        <v>315</v>
      </c>
      <c r="B64" s="57" t="s">
        <v>316</v>
      </c>
      <c r="C64" s="57" t="s">
        <v>6</v>
      </c>
      <c r="D64" s="97" t="s">
        <v>567</v>
      </c>
      <c r="E64" s="57" t="s">
        <v>4</v>
      </c>
      <c r="F64" s="57" t="s">
        <v>636</v>
      </c>
      <c r="G64" s="57" t="s">
        <v>524</v>
      </c>
      <c r="H64" s="39">
        <v>1.0</v>
      </c>
      <c r="I64" s="120">
        <v>15490.0</v>
      </c>
      <c r="J64" s="120">
        <v>12390.0</v>
      </c>
      <c r="K64" s="75"/>
      <c r="L64" s="137" t="s">
        <v>637</v>
      </c>
      <c r="M64" s="359">
        <v>4811.0</v>
      </c>
      <c r="N64" s="192" t="s">
        <v>629</v>
      </c>
      <c r="O64" s="252"/>
      <c r="P64" s="276"/>
      <c r="Q64" s="276"/>
      <c r="R64" s="276"/>
      <c r="S64" s="276"/>
      <c r="T64" s="276"/>
      <c r="U64" s="276"/>
      <c r="V64" s="276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70"/>
      <c r="AJ64" s="270"/>
      <c r="AK64" s="270"/>
    </row>
    <row r="65" ht="15.75" customHeight="1">
      <c r="A65" s="261" t="s">
        <v>315</v>
      </c>
      <c r="B65" s="35" t="s">
        <v>316</v>
      </c>
      <c r="C65" s="35" t="s">
        <v>6</v>
      </c>
      <c r="D65" s="35" t="s">
        <v>474</v>
      </c>
      <c r="E65" s="35" t="s">
        <v>319</v>
      </c>
      <c r="F65" s="355" t="s">
        <v>638</v>
      </c>
      <c r="G65" s="35" t="s">
        <v>524</v>
      </c>
      <c r="H65" s="264">
        <v>1.0</v>
      </c>
      <c r="I65" s="244" t="s">
        <v>1851</v>
      </c>
      <c r="J65" s="265"/>
      <c r="K65" s="296"/>
      <c r="L65" s="356" t="s">
        <v>1852</v>
      </c>
      <c r="M65" s="357" t="s">
        <v>1852</v>
      </c>
      <c r="N65" s="351" t="s">
        <v>1793</v>
      </c>
      <c r="O65" s="268"/>
      <c r="P65" s="269"/>
      <c r="Q65" s="269"/>
      <c r="R65" s="269"/>
      <c r="S65" s="269"/>
      <c r="T65" s="237"/>
      <c r="U65" s="237"/>
      <c r="V65" s="237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252"/>
      <c r="AJ65" s="270"/>
      <c r="AK65" s="270"/>
      <c r="AL65" s="270"/>
    </row>
    <row r="66" ht="15.75" customHeight="1">
      <c r="A66" s="271" t="s">
        <v>315</v>
      </c>
      <c r="B66" s="57" t="s">
        <v>316</v>
      </c>
      <c r="C66" s="57" t="s">
        <v>6</v>
      </c>
      <c r="D66" s="97" t="s">
        <v>474</v>
      </c>
      <c r="E66" s="57" t="s">
        <v>4</v>
      </c>
      <c r="F66" s="57" t="s">
        <v>638</v>
      </c>
      <c r="G66" s="57" t="s">
        <v>524</v>
      </c>
      <c r="H66" s="39">
        <v>1.0</v>
      </c>
      <c r="I66" s="120">
        <v>15490.0</v>
      </c>
      <c r="J66" s="120">
        <v>12390.0</v>
      </c>
      <c r="K66" s="75"/>
      <c r="L66" s="137" t="s">
        <v>637</v>
      </c>
      <c r="M66" s="359">
        <v>4811.0</v>
      </c>
      <c r="N66" s="192" t="s">
        <v>629</v>
      </c>
      <c r="O66" s="252"/>
      <c r="P66" s="276"/>
      <c r="Q66" s="276"/>
      <c r="R66" s="276"/>
      <c r="S66" s="276"/>
      <c r="T66" s="276"/>
      <c r="U66" s="276"/>
      <c r="V66" s="276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70"/>
      <c r="AJ66" s="270"/>
      <c r="AK66" s="270"/>
    </row>
    <row r="67" ht="15.75" hidden="1" customHeight="1">
      <c r="A67" s="35" t="s">
        <v>315</v>
      </c>
      <c r="B67" s="35" t="s">
        <v>316</v>
      </c>
      <c r="C67" s="35" t="s">
        <v>6</v>
      </c>
      <c r="D67" s="35" t="s">
        <v>567</v>
      </c>
      <c r="E67" s="35" t="s">
        <v>319</v>
      </c>
      <c r="F67" s="325" t="s">
        <v>1853</v>
      </c>
      <c r="G67" s="326" t="s">
        <v>524</v>
      </c>
      <c r="H67" s="154">
        <v>1.0</v>
      </c>
      <c r="I67" s="57">
        <v>12990.0</v>
      </c>
      <c r="J67" s="57">
        <v>8970.0</v>
      </c>
      <c r="K67" s="192"/>
      <c r="L67" s="344">
        <v>3990.0</v>
      </c>
      <c r="M67" s="345">
        <f>L67*H67</f>
        <v>3990</v>
      </c>
      <c r="N67" s="192" t="s">
        <v>1814</v>
      </c>
      <c r="O67" s="346"/>
      <c r="P67" s="347"/>
      <c r="Q67" s="347"/>
      <c r="R67" s="347"/>
      <c r="S67" s="347"/>
      <c r="T67" s="347"/>
      <c r="U67" s="347"/>
      <c r="V67" s="347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252"/>
      <c r="AK67" s="270"/>
      <c r="AL67" s="270"/>
    </row>
    <row r="68" ht="15.75" hidden="1" customHeight="1">
      <c r="A68" s="35" t="s">
        <v>315</v>
      </c>
      <c r="B68" s="35" t="s">
        <v>316</v>
      </c>
      <c r="C68" s="35" t="s">
        <v>6</v>
      </c>
      <c r="D68" s="35" t="s">
        <v>328</v>
      </c>
      <c r="E68" s="35" t="s">
        <v>4</v>
      </c>
      <c r="F68" s="348" t="s">
        <v>1854</v>
      </c>
      <c r="G68" s="35" t="s">
        <v>524</v>
      </c>
      <c r="H68" s="39">
        <v>1.0</v>
      </c>
      <c r="I68" s="59">
        <v>16390.0</v>
      </c>
      <c r="J68" s="38"/>
      <c r="K68" s="191"/>
      <c r="L68" s="349"/>
      <c r="M68" s="350">
        <v>6830.0</v>
      </c>
      <c r="N68" s="351" t="s">
        <v>1811</v>
      </c>
      <c r="O68" s="231"/>
      <c r="P68" s="292"/>
      <c r="Q68" s="292"/>
      <c r="R68" s="292"/>
      <c r="S68" s="292"/>
      <c r="T68" s="292"/>
      <c r="U68" s="292"/>
      <c r="V68" s="292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252"/>
      <c r="AJ68" s="270"/>
      <c r="AK68" s="270"/>
      <c r="AL68" s="270"/>
    </row>
    <row r="69" ht="15.75" hidden="1" customHeight="1">
      <c r="A69" s="35" t="s">
        <v>315</v>
      </c>
      <c r="B69" s="35" t="s">
        <v>316</v>
      </c>
      <c r="C69" s="35" t="s">
        <v>6</v>
      </c>
      <c r="D69" s="97" t="s">
        <v>328</v>
      </c>
      <c r="E69" s="97" t="s">
        <v>4</v>
      </c>
      <c r="F69" s="289" t="s">
        <v>1854</v>
      </c>
      <c r="G69" s="97" t="s">
        <v>377</v>
      </c>
      <c r="H69" s="39">
        <v>1.0</v>
      </c>
      <c r="I69" s="97">
        <v>24490.0</v>
      </c>
      <c r="J69" s="97">
        <v>16970.0</v>
      </c>
      <c r="K69" s="191"/>
      <c r="L69" s="349"/>
      <c r="M69" s="375">
        <v>6830.0</v>
      </c>
      <c r="N69" s="351"/>
      <c r="O69" s="231"/>
      <c r="P69" s="292"/>
      <c r="Q69" s="292"/>
      <c r="R69" s="292"/>
      <c r="S69" s="292"/>
      <c r="T69" s="292"/>
      <c r="U69" s="292"/>
      <c r="V69" s="292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252"/>
      <c r="AJ69" s="270"/>
      <c r="AK69" s="270"/>
      <c r="AL69" s="270"/>
    </row>
    <row r="70" ht="15.75" hidden="1" customHeight="1">
      <c r="A70" s="35" t="s">
        <v>315</v>
      </c>
      <c r="B70" s="35" t="s">
        <v>316</v>
      </c>
      <c r="C70" s="35" t="s">
        <v>6</v>
      </c>
      <c r="D70" s="97" t="s">
        <v>567</v>
      </c>
      <c r="E70" s="97" t="s">
        <v>4</v>
      </c>
      <c r="F70" s="289" t="s">
        <v>1854</v>
      </c>
      <c r="G70" s="97" t="s">
        <v>377</v>
      </c>
      <c r="H70" s="39">
        <v>1.0</v>
      </c>
      <c r="I70" s="97">
        <v>24490.0</v>
      </c>
      <c r="J70" s="97">
        <v>16970.0</v>
      </c>
      <c r="K70" s="191"/>
      <c r="L70" s="349"/>
      <c r="M70" s="375">
        <v>6830.0</v>
      </c>
      <c r="N70" s="351"/>
      <c r="O70" s="231"/>
      <c r="P70" s="292"/>
      <c r="Q70" s="292"/>
      <c r="R70" s="292"/>
      <c r="S70" s="292"/>
      <c r="T70" s="292"/>
      <c r="U70" s="292"/>
      <c r="V70" s="292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70"/>
      <c r="AL70" s="270"/>
    </row>
    <row r="71" ht="15.75" hidden="1" customHeight="1">
      <c r="A71" s="261" t="s">
        <v>315</v>
      </c>
      <c r="B71" s="35" t="s">
        <v>316</v>
      </c>
      <c r="C71" s="35" t="s">
        <v>6</v>
      </c>
      <c r="D71" s="35" t="s">
        <v>328</v>
      </c>
      <c r="E71" s="35" t="s">
        <v>319</v>
      </c>
      <c r="F71" s="355" t="s">
        <v>1855</v>
      </c>
      <c r="G71" s="35" t="s">
        <v>524</v>
      </c>
      <c r="H71" s="264">
        <v>1.0</v>
      </c>
      <c r="I71" s="244" t="s">
        <v>1856</v>
      </c>
      <c r="J71" s="265"/>
      <c r="K71" s="296"/>
      <c r="L71" s="356" t="s">
        <v>1857</v>
      </c>
      <c r="M71" s="357" t="s">
        <v>1857</v>
      </c>
      <c r="N71" s="351" t="s">
        <v>1793</v>
      </c>
      <c r="O71" s="268"/>
      <c r="P71" s="269"/>
      <c r="Q71" s="269"/>
      <c r="R71" s="269"/>
      <c r="S71" s="269"/>
      <c r="T71" s="237"/>
      <c r="U71" s="237"/>
      <c r="V71" s="237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252"/>
      <c r="AJ71" s="270"/>
      <c r="AK71" s="252"/>
      <c r="AL71" s="252"/>
    </row>
    <row r="72" ht="15.75" hidden="1" customHeight="1">
      <c r="A72" s="271" t="s">
        <v>315</v>
      </c>
      <c r="B72" s="57" t="s">
        <v>316</v>
      </c>
      <c r="C72" s="57" t="s">
        <v>6</v>
      </c>
      <c r="D72" s="57" t="s">
        <v>328</v>
      </c>
      <c r="E72" s="57" t="s">
        <v>4</v>
      </c>
      <c r="F72" s="58" t="s">
        <v>572</v>
      </c>
      <c r="G72" s="57" t="s">
        <v>524</v>
      </c>
      <c r="H72" s="39">
        <v>1.0</v>
      </c>
      <c r="I72" s="59">
        <v>19790.0</v>
      </c>
      <c r="J72" s="59">
        <v>13790.0</v>
      </c>
      <c r="K72" s="181"/>
      <c r="L72" s="137">
        <v>6391.0</v>
      </c>
      <c r="M72" s="359">
        <v>5432.0</v>
      </c>
      <c r="N72" s="192" t="s">
        <v>476</v>
      </c>
      <c r="O72" s="252"/>
      <c r="P72" s="276"/>
      <c r="Q72" s="276"/>
      <c r="R72" s="276"/>
      <c r="S72" s="276"/>
      <c r="T72" s="276"/>
      <c r="U72" s="276"/>
      <c r="V72" s="276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  <c r="AH72" s="252"/>
      <c r="AI72" s="252"/>
      <c r="AJ72" s="270"/>
      <c r="AK72" s="270"/>
      <c r="AL72" s="270"/>
    </row>
    <row r="73" ht="15.75" hidden="1" customHeight="1">
      <c r="A73" s="261" t="s">
        <v>315</v>
      </c>
      <c r="B73" s="35" t="s">
        <v>316</v>
      </c>
      <c r="C73" s="35" t="s">
        <v>6</v>
      </c>
      <c r="D73" s="35" t="s">
        <v>370</v>
      </c>
      <c r="E73" s="35" t="s">
        <v>319</v>
      </c>
      <c r="F73" s="355" t="s">
        <v>1858</v>
      </c>
      <c r="G73" s="35" t="s">
        <v>524</v>
      </c>
      <c r="H73" s="264">
        <v>1.0</v>
      </c>
      <c r="I73" s="244" t="s">
        <v>1859</v>
      </c>
      <c r="J73" s="265"/>
      <c r="K73" s="296"/>
      <c r="L73" s="356">
        <v>3212.0</v>
      </c>
      <c r="M73" s="357" t="s">
        <v>1860</v>
      </c>
      <c r="N73" s="351" t="s">
        <v>1793</v>
      </c>
      <c r="O73" s="268"/>
      <c r="P73" s="269"/>
      <c r="Q73" s="269"/>
      <c r="R73" s="269"/>
      <c r="S73" s="269"/>
      <c r="T73" s="237"/>
      <c r="U73" s="237"/>
      <c r="V73" s="237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252"/>
      <c r="AJ73" s="270"/>
      <c r="AK73" s="270"/>
      <c r="AL73" s="270"/>
    </row>
    <row r="74" ht="15.75" customHeight="1">
      <c r="A74" s="261" t="s">
        <v>315</v>
      </c>
      <c r="B74" s="35" t="s">
        <v>316</v>
      </c>
      <c r="C74" s="35" t="s">
        <v>6</v>
      </c>
      <c r="D74" s="35" t="s">
        <v>474</v>
      </c>
      <c r="E74" s="35" t="s">
        <v>319</v>
      </c>
      <c r="F74" s="355" t="s">
        <v>1861</v>
      </c>
      <c r="G74" s="35" t="s">
        <v>524</v>
      </c>
      <c r="H74" s="264">
        <v>1.0</v>
      </c>
      <c r="I74" s="244" t="s">
        <v>1859</v>
      </c>
      <c r="J74" s="265"/>
      <c r="K74" s="296"/>
      <c r="L74" s="356">
        <v>3212.0</v>
      </c>
      <c r="M74" s="357" t="s">
        <v>1860</v>
      </c>
      <c r="N74" s="351" t="s">
        <v>1793</v>
      </c>
      <c r="O74" s="268"/>
      <c r="P74" s="269"/>
      <c r="Q74" s="269"/>
      <c r="R74" s="269"/>
      <c r="S74" s="269"/>
      <c r="T74" s="237"/>
      <c r="U74" s="237"/>
      <c r="V74" s="237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252"/>
      <c r="AJ74" s="270"/>
      <c r="AK74" s="252"/>
      <c r="AL74" s="252"/>
    </row>
    <row r="75" ht="15.75" hidden="1" customHeight="1">
      <c r="A75" s="261" t="s">
        <v>315</v>
      </c>
      <c r="B75" s="35" t="s">
        <v>316</v>
      </c>
      <c r="C75" s="35" t="s">
        <v>6</v>
      </c>
      <c r="D75" s="35" t="s">
        <v>370</v>
      </c>
      <c r="E75" s="35" t="s">
        <v>319</v>
      </c>
      <c r="F75" s="355" t="s">
        <v>1861</v>
      </c>
      <c r="G75" s="35" t="s">
        <v>524</v>
      </c>
      <c r="H75" s="264">
        <v>1.0</v>
      </c>
      <c r="I75" s="244" t="s">
        <v>1859</v>
      </c>
      <c r="J75" s="265"/>
      <c r="K75" s="296"/>
      <c r="L75" s="356">
        <v>3212.0</v>
      </c>
      <c r="M75" s="357" t="s">
        <v>1860</v>
      </c>
      <c r="N75" s="351" t="s">
        <v>1793</v>
      </c>
      <c r="O75" s="268"/>
      <c r="P75" s="269"/>
      <c r="Q75" s="269"/>
      <c r="R75" s="269"/>
      <c r="S75" s="269"/>
      <c r="T75" s="237"/>
      <c r="U75" s="237"/>
      <c r="V75" s="237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252"/>
      <c r="AJ75" s="270"/>
      <c r="AK75" s="252"/>
      <c r="AL75" s="252"/>
    </row>
    <row r="76" ht="15.75" hidden="1" customHeight="1">
      <c r="A76" s="261" t="s">
        <v>315</v>
      </c>
      <c r="B76" s="35" t="s">
        <v>316</v>
      </c>
      <c r="C76" s="35" t="s">
        <v>6</v>
      </c>
      <c r="D76" s="35" t="s">
        <v>370</v>
      </c>
      <c r="E76" s="35" t="s">
        <v>319</v>
      </c>
      <c r="F76" s="355" t="s">
        <v>1862</v>
      </c>
      <c r="G76" s="35" t="s">
        <v>524</v>
      </c>
      <c r="H76" s="264">
        <v>1.0</v>
      </c>
      <c r="I76" s="244" t="s">
        <v>1859</v>
      </c>
      <c r="J76" s="265"/>
      <c r="K76" s="296"/>
      <c r="L76" s="356">
        <v>3212.0</v>
      </c>
      <c r="M76" s="357" t="s">
        <v>1860</v>
      </c>
      <c r="N76" s="351" t="s">
        <v>1793</v>
      </c>
      <c r="O76" s="268"/>
      <c r="P76" s="269"/>
      <c r="Q76" s="269"/>
      <c r="R76" s="269"/>
      <c r="S76" s="269"/>
      <c r="T76" s="237"/>
      <c r="U76" s="237"/>
      <c r="V76" s="237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252"/>
      <c r="AJ76" s="270"/>
      <c r="AK76" s="270"/>
      <c r="AL76" s="270"/>
    </row>
    <row r="77" ht="15.75" hidden="1" customHeight="1">
      <c r="A77" s="282" t="s">
        <v>315</v>
      </c>
      <c r="B77" s="57" t="s">
        <v>316</v>
      </c>
      <c r="C77" s="255" t="s">
        <v>6</v>
      </c>
      <c r="D77" s="255" t="s">
        <v>328</v>
      </c>
      <c r="E77" s="255" t="s">
        <v>319</v>
      </c>
      <c r="F77" s="256" t="s">
        <v>1863</v>
      </c>
      <c r="G77" s="255"/>
      <c r="H77" s="250">
        <v>1.0</v>
      </c>
      <c r="I77" s="255"/>
      <c r="J77" s="293">
        <v>5790.0</v>
      </c>
      <c r="K77" s="286"/>
      <c r="L77" s="353">
        <v>1916.0</v>
      </c>
      <c r="M77" s="354">
        <f t="shared" ref="M77:M78" si="7">L77*H77</f>
        <v>1916</v>
      </c>
      <c r="N77" s="286" t="s">
        <v>1804</v>
      </c>
      <c r="O77" s="247"/>
      <c r="P77" s="296"/>
      <c r="Q77" s="286"/>
      <c r="R77" s="286"/>
      <c r="S77" s="286"/>
      <c r="T77" s="286"/>
      <c r="U77" s="286"/>
      <c r="V77" s="286"/>
      <c r="W77" s="247"/>
      <c r="X77" s="247"/>
      <c r="Y77" s="247"/>
      <c r="Z77" s="247"/>
      <c r="AA77" s="247"/>
      <c r="AB77" s="247"/>
      <c r="AC77" s="247"/>
      <c r="AD77" s="247"/>
      <c r="AE77" s="247"/>
      <c r="AF77" s="247"/>
      <c r="AG77" s="247"/>
      <c r="AH77" s="247"/>
      <c r="AI77" s="252"/>
      <c r="AJ77" s="252"/>
      <c r="AK77" s="270"/>
      <c r="AL77" s="270"/>
    </row>
    <row r="78" ht="15.75" hidden="1" customHeight="1">
      <c r="A78" s="282" t="s">
        <v>315</v>
      </c>
      <c r="B78" s="57" t="s">
        <v>316</v>
      </c>
      <c r="C78" s="255" t="s">
        <v>6</v>
      </c>
      <c r="D78" s="255" t="s">
        <v>328</v>
      </c>
      <c r="E78" s="255" t="s">
        <v>319</v>
      </c>
      <c r="F78" s="256" t="s">
        <v>1864</v>
      </c>
      <c r="G78" s="255"/>
      <c r="H78" s="250">
        <v>1.0</v>
      </c>
      <c r="I78" s="255"/>
      <c r="J78" s="293">
        <v>5790.0</v>
      </c>
      <c r="K78" s="286"/>
      <c r="L78" s="353">
        <f>3832/2</f>
        <v>1916</v>
      </c>
      <c r="M78" s="354">
        <f t="shared" si="7"/>
        <v>1916</v>
      </c>
      <c r="N78" s="286" t="s">
        <v>1804</v>
      </c>
      <c r="O78" s="247"/>
      <c r="P78" s="296"/>
      <c r="Q78" s="286"/>
      <c r="R78" s="286"/>
      <c r="S78" s="286"/>
      <c r="T78" s="286"/>
      <c r="U78" s="286"/>
      <c r="V78" s="286"/>
      <c r="W78" s="247"/>
      <c r="X78" s="247"/>
      <c r="Y78" s="247"/>
      <c r="Z78" s="247"/>
      <c r="AA78" s="247"/>
      <c r="AB78" s="247"/>
      <c r="AC78" s="247"/>
      <c r="AD78" s="247"/>
      <c r="AE78" s="247"/>
      <c r="AF78" s="247"/>
      <c r="AG78" s="247"/>
      <c r="AH78" s="247"/>
      <c r="AI78" s="252"/>
      <c r="AJ78" s="252"/>
      <c r="AK78" s="270"/>
      <c r="AL78" s="270"/>
    </row>
    <row r="79" ht="15.75" hidden="1" customHeight="1">
      <c r="A79" s="35" t="s">
        <v>315</v>
      </c>
      <c r="B79" s="57" t="s">
        <v>54</v>
      </c>
      <c r="C79" s="57" t="s">
        <v>22</v>
      </c>
      <c r="D79" s="35" t="s">
        <v>567</v>
      </c>
      <c r="E79" s="57" t="s">
        <v>4</v>
      </c>
      <c r="F79" s="348" t="s">
        <v>1865</v>
      </c>
      <c r="G79" s="35" t="s">
        <v>320</v>
      </c>
      <c r="H79" s="39">
        <v>1.0</v>
      </c>
      <c r="I79" s="59">
        <v>3590.0</v>
      </c>
      <c r="J79" s="376"/>
      <c r="K79" s="181"/>
      <c r="L79" s="587" t="s">
        <v>55</v>
      </c>
      <c r="M79" s="350">
        <f>4533/3</f>
        <v>1511</v>
      </c>
      <c r="N79" s="351" t="s">
        <v>1866</v>
      </c>
      <c r="O79" s="44"/>
      <c r="P79" s="237">
        <f t="shared" ref="P79:P80" si="8">M79*H79</f>
        <v>1511</v>
      </c>
      <c r="Q79" s="237"/>
      <c r="R79" s="237"/>
      <c r="S79" s="237"/>
      <c r="T79" s="237"/>
      <c r="U79" s="237"/>
      <c r="V79" s="237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252"/>
      <c r="AJ79" s="270"/>
      <c r="AK79" s="270"/>
      <c r="AL79" s="270"/>
    </row>
    <row r="80" ht="15.75" hidden="1" customHeight="1">
      <c r="A80" s="35" t="s">
        <v>315</v>
      </c>
      <c r="B80" s="57" t="s">
        <v>54</v>
      </c>
      <c r="C80" s="57" t="s">
        <v>22</v>
      </c>
      <c r="D80" s="35" t="s">
        <v>567</v>
      </c>
      <c r="E80" s="57" t="s">
        <v>4</v>
      </c>
      <c r="F80" s="348" t="s">
        <v>1867</v>
      </c>
      <c r="G80" s="35" t="s">
        <v>320</v>
      </c>
      <c r="H80" s="39">
        <v>1.0</v>
      </c>
      <c r="I80" s="59">
        <v>3590.0</v>
      </c>
      <c r="J80" s="376"/>
      <c r="K80" s="274"/>
      <c r="L80" s="377" t="s">
        <v>55</v>
      </c>
      <c r="M80" s="378">
        <f>3022/2</f>
        <v>1511</v>
      </c>
      <c r="N80" s="35" t="s">
        <v>1866</v>
      </c>
      <c r="O80" s="55"/>
      <c r="P80" s="44">
        <f t="shared" si="8"/>
        <v>1511</v>
      </c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252"/>
      <c r="AJ80" s="270"/>
      <c r="AK80" s="270"/>
      <c r="AL80" s="270"/>
    </row>
    <row r="81" ht="15.75" hidden="1" customHeight="1">
      <c r="A81" s="271" t="s">
        <v>315</v>
      </c>
      <c r="B81" s="57" t="s">
        <v>316</v>
      </c>
      <c r="C81" s="57" t="s">
        <v>573</v>
      </c>
      <c r="D81" s="57" t="s">
        <v>328</v>
      </c>
      <c r="E81" s="57" t="s">
        <v>4</v>
      </c>
      <c r="F81" s="58" t="s">
        <v>575</v>
      </c>
      <c r="G81" s="57" t="s">
        <v>335</v>
      </c>
      <c r="H81" s="39">
        <v>1.0</v>
      </c>
      <c r="I81" s="59">
        <v>3990.0</v>
      </c>
      <c r="J81" s="59"/>
      <c r="K81" s="274"/>
      <c r="L81" s="61">
        <v>1693.0</v>
      </c>
      <c r="M81" s="62">
        <v>1354.0</v>
      </c>
      <c r="N81" s="57" t="s">
        <v>476</v>
      </c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  <c r="AA81" s="252"/>
      <c r="AB81" s="252"/>
      <c r="AC81" s="252"/>
      <c r="AD81" s="252"/>
      <c r="AE81" s="252"/>
      <c r="AF81" s="252"/>
      <c r="AG81" s="252"/>
      <c r="AH81" s="252"/>
      <c r="AI81" s="252"/>
      <c r="AJ81" s="270"/>
      <c r="AK81" s="270"/>
      <c r="AL81" s="270"/>
    </row>
    <row r="82" ht="15.75" customHeight="1">
      <c r="A82" s="271" t="s">
        <v>315</v>
      </c>
      <c r="B82" s="57" t="s">
        <v>316</v>
      </c>
      <c r="C82" s="57" t="s">
        <v>573</v>
      </c>
      <c r="D82" s="57" t="s">
        <v>474</v>
      </c>
      <c r="E82" s="57" t="s">
        <v>4</v>
      </c>
      <c r="F82" s="58" t="s">
        <v>575</v>
      </c>
      <c r="G82" s="57" t="s">
        <v>335</v>
      </c>
      <c r="H82" s="39">
        <v>1.0</v>
      </c>
      <c r="I82" s="59">
        <v>3990.0</v>
      </c>
      <c r="J82" s="59"/>
      <c r="K82" s="274"/>
      <c r="L82" s="61">
        <v>1693.0</v>
      </c>
      <c r="M82" s="62">
        <v>1354.0</v>
      </c>
      <c r="N82" s="57" t="s">
        <v>476</v>
      </c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52"/>
      <c r="AJ82" s="270"/>
      <c r="AK82" s="270"/>
      <c r="AL82" s="270"/>
    </row>
    <row r="83" ht="15.75" hidden="1" customHeight="1">
      <c r="A83" s="282" t="s">
        <v>315</v>
      </c>
      <c r="B83" s="255" t="s">
        <v>316</v>
      </c>
      <c r="C83" s="255" t="s">
        <v>6</v>
      </c>
      <c r="D83" s="57" t="s">
        <v>567</v>
      </c>
      <c r="E83" s="255" t="s">
        <v>361</v>
      </c>
      <c r="F83" s="281" t="s">
        <v>1868</v>
      </c>
      <c r="G83" s="255"/>
      <c r="H83" s="250">
        <v>1.0</v>
      </c>
      <c r="I83" s="255"/>
      <c r="J83" s="293">
        <v>18590.0</v>
      </c>
      <c r="K83" s="294">
        <v>8795.0</v>
      </c>
      <c r="L83" s="295">
        <v>4837.0</v>
      </c>
      <c r="M83" s="251">
        <f>L83*H83</f>
        <v>4837</v>
      </c>
      <c r="N83" s="255" t="s">
        <v>1804</v>
      </c>
      <c r="O83" s="247"/>
      <c r="P83" s="270"/>
      <c r="Q83" s="247"/>
      <c r="R83" s="247"/>
      <c r="S83" s="247"/>
      <c r="T83" s="247"/>
      <c r="U83" s="247"/>
      <c r="V83" s="247"/>
      <c r="W83" s="247"/>
      <c r="X83" s="247"/>
      <c r="Y83" s="247"/>
      <c r="Z83" s="247"/>
      <c r="AA83" s="247"/>
      <c r="AB83" s="247"/>
      <c r="AC83" s="247"/>
      <c r="AD83" s="247"/>
      <c r="AE83" s="247"/>
      <c r="AF83" s="247"/>
      <c r="AG83" s="247"/>
      <c r="AH83" s="247"/>
      <c r="AI83" s="252"/>
      <c r="AJ83" s="252"/>
      <c r="AK83" s="252"/>
      <c r="AL83" s="252"/>
    </row>
    <row r="84" ht="15.75" hidden="1" customHeight="1">
      <c r="A84" s="271" t="s">
        <v>315</v>
      </c>
      <c r="B84" s="271" t="s">
        <v>331</v>
      </c>
      <c r="C84" s="271" t="s">
        <v>22</v>
      </c>
      <c r="D84" s="271" t="s">
        <v>567</v>
      </c>
      <c r="E84" s="271" t="s">
        <v>319</v>
      </c>
      <c r="F84" s="272" t="s">
        <v>1869</v>
      </c>
      <c r="G84" s="271" t="s">
        <v>320</v>
      </c>
      <c r="H84" s="273">
        <v>1.0</v>
      </c>
      <c r="I84" s="271">
        <v>4190.0</v>
      </c>
      <c r="J84" s="271"/>
      <c r="K84" s="274"/>
      <c r="L84" s="154">
        <v>1725.0</v>
      </c>
      <c r="M84" s="275">
        <v>1604.0</v>
      </c>
      <c r="N84" s="271" t="s">
        <v>321</v>
      </c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  <c r="AH84" s="252"/>
      <c r="AI84" s="252"/>
      <c r="AJ84" s="270"/>
      <c r="AK84" s="270"/>
      <c r="AL84" s="270"/>
    </row>
    <row r="85" ht="15.75" customHeight="1">
      <c r="A85" s="271" t="s">
        <v>315</v>
      </c>
      <c r="B85" s="271" t="s">
        <v>331</v>
      </c>
      <c r="C85" s="280"/>
      <c r="D85" s="271" t="s">
        <v>474</v>
      </c>
      <c r="E85" s="271" t="s">
        <v>319</v>
      </c>
      <c r="F85" s="272" t="s">
        <v>1293</v>
      </c>
      <c r="G85" s="271" t="s">
        <v>320</v>
      </c>
      <c r="H85" s="273">
        <v>1.0</v>
      </c>
      <c r="I85" s="271">
        <v>4390.0</v>
      </c>
      <c r="J85" s="271"/>
      <c r="K85" s="274"/>
      <c r="L85" s="154">
        <v>1830.0</v>
      </c>
      <c r="M85" s="275">
        <v>1739.0</v>
      </c>
      <c r="N85" s="271" t="s">
        <v>321</v>
      </c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  <c r="AH85" s="252"/>
      <c r="AI85" s="252"/>
      <c r="AJ85" s="270"/>
      <c r="AK85" s="270"/>
      <c r="AL85" s="270"/>
    </row>
    <row r="86" ht="15.75" hidden="1" customHeight="1">
      <c r="A86" s="271" t="s">
        <v>315</v>
      </c>
      <c r="B86" s="57" t="s">
        <v>331</v>
      </c>
      <c r="C86" s="58"/>
      <c r="D86" s="97" t="s">
        <v>567</v>
      </c>
      <c r="E86" s="57" t="s">
        <v>4</v>
      </c>
      <c r="F86" s="57" t="s">
        <v>639</v>
      </c>
      <c r="G86" s="57" t="s">
        <v>320</v>
      </c>
      <c r="H86" s="39">
        <v>1.0</v>
      </c>
      <c r="I86" s="120">
        <v>5490.0</v>
      </c>
      <c r="J86" s="120">
        <v>4390.0</v>
      </c>
      <c r="K86" s="119"/>
      <c r="L86" s="61" t="s">
        <v>176</v>
      </c>
      <c r="M86" s="62">
        <v>1739.0</v>
      </c>
      <c r="N86" s="57" t="s">
        <v>629</v>
      </c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70"/>
      <c r="AJ86" s="270"/>
      <c r="AK86" s="270"/>
    </row>
    <row r="87" ht="15.75" hidden="1" customHeight="1">
      <c r="A87" s="271" t="s">
        <v>315</v>
      </c>
      <c r="B87" s="57" t="s">
        <v>331</v>
      </c>
      <c r="C87" s="58"/>
      <c r="D87" s="97" t="s">
        <v>567</v>
      </c>
      <c r="E87" s="57" t="s">
        <v>4</v>
      </c>
      <c r="F87" s="57" t="s">
        <v>750</v>
      </c>
      <c r="G87" s="57" t="s">
        <v>335</v>
      </c>
      <c r="H87" s="38">
        <v>1.0</v>
      </c>
      <c r="I87" s="113">
        <v>3590.0</v>
      </c>
      <c r="J87" s="125"/>
      <c r="K87" s="104"/>
      <c r="L87" s="133">
        <v>1497.0</v>
      </c>
      <c r="M87" s="381">
        <v>1272.0</v>
      </c>
      <c r="N87" s="57" t="s">
        <v>748</v>
      </c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  <c r="AA87" s="252"/>
      <c r="AB87" s="252"/>
      <c r="AC87" s="252"/>
      <c r="AD87" s="252"/>
      <c r="AE87" s="252"/>
      <c r="AF87" s="252"/>
      <c r="AG87" s="252"/>
      <c r="AH87" s="252"/>
      <c r="AI87" s="252"/>
      <c r="AJ87" s="270"/>
      <c r="AK87" s="270"/>
      <c r="AL87" s="270"/>
    </row>
    <row r="88" ht="15.75" hidden="1" customHeight="1">
      <c r="A88" s="271" t="s">
        <v>315</v>
      </c>
      <c r="B88" s="57" t="s">
        <v>331</v>
      </c>
      <c r="C88" s="58"/>
      <c r="D88" s="97" t="s">
        <v>567</v>
      </c>
      <c r="E88" s="57" t="s">
        <v>4</v>
      </c>
      <c r="F88" s="57" t="s">
        <v>641</v>
      </c>
      <c r="G88" s="57" t="s">
        <v>335</v>
      </c>
      <c r="H88" s="38">
        <v>1.0</v>
      </c>
      <c r="I88" s="113">
        <v>4490.0</v>
      </c>
      <c r="J88" s="132">
        <v>3590.0</v>
      </c>
      <c r="K88" s="104"/>
      <c r="L88" s="133">
        <v>1497.0</v>
      </c>
      <c r="M88" s="381">
        <v>1272.0</v>
      </c>
      <c r="N88" s="57" t="s">
        <v>748</v>
      </c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70"/>
      <c r="AK88" s="270"/>
      <c r="AL88" s="270"/>
    </row>
    <row r="89" ht="15.75" hidden="1" customHeight="1">
      <c r="A89" s="271" t="s">
        <v>315</v>
      </c>
      <c r="B89" s="57" t="s">
        <v>316</v>
      </c>
      <c r="C89" s="58"/>
      <c r="D89" s="97" t="s">
        <v>567</v>
      </c>
      <c r="E89" s="57" t="s">
        <v>4</v>
      </c>
      <c r="F89" s="57" t="s">
        <v>752</v>
      </c>
      <c r="G89" s="57" t="s">
        <v>335</v>
      </c>
      <c r="H89" s="38">
        <v>1.0</v>
      </c>
      <c r="I89" s="113">
        <v>3390.0</v>
      </c>
      <c r="J89" s="132">
        <v>2590.0</v>
      </c>
      <c r="K89" s="104"/>
      <c r="L89" s="133">
        <v>1163.0</v>
      </c>
      <c r="M89" s="381">
        <v>989.0</v>
      </c>
      <c r="N89" s="57" t="s">
        <v>748</v>
      </c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  <c r="AH89" s="252"/>
      <c r="AI89" s="252"/>
      <c r="AJ89" s="270"/>
      <c r="AK89" s="270"/>
      <c r="AL89" s="270"/>
    </row>
    <row r="90" ht="15.75" hidden="1" customHeight="1">
      <c r="A90" s="271" t="s">
        <v>315</v>
      </c>
      <c r="B90" s="57" t="s">
        <v>316</v>
      </c>
      <c r="C90" s="58"/>
      <c r="D90" s="97" t="s">
        <v>567</v>
      </c>
      <c r="E90" s="57" t="s">
        <v>4</v>
      </c>
      <c r="F90" s="57" t="s">
        <v>755</v>
      </c>
      <c r="G90" s="57" t="s">
        <v>335</v>
      </c>
      <c r="H90" s="38">
        <v>1.0</v>
      </c>
      <c r="I90" s="113">
        <v>2990.0</v>
      </c>
      <c r="J90" s="125"/>
      <c r="K90" s="114"/>
      <c r="L90" s="133">
        <v>1163.0</v>
      </c>
      <c r="M90" s="381">
        <v>989.0</v>
      </c>
      <c r="N90" s="57" t="s">
        <v>748</v>
      </c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70"/>
      <c r="AK90" s="270"/>
      <c r="AL90" s="270"/>
    </row>
    <row r="91" ht="15.75" hidden="1" customHeight="1">
      <c r="A91" s="271" t="s">
        <v>315</v>
      </c>
      <c r="B91" s="57" t="s">
        <v>316</v>
      </c>
      <c r="C91" s="58"/>
      <c r="D91" s="57" t="s">
        <v>328</v>
      </c>
      <c r="E91" s="57" t="s">
        <v>4</v>
      </c>
      <c r="F91" s="57" t="s">
        <v>755</v>
      </c>
      <c r="G91" s="57" t="s">
        <v>335</v>
      </c>
      <c r="H91" s="38">
        <v>1.0</v>
      </c>
      <c r="I91" s="113">
        <v>2990.0</v>
      </c>
      <c r="J91" s="125"/>
      <c r="K91" s="114"/>
      <c r="L91" s="133">
        <v>1163.0</v>
      </c>
      <c r="M91" s="381">
        <v>989.0</v>
      </c>
      <c r="N91" s="57" t="s">
        <v>748</v>
      </c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70"/>
      <c r="AK91" s="270"/>
      <c r="AL91" s="270"/>
    </row>
    <row r="92" ht="15.75" hidden="1" customHeight="1">
      <c r="A92" s="271" t="s">
        <v>315</v>
      </c>
      <c r="B92" s="57" t="s">
        <v>316</v>
      </c>
      <c r="C92" s="58"/>
      <c r="D92" s="97" t="s">
        <v>567</v>
      </c>
      <c r="E92" s="57" t="s">
        <v>4</v>
      </c>
      <c r="F92" s="57" t="s">
        <v>756</v>
      </c>
      <c r="G92" s="57" t="s">
        <v>335</v>
      </c>
      <c r="H92" s="38">
        <v>1.0</v>
      </c>
      <c r="I92" s="113">
        <v>2990.0</v>
      </c>
      <c r="J92" s="125"/>
      <c r="K92" s="114"/>
      <c r="L92" s="133">
        <v>1163.0</v>
      </c>
      <c r="M92" s="381">
        <v>989.0</v>
      </c>
      <c r="N92" s="57" t="s">
        <v>748</v>
      </c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</row>
    <row r="93" ht="15.75" hidden="1" customHeight="1">
      <c r="A93" s="271" t="s">
        <v>315</v>
      </c>
      <c r="B93" s="57" t="s">
        <v>316</v>
      </c>
      <c r="C93" s="58"/>
      <c r="D93" s="57" t="s">
        <v>328</v>
      </c>
      <c r="E93" s="57" t="s">
        <v>4</v>
      </c>
      <c r="F93" s="57" t="s">
        <v>757</v>
      </c>
      <c r="G93" s="57" t="s">
        <v>335</v>
      </c>
      <c r="H93" s="38">
        <v>0.0</v>
      </c>
      <c r="I93" s="113">
        <v>2990.0</v>
      </c>
      <c r="J93" s="125"/>
      <c r="K93" s="104"/>
      <c r="L93" s="133">
        <v>1163.0</v>
      </c>
      <c r="M93" s="381">
        <v>989.0</v>
      </c>
      <c r="N93" s="57" t="s">
        <v>748</v>
      </c>
      <c r="O93" s="541" t="s">
        <v>2140</v>
      </c>
      <c r="P93" s="276"/>
      <c r="Q93" s="276"/>
      <c r="R93" s="276"/>
      <c r="S93" s="276"/>
      <c r="T93" s="276"/>
      <c r="U93" s="276"/>
      <c r="V93" s="277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70"/>
      <c r="AK93" s="270"/>
      <c r="AL93" s="270"/>
    </row>
    <row r="94" ht="15.75" customHeight="1">
      <c r="A94" s="271" t="s">
        <v>315</v>
      </c>
      <c r="B94" s="57" t="s">
        <v>316</v>
      </c>
      <c r="C94" s="58"/>
      <c r="D94" s="271" t="s">
        <v>474</v>
      </c>
      <c r="E94" s="57" t="s">
        <v>4</v>
      </c>
      <c r="F94" s="57" t="s">
        <v>757</v>
      </c>
      <c r="G94" s="57" t="s">
        <v>335</v>
      </c>
      <c r="H94" s="38">
        <v>1.0</v>
      </c>
      <c r="I94" s="113">
        <v>2990.0</v>
      </c>
      <c r="J94" s="125"/>
      <c r="K94" s="104"/>
      <c r="L94" s="133">
        <v>1163.0</v>
      </c>
      <c r="M94" s="381">
        <v>989.0</v>
      </c>
      <c r="N94" s="57" t="s">
        <v>748</v>
      </c>
      <c r="O94" s="274"/>
      <c r="P94" s="276"/>
      <c r="Q94" s="276"/>
      <c r="R94" s="276"/>
      <c r="S94" s="276"/>
      <c r="T94" s="276"/>
      <c r="U94" s="276"/>
      <c r="V94" s="277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52"/>
      <c r="AJ94" s="270"/>
      <c r="AK94" s="270"/>
      <c r="AL94" s="270"/>
    </row>
    <row r="95" ht="15.75" customHeight="1">
      <c r="A95" s="57" t="s">
        <v>315</v>
      </c>
      <c r="B95" s="57" t="s">
        <v>316</v>
      </c>
      <c r="C95" s="58"/>
      <c r="D95" s="271" t="s">
        <v>474</v>
      </c>
      <c r="E95" s="57" t="s">
        <v>4</v>
      </c>
      <c r="F95" s="57" t="s">
        <v>758</v>
      </c>
      <c r="G95" s="57" t="s">
        <v>335</v>
      </c>
      <c r="H95" s="38">
        <v>1.0</v>
      </c>
      <c r="I95" s="113">
        <v>3190.0</v>
      </c>
      <c r="J95" s="132">
        <v>2790.0</v>
      </c>
      <c r="K95" s="61">
        <v>1330.0</v>
      </c>
      <c r="L95" s="38">
        <v>1131.0</v>
      </c>
      <c r="M95" s="383">
        <f t="shared" ref="M95:M99" si="9">L95*H95</f>
        <v>1131</v>
      </c>
      <c r="N95" s="57" t="s">
        <v>1035</v>
      </c>
      <c r="O95" s="435"/>
      <c r="P95" s="276"/>
      <c r="Q95" s="276"/>
      <c r="R95" s="276"/>
      <c r="S95" s="276"/>
      <c r="T95" s="276"/>
      <c r="U95" s="276"/>
      <c r="V95" s="277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70"/>
      <c r="AJ95" s="270"/>
      <c r="AK95" s="270"/>
    </row>
    <row r="96" ht="15.75" hidden="1" customHeight="1">
      <c r="A96" s="57" t="s">
        <v>315</v>
      </c>
      <c r="B96" s="57" t="s">
        <v>316</v>
      </c>
      <c r="C96" s="57"/>
      <c r="D96" s="271" t="s">
        <v>567</v>
      </c>
      <c r="E96" s="57" t="s">
        <v>4</v>
      </c>
      <c r="F96" s="58" t="s">
        <v>759</v>
      </c>
      <c r="G96" s="154" t="s">
        <v>335</v>
      </c>
      <c r="H96" s="38">
        <v>1.0</v>
      </c>
      <c r="I96" s="113">
        <v>3190.0</v>
      </c>
      <c r="J96" s="132">
        <v>2790.0</v>
      </c>
      <c r="K96" s="179">
        <v>1330.0</v>
      </c>
      <c r="L96" s="38">
        <v>1130.5</v>
      </c>
      <c r="M96" s="383">
        <f t="shared" si="9"/>
        <v>1130.5</v>
      </c>
      <c r="N96" s="57" t="s">
        <v>1095</v>
      </c>
      <c r="O96" s="58"/>
      <c r="P96" s="180"/>
      <c r="Q96" s="14">
        <v>2.0</v>
      </c>
      <c r="R96" s="14"/>
      <c r="S96" s="14"/>
      <c r="T96" s="14"/>
      <c r="U96" s="14"/>
      <c r="V96" s="56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63"/>
    </row>
    <row r="97" ht="15.75" hidden="1" customHeight="1">
      <c r="A97" s="57" t="s">
        <v>315</v>
      </c>
      <c r="B97" s="57" t="s">
        <v>316</v>
      </c>
      <c r="C97" s="57"/>
      <c r="D97" s="57" t="s">
        <v>328</v>
      </c>
      <c r="E97" s="57" t="s">
        <v>4</v>
      </c>
      <c r="F97" s="58" t="s">
        <v>759</v>
      </c>
      <c r="G97" s="154" t="s">
        <v>335</v>
      </c>
      <c r="H97" s="38">
        <v>0.0</v>
      </c>
      <c r="I97" s="113">
        <v>3190.0</v>
      </c>
      <c r="J97" s="132">
        <v>2790.0</v>
      </c>
      <c r="K97" s="179">
        <v>1330.0</v>
      </c>
      <c r="L97" s="54">
        <v>1130.5</v>
      </c>
      <c r="M97" s="383">
        <f t="shared" si="9"/>
        <v>0</v>
      </c>
      <c r="N97" s="57" t="s">
        <v>1095</v>
      </c>
      <c r="O97" s="57" t="s">
        <v>2141</v>
      </c>
      <c r="P97" s="180"/>
      <c r="Q97" s="14">
        <v>2.0</v>
      </c>
      <c r="R97" s="14"/>
      <c r="S97" s="14"/>
      <c r="T97" s="14"/>
      <c r="U97" s="14"/>
      <c r="V97" s="56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63"/>
    </row>
    <row r="98" ht="15.75" hidden="1" customHeight="1">
      <c r="A98" s="57" t="s">
        <v>315</v>
      </c>
      <c r="B98" s="57" t="s">
        <v>316</v>
      </c>
      <c r="C98" s="57"/>
      <c r="D98" s="271" t="s">
        <v>567</v>
      </c>
      <c r="E98" s="57" t="s">
        <v>4</v>
      </c>
      <c r="F98" s="58" t="s">
        <v>1110</v>
      </c>
      <c r="G98" s="154" t="s">
        <v>335</v>
      </c>
      <c r="H98" s="38">
        <v>1.0</v>
      </c>
      <c r="I98" s="113">
        <v>3190.0</v>
      </c>
      <c r="J98" s="132">
        <v>2790.0</v>
      </c>
      <c r="K98" s="179">
        <v>1330.0</v>
      </c>
      <c r="L98" s="54">
        <v>1130.5</v>
      </c>
      <c r="M98" s="383">
        <f t="shared" si="9"/>
        <v>1130.5</v>
      </c>
      <c r="N98" s="57" t="s">
        <v>1095</v>
      </c>
      <c r="O98" s="58"/>
      <c r="P98" s="180"/>
      <c r="Q98" s="14">
        <v>2.0</v>
      </c>
      <c r="R98" s="14"/>
      <c r="S98" s="14"/>
      <c r="T98" s="14"/>
      <c r="U98" s="14"/>
      <c r="V98" s="56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</row>
    <row r="99" ht="15.75" hidden="1" customHeight="1">
      <c r="A99" s="57" t="s">
        <v>315</v>
      </c>
      <c r="B99" s="57" t="s">
        <v>316</v>
      </c>
      <c r="C99" s="57"/>
      <c r="D99" s="57" t="s">
        <v>328</v>
      </c>
      <c r="E99" s="57" t="s">
        <v>4</v>
      </c>
      <c r="F99" s="58" t="s">
        <v>1110</v>
      </c>
      <c r="G99" s="154" t="s">
        <v>335</v>
      </c>
      <c r="H99" s="38">
        <v>0.0</v>
      </c>
      <c r="I99" s="113">
        <v>3190.0</v>
      </c>
      <c r="J99" s="132">
        <v>2790.0</v>
      </c>
      <c r="K99" s="179">
        <v>1330.0</v>
      </c>
      <c r="L99" s="54">
        <v>1130.5</v>
      </c>
      <c r="M99" s="383">
        <f t="shared" si="9"/>
        <v>0</v>
      </c>
      <c r="N99" s="57" t="s">
        <v>1095</v>
      </c>
      <c r="O99" s="57" t="s">
        <v>2142</v>
      </c>
      <c r="P99" s="180"/>
      <c r="Q99" s="14">
        <v>2.0</v>
      </c>
      <c r="R99" s="14"/>
      <c r="S99" s="14"/>
      <c r="T99" s="14"/>
      <c r="U99" s="14"/>
      <c r="V99" s="56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</row>
    <row r="100" ht="15.75" hidden="1" customHeight="1">
      <c r="A100" s="271" t="s">
        <v>315</v>
      </c>
      <c r="B100" s="57" t="s">
        <v>316</v>
      </c>
      <c r="C100" s="58"/>
      <c r="D100" s="57" t="s">
        <v>328</v>
      </c>
      <c r="E100" s="57" t="s">
        <v>4</v>
      </c>
      <c r="F100" s="57" t="s">
        <v>760</v>
      </c>
      <c r="G100" s="57" t="s">
        <v>335</v>
      </c>
      <c r="H100" s="38">
        <v>1.0</v>
      </c>
      <c r="I100" s="113">
        <v>3390.0</v>
      </c>
      <c r="J100" s="132">
        <v>2590.0</v>
      </c>
      <c r="K100" s="104"/>
      <c r="L100" s="532">
        <v>1163.0</v>
      </c>
      <c r="M100" s="381">
        <v>989.0</v>
      </c>
      <c r="N100" s="57" t="s">
        <v>748</v>
      </c>
      <c r="O100" s="274"/>
      <c r="P100" s="276"/>
      <c r="Q100" s="276"/>
      <c r="R100" s="276"/>
      <c r="S100" s="276"/>
      <c r="T100" s="276"/>
      <c r="U100" s="276"/>
      <c r="V100" s="277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70"/>
      <c r="AK100" s="270"/>
      <c r="AL100" s="270"/>
    </row>
    <row r="101" ht="15.75" customHeight="1">
      <c r="A101" s="271" t="s">
        <v>315</v>
      </c>
      <c r="B101" s="57" t="s">
        <v>316</v>
      </c>
      <c r="C101" s="58"/>
      <c r="D101" s="271" t="s">
        <v>474</v>
      </c>
      <c r="E101" s="57" t="s">
        <v>4</v>
      </c>
      <c r="F101" s="57" t="s">
        <v>760</v>
      </c>
      <c r="G101" s="57" t="s">
        <v>335</v>
      </c>
      <c r="H101" s="38">
        <v>1.0</v>
      </c>
      <c r="I101" s="113">
        <v>3390.0</v>
      </c>
      <c r="J101" s="132">
        <v>2590.0</v>
      </c>
      <c r="K101" s="104"/>
      <c r="L101" s="532">
        <v>1163.0</v>
      </c>
      <c r="M101" s="381">
        <v>989.0</v>
      </c>
      <c r="N101" s="57" t="s">
        <v>748</v>
      </c>
      <c r="O101" s="274"/>
      <c r="P101" s="276"/>
      <c r="Q101" s="276"/>
      <c r="R101" s="276"/>
      <c r="S101" s="276"/>
      <c r="T101" s="276"/>
      <c r="U101" s="276"/>
      <c r="V101" s="277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52"/>
      <c r="AJ101" s="270"/>
      <c r="AK101" s="270"/>
      <c r="AL101" s="270"/>
    </row>
    <row r="102" ht="15.75" hidden="1" customHeight="1">
      <c r="A102" s="271" t="s">
        <v>315</v>
      </c>
      <c r="B102" s="57" t="s">
        <v>316</v>
      </c>
      <c r="C102" s="58"/>
      <c r="D102" s="97" t="s">
        <v>567</v>
      </c>
      <c r="E102" s="57" t="s">
        <v>4</v>
      </c>
      <c r="F102" s="57" t="s">
        <v>762</v>
      </c>
      <c r="G102" s="57" t="s">
        <v>335</v>
      </c>
      <c r="H102" s="38">
        <v>1.0</v>
      </c>
      <c r="I102" s="113">
        <v>2790.0</v>
      </c>
      <c r="J102" s="132">
        <v>1990.0</v>
      </c>
      <c r="K102" s="104"/>
      <c r="L102" s="532">
        <v>997.0</v>
      </c>
      <c r="M102" s="381">
        <v>847.0</v>
      </c>
      <c r="N102" s="57" t="s">
        <v>748</v>
      </c>
      <c r="O102" s="274"/>
      <c r="P102" s="276"/>
      <c r="Q102" s="276"/>
      <c r="R102" s="276"/>
      <c r="S102" s="276"/>
      <c r="T102" s="276"/>
      <c r="U102" s="276"/>
      <c r="V102" s="277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70"/>
      <c r="AK102" s="270"/>
      <c r="AL102" s="270"/>
    </row>
    <row r="103" ht="15.75" hidden="1" customHeight="1">
      <c r="A103" s="271" t="s">
        <v>315</v>
      </c>
      <c r="B103" s="57" t="s">
        <v>316</v>
      </c>
      <c r="C103" s="58"/>
      <c r="D103" s="97" t="s">
        <v>567</v>
      </c>
      <c r="E103" s="57" t="s">
        <v>4</v>
      </c>
      <c r="F103" s="57" t="s">
        <v>763</v>
      </c>
      <c r="G103" s="57" t="s">
        <v>335</v>
      </c>
      <c r="H103" s="38">
        <v>1.0</v>
      </c>
      <c r="I103" s="113">
        <v>2790.0</v>
      </c>
      <c r="J103" s="132">
        <v>1990.0</v>
      </c>
      <c r="K103" s="104"/>
      <c r="L103" s="532">
        <v>997.0</v>
      </c>
      <c r="M103" s="381">
        <v>847.0</v>
      </c>
      <c r="N103" s="57" t="s">
        <v>748</v>
      </c>
      <c r="O103" s="274"/>
      <c r="P103" s="276"/>
      <c r="Q103" s="276"/>
      <c r="R103" s="276"/>
      <c r="S103" s="276"/>
      <c r="T103" s="276"/>
      <c r="U103" s="276"/>
      <c r="V103" s="277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52"/>
      <c r="AJ103" s="270"/>
      <c r="AK103" s="270"/>
      <c r="AL103" s="270"/>
    </row>
    <row r="104" ht="15.75" hidden="1" customHeight="1">
      <c r="A104" s="271" t="s">
        <v>315</v>
      </c>
      <c r="B104" s="57" t="s">
        <v>316</v>
      </c>
      <c r="C104" s="58"/>
      <c r="D104" s="57" t="s">
        <v>328</v>
      </c>
      <c r="E104" s="57" t="s">
        <v>4</v>
      </c>
      <c r="F104" s="57" t="s">
        <v>764</v>
      </c>
      <c r="G104" s="57" t="s">
        <v>335</v>
      </c>
      <c r="H104" s="38">
        <v>1.0</v>
      </c>
      <c r="I104" s="113">
        <v>2790.0</v>
      </c>
      <c r="J104" s="132">
        <v>1990.0</v>
      </c>
      <c r="K104" s="104"/>
      <c r="L104" s="532">
        <v>997.0</v>
      </c>
      <c r="M104" s="381">
        <v>847.0</v>
      </c>
      <c r="N104" s="57" t="s">
        <v>748</v>
      </c>
      <c r="O104" s="274"/>
      <c r="P104" s="276"/>
      <c r="Q104" s="276"/>
      <c r="R104" s="276"/>
      <c r="S104" s="276"/>
      <c r="T104" s="276"/>
      <c r="U104" s="276"/>
      <c r="V104" s="277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70"/>
      <c r="AK104" s="270"/>
      <c r="AL104" s="270"/>
    </row>
    <row r="105" ht="15.75" hidden="1" customHeight="1">
      <c r="A105" s="271" t="s">
        <v>315</v>
      </c>
      <c r="B105" s="57" t="s">
        <v>316</v>
      </c>
      <c r="C105" s="58"/>
      <c r="D105" s="57" t="s">
        <v>328</v>
      </c>
      <c r="E105" s="57" t="s">
        <v>4</v>
      </c>
      <c r="F105" s="57" t="s">
        <v>765</v>
      </c>
      <c r="G105" s="57" t="s">
        <v>335</v>
      </c>
      <c r="H105" s="38">
        <v>1.0</v>
      </c>
      <c r="I105" s="113">
        <v>2790.0</v>
      </c>
      <c r="J105" s="132">
        <v>1990.0</v>
      </c>
      <c r="K105" s="104"/>
      <c r="L105" s="532">
        <v>997.0</v>
      </c>
      <c r="M105" s="381">
        <v>847.0</v>
      </c>
      <c r="N105" s="57" t="s">
        <v>748</v>
      </c>
      <c r="O105" s="274"/>
      <c r="P105" s="276"/>
      <c r="Q105" s="276"/>
      <c r="R105" s="276"/>
      <c r="S105" s="276"/>
      <c r="T105" s="276"/>
      <c r="U105" s="276"/>
      <c r="V105" s="277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52"/>
      <c r="AJ105" s="270"/>
      <c r="AK105" s="270"/>
      <c r="AL105" s="270"/>
    </row>
    <row r="106" ht="15.75" hidden="1" customHeight="1">
      <c r="A106" s="271" t="s">
        <v>315</v>
      </c>
      <c r="B106" s="57" t="s">
        <v>644</v>
      </c>
      <c r="C106" s="57" t="s">
        <v>317</v>
      </c>
      <c r="D106" s="97" t="s">
        <v>328</v>
      </c>
      <c r="E106" s="57" t="s">
        <v>4</v>
      </c>
      <c r="F106" s="57" t="s">
        <v>645</v>
      </c>
      <c r="G106" s="57" t="s">
        <v>335</v>
      </c>
      <c r="H106" s="39">
        <v>1.0</v>
      </c>
      <c r="I106" s="120">
        <v>1990.0</v>
      </c>
      <c r="J106" s="120"/>
      <c r="K106" s="119"/>
      <c r="L106" s="531">
        <v>690.0</v>
      </c>
      <c r="M106" s="62">
        <v>656.0</v>
      </c>
      <c r="N106" s="57" t="s">
        <v>629</v>
      </c>
      <c r="O106" s="380"/>
      <c r="P106" s="276"/>
      <c r="Q106" s="276"/>
      <c r="R106" s="276"/>
      <c r="S106" s="276"/>
      <c r="T106" s="276"/>
      <c r="U106" s="276"/>
      <c r="V106" s="277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70"/>
      <c r="AJ106" s="270"/>
      <c r="AK106" s="270"/>
    </row>
    <row r="107" ht="15.75" hidden="1" customHeight="1">
      <c r="A107" s="271" t="s">
        <v>315</v>
      </c>
      <c r="B107" s="57" t="s">
        <v>644</v>
      </c>
      <c r="C107" s="57" t="s">
        <v>317</v>
      </c>
      <c r="D107" s="97" t="s">
        <v>328</v>
      </c>
      <c r="E107" s="57" t="s">
        <v>4</v>
      </c>
      <c r="F107" s="57" t="s">
        <v>646</v>
      </c>
      <c r="G107" s="57" t="s">
        <v>335</v>
      </c>
      <c r="H107" s="39">
        <v>0.0</v>
      </c>
      <c r="I107" s="120">
        <v>1990.0</v>
      </c>
      <c r="J107" s="120"/>
      <c r="K107" s="119"/>
      <c r="L107" s="531">
        <v>690.0</v>
      </c>
      <c r="M107" s="62">
        <v>656.0</v>
      </c>
      <c r="N107" s="57" t="s">
        <v>629</v>
      </c>
      <c r="O107" s="435" t="s">
        <v>2143</v>
      </c>
      <c r="P107" s="276"/>
      <c r="Q107" s="276"/>
      <c r="R107" s="276"/>
      <c r="S107" s="276"/>
      <c r="T107" s="276"/>
      <c r="U107" s="276"/>
      <c r="V107" s="277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70"/>
      <c r="AJ107" s="270"/>
      <c r="AK107" s="270"/>
    </row>
    <row r="108" ht="15.75" hidden="1" customHeight="1">
      <c r="A108" s="271" t="s">
        <v>315</v>
      </c>
      <c r="B108" s="57" t="s">
        <v>316</v>
      </c>
      <c r="C108" s="58"/>
      <c r="D108" s="97" t="s">
        <v>567</v>
      </c>
      <c r="E108" s="57" t="s">
        <v>4</v>
      </c>
      <c r="F108" s="57" t="s">
        <v>647</v>
      </c>
      <c r="G108" s="57" t="s">
        <v>335</v>
      </c>
      <c r="H108" s="39">
        <v>1.0</v>
      </c>
      <c r="I108" s="120">
        <v>2590.0</v>
      </c>
      <c r="J108" s="120"/>
      <c r="K108" s="119"/>
      <c r="L108" s="531">
        <v>660.0</v>
      </c>
      <c r="M108" s="62">
        <v>627.0</v>
      </c>
      <c r="N108" s="57" t="s">
        <v>629</v>
      </c>
      <c r="O108" s="380"/>
      <c r="P108" s="276"/>
      <c r="Q108" s="276"/>
      <c r="R108" s="276"/>
      <c r="S108" s="276"/>
      <c r="T108" s="276"/>
      <c r="U108" s="276"/>
      <c r="V108" s="277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70"/>
      <c r="AJ108" s="270"/>
      <c r="AK108" s="270"/>
    </row>
    <row r="109" ht="15.75" hidden="1" customHeight="1">
      <c r="A109" s="282" t="s">
        <v>315</v>
      </c>
      <c r="B109" s="255" t="s">
        <v>331</v>
      </c>
      <c r="C109" s="255" t="s">
        <v>6</v>
      </c>
      <c r="D109" s="57" t="s">
        <v>567</v>
      </c>
      <c r="E109" s="255" t="s">
        <v>319</v>
      </c>
      <c r="F109" s="281" t="s">
        <v>1870</v>
      </c>
      <c r="G109" s="255"/>
      <c r="H109" s="250">
        <v>1.0</v>
      </c>
      <c r="I109" s="255"/>
      <c r="J109" s="293">
        <v>14590.0</v>
      </c>
      <c r="K109" s="294">
        <v>6868.0</v>
      </c>
      <c r="L109" s="219">
        <v>4121.0</v>
      </c>
      <c r="M109" s="251">
        <f>L109*H109</f>
        <v>4121</v>
      </c>
      <c r="N109" s="255" t="s">
        <v>1804</v>
      </c>
      <c r="O109" s="255"/>
      <c r="P109" s="296"/>
      <c r="Q109" s="286"/>
      <c r="R109" s="286"/>
      <c r="S109" s="286"/>
      <c r="T109" s="286"/>
      <c r="U109" s="286"/>
      <c r="V109" s="287"/>
      <c r="W109" s="247"/>
      <c r="X109" s="247"/>
      <c r="Y109" s="247"/>
      <c r="Z109" s="247"/>
      <c r="AA109" s="247"/>
      <c r="AB109" s="247"/>
      <c r="AC109" s="247"/>
      <c r="AD109" s="247"/>
      <c r="AE109" s="247"/>
      <c r="AF109" s="247"/>
      <c r="AG109" s="247"/>
      <c r="AH109" s="247"/>
      <c r="AI109" s="252"/>
      <c r="AJ109" s="252"/>
      <c r="AK109" s="270"/>
      <c r="AL109" s="270"/>
    </row>
    <row r="110" ht="15.75" hidden="1" customHeight="1">
      <c r="A110" s="271" t="s">
        <v>315</v>
      </c>
      <c r="B110" s="57" t="s">
        <v>316</v>
      </c>
      <c r="C110" s="58"/>
      <c r="D110" s="97" t="s">
        <v>567</v>
      </c>
      <c r="E110" s="57" t="s">
        <v>4</v>
      </c>
      <c r="F110" s="57" t="s">
        <v>652</v>
      </c>
      <c r="G110" s="57" t="s">
        <v>335</v>
      </c>
      <c r="H110" s="39">
        <v>1.0</v>
      </c>
      <c r="I110" s="120">
        <v>2590.0</v>
      </c>
      <c r="J110" s="120"/>
      <c r="K110" s="119"/>
      <c r="L110" s="531">
        <v>860.0</v>
      </c>
      <c r="M110" s="62">
        <v>817.0</v>
      </c>
      <c r="N110" s="57" t="s">
        <v>629</v>
      </c>
      <c r="O110" s="380"/>
      <c r="P110" s="276"/>
      <c r="Q110" s="276"/>
      <c r="R110" s="276"/>
      <c r="S110" s="276"/>
      <c r="T110" s="276"/>
      <c r="U110" s="276"/>
      <c r="V110" s="277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70"/>
      <c r="AJ110" s="270"/>
      <c r="AK110" s="270"/>
    </row>
    <row r="111" ht="15.75" hidden="1" customHeight="1">
      <c r="A111" s="271" t="s">
        <v>315</v>
      </c>
      <c r="B111" s="57" t="s">
        <v>316</v>
      </c>
      <c r="C111" s="58"/>
      <c r="D111" s="97" t="s">
        <v>328</v>
      </c>
      <c r="E111" s="57" t="s">
        <v>4</v>
      </c>
      <c r="F111" s="57" t="s">
        <v>653</v>
      </c>
      <c r="G111" s="57" t="s">
        <v>335</v>
      </c>
      <c r="H111" s="39">
        <v>1.0</v>
      </c>
      <c r="I111" s="120">
        <v>2590.0</v>
      </c>
      <c r="J111" s="120"/>
      <c r="K111" s="119"/>
      <c r="L111" s="531">
        <v>860.0</v>
      </c>
      <c r="M111" s="62">
        <v>817.0</v>
      </c>
      <c r="N111" s="57" t="s">
        <v>629</v>
      </c>
      <c r="O111" s="380"/>
      <c r="P111" s="276"/>
      <c r="Q111" s="276"/>
      <c r="R111" s="276"/>
      <c r="S111" s="276"/>
      <c r="T111" s="276"/>
      <c r="U111" s="276"/>
      <c r="V111" s="277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70"/>
      <c r="AJ111" s="270"/>
      <c r="AK111" s="270"/>
    </row>
    <row r="112" ht="15.75" customHeight="1">
      <c r="A112" s="57" t="s">
        <v>315</v>
      </c>
      <c r="B112" s="57" t="s">
        <v>577</v>
      </c>
      <c r="C112" s="57"/>
      <c r="D112" s="57" t="s">
        <v>474</v>
      </c>
      <c r="E112" s="57" t="s">
        <v>4</v>
      </c>
      <c r="F112" s="58" t="s">
        <v>1102</v>
      </c>
      <c r="G112" s="154" t="s">
        <v>1094</v>
      </c>
      <c r="H112" s="38">
        <v>1.0</v>
      </c>
      <c r="I112" s="59">
        <v>13490.0</v>
      </c>
      <c r="J112" s="59">
        <v>10790.0</v>
      </c>
      <c r="K112" s="179">
        <v>5390.0</v>
      </c>
      <c r="L112" s="38">
        <v>3773.0</v>
      </c>
      <c r="M112" s="383">
        <f>L112*H112</f>
        <v>3773</v>
      </c>
      <c r="N112" s="57" t="s">
        <v>1095</v>
      </c>
      <c r="O112" s="58"/>
      <c r="P112" s="180"/>
      <c r="Q112" s="14">
        <v>1.0</v>
      </c>
      <c r="R112" s="14"/>
      <c r="S112" s="14"/>
      <c r="T112" s="14"/>
      <c r="U112" s="14"/>
      <c r="V112" s="56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</row>
    <row r="113" ht="15.75" hidden="1" customHeight="1">
      <c r="A113" s="35" t="s">
        <v>315</v>
      </c>
      <c r="B113" s="367" t="s">
        <v>1872</v>
      </c>
      <c r="C113" s="390"/>
      <c r="D113" s="367" t="s">
        <v>328</v>
      </c>
      <c r="E113" s="367" t="s">
        <v>4</v>
      </c>
      <c r="F113" s="368" t="s">
        <v>1873</v>
      </c>
      <c r="G113" s="369" t="s">
        <v>1874</v>
      </c>
      <c r="H113" s="39">
        <v>1.0</v>
      </c>
      <c r="I113" s="367">
        <v>12490.0</v>
      </c>
      <c r="J113" s="367">
        <v>9970.0</v>
      </c>
      <c r="K113" s="274"/>
      <c r="L113" s="391">
        <v>4646.0</v>
      </c>
      <c r="M113" s="392">
        <v>4646.0</v>
      </c>
      <c r="N113" s="57" t="s">
        <v>1841</v>
      </c>
      <c r="O113" s="435"/>
      <c r="P113" s="276"/>
      <c r="Q113" s="276"/>
      <c r="R113" s="276"/>
      <c r="S113" s="276"/>
      <c r="T113" s="276"/>
      <c r="U113" s="276"/>
      <c r="V113" s="277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70"/>
      <c r="AK113" s="270"/>
      <c r="AL113" s="270"/>
    </row>
    <row r="114" ht="15.75" hidden="1" customHeight="1">
      <c r="A114" s="271" t="s">
        <v>315</v>
      </c>
      <c r="B114" s="57" t="s">
        <v>577</v>
      </c>
      <c r="C114" s="58"/>
      <c r="D114" s="57" t="s">
        <v>328</v>
      </c>
      <c r="E114" s="57" t="s">
        <v>4</v>
      </c>
      <c r="F114" s="57" t="s">
        <v>766</v>
      </c>
      <c r="G114" s="57" t="s">
        <v>579</v>
      </c>
      <c r="H114" s="38">
        <v>1.0</v>
      </c>
      <c r="I114" s="142">
        <v>11590.0</v>
      </c>
      <c r="J114" s="132">
        <v>9990.0</v>
      </c>
      <c r="K114" s="104"/>
      <c r="L114" s="133">
        <v>4990.0</v>
      </c>
      <c r="M114" s="381">
        <v>4491.0</v>
      </c>
      <c r="N114" s="57" t="s">
        <v>748</v>
      </c>
      <c r="O114" s="274"/>
      <c r="P114" s="276"/>
      <c r="Q114" s="276"/>
      <c r="R114" s="276"/>
      <c r="S114" s="276"/>
      <c r="T114" s="276"/>
      <c r="U114" s="276"/>
      <c r="V114" s="277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70"/>
      <c r="AK114" s="270"/>
      <c r="AL114" s="270"/>
    </row>
    <row r="115" ht="15.75" hidden="1" customHeight="1">
      <c r="A115" s="35" t="s">
        <v>315</v>
      </c>
      <c r="B115" s="367" t="s">
        <v>1872</v>
      </c>
      <c r="C115" s="390"/>
      <c r="D115" s="367" t="s">
        <v>328</v>
      </c>
      <c r="E115" s="367" t="s">
        <v>4</v>
      </c>
      <c r="F115" s="368" t="s">
        <v>1875</v>
      </c>
      <c r="G115" s="369" t="s">
        <v>1874</v>
      </c>
      <c r="H115" s="39">
        <v>1.0</v>
      </c>
      <c r="I115" s="367">
        <v>12490.0</v>
      </c>
      <c r="J115" s="367">
        <v>9970.0</v>
      </c>
      <c r="K115" s="274"/>
      <c r="L115" s="391">
        <v>4323.0</v>
      </c>
      <c r="M115" s="392">
        <v>4323.0</v>
      </c>
      <c r="N115" s="57" t="s">
        <v>1841</v>
      </c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</row>
    <row r="116" ht="15.75" customHeight="1">
      <c r="A116" s="57" t="s">
        <v>315</v>
      </c>
      <c r="B116" s="57" t="s">
        <v>577</v>
      </c>
      <c r="C116" s="57"/>
      <c r="D116" s="57" t="s">
        <v>474</v>
      </c>
      <c r="E116" s="57" t="s">
        <v>4</v>
      </c>
      <c r="F116" s="58" t="s">
        <v>580</v>
      </c>
      <c r="G116" s="154" t="s">
        <v>1094</v>
      </c>
      <c r="H116" s="38">
        <v>1.0</v>
      </c>
      <c r="I116" s="59">
        <v>13490.0</v>
      </c>
      <c r="J116" s="59">
        <v>10790.0</v>
      </c>
      <c r="K116" s="179">
        <v>5390.0</v>
      </c>
      <c r="L116" s="38">
        <v>3773.0</v>
      </c>
      <c r="M116" s="383">
        <f t="shared" ref="M116:M117" si="10">L116*H116</f>
        <v>3773</v>
      </c>
      <c r="N116" s="57" t="s">
        <v>1095</v>
      </c>
      <c r="O116" s="63"/>
      <c r="P116" s="63"/>
      <c r="Q116" s="5">
        <v>1.0</v>
      </c>
      <c r="R116" s="5"/>
      <c r="S116" s="5"/>
      <c r="T116" s="5"/>
      <c r="U116" s="5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</row>
    <row r="117" ht="15.75" customHeight="1">
      <c r="A117" s="57" t="s">
        <v>315</v>
      </c>
      <c r="B117" s="57" t="s">
        <v>577</v>
      </c>
      <c r="C117" s="57"/>
      <c r="D117" s="57" t="s">
        <v>474</v>
      </c>
      <c r="E117" s="57" t="s">
        <v>4</v>
      </c>
      <c r="F117" s="58" t="s">
        <v>1099</v>
      </c>
      <c r="G117" s="154" t="s">
        <v>1100</v>
      </c>
      <c r="H117" s="38">
        <v>0.0</v>
      </c>
      <c r="I117" s="113">
        <v>12190.0</v>
      </c>
      <c r="J117" s="132">
        <v>10970.0</v>
      </c>
      <c r="K117" s="179">
        <v>5290.0</v>
      </c>
      <c r="L117" s="38">
        <v>4761.0</v>
      </c>
      <c r="M117" s="383">
        <f t="shared" si="10"/>
        <v>0</v>
      </c>
      <c r="N117" s="57" t="s">
        <v>1095</v>
      </c>
      <c r="O117" s="64" t="s">
        <v>2137</v>
      </c>
      <c r="P117" s="63"/>
      <c r="Q117" s="5">
        <v>1.0</v>
      </c>
      <c r="R117" s="5"/>
      <c r="S117" s="5"/>
      <c r="T117" s="5"/>
      <c r="U117" s="5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</row>
    <row r="118" ht="15.75" customHeight="1">
      <c r="A118" s="271" t="s">
        <v>315</v>
      </c>
      <c r="B118" s="57" t="s">
        <v>577</v>
      </c>
      <c r="C118" s="58"/>
      <c r="D118" s="271" t="s">
        <v>474</v>
      </c>
      <c r="E118" s="57" t="s">
        <v>4</v>
      </c>
      <c r="F118" s="57" t="s">
        <v>767</v>
      </c>
      <c r="G118" s="57" t="s">
        <v>579</v>
      </c>
      <c r="H118" s="38">
        <v>1.0</v>
      </c>
      <c r="I118" s="113">
        <v>12190.0</v>
      </c>
      <c r="J118" s="132">
        <v>10590.0</v>
      </c>
      <c r="K118" s="104"/>
      <c r="L118" s="133">
        <v>5290.0</v>
      </c>
      <c r="M118" s="381">
        <v>4761.0</v>
      </c>
      <c r="N118" s="57" t="s">
        <v>748</v>
      </c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  <c r="AA118" s="252"/>
      <c r="AB118" s="252"/>
      <c r="AC118" s="252"/>
      <c r="AD118" s="252"/>
      <c r="AE118" s="252"/>
      <c r="AF118" s="252"/>
      <c r="AG118" s="252"/>
      <c r="AH118" s="252"/>
      <c r="AI118" s="252"/>
      <c r="AJ118" s="270"/>
      <c r="AK118" s="270"/>
      <c r="AL118" s="270"/>
    </row>
    <row r="119" ht="15.75" customHeight="1">
      <c r="A119" s="57" t="s">
        <v>315</v>
      </c>
      <c r="B119" s="57" t="s">
        <v>577</v>
      </c>
      <c r="C119" s="57"/>
      <c r="D119" s="57" t="s">
        <v>474</v>
      </c>
      <c r="E119" s="57" t="s">
        <v>4</v>
      </c>
      <c r="F119" s="58" t="s">
        <v>1104</v>
      </c>
      <c r="G119" s="154" t="s">
        <v>1097</v>
      </c>
      <c r="H119" s="38">
        <v>1.0</v>
      </c>
      <c r="I119" s="120">
        <v>14490.0</v>
      </c>
      <c r="J119" s="120">
        <v>11990.0</v>
      </c>
      <c r="K119" s="179">
        <v>5790.0</v>
      </c>
      <c r="L119" s="38">
        <v>5211.0</v>
      </c>
      <c r="M119" s="383">
        <f t="shared" ref="M119:M120" si="11">L119*H119</f>
        <v>5211</v>
      </c>
      <c r="N119" s="57" t="s">
        <v>1095</v>
      </c>
      <c r="O119" s="63"/>
      <c r="P119" s="63"/>
      <c r="Q119" s="5">
        <v>1.0</v>
      </c>
      <c r="R119" s="5"/>
      <c r="S119" s="5"/>
      <c r="T119" s="5"/>
      <c r="U119" s="5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</row>
    <row r="120" ht="15.75" customHeight="1">
      <c r="A120" s="57" t="s">
        <v>315</v>
      </c>
      <c r="B120" s="57" t="s">
        <v>577</v>
      </c>
      <c r="C120" s="57"/>
      <c r="D120" s="57" t="s">
        <v>474</v>
      </c>
      <c r="E120" s="57" t="s">
        <v>4</v>
      </c>
      <c r="F120" s="58" t="s">
        <v>1101</v>
      </c>
      <c r="G120" s="154" t="s">
        <v>1097</v>
      </c>
      <c r="H120" s="38">
        <v>1.0</v>
      </c>
      <c r="I120" s="120">
        <v>14490.0</v>
      </c>
      <c r="J120" s="120">
        <v>11990.0</v>
      </c>
      <c r="K120" s="179">
        <v>5790.0</v>
      </c>
      <c r="L120" s="38">
        <v>5211.0</v>
      </c>
      <c r="M120" s="383">
        <f t="shared" si="11"/>
        <v>5211</v>
      </c>
      <c r="N120" s="57" t="s">
        <v>1095</v>
      </c>
      <c r="O120" s="63"/>
      <c r="P120" s="63"/>
      <c r="Q120" s="5">
        <v>1.0</v>
      </c>
      <c r="R120" s="5"/>
      <c r="S120" s="5"/>
      <c r="T120" s="5"/>
      <c r="U120" s="5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</row>
    <row r="121" ht="15.75" customHeight="1">
      <c r="A121" s="261" t="s">
        <v>315</v>
      </c>
      <c r="B121" s="35" t="s">
        <v>316</v>
      </c>
      <c r="C121" s="35" t="s">
        <v>6</v>
      </c>
      <c r="D121" s="35" t="s">
        <v>474</v>
      </c>
      <c r="E121" s="35" t="s">
        <v>319</v>
      </c>
      <c r="F121" s="355" t="s">
        <v>1878</v>
      </c>
      <c r="G121" s="35" t="s">
        <v>583</v>
      </c>
      <c r="H121" s="264">
        <v>1.0</v>
      </c>
      <c r="I121" s="244" t="s">
        <v>1879</v>
      </c>
      <c r="J121" s="265"/>
      <c r="K121" s="266"/>
      <c r="L121" s="264">
        <v>1061.0</v>
      </c>
      <c r="M121" s="267" t="s">
        <v>1880</v>
      </c>
      <c r="N121" s="35" t="s">
        <v>1793</v>
      </c>
      <c r="O121" s="268"/>
      <c r="P121" s="268"/>
      <c r="Q121" s="268"/>
      <c r="R121" s="268"/>
      <c r="S121" s="268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252"/>
      <c r="AJ121" s="270"/>
      <c r="AK121" s="270"/>
      <c r="AL121" s="270"/>
    </row>
    <row r="122" ht="15.75" hidden="1" customHeight="1">
      <c r="A122" s="35" t="s">
        <v>315</v>
      </c>
      <c r="B122" s="35" t="s">
        <v>316</v>
      </c>
      <c r="C122" s="35" t="s">
        <v>6</v>
      </c>
      <c r="D122" s="35" t="s">
        <v>567</v>
      </c>
      <c r="E122" s="35" t="s">
        <v>319</v>
      </c>
      <c r="F122" s="325" t="s">
        <v>1882</v>
      </c>
      <c r="G122" s="326" t="s">
        <v>583</v>
      </c>
      <c r="H122" s="154">
        <v>1.0</v>
      </c>
      <c r="I122" s="57">
        <v>5990.0</v>
      </c>
      <c r="J122" s="57">
        <v>3590.0</v>
      </c>
      <c r="K122" s="57"/>
      <c r="L122" s="154">
        <v>1469.0</v>
      </c>
      <c r="M122" s="327">
        <f>L122*H122</f>
        <v>1469</v>
      </c>
      <c r="N122" s="57" t="s">
        <v>1814</v>
      </c>
      <c r="O122" s="346"/>
      <c r="P122" s="323"/>
      <c r="Q122" s="323"/>
      <c r="R122" s="323"/>
      <c r="S122" s="323"/>
      <c r="T122" s="323"/>
      <c r="U122" s="323"/>
      <c r="V122" s="323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252"/>
      <c r="AK122" s="270"/>
      <c r="AL122" s="270"/>
    </row>
    <row r="123" ht="15.75" hidden="1" customHeight="1">
      <c r="A123" s="271" t="s">
        <v>315</v>
      </c>
      <c r="B123" s="57" t="s">
        <v>316</v>
      </c>
      <c r="C123" s="57" t="s">
        <v>6</v>
      </c>
      <c r="D123" s="97" t="s">
        <v>567</v>
      </c>
      <c r="E123" s="57" t="s">
        <v>4</v>
      </c>
      <c r="F123" s="57" t="s">
        <v>659</v>
      </c>
      <c r="G123" s="57" t="s">
        <v>583</v>
      </c>
      <c r="H123" s="39">
        <v>1.0</v>
      </c>
      <c r="I123" s="120">
        <v>5290.0</v>
      </c>
      <c r="J123" s="120">
        <v>4290.0</v>
      </c>
      <c r="K123" s="119"/>
      <c r="L123" s="61" t="s">
        <v>660</v>
      </c>
      <c r="M123" s="62">
        <v>1322.0</v>
      </c>
      <c r="N123" s="57" t="s">
        <v>629</v>
      </c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  <c r="AH123" s="252"/>
      <c r="AI123" s="270"/>
      <c r="AJ123" s="270"/>
      <c r="AK123" s="270"/>
    </row>
    <row r="124" ht="15.75" hidden="1" customHeight="1">
      <c r="A124" s="57" t="s">
        <v>315</v>
      </c>
      <c r="B124" s="57" t="s">
        <v>316</v>
      </c>
      <c r="C124" s="57" t="s">
        <v>6</v>
      </c>
      <c r="D124" s="271" t="s">
        <v>567</v>
      </c>
      <c r="E124" s="57" t="s">
        <v>4</v>
      </c>
      <c r="F124" s="57" t="s">
        <v>1052</v>
      </c>
      <c r="G124" s="57" t="s">
        <v>1053</v>
      </c>
      <c r="H124" s="38">
        <v>1.0</v>
      </c>
      <c r="I124" s="113">
        <v>6190.0</v>
      </c>
      <c r="J124" s="125"/>
      <c r="K124" s="179">
        <v>2660.0</v>
      </c>
      <c r="L124" s="38">
        <v>2261.0</v>
      </c>
      <c r="M124" s="383">
        <f t="shared" ref="M124:M125" si="12">L124*H124</f>
        <v>2261</v>
      </c>
      <c r="N124" s="57" t="s">
        <v>1037</v>
      </c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  <c r="AA124" s="252"/>
      <c r="AB124" s="252"/>
      <c r="AC124" s="252"/>
      <c r="AD124" s="252"/>
      <c r="AE124" s="252"/>
      <c r="AF124" s="252"/>
      <c r="AG124" s="252"/>
      <c r="AH124" s="252"/>
      <c r="AI124" s="270"/>
      <c r="AJ124" s="270"/>
      <c r="AK124" s="270"/>
    </row>
    <row r="125" ht="15.75" hidden="1" customHeight="1">
      <c r="A125" s="57" t="s">
        <v>315</v>
      </c>
      <c r="B125" s="57" t="s">
        <v>316</v>
      </c>
      <c r="C125" s="57" t="s">
        <v>6</v>
      </c>
      <c r="D125" s="57" t="s">
        <v>328</v>
      </c>
      <c r="E125" s="57" t="s">
        <v>4</v>
      </c>
      <c r="F125" s="57" t="s">
        <v>1052</v>
      </c>
      <c r="G125" s="57" t="s">
        <v>1053</v>
      </c>
      <c r="H125" s="38">
        <v>1.0</v>
      </c>
      <c r="I125" s="113">
        <v>6190.0</v>
      </c>
      <c r="J125" s="125"/>
      <c r="K125" s="179">
        <v>2660.0</v>
      </c>
      <c r="L125" s="38">
        <v>2261.0</v>
      </c>
      <c r="M125" s="383">
        <f t="shared" si="12"/>
        <v>2261</v>
      </c>
      <c r="N125" s="57" t="s">
        <v>1037</v>
      </c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  <c r="AA125" s="252"/>
      <c r="AB125" s="252"/>
      <c r="AC125" s="252"/>
      <c r="AD125" s="252"/>
      <c r="AE125" s="252"/>
      <c r="AF125" s="252"/>
      <c r="AG125" s="252"/>
      <c r="AH125" s="252"/>
      <c r="AI125" s="270"/>
      <c r="AJ125" s="270"/>
      <c r="AK125" s="270"/>
    </row>
    <row r="126" ht="15.75" hidden="1" customHeight="1">
      <c r="A126" s="271" t="s">
        <v>315</v>
      </c>
      <c r="B126" s="57" t="s">
        <v>316</v>
      </c>
      <c r="C126" s="57" t="s">
        <v>6</v>
      </c>
      <c r="D126" s="57" t="s">
        <v>328</v>
      </c>
      <c r="E126" s="57" t="s">
        <v>4</v>
      </c>
      <c r="F126" s="58" t="s">
        <v>584</v>
      </c>
      <c r="G126" s="57" t="s">
        <v>583</v>
      </c>
      <c r="H126" s="39">
        <v>1.0</v>
      </c>
      <c r="I126" s="59">
        <v>4790.0</v>
      </c>
      <c r="J126" s="59">
        <v>2390.0</v>
      </c>
      <c r="K126" s="274"/>
      <c r="L126" s="61">
        <v>1597.0</v>
      </c>
      <c r="M126" s="62">
        <v>799.0</v>
      </c>
      <c r="N126" s="57" t="s">
        <v>476</v>
      </c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  <c r="AA126" s="252"/>
      <c r="AB126" s="252"/>
      <c r="AC126" s="252"/>
      <c r="AD126" s="252"/>
      <c r="AE126" s="252"/>
      <c r="AF126" s="252"/>
      <c r="AG126" s="252"/>
      <c r="AH126" s="252"/>
      <c r="AI126" s="252"/>
      <c r="AJ126" s="270"/>
      <c r="AK126" s="270"/>
      <c r="AL126" s="270"/>
    </row>
    <row r="127" ht="15.75" hidden="1" customHeight="1">
      <c r="A127" s="271" t="s">
        <v>315</v>
      </c>
      <c r="B127" s="57" t="s">
        <v>316</v>
      </c>
      <c r="C127" s="57" t="s">
        <v>6</v>
      </c>
      <c r="D127" s="57" t="s">
        <v>328</v>
      </c>
      <c r="E127" s="57" t="s">
        <v>4</v>
      </c>
      <c r="F127" s="58" t="s">
        <v>585</v>
      </c>
      <c r="G127" s="57" t="s">
        <v>583</v>
      </c>
      <c r="H127" s="39">
        <v>1.0</v>
      </c>
      <c r="I127" s="59">
        <v>4790.0</v>
      </c>
      <c r="J127" s="59">
        <v>2390.0</v>
      </c>
      <c r="K127" s="274"/>
      <c r="L127" s="61">
        <v>1597.0</v>
      </c>
      <c r="M127" s="62">
        <v>799.0</v>
      </c>
      <c r="N127" s="57" t="s">
        <v>476</v>
      </c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  <c r="AA127" s="252"/>
      <c r="AB127" s="252"/>
      <c r="AC127" s="252"/>
      <c r="AD127" s="252"/>
      <c r="AE127" s="252"/>
      <c r="AF127" s="252"/>
      <c r="AG127" s="252"/>
      <c r="AH127" s="252"/>
      <c r="AI127" s="252"/>
      <c r="AJ127" s="270"/>
      <c r="AK127" s="270"/>
      <c r="AL127" s="270"/>
    </row>
    <row r="128" ht="15.75" hidden="1" customHeight="1">
      <c r="A128" s="57" t="s">
        <v>315</v>
      </c>
      <c r="B128" s="57" t="s">
        <v>316</v>
      </c>
      <c r="C128" s="57" t="s">
        <v>6</v>
      </c>
      <c r="D128" s="271" t="s">
        <v>567</v>
      </c>
      <c r="E128" s="57" t="s">
        <v>4</v>
      </c>
      <c r="F128" s="57" t="s">
        <v>1054</v>
      </c>
      <c r="G128" s="57" t="s">
        <v>583</v>
      </c>
      <c r="H128" s="38">
        <v>1.0</v>
      </c>
      <c r="I128" s="113">
        <v>6790.0</v>
      </c>
      <c r="J128" s="125"/>
      <c r="K128" s="179">
        <v>2850.0</v>
      </c>
      <c r="L128" s="38">
        <v>2423.0</v>
      </c>
      <c r="M128" s="383">
        <f t="shared" ref="M128:M136" si="13">L128*H128</f>
        <v>2423</v>
      </c>
      <c r="N128" s="57" t="s">
        <v>1037</v>
      </c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  <c r="AH128" s="252"/>
      <c r="AI128" s="270"/>
      <c r="AJ128" s="270"/>
      <c r="AK128" s="270"/>
    </row>
    <row r="129" ht="15.75" hidden="1" customHeight="1">
      <c r="A129" s="57" t="s">
        <v>315</v>
      </c>
      <c r="B129" s="57" t="s">
        <v>316</v>
      </c>
      <c r="C129" s="57" t="s">
        <v>6</v>
      </c>
      <c r="D129" s="57" t="s">
        <v>328</v>
      </c>
      <c r="E129" s="57" t="s">
        <v>4</v>
      </c>
      <c r="F129" s="57" t="s">
        <v>1054</v>
      </c>
      <c r="G129" s="57" t="s">
        <v>583</v>
      </c>
      <c r="H129" s="38">
        <v>1.0</v>
      </c>
      <c r="I129" s="113">
        <v>6790.0</v>
      </c>
      <c r="J129" s="125"/>
      <c r="K129" s="179">
        <v>2850.0</v>
      </c>
      <c r="L129" s="38">
        <v>2423.0</v>
      </c>
      <c r="M129" s="383">
        <f t="shared" si="13"/>
        <v>2423</v>
      </c>
      <c r="N129" s="57" t="s">
        <v>1037</v>
      </c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70"/>
      <c r="AJ129" s="270"/>
      <c r="AK129" s="270"/>
    </row>
    <row r="130" ht="15.75" hidden="1" customHeight="1">
      <c r="A130" s="57" t="s">
        <v>315</v>
      </c>
      <c r="B130" s="57" t="s">
        <v>316</v>
      </c>
      <c r="C130" s="57" t="s">
        <v>6</v>
      </c>
      <c r="D130" s="271" t="s">
        <v>567</v>
      </c>
      <c r="E130" s="57" t="s">
        <v>4</v>
      </c>
      <c r="F130" s="57" t="s">
        <v>1055</v>
      </c>
      <c r="G130" s="57" t="s">
        <v>583</v>
      </c>
      <c r="H130" s="38">
        <v>1.0</v>
      </c>
      <c r="I130" s="113">
        <v>6790.0</v>
      </c>
      <c r="J130" s="125"/>
      <c r="K130" s="179">
        <v>2850.0</v>
      </c>
      <c r="L130" s="38">
        <v>2423.0</v>
      </c>
      <c r="M130" s="383">
        <f t="shared" si="13"/>
        <v>2423</v>
      </c>
      <c r="N130" s="57" t="s">
        <v>1037</v>
      </c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  <c r="AH130" s="252"/>
      <c r="AI130" s="270"/>
      <c r="AJ130" s="270"/>
      <c r="AK130" s="270"/>
    </row>
    <row r="131" ht="15.75" hidden="1" customHeight="1">
      <c r="A131" s="57" t="s">
        <v>315</v>
      </c>
      <c r="B131" s="57" t="s">
        <v>316</v>
      </c>
      <c r="C131" s="57" t="s">
        <v>6</v>
      </c>
      <c r="D131" s="57" t="s">
        <v>328</v>
      </c>
      <c r="E131" s="57" t="s">
        <v>4</v>
      </c>
      <c r="F131" s="57" t="s">
        <v>1055</v>
      </c>
      <c r="G131" s="57" t="s">
        <v>583</v>
      </c>
      <c r="H131" s="38">
        <v>1.0</v>
      </c>
      <c r="I131" s="113">
        <v>6790.0</v>
      </c>
      <c r="J131" s="125"/>
      <c r="K131" s="179">
        <v>2850.0</v>
      </c>
      <c r="L131" s="38">
        <v>2423.0</v>
      </c>
      <c r="M131" s="383">
        <f t="shared" si="13"/>
        <v>2423</v>
      </c>
      <c r="N131" s="57" t="s">
        <v>1037</v>
      </c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  <c r="AA131" s="252"/>
      <c r="AB131" s="252"/>
      <c r="AC131" s="252"/>
      <c r="AD131" s="252"/>
      <c r="AE131" s="252"/>
      <c r="AF131" s="252"/>
      <c r="AG131" s="252"/>
      <c r="AH131" s="252"/>
      <c r="AI131" s="270"/>
      <c r="AJ131" s="270"/>
      <c r="AK131" s="270"/>
    </row>
    <row r="132" ht="15.75" hidden="1" customHeight="1">
      <c r="A132" s="57" t="s">
        <v>315</v>
      </c>
      <c r="B132" s="57" t="s">
        <v>316</v>
      </c>
      <c r="C132" s="57" t="s">
        <v>6</v>
      </c>
      <c r="D132" s="271" t="s">
        <v>567</v>
      </c>
      <c r="E132" s="57" t="s">
        <v>4</v>
      </c>
      <c r="F132" s="57" t="s">
        <v>1056</v>
      </c>
      <c r="G132" s="57" t="s">
        <v>583</v>
      </c>
      <c r="H132" s="38">
        <v>1.0</v>
      </c>
      <c r="I132" s="113">
        <v>7190.0</v>
      </c>
      <c r="J132" s="125"/>
      <c r="K132" s="179">
        <v>3090.0</v>
      </c>
      <c r="L132" s="38">
        <v>2627.0</v>
      </c>
      <c r="M132" s="383">
        <f t="shared" si="13"/>
        <v>2627</v>
      </c>
      <c r="N132" s="57" t="s">
        <v>1037</v>
      </c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  <c r="AA132" s="252"/>
      <c r="AB132" s="252"/>
      <c r="AC132" s="252"/>
      <c r="AD132" s="252"/>
      <c r="AE132" s="252"/>
      <c r="AF132" s="252"/>
      <c r="AG132" s="252"/>
      <c r="AH132" s="252"/>
      <c r="AI132" s="270"/>
      <c r="AJ132" s="270"/>
      <c r="AK132" s="270"/>
    </row>
    <row r="133" ht="15.75" hidden="1" customHeight="1">
      <c r="A133" s="57" t="s">
        <v>315</v>
      </c>
      <c r="B133" s="57" t="s">
        <v>316</v>
      </c>
      <c r="C133" s="57" t="s">
        <v>6</v>
      </c>
      <c r="D133" s="57" t="s">
        <v>328</v>
      </c>
      <c r="E133" s="57" t="s">
        <v>4</v>
      </c>
      <c r="F133" s="57" t="s">
        <v>1056</v>
      </c>
      <c r="G133" s="57" t="s">
        <v>583</v>
      </c>
      <c r="H133" s="38">
        <v>1.0</v>
      </c>
      <c r="I133" s="113">
        <v>7190.0</v>
      </c>
      <c r="J133" s="125"/>
      <c r="K133" s="389">
        <v>3090.0</v>
      </c>
      <c r="L133" s="38">
        <v>2627.0</v>
      </c>
      <c r="M133" s="383">
        <f t="shared" si="13"/>
        <v>2627</v>
      </c>
      <c r="N133" s="57" t="s">
        <v>1037</v>
      </c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  <c r="AA133" s="252"/>
      <c r="AB133" s="252"/>
      <c r="AC133" s="252"/>
      <c r="AD133" s="252"/>
      <c r="AE133" s="252"/>
      <c r="AF133" s="252"/>
      <c r="AG133" s="252"/>
      <c r="AH133" s="252"/>
      <c r="AI133" s="270"/>
      <c r="AJ133" s="270"/>
      <c r="AK133" s="270"/>
    </row>
    <row r="134" ht="15.75" hidden="1" customHeight="1">
      <c r="A134" s="57" t="s">
        <v>315</v>
      </c>
      <c r="B134" s="57" t="s">
        <v>316</v>
      </c>
      <c r="C134" s="57" t="s">
        <v>6</v>
      </c>
      <c r="D134" s="271" t="s">
        <v>567</v>
      </c>
      <c r="E134" s="57" t="s">
        <v>4</v>
      </c>
      <c r="F134" s="57" t="s">
        <v>1057</v>
      </c>
      <c r="G134" s="57" t="s">
        <v>583</v>
      </c>
      <c r="H134" s="38">
        <v>1.0</v>
      </c>
      <c r="I134" s="113">
        <v>7190.0</v>
      </c>
      <c r="J134" s="125"/>
      <c r="K134" s="389">
        <v>3090.0</v>
      </c>
      <c r="L134" s="38">
        <v>2627.0</v>
      </c>
      <c r="M134" s="383">
        <f t="shared" si="13"/>
        <v>2627</v>
      </c>
      <c r="N134" s="57" t="s">
        <v>1037</v>
      </c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  <c r="AA134" s="252"/>
      <c r="AB134" s="252"/>
      <c r="AC134" s="252"/>
      <c r="AD134" s="252"/>
      <c r="AE134" s="252"/>
      <c r="AF134" s="252"/>
      <c r="AG134" s="252"/>
      <c r="AH134" s="252"/>
      <c r="AI134" s="270"/>
      <c r="AJ134" s="270"/>
      <c r="AK134" s="270"/>
    </row>
    <row r="135" ht="15.75" hidden="1" customHeight="1">
      <c r="A135" s="57" t="s">
        <v>315</v>
      </c>
      <c r="B135" s="57" t="s">
        <v>316</v>
      </c>
      <c r="C135" s="57" t="s">
        <v>6</v>
      </c>
      <c r="D135" s="57" t="s">
        <v>328</v>
      </c>
      <c r="E135" s="57" t="s">
        <v>4</v>
      </c>
      <c r="F135" s="57" t="s">
        <v>1057</v>
      </c>
      <c r="G135" s="57" t="s">
        <v>583</v>
      </c>
      <c r="H135" s="38">
        <v>1.0</v>
      </c>
      <c r="I135" s="113">
        <v>7190.0</v>
      </c>
      <c r="J135" s="125"/>
      <c r="K135" s="389">
        <v>3090.0</v>
      </c>
      <c r="L135" s="38">
        <v>2627.0</v>
      </c>
      <c r="M135" s="383">
        <f t="shared" si="13"/>
        <v>2627</v>
      </c>
      <c r="N135" s="57" t="s">
        <v>1037</v>
      </c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70"/>
      <c r="AJ135" s="270"/>
      <c r="AK135" s="270"/>
    </row>
    <row r="136" ht="15.75" hidden="1" customHeight="1">
      <c r="A136" s="57" t="s">
        <v>315</v>
      </c>
      <c r="B136" s="57" t="s">
        <v>316</v>
      </c>
      <c r="C136" s="57" t="s">
        <v>6</v>
      </c>
      <c r="D136" s="271" t="s">
        <v>567</v>
      </c>
      <c r="E136" s="57" t="s">
        <v>4</v>
      </c>
      <c r="F136" s="57" t="s">
        <v>1058</v>
      </c>
      <c r="G136" s="57" t="s">
        <v>583</v>
      </c>
      <c r="H136" s="38">
        <v>1.0</v>
      </c>
      <c r="I136" s="113">
        <v>7190.0</v>
      </c>
      <c r="J136" s="125"/>
      <c r="K136" s="389">
        <v>3090.0</v>
      </c>
      <c r="L136" s="38">
        <v>2627.0</v>
      </c>
      <c r="M136" s="383">
        <f t="shared" si="13"/>
        <v>2627</v>
      </c>
      <c r="N136" s="57" t="s">
        <v>1037</v>
      </c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70"/>
      <c r="AJ136" s="270"/>
      <c r="AK136" s="270"/>
    </row>
    <row r="137" ht="15.75" hidden="1" customHeight="1">
      <c r="A137" s="35" t="s">
        <v>315</v>
      </c>
      <c r="B137" s="367" t="s">
        <v>316</v>
      </c>
      <c r="C137" s="367" t="s">
        <v>6</v>
      </c>
      <c r="D137" s="367" t="s">
        <v>567</v>
      </c>
      <c r="E137" s="367" t="s">
        <v>4</v>
      </c>
      <c r="F137" s="368" t="s">
        <v>2131</v>
      </c>
      <c r="G137" s="369" t="s">
        <v>1887</v>
      </c>
      <c r="H137" s="39">
        <v>1.0</v>
      </c>
      <c r="I137" s="367">
        <v>7990.0</v>
      </c>
      <c r="J137" s="367">
        <v>4790.0</v>
      </c>
      <c r="L137" s="391">
        <v>2130.0</v>
      </c>
      <c r="M137" s="392">
        <v>2130.0</v>
      </c>
      <c r="N137" s="57" t="s">
        <v>1841</v>
      </c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70"/>
      <c r="AK137" s="270"/>
      <c r="AL137" s="270"/>
    </row>
    <row r="138" ht="15.75" customHeight="1">
      <c r="A138" s="282" t="s">
        <v>315</v>
      </c>
      <c r="B138" s="57" t="s">
        <v>316</v>
      </c>
      <c r="C138" s="57" t="s">
        <v>6</v>
      </c>
      <c r="D138" s="331" t="s">
        <v>474</v>
      </c>
      <c r="E138" s="57" t="s">
        <v>319</v>
      </c>
      <c r="F138" s="332" t="s">
        <v>1883</v>
      </c>
      <c r="G138" s="255"/>
      <c r="H138" s="264">
        <v>1.0</v>
      </c>
      <c r="I138" s="331">
        <v>4990.0</v>
      </c>
      <c r="J138" s="333">
        <v>2590.0</v>
      </c>
      <c r="K138" s="366" t="s">
        <v>1884</v>
      </c>
      <c r="L138" s="343">
        <v>1144.0</v>
      </c>
      <c r="M138" s="251">
        <f>L138*H138</f>
        <v>1144</v>
      </c>
      <c r="N138" s="331" t="s">
        <v>1820</v>
      </c>
      <c r="O138" s="366"/>
      <c r="P138" s="366"/>
      <c r="Q138" s="366"/>
      <c r="R138" s="366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52"/>
      <c r="AI138" s="252"/>
      <c r="AJ138" s="270"/>
      <c r="AK138" s="270"/>
      <c r="AL138" s="270"/>
    </row>
    <row r="139" ht="15.75" hidden="1" customHeight="1">
      <c r="A139" s="271" t="s">
        <v>315</v>
      </c>
      <c r="B139" s="57" t="s">
        <v>316</v>
      </c>
      <c r="C139" s="57" t="s">
        <v>6</v>
      </c>
      <c r="D139" s="57" t="s">
        <v>328</v>
      </c>
      <c r="E139" s="57" t="s">
        <v>4</v>
      </c>
      <c r="F139" s="57" t="s">
        <v>768</v>
      </c>
      <c r="G139" s="57" t="s">
        <v>583</v>
      </c>
      <c r="H139" s="38">
        <v>0.0</v>
      </c>
      <c r="I139" s="113">
        <v>5990.0</v>
      </c>
      <c r="J139" s="132">
        <v>3390.0</v>
      </c>
      <c r="K139" s="114"/>
      <c r="L139" s="133">
        <v>2663.0</v>
      </c>
      <c r="M139" s="381">
        <v>1332.0</v>
      </c>
      <c r="N139" s="57" t="s">
        <v>748</v>
      </c>
      <c r="O139" s="395" t="s">
        <v>2144</v>
      </c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52"/>
      <c r="AJ139" s="270"/>
      <c r="AK139" s="270"/>
      <c r="AL139" s="270"/>
    </row>
    <row r="140" ht="15.75" hidden="1" customHeight="1">
      <c r="A140" s="35" t="s">
        <v>315</v>
      </c>
      <c r="B140" s="35" t="s">
        <v>316</v>
      </c>
      <c r="C140" s="35" t="s">
        <v>6</v>
      </c>
      <c r="D140" s="35" t="s">
        <v>567</v>
      </c>
      <c r="E140" s="35" t="s">
        <v>4</v>
      </c>
      <c r="F140" s="348" t="s">
        <v>1885</v>
      </c>
      <c r="G140" s="35" t="s">
        <v>583</v>
      </c>
      <c r="H140" s="39">
        <v>1.0</v>
      </c>
      <c r="I140" s="59">
        <v>3190.0</v>
      </c>
      <c r="J140" s="38"/>
      <c r="K140" s="54"/>
      <c r="L140" s="290"/>
      <c r="M140" s="378">
        <f>2656/2</f>
        <v>1328</v>
      </c>
      <c r="N140" s="35" t="s">
        <v>1811</v>
      </c>
      <c r="O140" s="231"/>
      <c r="P140" s="231"/>
      <c r="Q140" s="231"/>
      <c r="R140" s="231"/>
      <c r="S140" s="231"/>
      <c r="T140" s="231"/>
      <c r="U140" s="231"/>
      <c r="V140" s="231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252"/>
      <c r="AJ140" s="270"/>
      <c r="AK140" s="270"/>
      <c r="AL140" s="270"/>
    </row>
    <row r="141" ht="15.75" hidden="1" customHeight="1">
      <c r="A141" s="271" t="s">
        <v>315</v>
      </c>
      <c r="B141" s="57" t="s">
        <v>331</v>
      </c>
      <c r="C141" s="57" t="s">
        <v>6</v>
      </c>
      <c r="D141" s="57" t="s">
        <v>328</v>
      </c>
      <c r="E141" s="57" t="s">
        <v>4</v>
      </c>
      <c r="F141" s="58" t="s">
        <v>586</v>
      </c>
      <c r="G141" s="57" t="s">
        <v>583</v>
      </c>
      <c r="H141" s="39">
        <v>1.0</v>
      </c>
      <c r="I141" s="59">
        <v>6990.0</v>
      </c>
      <c r="J141" s="59">
        <v>3590.0</v>
      </c>
      <c r="L141" s="61">
        <v>2423.0</v>
      </c>
      <c r="M141" s="62">
        <v>1696.0</v>
      </c>
      <c r="N141" s="57" t="s">
        <v>476</v>
      </c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52"/>
      <c r="AJ141" s="270"/>
      <c r="AK141" s="270"/>
      <c r="AL141" s="270"/>
    </row>
    <row r="142" ht="15.75" hidden="1" customHeight="1">
      <c r="A142" s="271" t="s">
        <v>315</v>
      </c>
      <c r="B142" s="57" t="s">
        <v>316</v>
      </c>
      <c r="C142" s="57" t="s">
        <v>6</v>
      </c>
      <c r="D142" s="57" t="s">
        <v>328</v>
      </c>
      <c r="E142" s="57" t="s">
        <v>4</v>
      </c>
      <c r="F142" s="57" t="s">
        <v>769</v>
      </c>
      <c r="G142" s="57" t="s">
        <v>583</v>
      </c>
      <c r="H142" s="38">
        <v>1.0</v>
      </c>
      <c r="I142" s="113">
        <v>3790.0</v>
      </c>
      <c r="J142" s="125"/>
      <c r="K142" s="114"/>
      <c r="L142" s="133">
        <v>1580.0</v>
      </c>
      <c r="M142" s="381">
        <v>1106.0</v>
      </c>
      <c r="N142" s="57" t="s">
        <v>748</v>
      </c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52"/>
      <c r="AJ142" s="270"/>
      <c r="AK142" s="270"/>
      <c r="AL142" s="270"/>
    </row>
    <row r="143" ht="15.75" hidden="1" customHeight="1">
      <c r="A143" s="35" t="s">
        <v>315</v>
      </c>
      <c r="B143" s="35" t="s">
        <v>316</v>
      </c>
      <c r="C143" s="35" t="s">
        <v>6</v>
      </c>
      <c r="D143" s="35" t="s">
        <v>328</v>
      </c>
      <c r="E143" s="35" t="s">
        <v>319</v>
      </c>
      <c r="F143" s="325" t="s">
        <v>1886</v>
      </c>
      <c r="G143" s="326" t="s">
        <v>583</v>
      </c>
      <c r="H143" s="154">
        <v>1.0</v>
      </c>
      <c r="I143" s="57">
        <v>5990.0</v>
      </c>
      <c r="J143" s="113">
        <v>3590.0</v>
      </c>
      <c r="K143" s="64"/>
      <c r="L143" s="154">
        <v>1598.0</v>
      </c>
      <c r="M143" s="327">
        <f>L143*H143</f>
        <v>1598</v>
      </c>
      <c r="N143" s="57" t="s">
        <v>1814</v>
      </c>
      <c r="O143" s="346"/>
      <c r="P143" s="323"/>
      <c r="Q143" s="323"/>
      <c r="R143" s="323"/>
      <c r="S143" s="323"/>
      <c r="T143" s="323"/>
      <c r="U143" s="323"/>
      <c r="V143" s="323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252"/>
      <c r="AK143" s="270"/>
      <c r="AL143" s="270"/>
    </row>
    <row r="144" ht="15.75" customHeight="1">
      <c r="A144" s="35" t="s">
        <v>315</v>
      </c>
      <c r="B144" s="367" t="s">
        <v>316</v>
      </c>
      <c r="C144" s="367" t="s">
        <v>6</v>
      </c>
      <c r="D144" s="367" t="s">
        <v>474</v>
      </c>
      <c r="E144" s="367" t="s">
        <v>4</v>
      </c>
      <c r="F144" s="368" t="s">
        <v>1886</v>
      </c>
      <c r="G144" s="369" t="s">
        <v>1887</v>
      </c>
      <c r="H144" s="39">
        <v>1.0</v>
      </c>
      <c r="I144" s="367">
        <v>5990.0</v>
      </c>
      <c r="J144" s="367">
        <v>3990.0</v>
      </c>
      <c r="L144" s="391">
        <v>1598.0</v>
      </c>
      <c r="M144" s="392">
        <v>1598.0</v>
      </c>
      <c r="N144" s="57" t="s">
        <v>1841</v>
      </c>
      <c r="O144" s="363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52"/>
      <c r="AJ144" s="270"/>
      <c r="AK144" s="270"/>
      <c r="AL144" s="270"/>
    </row>
    <row r="145" ht="15.75" customHeight="1">
      <c r="A145" s="35" t="s">
        <v>315</v>
      </c>
      <c r="B145" s="35" t="s">
        <v>316</v>
      </c>
      <c r="C145" s="35" t="s">
        <v>6</v>
      </c>
      <c r="D145" s="35" t="s">
        <v>474</v>
      </c>
      <c r="E145" s="35" t="s">
        <v>319</v>
      </c>
      <c r="F145" s="325" t="s">
        <v>1888</v>
      </c>
      <c r="G145" s="326" t="s">
        <v>583</v>
      </c>
      <c r="H145" s="154">
        <v>1.0</v>
      </c>
      <c r="I145" s="57">
        <v>4490.0</v>
      </c>
      <c r="J145" s="113">
        <v>2290.0</v>
      </c>
      <c r="K145" s="64"/>
      <c r="L145" s="154">
        <v>748.0</v>
      </c>
      <c r="M145" s="327">
        <f t="shared" ref="M145:M147" si="14">L145*H145</f>
        <v>748</v>
      </c>
      <c r="N145" s="57" t="s">
        <v>1814</v>
      </c>
      <c r="O145" s="346"/>
      <c r="P145" s="323"/>
      <c r="Q145" s="323"/>
      <c r="R145" s="323"/>
      <c r="S145" s="323"/>
      <c r="T145" s="323"/>
      <c r="U145" s="323"/>
      <c r="V145" s="323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252"/>
      <c r="AK145" s="270"/>
      <c r="AL145" s="270"/>
    </row>
    <row r="146" ht="15.75" hidden="1" customHeight="1">
      <c r="A146" s="35" t="s">
        <v>315</v>
      </c>
      <c r="B146" s="35" t="s">
        <v>316</v>
      </c>
      <c r="C146" s="35" t="s">
        <v>6</v>
      </c>
      <c r="D146" s="35" t="s">
        <v>567</v>
      </c>
      <c r="E146" s="35" t="s">
        <v>319</v>
      </c>
      <c r="F146" s="325" t="s">
        <v>1888</v>
      </c>
      <c r="G146" s="326" t="s">
        <v>583</v>
      </c>
      <c r="H146" s="154">
        <v>1.0</v>
      </c>
      <c r="I146" s="57">
        <v>4490.0</v>
      </c>
      <c r="J146" s="113">
        <v>2290.0</v>
      </c>
      <c r="K146" s="64"/>
      <c r="L146" s="154">
        <v>748.0</v>
      </c>
      <c r="M146" s="327">
        <f t="shared" si="14"/>
        <v>748</v>
      </c>
      <c r="N146" s="57" t="s">
        <v>1814</v>
      </c>
      <c r="O146" s="346"/>
      <c r="P146" s="323"/>
      <c r="Q146" s="323"/>
      <c r="R146" s="323"/>
      <c r="S146" s="323"/>
      <c r="T146" s="323"/>
      <c r="U146" s="323"/>
      <c r="V146" s="323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252"/>
      <c r="AK146" s="270"/>
      <c r="AL146" s="270"/>
    </row>
    <row r="147" ht="15.75" hidden="1" customHeight="1">
      <c r="A147" s="35" t="s">
        <v>315</v>
      </c>
      <c r="B147" s="35" t="s">
        <v>316</v>
      </c>
      <c r="C147" s="35" t="s">
        <v>6</v>
      </c>
      <c r="D147" s="342" t="s">
        <v>1824</v>
      </c>
      <c r="E147" s="35" t="s">
        <v>319</v>
      </c>
      <c r="F147" s="325" t="s">
        <v>1889</v>
      </c>
      <c r="G147" s="326" t="s">
        <v>583</v>
      </c>
      <c r="H147" s="154">
        <v>1.0</v>
      </c>
      <c r="I147" s="57">
        <v>3990.0</v>
      </c>
      <c r="J147" s="113">
        <v>2390.0</v>
      </c>
      <c r="K147" s="64"/>
      <c r="L147" s="154">
        <v>1064.0</v>
      </c>
      <c r="M147" s="327">
        <f t="shared" si="14"/>
        <v>1064</v>
      </c>
      <c r="N147" s="57" t="s">
        <v>1814</v>
      </c>
      <c r="O147" s="533" t="s">
        <v>1890</v>
      </c>
      <c r="P147" s="323" t="s">
        <v>1891</v>
      </c>
      <c r="Q147" s="323"/>
      <c r="R147" s="323"/>
      <c r="S147" s="323"/>
      <c r="T147" s="323"/>
      <c r="U147" s="323"/>
      <c r="V147" s="323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252"/>
      <c r="AK147" s="270"/>
      <c r="AL147" s="270"/>
    </row>
    <row r="148" ht="15.75" hidden="1" customHeight="1">
      <c r="A148" s="35" t="s">
        <v>315</v>
      </c>
      <c r="B148" s="35" t="s">
        <v>407</v>
      </c>
      <c r="C148" s="35"/>
      <c r="D148" s="35" t="s">
        <v>567</v>
      </c>
      <c r="E148" s="35" t="s">
        <v>4</v>
      </c>
      <c r="F148" s="289" t="s">
        <v>2145</v>
      </c>
      <c r="G148" s="35" t="s">
        <v>1053</v>
      </c>
      <c r="H148" s="39">
        <v>0.0</v>
      </c>
      <c r="I148" s="97">
        <v>3990.0</v>
      </c>
      <c r="J148" s="97">
        <v>2990.0</v>
      </c>
      <c r="K148" s="54"/>
      <c r="L148" s="290"/>
      <c r="M148" s="378">
        <v>1416.0</v>
      </c>
      <c r="N148" s="35"/>
      <c r="O148" s="231" t="s">
        <v>2146</v>
      </c>
      <c r="P148" s="231"/>
      <c r="Q148" s="231"/>
      <c r="R148" s="231"/>
      <c r="S148" s="231"/>
      <c r="T148" s="231"/>
      <c r="U148" s="231"/>
      <c r="V148" s="231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252"/>
      <c r="AJ148" s="270"/>
      <c r="AK148" s="270"/>
      <c r="AL148" s="270"/>
    </row>
    <row r="149" ht="15.75" hidden="1" customHeight="1">
      <c r="A149" s="35" t="s">
        <v>315</v>
      </c>
      <c r="B149" s="35" t="s">
        <v>407</v>
      </c>
      <c r="C149" s="35"/>
      <c r="D149" s="35" t="s">
        <v>567</v>
      </c>
      <c r="E149" s="35" t="s">
        <v>4</v>
      </c>
      <c r="F149" s="289" t="s">
        <v>1892</v>
      </c>
      <c r="G149" s="35" t="s">
        <v>1053</v>
      </c>
      <c r="H149" s="39">
        <v>1.0</v>
      </c>
      <c r="I149" s="97">
        <v>3990.0</v>
      </c>
      <c r="J149" s="97">
        <v>2990.0</v>
      </c>
      <c r="K149" s="54"/>
      <c r="L149" s="290"/>
      <c r="M149" s="378">
        <v>1416.0</v>
      </c>
      <c r="N149" s="35"/>
      <c r="O149" s="231"/>
      <c r="P149" s="231"/>
      <c r="Q149" s="231"/>
      <c r="R149" s="231"/>
      <c r="S149" s="231"/>
      <c r="T149" s="231"/>
      <c r="U149" s="231"/>
      <c r="V149" s="231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252"/>
      <c r="AJ149" s="270"/>
      <c r="AK149" s="270"/>
      <c r="AL149" s="270"/>
    </row>
    <row r="150" ht="15.75" hidden="1" customHeight="1">
      <c r="A150" s="255" t="s">
        <v>315</v>
      </c>
      <c r="B150" s="255" t="s">
        <v>407</v>
      </c>
      <c r="C150" s="255" t="s">
        <v>573</v>
      </c>
      <c r="D150" s="57" t="s">
        <v>567</v>
      </c>
      <c r="E150" s="255" t="s">
        <v>319</v>
      </c>
      <c r="F150" s="256" t="s">
        <v>1893</v>
      </c>
      <c r="G150" s="255" t="s">
        <v>1894</v>
      </c>
      <c r="H150" s="250">
        <v>1.0</v>
      </c>
      <c r="I150" s="293">
        <v>2790.0</v>
      </c>
      <c r="J150" s="255"/>
      <c r="K150" s="247" t="s">
        <v>524</v>
      </c>
      <c r="L150" s="284">
        <v>1160.0</v>
      </c>
      <c r="M150" s="534">
        <f t="shared" ref="M150:M152" si="15">L150*H150</f>
        <v>1160</v>
      </c>
      <c r="N150" s="294" t="s">
        <v>1895</v>
      </c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  <c r="AF150" s="247"/>
      <c r="AG150" s="247"/>
      <c r="AH150" s="247"/>
      <c r="AI150" s="252"/>
      <c r="AJ150" s="252"/>
      <c r="AK150" s="63"/>
      <c r="AL150" s="63"/>
    </row>
    <row r="151" ht="15.75" hidden="1" customHeight="1">
      <c r="A151" s="35" t="s">
        <v>315</v>
      </c>
      <c r="B151" s="35" t="s">
        <v>316</v>
      </c>
      <c r="C151" s="35" t="s">
        <v>6</v>
      </c>
      <c r="D151" s="35" t="s">
        <v>328</v>
      </c>
      <c r="E151" s="35" t="s">
        <v>319</v>
      </c>
      <c r="F151" s="325" t="s">
        <v>667</v>
      </c>
      <c r="G151" s="326" t="s">
        <v>583</v>
      </c>
      <c r="H151" s="154">
        <v>1.0</v>
      </c>
      <c r="I151" s="57">
        <v>7990.0</v>
      </c>
      <c r="J151" s="113">
        <v>5590.0</v>
      </c>
      <c r="K151" s="64"/>
      <c r="L151" s="154">
        <v>2130.0</v>
      </c>
      <c r="M151" s="327">
        <f t="shared" si="15"/>
        <v>2130</v>
      </c>
      <c r="N151" s="57" t="s">
        <v>1814</v>
      </c>
      <c r="O151" s="346"/>
      <c r="P151" s="323"/>
      <c r="Q151" s="323"/>
      <c r="R151" s="323"/>
      <c r="S151" s="323"/>
      <c r="T151" s="323"/>
      <c r="U151" s="323"/>
      <c r="V151" s="323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252"/>
      <c r="AK151" s="270"/>
      <c r="AL151" s="270"/>
    </row>
    <row r="152" ht="15.75" customHeight="1">
      <c r="A152" s="35" t="s">
        <v>315</v>
      </c>
      <c r="B152" s="35" t="s">
        <v>316</v>
      </c>
      <c r="C152" s="35" t="s">
        <v>6</v>
      </c>
      <c r="D152" s="35" t="s">
        <v>474</v>
      </c>
      <c r="E152" s="35" t="s">
        <v>319</v>
      </c>
      <c r="F152" s="325" t="s">
        <v>667</v>
      </c>
      <c r="G152" s="326" t="s">
        <v>583</v>
      </c>
      <c r="H152" s="154">
        <v>1.0</v>
      </c>
      <c r="I152" s="57">
        <v>7990.0</v>
      </c>
      <c r="J152" s="113">
        <v>5590.0</v>
      </c>
      <c r="K152" s="64"/>
      <c r="L152" s="154">
        <v>2130.0</v>
      </c>
      <c r="M152" s="327">
        <f t="shared" si="15"/>
        <v>2130</v>
      </c>
      <c r="N152" s="57" t="s">
        <v>1814</v>
      </c>
      <c r="O152" s="346"/>
      <c r="P152" s="323"/>
      <c r="Q152" s="323"/>
      <c r="R152" s="323"/>
      <c r="S152" s="323"/>
      <c r="T152" s="323"/>
      <c r="U152" s="323"/>
      <c r="V152" s="323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252"/>
      <c r="AK152" s="270"/>
      <c r="AL152" s="270"/>
    </row>
    <row r="153" ht="15.75" hidden="1" customHeight="1">
      <c r="A153" s="271" t="s">
        <v>315</v>
      </c>
      <c r="B153" s="57" t="s">
        <v>316</v>
      </c>
      <c r="C153" s="57" t="s">
        <v>6</v>
      </c>
      <c r="D153" s="97" t="s">
        <v>567</v>
      </c>
      <c r="E153" s="57" t="s">
        <v>4</v>
      </c>
      <c r="F153" s="57" t="s">
        <v>667</v>
      </c>
      <c r="G153" s="57" t="s">
        <v>583</v>
      </c>
      <c r="H153" s="39">
        <v>1.0</v>
      </c>
      <c r="I153" s="123">
        <v>7990.0</v>
      </c>
      <c r="J153" s="120">
        <v>3390.0</v>
      </c>
      <c r="K153" s="387"/>
      <c r="L153" s="61" t="s">
        <v>668</v>
      </c>
      <c r="M153" s="62">
        <f>2664/2</f>
        <v>1332</v>
      </c>
      <c r="N153" s="57" t="s">
        <v>629</v>
      </c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  <c r="AH153" s="252"/>
      <c r="AI153" s="270"/>
      <c r="AJ153" s="270"/>
      <c r="AK153" s="270"/>
    </row>
    <row r="154" ht="15.75" customHeight="1">
      <c r="A154" s="35" t="s">
        <v>315</v>
      </c>
      <c r="B154" s="35" t="s">
        <v>316</v>
      </c>
      <c r="C154" s="35" t="s">
        <v>6</v>
      </c>
      <c r="D154" s="35" t="s">
        <v>474</v>
      </c>
      <c r="E154" s="35" t="s">
        <v>319</v>
      </c>
      <c r="F154" s="325" t="s">
        <v>1896</v>
      </c>
      <c r="G154" s="326" t="s">
        <v>583</v>
      </c>
      <c r="H154" s="154">
        <v>1.0</v>
      </c>
      <c r="I154" s="57">
        <v>7990.0</v>
      </c>
      <c r="J154" s="113">
        <v>5590.0</v>
      </c>
      <c r="K154" s="64"/>
      <c r="L154" s="154">
        <v>2130.0</v>
      </c>
      <c r="M154" s="327">
        <f t="shared" ref="M154:M155" si="16">L154*H154</f>
        <v>2130</v>
      </c>
      <c r="N154" s="57" t="s">
        <v>1814</v>
      </c>
      <c r="O154" s="346"/>
      <c r="P154" s="323"/>
      <c r="Q154" s="323"/>
      <c r="R154" s="323"/>
      <c r="S154" s="323"/>
      <c r="T154" s="323"/>
      <c r="U154" s="323"/>
      <c r="V154" s="323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252"/>
      <c r="AK154" s="270"/>
      <c r="AL154" s="270"/>
    </row>
    <row r="155" ht="15.75" hidden="1" customHeight="1">
      <c r="A155" s="35" t="s">
        <v>315</v>
      </c>
      <c r="B155" s="35" t="s">
        <v>316</v>
      </c>
      <c r="C155" s="35" t="s">
        <v>6</v>
      </c>
      <c r="D155" s="35" t="s">
        <v>567</v>
      </c>
      <c r="E155" s="35" t="s">
        <v>319</v>
      </c>
      <c r="F155" s="325" t="s">
        <v>1897</v>
      </c>
      <c r="G155" s="326" t="s">
        <v>583</v>
      </c>
      <c r="H155" s="154">
        <v>1.0</v>
      </c>
      <c r="I155" s="57">
        <v>4490.0</v>
      </c>
      <c r="J155" s="113">
        <v>2290.0</v>
      </c>
      <c r="K155" s="64"/>
      <c r="L155" s="154">
        <v>1048.0</v>
      </c>
      <c r="M155" s="327">
        <f t="shared" si="16"/>
        <v>1048</v>
      </c>
      <c r="N155" s="57" t="s">
        <v>1814</v>
      </c>
      <c r="O155" s="346"/>
      <c r="P155" s="323"/>
      <c r="Q155" s="323"/>
      <c r="R155" s="323"/>
      <c r="S155" s="323"/>
      <c r="T155" s="323"/>
      <c r="U155" s="323"/>
      <c r="V155" s="323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252"/>
      <c r="AK155" s="270"/>
      <c r="AL155" s="270"/>
    </row>
    <row r="156" ht="15.75" hidden="1" customHeight="1">
      <c r="A156" s="35" t="s">
        <v>315</v>
      </c>
      <c r="B156" s="367" t="s">
        <v>316</v>
      </c>
      <c r="C156" s="367" t="s">
        <v>6</v>
      </c>
      <c r="D156" s="367" t="s">
        <v>328</v>
      </c>
      <c r="E156" s="367" t="s">
        <v>4</v>
      </c>
      <c r="F156" s="368" t="s">
        <v>2065</v>
      </c>
      <c r="G156" s="369" t="s">
        <v>1887</v>
      </c>
      <c r="H156" s="39">
        <v>1.0</v>
      </c>
      <c r="I156" s="367">
        <v>4990.0</v>
      </c>
      <c r="J156" s="367">
        <v>2790.0</v>
      </c>
      <c r="L156" s="391">
        <v>1064.0</v>
      </c>
      <c r="M156" s="392">
        <v>1064.0</v>
      </c>
      <c r="N156" s="57" t="s">
        <v>1841</v>
      </c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70"/>
      <c r="AK156" s="270"/>
      <c r="AL156" s="270"/>
    </row>
    <row r="157" ht="15.75" customHeight="1">
      <c r="A157" s="280" t="s">
        <v>315</v>
      </c>
      <c r="B157" s="255" t="s">
        <v>316</v>
      </c>
      <c r="C157" s="255" t="s">
        <v>6</v>
      </c>
      <c r="D157" s="57" t="s">
        <v>474</v>
      </c>
      <c r="E157" s="255" t="s">
        <v>319</v>
      </c>
      <c r="F157" s="281" t="s">
        <v>1898</v>
      </c>
      <c r="G157" s="280" t="s">
        <v>1899</v>
      </c>
      <c r="H157" s="250">
        <v>1.0</v>
      </c>
      <c r="I157" s="255"/>
      <c r="J157" s="293">
        <v>3990.0</v>
      </c>
      <c r="K157" s="388">
        <v>1829.0</v>
      </c>
      <c r="L157" s="295">
        <v>1280.0</v>
      </c>
      <c r="M157" s="251">
        <f t="shared" ref="M157:M160" si="17">L157*H157</f>
        <v>1280</v>
      </c>
      <c r="N157" s="255" t="s">
        <v>1804</v>
      </c>
      <c r="O157" s="247"/>
      <c r="P157" s="537" t="s">
        <v>1900</v>
      </c>
      <c r="Q157" s="64" t="s">
        <v>1901</v>
      </c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  <c r="AF157" s="247"/>
      <c r="AG157" s="247"/>
      <c r="AH157" s="247"/>
      <c r="AI157" s="252"/>
      <c r="AJ157" s="252"/>
      <c r="AK157" s="63"/>
      <c r="AL157" s="63"/>
    </row>
    <row r="158" ht="15.75" hidden="1" customHeight="1">
      <c r="A158" s="282" t="s">
        <v>315</v>
      </c>
      <c r="B158" s="57" t="s">
        <v>316</v>
      </c>
      <c r="C158" s="57" t="s">
        <v>6</v>
      </c>
      <c r="D158" s="331" t="s">
        <v>567</v>
      </c>
      <c r="E158" s="57" t="s">
        <v>319</v>
      </c>
      <c r="F158" s="332" t="s">
        <v>1902</v>
      </c>
      <c r="G158" s="255"/>
      <c r="H158" s="264">
        <v>1.0</v>
      </c>
      <c r="I158" s="331">
        <v>6990.0</v>
      </c>
      <c r="J158" s="333">
        <v>4190.0</v>
      </c>
      <c r="K158" s="366" t="s">
        <v>1903</v>
      </c>
      <c r="L158" s="343">
        <v>1510.0</v>
      </c>
      <c r="M158" s="251">
        <f t="shared" si="17"/>
        <v>1510</v>
      </c>
      <c r="N158" s="331" t="s">
        <v>1820</v>
      </c>
      <c r="O158" s="366"/>
      <c r="P158" s="366"/>
      <c r="Q158" s="366"/>
      <c r="R158" s="366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  <c r="AF158" s="247"/>
      <c r="AG158" s="247"/>
      <c r="AH158" s="252"/>
      <c r="AI158" s="252"/>
      <c r="AJ158" s="270"/>
      <c r="AK158" s="63"/>
      <c r="AL158" s="63"/>
    </row>
    <row r="159" ht="15.75" hidden="1" customHeight="1">
      <c r="A159" s="35" t="s">
        <v>315</v>
      </c>
      <c r="B159" s="35" t="s">
        <v>316</v>
      </c>
      <c r="C159" s="35" t="s">
        <v>6</v>
      </c>
      <c r="D159" s="35" t="s">
        <v>328</v>
      </c>
      <c r="E159" s="35" t="s">
        <v>319</v>
      </c>
      <c r="F159" s="325" t="s">
        <v>1904</v>
      </c>
      <c r="G159" s="326" t="s">
        <v>583</v>
      </c>
      <c r="H159" s="154">
        <v>1.0</v>
      </c>
      <c r="I159" s="57">
        <v>3990.0</v>
      </c>
      <c r="J159" s="113">
        <v>2790.0</v>
      </c>
      <c r="K159" s="64"/>
      <c r="L159" s="154">
        <v>1064.0</v>
      </c>
      <c r="M159" s="327">
        <f t="shared" si="17"/>
        <v>1064</v>
      </c>
      <c r="N159" s="57" t="s">
        <v>1814</v>
      </c>
      <c r="O159" s="346"/>
      <c r="P159" s="323"/>
      <c r="Q159" s="323"/>
      <c r="R159" s="323"/>
      <c r="S159" s="323"/>
      <c r="T159" s="323"/>
      <c r="U159" s="323"/>
      <c r="V159" s="323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252"/>
      <c r="AK159" s="270"/>
      <c r="AL159" s="270"/>
    </row>
    <row r="160" ht="15.75" customHeight="1">
      <c r="A160" s="35" t="s">
        <v>315</v>
      </c>
      <c r="B160" s="35" t="s">
        <v>316</v>
      </c>
      <c r="C160" s="35" t="s">
        <v>6</v>
      </c>
      <c r="D160" s="35" t="s">
        <v>474</v>
      </c>
      <c r="E160" s="35" t="s">
        <v>319</v>
      </c>
      <c r="F160" s="325" t="s">
        <v>1905</v>
      </c>
      <c r="G160" s="326" t="s">
        <v>583</v>
      </c>
      <c r="H160" s="154">
        <v>1.0</v>
      </c>
      <c r="I160" s="57">
        <v>3990.0</v>
      </c>
      <c r="J160" s="113">
        <v>2790.0</v>
      </c>
      <c r="K160" s="57"/>
      <c r="L160" s="154">
        <v>1064.0</v>
      </c>
      <c r="M160" s="327">
        <f t="shared" si="17"/>
        <v>1064</v>
      </c>
      <c r="N160" s="57" t="s">
        <v>1814</v>
      </c>
      <c r="O160" s="346"/>
      <c r="P160" s="323"/>
      <c r="Q160" s="323"/>
      <c r="R160" s="323"/>
      <c r="S160" s="323"/>
      <c r="T160" s="323"/>
      <c r="U160" s="323"/>
      <c r="V160" s="323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252"/>
      <c r="AK160" s="270"/>
      <c r="AL160" s="270"/>
    </row>
    <row r="161" ht="15.75" hidden="1" customHeight="1">
      <c r="A161" s="271" t="s">
        <v>315</v>
      </c>
      <c r="B161" s="57" t="s">
        <v>316</v>
      </c>
      <c r="C161" s="57" t="s">
        <v>6</v>
      </c>
      <c r="D161" s="97" t="s">
        <v>567</v>
      </c>
      <c r="E161" s="57" t="s">
        <v>4</v>
      </c>
      <c r="F161" s="57" t="s">
        <v>671</v>
      </c>
      <c r="G161" s="57" t="s">
        <v>583</v>
      </c>
      <c r="H161" s="39">
        <v>1.0</v>
      </c>
      <c r="I161" s="123">
        <v>5990.0</v>
      </c>
      <c r="J161" s="120">
        <v>2390.0</v>
      </c>
      <c r="K161" s="119"/>
      <c r="L161" s="61" t="s">
        <v>672</v>
      </c>
      <c r="M161" s="62">
        <v>999.0</v>
      </c>
      <c r="N161" s="57" t="s">
        <v>629</v>
      </c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70"/>
      <c r="AJ161" s="270"/>
      <c r="AK161" s="270"/>
    </row>
    <row r="162" ht="15.75" hidden="1" customHeight="1">
      <c r="A162" s="35" t="s">
        <v>315</v>
      </c>
      <c r="B162" s="35" t="s">
        <v>316</v>
      </c>
      <c r="C162" s="35" t="s">
        <v>6</v>
      </c>
      <c r="D162" s="35" t="s">
        <v>567</v>
      </c>
      <c r="E162" s="35" t="s">
        <v>319</v>
      </c>
      <c r="F162" s="325" t="s">
        <v>1906</v>
      </c>
      <c r="G162" s="326" t="s">
        <v>583</v>
      </c>
      <c r="H162" s="154">
        <v>1.0</v>
      </c>
      <c r="I162" s="57">
        <v>5990.0</v>
      </c>
      <c r="J162" s="113">
        <v>4190.0</v>
      </c>
      <c r="K162" s="57"/>
      <c r="L162" s="154">
        <v>1598.0</v>
      </c>
      <c r="M162" s="327">
        <f>L162*H162</f>
        <v>1598</v>
      </c>
      <c r="N162" s="57" t="s">
        <v>1814</v>
      </c>
      <c r="O162" s="346"/>
      <c r="P162" s="323"/>
      <c r="Q162" s="323"/>
      <c r="R162" s="323"/>
      <c r="S162" s="323"/>
      <c r="T162" s="323"/>
      <c r="U162" s="323"/>
      <c r="V162" s="323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252"/>
      <c r="AK162" s="270"/>
      <c r="AL162" s="270"/>
    </row>
    <row r="163" ht="15.75" hidden="1" customHeight="1">
      <c r="A163" s="35" t="s">
        <v>315</v>
      </c>
      <c r="B163" s="367" t="s">
        <v>316</v>
      </c>
      <c r="C163" s="367" t="s">
        <v>6</v>
      </c>
      <c r="D163" s="367" t="s">
        <v>328</v>
      </c>
      <c r="E163" s="367" t="s">
        <v>4</v>
      </c>
      <c r="F163" s="368" t="s">
        <v>1907</v>
      </c>
      <c r="G163" s="369" t="s">
        <v>1887</v>
      </c>
      <c r="H163" s="39">
        <v>1.0</v>
      </c>
      <c r="I163" s="367">
        <v>4490.0</v>
      </c>
      <c r="J163" s="367">
        <v>3590.0</v>
      </c>
      <c r="K163" s="274"/>
      <c r="L163" s="391">
        <v>1360.0</v>
      </c>
      <c r="M163" s="392">
        <v>1360.0</v>
      </c>
      <c r="N163" s="57" t="s">
        <v>1841</v>
      </c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  <c r="AA163" s="252"/>
      <c r="AB163" s="252"/>
      <c r="AC163" s="252"/>
      <c r="AD163" s="252"/>
      <c r="AE163" s="252"/>
      <c r="AF163" s="252"/>
      <c r="AG163" s="252"/>
      <c r="AH163" s="252"/>
      <c r="AI163" s="252"/>
      <c r="AJ163" s="270"/>
      <c r="AK163" s="270"/>
      <c r="AL163" s="270"/>
    </row>
    <row r="164" ht="15.75" hidden="1" customHeight="1">
      <c r="A164" s="35" t="s">
        <v>315</v>
      </c>
      <c r="B164" s="367" t="s">
        <v>316</v>
      </c>
      <c r="C164" s="367" t="s">
        <v>6</v>
      </c>
      <c r="D164" s="367" t="s">
        <v>567</v>
      </c>
      <c r="E164" s="367" t="s">
        <v>4</v>
      </c>
      <c r="F164" s="368" t="s">
        <v>1908</v>
      </c>
      <c r="G164" s="369" t="s">
        <v>1887</v>
      </c>
      <c r="H164" s="39">
        <v>1.0</v>
      </c>
      <c r="I164" s="367">
        <v>4490.0</v>
      </c>
      <c r="J164" s="367">
        <v>3590.0</v>
      </c>
      <c r="K164" s="274"/>
      <c r="L164" s="391">
        <v>1360.0</v>
      </c>
      <c r="M164" s="392">
        <v>1360.0</v>
      </c>
      <c r="N164" s="57" t="s">
        <v>1841</v>
      </c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  <c r="AA164" s="252"/>
      <c r="AB164" s="252"/>
      <c r="AC164" s="252"/>
      <c r="AD164" s="252"/>
      <c r="AE164" s="252"/>
      <c r="AF164" s="252"/>
      <c r="AG164" s="252"/>
      <c r="AH164" s="252"/>
      <c r="AI164" s="252"/>
      <c r="AJ164" s="270"/>
      <c r="AK164" s="270"/>
      <c r="AL164" s="270"/>
    </row>
    <row r="165" ht="15.75" customHeight="1">
      <c r="A165" s="35" t="s">
        <v>315</v>
      </c>
      <c r="B165" s="57" t="s">
        <v>152</v>
      </c>
      <c r="C165" s="57" t="s">
        <v>6</v>
      </c>
      <c r="D165" s="35" t="s">
        <v>474</v>
      </c>
      <c r="E165" s="57" t="s">
        <v>4</v>
      </c>
      <c r="F165" s="348" t="s">
        <v>1909</v>
      </c>
      <c r="G165" s="35" t="s">
        <v>349</v>
      </c>
      <c r="H165" s="39">
        <v>1.0</v>
      </c>
      <c r="I165" s="59">
        <v>3990.0</v>
      </c>
      <c r="J165" s="376"/>
      <c r="K165" s="274"/>
      <c r="L165" s="377" t="s">
        <v>153</v>
      </c>
      <c r="M165" s="378">
        <f>3114/2</f>
        <v>1557</v>
      </c>
      <c r="N165" s="35" t="s">
        <v>1866</v>
      </c>
      <c r="O165" s="44"/>
      <c r="P165" s="44">
        <f>M165*H165</f>
        <v>1557</v>
      </c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252"/>
      <c r="AJ165" s="270"/>
      <c r="AK165" s="270"/>
      <c r="AL165" s="270"/>
    </row>
    <row r="166" ht="15.75" hidden="1" customHeight="1">
      <c r="A166" s="271" t="s">
        <v>315</v>
      </c>
      <c r="B166" s="57" t="s">
        <v>331</v>
      </c>
      <c r="C166" s="57" t="s">
        <v>6</v>
      </c>
      <c r="D166" s="97" t="s">
        <v>567</v>
      </c>
      <c r="E166" s="57" t="s">
        <v>4</v>
      </c>
      <c r="F166" s="57" t="s">
        <v>674</v>
      </c>
      <c r="G166" s="57" t="s">
        <v>583</v>
      </c>
      <c r="H166" s="39">
        <v>1.0</v>
      </c>
      <c r="I166" s="120">
        <v>8990.0</v>
      </c>
      <c r="J166" s="120">
        <v>6970.0</v>
      </c>
      <c r="K166" s="119"/>
      <c r="L166" s="61" t="s">
        <v>675</v>
      </c>
      <c r="M166" s="62">
        <v>2213.0</v>
      </c>
      <c r="N166" s="57" t="s">
        <v>629</v>
      </c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  <c r="AA166" s="252"/>
      <c r="AB166" s="252"/>
      <c r="AC166" s="252"/>
      <c r="AD166" s="252"/>
      <c r="AE166" s="252"/>
      <c r="AF166" s="252"/>
      <c r="AG166" s="252"/>
      <c r="AH166" s="252"/>
      <c r="AI166" s="270"/>
      <c r="AJ166" s="270"/>
      <c r="AK166" s="270"/>
    </row>
    <row r="167" ht="15.75" hidden="1" customHeight="1">
      <c r="A167" s="271" t="s">
        <v>315</v>
      </c>
      <c r="B167" s="57" t="s">
        <v>316</v>
      </c>
      <c r="C167" s="57" t="s">
        <v>6</v>
      </c>
      <c r="D167" s="57" t="s">
        <v>567</v>
      </c>
      <c r="E167" s="57" t="s">
        <v>4</v>
      </c>
      <c r="F167" s="58" t="s">
        <v>588</v>
      </c>
      <c r="G167" s="57" t="s">
        <v>583</v>
      </c>
      <c r="H167" s="39">
        <v>1.0</v>
      </c>
      <c r="I167" s="59">
        <v>8990.0</v>
      </c>
      <c r="J167" s="59">
        <v>6390.0</v>
      </c>
      <c r="K167" s="274"/>
      <c r="L167" s="61">
        <v>2950.0</v>
      </c>
      <c r="M167" s="62">
        <v>2065.0</v>
      </c>
      <c r="N167" s="57" t="s">
        <v>476</v>
      </c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  <c r="AA167" s="252"/>
      <c r="AB167" s="252"/>
      <c r="AC167" s="252"/>
      <c r="AD167" s="252"/>
      <c r="AE167" s="252"/>
      <c r="AF167" s="252"/>
      <c r="AG167" s="252"/>
      <c r="AH167" s="252"/>
      <c r="AI167" s="252"/>
      <c r="AJ167" s="270"/>
      <c r="AK167" s="270"/>
      <c r="AL167" s="270"/>
    </row>
    <row r="168" ht="15.75" hidden="1" customHeight="1">
      <c r="A168" s="271" t="s">
        <v>315</v>
      </c>
      <c r="B168" s="57" t="s">
        <v>316</v>
      </c>
      <c r="C168" s="57" t="s">
        <v>6</v>
      </c>
      <c r="D168" s="57" t="s">
        <v>770</v>
      </c>
      <c r="E168" s="57" t="s">
        <v>4</v>
      </c>
      <c r="F168" s="57" t="s">
        <v>771</v>
      </c>
      <c r="G168" s="57" t="s">
        <v>583</v>
      </c>
      <c r="H168" s="38">
        <v>1.0</v>
      </c>
      <c r="I168" s="113">
        <v>6790.0</v>
      </c>
      <c r="J168" s="132">
        <v>5590.0</v>
      </c>
      <c r="K168" s="104"/>
      <c r="L168" s="133">
        <v>2950.0</v>
      </c>
      <c r="M168" s="381">
        <v>2360.0</v>
      </c>
      <c r="N168" s="57" t="s">
        <v>748</v>
      </c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  <c r="AA168" s="252"/>
      <c r="AB168" s="252"/>
      <c r="AC168" s="252"/>
      <c r="AD168" s="252"/>
      <c r="AE168" s="252"/>
      <c r="AF168" s="252"/>
      <c r="AG168" s="252"/>
      <c r="AH168" s="252"/>
      <c r="AI168" s="252"/>
      <c r="AJ168" s="270"/>
      <c r="AK168" s="270"/>
      <c r="AL168" s="270"/>
    </row>
    <row r="169" ht="15.75" hidden="1" customHeight="1">
      <c r="A169" s="57" t="s">
        <v>315</v>
      </c>
      <c r="B169" s="57" t="s">
        <v>316</v>
      </c>
      <c r="C169" s="57" t="s">
        <v>6</v>
      </c>
      <c r="D169" s="271" t="s">
        <v>567</v>
      </c>
      <c r="E169" s="57" t="s">
        <v>4</v>
      </c>
      <c r="F169" s="57" t="s">
        <v>1059</v>
      </c>
      <c r="G169" s="57" t="s">
        <v>583</v>
      </c>
      <c r="H169" s="38">
        <v>1.0</v>
      </c>
      <c r="I169" s="113">
        <v>6990.0</v>
      </c>
      <c r="J169" s="125"/>
      <c r="K169" s="179">
        <v>2950.0</v>
      </c>
      <c r="L169" s="38">
        <v>2508.0</v>
      </c>
      <c r="M169" s="383">
        <f t="shared" ref="M169:M170" si="18">L169*H169</f>
        <v>2508</v>
      </c>
      <c r="N169" s="57" t="s">
        <v>1037</v>
      </c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  <c r="AA169" s="252"/>
      <c r="AB169" s="252"/>
      <c r="AC169" s="252"/>
      <c r="AD169" s="252"/>
      <c r="AE169" s="252"/>
      <c r="AF169" s="252"/>
      <c r="AG169" s="252"/>
      <c r="AH169" s="252"/>
      <c r="AI169" s="270"/>
      <c r="AJ169" s="270"/>
      <c r="AK169" s="270"/>
    </row>
    <row r="170" ht="15.75" hidden="1" customHeight="1">
      <c r="A170" s="57" t="s">
        <v>315</v>
      </c>
      <c r="B170" s="57" t="s">
        <v>316</v>
      </c>
      <c r="C170" s="57" t="s">
        <v>6</v>
      </c>
      <c r="D170" s="57" t="s">
        <v>328</v>
      </c>
      <c r="E170" s="57" t="s">
        <v>4</v>
      </c>
      <c r="F170" s="57" t="s">
        <v>1059</v>
      </c>
      <c r="G170" s="57" t="s">
        <v>583</v>
      </c>
      <c r="H170" s="38">
        <v>1.0</v>
      </c>
      <c r="I170" s="113">
        <v>6990.0</v>
      </c>
      <c r="J170" s="125"/>
      <c r="K170" s="179">
        <v>2950.0</v>
      </c>
      <c r="L170" s="38">
        <v>2508.0</v>
      </c>
      <c r="M170" s="383">
        <f t="shared" si="18"/>
        <v>2508</v>
      </c>
      <c r="N170" s="57" t="s">
        <v>1037</v>
      </c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  <c r="AH170" s="252"/>
      <c r="AI170" s="270"/>
      <c r="AJ170" s="270"/>
      <c r="AK170" s="270"/>
    </row>
    <row r="171" ht="15.75" customHeight="1">
      <c r="A171" s="261" t="s">
        <v>315</v>
      </c>
      <c r="B171" s="35" t="s">
        <v>316</v>
      </c>
      <c r="C171" s="35" t="s">
        <v>6</v>
      </c>
      <c r="D171" s="35" t="s">
        <v>474</v>
      </c>
      <c r="E171" s="35" t="s">
        <v>319</v>
      </c>
      <c r="F171" s="355" t="s">
        <v>1910</v>
      </c>
      <c r="G171" s="35" t="s">
        <v>583</v>
      </c>
      <c r="H171" s="264">
        <v>1.0</v>
      </c>
      <c r="I171" s="244" t="s">
        <v>1911</v>
      </c>
      <c r="J171" s="265"/>
      <c r="K171" s="266"/>
      <c r="L171" s="264">
        <v>1517.0</v>
      </c>
      <c r="M171" s="267" t="s">
        <v>1912</v>
      </c>
      <c r="N171" s="35" t="s">
        <v>1793</v>
      </c>
      <c r="O171" s="268"/>
      <c r="P171" s="268"/>
      <c r="Q171" s="268"/>
      <c r="R171" s="268"/>
      <c r="S171" s="268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252"/>
      <c r="AJ171" s="270"/>
      <c r="AK171" s="63"/>
      <c r="AL171" s="63"/>
    </row>
    <row r="172" ht="15.75" hidden="1" customHeight="1">
      <c r="A172" s="271" t="s">
        <v>315</v>
      </c>
      <c r="B172" s="57" t="s">
        <v>316</v>
      </c>
      <c r="C172" s="57" t="s">
        <v>6</v>
      </c>
      <c r="D172" s="57" t="s">
        <v>328</v>
      </c>
      <c r="E172" s="57" t="s">
        <v>4</v>
      </c>
      <c r="F172" s="57" t="s">
        <v>772</v>
      </c>
      <c r="G172" s="57" t="s">
        <v>583</v>
      </c>
      <c r="H172" s="38">
        <v>1.0</v>
      </c>
      <c r="I172" s="113">
        <v>3990.0</v>
      </c>
      <c r="J172" s="125"/>
      <c r="K172" s="104"/>
      <c r="L172" s="133">
        <v>1724.0</v>
      </c>
      <c r="M172" s="381">
        <v>862.0</v>
      </c>
      <c r="N172" s="57" t="s">
        <v>748</v>
      </c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  <c r="AA172" s="252"/>
      <c r="AB172" s="252"/>
      <c r="AC172" s="252"/>
      <c r="AD172" s="252"/>
      <c r="AE172" s="252"/>
      <c r="AF172" s="252"/>
      <c r="AG172" s="252"/>
      <c r="AH172" s="252"/>
      <c r="AI172" s="252"/>
      <c r="AJ172" s="270"/>
      <c r="AK172" s="270"/>
      <c r="AL172" s="270"/>
    </row>
    <row r="173" ht="15.75" hidden="1" customHeight="1">
      <c r="A173" s="261" t="s">
        <v>315</v>
      </c>
      <c r="B173" s="35" t="s">
        <v>316</v>
      </c>
      <c r="C173" s="35" t="s">
        <v>6</v>
      </c>
      <c r="D173" s="35" t="s">
        <v>567</v>
      </c>
      <c r="E173" s="35" t="s">
        <v>319</v>
      </c>
      <c r="F173" s="355" t="s">
        <v>1913</v>
      </c>
      <c r="G173" s="35" t="s">
        <v>583</v>
      </c>
      <c r="H173" s="264">
        <v>1.0</v>
      </c>
      <c r="I173" s="244" t="s">
        <v>1509</v>
      </c>
      <c r="J173" s="265"/>
      <c r="K173" s="266"/>
      <c r="L173" s="264">
        <v>1213.0</v>
      </c>
      <c r="M173" s="267" t="s">
        <v>1914</v>
      </c>
      <c r="N173" s="35" t="s">
        <v>1793</v>
      </c>
      <c r="O173" s="268"/>
      <c r="P173" s="268"/>
      <c r="Q173" s="268"/>
      <c r="R173" s="268"/>
      <c r="S173" s="268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252"/>
      <c r="AJ173" s="270"/>
      <c r="AK173" s="63"/>
      <c r="AL173" s="63"/>
    </row>
    <row r="174" ht="15.75" hidden="1" customHeight="1">
      <c r="A174" s="261" t="s">
        <v>315</v>
      </c>
      <c r="B174" s="35" t="s">
        <v>316</v>
      </c>
      <c r="C174" s="35" t="s">
        <v>6</v>
      </c>
      <c r="D174" s="35" t="s">
        <v>567</v>
      </c>
      <c r="E174" s="35" t="s">
        <v>319</v>
      </c>
      <c r="F174" s="355" t="s">
        <v>1915</v>
      </c>
      <c r="G174" s="35" t="s">
        <v>583</v>
      </c>
      <c r="H174" s="264">
        <v>1.0</v>
      </c>
      <c r="I174" s="244" t="s">
        <v>1509</v>
      </c>
      <c r="J174" s="265"/>
      <c r="K174" s="266"/>
      <c r="L174" s="264">
        <v>1213.0</v>
      </c>
      <c r="M174" s="267" t="s">
        <v>1914</v>
      </c>
      <c r="N174" s="35" t="s">
        <v>1793</v>
      </c>
      <c r="O174" s="268"/>
      <c r="P174" s="268"/>
      <c r="Q174" s="268"/>
      <c r="R174" s="268"/>
      <c r="S174" s="268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252"/>
      <c r="AJ174" s="270"/>
      <c r="AK174" s="63"/>
      <c r="AL174" s="63"/>
    </row>
    <row r="175" ht="15.75" hidden="1" customHeight="1">
      <c r="A175" s="35" t="s">
        <v>315</v>
      </c>
      <c r="B175" s="35" t="s">
        <v>316</v>
      </c>
      <c r="C175" s="35" t="s">
        <v>6</v>
      </c>
      <c r="D175" s="97" t="s">
        <v>328</v>
      </c>
      <c r="E175" s="97" t="s">
        <v>4</v>
      </c>
      <c r="F175" s="289" t="s">
        <v>1916</v>
      </c>
      <c r="G175" s="97" t="s">
        <v>1917</v>
      </c>
      <c r="H175" s="39">
        <v>1.0</v>
      </c>
      <c r="I175" s="97">
        <v>4970.0</v>
      </c>
      <c r="J175" s="97">
        <v>3590.0</v>
      </c>
      <c r="K175" s="38"/>
      <c r="L175" s="290"/>
      <c r="M175" s="291">
        <v>1634.0</v>
      </c>
      <c r="N175" s="35"/>
      <c r="O175" s="231"/>
      <c r="P175" s="231"/>
      <c r="Q175" s="231"/>
      <c r="R175" s="231"/>
      <c r="S175" s="231"/>
      <c r="T175" s="231"/>
      <c r="U175" s="231"/>
      <c r="V175" s="231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252"/>
      <c r="AJ175" s="270"/>
      <c r="AK175" s="270"/>
      <c r="AL175" s="270"/>
    </row>
    <row r="176" ht="15.75" hidden="1" customHeight="1">
      <c r="A176" s="35" t="s">
        <v>315</v>
      </c>
      <c r="B176" s="35" t="s">
        <v>331</v>
      </c>
      <c r="C176" s="35" t="s">
        <v>6</v>
      </c>
      <c r="D176" s="97" t="s">
        <v>567</v>
      </c>
      <c r="E176" s="97" t="s">
        <v>4</v>
      </c>
      <c r="F176" s="289" t="s">
        <v>1918</v>
      </c>
      <c r="G176" s="97" t="s">
        <v>1917</v>
      </c>
      <c r="H176" s="39">
        <v>1.0</v>
      </c>
      <c r="I176" s="97">
        <v>7390.0</v>
      </c>
      <c r="J176" s="97">
        <v>5190.0</v>
      </c>
      <c r="K176" s="38"/>
      <c r="L176" s="290"/>
      <c r="M176" s="291">
        <v>2381.0</v>
      </c>
      <c r="N176" s="35"/>
      <c r="O176" s="231"/>
      <c r="P176" s="231"/>
      <c r="Q176" s="231"/>
      <c r="R176" s="231"/>
      <c r="S176" s="231"/>
      <c r="T176" s="231"/>
      <c r="U176" s="231"/>
      <c r="V176" s="231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252"/>
      <c r="AJ176" s="270"/>
      <c r="AK176" s="270"/>
      <c r="AL176" s="270"/>
    </row>
    <row r="177" ht="15.75" hidden="1" customHeight="1">
      <c r="A177" s="35" t="s">
        <v>315</v>
      </c>
      <c r="B177" s="35" t="s">
        <v>316</v>
      </c>
      <c r="C177" s="35" t="s">
        <v>6</v>
      </c>
      <c r="D177" s="97" t="s">
        <v>567</v>
      </c>
      <c r="E177" s="97" t="s">
        <v>4</v>
      </c>
      <c r="F177" s="289" t="s">
        <v>773</v>
      </c>
      <c r="G177" s="97" t="s">
        <v>1917</v>
      </c>
      <c r="H177" s="39">
        <v>1.0</v>
      </c>
      <c r="I177" s="97">
        <v>7290.0</v>
      </c>
      <c r="J177" s="97">
        <v>4990.0</v>
      </c>
      <c r="K177" s="38"/>
      <c r="L177" s="290"/>
      <c r="M177" s="291">
        <v>2213.0</v>
      </c>
      <c r="N177" s="35"/>
      <c r="O177" s="231"/>
      <c r="P177" s="231"/>
      <c r="Q177" s="231"/>
      <c r="R177" s="231"/>
      <c r="S177" s="231"/>
      <c r="T177" s="231"/>
      <c r="U177" s="231"/>
      <c r="V177" s="231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252"/>
      <c r="AJ177" s="270"/>
      <c r="AK177" s="270"/>
      <c r="AL177" s="270"/>
    </row>
    <row r="178" ht="15.75" hidden="1" customHeight="1">
      <c r="A178" s="271" t="s">
        <v>315</v>
      </c>
      <c r="B178" s="57" t="s">
        <v>316</v>
      </c>
      <c r="C178" s="57" t="s">
        <v>6</v>
      </c>
      <c r="D178" s="97" t="s">
        <v>567</v>
      </c>
      <c r="E178" s="57" t="s">
        <v>4</v>
      </c>
      <c r="F178" s="57" t="s">
        <v>773</v>
      </c>
      <c r="G178" s="57" t="s">
        <v>583</v>
      </c>
      <c r="H178" s="38">
        <v>1.0</v>
      </c>
      <c r="I178" s="113">
        <v>5590.0</v>
      </c>
      <c r="J178" s="132">
        <v>3790.0</v>
      </c>
      <c r="K178" s="104"/>
      <c r="L178" s="133">
        <v>2380.0</v>
      </c>
      <c r="M178" s="381">
        <v>1666.0</v>
      </c>
      <c r="N178" s="57" t="s">
        <v>748</v>
      </c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  <c r="AA178" s="252"/>
      <c r="AB178" s="252"/>
      <c r="AC178" s="252"/>
      <c r="AD178" s="252"/>
      <c r="AE178" s="252"/>
      <c r="AF178" s="252"/>
      <c r="AG178" s="252"/>
      <c r="AH178" s="252"/>
      <c r="AI178" s="252"/>
      <c r="AJ178" s="270"/>
      <c r="AK178" s="270"/>
      <c r="AL178" s="270"/>
    </row>
    <row r="179" ht="15.75" hidden="1" customHeight="1">
      <c r="A179" s="271" t="s">
        <v>315</v>
      </c>
      <c r="B179" s="57" t="s">
        <v>316</v>
      </c>
      <c r="C179" s="57" t="s">
        <v>6</v>
      </c>
      <c r="D179" s="97" t="s">
        <v>328</v>
      </c>
      <c r="E179" s="57" t="s">
        <v>4</v>
      </c>
      <c r="F179" s="57" t="s">
        <v>678</v>
      </c>
      <c r="G179" s="57" t="s">
        <v>583</v>
      </c>
      <c r="H179" s="39">
        <v>1.0</v>
      </c>
      <c r="I179" s="120">
        <v>7290.0</v>
      </c>
      <c r="J179" s="120">
        <v>5890.0</v>
      </c>
      <c r="K179" s="119"/>
      <c r="L179" s="61" t="s">
        <v>679</v>
      </c>
      <c r="M179" s="62">
        <v>1785.0</v>
      </c>
      <c r="N179" s="57" t="s">
        <v>629</v>
      </c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70"/>
      <c r="AJ179" s="270"/>
      <c r="AK179" s="270"/>
    </row>
    <row r="180" ht="15.75" hidden="1" customHeight="1">
      <c r="A180" s="271" t="s">
        <v>315</v>
      </c>
      <c r="B180" s="57" t="s">
        <v>316</v>
      </c>
      <c r="C180" s="57" t="s">
        <v>6</v>
      </c>
      <c r="D180" s="57" t="s">
        <v>328</v>
      </c>
      <c r="E180" s="57" t="s">
        <v>4</v>
      </c>
      <c r="F180" s="58" t="s">
        <v>589</v>
      </c>
      <c r="G180" s="57" t="s">
        <v>583</v>
      </c>
      <c r="H180" s="39">
        <v>1.0</v>
      </c>
      <c r="I180" s="59">
        <v>5290.0</v>
      </c>
      <c r="J180" s="59">
        <v>3990.0</v>
      </c>
      <c r="K180" s="274"/>
      <c r="L180" s="61">
        <v>1749.0</v>
      </c>
      <c r="M180" s="62">
        <v>1224.0</v>
      </c>
      <c r="N180" s="57" t="s">
        <v>476</v>
      </c>
      <c r="O180" s="363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70"/>
      <c r="AK180" s="270"/>
      <c r="AL180" s="270"/>
    </row>
    <row r="181" ht="15.75" hidden="1" customHeight="1">
      <c r="A181" s="35" t="s">
        <v>315</v>
      </c>
      <c r="B181" s="35" t="s">
        <v>316</v>
      </c>
      <c r="C181" s="35" t="s">
        <v>6</v>
      </c>
      <c r="D181" s="97" t="s">
        <v>328</v>
      </c>
      <c r="E181" s="97" t="s">
        <v>4</v>
      </c>
      <c r="F181" s="289" t="s">
        <v>1919</v>
      </c>
      <c r="G181" s="97" t="s">
        <v>1920</v>
      </c>
      <c r="H181" s="39">
        <v>1.0</v>
      </c>
      <c r="I181" s="97">
        <v>3990.0</v>
      </c>
      <c r="J181" s="97">
        <v>2590.0</v>
      </c>
      <c r="K181" s="38"/>
      <c r="L181" s="290"/>
      <c r="M181" s="291">
        <v>1107.0</v>
      </c>
      <c r="N181" s="35"/>
      <c r="O181" s="231"/>
      <c r="P181" s="231"/>
      <c r="Q181" s="231"/>
      <c r="R181" s="231"/>
      <c r="S181" s="231"/>
      <c r="T181" s="231"/>
      <c r="U181" s="231"/>
      <c r="V181" s="231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252"/>
      <c r="AJ181" s="270"/>
      <c r="AK181" s="270"/>
      <c r="AL181" s="270"/>
    </row>
    <row r="182" ht="15.75" hidden="1" customHeight="1">
      <c r="A182" s="271" t="s">
        <v>315</v>
      </c>
      <c r="B182" s="57" t="s">
        <v>316</v>
      </c>
      <c r="C182" s="57" t="s">
        <v>6</v>
      </c>
      <c r="D182" s="97" t="s">
        <v>328</v>
      </c>
      <c r="E182" s="57" t="s">
        <v>4</v>
      </c>
      <c r="F182" s="57" t="s">
        <v>680</v>
      </c>
      <c r="G182" s="57" t="s">
        <v>583</v>
      </c>
      <c r="H182" s="39">
        <v>1.0</v>
      </c>
      <c r="I182" s="120">
        <v>5790.0</v>
      </c>
      <c r="J182" s="120">
        <v>4590.0</v>
      </c>
      <c r="K182" s="119"/>
      <c r="L182" s="61" t="s">
        <v>662</v>
      </c>
      <c r="M182" s="124">
        <f t="shared" ref="M182:M185" si="19">2896/2</f>
        <v>1448</v>
      </c>
      <c r="N182" s="57" t="s">
        <v>629</v>
      </c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70"/>
      <c r="AJ182" s="270"/>
      <c r="AK182" s="270"/>
    </row>
    <row r="183" ht="15.75" hidden="1" customHeight="1">
      <c r="A183" s="271" t="s">
        <v>315</v>
      </c>
      <c r="B183" s="57" t="s">
        <v>316</v>
      </c>
      <c r="C183" s="57" t="s">
        <v>6</v>
      </c>
      <c r="D183" s="97" t="s">
        <v>567</v>
      </c>
      <c r="E183" s="57" t="s">
        <v>4</v>
      </c>
      <c r="F183" s="57" t="s">
        <v>680</v>
      </c>
      <c r="G183" s="57" t="s">
        <v>583</v>
      </c>
      <c r="H183" s="39">
        <v>1.0</v>
      </c>
      <c r="I183" s="120">
        <v>5790.0</v>
      </c>
      <c r="J183" s="120">
        <v>4590.0</v>
      </c>
      <c r="K183" s="119"/>
      <c r="L183" s="61" t="s">
        <v>662</v>
      </c>
      <c r="M183" s="124">
        <f t="shared" si="19"/>
        <v>1448</v>
      </c>
      <c r="N183" s="57" t="s">
        <v>629</v>
      </c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  <c r="AA183" s="252"/>
      <c r="AB183" s="252"/>
      <c r="AC183" s="252"/>
      <c r="AD183" s="252"/>
      <c r="AE183" s="252"/>
      <c r="AF183" s="252"/>
      <c r="AG183" s="252"/>
      <c r="AH183" s="252"/>
      <c r="AI183" s="270"/>
      <c r="AJ183" s="270"/>
      <c r="AK183" s="270"/>
    </row>
    <row r="184" ht="15.75" hidden="1" customHeight="1">
      <c r="A184" s="271" t="s">
        <v>315</v>
      </c>
      <c r="B184" s="57" t="s">
        <v>316</v>
      </c>
      <c r="C184" s="57" t="s">
        <v>6</v>
      </c>
      <c r="D184" s="97" t="s">
        <v>328</v>
      </c>
      <c r="E184" s="57" t="s">
        <v>4</v>
      </c>
      <c r="F184" s="57" t="s">
        <v>681</v>
      </c>
      <c r="G184" s="57" t="s">
        <v>583</v>
      </c>
      <c r="H184" s="39">
        <v>1.0</v>
      </c>
      <c r="I184" s="120">
        <v>5790.0</v>
      </c>
      <c r="J184" s="120">
        <v>4590.0</v>
      </c>
      <c r="K184" s="119"/>
      <c r="L184" s="61" t="s">
        <v>662</v>
      </c>
      <c r="M184" s="124">
        <f t="shared" si="19"/>
        <v>1448</v>
      </c>
      <c r="N184" s="57" t="s">
        <v>629</v>
      </c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70"/>
      <c r="AJ184" s="270"/>
      <c r="AK184" s="270"/>
    </row>
    <row r="185" ht="15.75" hidden="1" customHeight="1">
      <c r="A185" s="271" t="s">
        <v>315</v>
      </c>
      <c r="B185" s="57" t="s">
        <v>316</v>
      </c>
      <c r="C185" s="57" t="s">
        <v>6</v>
      </c>
      <c r="D185" s="97" t="s">
        <v>567</v>
      </c>
      <c r="E185" s="57" t="s">
        <v>4</v>
      </c>
      <c r="F185" s="57" t="s">
        <v>681</v>
      </c>
      <c r="G185" s="57" t="s">
        <v>583</v>
      </c>
      <c r="H185" s="39">
        <v>1.0</v>
      </c>
      <c r="I185" s="120">
        <v>5790.0</v>
      </c>
      <c r="J185" s="120">
        <v>4590.0</v>
      </c>
      <c r="K185" s="119"/>
      <c r="L185" s="61" t="s">
        <v>662</v>
      </c>
      <c r="M185" s="124">
        <f t="shared" si="19"/>
        <v>1448</v>
      </c>
      <c r="N185" s="57" t="s">
        <v>629</v>
      </c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  <c r="AA185" s="252"/>
      <c r="AB185" s="252"/>
      <c r="AC185" s="252"/>
      <c r="AD185" s="252"/>
      <c r="AE185" s="252"/>
      <c r="AF185" s="252"/>
      <c r="AG185" s="252"/>
      <c r="AH185" s="252"/>
      <c r="AI185" s="270"/>
      <c r="AJ185" s="270"/>
      <c r="AK185" s="270"/>
    </row>
    <row r="186" ht="15.75" customHeight="1">
      <c r="A186" s="35" t="s">
        <v>315</v>
      </c>
      <c r="B186" s="367" t="s">
        <v>316</v>
      </c>
      <c r="C186" s="367" t="s">
        <v>6</v>
      </c>
      <c r="D186" s="367" t="s">
        <v>474</v>
      </c>
      <c r="E186" s="367" t="s">
        <v>4</v>
      </c>
      <c r="F186" s="368" t="s">
        <v>1921</v>
      </c>
      <c r="G186" s="369" t="s">
        <v>1887</v>
      </c>
      <c r="H186" s="39">
        <v>1.0</v>
      </c>
      <c r="I186" s="367">
        <v>7990.0</v>
      </c>
      <c r="J186" s="367">
        <v>4790.0</v>
      </c>
      <c r="K186" s="274"/>
      <c r="L186" s="391">
        <v>1993.0</v>
      </c>
      <c r="M186" s="392">
        <v>1993.0</v>
      </c>
      <c r="N186" s="57" t="s">
        <v>1841</v>
      </c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  <c r="AA186" s="252"/>
      <c r="AB186" s="252"/>
      <c r="AC186" s="252"/>
      <c r="AD186" s="252"/>
      <c r="AE186" s="252"/>
      <c r="AF186" s="252"/>
      <c r="AG186" s="252"/>
      <c r="AH186" s="252"/>
      <c r="AI186" s="252"/>
      <c r="AJ186" s="270"/>
      <c r="AK186" s="270"/>
      <c r="AL186" s="270"/>
    </row>
    <row r="187" ht="15.75" hidden="1" customHeight="1">
      <c r="A187" s="271" t="s">
        <v>315</v>
      </c>
      <c r="B187" s="57" t="s">
        <v>316</v>
      </c>
      <c r="C187" s="57" t="s">
        <v>6</v>
      </c>
      <c r="D187" s="97" t="s">
        <v>567</v>
      </c>
      <c r="E187" s="57" t="s">
        <v>4</v>
      </c>
      <c r="F187" s="57" t="s">
        <v>774</v>
      </c>
      <c r="G187" s="57" t="s">
        <v>583</v>
      </c>
      <c r="H187" s="38">
        <v>1.0</v>
      </c>
      <c r="I187" s="113">
        <v>3990.0</v>
      </c>
      <c r="J187" s="125"/>
      <c r="K187" s="104"/>
      <c r="L187" s="133">
        <v>1691.0</v>
      </c>
      <c r="M187" s="381">
        <v>1184.0</v>
      </c>
      <c r="N187" s="57" t="s">
        <v>748</v>
      </c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  <c r="AA187" s="252"/>
      <c r="AB187" s="252"/>
      <c r="AC187" s="252"/>
      <c r="AD187" s="252"/>
      <c r="AE187" s="252"/>
      <c r="AF187" s="252"/>
      <c r="AG187" s="252"/>
      <c r="AH187" s="252"/>
      <c r="AI187" s="252"/>
      <c r="AJ187" s="270"/>
      <c r="AK187" s="270"/>
      <c r="AL187" s="270"/>
    </row>
    <row r="188" ht="15.75" hidden="1" customHeight="1">
      <c r="A188" s="35" t="s">
        <v>315</v>
      </c>
      <c r="B188" s="35" t="s">
        <v>316</v>
      </c>
      <c r="C188" s="35" t="s">
        <v>6</v>
      </c>
      <c r="D188" s="35" t="s">
        <v>328</v>
      </c>
      <c r="E188" s="35" t="s">
        <v>319</v>
      </c>
      <c r="F188" s="325" t="s">
        <v>1922</v>
      </c>
      <c r="G188" s="326" t="s">
        <v>583</v>
      </c>
      <c r="H188" s="154">
        <v>1.0</v>
      </c>
      <c r="I188" s="57">
        <v>4690.0</v>
      </c>
      <c r="J188" s="57">
        <v>3790.0</v>
      </c>
      <c r="K188" s="57"/>
      <c r="L188" s="154">
        <v>1352.0</v>
      </c>
      <c r="M188" s="327">
        <f>L188*H188</f>
        <v>1352</v>
      </c>
      <c r="N188" s="57" t="s">
        <v>1814</v>
      </c>
      <c r="O188" s="346"/>
      <c r="P188" s="323"/>
      <c r="Q188" s="323"/>
      <c r="R188" s="323"/>
      <c r="S188" s="323"/>
      <c r="T188" s="323"/>
      <c r="U188" s="323"/>
      <c r="V188" s="323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252"/>
      <c r="AK188" s="270"/>
      <c r="AL188" s="270"/>
    </row>
    <row r="189" ht="15.75" hidden="1" customHeight="1">
      <c r="A189" s="35" t="s">
        <v>315</v>
      </c>
      <c r="B189" s="35" t="s">
        <v>316</v>
      </c>
      <c r="C189" s="35" t="s">
        <v>6</v>
      </c>
      <c r="D189" s="97" t="s">
        <v>567</v>
      </c>
      <c r="E189" s="97" t="s">
        <v>4</v>
      </c>
      <c r="F189" s="289" t="s">
        <v>1923</v>
      </c>
      <c r="G189" s="97" t="s">
        <v>1917</v>
      </c>
      <c r="H189" s="39">
        <v>1.0</v>
      </c>
      <c r="I189" s="97">
        <v>5990.0</v>
      </c>
      <c r="J189" s="97">
        <v>4190.0</v>
      </c>
      <c r="K189" s="38"/>
      <c r="L189" s="290"/>
      <c r="M189" s="291">
        <v>1851.0</v>
      </c>
      <c r="N189" s="35"/>
      <c r="O189" s="231"/>
      <c r="P189" s="231"/>
      <c r="Q189" s="231"/>
      <c r="R189" s="231"/>
      <c r="S189" s="231"/>
      <c r="T189" s="231"/>
      <c r="U189" s="231"/>
      <c r="V189" s="231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252"/>
      <c r="AJ189" s="270"/>
      <c r="AK189" s="270"/>
      <c r="AL189" s="270"/>
    </row>
    <row r="190" ht="15.75" hidden="1" customHeight="1">
      <c r="A190" s="271" t="s">
        <v>315</v>
      </c>
      <c r="B190" s="57" t="s">
        <v>316</v>
      </c>
      <c r="C190" s="57" t="s">
        <v>6</v>
      </c>
      <c r="D190" s="97" t="s">
        <v>567</v>
      </c>
      <c r="E190" s="57" t="s">
        <v>4</v>
      </c>
      <c r="F190" s="57" t="s">
        <v>682</v>
      </c>
      <c r="G190" s="57" t="s">
        <v>583</v>
      </c>
      <c r="H190" s="39">
        <v>1.0</v>
      </c>
      <c r="I190" s="120">
        <v>5790.0</v>
      </c>
      <c r="J190" s="120">
        <v>4590.0</v>
      </c>
      <c r="K190" s="119"/>
      <c r="L190" s="61" t="s">
        <v>662</v>
      </c>
      <c r="M190" s="62">
        <v>1448.0</v>
      </c>
      <c r="N190" s="57" t="s">
        <v>629</v>
      </c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  <c r="AA190" s="252"/>
      <c r="AB190" s="252"/>
      <c r="AC190" s="252"/>
      <c r="AD190" s="252"/>
      <c r="AE190" s="252"/>
      <c r="AF190" s="252"/>
      <c r="AG190" s="252"/>
      <c r="AH190" s="252"/>
      <c r="AI190" s="270"/>
      <c r="AJ190" s="270"/>
      <c r="AK190" s="270"/>
    </row>
    <row r="191" ht="15.75" hidden="1" customHeight="1">
      <c r="A191" s="271" t="s">
        <v>315</v>
      </c>
      <c r="B191" s="57" t="s">
        <v>316</v>
      </c>
      <c r="C191" s="57" t="s">
        <v>6</v>
      </c>
      <c r="D191" s="97" t="s">
        <v>328</v>
      </c>
      <c r="E191" s="57" t="s">
        <v>4</v>
      </c>
      <c r="F191" s="57" t="s">
        <v>683</v>
      </c>
      <c r="G191" s="57" t="s">
        <v>583</v>
      </c>
      <c r="H191" s="39">
        <v>1.0</v>
      </c>
      <c r="I191" s="120">
        <v>5790.0</v>
      </c>
      <c r="J191" s="120">
        <v>4590.0</v>
      </c>
      <c r="K191" s="119"/>
      <c r="L191" s="61" t="s">
        <v>662</v>
      </c>
      <c r="M191" s="62">
        <v>1448.0</v>
      </c>
      <c r="N191" s="57" t="s">
        <v>629</v>
      </c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  <c r="AA191" s="252"/>
      <c r="AB191" s="252"/>
      <c r="AC191" s="252"/>
      <c r="AD191" s="252"/>
      <c r="AE191" s="252"/>
      <c r="AF191" s="252"/>
      <c r="AG191" s="252"/>
      <c r="AH191" s="252"/>
      <c r="AI191" s="270"/>
      <c r="AJ191" s="270"/>
      <c r="AK191" s="270"/>
    </row>
    <row r="192" ht="15.75" hidden="1" customHeight="1">
      <c r="A192" s="57" t="s">
        <v>315</v>
      </c>
      <c r="B192" s="57" t="s">
        <v>316</v>
      </c>
      <c r="C192" s="57" t="s">
        <v>6</v>
      </c>
      <c r="D192" s="271" t="s">
        <v>567</v>
      </c>
      <c r="E192" s="57" t="s">
        <v>4</v>
      </c>
      <c r="F192" s="57" t="s">
        <v>1061</v>
      </c>
      <c r="G192" s="57" t="s">
        <v>583</v>
      </c>
      <c r="H192" s="38">
        <v>1.0</v>
      </c>
      <c r="I192" s="113">
        <v>6790.0</v>
      </c>
      <c r="J192" s="125"/>
      <c r="K192" s="179">
        <v>2850.0</v>
      </c>
      <c r="L192" s="38">
        <v>2423.0</v>
      </c>
      <c r="M192" s="383">
        <f t="shared" ref="M192:M193" si="20">L192*H192</f>
        <v>2423</v>
      </c>
      <c r="N192" s="57" t="s">
        <v>1037</v>
      </c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  <c r="AA192" s="252"/>
      <c r="AB192" s="252"/>
      <c r="AC192" s="252"/>
      <c r="AD192" s="252"/>
      <c r="AE192" s="252"/>
      <c r="AF192" s="252"/>
      <c r="AG192" s="252"/>
      <c r="AH192" s="252"/>
      <c r="AI192" s="270"/>
      <c r="AJ192" s="270"/>
      <c r="AK192" s="270"/>
    </row>
    <row r="193" ht="15.75" hidden="1" customHeight="1">
      <c r="A193" s="57" t="s">
        <v>315</v>
      </c>
      <c r="B193" s="57" t="s">
        <v>316</v>
      </c>
      <c r="C193" s="57" t="s">
        <v>6</v>
      </c>
      <c r="D193" s="57" t="s">
        <v>328</v>
      </c>
      <c r="E193" s="57" t="s">
        <v>4</v>
      </c>
      <c r="F193" s="57" t="s">
        <v>1061</v>
      </c>
      <c r="G193" s="57" t="s">
        <v>583</v>
      </c>
      <c r="H193" s="38">
        <v>0.0</v>
      </c>
      <c r="I193" s="113">
        <v>6790.0</v>
      </c>
      <c r="J193" s="125"/>
      <c r="K193" s="179">
        <v>2850.0</v>
      </c>
      <c r="L193" s="38">
        <v>2423.0</v>
      </c>
      <c r="M193" s="383">
        <f t="shared" si="20"/>
        <v>0</v>
      </c>
      <c r="N193" s="57" t="s">
        <v>1037</v>
      </c>
      <c r="O193" s="363" t="s">
        <v>2147</v>
      </c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  <c r="AA193" s="252"/>
      <c r="AB193" s="252"/>
      <c r="AC193" s="252"/>
      <c r="AD193" s="252"/>
      <c r="AE193" s="252"/>
      <c r="AF193" s="252"/>
      <c r="AG193" s="252"/>
      <c r="AH193" s="252"/>
      <c r="AI193" s="270"/>
      <c r="AJ193" s="270"/>
      <c r="AK193" s="270"/>
    </row>
    <row r="194" ht="15.75" hidden="1" customHeight="1">
      <c r="A194" s="271" t="s">
        <v>315</v>
      </c>
      <c r="B194" s="271" t="s">
        <v>316</v>
      </c>
      <c r="C194" s="271" t="s">
        <v>6</v>
      </c>
      <c r="D194" s="271" t="s">
        <v>328</v>
      </c>
      <c r="E194" s="271" t="s">
        <v>319</v>
      </c>
      <c r="F194" s="272" t="s">
        <v>1924</v>
      </c>
      <c r="G194" s="271" t="s">
        <v>349</v>
      </c>
      <c r="H194" s="273">
        <v>1.0</v>
      </c>
      <c r="I194" s="271">
        <v>5590.0</v>
      </c>
      <c r="J194" s="271"/>
      <c r="K194" s="274"/>
      <c r="L194" s="154">
        <v>2330.0</v>
      </c>
      <c r="M194" s="275">
        <v>2214.0</v>
      </c>
      <c r="N194" s="271" t="s">
        <v>321</v>
      </c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  <c r="AA194" s="252"/>
      <c r="AB194" s="252"/>
      <c r="AC194" s="252"/>
      <c r="AD194" s="252"/>
      <c r="AE194" s="252"/>
      <c r="AF194" s="252"/>
      <c r="AG194" s="252"/>
      <c r="AH194" s="252"/>
      <c r="AI194" s="252"/>
      <c r="AJ194" s="270"/>
      <c r="AK194" s="270"/>
      <c r="AL194" s="270"/>
    </row>
    <row r="195" ht="15.75" hidden="1" customHeight="1">
      <c r="A195" s="271" t="s">
        <v>315</v>
      </c>
      <c r="B195" s="271" t="s">
        <v>316</v>
      </c>
      <c r="C195" s="271" t="s">
        <v>6</v>
      </c>
      <c r="D195" s="271" t="s">
        <v>567</v>
      </c>
      <c r="E195" s="271" t="s">
        <v>319</v>
      </c>
      <c r="F195" s="272" t="s">
        <v>1925</v>
      </c>
      <c r="G195" s="271" t="s">
        <v>349</v>
      </c>
      <c r="H195" s="273">
        <v>1.0</v>
      </c>
      <c r="I195" s="271">
        <v>4790.0</v>
      </c>
      <c r="J195" s="271"/>
      <c r="K195" s="274"/>
      <c r="L195" s="154">
        <v>1990.0</v>
      </c>
      <c r="M195" s="275">
        <v>1891.0</v>
      </c>
      <c r="N195" s="271" t="s">
        <v>321</v>
      </c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  <c r="AA195" s="252"/>
      <c r="AB195" s="252"/>
      <c r="AC195" s="252"/>
      <c r="AD195" s="252"/>
      <c r="AE195" s="252"/>
      <c r="AF195" s="252"/>
      <c r="AG195" s="252"/>
      <c r="AH195" s="252"/>
      <c r="AI195" s="252"/>
      <c r="AJ195" s="270"/>
      <c r="AK195" s="270"/>
      <c r="AL195" s="270"/>
    </row>
    <row r="196" ht="15.75" hidden="1" customHeight="1">
      <c r="A196" s="271" t="s">
        <v>315</v>
      </c>
      <c r="B196" s="271" t="s">
        <v>316</v>
      </c>
      <c r="C196" s="271" t="s">
        <v>6</v>
      </c>
      <c r="D196" s="271" t="s">
        <v>328</v>
      </c>
      <c r="E196" s="271" t="s">
        <v>319</v>
      </c>
      <c r="F196" s="272" t="s">
        <v>1926</v>
      </c>
      <c r="G196" s="271" t="s">
        <v>349</v>
      </c>
      <c r="H196" s="273">
        <v>1.0</v>
      </c>
      <c r="I196" s="271">
        <v>4790.0</v>
      </c>
      <c r="J196" s="271"/>
      <c r="K196" s="274"/>
      <c r="L196" s="154">
        <v>1990.0</v>
      </c>
      <c r="M196" s="275">
        <v>1891.0</v>
      </c>
      <c r="N196" s="271" t="s">
        <v>321</v>
      </c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  <c r="AH196" s="252"/>
      <c r="AI196" s="252"/>
      <c r="AJ196" s="270"/>
      <c r="AK196" s="270"/>
      <c r="AL196" s="270"/>
    </row>
    <row r="197" ht="15.75" hidden="1" customHeight="1">
      <c r="A197" s="271" t="s">
        <v>315</v>
      </c>
      <c r="B197" s="271" t="s">
        <v>316</v>
      </c>
      <c r="C197" s="271" t="s">
        <v>6</v>
      </c>
      <c r="D197" s="271" t="s">
        <v>567</v>
      </c>
      <c r="E197" s="271" t="s">
        <v>319</v>
      </c>
      <c r="F197" s="272" t="s">
        <v>1926</v>
      </c>
      <c r="G197" s="271" t="s">
        <v>349</v>
      </c>
      <c r="H197" s="273">
        <v>1.0</v>
      </c>
      <c r="I197" s="271">
        <v>4790.0</v>
      </c>
      <c r="J197" s="271"/>
      <c r="K197" s="274"/>
      <c r="L197" s="154">
        <v>1990.0</v>
      </c>
      <c r="M197" s="275">
        <v>1891.0</v>
      </c>
      <c r="N197" s="271" t="s">
        <v>321</v>
      </c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  <c r="AA197" s="252"/>
      <c r="AB197" s="252"/>
      <c r="AC197" s="252"/>
      <c r="AD197" s="252"/>
      <c r="AE197" s="252"/>
      <c r="AF197" s="252"/>
      <c r="AG197" s="252"/>
      <c r="AH197" s="252"/>
      <c r="AI197" s="252"/>
      <c r="AJ197" s="270"/>
      <c r="AK197" s="270"/>
      <c r="AL197" s="270"/>
    </row>
    <row r="198" ht="15.75" hidden="1" customHeight="1">
      <c r="A198" s="271" t="s">
        <v>315</v>
      </c>
      <c r="B198" s="57" t="s">
        <v>316</v>
      </c>
      <c r="C198" s="57" t="s">
        <v>6</v>
      </c>
      <c r="D198" s="97" t="s">
        <v>328</v>
      </c>
      <c r="E198" s="57" t="s">
        <v>4</v>
      </c>
      <c r="F198" s="57" t="s">
        <v>685</v>
      </c>
      <c r="G198" s="57" t="s">
        <v>583</v>
      </c>
      <c r="H198" s="39">
        <v>1.0</v>
      </c>
      <c r="I198" s="120">
        <v>8290.0</v>
      </c>
      <c r="J198" s="120">
        <v>6690.0</v>
      </c>
      <c r="K198" s="119"/>
      <c r="L198" s="61" t="s">
        <v>686</v>
      </c>
      <c r="M198" s="62">
        <v>2072.0</v>
      </c>
      <c r="N198" s="57" t="s">
        <v>629</v>
      </c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70"/>
      <c r="AJ198" s="270"/>
      <c r="AK198" s="270"/>
    </row>
    <row r="199" ht="15.75" hidden="1" customHeight="1">
      <c r="A199" s="35" t="s">
        <v>315</v>
      </c>
      <c r="B199" s="35" t="s">
        <v>316</v>
      </c>
      <c r="C199" s="35" t="s">
        <v>6</v>
      </c>
      <c r="D199" s="35" t="s">
        <v>567</v>
      </c>
      <c r="E199" s="35" t="s">
        <v>319</v>
      </c>
      <c r="F199" s="325" t="s">
        <v>1927</v>
      </c>
      <c r="G199" s="326" t="s">
        <v>583</v>
      </c>
      <c r="H199" s="154">
        <v>1.0</v>
      </c>
      <c r="I199" s="57">
        <v>4490.0</v>
      </c>
      <c r="J199" s="113">
        <v>2790.0</v>
      </c>
      <c r="K199" s="57"/>
      <c r="L199" s="154">
        <v>1198.0</v>
      </c>
      <c r="M199" s="327">
        <f>L199*H199</f>
        <v>1198</v>
      </c>
      <c r="N199" s="57" t="s">
        <v>1814</v>
      </c>
      <c r="O199" s="346"/>
      <c r="P199" s="323"/>
      <c r="Q199" s="323"/>
      <c r="R199" s="323"/>
      <c r="S199" s="323"/>
      <c r="T199" s="323"/>
      <c r="U199" s="323"/>
      <c r="V199" s="323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252"/>
      <c r="AK199" s="270"/>
      <c r="AL199" s="270"/>
    </row>
    <row r="200" ht="15.75" hidden="1" customHeight="1">
      <c r="A200" s="35" t="s">
        <v>315</v>
      </c>
      <c r="B200" s="367" t="s">
        <v>316</v>
      </c>
      <c r="C200" s="367" t="s">
        <v>6</v>
      </c>
      <c r="D200" s="367" t="s">
        <v>328</v>
      </c>
      <c r="E200" s="367" t="s">
        <v>4</v>
      </c>
      <c r="F200" s="368" t="s">
        <v>1928</v>
      </c>
      <c r="G200" s="369" t="s">
        <v>1887</v>
      </c>
      <c r="H200" s="39">
        <v>1.0</v>
      </c>
      <c r="I200" s="367">
        <v>4990.0</v>
      </c>
      <c r="J200" s="367">
        <v>2790.0</v>
      </c>
      <c r="K200" s="274"/>
      <c r="L200" s="391">
        <v>1330.0</v>
      </c>
      <c r="M200" s="392">
        <v>1330.0</v>
      </c>
      <c r="N200" s="57" t="s">
        <v>1841</v>
      </c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  <c r="AH200" s="252"/>
      <c r="AI200" s="252"/>
      <c r="AJ200" s="270"/>
      <c r="AK200" s="270"/>
      <c r="AL200" s="270"/>
    </row>
    <row r="201" ht="15.75" hidden="1" customHeight="1">
      <c r="A201" s="271" t="s">
        <v>315</v>
      </c>
      <c r="B201" s="57" t="s">
        <v>331</v>
      </c>
      <c r="C201" s="57" t="s">
        <v>6</v>
      </c>
      <c r="D201" s="97" t="s">
        <v>567</v>
      </c>
      <c r="E201" s="57" t="s">
        <v>4</v>
      </c>
      <c r="F201" s="57" t="s">
        <v>689</v>
      </c>
      <c r="G201" s="57" t="s">
        <v>583</v>
      </c>
      <c r="H201" s="39">
        <v>1.0</v>
      </c>
      <c r="I201" s="120">
        <v>7990.0</v>
      </c>
      <c r="J201" s="120">
        <v>6390.0</v>
      </c>
      <c r="K201" s="119"/>
      <c r="L201" s="61" t="s">
        <v>668</v>
      </c>
      <c r="M201" s="62">
        <v>1997.0</v>
      </c>
      <c r="N201" s="57" t="s">
        <v>629</v>
      </c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  <c r="AA201" s="252"/>
      <c r="AB201" s="252"/>
      <c r="AC201" s="252"/>
      <c r="AD201" s="252"/>
      <c r="AE201" s="252"/>
      <c r="AF201" s="252"/>
      <c r="AG201" s="252"/>
      <c r="AH201" s="252"/>
      <c r="AI201" s="270"/>
      <c r="AJ201" s="270"/>
      <c r="AK201" s="270"/>
    </row>
    <row r="202" ht="15.75" hidden="1" customHeight="1">
      <c r="A202" s="271" t="s">
        <v>315</v>
      </c>
      <c r="B202" s="57" t="s">
        <v>331</v>
      </c>
      <c r="C202" s="57" t="s">
        <v>6</v>
      </c>
      <c r="D202" s="97" t="s">
        <v>328</v>
      </c>
      <c r="E202" s="57" t="s">
        <v>4</v>
      </c>
      <c r="F202" s="57" t="s">
        <v>690</v>
      </c>
      <c r="G202" s="57" t="s">
        <v>583</v>
      </c>
      <c r="H202" s="39">
        <v>1.0</v>
      </c>
      <c r="I202" s="120">
        <v>7990.0</v>
      </c>
      <c r="J202" s="120">
        <v>6390.0</v>
      </c>
      <c r="K202" s="119"/>
      <c r="L202" s="61" t="s">
        <v>668</v>
      </c>
      <c r="M202" s="62">
        <v>1997.0</v>
      </c>
      <c r="N202" s="57" t="s">
        <v>629</v>
      </c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  <c r="AA202" s="252"/>
      <c r="AB202" s="252"/>
      <c r="AC202" s="252"/>
      <c r="AD202" s="252"/>
      <c r="AE202" s="252"/>
      <c r="AF202" s="252"/>
      <c r="AG202" s="252"/>
      <c r="AH202" s="252"/>
      <c r="AI202" s="270"/>
      <c r="AJ202" s="270"/>
      <c r="AK202" s="270"/>
    </row>
    <row r="203" ht="15.75" hidden="1" customHeight="1">
      <c r="A203" s="57" t="s">
        <v>315</v>
      </c>
      <c r="B203" s="57" t="s">
        <v>316</v>
      </c>
      <c r="C203" s="57" t="s">
        <v>22</v>
      </c>
      <c r="D203" s="271" t="s">
        <v>567</v>
      </c>
      <c r="E203" s="57" t="s">
        <v>4</v>
      </c>
      <c r="F203" s="58" t="s">
        <v>1111</v>
      </c>
      <c r="G203" s="154" t="s">
        <v>524</v>
      </c>
      <c r="H203" s="38">
        <v>1.0</v>
      </c>
      <c r="I203" s="113">
        <v>23590.0</v>
      </c>
      <c r="J203" s="125"/>
      <c r="K203" s="179">
        <v>10163.0</v>
      </c>
      <c r="L203" s="38">
        <v>9655.0</v>
      </c>
      <c r="M203" s="383">
        <f>L203*H203</f>
        <v>9655</v>
      </c>
      <c r="N203" s="57" t="s">
        <v>1095</v>
      </c>
      <c r="O203" s="63"/>
      <c r="P203" s="63"/>
      <c r="Q203" s="5">
        <v>1.0</v>
      </c>
      <c r="R203" s="5"/>
      <c r="S203" s="5"/>
      <c r="T203" s="5"/>
      <c r="U203" s="5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63"/>
    </row>
    <row r="204" ht="15.75" hidden="1" customHeight="1">
      <c r="A204" s="35" t="s">
        <v>315</v>
      </c>
      <c r="B204" s="35" t="s">
        <v>316</v>
      </c>
      <c r="C204" s="35" t="s">
        <v>6</v>
      </c>
      <c r="D204" s="97" t="s">
        <v>328</v>
      </c>
      <c r="E204" s="97" t="s">
        <v>569</v>
      </c>
      <c r="F204" s="289" t="s">
        <v>1929</v>
      </c>
      <c r="G204" s="97" t="s">
        <v>377</v>
      </c>
      <c r="H204" s="39">
        <v>1.0</v>
      </c>
      <c r="I204" s="97">
        <v>26790.0</v>
      </c>
      <c r="J204" s="97">
        <v>18390.0</v>
      </c>
      <c r="K204" s="38"/>
      <c r="L204" s="290"/>
      <c r="M204" s="291">
        <v>8361.0</v>
      </c>
      <c r="N204" s="35"/>
      <c r="O204" s="231"/>
      <c r="P204" s="231"/>
      <c r="Q204" s="231"/>
      <c r="R204" s="231"/>
      <c r="S204" s="231"/>
      <c r="T204" s="231"/>
      <c r="U204" s="231"/>
      <c r="V204" s="231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252"/>
      <c r="AJ204" s="270"/>
      <c r="AK204" s="270"/>
      <c r="AL204" s="270"/>
    </row>
    <row r="205" ht="15.75" hidden="1" customHeight="1">
      <c r="A205" s="35" t="s">
        <v>315</v>
      </c>
      <c r="B205" s="35" t="s">
        <v>316</v>
      </c>
      <c r="C205" s="35" t="s">
        <v>6</v>
      </c>
      <c r="D205" s="97" t="s">
        <v>567</v>
      </c>
      <c r="E205" s="97" t="s">
        <v>569</v>
      </c>
      <c r="F205" s="289" t="s">
        <v>1929</v>
      </c>
      <c r="G205" s="97" t="s">
        <v>377</v>
      </c>
      <c r="H205" s="39">
        <v>1.0</v>
      </c>
      <c r="I205" s="97">
        <v>26790.0</v>
      </c>
      <c r="J205" s="97">
        <v>18390.0</v>
      </c>
      <c r="K205" s="38"/>
      <c r="L205" s="290"/>
      <c r="M205" s="291">
        <v>8361.0</v>
      </c>
      <c r="N205" s="35"/>
      <c r="O205" s="231"/>
      <c r="P205" s="231"/>
      <c r="Q205" s="231"/>
      <c r="R205" s="231"/>
      <c r="S205" s="231"/>
      <c r="T205" s="231"/>
      <c r="U205" s="231"/>
      <c r="V205" s="231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252"/>
      <c r="AJ205" s="270"/>
      <c r="AK205" s="270"/>
      <c r="AL205" s="270"/>
    </row>
    <row r="206" ht="15.75" hidden="1" customHeight="1">
      <c r="A206" s="57" t="s">
        <v>315</v>
      </c>
      <c r="B206" s="57" t="s">
        <v>316</v>
      </c>
      <c r="C206" s="57" t="s">
        <v>22</v>
      </c>
      <c r="D206" s="57" t="s">
        <v>328</v>
      </c>
      <c r="E206" s="57" t="s">
        <v>4</v>
      </c>
      <c r="F206" s="58" t="s">
        <v>1118</v>
      </c>
      <c r="G206" s="154" t="s">
        <v>524</v>
      </c>
      <c r="H206" s="38">
        <v>1.0</v>
      </c>
      <c r="I206" s="113">
        <v>24990.0</v>
      </c>
      <c r="J206" s="125"/>
      <c r="K206" s="179">
        <v>10430.0</v>
      </c>
      <c r="L206" s="38">
        <v>9909.0</v>
      </c>
      <c r="M206" s="383">
        <f t="shared" ref="M206:M211" si="21">L206*H206</f>
        <v>9909</v>
      </c>
      <c r="N206" s="57" t="s">
        <v>1095</v>
      </c>
      <c r="O206" s="63"/>
      <c r="P206" s="63"/>
      <c r="Q206" s="5">
        <v>1.0</v>
      </c>
      <c r="R206" s="5"/>
      <c r="S206" s="5"/>
      <c r="T206" s="5"/>
      <c r="U206" s="5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</row>
    <row r="207" ht="15.75" hidden="1" customHeight="1">
      <c r="A207" s="57" t="s">
        <v>315</v>
      </c>
      <c r="B207" s="57" t="s">
        <v>316</v>
      </c>
      <c r="C207" s="57" t="s">
        <v>22</v>
      </c>
      <c r="D207" s="271" t="s">
        <v>567</v>
      </c>
      <c r="E207" s="57" t="s">
        <v>4</v>
      </c>
      <c r="F207" s="58" t="s">
        <v>1117</v>
      </c>
      <c r="G207" s="154" t="s">
        <v>524</v>
      </c>
      <c r="H207" s="38">
        <v>1.0</v>
      </c>
      <c r="I207" s="113">
        <v>29790.0</v>
      </c>
      <c r="J207" s="125"/>
      <c r="K207" s="179">
        <v>12663.0</v>
      </c>
      <c r="L207" s="38">
        <v>12030.0</v>
      </c>
      <c r="M207" s="383">
        <f t="shared" si="21"/>
        <v>12030</v>
      </c>
      <c r="N207" s="57" t="s">
        <v>1095</v>
      </c>
      <c r="O207" s="63"/>
      <c r="P207" s="63"/>
      <c r="Q207" s="5">
        <v>1.0</v>
      </c>
      <c r="R207" s="5"/>
      <c r="S207" s="5"/>
      <c r="T207" s="5"/>
      <c r="U207" s="5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</row>
    <row r="208" ht="15.75" hidden="1" customHeight="1">
      <c r="A208" s="57" t="s">
        <v>315</v>
      </c>
      <c r="B208" s="57" t="s">
        <v>316</v>
      </c>
      <c r="C208" s="57" t="s">
        <v>22</v>
      </c>
      <c r="D208" s="57"/>
      <c r="E208" s="57" t="s">
        <v>4</v>
      </c>
      <c r="F208" s="58" t="s">
        <v>1105</v>
      </c>
      <c r="G208" s="154" t="s">
        <v>524</v>
      </c>
      <c r="H208" s="38">
        <v>1.0</v>
      </c>
      <c r="I208" s="113">
        <v>13990.0</v>
      </c>
      <c r="J208" s="125"/>
      <c r="K208" s="179">
        <v>6330.0</v>
      </c>
      <c r="L208" s="38">
        <v>6014.0</v>
      </c>
      <c r="M208" s="383">
        <f t="shared" si="21"/>
        <v>6014</v>
      </c>
      <c r="N208" s="57" t="s">
        <v>1095</v>
      </c>
      <c r="O208" s="63"/>
      <c r="P208" s="63"/>
      <c r="Q208" s="5">
        <v>1.0</v>
      </c>
      <c r="R208" s="5"/>
      <c r="S208" s="5"/>
      <c r="T208" s="5"/>
      <c r="U208" s="5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</row>
    <row r="209" ht="15.75" hidden="1" customHeight="1">
      <c r="A209" s="57" t="s">
        <v>315</v>
      </c>
      <c r="B209" s="57" t="s">
        <v>316</v>
      </c>
      <c r="C209" s="57" t="s">
        <v>22</v>
      </c>
      <c r="D209" s="57" t="s">
        <v>328</v>
      </c>
      <c r="E209" s="57" t="s">
        <v>4</v>
      </c>
      <c r="F209" s="58" t="s">
        <v>1113</v>
      </c>
      <c r="G209" s="154" t="s">
        <v>524</v>
      </c>
      <c r="H209" s="38">
        <v>1.0</v>
      </c>
      <c r="I209" s="113">
        <v>13390.0</v>
      </c>
      <c r="J209" s="125"/>
      <c r="K209" s="179">
        <v>5330.0</v>
      </c>
      <c r="L209" s="38">
        <v>5064.0</v>
      </c>
      <c r="M209" s="383">
        <f t="shared" si="21"/>
        <v>5064</v>
      </c>
      <c r="N209" s="57" t="s">
        <v>1095</v>
      </c>
      <c r="O209" s="63"/>
      <c r="P209" s="63"/>
      <c r="Q209" s="5">
        <v>1.0</v>
      </c>
      <c r="R209" s="5"/>
      <c r="S209" s="5"/>
      <c r="T209" s="5"/>
      <c r="U209" s="5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63"/>
    </row>
    <row r="210" ht="15.75" hidden="1" customHeight="1">
      <c r="A210" s="57" t="s">
        <v>315</v>
      </c>
      <c r="B210" s="57" t="s">
        <v>316</v>
      </c>
      <c r="C210" s="57" t="s">
        <v>22</v>
      </c>
      <c r="D210" s="57" t="s">
        <v>328</v>
      </c>
      <c r="E210" s="57" t="s">
        <v>4</v>
      </c>
      <c r="F210" s="58" t="s">
        <v>1114</v>
      </c>
      <c r="G210" s="154" t="s">
        <v>524</v>
      </c>
      <c r="H210" s="38">
        <v>1.0</v>
      </c>
      <c r="I210" s="113">
        <v>26790.0</v>
      </c>
      <c r="J210" s="125"/>
      <c r="K210" s="179">
        <v>11663.0</v>
      </c>
      <c r="L210" s="38">
        <v>11080.0</v>
      </c>
      <c r="M210" s="383">
        <f t="shared" si="21"/>
        <v>11080</v>
      </c>
      <c r="N210" s="57" t="s">
        <v>1095</v>
      </c>
      <c r="O210" s="63"/>
      <c r="P210" s="63"/>
      <c r="Q210" s="5">
        <v>1.0</v>
      </c>
      <c r="R210" s="5"/>
      <c r="S210" s="5"/>
      <c r="T210" s="5"/>
      <c r="U210" s="5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63"/>
    </row>
    <row r="211" ht="15.75" hidden="1" customHeight="1">
      <c r="A211" s="57" t="s">
        <v>315</v>
      </c>
      <c r="B211" s="57" t="s">
        <v>316</v>
      </c>
      <c r="C211" s="57" t="s">
        <v>22</v>
      </c>
      <c r="D211" s="271" t="s">
        <v>567</v>
      </c>
      <c r="E211" s="57" t="s">
        <v>4</v>
      </c>
      <c r="F211" s="58" t="s">
        <v>1112</v>
      </c>
      <c r="G211" s="154" t="s">
        <v>524</v>
      </c>
      <c r="H211" s="38">
        <v>1.0</v>
      </c>
      <c r="I211" s="113">
        <v>25390.0</v>
      </c>
      <c r="J211" s="125"/>
      <c r="K211" s="179">
        <v>10663.0</v>
      </c>
      <c r="L211" s="38">
        <v>10130.0</v>
      </c>
      <c r="M211" s="383">
        <f t="shared" si="21"/>
        <v>10130</v>
      </c>
      <c r="N211" s="57" t="s">
        <v>1095</v>
      </c>
      <c r="O211" s="63"/>
      <c r="P211" s="63"/>
      <c r="Q211" s="5">
        <v>1.0</v>
      </c>
      <c r="R211" s="5"/>
      <c r="S211" s="5"/>
      <c r="T211" s="5"/>
      <c r="U211" s="5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63"/>
    </row>
    <row r="212" ht="15.75" hidden="1" customHeight="1">
      <c r="A212" s="271" t="s">
        <v>315</v>
      </c>
      <c r="B212" s="57" t="s">
        <v>316</v>
      </c>
      <c r="C212" s="57" t="s">
        <v>6</v>
      </c>
      <c r="D212" s="97" t="s">
        <v>328</v>
      </c>
      <c r="E212" s="57" t="s">
        <v>4</v>
      </c>
      <c r="F212" s="57" t="s">
        <v>692</v>
      </c>
      <c r="G212" s="57" t="s">
        <v>524</v>
      </c>
      <c r="H212" s="39">
        <v>1.0</v>
      </c>
      <c r="I212" s="120">
        <v>12990.0</v>
      </c>
      <c r="J212" s="120">
        <v>10390.0</v>
      </c>
      <c r="K212" s="119"/>
      <c r="L212" s="61" t="s">
        <v>693</v>
      </c>
      <c r="M212" s="62">
        <v>4028.0</v>
      </c>
      <c r="N212" s="57" t="s">
        <v>629</v>
      </c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  <c r="AA212" s="252"/>
      <c r="AB212" s="252"/>
      <c r="AC212" s="252"/>
      <c r="AD212" s="252"/>
      <c r="AE212" s="252"/>
      <c r="AF212" s="252"/>
      <c r="AG212" s="252"/>
      <c r="AH212" s="252"/>
      <c r="AI212" s="270"/>
      <c r="AJ212" s="270"/>
      <c r="AK212" s="270"/>
    </row>
    <row r="213" ht="15.75" hidden="1" customHeight="1">
      <c r="A213" s="35" t="s">
        <v>315</v>
      </c>
      <c r="B213" s="35" t="s">
        <v>316</v>
      </c>
      <c r="C213" s="35" t="s">
        <v>6</v>
      </c>
      <c r="D213" s="38" t="s">
        <v>328</v>
      </c>
      <c r="E213" s="35" t="s">
        <v>4</v>
      </c>
      <c r="F213" s="446" t="s">
        <v>694</v>
      </c>
      <c r="G213" s="38" t="s">
        <v>377</v>
      </c>
      <c r="H213" s="39">
        <v>1.0</v>
      </c>
      <c r="I213" s="38">
        <v>10590.0</v>
      </c>
      <c r="J213" s="38"/>
      <c r="K213" s="38"/>
      <c r="L213" s="39">
        <v>4251.0</v>
      </c>
      <c r="M213" s="447"/>
      <c r="N213" s="35"/>
      <c r="O213" s="54"/>
      <c r="P213" s="54"/>
      <c r="Q213" s="54"/>
      <c r="R213" s="54"/>
      <c r="S213" s="54"/>
      <c r="T213" s="54"/>
      <c r="U213" s="54"/>
      <c r="V213" s="5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252"/>
      <c r="AJ213" s="270"/>
      <c r="AK213" s="270"/>
      <c r="AL213" s="270"/>
    </row>
    <row r="214" ht="15.75" hidden="1" customHeight="1">
      <c r="A214" s="271" t="s">
        <v>315</v>
      </c>
      <c r="B214" s="57" t="s">
        <v>316</v>
      </c>
      <c r="C214" s="57" t="s">
        <v>6</v>
      </c>
      <c r="D214" s="97" t="s">
        <v>567</v>
      </c>
      <c r="E214" s="57" t="s">
        <v>4</v>
      </c>
      <c r="F214" s="57" t="s">
        <v>694</v>
      </c>
      <c r="G214" s="57" t="s">
        <v>524</v>
      </c>
      <c r="H214" s="39">
        <v>1.0</v>
      </c>
      <c r="I214" s="120">
        <v>12990.0</v>
      </c>
      <c r="J214" s="120">
        <v>10390.0</v>
      </c>
      <c r="K214" s="119"/>
      <c r="L214" s="61" t="s">
        <v>693</v>
      </c>
      <c r="M214" s="62">
        <v>4028.0</v>
      </c>
      <c r="N214" s="57" t="s">
        <v>629</v>
      </c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  <c r="AA214" s="252"/>
      <c r="AB214" s="252"/>
      <c r="AC214" s="252"/>
      <c r="AD214" s="252"/>
      <c r="AE214" s="252"/>
      <c r="AF214" s="252"/>
      <c r="AG214" s="252"/>
      <c r="AH214" s="252"/>
      <c r="AI214" s="270"/>
      <c r="AJ214" s="270"/>
      <c r="AK214" s="270"/>
    </row>
    <row r="215" ht="15.75" hidden="1" customHeight="1">
      <c r="A215" s="35" t="s">
        <v>315</v>
      </c>
      <c r="B215" s="35" t="s">
        <v>316</v>
      </c>
      <c r="C215" s="35" t="s">
        <v>6</v>
      </c>
      <c r="D215" s="38" t="s">
        <v>328</v>
      </c>
      <c r="E215" s="35" t="s">
        <v>4</v>
      </c>
      <c r="F215" s="448" t="s">
        <v>1931</v>
      </c>
      <c r="G215" s="38" t="s">
        <v>377</v>
      </c>
      <c r="H215" s="39">
        <v>1.0</v>
      </c>
      <c r="I215" s="38">
        <v>10590.0</v>
      </c>
      <c r="J215" s="38"/>
      <c r="K215" s="38"/>
      <c r="L215" s="39">
        <v>4251.0</v>
      </c>
      <c r="M215" s="447"/>
      <c r="N215" s="35"/>
      <c r="O215" s="54"/>
      <c r="P215" s="54"/>
      <c r="Q215" s="54"/>
      <c r="R215" s="54"/>
      <c r="S215" s="54"/>
      <c r="T215" s="54"/>
      <c r="U215" s="54"/>
      <c r="V215" s="5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252"/>
      <c r="AJ215" s="270"/>
      <c r="AK215" s="270"/>
      <c r="AL215" s="270"/>
    </row>
    <row r="216" ht="15.75" hidden="1" customHeight="1">
      <c r="A216" s="35" t="s">
        <v>315</v>
      </c>
      <c r="B216" s="35" t="s">
        <v>331</v>
      </c>
      <c r="C216" s="35" t="s">
        <v>6</v>
      </c>
      <c r="D216" s="97" t="s">
        <v>328</v>
      </c>
      <c r="E216" s="97" t="s">
        <v>569</v>
      </c>
      <c r="F216" s="289" t="s">
        <v>2040</v>
      </c>
      <c r="G216" s="97" t="s">
        <v>377</v>
      </c>
      <c r="H216" s="39">
        <v>1.0</v>
      </c>
      <c r="I216" s="97">
        <v>22990.0</v>
      </c>
      <c r="J216" s="97">
        <v>16970.0</v>
      </c>
      <c r="K216" s="38"/>
      <c r="L216" s="290"/>
      <c r="M216" s="291">
        <v>7394.0</v>
      </c>
      <c r="N216" s="35"/>
      <c r="O216" s="231"/>
      <c r="P216" s="231"/>
      <c r="Q216" s="231"/>
      <c r="R216" s="231"/>
      <c r="S216" s="231"/>
      <c r="T216" s="231"/>
      <c r="U216" s="231"/>
      <c r="V216" s="231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252"/>
      <c r="AJ216" s="270"/>
      <c r="AK216" s="270"/>
      <c r="AL216" s="270"/>
    </row>
    <row r="217" ht="15.75" hidden="1" customHeight="1">
      <c r="A217" s="271" t="s">
        <v>315</v>
      </c>
      <c r="B217" s="57" t="s">
        <v>316</v>
      </c>
      <c r="C217" s="57" t="s">
        <v>6</v>
      </c>
      <c r="D217" s="57" t="s">
        <v>567</v>
      </c>
      <c r="E217" s="57" t="s">
        <v>4</v>
      </c>
      <c r="F217" s="58" t="s">
        <v>595</v>
      </c>
      <c r="G217" s="57" t="s">
        <v>524</v>
      </c>
      <c r="H217" s="39">
        <v>1.0</v>
      </c>
      <c r="I217" s="59">
        <v>12970.0</v>
      </c>
      <c r="J217" s="59">
        <v>10390.0</v>
      </c>
      <c r="K217" s="274"/>
      <c r="L217" s="61">
        <v>5163.0</v>
      </c>
      <c r="M217" s="62">
        <v>4130.0</v>
      </c>
      <c r="N217" s="57" t="s">
        <v>476</v>
      </c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  <c r="AH217" s="252"/>
      <c r="AI217" s="252"/>
      <c r="AJ217" s="270"/>
      <c r="AK217" s="270"/>
      <c r="AL217" s="270"/>
    </row>
    <row r="218" ht="15.75" hidden="1" customHeight="1">
      <c r="A218" s="271" t="s">
        <v>315</v>
      </c>
      <c r="B218" s="57" t="s">
        <v>316</v>
      </c>
      <c r="C218" s="57" t="s">
        <v>6</v>
      </c>
      <c r="D218" s="97" t="s">
        <v>328</v>
      </c>
      <c r="E218" s="57" t="s">
        <v>4</v>
      </c>
      <c r="F218" s="57" t="s">
        <v>695</v>
      </c>
      <c r="G218" s="57" t="s">
        <v>524</v>
      </c>
      <c r="H218" s="39">
        <v>1.0</v>
      </c>
      <c r="I218" s="120">
        <v>15490.0</v>
      </c>
      <c r="J218" s="120">
        <v>12390.0</v>
      </c>
      <c r="K218" s="119"/>
      <c r="L218" s="61" t="s">
        <v>696</v>
      </c>
      <c r="M218" s="62">
        <v>4647.0</v>
      </c>
      <c r="N218" s="57" t="s">
        <v>629</v>
      </c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  <c r="AA218" s="252"/>
      <c r="AB218" s="252"/>
      <c r="AC218" s="252"/>
      <c r="AD218" s="252"/>
      <c r="AE218" s="252"/>
      <c r="AF218" s="252"/>
      <c r="AG218" s="252"/>
      <c r="AH218" s="252"/>
      <c r="AI218" s="270"/>
      <c r="AJ218" s="270"/>
      <c r="AK218" s="270"/>
    </row>
    <row r="219" ht="15.75" hidden="1" customHeight="1">
      <c r="A219" s="271" t="s">
        <v>315</v>
      </c>
      <c r="B219" s="57" t="s">
        <v>316</v>
      </c>
      <c r="C219" s="57" t="s">
        <v>6</v>
      </c>
      <c r="D219" s="57" t="s">
        <v>328</v>
      </c>
      <c r="E219" s="57" t="s">
        <v>4</v>
      </c>
      <c r="F219" s="57" t="s">
        <v>780</v>
      </c>
      <c r="G219" s="57" t="s">
        <v>524</v>
      </c>
      <c r="H219" s="38">
        <v>1.0</v>
      </c>
      <c r="I219" s="113">
        <v>10790.0</v>
      </c>
      <c r="J219" s="125"/>
      <c r="K219" s="104"/>
      <c r="L219" s="133">
        <v>4663.0</v>
      </c>
      <c r="M219" s="381">
        <v>3964.0</v>
      </c>
      <c r="N219" s="57" t="s">
        <v>748</v>
      </c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52"/>
      <c r="AJ219" s="270"/>
      <c r="AK219" s="270"/>
      <c r="AL219" s="270"/>
    </row>
    <row r="220" ht="15.75" hidden="1" customHeight="1">
      <c r="A220" s="271" t="s">
        <v>315</v>
      </c>
      <c r="B220" s="57" t="s">
        <v>316</v>
      </c>
      <c r="C220" s="57" t="s">
        <v>6</v>
      </c>
      <c r="D220" s="57" t="s">
        <v>328</v>
      </c>
      <c r="E220" s="57" t="s">
        <v>569</v>
      </c>
      <c r="F220" s="58" t="s">
        <v>596</v>
      </c>
      <c r="G220" s="57" t="s">
        <v>524</v>
      </c>
      <c r="H220" s="39">
        <v>1.0</v>
      </c>
      <c r="I220" s="59">
        <v>19970.0</v>
      </c>
      <c r="J220" s="59">
        <v>15970.0</v>
      </c>
      <c r="K220" s="274"/>
      <c r="L220" s="61">
        <v>7990.0</v>
      </c>
      <c r="M220" s="62">
        <v>6792.0</v>
      </c>
      <c r="N220" s="57" t="s">
        <v>476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52"/>
      <c r="AJ220" s="270"/>
      <c r="AK220" s="270"/>
      <c r="AL220" s="270"/>
    </row>
    <row r="221" ht="15.75" hidden="1" customHeight="1">
      <c r="A221" s="35" t="s">
        <v>315</v>
      </c>
      <c r="B221" s="35" t="s">
        <v>331</v>
      </c>
      <c r="C221" s="35" t="s">
        <v>6</v>
      </c>
      <c r="D221" s="97" t="s">
        <v>328</v>
      </c>
      <c r="E221" s="97" t="s">
        <v>569</v>
      </c>
      <c r="F221" s="289" t="s">
        <v>2132</v>
      </c>
      <c r="G221" s="97" t="s">
        <v>377</v>
      </c>
      <c r="H221" s="39">
        <v>1.0</v>
      </c>
      <c r="I221" s="97">
        <v>20990.0</v>
      </c>
      <c r="J221" s="97">
        <v>15590.0</v>
      </c>
      <c r="K221" s="38"/>
      <c r="L221" s="290"/>
      <c r="M221" s="291">
        <v>6575.0</v>
      </c>
      <c r="N221" s="35"/>
      <c r="O221" s="231"/>
      <c r="P221" s="231"/>
      <c r="Q221" s="231"/>
      <c r="R221" s="231"/>
      <c r="S221" s="231"/>
      <c r="T221" s="231"/>
      <c r="U221" s="231"/>
      <c r="V221" s="231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252"/>
      <c r="AJ221" s="270"/>
      <c r="AK221" s="270"/>
      <c r="AL221" s="270"/>
    </row>
    <row r="222" ht="15.75" hidden="1" customHeight="1">
      <c r="A222" s="35" t="s">
        <v>315</v>
      </c>
      <c r="B222" s="35" t="s">
        <v>331</v>
      </c>
      <c r="C222" s="35" t="s">
        <v>6</v>
      </c>
      <c r="D222" s="97" t="s">
        <v>328</v>
      </c>
      <c r="E222" s="97" t="s">
        <v>4</v>
      </c>
      <c r="F222" s="289" t="s">
        <v>1932</v>
      </c>
      <c r="G222" s="97" t="s">
        <v>377</v>
      </c>
      <c r="H222" s="39">
        <v>1.0</v>
      </c>
      <c r="I222" s="97">
        <v>22790.0</v>
      </c>
      <c r="J222" s="97">
        <v>15590.0</v>
      </c>
      <c r="K222" s="38"/>
      <c r="L222" s="290"/>
      <c r="M222" s="291">
        <v>6916.0</v>
      </c>
      <c r="N222" s="35"/>
      <c r="O222" s="231"/>
      <c r="P222" s="231"/>
      <c r="Q222" s="231"/>
      <c r="R222" s="231"/>
      <c r="S222" s="231"/>
      <c r="T222" s="231"/>
      <c r="U222" s="231"/>
      <c r="V222" s="231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252"/>
      <c r="AJ222" s="270"/>
      <c r="AK222" s="270"/>
      <c r="AL222" s="270"/>
    </row>
    <row r="223" ht="15.75" hidden="1" customHeight="1">
      <c r="A223" s="35" t="s">
        <v>315</v>
      </c>
      <c r="B223" s="35" t="s">
        <v>316</v>
      </c>
      <c r="C223" s="35" t="s">
        <v>6</v>
      </c>
      <c r="D223" s="35" t="s">
        <v>567</v>
      </c>
      <c r="E223" s="35" t="s">
        <v>569</v>
      </c>
      <c r="F223" s="325" t="s">
        <v>1933</v>
      </c>
      <c r="G223" s="326" t="s">
        <v>524</v>
      </c>
      <c r="H223" s="154">
        <v>1.0</v>
      </c>
      <c r="I223" s="57">
        <v>11990.0</v>
      </c>
      <c r="J223" s="57">
        <v>9590.0</v>
      </c>
      <c r="K223" s="57"/>
      <c r="L223" s="154">
        <v>3771.0</v>
      </c>
      <c r="M223" s="327">
        <f>L223*H223</f>
        <v>3771</v>
      </c>
      <c r="N223" s="57" t="s">
        <v>1814</v>
      </c>
      <c r="O223" s="346"/>
      <c r="P223" s="323"/>
      <c r="Q223" s="323"/>
      <c r="R223" s="323"/>
      <c r="S223" s="323"/>
      <c r="T223" s="323"/>
      <c r="U223" s="323"/>
      <c r="V223" s="323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252"/>
      <c r="AK223" s="270"/>
      <c r="AL223" s="270"/>
    </row>
    <row r="224" ht="15.75" hidden="1" customHeight="1">
      <c r="A224" s="35" t="s">
        <v>315</v>
      </c>
      <c r="B224" s="367" t="s">
        <v>316</v>
      </c>
      <c r="C224" s="367" t="s">
        <v>6</v>
      </c>
      <c r="D224" s="367" t="s">
        <v>328</v>
      </c>
      <c r="E224" s="367" t="s">
        <v>569</v>
      </c>
      <c r="F224" s="368" t="s">
        <v>1934</v>
      </c>
      <c r="G224" s="369" t="s">
        <v>1840</v>
      </c>
      <c r="H224" s="39">
        <v>1.0</v>
      </c>
      <c r="I224" s="367">
        <v>13990.0</v>
      </c>
      <c r="J224" s="367">
        <v>9790.0</v>
      </c>
      <c r="K224" s="274"/>
      <c r="L224" s="391">
        <v>4636.0</v>
      </c>
      <c r="M224" s="392">
        <v>4636.0</v>
      </c>
      <c r="N224" s="57" t="s">
        <v>1841</v>
      </c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  <c r="AA224" s="252"/>
      <c r="AB224" s="252"/>
      <c r="AC224" s="252"/>
      <c r="AD224" s="252"/>
      <c r="AE224" s="252"/>
      <c r="AF224" s="252"/>
      <c r="AG224" s="252"/>
      <c r="AH224" s="252"/>
      <c r="AI224" s="252"/>
      <c r="AJ224" s="270"/>
      <c r="AK224" s="270"/>
      <c r="AL224" s="270"/>
    </row>
    <row r="225" ht="15.75" hidden="1" customHeight="1">
      <c r="A225" s="35" t="s">
        <v>315</v>
      </c>
      <c r="B225" s="35" t="s">
        <v>316</v>
      </c>
      <c r="C225" s="35" t="s">
        <v>6</v>
      </c>
      <c r="D225" s="35" t="s">
        <v>328</v>
      </c>
      <c r="E225" s="35" t="s">
        <v>319</v>
      </c>
      <c r="F225" s="325" t="s">
        <v>2116</v>
      </c>
      <c r="G225" s="326" t="s">
        <v>524</v>
      </c>
      <c r="H225" s="154">
        <v>1.0</v>
      </c>
      <c r="I225" s="57">
        <v>13990.0</v>
      </c>
      <c r="J225" s="57">
        <v>11190.0</v>
      </c>
      <c r="K225" s="57"/>
      <c r="L225" s="154">
        <v>4374.0</v>
      </c>
      <c r="M225" s="327">
        <f>L225*H225</f>
        <v>4374</v>
      </c>
      <c r="N225" s="57" t="s">
        <v>1814</v>
      </c>
      <c r="O225" s="346"/>
      <c r="P225" s="323"/>
      <c r="Q225" s="323"/>
      <c r="R225" s="323"/>
      <c r="S225" s="323"/>
      <c r="T225" s="323"/>
      <c r="U225" s="323"/>
      <c r="V225" s="323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252"/>
      <c r="AK225" s="270"/>
      <c r="AL225" s="270"/>
    </row>
    <row r="226" ht="15.75" hidden="1" customHeight="1">
      <c r="A226" s="271" t="s">
        <v>315</v>
      </c>
      <c r="B226" s="57" t="s">
        <v>316</v>
      </c>
      <c r="C226" s="57" t="s">
        <v>6</v>
      </c>
      <c r="D226" s="57" t="s">
        <v>567</v>
      </c>
      <c r="E226" s="57" t="s">
        <v>4</v>
      </c>
      <c r="F226" s="58" t="s">
        <v>597</v>
      </c>
      <c r="G226" s="57" t="s">
        <v>524</v>
      </c>
      <c r="H226" s="39">
        <v>1.0</v>
      </c>
      <c r="I226" s="59">
        <v>12790.0</v>
      </c>
      <c r="J226" s="59">
        <v>10390.0</v>
      </c>
      <c r="K226" s="274"/>
      <c r="L226" s="61">
        <v>4990.0</v>
      </c>
      <c r="M226" s="62">
        <v>3493.0</v>
      </c>
      <c r="N226" s="57" t="s">
        <v>476</v>
      </c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  <c r="AA226" s="252"/>
      <c r="AB226" s="252"/>
      <c r="AC226" s="252"/>
      <c r="AD226" s="252"/>
      <c r="AE226" s="252"/>
      <c r="AF226" s="252"/>
      <c r="AG226" s="252"/>
      <c r="AH226" s="252"/>
      <c r="AI226" s="252"/>
      <c r="AJ226" s="270"/>
      <c r="AK226" s="270"/>
      <c r="AL226" s="270"/>
    </row>
    <row r="227" ht="15.75" hidden="1" customHeight="1">
      <c r="A227" s="271" t="s">
        <v>315</v>
      </c>
      <c r="B227" s="57" t="s">
        <v>316</v>
      </c>
      <c r="C227" s="57" t="s">
        <v>6</v>
      </c>
      <c r="D227" s="57" t="s">
        <v>567</v>
      </c>
      <c r="E227" s="57" t="s">
        <v>4</v>
      </c>
      <c r="F227" s="58" t="s">
        <v>598</v>
      </c>
      <c r="G227" s="57" t="s">
        <v>524</v>
      </c>
      <c r="H227" s="39">
        <v>1.0</v>
      </c>
      <c r="I227" s="59">
        <v>14890.0</v>
      </c>
      <c r="J227" s="59">
        <v>11970.0</v>
      </c>
      <c r="K227" s="274"/>
      <c r="L227" s="61">
        <v>5950.0</v>
      </c>
      <c r="M227" s="62">
        <v>4165.0</v>
      </c>
      <c r="N227" s="57" t="s">
        <v>476</v>
      </c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  <c r="AA227" s="252"/>
      <c r="AB227" s="252"/>
      <c r="AC227" s="252"/>
      <c r="AD227" s="252"/>
      <c r="AE227" s="252"/>
      <c r="AF227" s="252"/>
      <c r="AG227" s="252"/>
      <c r="AH227" s="252"/>
      <c r="AI227" s="252"/>
      <c r="AJ227" s="270"/>
      <c r="AK227" s="270"/>
      <c r="AL227" s="270"/>
    </row>
    <row r="228" ht="15.75" hidden="1" customHeight="1">
      <c r="A228" s="271" t="s">
        <v>315</v>
      </c>
      <c r="B228" s="57" t="s">
        <v>316</v>
      </c>
      <c r="C228" s="57" t="s">
        <v>6</v>
      </c>
      <c r="D228" s="57" t="s">
        <v>567</v>
      </c>
      <c r="E228" s="57" t="s">
        <v>4</v>
      </c>
      <c r="F228" s="58" t="s">
        <v>599</v>
      </c>
      <c r="G228" s="57" t="s">
        <v>524</v>
      </c>
      <c r="H228" s="39">
        <v>1.0</v>
      </c>
      <c r="I228" s="59">
        <v>23990.0</v>
      </c>
      <c r="J228" s="59">
        <v>16790.0</v>
      </c>
      <c r="K228" s="274"/>
      <c r="L228" s="61">
        <v>7900.0</v>
      </c>
      <c r="M228" s="62">
        <v>6715.0</v>
      </c>
      <c r="N228" s="57" t="s">
        <v>476</v>
      </c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  <c r="AA228" s="252"/>
      <c r="AB228" s="252"/>
      <c r="AC228" s="252"/>
      <c r="AD228" s="252"/>
      <c r="AE228" s="252"/>
      <c r="AF228" s="252"/>
      <c r="AG228" s="252"/>
      <c r="AH228" s="252"/>
      <c r="AI228" s="252"/>
      <c r="AJ228" s="270"/>
      <c r="AK228" s="270"/>
      <c r="AL228" s="270"/>
    </row>
    <row r="229" ht="15.75" hidden="1" customHeight="1">
      <c r="A229" s="35" t="s">
        <v>315</v>
      </c>
      <c r="B229" s="35" t="s">
        <v>316</v>
      </c>
      <c r="C229" s="35" t="s">
        <v>6</v>
      </c>
      <c r="D229" s="97" t="s">
        <v>567</v>
      </c>
      <c r="E229" s="97" t="s">
        <v>4</v>
      </c>
      <c r="F229" s="289" t="s">
        <v>1935</v>
      </c>
      <c r="G229" s="97" t="s">
        <v>377</v>
      </c>
      <c r="H229" s="39">
        <v>1.0</v>
      </c>
      <c r="I229" s="97">
        <v>26970.0</v>
      </c>
      <c r="J229" s="97">
        <v>18390.0</v>
      </c>
      <c r="K229" s="38"/>
      <c r="L229" s="290"/>
      <c r="M229" s="291">
        <v>8324.0</v>
      </c>
      <c r="N229" s="35"/>
      <c r="O229" s="231"/>
      <c r="P229" s="231"/>
      <c r="Q229" s="231"/>
      <c r="R229" s="231"/>
      <c r="S229" s="231"/>
      <c r="T229" s="231"/>
      <c r="U229" s="231"/>
      <c r="V229" s="231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252"/>
      <c r="AJ229" s="270"/>
      <c r="AK229" s="270"/>
      <c r="AL229" s="270"/>
    </row>
    <row r="230" ht="15.75" hidden="1" customHeight="1">
      <c r="A230" s="35" t="s">
        <v>315</v>
      </c>
      <c r="B230" s="35" t="s">
        <v>331</v>
      </c>
      <c r="C230" s="35" t="s">
        <v>6</v>
      </c>
      <c r="D230" s="38" t="s">
        <v>328</v>
      </c>
      <c r="E230" s="35" t="s">
        <v>569</v>
      </c>
      <c r="F230" s="279" t="s">
        <v>1936</v>
      </c>
      <c r="G230" s="38" t="s">
        <v>377</v>
      </c>
      <c r="H230" s="39">
        <v>1.0</v>
      </c>
      <c r="I230" s="38">
        <v>20390.0</v>
      </c>
      <c r="J230" s="38"/>
      <c r="K230" s="38"/>
      <c r="L230" s="39">
        <v>8389.0</v>
      </c>
      <c r="M230" s="447"/>
      <c r="N230" s="35"/>
      <c r="O230" s="54"/>
      <c r="P230" s="54"/>
      <c r="Q230" s="54"/>
      <c r="R230" s="54"/>
      <c r="S230" s="54"/>
      <c r="T230" s="54"/>
      <c r="U230" s="54"/>
      <c r="V230" s="5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252"/>
      <c r="AJ230" s="270"/>
      <c r="AK230" s="270"/>
      <c r="AL230" s="270"/>
    </row>
    <row r="231" ht="15.75" hidden="1" customHeight="1">
      <c r="A231" s="271" t="s">
        <v>315</v>
      </c>
      <c r="B231" s="57" t="s">
        <v>316</v>
      </c>
      <c r="C231" s="57" t="s">
        <v>6</v>
      </c>
      <c r="D231" s="57" t="s">
        <v>328</v>
      </c>
      <c r="E231" s="57" t="s">
        <v>569</v>
      </c>
      <c r="F231" s="58" t="s">
        <v>600</v>
      </c>
      <c r="G231" s="57" t="s">
        <v>524</v>
      </c>
      <c r="H231" s="39">
        <v>1.0</v>
      </c>
      <c r="I231" s="59">
        <v>15790.0</v>
      </c>
      <c r="J231" s="59">
        <v>12390.0</v>
      </c>
      <c r="K231" s="274"/>
      <c r="L231" s="61">
        <v>6163.0</v>
      </c>
      <c r="M231" s="62">
        <v>4314.0</v>
      </c>
      <c r="N231" s="57" t="s">
        <v>476</v>
      </c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  <c r="AA231" s="252"/>
      <c r="AB231" s="252"/>
      <c r="AC231" s="252"/>
      <c r="AD231" s="252"/>
      <c r="AE231" s="252"/>
      <c r="AF231" s="252"/>
      <c r="AG231" s="252"/>
      <c r="AH231" s="252"/>
      <c r="AI231" s="252"/>
      <c r="AJ231" s="270"/>
      <c r="AK231" s="270"/>
      <c r="AL231" s="270"/>
    </row>
    <row r="232" ht="15.75" hidden="1" customHeight="1">
      <c r="A232" s="271" t="s">
        <v>315</v>
      </c>
      <c r="B232" s="57" t="s">
        <v>316</v>
      </c>
      <c r="C232" s="57" t="s">
        <v>6</v>
      </c>
      <c r="D232" s="57" t="s">
        <v>567</v>
      </c>
      <c r="E232" s="57" t="s">
        <v>569</v>
      </c>
      <c r="F232" s="58" t="s">
        <v>600</v>
      </c>
      <c r="G232" s="57" t="s">
        <v>524</v>
      </c>
      <c r="H232" s="39">
        <v>1.0</v>
      </c>
      <c r="I232" s="59">
        <v>15790.0</v>
      </c>
      <c r="J232" s="59">
        <v>12390.0</v>
      </c>
      <c r="K232" s="274"/>
      <c r="L232" s="61">
        <v>6163.0</v>
      </c>
      <c r="M232" s="62">
        <v>4314.0</v>
      </c>
      <c r="N232" s="57" t="s">
        <v>476</v>
      </c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  <c r="AA232" s="252"/>
      <c r="AB232" s="252"/>
      <c r="AC232" s="252"/>
      <c r="AD232" s="252"/>
      <c r="AE232" s="252"/>
      <c r="AF232" s="252"/>
      <c r="AG232" s="252"/>
      <c r="AH232" s="252"/>
      <c r="AI232" s="252"/>
      <c r="AJ232" s="270"/>
      <c r="AK232" s="270"/>
      <c r="AL232" s="270"/>
    </row>
    <row r="233" ht="15.75" hidden="1" customHeight="1">
      <c r="A233" s="57" t="s">
        <v>315</v>
      </c>
      <c r="B233" s="57" t="s">
        <v>316</v>
      </c>
      <c r="C233" s="57" t="s">
        <v>6</v>
      </c>
      <c r="D233" s="57" t="s">
        <v>328</v>
      </c>
      <c r="E233" s="57" t="s">
        <v>4</v>
      </c>
      <c r="F233" s="58" t="s">
        <v>1109</v>
      </c>
      <c r="G233" s="154" t="s">
        <v>524</v>
      </c>
      <c r="H233" s="38">
        <v>0.0</v>
      </c>
      <c r="I233" s="113">
        <v>19390.0</v>
      </c>
      <c r="J233" s="132">
        <v>15390.0</v>
      </c>
      <c r="K233" s="179">
        <v>7663.0</v>
      </c>
      <c r="L233" s="38">
        <v>6897.0</v>
      </c>
      <c r="M233" s="383">
        <f>L233*H233</f>
        <v>0</v>
      </c>
      <c r="N233" s="57" t="s">
        <v>1095</v>
      </c>
      <c r="O233" s="64" t="s">
        <v>2144</v>
      </c>
      <c r="P233" s="63"/>
      <c r="Q233" s="5">
        <v>1.0</v>
      </c>
      <c r="R233" s="5"/>
      <c r="S233" s="5"/>
      <c r="T233" s="5"/>
      <c r="U233" s="5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</row>
    <row r="234" ht="15.75" hidden="1" customHeight="1">
      <c r="A234" s="271" t="s">
        <v>315</v>
      </c>
      <c r="B234" s="57" t="s">
        <v>316</v>
      </c>
      <c r="C234" s="57" t="s">
        <v>6</v>
      </c>
      <c r="D234" s="57" t="s">
        <v>567</v>
      </c>
      <c r="E234" s="57" t="s">
        <v>4</v>
      </c>
      <c r="F234" s="58" t="s">
        <v>601</v>
      </c>
      <c r="G234" s="57" t="s">
        <v>524</v>
      </c>
      <c r="H234" s="39">
        <v>1.0</v>
      </c>
      <c r="I234" s="59">
        <v>19390.0</v>
      </c>
      <c r="J234" s="59">
        <v>15390.0</v>
      </c>
      <c r="K234" s="274"/>
      <c r="L234" s="61">
        <v>7663.0</v>
      </c>
      <c r="M234" s="62">
        <v>6130.0</v>
      </c>
      <c r="N234" s="57" t="s">
        <v>476</v>
      </c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  <c r="AA234" s="252"/>
      <c r="AB234" s="252"/>
      <c r="AC234" s="252"/>
      <c r="AD234" s="252"/>
      <c r="AE234" s="252"/>
      <c r="AF234" s="252"/>
      <c r="AG234" s="252"/>
      <c r="AH234" s="252"/>
      <c r="AI234" s="252"/>
      <c r="AJ234" s="270"/>
      <c r="AK234" s="270"/>
      <c r="AL234" s="270"/>
    </row>
    <row r="235" ht="15.75" hidden="1" customHeight="1">
      <c r="A235" s="35" t="s">
        <v>315</v>
      </c>
      <c r="B235" s="35" t="s">
        <v>316</v>
      </c>
      <c r="C235" s="35" t="s">
        <v>6</v>
      </c>
      <c r="D235" s="38" t="s">
        <v>567</v>
      </c>
      <c r="E235" s="35" t="s">
        <v>4</v>
      </c>
      <c r="F235" s="446" t="s">
        <v>2117</v>
      </c>
      <c r="G235" s="38" t="s">
        <v>377</v>
      </c>
      <c r="H235" s="39">
        <v>1.0</v>
      </c>
      <c r="I235" s="38">
        <v>10790.0</v>
      </c>
      <c r="J235" s="38"/>
      <c r="K235" s="38"/>
      <c r="L235" s="39">
        <v>4430.0</v>
      </c>
      <c r="M235" s="447"/>
      <c r="N235" s="35"/>
      <c r="O235" s="54"/>
      <c r="P235" s="54"/>
      <c r="Q235" s="54"/>
      <c r="R235" s="54"/>
      <c r="S235" s="54"/>
      <c r="T235" s="54"/>
      <c r="U235" s="54"/>
      <c r="V235" s="5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252"/>
      <c r="AJ235" s="270"/>
      <c r="AK235" s="270"/>
      <c r="AL235" s="270"/>
    </row>
    <row r="236" ht="15.75" hidden="1" customHeight="1">
      <c r="A236" s="35" t="s">
        <v>315</v>
      </c>
      <c r="B236" s="35" t="s">
        <v>316</v>
      </c>
      <c r="C236" s="35" t="s">
        <v>6</v>
      </c>
      <c r="D236" s="97" t="s">
        <v>567</v>
      </c>
      <c r="E236" s="35" t="s">
        <v>4</v>
      </c>
      <c r="F236" s="446" t="s">
        <v>1937</v>
      </c>
      <c r="G236" s="38" t="s">
        <v>377</v>
      </c>
      <c r="H236" s="39">
        <v>1.0</v>
      </c>
      <c r="I236" s="97">
        <v>10190.0</v>
      </c>
      <c r="J236" s="97"/>
      <c r="K236" s="38"/>
      <c r="L236" s="39">
        <v>4114.0</v>
      </c>
      <c r="M236" s="447"/>
      <c r="N236" s="35"/>
      <c r="O236" s="231"/>
      <c r="P236" s="231"/>
      <c r="Q236" s="231"/>
      <c r="R236" s="231"/>
      <c r="S236" s="231"/>
      <c r="T236" s="231"/>
      <c r="U236" s="231"/>
      <c r="V236" s="231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252"/>
      <c r="AJ236" s="270"/>
      <c r="AK236" s="270"/>
      <c r="AL236" s="270"/>
    </row>
    <row r="237" ht="15.75" hidden="1" customHeight="1">
      <c r="A237" s="35" t="s">
        <v>315</v>
      </c>
      <c r="B237" s="35" t="s">
        <v>316</v>
      </c>
      <c r="C237" s="35" t="s">
        <v>6</v>
      </c>
      <c r="D237" s="35" t="s">
        <v>328</v>
      </c>
      <c r="E237" s="35" t="s">
        <v>4</v>
      </c>
      <c r="F237" s="448" t="s">
        <v>1938</v>
      </c>
      <c r="G237" s="38" t="s">
        <v>377</v>
      </c>
      <c r="H237" s="39">
        <v>1.0</v>
      </c>
      <c r="I237" s="97">
        <v>10190.0</v>
      </c>
      <c r="J237" s="97"/>
      <c r="K237" s="38"/>
      <c r="L237" s="39">
        <v>4114.0</v>
      </c>
      <c r="M237" s="447"/>
      <c r="N237" s="35"/>
      <c r="O237" s="231"/>
      <c r="P237" s="231"/>
      <c r="Q237" s="231"/>
      <c r="R237" s="231"/>
      <c r="S237" s="231"/>
      <c r="T237" s="231"/>
      <c r="U237" s="231"/>
      <c r="V237" s="231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252"/>
      <c r="AJ237" s="270"/>
      <c r="AK237" s="270"/>
      <c r="AL237" s="270"/>
    </row>
    <row r="238" ht="15.75" hidden="1" customHeight="1">
      <c r="A238" s="271" t="s">
        <v>315</v>
      </c>
      <c r="B238" s="57" t="s">
        <v>316</v>
      </c>
      <c r="C238" s="57" t="s">
        <v>6</v>
      </c>
      <c r="D238" s="57" t="s">
        <v>567</v>
      </c>
      <c r="E238" s="57" t="s">
        <v>4</v>
      </c>
      <c r="F238" s="58" t="s">
        <v>603</v>
      </c>
      <c r="G238" s="57" t="s">
        <v>524</v>
      </c>
      <c r="H238" s="39">
        <v>1.0</v>
      </c>
      <c r="I238" s="59">
        <v>16490.0</v>
      </c>
      <c r="J238" s="59">
        <v>12970.0</v>
      </c>
      <c r="K238" s="274"/>
      <c r="L238" s="61">
        <v>5500.0</v>
      </c>
      <c r="M238" s="62">
        <v>4400.0</v>
      </c>
      <c r="N238" s="57" t="s">
        <v>476</v>
      </c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  <c r="AA238" s="252"/>
      <c r="AB238" s="252"/>
      <c r="AC238" s="252"/>
      <c r="AD238" s="252"/>
      <c r="AE238" s="252"/>
      <c r="AF238" s="252"/>
      <c r="AG238" s="252"/>
      <c r="AH238" s="252"/>
      <c r="AI238" s="252"/>
      <c r="AJ238" s="270"/>
      <c r="AK238" s="270"/>
      <c r="AL238" s="270"/>
    </row>
    <row r="239" ht="15.75" hidden="1" customHeight="1">
      <c r="A239" s="271" t="s">
        <v>315</v>
      </c>
      <c r="B239" s="57" t="s">
        <v>316</v>
      </c>
      <c r="C239" s="57" t="s">
        <v>6</v>
      </c>
      <c r="D239" s="57" t="s">
        <v>567</v>
      </c>
      <c r="E239" s="57" t="s">
        <v>4</v>
      </c>
      <c r="F239" s="58" t="s">
        <v>604</v>
      </c>
      <c r="G239" s="57" t="s">
        <v>524</v>
      </c>
      <c r="H239" s="39">
        <v>1.0</v>
      </c>
      <c r="I239" s="59">
        <v>16490.0</v>
      </c>
      <c r="J239" s="59">
        <v>12970.0</v>
      </c>
      <c r="K239" s="274"/>
      <c r="L239" s="61">
        <v>5500.0</v>
      </c>
      <c r="M239" s="62">
        <v>4400.0</v>
      </c>
      <c r="N239" s="57" t="s">
        <v>476</v>
      </c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  <c r="AH239" s="252"/>
      <c r="AI239" s="252"/>
      <c r="AJ239" s="270"/>
      <c r="AK239" s="270"/>
      <c r="AL239" s="270"/>
    </row>
    <row r="240" ht="15.75" hidden="1" customHeight="1">
      <c r="A240" s="271" t="s">
        <v>315</v>
      </c>
      <c r="B240" s="57" t="s">
        <v>316</v>
      </c>
      <c r="C240" s="57" t="s">
        <v>6</v>
      </c>
      <c r="D240" s="57" t="s">
        <v>328</v>
      </c>
      <c r="E240" s="57" t="s">
        <v>569</v>
      </c>
      <c r="F240" s="58" t="s">
        <v>605</v>
      </c>
      <c r="G240" s="57" t="s">
        <v>524</v>
      </c>
      <c r="H240" s="39">
        <v>1.0</v>
      </c>
      <c r="I240" s="59">
        <v>21590.0</v>
      </c>
      <c r="J240" s="59">
        <v>14890.0</v>
      </c>
      <c r="K240" s="274"/>
      <c r="L240" s="61">
        <v>8497.0</v>
      </c>
      <c r="M240" s="62">
        <v>5948.0</v>
      </c>
      <c r="N240" s="57" t="s">
        <v>476</v>
      </c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  <c r="AA240" s="252"/>
      <c r="AB240" s="252"/>
      <c r="AC240" s="252"/>
      <c r="AD240" s="252"/>
      <c r="AE240" s="252"/>
      <c r="AF240" s="252"/>
      <c r="AG240" s="252"/>
      <c r="AH240" s="252"/>
      <c r="AI240" s="252"/>
      <c r="AJ240" s="270"/>
      <c r="AK240" s="270"/>
      <c r="AL240" s="270"/>
    </row>
    <row r="241" ht="15.75" hidden="1" customHeight="1">
      <c r="A241" s="271" t="s">
        <v>315</v>
      </c>
      <c r="B241" s="57" t="s">
        <v>316</v>
      </c>
      <c r="C241" s="57" t="s">
        <v>6</v>
      </c>
      <c r="D241" s="57" t="s">
        <v>328</v>
      </c>
      <c r="E241" s="57" t="s">
        <v>569</v>
      </c>
      <c r="F241" s="57" t="s">
        <v>782</v>
      </c>
      <c r="G241" s="57" t="s">
        <v>524</v>
      </c>
      <c r="H241" s="151">
        <v>1.0</v>
      </c>
      <c r="I241" s="113">
        <v>21590.0</v>
      </c>
      <c r="J241" s="132">
        <v>15790.0</v>
      </c>
      <c r="K241" s="410"/>
      <c r="L241" s="411">
        <v>8497.0</v>
      </c>
      <c r="M241" s="412">
        <v>7222.0</v>
      </c>
      <c r="N241" s="57" t="s">
        <v>748</v>
      </c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70"/>
      <c r="AK241" s="270"/>
      <c r="AL241" s="270"/>
    </row>
    <row r="242" ht="15.75" hidden="1" customHeight="1">
      <c r="A242" s="271" t="s">
        <v>315</v>
      </c>
      <c r="B242" s="57" t="s">
        <v>331</v>
      </c>
      <c r="C242" s="57" t="s">
        <v>6</v>
      </c>
      <c r="D242" s="97" t="s">
        <v>567</v>
      </c>
      <c r="E242" s="57" t="s">
        <v>569</v>
      </c>
      <c r="F242" s="57" t="s">
        <v>699</v>
      </c>
      <c r="G242" s="57" t="s">
        <v>524</v>
      </c>
      <c r="H242" s="405">
        <v>1.0</v>
      </c>
      <c r="I242" s="120">
        <v>23990.0</v>
      </c>
      <c r="J242" s="120">
        <v>18970.0</v>
      </c>
      <c r="K242" s="449"/>
      <c r="L242" s="176" t="s">
        <v>700</v>
      </c>
      <c r="M242" s="409">
        <v>7506.0</v>
      </c>
      <c r="N242" s="57" t="s">
        <v>629</v>
      </c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  <c r="AA242" s="252"/>
      <c r="AB242" s="252"/>
      <c r="AC242" s="252"/>
      <c r="AD242" s="252"/>
      <c r="AE242" s="252"/>
      <c r="AF242" s="252"/>
      <c r="AG242" s="252"/>
      <c r="AH242" s="252"/>
      <c r="AI242" s="270"/>
      <c r="AJ242" s="270"/>
      <c r="AK242" s="270"/>
    </row>
    <row r="243" ht="15.75" hidden="1" customHeight="1">
      <c r="A243" s="271" t="s">
        <v>315</v>
      </c>
      <c r="B243" s="57" t="s">
        <v>316</v>
      </c>
      <c r="C243" s="57" t="s">
        <v>6</v>
      </c>
      <c r="D243" s="509" t="s">
        <v>328</v>
      </c>
      <c r="E243" s="57" t="s">
        <v>569</v>
      </c>
      <c r="F243" s="57" t="s">
        <v>701</v>
      </c>
      <c r="G243" s="57" t="s">
        <v>524</v>
      </c>
      <c r="H243" s="405">
        <v>1.0</v>
      </c>
      <c r="I243" s="120">
        <v>23990.0</v>
      </c>
      <c r="J243" s="120">
        <v>19190.0</v>
      </c>
      <c r="K243" s="449"/>
      <c r="L243" s="176" t="s">
        <v>702</v>
      </c>
      <c r="M243" s="409">
        <v>7789.0</v>
      </c>
      <c r="N243" s="57" t="s">
        <v>629</v>
      </c>
      <c r="O243" s="363" t="s">
        <v>2090</v>
      </c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  <c r="AA243" s="252"/>
      <c r="AB243" s="252"/>
      <c r="AC243" s="252"/>
      <c r="AD243" s="252"/>
      <c r="AE243" s="252"/>
      <c r="AF243" s="252"/>
      <c r="AG243" s="252"/>
      <c r="AH243" s="252"/>
      <c r="AI243" s="270"/>
      <c r="AJ243" s="270"/>
      <c r="AK243" s="270"/>
    </row>
    <row r="244" ht="15.75" hidden="1" customHeight="1">
      <c r="A244" s="35" t="s">
        <v>315</v>
      </c>
      <c r="B244" s="35" t="s">
        <v>316</v>
      </c>
      <c r="C244" s="35" t="s">
        <v>6</v>
      </c>
      <c r="D244" s="35" t="s">
        <v>328</v>
      </c>
      <c r="E244" s="35" t="s">
        <v>4</v>
      </c>
      <c r="F244" s="448" t="s">
        <v>1939</v>
      </c>
      <c r="G244" s="38" t="s">
        <v>377</v>
      </c>
      <c r="H244" s="405">
        <v>1.0</v>
      </c>
      <c r="I244" s="97">
        <v>11390.0</v>
      </c>
      <c r="J244" s="97"/>
      <c r="K244" s="151"/>
      <c r="L244" s="405">
        <v>4589.0</v>
      </c>
      <c r="M244" s="588"/>
      <c r="N244" s="35"/>
      <c r="O244" s="231"/>
      <c r="P244" s="231"/>
      <c r="Q244" s="231"/>
      <c r="R244" s="231"/>
      <c r="S244" s="231"/>
      <c r="T244" s="231"/>
      <c r="U244" s="231"/>
      <c r="V244" s="231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252"/>
      <c r="AJ244" s="270"/>
      <c r="AK244" s="270"/>
      <c r="AL244" s="270"/>
    </row>
    <row r="245" ht="15.75" hidden="1" customHeight="1">
      <c r="A245" s="57" t="s">
        <v>315</v>
      </c>
      <c r="B245" s="57" t="s">
        <v>316</v>
      </c>
      <c r="C245" s="57" t="s">
        <v>6</v>
      </c>
      <c r="D245" s="271" t="s">
        <v>567</v>
      </c>
      <c r="E245" s="57" t="s">
        <v>4</v>
      </c>
      <c r="F245" s="58" t="s">
        <v>1115</v>
      </c>
      <c r="G245" s="154" t="s">
        <v>524</v>
      </c>
      <c r="H245" s="151">
        <v>1.0</v>
      </c>
      <c r="I245" s="113">
        <v>15590.0</v>
      </c>
      <c r="J245" s="125"/>
      <c r="K245" s="178">
        <v>5500.0</v>
      </c>
      <c r="L245" s="151">
        <v>5225.0</v>
      </c>
      <c r="M245" s="175">
        <f t="shared" ref="M245:M246" si="22">L245*H245</f>
        <v>5225</v>
      </c>
      <c r="N245" s="57" t="s">
        <v>1095</v>
      </c>
      <c r="O245" s="63"/>
      <c r="P245" s="63"/>
      <c r="Q245" s="5">
        <v>2.0</v>
      </c>
      <c r="R245" s="5"/>
      <c r="S245" s="5"/>
      <c r="T245" s="5"/>
      <c r="U245" s="5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</row>
    <row r="246" ht="15.75" hidden="1" customHeight="1">
      <c r="A246" s="57" t="s">
        <v>315</v>
      </c>
      <c r="B246" s="57" t="s">
        <v>316</v>
      </c>
      <c r="C246" s="57" t="s">
        <v>6</v>
      </c>
      <c r="D246" s="57" t="s">
        <v>328</v>
      </c>
      <c r="E246" s="57" t="s">
        <v>4</v>
      </c>
      <c r="F246" s="58" t="s">
        <v>1115</v>
      </c>
      <c r="G246" s="154" t="s">
        <v>524</v>
      </c>
      <c r="H246" s="151">
        <v>1.0</v>
      </c>
      <c r="I246" s="113">
        <v>15590.0</v>
      </c>
      <c r="J246" s="125"/>
      <c r="K246" s="178">
        <v>5500.0</v>
      </c>
      <c r="L246" s="151">
        <v>5225.0</v>
      </c>
      <c r="M246" s="175">
        <f t="shared" si="22"/>
        <v>5225</v>
      </c>
      <c r="N246" s="57" t="s">
        <v>1095</v>
      </c>
      <c r="O246" s="63"/>
      <c r="P246" s="63"/>
      <c r="Q246" s="5">
        <v>2.0</v>
      </c>
      <c r="R246" s="5"/>
      <c r="S246" s="5"/>
      <c r="T246" s="5"/>
      <c r="U246" s="5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</row>
    <row r="247" ht="15.75" hidden="1" customHeight="1">
      <c r="A247" s="271" t="s">
        <v>315</v>
      </c>
      <c r="B247" s="271" t="s">
        <v>316</v>
      </c>
      <c r="C247" s="271" t="s">
        <v>317</v>
      </c>
      <c r="D247" s="271" t="s">
        <v>567</v>
      </c>
      <c r="E247" s="271" t="s">
        <v>319</v>
      </c>
      <c r="F247" s="272" t="s">
        <v>1940</v>
      </c>
      <c r="G247" s="271" t="s">
        <v>320</v>
      </c>
      <c r="H247" s="488">
        <v>1.0</v>
      </c>
      <c r="I247" s="271">
        <v>2390.0</v>
      </c>
      <c r="J247" s="271"/>
      <c r="K247" s="408"/>
      <c r="L247" s="413">
        <v>997.0</v>
      </c>
      <c r="M247" s="564">
        <v>927.0</v>
      </c>
      <c r="N247" s="271" t="s">
        <v>321</v>
      </c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  <c r="AH247" s="252"/>
      <c r="AI247" s="252"/>
      <c r="AJ247" s="270"/>
      <c r="AK247" s="270"/>
      <c r="AL247" s="270"/>
    </row>
    <row r="248" ht="15.75" hidden="1" customHeight="1">
      <c r="A248" s="271" t="s">
        <v>315</v>
      </c>
      <c r="B248" s="57" t="s">
        <v>316</v>
      </c>
      <c r="C248" s="57" t="s">
        <v>317</v>
      </c>
      <c r="D248" s="97" t="s">
        <v>567</v>
      </c>
      <c r="E248" s="57" t="s">
        <v>4</v>
      </c>
      <c r="F248" s="57" t="s">
        <v>728</v>
      </c>
      <c r="G248" s="57" t="s">
        <v>335</v>
      </c>
      <c r="H248" s="405">
        <v>1.0</v>
      </c>
      <c r="I248" s="120">
        <v>2490.0</v>
      </c>
      <c r="J248" s="120">
        <v>1990.0</v>
      </c>
      <c r="K248" s="449"/>
      <c r="L248" s="176">
        <v>830.0</v>
      </c>
      <c r="M248" s="409">
        <v>789.0</v>
      </c>
      <c r="N248" s="57" t="s">
        <v>629</v>
      </c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  <c r="AA248" s="252"/>
      <c r="AB248" s="252"/>
      <c r="AC248" s="252"/>
      <c r="AD248" s="252"/>
      <c r="AE248" s="252"/>
      <c r="AF248" s="252"/>
      <c r="AG248" s="252"/>
      <c r="AH248" s="252"/>
      <c r="AI248" s="270"/>
      <c r="AJ248" s="270"/>
      <c r="AK248" s="270"/>
    </row>
    <row r="249" ht="15.75" hidden="1" customHeight="1">
      <c r="A249" s="35" t="s">
        <v>315</v>
      </c>
      <c r="B249" s="35" t="s">
        <v>316</v>
      </c>
      <c r="C249" s="35" t="s">
        <v>1941</v>
      </c>
      <c r="D249" s="35" t="s">
        <v>328</v>
      </c>
      <c r="E249" s="35" t="s">
        <v>319</v>
      </c>
      <c r="F249" s="325" t="s">
        <v>1942</v>
      </c>
      <c r="G249" s="326" t="s">
        <v>1547</v>
      </c>
      <c r="H249" s="413">
        <v>1.0</v>
      </c>
      <c r="I249" s="57">
        <v>1790.0</v>
      </c>
      <c r="J249" s="57">
        <v>1490.0</v>
      </c>
      <c r="K249" s="414"/>
      <c r="L249" s="413">
        <v>570.0</v>
      </c>
      <c r="M249" s="415">
        <f t="shared" ref="M249:M251" si="23">L249*H249</f>
        <v>570</v>
      </c>
      <c r="N249" s="57" t="s">
        <v>1814</v>
      </c>
      <c r="O249" s="346"/>
      <c r="P249" s="323"/>
      <c r="Q249" s="323"/>
      <c r="R249" s="323"/>
      <c r="S249" s="323"/>
      <c r="T249" s="323"/>
      <c r="U249" s="323"/>
      <c r="V249" s="323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252"/>
      <c r="AK249" s="270"/>
      <c r="AL249" s="270"/>
    </row>
    <row r="250" ht="15.75" hidden="1" customHeight="1">
      <c r="A250" s="35" t="s">
        <v>315</v>
      </c>
      <c r="B250" s="35" t="s">
        <v>316</v>
      </c>
      <c r="C250" s="35" t="s">
        <v>1941</v>
      </c>
      <c r="D250" s="35" t="s">
        <v>328</v>
      </c>
      <c r="E250" s="35" t="s">
        <v>319</v>
      </c>
      <c r="F250" s="325" t="s">
        <v>1943</v>
      </c>
      <c r="G250" s="326" t="s">
        <v>1547</v>
      </c>
      <c r="H250" s="413">
        <v>1.0</v>
      </c>
      <c r="I250" s="57">
        <v>1790.0</v>
      </c>
      <c r="J250" s="57">
        <v>1490.0</v>
      </c>
      <c r="K250" s="414"/>
      <c r="L250" s="413">
        <v>570.0</v>
      </c>
      <c r="M250" s="415">
        <f t="shared" si="23"/>
        <v>570</v>
      </c>
      <c r="N250" s="57" t="s">
        <v>1814</v>
      </c>
      <c r="O250" s="346"/>
      <c r="P250" s="323"/>
      <c r="Q250" s="323"/>
      <c r="R250" s="323"/>
      <c r="S250" s="323"/>
      <c r="T250" s="323"/>
      <c r="U250" s="323"/>
      <c r="V250" s="323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252"/>
      <c r="AK250" s="270"/>
      <c r="AL250" s="270"/>
    </row>
    <row r="251" ht="15.75" customHeight="1">
      <c r="A251" s="35" t="s">
        <v>315</v>
      </c>
      <c r="B251" s="35" t="s">
        <v>316</v>
      </c>
      <c r="C251" s="35" t="s">
        <v>1941</v>
      </c>
      <c r="D251" s="35" t="s">
        <v>474</v>
      </c>
      <c r="E251" s="35" t="s">
        <v>319</v>
      </c>
      <c r="F251" s="325" t="s">
        <v>1944</v>
      </c>
      <c r="G251" s="326" t="s">
        <v>1547</v>
      </c>
      <c r="H251" s="413">
        <v>1.0</v>
      </c>
      <c r="I251" s="57">
        <v>1790.0</v>
      </c>
      <c r="J251" s="57">
        <v>1490.0</v>
      </c>
      <c r="K251" s="414"/>
      <c r="L251" s="413">
        <v>570.0</v>
      </c>
      <c r="M251" s="415">
        <f t="shared" si="23"/>
        <v>570</v>
      </c>
      <c r="N251" s="57" t="s">
        <v>1814</v>
      </c>
      <c r="O251" s="346"/>
      <c r="P251" s="323"/>
      <c r="Q251" s="323"/>
      <c r="R251" s="323"/>
      <c r="S251" s="323"/>
      <c r="T251" s="323"/>
      <c r="U251" s="323"/>
      <c r="V251" s="323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252"/>
      <c r="AK251" s="270"/>
      <c r="AL251" s="270"/>
    </row>
    <row r="252" ht="15.75" hidden="1" customHeight="1">
      <c r="A252" s="271" t="s">
        <v>315</v>
      </c>
      <c r="B252" s="57" t="s">
        <v>316</v>
      </c>
      <c r="C252" s="58"/>
      <c r="D252" s="97" t="s">
        <v>567</v>
      </c>
      <c r="E252" s="57" t="s">
        <v>4</v>
      </c>
      <c r="F252" s="57" t="s">
        <v>730</v>
      </c>
      <c r="G252" s="57" t="s">
        <v>335</v>
      </c>
      <c r="H252" s="405">
        <v>1.0</v>
      </c>
      <c r="I252" s="120">
        <v>3490.0</v>
      </c>
      <c r="J252" s="120">
        <v>2190.0</v>
      </c>
      <c r="K252" s="449"/>
      <c r="L252" s="176" t="s">
        <v>731</v>
      </c>
      <c r="M252" s="409">
        <v>814.0</v>
      </c>
      <c r="N252" s="57" t="s">
        <v>629</v>
      </c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  <c r="AH252" s="252"/>
      <c r="AI252" s="270"/>
      <c r="AJ252" s="270"/>
      <c r="AK252" s="270"/>
    </row>
    <row r="253" ht="15.75" hidden="1" customHeight="1">
      <c r="A253" s="271" t="s">
        <v>315</v>
      </c>
      <c r="B253" s="57" t="s">
        <v>316</v>
      </c>
      <c r="C253" s="58"/>
      <c r="D253" s="97" t="s">
        <v>567</v>
      </c>
      <c r="E253" s="57" t="s">
        <v>4</v>
      </c>
      <c r="F253" s="57" t="s">
        <v>732</v>
      </c>
      <c r="G253" s="57" t="s">
        <v>335</v>
      </c>
      <c r="H253" s="151">
        <v>1.0</v>
      </c>
      <c r="I253" s="113">
        <v>2990.0</v>
      </c>
      <c r="J253" s="132">
        <v>2190.0</v>
      </c>
      <c r="K253" s="410"/>
      <c r="L253" s="411">
        <v>1097.0</v>
      </c>
      <c r="M253" s="412">
        <v>932.0</v>
      </c>
      <c r="N253" s="57" t="s">
        <v>748</v>
      </c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70"/>
      <c r="AK253" s="270"/>
      <c r="AL253" s="270"/>
    </row>
    <row r="254" ht="15.75" hidden="1" customHeight="1">
      <c r="A254" s="271" t="s">
        <v>315</v>
      </c>
      <c r="B254" s="57" t="s">
        <v>331</v>
      </c>
      <c r="C254" s="58"/>
      <c r="D254" s="97" t="s">
        <v>567</v>
      </c>
      <c r="E254" s="57" t="s">
        <v>4</v>
      </c>
      <c r="F254" s="57" t="s">
        <v>807</v>
      </c>
      <c r="G254" s="57" t="s">
        <v>335</v>
      </c>
      <c r="H254" s="151">
        <v>0.0</v>
      </c>
      <c r="I254" s="113">
        <v>5990.0</v>
      </c>
      <c r="J254" s="132">
        <v>4790.0</v>
      </c>
      <c r="K254" s="410"/>
      <c r="L254" s="411">
        <v>1497.0</v>
      </c>
      <c r="M254" s="412">
        <v>1272.0</v>
      </c>
      <c r="N254" s="57" t="s">
        <v>748</v>
      </c>
      <c r="O254" s="395" t="s">
        <v>2148</v>
      </c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  <c r="AH254" s="252"/>
      <c r="AI254" s="252"/>
      <c r="AJ254" s="270"/>
      <c r="AK254" s="270"/>
      <c r="AL254" s="270"/>
    </row>
    <row r="255" ht="15.75" hidden="1" customHeight="1">
      <c r="A255" s="271" t="s">
        <v>315</v>
      </c>
      <c r="B255" s="57" t="s">
        <v>331</v>
      </c>
      <c r="C255" s="58"/>
      <c r="D255" s="57" t="s">
        <v>328</v>
      </c>
      <c r="E255" s="57" t="s">
        <v>4</v>
      </c>
      <c r="F255" s="57" t="s">
        <v>735</v>
      </c>
      <c r="G255" s="57" t="s">
        <v>335</v>
      </c>
      <c r="H255" s="151">
        <v>1.0</v>
      </c>
      <c r="I255" s="113">
        <v>5990.0</v>
      </c>
      <c r="J255" s="132">
        <v>4790.0</v>
      </c>
      <c r="K255" s="410"/>
      <c r="L255" s="411">
        <v>1497.0</v>
      </c>
      <c r="M255" s="412">
        <v>1272.0</v>
      </c>
      <c r="N255" s="57" t="s">
        <v>748</v>
      </c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70"/>
      <c r="AK255" s="270"/>
      <c r="AL255" s="270"/>
    </row>
    <row r="256" ht="15.75" hidden="1" customHeight="1">
      <c r="A256" s="271" t="s">
        <v>315</v>
      </c>
      <c r="B256" s="57" t="s">
        <v>331</v>
      </c>
      <c r="C256" s="58"/>
      <c r="D256" s="97" t="s">
        <v>567</v>
      </c>
      <c r="E256" s="57" t="s">
        <v>4</v>
      </c>
      <c r="F256" s="57" t="s">
        <v>808</v>
      </c>
      <c r="G256" s="57" t="s">
        <v>335</v>
      </c>
      <c r="H256" s="38">
        <v>1.0</v>
      </c>
      <c r="I256" s="113">
        <v>5990.0</v>
      </c>
      <c r="J256" s="132">
        <v>4790.0</v>
      </c>
      <c r="K256" s="104"/>
      <c r="L256" s="133">
        <v>1497.0</v>
      </c>
      <c r="M256" s="412">
        <v>1272.0</v>
      </c>
      <c r="N256" s="57" t="s">
        <v>748</v>
      </c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52"/>
      <c r="AJ256" s="270"/>
      <c r="AK256" s="270"/>
      <c r="AL256" s="270"/>
    </row>
    <row r="257" hidden="1">
      <c r="A257" s="271" t="s">
        <v>315</v>
      </c>
      <c r="B257" s="57" t="s">
        <v>316</v>
      </c>
      <c r="C257" s="58"/>
      <c r="D257" s="57" t="s">
        <v>328</v>
      </c>
      <c r="E257" s="57" t="s">
        <v>4</v>
      </c>
      <c r="F257" s="57" t="s">
        <v>736</v>
      </c>
      <c r="G257" s="57" t="s">
        <v>335</v>
      </c>
      <c r="H257" s="77">
        <v>1.0</v>
      </c>
      <c r="I257" s="113">
        <v>2390.0</v>
      </c>
      <c r="J257" s="113">
        <v>1990.0</v>
      </c>
      <c r="K257" s="104"/>
      <c r="L257" s="411">
        <v>830.0</v>
      </c>
      <c r="M257" s="412">
        <v>706.0</v>
      </c>
      <c r="N257" s="57" t="s">
        <v>748</v>
      </c>
      <c r="O257" s="274"/>
      <c r="P257" s="380"/>
      <c r="Q257" s="433"/>
      <c r="R257" s="276"/>
      <c r="S257" s="276"/>
      <c r="T257" s="276"/>
      <c r="U257" s="277"/>
      <c r="V257" s="276"/>
      <c r="W257" s="276"/>
      <c r="X257" s="276"/>
      <c r="Y257" s="276"/>
      <c r="Z257" s="276"/>
      <c r="AA257" s="276"/>
      <c r="AB257" s="276"/>
      <c r="AC257" s="276"/>
      <c r="AD257" s="276"/>
      <c r="AE257" s="276"/>
      <c r="AF257" s="276"/>
      <c r="AG257" s="276"/>
      <c r="AH257" s="276"/>
      <c r="AI257" s="276"/>
      <c r="AJ257" s="270"/>
      <c r="AK257" s="270"/>
      <c r="AL257" s="270"/>
    </row>
    <row r="258" hidden="1">
      <c r="A258" s="271" t="s">
        <v>315</v>
      </c>
      <c r="B258" s="57" t="s">
        <v>316</v>
      </c>
      <c r="C258" s="58"/>
      <c r="D258" s="97" t="s">
        <v>567</v>
      </c>
      <c r="E258" s="57" t="s">
        <v>4</v>
      </c>
      <c r="F258" s="57" t="s">
        <v>736</v>
      </c>
      <c r="G258" s="57" t="s">
        <v>335</v>
      </c>
      <c r="H258" s="77">
        <v>1.0</v>
      </c>
      <c r="I258" s="113">
        <v>2390.0</v>
      </c>
      <c r="J258" s="113">
        <v>1990.0</v>
      </c>
      <c r="K258" s="410"/>
      <c r="L258" s="411">
        <v>830.0</v>
      </c>
      <c r="M258" s="412">
        <v>706.0</v>
      </c>
      <c r="N258" s="57" t="s">
        <v>748</v>
      </c>
      <c r="O258" s="274"/>
      <c r="P258" s="380"/>
      <c r="Q258" s="433"/>
      <c r="R258" s="276"/>
      <c r="S258" s="276"/>
      <c r="T258" s="276"/>
      <c r="U258" s="277"/>
      <c r="V258" s="276"/>
      <c r="W258" s="276"/>
      <c r="X258" s="276"/>
      <c r="Y258" s="276"/>
      <c r="Z258" s="276"/>
      <c r="AA258" s="276"/>
      <c r="AB258" s="276"/>
      <c r="AC258" s="276"/>
      <c r="AD258" s="276"/>
      <c r="AE258" s="276"/>
      <c r="AF258" s="276"/>
      <c r="AG258" s="276"/>
      <c r="AH258" s="276"/>
      <c r="AI258" s="276"/>
      <c r="AJ258" s="270"/>
      <c r="AK258" s="270"/>
      <c r="AL258" s="270"/>
    </row>
    <row r="259" hidden="1">
      <c r="A259" s="271" t="s">
        <v>315</v>
      </c>
      <c r="B259" s="57" t="s">
        <v>316</v>
      </c>
      <c r="C259" s="58"/>
      <c r="D259" s="57" t="s">
        <v>328</v>
      </c>
      <c r="E259" s="57" t="s">
        <v>4</v>
      </c>
      <c r="F259" s="57" t="s">
        <v>739</v>
      </c>
      <c r="G259" s="57" t="s">
        <v>335</v>
      </c>
      <c r="H259" s="77">
        <v>0.0</v>
      </c>
      <c r="I259" s="113">
        <v>2390.0</v>
      </c>
      <c r="J259" s="113">
        <v>1990.0</v>
      </c>
      <c r="K259" s="410"/>
      <c r="L259" s="411">
        <v>830.0</v>
      </c>
      <c r="M259" s="412">
        <v>706.0</v>
      </c>
      <c r="N259" s="57" t="s">
        <v>748</v>
      </c>
      <c r="O259" s="395" t="s">
        <v>2140</v>
      </c>
      <c r="P259" s="252"/>
      <c r="Q259" s="433"/>
      <c r="R259" s="276"/>
      <c r="S259" s="276"/>
      <c r="T259" s="276"/>
      <c r="U259" s="277"/>
      <c r="V259" s="276"/>
      <c r="W259" s="276"/>
      <c r="X259" s="276"/>
      <c r="Y259" s="276"/>
      <c r="Z259" s="276"/>
      <c r="AA259" s="276"/>
      <c r="AB259" s="276"/>
      <c r="AC259" s="276"/>
      <c r="AD259" s="276"/>
      <c r="AE259" s="276"/>
      <c r="AF259" s="276"/>
      <c r="AG259" s="276"/>
      <c r="AH259" s="276"/>
      <c r="AI259" s="276"/>
      <c r="AJ259" s="270"/>
      <c r="AK259" s="270"/>
      <c r="AL259" s="270"/>
    </row>
    <row r="260" hidden="1">
      <c r="A260" s="271" t="s">
        <v>315</v>
      </c>
      <c r="B260" s="57" t="s">
        <v>316</v>
      </c>
      <c r="C260" s="58"/>
      <c r="D260" s="394" t="s">
        <v>328</v>
      </c>
      <c r="E260" s="57" t="s">
        <v>4</v>
      </c>
      <c r="F260" s="57" t="s">
        <v>739</v>
      </c>
      <c r="G260" s="57" t="s">
        <v>335</v>
      </c>
      <c r="H260" s="77">
        <v>1.0</v>
      </c>
      <c r="I260" s="113">
        <v>2390.0</v>
      </c>
      <c r="J260" s="113">
        <v>1990.0</v>
      </c>
      <c r="K260" s="410"/>
      <c r="L260" s="411">
        <v>830.0</v>
      </c>
      <c r="M260" s="412">
        <v>706.0</v>
      </c>
      <c r="N260" s="57" t="s">
        <v>748</v>
      </c>
      <c r="O260" s="395" t="s">
        <v>2094</v>
      </c>
      <c r="P260" s="252"/>
      <c r="Q260" s="433"/>
      <c r="R260" s="276"/>
      <c r="S260" s="276"/>
      <c r="T260" s="276"/>
      <c r="U260" s="277"/>
      <c r="V260" s="276"/>
      <c r="W260" s="276"/>
      <c r="X260" s="276"/>
      <c r="Y260" s="276"/>
      <c r="Z260" s="276"/>
      <c r="AA260" s="276"/>
      <c r="AB260" s="276"/>
      <c r="AC260" s="276"/>
      <c r="AD260" s="276"/>
      <c r="AE260" s="276"/>
      <c r="AF260" s="276"/>
      <c r="AG260" s="276"/>
      <c r="AH260" s="276"/>
      <c r="AI260" s="276"/>
      <c r="AJ260" s="270"/>
      <c r="AK260" s="270"/>
      <c r="AL260" s="270"/>
    </row>
    <row r="261" hidden="1">
      <c r="A261" s="271" t="s">
        <v>315</v>
      </c>
      <c r="B261" s="57" t="s">
        <v>316</v>
      </c>
      <c r="C261" s="58"/>
      <c r="D261" s="97" t="s">
        <v>567</v>
      </c>
      <c r="E261" s="57" t="s">
        <v>4</v>
      </c>
      <c r="F261" s="57" t="s">
        <v>740</v>
      </c>
      <c r="G261" s="57" t="s">
        <v>335</v>
      </c>
      <c r="H261" s="422">
        <v>1.0</v>
      </c>
      <c r="I261" s="120">
        <v>2790.0</v>
      </c>
      <c r="J261" s="120"/>
      <c r="K261" s="449"/>
      <c r="L261" s="176">
        <v>930.0</v>
      </c>
      <c r="M261" s="409">
        <v>884.0</v>
      </c>
      <c r="N261" s="57" t="s">
        <v>629</v>
      </c>
      <c r="O261" s="252"/>
      <c r="P261" s="252"/>
      <c r="Q261" s="433"/>
      <c r="R261" s="276"/>
      <c r="S261" s="276"/>
      <c r="T261" s="276"/>
      <c r="U261" s="277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96"/>
      <c r="AJ261" s="270"/>
      <c r="AK261" s="270"/>
    </row>
    <row r="262" hidden="1">
      <c r="A262" s="271" t="s">
        <v>315</v>
      </c>
      <c r="B262" s="57" t="s">
        <v>316</v>
      </c>
      <c r="C262" s="58"/>
      <c r="D262" s="57" t="s">
        <v>328</v>
      </c>
      <c r="E262" s="57" t="s">
        <v>4</v>
      </c>
      <c r="F262" s="57" t="s">
        <v>809</v>
      </c>
      <c r="G262" s="57" t="s">
        <v>335</v>
      </c>
      <c r="H262" s="77">
        <v>1.0</v>
      </c>
      <c r="I262" s="113">
        <v>2790.0</v>
      </c>
      <c r="J262" s="113">
        <v>2190.0</v>
      </c>
      <c r="K262" s="410"/>
      <c r="L262" s="133">
        <v>930.0</v>
      </c>
      <c r="M262" s="412">
        <v>791.0</v>
      </c>
      <c r="N262" s="57" t="s">
        <v>748</v>
      </c>
      <c r="O262" s="274"/>
      <c r="P262" s="380"/>
      <c r="Q262" s="433"/>
      <c r="R262" s="276"/>
      <c r="S262" s="276"/>
      <c r="T262" s="276"/>
      <c r="U262" s="277"/>
      <c r="V262" s="276"/>
      <c r="W262" s="276"/>
      <c r="X262" s="276"/>
      <c r="Y262" s="276"/>
      <c r="Z262" s="276"/>
      <c r="AA262" s="276"/>
      <c r="AB262" s="276"/>
      <c r="AC262" s="276"/>
      <c r="AD262" s="276"/>
      <c r="AE262" s="276"/>
      <c r="AF262" s="276"/>
      <c r="AG262" s="276"/>
      <c r="AH262" s="276"/>
      <c r="AI262" s="276"/>
      <c r="AJ262" s="270"/>
      <c r="AK262" s="270"/>
      <c r="AL262" s="270"/>
    </row>
    <row r="263" hidden="1">
      <c r="A263" s="271" t="s">
        <v>315</v>
      </c>
      <c r="B263" s="57" t="s">
        <v>316</v>
      </c>
      <c r="C263" s="58"/>
      <c r="D263" s="97" t="s">
        <v>567</v>
      </c>
      <c r="E263" s="57" t="s">
        <v>4</v>
      </c>
      <c r="F263" s="57" t="s">
        <v>809</v>
      </c>
      <c r="G263" s="57" t="s">
        <v>335</v>
      </c>
      <c r="H263" s="77">
        <v>1.0</v>
      </c>
      <c r="I263" s="113">
        <v>2790.0</v>
      </c>
      <c r="J263" s="113">
        <v>2190.0</v>
      </c>
      <c r="K263" s="410"/>
      <c r="L263" s="133">
        <v>930.0</v>
      </c>
      <c r="M263" s="412">
        <v>791.0</v>
      </c>
      <c r="N263" s="57" t="s">
        <v>748</v>
      </c>
      <c r="O263" s="274"/>
      <c r="P263" s="380"/>
      <c r="Q263" s="433"/>
      <c r="R263" s="276"/>
      <c r="S263" s="276"/>
      <c r="T263" s="276"/>
      <c r="U263" s="277"/>
      <c r="V263" s="276"/>
      <c r="W263" s="276"/>
      <c r="X263" s="276"/>
      <c r="Y263" s="276"/>
      <c r="Z263" s="276"/>
      <c r="AA263" s="276"/>
      <c r="AB263" s="276"/>
      <c r="AC263" s="276"/>
      <c r="AD263" s="276"/>
      <c r="AE263" s="276"/>
      <c r="AF263" s="276"/>
      <c r="AG263" s="276"/>
      <c r="AH263" s="276"/>
      <c r="AI263" s="276"/>
      <c r="AJ263" s="270"/>
      <c r="AK263" s="270"/>
      <c r="AL263" s="270"/>
    </row>
    <row r="264" hidden="1">
      <c r="A264" s="271" t="s">
        <v>315</v>
      </c>
      <c r="B264" s="57" t="s">
        <v>316</v>
      </c>
      <c r="C264" s="58"/>
      <c r="D264" s="57" t="s">
        <v>328</v>
      </c>
      <c r="E264" s="57" t="s">
        <v>4</v>
      </c>
      <c r="F264" s="57" t="s">
        <v>810</v>
      </c>
      <c r="G264" s="57" t="s">
        <v>335</v>
      </c>
      <c r="H264" s="77">
        <v>0.0</v>
      </c>
      <c r="I264" s="113">
        <v>2790.0</v>
      </c>
      <c r="J264" s="113">
        <v>2190.0</v>
      </c>
      <c r="K264" s="410"/>
      <c r="L264" s="133">
        <v>930.0</v>
      </c>
      <c r="M264" s="412">
        <v>791.0</v>
      </c>
      <c r="N264" s="57" t="s">
        <v>748</v>
      </c>
      <c r="O264" s="541" t="s">
        <v>2148</v>
      </c>
      <c r="P264" s="380"/>
      <c r="Q264" s="433"/>
      <c r="R264" s="276"/>
      <c r="S264" s="276"/>
      <c r="T264" s="276"/>
      <c r="U264" s="277"/>
      <c r="V264" s="276"/>
      <c r="W264" s="276"/>
      <c r="X264" s="276"/>
      <c r="Y264" s="276"/>
      <c r="Z264" s="276"/>
      <c r="AA264" s="276"/>
      <c r="AB264" s="276"/>
      <c r="AC264" s="276"/>
      <c r="AD264" s="276"/>
      <c r="AE264" s="276"/>
      <c r="AF264" s="276"/>
      <c r="AG264" s="276"/>
      <c r="AH264" s="276"/>
      <c r="AI264" s="276"/>
      <c r="AJ264" s="270"/>
      <c r="AK264" s="270"/>
      <c r="AL264" s="270"/>
    </row>
    <row r="265" hidden="1">
      <c r="A265" s="271" t="s">
        <v>315</v>
      </c>
      <c r="B265" s="57" t="s">
        <v>316</v>
      </c>
      <c r="C265" s="58"/>
      <c r="D265" s="97" t="s">
        <v>567</v>
      </c>
      <c r="E265" s="57" t="s">
        <v>4</v>
      </c>
      <c r="F265" s="57" t="s">
        <v>810</v>
      </c>
      <c r="G265" s="57" t="s">
        <v>335</v>
      </c>
      <c r="H265" s="77">
        <v>1.0</v>
      </c>
      <c r="I265" s="113">
        <v>2790.0</v>
      </c>
      <c r="J265" s="113">
        <v>2190.0</v>
      </c>
      <c r="K265" s="410"/>
      <c r="L265" s="133">
        <v>930.0</v>
      </c>
      <c r="M265" s="412">
        <v>791.0</v>
      </c>
      <c r="N265" s="57" t="s">
        <v>748</v>
      </c>
      <c r="O265" s="274"/>
      <c r="P265" s="380"/>
      <c r="Q265" s="433"/>
      <c r="R265" s="276"/>
      <c r="S265" s="276"/>
      <c r="T265" s="276"/>
      <c r="U265" s="277"/>
      <c r="V265" s="276"/>
      <c r="W265" s="276"/>
      <c r="X265" s="276"/>
      <c r="Y265" s="276"/>
      <c r="Z265" s="276"/>
      <c r="AA265" s="276"/>
      <c r="AB265" s="276"/>
      <c r="AC265" s="276"/>
      <c r="AD265" s="276"/>
      <c r="AE265" s="276"/>
      <c r="AF265" s="276"/>
      <c r="AG265" s="276"/>
      <c r="AH265" s="276"/>
      <c r="AI265" s="276"/>
      <c r="AJ265" s="270"/>
      <c r="AK265" s="270"/>
      <c r="AL265" s="270"/>
    </row>
    <row r="266" hidden="1">
      <c r="A266" s="271" t="s">
        <v>315</v>
      </c>
      <c r="B266" s="57" t="s">
        <v>316</v>
      </c>
      <c r="C266" s="58"/>
      <c r="D266" s="97" t="s">
        <v>567</v>
      </c>
      <c r="E266" s="57" t="s">
        <v>4</v>
      </c>
      <c r="F266" s="57" t="s">
        <v>812</v>
      </c>
      <c r="G266" s="57" t="s">
        <v>335</v>
      </c>
      <c r="H266" s="77">
        <v>1.0</v>
      </c>
      <c r="I266" s="113">
        <v>2390.0</v>
      </c>
      <c r="J266" s="125"/>
      <c r="K266" s="410"/>
      <c r="L266" s="133">
        <v>930.0</v>
      </c>
      <c r="M266" s="412">
        <v>791.0</v>
      </c>
      <c r="N266" s="57" t="s">
        <v>748</v>
      </c>
      <c r="O266" s="274"/>
      <c r="P266" s="380"/>
      <c r="Q266" s="433"/>
      <c r="R266" s="276"/>
      <c r="S266" s="276"/>
      <c r="T266" s="276"/>
      <c r="U266" s="277"/>
      <c r="V266" s="276"/>
      <c r="W266" s="276"/>
      <c r="X266" s="276"/>
      <c r="Y266" s="276"/>
      <c r="Z266" s="276"/>
      <c r="AA266" s="276"/>
      <c r="AB266" s="276"/>
      <c r="AC266" s="276"/>
      <c r="AD266" s="276"/>
      <c r="AE266" s="276"/>
      <c r="AF266" s="276"/>
      <c r="AG266" s="276"/>
      <c r="AH266" s="276"/>
      <c r="AI266" s="276"/>
      <c r="AJ266" s="270"/>
      <c r="AK266" s="270"/>
      <c r="AL266" s="270"/>
    </row>
    <row r="267">
      <c r="A267" s="271" t="s">
        <v>315</v>
      </c>
      <c r="B267" s="57" t="s">
        <v>316</v>
      </c>
      <c r="C267" s="58"/>
      <c r="D267" s="271" t="s">
        <v>474</v>
      </c>
      <c r="E267" s="57" t="s">
        <v>4</v>
      </c>
      <c r="F267" s="57" t="s">
        <v>813</v>
      </c>
      <c r="G267" s="57" t="s">
        <v>335</v>
      </c>
      <c r="H267" s="77">
        <v>1.0</v>
      </c>
      <c r="I267" s="113">
        <v>2390.0</v>
      </c>
      <c r="J267" s="125"/>
      <c r="K267" s="410"/>
      <c r="L267" s="133">
        <v>930.0</v>
      </c>
      <c r="M267" s="412">
        <v>791.0</v>
      </c>
      <c r="N267" s="57" t="s">
        <v>748</v>
      </c>
      <c r="O267" s="274"/>
      <c r="P267" s="380"/>
      <c r="Q267" s="433"/>
      <c r="R267" s="276"/>
      <c r="S267" s="276"/>
      <c r="T267" s="276"/>
      <c r="U267" s="277"/>
      <c r="V267" s="276"/>
      <c r="W267" s="276"/>
      <c r="X267" s="276"/>
      <c r="Y267" s="276"/>
      <c r="Z267" s="276"/>
      <c r="AA267" s="276"/>
      <c r="AB267" s="276"/>
      <c r="AC267" s="276"/>
      <c r="AD267" s="276"/>
      <c r="AE267" s="276"/>
      <c r="AF267" s="276"/>
      <c r="AG267" s="276"/>
      <c r="AH267" s="276"/>
      <c r="AI267" s="276"/>
      <c r="AJ267" s="270"/>
      <c r="AK267" s="270"/>
      <c r="AL267" s="270"/>
    </row>
    <row r="268" hidden="1">
      <c r="A268" s="271" t="s">
        <v>315</v>
      </c>
      <c r="B268" s="57" t="s">
        <v>316</v>
      </c>
      <c r="C268" s="58"/>
      <c r="D268" s="57" t="s">
        <v>328</v>
      </c>
      <c r="E268" s="57" t="s">
        <v>4</v>
      </c>
      <c r="F268" s="597" t="s">
        <v>814</v>
      </c>
      <c r="G268" s="597" t="s">
        <v>335</v>
      </c>
      <c r="H268" s="598">
        <v>0.0</v>
      </c>
      <c r="I268" s="599">
        <v>2390.0</v>
      </c>
      <c r="J268" s="600"/>
      <c r="K268" s="601"/>
      <c r="L268" s="602">
        <v>930.0</v>
      </c>
      <c r="M268" s="603">
        <v>791.0</v>
      </c>
      <c r="N268" s="597" t="s">
        <v>748</v>
      </c>
      <c r="O268" s="604" t="s">
        <v>2149</v>
      </c>
      <c r="P268" s="605" t="s">
        <v>2150</v>
      </c>
      <c r="Q268" s="433"/>
      <c r="R268" s="276"/>
      <c r="S268" s="276"/>
      <c r="T268" s="276"/>
      <c r="U268" s="277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0"/>
      <c r="AK268" s="270"/>
      <c r="AL268" s="270"/>
    </row>
    <row r="269" hidden="1">
      <c r="A269" s="271" t="s">
        <v>315</v>
      </c>
      <c r="B269" s="57" t="s">
        <v>316</v>
      </c>
      <c r="C269" s="58"/>
      <c r="D269" s="97" t="s">
        <v>567</v>
      </c>
      <c r="E269" s="57" t="s">
        <v>4</v>
      </c>
      <c r="F269" s="57" t="s">
        <v>814</v>
      </c>
      <c r="G269" s="57" t="s">
        <v>335</v>
      </c>
      <c r="H269" s="77">
        <v>1.0</v>
      </c>
      <c r="I269" s="113">
        <v>2390.0</v>
      </c>
      <c r="J269" s="125"/>
      <c r="K269" s="410"/>
      <c r="L269" s="133">
        <v>930.0</v>
      </c>
      <c r="M269" s="412">
        <v>791.0</v>
      </c>
      <c r="N269" s="57" t="s">
        <v>748</v>
      </c>
      <c r="O269" s="274"/>
      <c r="P269" s="380"/>
      <c r="Q269" s="433"/>
      <c r="R269" s="276"/>
      <c r="S269" s="276"/>
      <c r="T269" s="276"/>
      <c r="U269" s="277"/>
      <c r="V269" s="276"/>
      <c r="W269" s="276"/>
      <c r="X269" s="276"/>
      <c r="Y269" s="276"/>
      <c r="Z269" s="276"/>
      <c r="AA269" s="276"/>
      <c r="AB269" s="276"/>
      <c r="AC269" s="276"/>
      <c r="AD269" s="276"/>
      <c r="AE269" s="276"/>
      <c r="AF269" s="276"/>
      <c r="AG269" s="276"/>
      <c r="AH269" s="276"/>
      <c r="AI269" s="276"/>
      <c r="AJ269" s="270"/>
      <c r="AK269" s="270"/>
      <c r="AL269" s="270"/>
    </row>
    <row r="270" hidden="1">
      <c r="A270" s="57" t="s">
        <v>315</v>
      </c>
      <c r="B270" s="57" t="s">
        <v>316</v>
      </c>
      <c r="C270" s="57"/>
      <c r="D270" s="271" t="s">
        <v>567</v>
      </c>
      <c r="E270" s="57" t="s">
        <v>4</v>
      </c>
      <c r="F270" s="58" t="s">
        <v>1108</v>
      </c>
      <c r="G270" s="154" t="s">
        <v>335</v>
      </c>
      <c r="H270" s="77">
        <v>1.0</v>
      </c>
      <c r="I270" s="113">
        <v>3590.0</v>
      </c>
      <c r="J270" s="125"/>
      <c r="K270" s="178">
        <v>1330.0</v>
      </c>
      <c r="L270" s="151">
        <v>1130.5</v>
      </c>
      <c r="M270" s="175">
        <f t="shared" ref="M270:M271" si="24">L270*H270</f>
        <v>1130.5</v>
      </c>
      <c r="N270" s="57" t="s">
        <v>1095</v>
      </c>
      <c r="O270" s="58"/>
      <c r="P270" s="58"/>
      <c r="Q270" s="184">
        <v>1.0</v>
      </c>
      <c r="R270" s="14"/>
      <c r="S270" s="14"/>
      <c r="T270" s="14"/>
      <c r="U270" s="16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hidden="1">
      <c r="A271" s="57" t="s">
        <v>315</v>
      </c>
      <c r="B271" s="57" t="s">
        <v>316</v>
      </c>
      <c r="C271" s="57"/>
      <c r="D271" s="57" t="s">
        <v>328</v>
      </c>
      <c r="E271" s="57" t="s">
        <v>4</v>
      </c>
      <c r="F271" s="58" t="s">
        <v>1103</v>
      </c>
      <c r="G271" s="154" t="s">
        <v>335</v>
      </c>
      <c r="H271" s="77">
        <v>0.0</v>
      </c>
      <c r="I271" s="113">
        <v>3590.0</v>
      </c>
      <c r="J271" s="125"/>
      <c r="K271" s="178">
        <v>1330.0</v>
      </c>
      <c r="L271" s="151">
        <v>1130.5</v>
      </c>
      <c r="M271" s="175">
        <f t="shared" si="24"/>
        <v>0</v>
      </c>
      <c r="N271" s="57" t="s">
        <v>1095</v>
      </c>
      <c r="O271" s="57" t="s">
        <v>2141</v>
      </c>
      <c r="P271" s="58"/>
      <c r="Q271" s="184">
        <v>1.0</v>
      </c>
      <c r="R271" s="14"/>
      <c r="S271" s="14"/>
      <c r="T271" s="14"/>
      <c r="U271" s="16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hidden="1">
      <c r="A272" s="271" t="s">
        <v>315</v>
      </c>
      <c r="B272" s="57" t="s">
        <v>331</v>
      </c>
      <c r="C272" s="58"/>
      <c r="D272" s="97" t="s">
        <v>328</v>
      </c>
      <c r="E272" s="57" t="s">
        <v>4</v>
      </c>
      <c r="F272" s="57" t="s">
        <v>745</v>
      </c>
      <c r="G272" s="57" t="s">
        <v>335</v>
      </c>
      <c r="H272" s="422">
        <v>1.0</v>
      </c>
      <c r="I272" s="120">
        <v>5990.0</v>
      </c>
      <c r="J272" s="120">
        <v>4790.0</v>
      </c>
      <c r="K272" s="449"/>
      <c r="L272" s="176" t="s">
        <v>744</v>
      </c>
      <c r="M272" s="409">
        <v>1896.0</v>
      </c>
      <c r="N272" s="57" t="s">
        <v>629</v>
      </c>
      <c r="O272" s="380"/>
      <c r="P272" s="380"/>
      <c r="Q272" s="433"/>
      <c r="R272" s="276"/>
      <c r="S272" s="276"/>
      <c r="T272" s="276"/>
      <c r="U272" s="277"/>
      <c r="V272" s="276"/>
      <c r="W272" s="276"/>
      <c r="X272" s="276"/>
      <c r="Y272" s="276"/>
      <c r="Z272" s="276"/>
      <c r="AA272" s="276"/>
      <c r="AB272" s="276"/>
      <c r="AC272" s="276"/>
      <c r="AD272" s="276"/>
      <c r="AE272" s="276"/>
      <c r="AF272" s="276"/>
      <c r="AG272" s="276"/>
      <c r="AH272" s="276"/>
      <c r="AI272" s="296"/>
      <c r="AJ272" s="270"/>
      <c r="AK272" s="270"/>
    </row>
    <row r="273">
      <c r="A273" s="271" t="s">
        <v>315</v>
      </c>
      <c r="B273" s="57" t="s">
        <v>316</v>
      </c>
      <c r="C273" s="58"/>
      <c r="D273" s="271" t="s">
        <v>474</v>
      </c>
      <c r="E273" s="57" t="s">
        <v>4</v>
      </c>
      <c r="F273" s="57" t="s">
        <v>816</v>
      </c>
      <c r="G273" s="57" t="s">
        <v>335</v>
      </c>
      <c r="H273" s="77">
        <v>0.0</v>
      </c>
      <c r="I273" s="113">
        <v>3790.0</v>
      </c>
      <c r="J273" s="125"/>
      <c r="K273" s="410"/>
      <c r="L273" s="411">
        <v>1590.0</v>
      </c>
      <c r="M273" s="412">
        <v>1352.0</v>
      </c>
      <c r="N273" s="57" t="s">
        <v>748</v>
      </c>
      <c r="O273" s="541" t="s">
        <v>2142</v>
      </c>
      <c r="P273" s="380"/>
      <c r="Q273" s="433"/>
      <c r="R273" s="276"/>
      <c r="S273" s="276"/>
      <c r="T273" s="276"/>
      <c r="U273" s="277"/>
      <c r="V273" s="276"/>
      <c r="W273" s="276"/>
      <c r="X273" s="276"/>
      <c r="Y273" s="276"/>
      <c r="Z273" s="276"/>
      <c r="AA273" s="276"/>
      <c r="AB273" s="276"/>
      <c r="AC273" s="276"/>
      <c r="AD273" s="276"/>
      <c r="AE273" s="276"/>
      <c r="AF273" s="276"/>
      <c r="AG273" s="276"/>
      <c r="AH273" s="276"/>
      <c r="AI273" s="276"/>
      <c r="AJ273" s="270"/>
      <c r="AK273" s="270"/>
      <c r="AL273" s="270"/>
    </row>
    <row r="274" hidden="1">
      <c r="A274" s="271" t="s">
        <v>315</v>
      </c>
      <c r="B274" s="271" t="s">
        <v>316</v>
      </c>
      <c r="C274" s="280"/>
      <c r="D274" s="271" t="s">
        <v>567</v>
      </c>
      <c r="E274" s="271" t="s">
        <v>319</v>
      </c>
      <c r="F274" s="272" t="s">
        <v>1945</v>
      </c>
      <c r="G274" s="271" t="s">
        <v>335</v>
      </c>
      <c r="H274" s="452">
        <v>1.0</v>
      </c>
      <c r="I274" s="271">
        <v>5590.0</v>
      </c>
      <c r="J274" s="271"/>
      <c r="K274" s="408"/>
      <c r="L274" s="413">
        <v>2330.0</v>
      </c>
      <c r="M274" s="564">
        <v>2214.0</v>
      </c>
      <c r="N274" s="271" t="s">
        <v>321</v>
      </c>
      <c r="O274" s="380"/>
      <c r="P274" s="380"/>
      <c r="Q274" s="433"/>
      <c r="R274" s="276"/>
      <c r="S274" s="276"/>
      <c r="T274" s="276"/>
      <c r="U274" s="277"/>
      <c r="V274" s="276"/>
      <c r="W274" s="276"/>
      <c r="X274" s="276"/>
      <c r="Y274" s="276"/>
      <c r="Z274" s="276"/>
      <c r="AA274" s="276"/>
      <c r="AB274" s="276"/>
      <c r="AC274" s="276"/>
      <c r="AD274" s="276"/>
      <c r="AE274" s="276"/>
      <c r="AF274" s="276"/>
      <c r="AG274" s="276"/>
      <c r="AH274" s="276"/>
      <c r="AI274" s="276"/>
      <c r="AJ274" s="270"/>
      <c r="AK274" s="270"/>
      <c r="AL274" s="270"/>
    </row>
    <row r="275">
      <c r="A275" s="271" t="s">
        <v>315</v>
      </c>
      <c r="B275" s="271" t="s">
        <v>331</v>
      </c>
      <c r="C275" s="280"/>
      <c r="D275" s="271" t="s">
        <v>474</v>
      </c>
      <c r="E275" s="271" t="s">
        <v>319</v>
      </c>
      <c r="F275" s="272" t="s">
        <v>2100</v>
      </c>
      <c r="G275" s="271" t="s">
        <v>335</v>
      </c>
      <c r="H275" s="452">
        <v>1.0</v>
      </c>
      <c r="I275" s="271">
        <v>5990.0</v>
      </c>
      <c r="J275" s="271"/>
      <c r="K275" s="408"/>
      <c r="L275" s="413">
        <v>2497.0</v>
      </c>
      <c r="M275" s="564">
        <v>2372.0</v>
      </c>
      <c r="N275" s="271" t="s">
        <v>321</v>
      </c>
      <c r="O275" s="380"/>
      <c r="P275" s="380"/>
      <c r="Q275" s="433"/>
      <c r="R275" s="276"/>
      <c r="S275" s="276"/>
      <c r="T275" s="276"/>
      <c r="U275" s="277"/>
      <c r="V275" s="276"/>
      <c r="W275" s="276"/>
      <c r="X275" s="276"/>
      <c r="Y275" s="276"/>
      <c r="Z275" s="276"/>
      <c r="AA275" s="276"/>
      <c r="AB275" s="276"/>
      <c r="AC275" s="276"/>
      <c r="AD275" s="276"/>
      <c r="AE275" s="276"/>
      <c r="AF275" s="276"/>
      <c r="AG275" s="276"/>
      <c r="AH275" s="276"/>
      <c r="AI275" s="276"/>
      <c r="AJ275" s="270"/>
      <c r="AK275" s="270"/>
      <c r="AL275" s="270"/>
    </row>
    <row r="276" hidden="1">
      <c r="A276" s="271" t="s">
        <v>315</v>
      </c>
      <c r="B276" s="271" t="s">
        <v>331</v>
      </c>
      <c r="C276" s="280"/>
      <c r="D276" s="271" t="s">
        <v>328</v>
      </c>
      <c r="E276" s="271" t="s">
        <v>319</v>
      </c>
      <c r="F276" s="272" t="s">
        <v>1946</v>
      </c>
      <c r="G276" s="271" t="s">
        <v>335</v>
      </c>
      <c r="H276" s="452">
        <v>1.0</v>
      </c>
      <c r="I276" s="271">
        <v>5990.0</v>
      </c>
      <c r="J276" s="271"/>
      <c r="K276" s="408"/>
      <c r="L276" s="413">
        <v>2497.0</v>
      </c>
      <c r="M276" s="564">
        <v>2372.0</v>
      </c>
      <c r="N276" s="271" t="s">
        <v>321</v>
      </c>
      <c r="O276" s="380"/>
      <c r="P276" s="380"/>
      <c r="Q276" s="433"/>
      <c r="R276" s="276"/>
      <c r="S276" s="276"/>
      <c r="T276" s="276"/>
      <c r="U276" s="277"/>
      <c r="V276" s="276"/>
      <c r="W276" s="276"/>
      <c r="X276" s="276"/>
      <c r="Y276" s="276"/>
      <c r="Z276" s="276"/>
      <c r="AA276" s="276"/>
      <c r="AB276" s="276"/>
      <c r="AC276" s="276"/>
      <c r="AD276" s="276"/>
      <c r="AE276" s="276"/>
      <c r="AF276" s="276"/>
      <c r="AG276" s="276"/>
      <c r="AH276" s="276"/>
      <c r="AI276" s="276"/>
      <c r="AJ276" s="270"/>
      <c r="AK276" s="270"/>
      <c r="AL276" s="270"/>
    </row>
    <row r="277" hidden="1">
      <c r="A277" s="271" t="s">
        <v>315</v>
      </c>
      <c r="B277" s="271" t="s">
        <v>316</v>
      </c>
      <c r="C277" s="280"/>
      <c r="D277" s="271" t="s">
        <v>328</v>
      </c>
      <c r="E277" s="271" t="s">
        <v>319</v>
      </c>
      <c r="F277" s="272" t="s">
        <v>1418</v>
      </c>
      <c r="G277" s="271" t="s">
        <v>335</v>
      </c>
      <c r="H277" s="452">
        <v>1.0</v>
      </c>
      <c r="I277" s="271">
        <v>3190.0</v>
      </c>
      <c r="J277" s="271"/>
      <c r="K277" s="408"/>
      <c r="L277" s="413">
        <v>1290.0</v>
      </c>
      <c r="M277" s="564">
        <v>1226.0</v>
      </c>
      <c r="N277" s="271" t="s">
        <v>321</v>
      </c>
      <c r="O277" s="380"/>
      <c r="P277" s="380"/>
      <c r="Q277" s="433"/>
      <c r="R277" s="276"/>
      <c r="S277" s="276"/>
      <c r="T277" s="276"/>
      <c r="U277" s="277"/>
      <c r="V277" s="276"/>
      <c r="W277" s="276"/>
      <c r="X277" s="276"/>
      <c r="Y277" s="276"/>
      <c r="Z277" s="276"/>
      <c r="AA277" s="276"/>
      <c r="AB277" s="276"/>
      <c r="AC277" s="276"/>
      <c r="AD277" s="276"/>
      <c r="AE277" s="276"/>
      <c r="AF277" s="276"/>
      <c r="AG277" s="276"/>
      <c r="AH277" s="276"/>
      <c r="AI277" s="276"/>
      <c r="AJ277" s="270"/>
      <c r="AK277" s="270"/>
      <c r="AL277" s="270"/>
    </row>
    <row r="278" hidden="1"/>
    <row r="280" ht="15.75" customHeight="1"/>
    <row r="281" ht="15.75" customHeight="1">
      <c r="A281" s="301"/>
      <c r="B281" s="252"/>
      <c r="C281" s="252"/>
      <c r="D281" s="252"/>
      <c r="E281" s="252"/>
      <c r="F281" s="589"/>
      <c r="G281" s="252"/>
      <c r="H281" s="455"/>
      <c r="I281" s="252"/>
      <c r="J281" s="252"/>
      <c r="K281" s="252"/>
      <c r="L281" s="456"/>
      <c r="M281" s="457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  <c r="AA281" s="252"/>
      <c r="AB281" s="252"/>
      <c r="AC281" s="252"/>
      <c r="AD281" s="252"/>
      <c r="AE281" s="252"/>
      <c r="AF281" s="252"/>
      <c r="AG281" s="252"/>
      <c r="AH281" s="252"/>
      <c r="AI281" s="252"/>
      <c r="AJ281" s="252"/>
      <c r="AK281" s="252"/>
      <c r="AL281" s="252"/>
    </row>
    <row r="282" ht="15.75" customHeight="1">
      <c r="A282" s="282" t="s">
        <v>315</v>
      </c>
      <c r="B282" s="458" t="s">
        <v>236</v>
      </c>
      <c r="C282" s="458" t="s">
        <v>6</v>
      </c>
      <c r="D282" s="458" t="s">
        <v>567</v>
      </c>
      <c r="E282" s="458" t="s">
        <v>4</v>
      </c>
      <c r="F282" s="590" t="s">
        <v>1947</v>
      </c>
      <c r="G282" s="459" t="s">
        <v>1840</v>
      </c>
      <c r="H282" s="39">
        <v>1.0</v>
      </c>
      <c r="I282" s="274"/>
      <c r="J282" s="458">
        <v>2990.0</v>
      </c>
      <c r="K282" s="458">
        <v>2390.0</v>
      </c>
      <c r="L282" s="460">
        <v>947.0</v>
      </c>
      <c r="M282" s="461">
        <v>947.0</v>
      </c>
      <c r="N282" s="271" t="s">
        <v>1841</v>
      </c>
      <c r="O282" s="252"/>
      <c r="P282" s="252"/>
      <c r="Q282" s="252"/>
      <c r="R282" s="276"/>
      <c r="S282" s="276"/>
      <c r="T282" s="276"/>
      <c r="U282" s="276"/>
      <c r="V282" s="276"/>
      <c r="W282" s="276"/>
      <c r="X282" s="277"/>
      <c r="Y282" s="276"/>
      <c r="Z282" s="276"/>
      <c r="AA282" s="276"/>
      <c r="AB282" s="276"/>
      <c r="AC282" s="276"/>
      <c r="AD282" s="276"/>
      <c r="AE282" s="276"/>
      <c r="AF282" s="252"/>
      <c r="AG282" s="252"/>
      <c r="AH282" s="252"/>
      <c r="AI282" s="252"/>
      <c r="AJ282" s="252"/>
      <c r="AK282" s="252"/>
      <c r="AL282" s="252"/>
    </row>
    <row r="283" ht="15.75" customHeight="1">
      <c r="A283" s="282" t="s">
        <v>315</v>
      </c>
      <c r="B283" s="255" t="s">
        <v>231</v>
      </c>
      <c r="C283" s="255" t="s">
        <v>6</v>
      </c>
      <c r="D283" s="57" t="s">
        <v>474</v>
      </c>
      <c r="E283" s="255" t="s">
        <v>319</v>
      </c>
      <c r="F283" s="281" t="s">
        <v>1948</v>
      </c>
      <c r="G283" s="255"/>
      <c r="H283" s="250">
        <v>1.0</v>
      </c>
      <c r="I283" s="255"/>
      <c r="J283" s="293">
        <v>3890.0</v>
      </c>
      <c r="K283" s="294"/>
      <c r="L283" s="295">
        <f>3840/3</f>
        <v>1280</v>
      </c>
      <c r="M283" s="251">
        <f t="shared" ref="M283:M285" si="25">L283*H283</f>
        <v>1280</v>
      </c>
      <c r="N283" s="255" t="s">
        <v>1804</v>
      </c>
      <c r="O283" s="270"/>
      <c r="P283" s="247"/>
      <c r="Q283" s="247"/>
      <c r="R283" s="286"/>
      <c r="S283" s="286"/>
      <c r="T283" s="286"/>
      <c r="U283" s="286"/>
      <c r="V283" s="286"/>
      <c r="W283" s="286"/>
      <c r="X283" s="287"/>
      <c r="Y283" s="286"/>
      <c r="Z283" s="286"/>
      <c r="AA283" s="286"/>
      <c r="AB283" s="286"/>
      <c r="AC283" s="286"/>
      <c r="AD283" s="286"/>
      <c r="AE283" s="286"/>
      <c r="AF283" s="247"/>
      <c r="AG283" s="247"/>
      <c r="AH283" s="247"/>
      <c r="AI283" s="270"/>
      <c r="AJ283" s="270"/>
      <c r="AK283" s="270"/>
      <c r="AL283" s="270"/>
    </row>
    <row r="284" ht="15.75" customHeight="1">
      <c r="A284" s="282" t="s">
        <v>315</v>
      </c>
      <c r="B284" s="255" t="s">
        <v>231</v>
      </c>
      <c r="C284" s="255" t="s">
        <v>6</v>
      </c>
      <c r="D284" s="57" t="s">
        <v>567</v>
      </c>
      <c r="E284" s="255" t="s">
        <v>319</v>
      </c>
      <c r="F284" s="281" t="s">
        <v>1949</v>
      </c>
      <c r="G284" s="255"/>
      <c r="H284" s="250">
        <v>1.0</v>
      </c>
      <c r="I284" s="255"/>
      <c r="J284" s="293">
        <v>3990.0</v>
      </c>
      <c r="K284" s="294"/>
      <c r="L284" s="295">
        <f>2560/2</f>
        <v>1280</v>
      </c>
      <c r="M284" s="251">
        <f t="shared" si="25"/>
        <v>1280</v>
      </c>
      <c r="N284" s="255" t="s">
        <v>1804</v>
      </c>
      <c r="O284" s="270"/>
      <c r="P284" s="247"/>
      <c r="Q284" s="247"/>
      <c r="R284" s="247"/>
      <c r="S284" s="247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52"/>
      <c r="AJ284" s="252"/>
      <c r="AK284" s="252"/>
      <c r="AL284" s="252"/>
    </row>
    <row r="285" ht="15.75" customHeight="1">
      <c r="A285" s="282" t="s">
        <v>315</v>
      </c>
      <c r="B285" s="57" t="s">
        <v>231</v>
      </c>
      <c r="C285" s="255" t="s">
        <v>6</v>
      </c>
      <c r="D285" s="57" t="s">
        <v>474</v>
      </c>
      <c r="E285" s="255" t="s">
        <v>319</v>
      </c>
      <c r="F285" s="281" t="s">
        <v>1950</v>
      </c>
      <c r="G285" s="255"/>
      <c r="H285" s="250">
        <v>1.0</v>
      </c>
      <c r="I285" s="255"/>
      <c r="J285" s="293">
        <v>3990.0</v>
      </c>
      <c r="K285" s="294"/>
      <c r="L285" s="295">
        <v>1463.0</v>
      </c>
      <c r="M285" s="251">
        <f t="shared" si="25"/>
        <v>1463</v>
      </c>
      <c r="N285" s="255" t="s">
        <v>1830</v>
      </c>
      <c r="O285" s="247"/>
      <c r="P285" s="64" t="s">
        <v>1951</v>
      </c>
      <c r="Q285" s="247"/>
      <c r="R285" s="247"/>
      <c r="S285" s="247"/>
      <c r="T285" s="247"/>
      <c r="U285" s="247"/>
      <c r="V285" s="247"/>
      <c r="W285" s="247"/>
      <c r="X285" s="247"/>
      <c r="Y285" s="247"/>
      <c r="Z285" s="247"/>
      <c r="AA285" s="247"/>
      <c r="AB285" s="247"/>
      <c r="AC285" s="247"/>
      <c r="AD285" s="247"/>
      <c r="AE285" s="247"/>
      <c r="AF285" s="247"/>
      <c r="AG285" s="247"/>
      <c r="AH285" s="252"/>
      <c r="AI285" s="270"/>
      <c r="AJ285" s="270"/>
      <c r="AK285" s="270"/>
      <c r="AL285" s="270"/>
    </row>
    <row r="286" ht="15.75" customHeight="1">
      <c r="A286" s="282" t="s">
        <v>315</v>
      </c>
      <c r="B286" s="458" t="s">
        <v>231</v>
      </c>
      <c r="C286" s="458" t="s">
        <v>6</v>
      </c>
      <c r="D286" s="458" t="s">
        <v>567</v>
      </c>
      <c r="E286" s="458" t="s">
        <v>4</v>
      </c>
      <c r="F286" s="590" t="s">
        <v>1952</v>
      </c>
      <c r="G286" s="459" t="s">
        <v>1840</v>
      </c>
      <c r="H286" s="39">
        <v>1.0</v>
      </c>
      <c r="I286" s="274"/>
      <c r="J286" s="458">
        <v>3990.0</v>
      </c>
      <c r="K286" s="458">
        <v>2990.0</v>
      </c>
      <c r="L286" s="460">
        <v>1105.0</v>
      </c>
      <c r="M286" s="461">
        <v>1105.0</v>
      </c>
      <c r="N286" s="271" t="s">
        <v>1841</v>
      </c>
      <c r="O286" s="252"/>
      <c r="P286" s="252"/>
      <c r="Q286" s="252"/>
      <c r="R286" s="276"/>
      <c r="S286" s="276"/>
      <c r="T286" s="276"/>
      <c r="U286" s="276"/>
      <c r="V286" s="276"/>
      <c r="W286" s="276"/>
      <c r="X286" s="277"/>
      <c r="Y286" s="276"/>
      <c r="Z286" s="276"/>
      <c r="AA286" s="276"/>
      <c r="AB286" s="276"/>
      <c r="AC286" s="276"/>
      <c r="AD286" s="276"/>
      <c r="AE286" s="276"/>
      <c r="AF286" s="252"/>
      <c r="AG286" s="252"/>
      <c r="AH286" s="252"/>
      <c r="AI286" s="252"/>
      <c r="AJ286" s="252"/>
      <c r="AK286" s="252"/>
      <c r="AL286" s="252"/>
    </row>
    <row r="287" ht="15.75" customHeight="1">
      <c r="A287" s="280" t="s">
        <v>315</v>
      </c>
      <c r="B287" s="255" t="s">
        <v>231</v>
      </c>
      <c r="C287" s="255" t="s">
        <v>6</v>
      </c>
      <c r="D287" s="255" t="s">
        <v>328</v>
      </c>
      <c r="E287" s="255" t="s">
        <v>319</v>
      </c>
      <c r="F287" s="281" t="s">
        <v>1953</v>
      </c>
      <c r="G287" s="255"/>
      <c r="H287" s="250">
        <v>1.0</v>
      </c>
      <c r="I287" s="255"/>
      <c r="J287" s="293">
        <v>2990.0</v>
      </c>
      <c r="K287" s="294"/>
      <c r="L287" s="295">
        <f t="shared" ref="L287:L289" si="26">2192/4</f>
        <v>548</v>
      </c>
      <c r="M287" s="251">
        <f t="shared" ref="M287:M290" si="27">L287*H287</f>
        <v>548</v>
      </c>
      <c r="N287" s="255" t="s">
        <v>1804</v>
      </c>
      <c r="O287" s="270"/>
      <c r="P287" s="247"/>
      <c r="Q287" s="247"/>
      <c r="R287" s="286"/>
      <c r="S287" s="286"/>
      <c r="T287" s="286"/>
      <c r="U287" s="286"/>
      <c r="V287" s="286"/>
      <c r="W287" s="286"/>
      <c r="X287" s="287"/>
      <c r="Y287" s="286"/>
      <c r="Z287" s="286"/>
      <c r="AA287" s="286"/>
      <c r="AB287" s="286"/>
      <c r="AC287" s="286"/>
      <c r="AD287" s="286"/>
      <c r="AE287" s="286"/>
      <c r="AF287" s="247"/>
      <c r="AG287" s="247"/>
      <c r="AH287" s="247"/>
      <c r="AI287" s="252"/>
      <c r="AJ287" s="252"/>
      <c r="AK287" s="252"/>
      <c r="AL287" s="252"/>
    </row>
    <row r="288" ht="15.75" customHeight="1">
      <c r="A288" s="280" t="s">
        <v>315</v>
      </c>
      <c r="B288" s="255" t="s">
        <v>231</v>
      </c>
      <c r="C288" s="255" t="s">
        <v>6</v>
      </c>
      <c r="D288" s="57" t="s">
        <v>474</v>
      </c>
      <c r="E288" s="255" t="s">
        <v>319</v>
      </c>
      <c r="F288" s="281" t="s">
        <v>1953</v>
      </c>
      <c r="G288" s="462"/>
      <c r="H288" s="463">
        <v>1.0</v>
      </c>
      <c r="I288" s="462"/>
      <c r="J288" s="293">
        <v>2990.0</v>
      </c>
      <c r="K288" s="464"/>
      <c r="L288" s="465">
        <f t="shared" si="26"/>
        <v>548</v>
      </c>
      <c r="M288" s="251">
        <f t="shared" si="27"/>
        <v>548</v>
      </c>
      <c r="N288" s="462" t="s">
        <v>1804</v>
      </c>
      <c r="O288" s="270"/>
      <c r="P288" s="252"/>
      <c r="Q288" s="252"/>
      <c r="R288" s="276"/>
      <c r="S288" s="276"/>
      <c r="T288" s="276"/>
      <c r="U288" s="276"/>
      <c r="V288" s="276"/>
      <c r="W288" s="276"/>
      <c r="X288" s="277"/>
      <c r="Y288" s="276"/>
      <c r="Z288" s="276"/>
      <c r="AA288" s="276"/>
      <c r="AB288" s="276"/>
      <c r="AC288" s="276"/>
      <c r="AD288" s="276"/>
      <c r="AE288" s="276"/>
      <c r="AF288" s="252"/>
      <c r="AG288" s="252"/>
      <c r="AH288" s="252"/>
      <c r="AI288" s="252"/>
      <c r="AJ288" s="252"/>
      <c r="AK288" s="252"/>
      <c r="AL288" s="252"/>
    </row>
    <row r="289" ht="15.75" customHeight="1">
      <c r="A289" s="280" t="s">
        <v>315</v>
      </c>
      <c r="B289" s="255" t="s">
        <v>231</v>
      </c>
      <c r="C289" s="255" t="s">
        <v>6</v>
      </c>
      <c r="D289" s="57" t="s">
        <v>567</v>
      </c>
      <c r="E289" s="255" t="s">
        <v>319</v>
      </c>
      <c r="F289" s="281" t="s">
        <v>1953</v>
      </c>
      <c r="G289" s="255"/>
      <c r="H289" s="250">
        <v>1.0</v>
      </c>
      <c r="I289" s="255"/>
      <c r="J289" s="293">
        <v>2990.0</v>
      </c>
      <c r="K289" s="294"/>
      <c r="L289" s="295">
        <f t="shared" si="26"/>
        <v>548</v>
      </c>
      <c r="M289" s="251">
        <f t="shared" si="27"/>
        <v>548</v>
      </c>
      <c r="N289" s="255" t="s">
        <v>1804</v>
      </c>
      <c r="O289" s="270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255"/>
      <c r="AF289" s="255"/>
      <c r="AG289" s="255"/>
      <c r="AH289" s="255"/>
      <c r="AI289" s="252"/>
      <c r="AJ289" s="252"/>
      <c r="AK289" s="252"/>
      <c r="AL289" s="252"/>
    </row>
    <row r="290" ht="15.75" customHeight="1">
      <c r="A290" s="280" t="s">
        <v>315</v>
      </c>
      <c r="B290" s="255" t="s">
        <v>236</v>
      </c>
      <c r="C290" s="255" t="s">
        <v>6</v>
      </c>
      <c r="D290" s="57" t="s">
        <v>567</v>
      </c>
      <c r="E290" s="255" t="s">
        <v>319</v>
      </c>
      <c r="F290" s="591" t="s">
        <v>1954</v>
      </c>
      <c r="G290" s="282"/>
      <c r="H290" s="250">
        <v>1.0</v>
      </c>
      <c r="I290" s="255"/>
      <c r="J290" s="293">
        <v>2990.0</v>
      </c>
      <c r="K290" s="294"/>
      <c r="L290" s="295">
        <f>1920/2</f>
        <v>960</v>
      </c>
      <c r="M290" s="251">
        <f t="shared" si="27"/>
        <v>960</v>
      </c>
      <c r="N290" s="255" t="s">
        <v>1804</v>
      </c>
      <c r="O290" s="270"/>
      <c r="P290" s="247"/>
      <c r="Q290" s="247"/>
      <c r="R290" s="286"/>
      <c r="S290" s="286"/>
      <c r="T290" s="286"/>
      <c r="U290" s="286"/>
      <c r="V290" s="286"/>
      <c r="W290" s="286"/>
      <c r="X290" s="287"/>
      <c r="Y290" s="286"/>
      <c r="Z290" s="286"/>
      <c r="AA290" s="286"/>
      <c r="AB290" s="286"/>
      <c r="AC290" s="286"/>
      <c r="AD290" s="286"/>
      <c r="AE290" s="286"/>
      <c r="AF290" s="247"/>
      <c r="AG290" s="247"/>
      <c r="AH290" s="247"/>
      <c r="AI290" s="252"/>
      <c r="AJ290" s="252"/>
      <c r="AK290" s="252"/>
      <c r="AL290" s="252"/>
    </row>
    <row r="291" ht="15.75" customHeight="1">
      <c r="A291" s="280" t="s">
        <v>315</v>
      </c>
      <c r="B291" s="458" t="s">
        <v>231</v>
      </c>
      <c r="C291" s="458" t="s">
        <v>6</v>
      </c>
      <c r="D291" s="458" t="s">
        <v>567</v>
      </c>
      <c r="E291" s="458" t="s">
        <v>4</v>
      </c>
      <c r="F291" s="590" t="s">
        <v>1955</v>
      </c>
      <c r="G291" s="459" t="s">
        <v>1840</v>
      </c>
      <c r="H291" s="39">
        <v>1.0</v>
      </c>
      <c r="I291" s="274"/>
      <c r="J291" s="458">
        <v>4990.0</v>
      </c>
      <c r="K291" s="458">
        <v>3990.0</v>
      </c>
      <c r="L291" s="460">
        <v>1511.0</v>
      </c>
      <c r="M291" s="461">
        <v>1511.0</v>
      </c>
      <c r="N291" s="271" t="s">
        <v>1841</v>
      </c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  <c r="AA291" s="252"/>
      <c r="AB291" s="252"/>
      <c r="AC291" s="252"/>
      <c r="AD291" s="252"/>
      <c r="AE291" s="252"/>
      <c r="AF291" s="252"/>
      <c r="AG291" s="252"/>
      <c r="AH291" s="252"/>
      <c r="AI291" s="252"/>
      <c r="AJ291" s="252"/>
      <c r="AK291" s="252"/>
      <c r="AL291" s="252"/>
    </row>
    <row r="292" ht="15.75" customHeight="1">
      <c r="A292" s="280" t="s">
        <v>315</v>
      </c>
      <c r="B292" s="255" t="s">
        <v>236</v>
      </c>
      <c r="C292" s="255" t="s">
        <v>6</v>
      </c>
      <c r="D292" s="57" t="s">
        <v>474</v>
      </c>
      <c r="E292" s="255" t="s">
        <v>319</v>
      </c>
      <c r="F292" s="256" t="s">
        <v>1956</v>
      </c>
      <c r="G292" s="462"/>
      <c r="H292" s="463">
        <v>1.0</v>
      </c>
      <c r="I292" s="462"/>
      <c r="J292" s="142">
        <v>2590.0</v>
      </c>
      <c r="K292" s="462"/>
      <c r="L292" s="465">
        <f t="shared" ref="L292:L293" si="28">1371/3</f>
        <v>457</v>
      </c>
      <c r="M292" s="251">
        <f t="shared" ref="M292:M293" si="29">L292*H292</f>
        <v>457</v>
      </c>
      <c r="N292" s="462" t="s">
        <v>1804</v>
      </c>
      <c r="O292" s="270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  <c r="AA292" s="252"/>
      <c r="AB292" s="252"/>
      <c r="AC292" s="252"/>
      <c r="AD292" s="252"/>
      <c r="AE292" s="252"/>
      <c r="AF292" s="252"/>
      <c r="AG292" s="252"/>
      <c r="AH292" s="252"/>
      <c r="AI292" s="252"/>
      <c r="AJ292" s="252"/>
      <c r="AK292" s="252"/>
      <c r="AL292" s="252"/>
    </row>
    <row r="293" ht="15.75" customHeight="1">
      <c r="A293" s="280" t="s">
        <v>315</v>
      </c>
      <c r="B293" s="255" t="s">
        <v>236</v>
      </c>
      <c r="C293" s="255" t="s">
        <v>6</v>
      </c>
      <c r="D293" s="57" t="s">
        <v>567</v>
      </c>
      <c r="E293" s="255" t="s">
        <v>319</v>
      </c>
      <c r="F293" s="256" t="s">
        <v>1956</v>
      </c>
      <c r="G293" s="255"/>
      <c r="H293" s="154">
        <v>1.0</v>
      </c>
      <c r="I293" s="255"/>
      <c r="J293" s="293">
        <v>2590.0</v>
      </c>
      <c r="K293" s="255"/>
      <c r="L293" s="295">
        <f t="shared" si="28"/>
        <v>457</v>
      </c>
      <c r="M293" s="251">
        <f t="shared" si="29"/>
        <v>457</v>
      </c>
      <c r="N293" s="255" t="s">
        <v>1804</v>
      </c>
      <c r="O293" s="270"/>
      <c r="P293" s="64"/>
      <c r="Q293" s="64"/>
      <c r="R293" s="247"/>
      <c r="S293" s="247"/>
      <c r="T293" s="247"/>
      <c r="U293" s="247"/>
      <c r="V293" s="247"/>
      <c r="W293" s="247"/>
      <c r="X293" s="247"/>
      <c r="Y293" s="247"/>
      <c r="Z293" s="247"/>
      <c r="AA293" s="247"/>
      <c r="AB293" s="247"/>
      <c r="AC293" s="247"/>
      <c r="AD293" s="247"/>
      <c r="AE293" s="247"/>
      <c r="AF293" s="247"/>
      <c r="AG293" s="247"/>
      <c r="AH293" s="247"/>
      <c r="AI293" s="252"/>
      <c r="AJ293" s="252"/>
      <c r="AK293" s="252"/>
      <c r="AL293" s="252"/>
    </row>
    <row r="294" ht="15.75" customHeight="1">
      <c r="A294" s="35" t="s">
        <v>315</v>
      </c>
      <c r="B294" s="35" t="s">
        <v>231</v>
      </c>
      <c r="C294" s="35" t="s">
        <v>22</v>
      </c>
      <c r="D294" s="35" t="s">
        <v>328</v>
      </c>
      <c r="E294" s="35" t="s">
        <v>4</v>
      </c>
      <c r="F294" s="348" t="s">
        <v>1957</v>
      </c>
      <c r="G294" s="35" t="s">
        <v>524</v>
      </c>
      <c r="H294" s="39">
        <v>1.0</v>
      </c>
      <c r="I294" s="59">
        <v>3590.0</v>
      </c>
      <c r="J294" s="38"/>
      <c r="K294" s="38"/>
      <c r="L294" s="290"/>
      <c r="M294" s="378">
        <f t="shared" ref="M294:M295" si="30">2848/2</f>
        <v>1424</v>
      </c>
      <c r="N294" s="35" t="s">
        <v>1811</v>
      </c>
      <c r="O294" s="231"/>
      <c r="P294" s="231"/>
      <c r="Q294" s="231"/>
      <c r="R294" s="231"/>
      <c r="S294" s="231"/>
      <c r="T294" s="231"/>
      <c r="U294" s="231"/>
      <c r="V294" s="231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252"/>
      <c r="AJ294" s="252"/>
      <c r="AK294" s="252"/>
      <c r="AL294" s="252"/>
    </row>
    <row r="295" ht="15.75" customHeight="1">
      <c r="A295" s="35" t="s">
        <v>315</v>
      </c>
      <c r="B295" s="35" t="s">
        <v>231</v>
      </c>
      <c r="C295" s="35" t="s">
        <v>22</v>
      </c>
      <c r="D295" s="35" t="s">
        <v>567</v>
      </c>
      <c r="E295" s="35" t="s">
        <v>4</v>
      </c>
      <c r="F295" s="348" t="s">
        <v>1957</v>
      </c>
      <c r="G295" s="35" t="s">
        <v>524</v>
      </c>
      <c r="H295" s="39">
        <v>1.0</v>
      </c>
      <c r="I295" s="59">
        <v>3590.0</v>
      </c>
      <c r="J295" s="38"/>
      <c r="K295" s="38"/>
      <c r="L295" s="290"/>
      <c r="M295" s="378">
        <f t="shared" si="30"/>
        <v>1424</v>
      </c>
      <c r="N295" s="35" t="s">
        <v>1811</v>
      </c>
      <c r="O295" s="231"/>
      <c r="P295" s="231"/>
      <c r="Q295" s="231"/>
      <c r="R295" s="231"/>
      <c r="S295" s="231"/>
      <c r="T295" s="231"/>
      <c r="U295" s="231"/>
      <c r="V295" s="231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252"/>
      <c r="AJ295" s="252"/>
      <c r="AK295" s="252"/>
      <c r="AL295" s="252"/>
    </row>
    <row r="296" ht="15.75" customHeight="1">
      <c r="A296" s="280" t="s">
        <v>315</v>
      </c>
      <c r="B296" s="255" t="s">
        <v>236</v>
      </c>
      <c r="C296" s="255" t="s">
        <v>6</v>
      </c>
      <c r="D296" s="57" t="s">
        <v>567</v>
      </c>
      <c r="E296" s="255" t="s">
        <v>319</v>
      </c>
      <c r="F296" s="256" t="s">
        <v>2070</v>
      </c>
      <c r="G296" s="255"/>
      <c r="H296" s="250">
        <v>1.0</v>
      </c>
      <c r="I296" s="255"/>
      <c r="J296" s="293">
        <v>3790.0</v>
      </c>
      <c r="K296" s="255"/>
      <c r="L296" s="295">
        <v>1146.0</v>
      </c>
      <c r="M296" s="251">
        <f>L296*H296</f>
        <v>1146</v>
      </c>
      <c r="N296" s="255" t="s">
        <v>1804</v>
      </c>
      <c r="O296" s="270"/>
      <c r="P296" s="247"/>
      <c r="Q296" s="247"/>
      <c r="R296" s="247"/>
      <c r="S296" s="247"/>
      <c r="T296" s="247"/>
      <c r="U296" s="247"/>
      <c r="V296" s="247"/>
      <c r="W296" s="247"/>
      <c r="X296" s="247"/>
      <c r="Y296" s="247"/>
      <c r="Z296" s="247"/>
      <c r="AA296" s="247"/>
      <c r="AB296" s="247"/>
      <c r="AC296" s="247"/>
      <c r="AD296" s="247"/>
      <c r="AE296" s="247"/>
      <c r="AF296" s="247"/>
      <c r="AG296" s="247"/>
      <c r="AH296" s="247"/>
      <c r="AI296" s="252"/>
      <c r="AJ296" s="252"/>
      <c r="AK296" s="252"/>
      <c r="AL296" s="252"/>
    </row>
    <row r="297" ht="15.75" customHeight="1">
      <c r="A297" s="280" t="s">
        <v>315</v>
      </c>
      <c r="B297" s="458" t="s">
        <v>236</v>
      </c>
      <c r="C297" s="458" t="s">
        <v>6</v>
      </c>
      <c r="D297" s="458" t="s">
        <v>567</v>
      </c>
      <c r="E297" s="458" t="s">
        <v>4</v>
      </c>
      <c r="F297" s="590" t="s">
        <v>1958</v>
      </c>
      <c r="G297" s="459" t="s">
        <v>1840</v>
      </c>
      <c r="H297" s="39">
        <v>1.0</v>
      </c>
      <c r="I297" s="274"/>
      <c r="J297" s="458">
        <v>2990.0</v>
      </c>
      <c r="K297" s="458">
        <v>2390.0</v>
      </c>
      <c r="L297" s="460">
        <v>947.0</v>
      </c>
      <c r="M297" s="461">
        <v>947.0</v>
      </c>
      <c r="N297" s="271" t="s">
        <v>1841</v>
      </c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252"/>
      <c r="AL297" s="252"/>
    </row>
    <row r="298" ht="15.75" customHeight="1">
      <c r="A298" s="280" t="s">
        <v>315</v>
      </c>
      <c r="B298" s="458" t="s">
        <v>236</v>
      </c>
      <c r="C298" s="458" t="s">
        <v>6</v>
      </c>
      <c r="D298" s="458" t="s">
        <v>567</v>
      </c>
      <c r="E298" s="458" t="s">
        <v>4</v>
      </c>
      <c r="F298" s="590" t="s">
        <v>1959</v>
      </c>
      <c r="G298" s="459" t="s">
        <v>1840</v>
      </c>
      <c r="H298" s="39">
        <v>1.0</v>
      </c>
      <c r="I298" s="274"/>
      <c r="J298" s="458">
        <v>2990.0</v>
      </c>
      <c r="K298" s="458">
        <v>2390.0</v>
      </c>
      <c r="L298" s="460">
        <v>947.0</v>
      </c>
      <c r="M298" s="461">
        <v>947.0</v>
      </c>
      <c r="N298" s="271" t="s">
        <v>1841</v>
      </c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  <c r="AA298" s="252"/>
      <c r="AB298" s="252"/>
      <c r="AC298" s="252"/>
      <c r="AD298" s="252"/>
      <c r="AE298" s="252"/>
      <c r="AF298" s="252"/>
      <c r="AG298" s="252"/>
      <c r="AH298" s="252"/>
      <c r="AI298" s="252"/>
      <c r="AJ298" s="252"/>
      <c r="AK298" s="252"/>
      <c r="AL298" s="252"/>
    </row>
    <row r="299" ht="15.75" customHeight="1">
      <c r="A299" s="282" t="s">
        <v>315</v>
      </c>
      <c r="B299" s="458" t="s">
        <v>236</v>
      </c>
      <c r="C299" s="458" t="s">
        <v>6</v>
      </c>
      <c r="D299" s="458" t="s">
        <v>567</v>
      </c>
      <c r="E299" s="458" t="s">
        <v>4</v>
      </c>
      <c r="F299" s="590" t="s">
        <v>1960</v>
      </c>
      <c r="G299" s="459" t="s">
        <v>1840</v>
      </c>
      <c r="H299" s="39">
        <v>1.0</v>
      </c>
      <c r="I299" s="274"/>
      <c r="J299" s="458">
        <v>2990.0</v>
      </c>
      <c r="K299" s="458">
        <v>2390.0</v>
      </c>
      <c r="L299" s="460">
        <v>947.0</v>
      </c>
      <c r="M299" s="461">
        <v>947.0</v>
      </c>
      <c r="N299" s="271" t="s">
        <v>1841</v>
      </c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  <c r="AA299" s="252"/>
      <c r="AB299" s="252"/>
      <c r="AC299" s="252"/>
      <c r="AD299" s="252"/>
      <c r="AE299" s="252"/>
      <c r="AF299" s="252"/>
      <c r="AG299" s="252"/>
      <c r="AH299" s="252"/>
      <c r="AI299" s="252"/>
      <c r="AJ299" s="252"/>
      <c r="AK299" s="252"/>
      <c r="AL299" s="252"/>
    </row>
    <row r="300" ht="15.75" customHeight="1">
      <c r="A300" s="282" t="s">
        <v>315</v>
      </c>
      <c r="B300" s="458" t="s">
        <v>236</v>
      </c>
      <c r="C300" s="458" t="s">
        <v>6</v>
      </c>
      <c r="D300" s="458" t="s">
        <v>567</v>
      </c>
      <c r="E300" s="458" t="s">
        <v>4</v>
      </c>
      <c r="F300" s="590" t="s">
        <v>1961</v>
      </c>
      <c r="G300" s="459" t="s">
        <v>1840</v>
      </c>
      <c r="H300" s="39">
        <v>1.0</v>
      </c>
      <c r="I300" s="274"/>
      <c r="J300" s="458">
        <v>2990.0</v>
      </c>
      <c r="K300" s="458">
        <v>2390.0</v>
      </c>
      <c r="L300" s="460">
        <v>947.0</v>
      </c>
      <c r="M300" s="461">
        <v>947.0</v>
      </c>
      <c r="N300" s="271" t="s">
        <v>1841</v>
      </c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  <c r="AA300" s="252"/>
      <c r="AB300" s="252"/>
      <c r="AC300" s="252"/>
      <c r="AD300" s="252"/>
      <c r="AE300" s="252"/>
      <c r="AF300" s="252"/>
      <c r="AG300" s="252"/>
      <c r="AH300" s="252"/>
      <c r="AI300" s="252"/>
      <c r="AJ300" s="252"/>
      <c r="AK300" s="252"/>
      <c r="AL300" s="252"/>
    </row>
    <row r="301" ht="15.75" customHeight="1">
      <c r="A301" s="282" t="s">
        <v>315</v>
      </c>
      <c r="B301" s="458" t="s">
        <v>236</v>
      </c>
      <c r="C301" s="458" t="s">
        <v>6</v>
      </c>
      <c r="D301" s="458" t="s">
        <v>567</v>
      </c>
      <c r="E301" s="458" t="s">
        <v>4</v>
      </c>
      <c r="F301" s="590" t="s">
        <v>1962</v>
      </c>
      <c r="G301" s="459" t="s">
        <v>1840</v>
      </c>
      <c r="H301" s="39">
        <v>1.0</v>
      </c>
      <c r="I301" s="274"/>
      <c r="J301" s="458">
        <v>2990.0</v>
      </c>
      <c r="K301" s="458">
        <v>2390.0</v>
      </c>
      <c r="L301" s="460">
        <v>897.0</v>
      </c>
      <c r="M301" s="461">
        <v>897.0</v>
      </c>
      <c r="N301" s="271" t="s">
        <v>1841</v>
      </c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  <c r="AA301" s="252"/>
      <c r="AB301" s="252"/>
      <c r="AC301" s="252"/>
      <c r="AD301" s="252"/>
      <c r="AE301" s="252"/>
      <c r="AF301" s="252"/>
      <c r="AG301" s="252"/>
      <c r="AH301" s="252"/>
      <c r="AI301" s="252"/>
      <c r="AJ301" s="252"/>
      <c r="AK301" s="252"/>
      <c r="AL301" s="252"/>
    </row>
    <row r="302" ht="15.75" customHeight="1">
      <c r="A302" s="282" t="s">
        <v>315</v>
      </c>
      <c r="B302" s="458" t="s">
        <v>231</v>
      </c>
      <c r="C302" s="458" t="s">
        <v>6</v>
      </c>
      <c r="D302" s="458" t="s">
        <v>567</v>
      </c>
      <c r="E302" s="458" t="s">
        <v>4</v>
      </c>
      <c r="F302" s="590" t="s">
        <v>1963</v>
      </c>
      <c r="G302" s="459" t="s">
        <v>1840</v>
      </c>
      <c r="H302" s="39">
        <v>1.0</v>
      </c>
      <c r="I302" s="274"/>
      <c r="J302" s="458">
        <v>3990.0</v>
      </c>
      <c r="K302" s="466"/>
      <c r="L302" s="460">
        <v>1226.0</v>
      </c>
      <c r="M302" s="461">
        <v>1226.0</v>
      </c>
      <c r="N302" s="271" t="s">
        <v>1841</v>
      </c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  <c r="AA302" s="252"/>
      <c r="AB302" s="252"/>
      <c r="AC302" s="252"/>
      <c r="AD302" s="252"/>
      <c r="AE302" s="252"/>
      <c r="AF302" s="252"/>
      <c r="AG302" s="252"/>
      <c r="AH302" s="252"/>
      <c r="AI302" s="252"/>
      <c r="AJ302" s="252"/>
      <c r="AK302" s="252"/>
      <c r="AL302" s="252"/>
    </row>
    <row r="303" ht="15.75" customHeight="1">
      <c r="A303" s="35" t="s">
        <v>315</v>
      </c>
      <c r="B303" s="35" t="s">
        <v>236</v>
      </c>
      <c r="C303" s="35" t="s">
        <v>22</v>
      </c>
      <c r="D303" s="35" t="s">
        <v>328</v>
      </c>
      <c r="E303" s="35" t="s">
        <v>4</v>
      </c>
      <c r="F303" s="348" t="s">
        <v>1964</v>
      </c>
      <c r="G303" s="35" t="s">
        <v>524</v>
      </c>
      <c r="H303" s="39">
        <v>1.0</v>
      </c>
      <c r="I303" s="244">
        <v>2590.0</v>
      </c>
      <c r="J303" s="38"/>
      <c r="K303" s="38"/>
      <c r="L303" s="290"/>
      <c r="M303" s="378">
        <f>2118/2</f>
        <v>1059</v>
      </c>
      <c r="N303" s="35" t="s">
        <v>1811</v>
      </c>
      <c r="O303" s="231"/>
      <c r="P303" s="231"/>
      <c r="Q303" s="231"/>
      <c r="R303" s="231"/>
      <c r="S303" s="231"/>
      <c r="T303" s="231"/>
      <c r="U303" s="231"/>
      <c r="V303" s="231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252"/>
      <c r="AJ303" s="252"/>
      <c r="AK303" s="252"/>
      <c r="AL303" s="252"/>
    </row>
    <row r="304" ht="15.75" customHeight="1">
      <c r="A304" s="35" t="s">
        <v>315</v>
      </c>
      <c r="B304" s="35" t="s">
        <v>231</v>
      </c>
      <c r="C304" s="35" t="s">
        <v>22</v>
      </c>
      <c r="D304" s="35" t="s">
        <v>328</v>
      </c>
      <c r="E304" s="35" t="s">
        <v>4</v>
      </c>
      <c r="F304" s="348" t="s">
        <v>1965</v>
      </c>
      <c r="G304" s="35" t="s">
        <v>524</v>
      </c>
      <c r="H304" s="39">
        <v>1.0</v>
      </c>
      <c r="I304" s="59">
        <v>3990.0</v>
      </c>
      <c r="J304" s="38"/>
      <c r="K304" s="38"/>
      <c r="L304" s="290"/>
      <c r="M304" s="378">
        <f t="shared" ref="M304:M305" si="31">2236/2</f>
        <v>1118</v>
      </c>
      <c r="N304" s="35" t="s">
        <v>1811</v>
      </c>
      <c r="O304" s="231"/>
      <c r="P304" s="231"/>
      <c r="Q304" s="231"/>
      <c r="R304" s="231"/>
      <c r="S304" s="231"/>
      <c r="T304" s="231"/>
      <c r="U304" s="231"/>
      <c r="V304" s="231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252"/>
      <c r="AJ304" s="252"/>
      <c r="AK304" s="252"/>
      <c r="AL304" s="252"/>
    </row>
    <row r="305" ht="15.75" customHeight="1">
      <c r="A305" s="35" t="s">
        <v>315</v>
      </c>
      <c r="B305" s="35" t="s">
        <v>231</v>
      </c>
      <c r="C305" s="35" t="s">
        <v>22</v>
      </c>
      <c r="D305" s="35" t="s">
        <v>567</v>
      </c>
      <c r="E305" s="35" t="s">
        <v>4</v>
      </c>
      <c r="F305" s="348" t="s">
        <v>1965</v>
      </c>
      <c r="G305" s="35" t="s">
        <v>524</v>
      </c>
      <c r="H305" s="39">
        <v>1.0</v>
      </c>
      <c r="I305" s="59">
        <v>3990.0</v>
      </c>
      <c r="J305" s="38"/>
      <c r="K305" s="38"/>
      <c r="L305" s="290"/>
      <c r="M305" s="378">
        <f t="shared" si="31"/>
        <v>1118</v>
      </c>
      <c r="N305" s="35" t="s">
        <v>1811</v>
      </c>
      <c r="O305" s="231"/>
      <c r="P305" s="231"/>
      <c r="Q305" s="231"/>
      <c r="R305" s="231"/>
      <c r="S305" s="231"/>
      <c r="T305" s="231"/>
      <c r="U305" s="231"/>
      <c r="V305" s="231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252"/>
      <c r="AJ305" s="252"/>
      <c r="AK305" s="252"/>
      <c r="AL305" s="252"/>
    </row>
    <row r="306" ht="15.75" customHeight="1">
      <c r="A306" s="282" t="s">
        <v>315</v>
      </c>
      <c r="B306" s="458" t="s">
        <v>1966</v>
      </c>
      <c r="C306" s="458" t="s">
        <v>6</v>
      </c>
      <c r="D306" s="468" t="s">
        <v>328</v>
      </c>
      <c r="E306" s="458" t="s">
        <v>4</v>
      </c>
      <c r="F306" s="590" t="s">
        <v>1967</v>
      </c>
      <c r="G306" s="459" t="s">
        <v>1840</v>
      </c>
      <c r="H306" s="39">
        <v>1.0</v>
      </c>
      <c r="I306" s="274"/>
      <c r="J306" s="458">
        <v>2990.0</v>
      </c>
      <c r="K306" s="458">
        <v>2390.0</v>
      </c>
      <c r="L306" s="460">
        <v>947.0</v>
      </c>
      <c r="M306" s="461">
        <v>947.0</v>
      </c>
      <c r="N306" s="271" t="s">
        <v>1841</v>
      </c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  <c r="AA306" s="252"/>
      <c r="AB306" s="252"/>
      <c r="AC306" s="252"/>
      <c r="AD306" s="252"/>
      <c r="AE306" s="252"/>
      <c r="AF306" s="252"/>
      <c r="AG306" s="252"/>
      <c r="AH306" s="252"/>
      <c r="AI306" s="252"/>
      <c r="AJ306" s="252"/>
      <c r="AK306" s="252"/>
      <c r="AL306" s="252"/>
    </row>
    <row r="307" ht="15.75" customHeight="1">
      <c r="A307" s="282" t="s">
        <v>315</v>
      </c>
      <c r="B307" s="458" t="s">
        <v>1966</v>
      </c>
      <c r="C307" s="458" t="s">
        <v>6</v>
      </c>
      <c r="D307" s="458" t="s">
        <v>567</v>
      </c>
      <c r="E307" s="458" t="s">
        <v>4</v>
      </c>
      <c r="F307" s="590" t="s">
        <v>1968</v>
      </c>
      <c r="G307" s="459" t="s">
        <v>1840</v>
      </c>
      <c r="H307" s="39">
        <v>1.0</v>
      </c>
      <c r="I307" s="274"/>
      <c r="J307" s="458">
        <v>2990.0</v>
      </c>
      <c r="K307" s="458">
        <v>2390.0</v>
      </c>
      <c r="L307" s="460">
        <v>947.0</v>
      </c>
      <c r="M307" s="461">
        <v>947.0</v>
      </c>
      <c r="N307" s="271" t="s">
        <v>1841</v>
      </c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  <c r="AA307" s="252"/>
      <c r="AB307" s="252"/>
      <c r="AC307" s="252"/>
      <c r="AD307" s="252"/>
      <c r="AE307" s="252"/>
      <c r="AF307" s="252"/>
      <c r="AG307" s="252"/>
      <c r="AH307" s="252"/>
      <c r="AI307" s="252"/>
      <c r="AJ307" s="252"/>
      <c r="AK307" s="252"/>
      <c r="AL307" s="252"/>
    </row>
    <row r="308" ht="15.75" customHeight="1">
      <c r="A308" s="35" t="s">
        <v>315</v>
      </c>
      <c r="B308" s="35" t="s">
        <v>231</v>
      </c>
      <c r="C308" s="35" t="s">
        <v>22</v>
      </c>
      <c r="D308" s="35" t="s">
        <v>328</v>
      </c>
      <c r="E308" s="35" t="s">
        <v>4</v>
      </c>
      <c r="F308" s="348" t="s">
        <v>1969</v>
      </c>
      <c r="G308" s="35" t="s">
        <v>524</v>
      </c>
      <c r="H308" s="39">
        <v>1.0</v>
      </c>
      <c r="I308" s="59">
        <v>4390.0</v>
      </c>
      <c r="J308" s="38"/>
      <c r="K308" s="38"/>
      <c r="L308" s="290"/>
      <c r="M308" s="378">
        <f t="shared" ref="M308:M309" si="32">3542/2</f>
        <v>1771</v>
      </c>
      <c r="N308" s="35" t="s">
        <v>1811</v>
      </c>
      <c r="O308" s="231"/>
      <c r="P308" s="231"/>
      <c r="Q308" s="231"/>
      <c r="R308" s="231"/>
      <c r="S308" s="231"/>
      <c r="T308" s="231"/>
      <c r="U308" s="231"/>
      <c r="V308" s="231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252"/>
      <c r="AJ308" s="252"/>
      <c r="AK308" s="252"/>
      <c r="AL308" s="252"/>
    </row>
    <row r="309" ht="15.75" customHeight="1">
      <c r="A309" s="35" t="s">
        <v>315</v>
      </c>
      <c r="B309" s="35" t="s">
        <v>231</v>
      </c>
      <c r="C309" s="35" t="s">
        <v>22</v>
      </c>
      <c r="D309" s="35" t="s">
        <v>567</v>
      </c>
      <c r="E309" s="35" t="s">
        <v>4</v>
      </c>
      <c r="F309" s="348" t="s">
        <v>1969</v>
      </c>
      <c r="G309" s="35" t="s">
        <v>524</v>
      </c>
      <c r="H309" s="39">
        <v>1.0</v>
      </c>
      <c r="I309" s="59">
        <v>4390.0</v>
      </c>
      <c r="J309" s="38"/>
      <c r="K309" s="38"/>
      <c r="L309" s="290"/>
      <c r="M309" s="378">
        <f t="shared" si="32"/>
        <v>1771</v>
      </c>
      <c r="N309" s="35" t="s">
        <v>1811</v>
      </c>
      <c r="O309" s="231"/>
      <c r="P309" s="231"/>
      <c r="Q309" s="231"/>
      <c r="R309" s="231"/>
      <c r="S309" s="231"/>
      <c r="T309" s="231"/>
      <c r="U309" s="231"/>
      <c r="V309" s="231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252"/>
      <c r="AJ309" s="252"/>
      <c r="AK309" s="252"/>
      <c r="AL309" s="252"/>
    </row>
    <row r="310" ht="15.75" customHeight="1">
      <c r="A310" s="35" t="s">
        <v>315</v>
      </c>
      <c r="B310" s="35" t="s">
        <v>956</v>
      </c>
      <c r="C310" s="35" t="s">
        <v>22</v>
      </c>
      <c r="D310" s="35" t="s">
        <v>567</v>
      </c>
      <c r="E310" s="35" t="s">
        <v>4</v>
      </c>
      <c r="F310" s="348" t="s">
        <v>1970</v>
      </c>
      <c r="G310" s="35" t="s">
        <v>524</v>
      </c>
      <c r="H310" s="39">
        <v>1.0</v>
      </c>
      <c r="I310" s="59">
        <v>2290.0</v>
      </c>
      <c r="J310" s="38"/>
      <c r="K310" s="38"/>
      <c r="L310" s="290"/>
      <c r="M310" s="378">
        <f>1774/2</f>
        <v>887</v>
      </c>
      <c r="N310" s="35" t="s">
        <v>1811</v>
      </c>
      <c r="O310" s="231"/>
      <c r="P310" s="231"/>
      <c r="Q310" s="231"/>
      <c r="R310" s="231"/>
      <c r="S310" s="231"/>
      <c r="T310" s="231"/>
      <c r="U310" s="231"/>
      <c r="V310" s="231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252"/>
      <c r="AJ310" s="252"/>
      <c r="AK310" s="252"/>
      <c r="AL310" s="252"/>
    </row>
    <row r="311" ht="15.75" customHeight="1">
      <c r="A311" s="35" t="s">
        <v>315</v>
      </c>
      <c r="B311" s="35" t="s">
        <v>956</v>
      </c>
      <c r="C311" s="35" t="s">
        <v>22</v>
      </c>
      <c r="D311" s="35" t="s">
        <v>567</v>
      </c>
      <c r="E311" s="35" t="s">
        <v>4</v>
      </c>
      <c r="F311" s="348" t="s">
        <v>1971</v>
      </c>
      <c r="G311" s="35" t="s">
        <v>524</v>
      </c>
      <c r="H311" s="39">
        <v>1.0</v>
      </c>
      <c r="I311" s="59">
        <v>2290.0</v>
      </c>
      <c r="J311" s="38"/>
      <c r="K311" s="38"/>
      <c r="L311" s="290"/>
      <c r="M311" s="378">
        <f t="shared" ref="M311:M314" si="33">2661/3</f>
        <v>887</v>
      </c>
      <c r="N311" s="35" t="s">
        <v>1811</v>
      </c>
      <c r="O311" s="231"/>
      <c r="P311" s="231"/>
      <c r="Q311" s="231"/>
      <c r="R311" s="231"/>
      <c r="S311" s="231"/>
      <c r="T311" s="231"/>
      <c r="U311" s="231"/>
      <c r="V311" s="231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252"/>
      <c r="AJ311" s="252"/>
      <c r="AK311" s="252"/>
      <c r="AL311" s="252"/>
    </row>
    <row r="312" ht="15.75" customHeight="1">
      <c r="A312" s="35" t="s">
        <v>315</v>
      </c>
      <c r="B312" s="35" t="s">
        <v>956</v>
      </c>
      <c r="C312" s="35" t="s">
        <v>22</v>
      </c>
      <c r="D312" s="35" t="s">
        <v>328</v>
      </c>
      <c r="E312" s="35" t="s">
        <v>4</v>
      </c>
      <c r="F312" s="348" t="s">
        <v>1971</v>
      </c>
      <c r="G312" s="35" t="s">
        <v>524</v>
      </c>
      <c r="H312" s="39">
        <v>1.0</v>
      </c>
      <c r="I312" s="59">
        <v>2290.0</v>
      </c>
      <c r="J312" s="38"/>
      <c r="K312" s="38"/>
      <c r="L312" s="290"/>
      <c r="M312" s="378">
        <f t="shared" si="33"/>
        <v>887</v>
      </c>
      <c r="N312" s="35" t="s">
        <v>1811</v>
      </c>
      <c r="O312" s="231"/>
      <c r="P312" s="231"/>
      <c r="Q312" s="231"/>
      <c r="R312" s="231"/>
      <c r="S312" s="231"/>
      <c r="T312" s="231"/>
      <c r="U312" s="231"/>
      <c r="V312" s="231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252"/>
      <c r="AJ312" s="252"/>
      <c r="AK312" s="252"/>
      <c r="AL312" s="252"/>
    </row>
    <row r="313" ht="15.75" customHeight="1">
      <c r="A313" s="35" t="s">
        <v>315</v>
      </c>
      <c r="B313" s="35" t="s">
        <v>956</v>
      </c>
      <c r="C313" s="35" t="s">
        <v>22</v>
      </c>
      <c r="D313" s="35" t="s">
        <v>328</v>
      </c>
      <c r="E313" s="35" t="s">
        <v>4</v>
      </c>
      <c r="F313" s="348" t="s">
        <v>1972</v>
      </c>
      <c r="G313" s="35" t="s">
        <v>524</v>
      </c>
      <c r="H313" s="39">
        <v>2.0</v>
      </c>
      <c r="I313" s="59">
        <v>2290.0</v>
      </c>
      <c r="J313" s="38"/>
      <c r="K313" s="38"/>
      <c r="L313" s="290"/>
      <c r="M313" s="378">
        <f t="shared" si="33"/>
        <v>887</v>
      </c>
      <c r="N313" s="35" t="s">
        <v>1811</v>
      </c>
      <c r="O313" s="231"/>
      <c r="P313" s="231"/>
      <c r="Q313" s="231"/>
      <c r="R313" s="231"/>
      <c r="S313" s="231"/>
      <c r="T313" s="231"/>
      <c r="U313" s="231"/>
      <c r="V313" s="231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252"/>
      <c r="AJ313" s="252"/>
      <c r="AK313" s="252"/>
      <c r="AL313" s="252"/>
    </row>
    <row r="314" ht="15.75" customHeight="1">
      <c r="A314" s="35" t="s">
        <v>315</v>
      </c>
      <c r="B314" s="35" t="s">
        <v>956</v>
      </c>
      <c r="C314" s="35" t="s">
        <v>22</v>
      </c>
      <c r="D314" s="35" t="s">
        <v>567</v>
      </c>
      <c r="E314" s="35" t="s">
        <v>4</v>
      </c>
      <c r="F314" s="348" t="s">
        <v>1972</v>
      </c>
      <c r="G314" s="35" t="s">
        <v>524</v>
      </c>
      <c r="H314" s="39">
        <v>1.0</v>
      </c>
      <c r="I314" s="59">
        <v>2290.0</v>
      </c>
      <c r="J314" s="38"/>
      <c r="K314" s="38"/>
      <c r="L314" s="290"/>
      <c r="M314" s="378">
        <f t="shared" si="33"/>
        <v>887</v>
      </c>
      <c r="N314" s="35" t="s">
        <v>1811</v>
      </c>
      <c r="O314" s="231"/>
      <c r="P314" s="231"/>
      <c r="Q314" s="231"/>
      <c r="R314" s="231"/>
      <c r="S314" s="231"/>
      <c r="T314" s="231"/>
      <c r="U314" s="231"/>
      <c r="V314" s="231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252"/>
      <c r="AJ314" s="252"/>
      <c r="AK314" s="252"/>
      <c r="AL314" s="252"/>
    </row>
    <row r="315" ht="15.75" customHeight="1">
      <c r="A315" s="282" t="s">
        <v>315</v>
      </c>
      <c r="B315" s="255" t="s">
        <v>231</v>
      </c>
      <c r="C315" s="255" t="s">
        <v>6</v>
      </c>
      <c r="D315" s="57" t="s">
        <v>567</v>
      </c>
      <c r="E315" s="255" t="s">
        <v>319</v>
      </c>
      <c r="F315" s="281" t="s">
        <v>1974</v>
      </c>
      <c r="G315" s="255"/>
      <c r="H315" s="250">
        <v>1.0</v>
      </c>
      <c r="I315" s="255"/>
      <c r="J315" s="293">
        <v>3990.0</v>
      </c>
      <c r="K315" s="294"/>
      <c r="L315" s="295">
        <f>3900/3</f>
        <v>1300</v>
      </c>
      <c r="M315" s="251">
        <f>L315*H315</f>
        <v>1300</v>
      </c>
      <c r="N315" s="255" t="s">
        <v>1804</v>
      </c>
      <c r="O315" s="270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52"/>
      <c r="AJ315" s="252"/>
      <c r="AK315" s="252"/>
      <c r="AL315" s="252"/>
    </row>
    <row r="316" ht="15.75" customHeight="1">
      <c r="A316" s="282" t="s">
        <v>315</v>
      </c>
      <c r="B316" s="458" t="s">
        <v>231</v>
      </c>
      <c r="C316" s="458" t="s">
        <v>6</v>
      </c>
      <c r="D316" s="458" t="s">
        <v>328</v>
      </c>
      <c r="E316" s="458" t="s">
        <v>4</v>
      </c>
      <c r="F316" s="590" t="s">
        <v>1975</v>
      </c>
      <c r="G316" s="459" t="s">
        <v>1840</v>
      </c>
      <c r="H316" s="39">
        <v>1.0</v>
      </c>
      <c r="I316" s="274"/>
      <c r="J316" s="458">
        <v>4490.0</v>
      </c>
      <c r="K316" s="458">
        <v>3590.0</v>
      </c>
      <c r="L316" s="460">
        <v>1283.0</v>
      </c>
      <c r="M316" s="461">
        <v>1283.0</v>
      </c>
      <c r="N316" s="271" t="s">
        <v>1841</v>
      </c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52"/>
      <c r="AK316" s="252"/>
      <c r="AL316" s="252"/>
    </row>
    <row r="317" ht="15.75" customHeight="1">
      <c r="A317" s="282" t="s">
        <v>315</v>
      </c>
      <c r="B317" s="458" t="s">
        <v>231</v>
      </c>
      <c r="C317" s="458" t="s">
        <v>6</v>
      </c>
      <c r="D317" s="458" t="s">
        <v>567</v>
      </c>
      <c r="E317" s="458" t="s">
        <v>4</v>
      </c>
      <c r="F317" s="590" t="s">
        <v>1975</v>
      </c>
      <c r="G317" s="459" t="s">
        <v>1840</v>
      </c>
      <c r="H317" s="39">
        <v>1.0</v>
      </c>
      <c r="I317" s="274"/>
      <c r="J317" s="458">
        <v>4490.0</v>
      </c>
      <c r="K317" s="458">
        <v>3590.0</v>
      </c>
      <c r="L317" s="460">
        <v>1283.0</v>
      </c>
      <c r="M317" s="461">
        <v>1283.0</v>
      </c>
      <c r="N317" s="271" t="s">
        <v>1841</v>
      </c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  <c r="AA317" s="252"/>
      <c r="AB317" s="252"/>
      <c r="AC317" s="252"/>
      <c r="AD317" s="252"/>
      <c r="AE317" s="252"/>
      <c r="AF317" s="252"/>
      <c r="AG317" s="252"/>
      <c r="AH317" s="252"/>
      <c r="AI317" s="252"/>
      <c r="AJ317" s="252"/>
      <c r="AK317" s="252"/>
      <c r="AL317" s="252"/>
    </row>
    <row r="318" ht="15.75" customHeight="1">
      <c r="A318" s="282" t="s">
        <v>315</v>
      </c>
      <c r="B318" s="458" t="s">
        <v>231</v>
      </c>
      <c r="C318" s="458" t="s">
        <v>6</v>
      </c>
      <c r="D318" s="458" t="s">
        <v>328</v>
      </c>
      <c r="E318" s="458" t="s">
        <v>4</v>
      </c>
      <c r="F318" s="590" t="s">
        <v>1976</v>
      </c>
      <c r="G318" s="459" t="s">
        <v>1840</v>
      </c>
      <c r="H318" s="39">
        <v>1.0</v>
      </c>
      <c r="I318" s="274"/>
      <c r="J318" s="458">
        <v>4490.0</v>
      </c>
      <c r="K318" s="458">
        <v>3590.0</v>
      </c>
      <c r="L318" s="460">
        <v>1283.0</v>
      </c>
      <c r="M318" s="461">
        <v>1283.0</v>
      </c>
      <c r="N318" s="271" t="s">
        <v>1841</v>
      </c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  <c r="AA318" s="252"/>
      <c r="AB318" s="252"/>
      <c r="AC318" s="252"/>
      <c r="AD318" s="252"/>
      <c r="AE318" s="252"/>
      <c r="AF318" s="252"/>
      <c r="AG318" s="252"/>
      <c r="AH318" s="252"/>
      <c r="AI318" s="252"/>
      <c r="AJ318" s="252"/>
      <c r="AK318" s="252"/>
      <c r="AL318" s="252"/>
    </row>
    <row r="319" ht="15.75" customHeight="1">
      <c r="A319" s="282" t="s">
        <v>315</v>
      </c>
      <c r="B319" s="458" t="s">
        <v>231</v>
      </c>
      <c r="C319" s="458" t="s">
        <v>6</v>
      </c>
      <c r="D319" s="458" t="s">
        <v>567</v>
      </c>
      <c r="E319" s="458" t="s">
        <v>4</v>
      </c>
      <c r="F319" s="590" t="s">
        <v>1976</v>
      </c>
      <c r="G319" s="459" t="s">
        <v>1840</v>
      </c>
      <c r="H319" s="39">
        <v>1.0</v>
      </c>
      <c r="I319" s="274"/>
      <c r="J319" s="458">
        <v>4490.0</v>
      </c>
      <c r="K319" s="458">
        <v>3590.0</v>
      </c>
      <c r="L319" s="460">
        <v>1283.0</v>
      </c>
      <c r="M319" s="461">
        <v>1283.0</v>
      </c>
      <c r="N319" s="271" t="s">
        <v>1841</v>
      </c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  <c r="AA319" s="252"/>
      <c r="AB319" s="252"/>
      <c r="AC319" s="252"/>
      <c r="AD319" s="252"/>
      <c r="AE319" s="252"/>
      <c r="AF319" s="252"/>
      <c r="AG319" s="252"/>
      <c r="AH319" s="252"/>
      <c r="AI319" s="252"/>
      <c r="AJ319" s="252"/>
      <c r="AK319" s="252"/>
      <c r="AL319" s="252"/>
    </row>
    <row r="320" ht="15.75" customHeight="1">
      <c r="A320" s="282" t="s">
        <v>315</v>
      </c>
      <c r="B320" s="458" t="s">
        <v>231</v>
      </c>
      <c r="C320" s="458" t="s">
        <v>6</v>
      </c>
      <c r="D320" s="458" t="s">
        <v>567</v>
      </c>
      <c r="E320" s="458" t="s">
        <v>4</v>
      </c>
      <c r="F320" s="590" t="s">
        <v>1977</v>
      </c>
      <c r="G320" s="459" t="s">
        <v>1840</v>
      </c>
      <c r="H320" s="39">
        <v>1.0</v>
      </c>
      <c r="I320" s="274"/>
      <c r="J320" s="458">
        <v>4490.0</v>
      </c>
      <c r="K320" s="458">
        <v>3590.0</v>
      </c>
      <c r="L320" s="460">
        <v>1283.0</v>
      </c>
      <c r="M320" s="461">
        <v>1283.0</v>
      </c>
      <c r="N320" s="271" t="s">
        <v>1841</v>
      </c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52"/>
      <c r="AK320" s="252"/>
      <c r="AL320" s="252"/>
    </row>
    <row r="321" ht="15.75" customHeight="1">
      <c r="A321" s="282" t="s">
        <v>315</v>
      </c>
      <c r="B321" s="458" t="s">
        <v>231</v>
      </c>
      <c r="C321" s="458" t="s">
        <v>6</v>
      </c>
      <c r="D321" s="458" t="s">
        <v>567</v>
      </c>
      <c r="E321" s="458" t="s">
        <v>4</v>
      </c>
      <c r="F321" s="590" t="s">
        <v>1978</v>
      </c>
      <c r="G321" s="459" t="s">
        <v>1840</v>
      </c>
      <c r="H321" s="39">
        <v>1.0</v>
      </c>
      <c r="I321" s="274"/>
      <c r="J321" s="458">
        <v>4490.0</v>
      </c>
      <c r="K321" s="458">
        <v>3590.0</v>
      </c>
      <c r="L321" s="460">
        <v>1283.0</v>
      </c>
      <c r="M321" s="461">
        <v>1283.0</v>
      </c>
      <c r="N321" s="271" t="s">
        <v>1841</v>
      </c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52"/>
      <c r="AK321" s="252"/>
      <c r="AL321" s="252"/>
    </row>
    <row r="322" ht="15.75" customHeight="1">
      <c r="A322" s="282" t="s">
        <v>315</v>
      </c>
      <c r="B322" s="458" t="s">
        <v>231</v>
      </c>
      <c r="C322" s="458" t="s">
        <v>6</v>
      </c>
      <c r="D322" s="458" t="s">
        <v>567</v>
      </c>
      <c r="E322" s="458" t="s">
        <v>4</v>
      </c>
      <c r="F322" s="590" t="s">
        <v>1979</v>
      </c>
      <c r="G322" s="459" t="s">
        <v>1840</v>
      </c>
      <c r="H322" s="39">
        <v>1.0</v>
      </c>
      <c r="I322" s="274"/>
      <c r="J322" s="458">
        <v>4490.0</v>
      </c>
      <c r="K322" s="458">
        <v>3590.0</v>
      </c>
      <c r="L322" s="460">
        <v>1283.0</v>
      </c>
      <c r="M322" s="461">
        <v>1283.0</v>
      </c>
      <c r="N322" s="271" t="s">
        <v>1841</v>
      </c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  <c r="AA322" s="252"/>
      <c r="AB322" s="252"/>
      <c r="AC322" s="252"/>
      <c r="AD322" s="252"/>
      <c r="AE322" s="252"/>
      <c r="AF322" s="252"/>
      <c r="AG322" s="252"/>
      <c r="AH322" s="252"/>
      <c r="AI322" s="252"/>
      <c r="AJ322" s="252"/>
      <c r="AK322" s="252"/>
      <c r="AL322" s="252"/>
    </row>
    <row r="323" ht="15.75" customHeight="1">
      <c r="A323" s="282" t="s">
        <v>315</v>
      </c>
      <c r="B323" s="458" t="s">
        <v>231</v>
      </c>
      <c r="C323" s="458" t="s">
        <v>6</v>
      </c>
      <c r="D323" s="458" t="s">
        <v>567</v>
      </c>
      <c r="E323" s="458" t="s">
        <v>4</v>
      </c>
      <c r="F323" s="590" t="s">
        <v>1980</v>
      </c>
      <c r="G323" s="459" t="s">
        <v>1840</v>
      </c>
      <c r="H323" s="39">
        <v>1.0</v>
      </c>
      <c r="I323" s="274"/>
      <c r="J323" s="458">
        <v>4490.0</v>
      </c>
      <c r="K323" s="458">
        <v>3590.0</v>
      </c>
      <c r="L323" s="460">
        <v>1283.0</v>
      </c>
      <c r="M323" s="461">
        <v>1283.0</v>
      </c>
      <c r="N323" s="271" t="s">
        <v>1841</v>
      </c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  <c r="AA323" s="252"/>
      <c r="AB323" s="252"/>
      <c r="AC323" s="252"/>
      <c r="AD323" s="252"/>
      <c r="AE323" s="252"/>
      <c r="AF323" s="252"/>
      <c r="AG323" s="252"/>
      <c r="AH323" s="252"/>
      <c r="AI323" s="252"/>
      <c r="AJ323" s="252"/>
      <c r="AK323" s="252"/>
      <c r="AL323" s="252"/>
    </row>
    <row r="324" ht="15.75" customHeight="1">
      <c r="A324" s="282" t="s">
        <v>315</v>
      </c>
      <c r="B324" s="458" t="s">
        <v>246</v>
      </c>
      <c r="C324" s="458" t="s">
        <v>6</v>
      </c>
      <c r="D324" s="458" t="s">
        <v>567</v>
      </c>
      <c r="E324" s="458" t="s">
        <v>4</v>
      </c>
      <c r="F324" s="590" t="s">
        <v>1981</v>
      </c>
      <c r="G324" s="459" t="s">
        <v>1840</v>
      </c>
      <c r="H324" s="39">
        <v>1.0</v>
      </c>
      <c r="I324" s="274"/>
      <c r="J324" s="458">
        <v>2990.0</v>
      </c>
      <c r="K324" s="458">
        <v>2390.0</v>
      </c>
      <c r="L324" s="460">
        <v>947.0</v>
      </c>
      <c r="M324" s="461">
        <v>947.0</v>
      </c>
      <c r="N324" s="271" t="s">
        <v>1841</v>
      </c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  <c r="AA324" s="252"/>
      <c r="AB324" s="252"/>
      <c r="AC324" s="252"/>
      <c r="AD324" s="252"/>
      <c r="AE324" s="252"/>
      <c r="AF324" s="252"/>
      <c r="AG324" s="252"/>
      <c r="AH324" s="252"/>
      <c r="AI324" s="252"/>
      <c r="AJ324" s="252"/>
      <c r="AK324" s="252"/>
      <c r="AL324" s="252"/>
    </row>
    <row r="325" ht="15.75" customHeight="1">
      <c r="A325" s="282" t="s">
        <v>315</v>
      </c>
      <c r="B325" s="458" t="s">
        <v>246</v>
      </c>
      <c r="C325" s="458" t="s">
        <v>6</v>
      </c>
      <c r="D325" s="458" t="s">
        <v>567</v>
      </c>
      <c r="E325" s="458" t="s">
        <v>4</v>
      </c>
      <c r="F325" s="590" t="s">
        <v>1982</v>
      </c>
      <c r="G325" s="459" t="s">
        <v>1840</v>
      </c>
      <c r="H325" s="39">
        <v>1.0</v>
      </c>
      <c r="I325" s="274"/>
      <c r="J325" s="458">
        <v>2990.0</v>
      </c>
      <c r="K325" s="458">
        <v>2390.0</v>
      </c>
      <c r="L325" s="460">
        <v>947.0</v>
      </c>
      <c r="M325" s="461">
        <v>947.0</v>
      </c>
      <c r="N325" s="271" t="s">
        <v>1841</v>
      </c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  <c r="AA325" s="252"/>
      <c r="AB325" s="252"/>
      <c r="AC325" s="252"/>
      <c r="AD325" s="252"/>
      <c r="AE325" s="252"/>
      <c r="AF325" s="252"/>
      <c r="AG325" s="252"/>
      <c r="AH325" s="252"/>
      <c r="AI325" s="252"/>
      <c r="AJ325" s="252"/>
      <c r="AK325" s="252"/>
      <c r="AL325" s="252"/>
    </row>
    <row r="326" ht="15.75" customHeight="1">
      <c r="A326" s="282" t="s">
        <v>315</v>
      </c>
      <c r="B326" s="458" t="s">
        <v>246</v>
      </c>
      <c r="C326" s="458" t="s">
        <v>6</v>
      </c>
      <c r="D326" s="468" t="s">
        <v>328</v>
      </c>
      <c r="E326" s="458" t="s">
        <v>4</v>
      </c>
      <c r="F326" s="590" t="s">
        <v>2119</v>
      </c>
      <c r="G326" s="459" t="s">
        <v>1840</v>
      </c>
      <c r="H326" s="39">
        <v>1.0</v>
      </c>
      <c r="I326" s="274"/>
      <c r="J326" s="458">
        <v>2990.0</v>
      </c>
      <c r="K326" s="458">
        <v>2390.0</v>
      </c>
      <c r="L326" s="460">
        <v>947.0</v>
      </c>
      <c r="M326" s="461">
        <v>947.0</v>
      </c>
      <c r="N326" s="271" t="s">
        <v>1841</v>
      </c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  <c r="AA326" s="252"/>
      <c r="AB326" s="252"/>
      <c r="AC326" s="252"/>
      <c r="AD326" s="252"/>
      <c r="AE326" s="252"/>
      <c r="AF326" s="252"/>
      <c r="AG326" s="252"/>
      <c r="AH326" s="252"/>
      <c r="AI326" s="252"/>
      <c r="AJ326" s="252"/>
      <c r="AK326" s="252"/>
      <c r="AL326" s="252"/>
    </row>
    <row r="327" ht="15.75" customHeight="1">
      <c r="A327" s="271" t="s">
        <v>315</v>
      </c>
      <c r="B327" s="57" t="s">
        <v>231</v>
      </c>
      <c r="C327" s="57" t="s">
        <v>6</v>
      </c>
      <c r="D327" s="57" t="s">
        <v>328</v>
      </c>
      <c r="E327" s="57" t="s">
        <v>4</v>
      </c>
      <c r="F327" s="57" t="s">
        <v>787</v>
      </c>
      <c r="G327" s="57" t="s">
        <v>524</v>
      </c>
      <c r="H327" s="38">
        <v>1.0</v>
      </c>
      <c r="I327" s="113">
        <v>4990.0</v>
      </c>
      <c r="J327" s="132">
        <v>3990.0</v>
      </c>
      <c r="K327" s="104"/>
      <c r="L327" s="133">
        <v>1663.0</v>
      </c>
      <c r="M327" s="381">
        <v>1497.0</v>
      </c>
      <c r="N327" s="57" t="s">
        <v>748</v>
      </c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  <c r="AA327" s="252"/>
      <c r="AB327" s="252"/>
      <c r="AC327" s="252"/>
      <c r="AD327" s="252"/>
      <c r="AE327" s="252"/>
      <c r="AF327" s="252"/>
      <c r="AG327" s="252"/>
      <c r="AH327" s="252"/>
      <c r="AI327" s="252"/>
      <c r="AJ327" s="270"/>
      <c r="AK327" s="270"/>
      <c r="AL327" s="270"/>
    </row>
    <row r="328" ht="15.75" customHeight="1">
      <c r="A328" s="271" t="s">
        <v>315</v>
      </c>
      <c r="B328" s="57" t="s">
        <v>231</v>
      </c>
      <c r="C328" s="57" t="s">
        <v>6</v>
      </c>
      <c r="D328" s="57" t="s">
        <v>328</v>
      </c>
      <c r="E328" s="57" t="s">
        <v>4</v>
      </c>
      <c r="F328" s="57" t="s">
        <v>788</v>
      </c>
      <c r="G328" s="57" t="s">
        <v>524</v>
      </c>
      <c r="H328" s="38">
        <v>1.0</v>
      </c>
      <c r="I328" s="113">
        <v>4990.0</v>
      </c>
      <c r="J328" s="132">
        <v>3990.0</v>
      </c>
      <c r="K328" s="104"/>
      <c r="L328" s="133">
        <v>1663.0</v>
      </c>
      <c r="M328" s="381">
        <v>1497.0</v>
      </c>
      <c r="N328" s="57" t="s">
        <v>748</v>
      </c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  <c r="AA328" s="252"/>
      <c r="AB328" s="252"/>
      <c r="AC328" s="252"/>
      <c r="AD328" s="252"/>
      <c r="AE328" s="252"/>
      <c r="AF328" s="252"/>
      <c r="AG328" s="252"/>
      <c r="AH328" s="252"/>
      <c r="AI328" s="252"/>
      <c r="AJ328" s="270"/>
      <c r="AK328" s="270"/>
      <c r="AL328" s="270"/>
    </row>
    <row r="329" ht="15.75" customHeight="1">
      <c r="A329" s="271" t="s">
        <v>315</v>
      </c>
      <c r="B329" s="271" t="s">
        <v>231</v>
      </c>
      <c r="C329" s="271" t="s">
        <v>6</v>
      </c>
      <c r="D329" s="271" t="s">
        <v>567</v>
      </c>
      <c r="E329" s="271" t="s">
        <v>319</v>
      </c>
      <c r="F329" s="272" t="s">
        <v>543</v>
      </c>
      <c r="G329" s="271" t="s">
        <v>377</v>
      </c>
      <c r="H329" s="273">
        <v>0.0</v>
      </c>
      <c r="I329" s="480"/>
      <c r="J329" s="271">
        <v>5390.0</v>
      </c>
      <c r="K329" s="280"/>
      <c r="L329" s="481">
        <v>2163.0</v>
      </c>
      <c r="M329" s="482">
        <v>2054.85</v>
      </c>
      <c r="N329" s="271" t="s">
        <v>378</v>
      </c>
      <c r="O329" s="363" t="s">
        <v>2142</v>
      </c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  <c r="AA329" s="252"/>
      <c r="AB329" s="252"/>
      <c r="AC329" s="252"/>
      <c r="AD329" s="252"/>
      <c r="AE329" s="252"/>
      <c r="AF329" s="252"/>
      <c r="AG329" s="252"/>
      <c r="AH329" s="252"/>
      <c r="AI329" s="252"/>
      <c r="AJ329" s="252"/>
      <c r="AK329" s="252"/>
      <c r="AL329" s="252"/>
    </row>
    <row r="330" ht="15.75" customHeight="1">
      <c r="A330" s="35" t="s">
        <v>315</v>
      </c>
      <c r="B330" s="35" t="s">
        <v>231</v>
      </c>
      <c r="C330" s="35" t="s">
        <v>6</v>
      </c>
      <c r="D330" s="35" t="s">
        <v>328</v>
      </c>
      <c r="E330" s="35" t="s">
        <v>4</v>
      </c>
      <c r="F330" s="35" t="s">
        <v>543</v>
      </c>
      <c r="G330" s="35" t="s">
        <v>524</v>
      </c>
      <c r="H330" s="39">
        <v>1.0</v>
      </c>
      <c r="I330" s="274"/>
      <c r="J330" s="59">
        <v>5390.0</v>
      </c>
      <c r="K330" s="38"/>
      <c r="L330" s="274"/>
      <c r="M330" s="107">
        <v>2055.0</v>
      </c>
      <c r="N330" s="35" t="s">
        <v>522</v>
      </c>
      <c r="O330" s="231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  <c r="AA330" s="252"/>
      <c r="AB330" s="252"/>
      <c r="AC330" s="252"/>
      <c r="AD330" s="252"/>
      <c r="AE330" s="252"/>
      <c r="AF330" s="252"/>
      <c r="AG330" s="252"/>
      <c r="AH330" s="252"/>
      <c r="AI330" s="252"/>
      <c r="AJ330" s="252"/>
      <c r="AK330" s="252"/>
      <c r="AL330" s="252"/>
    </row>
    <row r="331" ht="15.75" customHeight="1">
      <c r="A331" s="35" t="s">
        <v>315</v>
      </c>
      <c r="B331" s="35" t="s">
        <v>231</v>
      </c>
      <c r="C331" s="35" t="s">
        <v>6</v>
      </c>
      <c r="D331" s="35" t="s">
        <v>567</v>
      </c>
      <c r="E331" s="35" t="s">
        <v>4</v>
      </c>
      <c r="F331" s="35" t="s">
        <v>543</v>
      </c>
      <c r="G331" s="35" t="s">
        <v>524</v>
      </c>
      <c r="H331" s="39">
        <v>1.0</v>
      </c>
      <c r="I331" s="274"/>
      <c r="J331" s="59">
        <v>5390.0</v>
      </c>
      <c r="K331" s="38"/>
      <c r="L331" s="274"/>
      <c r="M331" s="107">
        <v>2055.0</v>
      </c>
      <c r="N331" s="35" t="s">
        <v>522</v>
      </c>
      <c r="O331" s="231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  <c r="AA331" s="252"/>
      <c r="AB331" s="252"/>
      <c r="AC331" s="252"/>
      <c r="AD331" s="252"/>
      <c r="AE331" s="252"/>
      <c r="AF331" s="252"/>
      <c r="AG331" s="252"/>
      <c r="AH331" s="252"/>
      <c r="AI331" s="252"/>
      <c r="AJ331" s="252"/>
      <c r="AK331" s="252"/>
      <c r="AL331" s="252"/>
    </row>
    <row r="332" ht="15.75" customHeight="1">
      <c r="A332" s="35" t="s">
        <v>315</v>
      </c>
      <c r="B332" s="35" t="s">
        <v>231</v>
      </c>
      <c r="C332" s="35" t="s">
        <v>6</v>
      </c>
      <c r="D332" s="35" t="s">
        <v>328</v>
      </c>
      <c r="E332" s="35" t="s">
        <v>4</v>
      </c>
      <c r="F332" s="35" t="s">
        <v>544</v>
      </c>
      <c r="G332" s="35" t="s">
        <v>524</v>
      </c>
      <c r="H332" s="39">
        <v>1.0</v>
      </c>
      <c r="I332" s="274"/>
      <c r="J332" s="59">
        <v>5390.0</v>
      </c>
      <c r="K332" s="38"/>
      <c r="L332" s="274"/>
      <c r="M332" s="107">
        <v>2055.0</v>
      </c>
      <c r="N332" s="35" t="s">
        <v>522</v>
      </c>
      <c r="O332" s="231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  <c r="AH332" s="252"/>
      <c r="AI332" s="252"/>
      <c r="AJ332" s="252"/>
      <c r="AK332" s="252"/>
      <c r="AL332" s="252"/>
    </row>
    <row r="333" ht="15.75" customHeight="1">
      <c r="A333" s="35" t="s">
        <v>315</v>
      </c>
      <c r="B333" s="35" t="s">
        <v>231</v>
      </c>
      <c r="C333" s="35" t="s">
        <v>6</v>
      </c>
      <c r="D333" s="35" t="s">
        <v>567</v>
      </c>
      <c r="E333" s="35" t="s">
        <v>4</v>
      </c>
      <c r="F333" s="35" t="s">
        <v>544</v>
      </c>
      <c r="G333" s="35" t="s">
        <v>524</v>
      </c>
      <c r="H333" s="39">
        <v>1.0</v>
      </c>
      <c r="I333" s="274"/>
      <c r="J333" s="59">
        <v>5390.0</v>
      </c>
      <c r="K333" s="38"/>
      <c r="L333" s="274"/>
      <c r="M333" s="107">
        <v>2055.0</v>
      </c>
      <c r="N333" s="35" t="s">
        <v>522</v>
      </c>
      <c r="O333" s="231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  <c r="AA333" s="252"/>
      <c r="AB333" s="252"/>
      <c r="AC333" s="252"/>
      <c r="AD333" s="252"/>
      <c r="AE333" s="252"/>
      <c r="AF333" s="252"/>
      <c r="AG333" s="252"/>
      <c r="AH333" s="252"/>
      <c r="AI333" s="252"/>
      <c r="AJ333" s="252"/>
      <c r="AK333" s="252"/>
      <c r="AL333" s="252"/>
    </row>
    <row r="334" ht="15.75" customHeight="1">
      <c r="A334" s="35" t="s">
        <v>315</v>
      </c>
      <c r="B334" s="35" t="s">
        <v>231</v>
      </c>
      <c r="C334" s="35" t="s">
        <v>6</v>
      </c>
      <c r="D334" s="35" t="s">
        <v>567</v>
      </c>
      <c r="E334" s="35" t="s">
        <v>4</v>
      </c>
      <c r="F334" s="35" t="s">
        <v>545</v>
      </c>
      <c r="G334" s="35" t="s">
        <v>524</v>
      </c>
      <c r="H334" s="39">
        <v>0.0</v>
      </c>
      <c r="I334" s="274"/>
      <c r="J334" s="59">
        <v>5390.0</v>
      </c>
      <c r="K334" s="38"/>
      <c r="L334" s="274"/>
      <c r="M334" s="107">
        <v>2055.0</v>
      </c>
      <c r="N334" s="35" t="s">
        <v>522</v>
      </c>
      <c r="O334" s="231" t="s">
        <v>2151</v>
      </c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  <c r="AH334" s="252"/>
      <c r="AI334" s="252"/>
      <c r="AJ334" s="252"/>
      <c r="AK334" s="252"/>
      <c r="AL334" s="252"/>
    </row>
    <row r="335" ht="15.75" customHeight="1">
      <c r="A335" s="271" t="s">
        <v>315</v>
      </c>
      <c r="B335" s="57" t="s">
        <v>231</v>
      </c>
      <c r="C335" s="57" t="s">
        <v>6</v>
      </c>
      <c r="D335" s="57" t="s">
        <v>328</v>
      </c>
      <c r="E335" s="57" t="s">
        <v>4</v>
      </c>
      <c r="F335" s="57" t="s">
        <v>545</v>
      </c>
      <c r="G335" s="57" t="s">
        <v>524</v>
      </c>
      <c r="H335" s="38">
        <v>1.0</v>
      </c>
      <c r="I335" s="113">
        <v>5390.0</v>
      </c>
      <c r="J335" s="125"/>
      <c r="K335" s="104"/>
      <c r="L335" s="133">
        <v>2163.0</v>
      </c>
      <c r="M335" s="381">
        <v>1947.0</v>
      </c>
      <c r="N335" s="57" t="s">
        <v>748</v>
      </c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70"/>
      <c r="AK335" s="270"/>
      <c r="AL335" s="270"/>
    </row>
    <row r="336" ht="15.75" customHeight="1">
      <c r="A336" s="282" t="s">
        <v>315</v>
      </c>
      <c r="B336" s="458" t="s">
        <v>231</v>
      </c>
      <c r="C336" s="458" t="s">
        <v>6</v>
      </c>
      <c r="D336" s="458" t="s">
        <v>567</v>
      </c>
      <c r="E336" s="458" t="s">
        <v>4</v>
      </c>
      <c r="F336" s="590" t="s">
        <v>1983</v>
      </c>
      <c r="G336" s="459" t="s">
        <v>1840</v>
      </c>
      <c r="H336" s="39">
        <v>1.0</v>
      </c>
      <c r="I336" s="274"/>
      <c r="J336" s="458">
        <v>4990.0</v>
      </c>
      <c r="K336" s="466"/>
      <c r="L336" s="460">
        <v>1580.0</v>
      </c>
      <c r="M336" s="461">
        <v>1580.0</v>
      </c>
      <c r="N336" s="271" t="s">
        <v>1841</v>
      </c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  <c r="AH336" s="252"/>
      <c r="AI336" s="252"/>
      <c r="AJ336" s="252"/>
      <c r="AK336" s="252"/>
      <c r="AL336" s="252"/>
    </row>
    <row r="337" ht="15.75" customHeight="1">
      <c r="A337" s="282" t="s">
        <v>315</v>
      </c>
      <c r="B337" s="458" t="s">
        <v>231</v>
      </c>
      <c r="C337" s="458" t="s">
        <v>6</v>
      </c>
      <c r="D337" s="458" t="s">
        <v>567</v>
      </c>
      <c r="E337" s="458" t="s">
        <v>4</v>
      </c>
      <c r="F337" s="590" t="s">
        <v>1984</v>
      </c>
      <c r="G337" s="459" t="s">
        <v>1840</v>
      </c>
      <c r="H337" s="39">
        <v>1.0</v>
      </c>
      <c r="I337" s="274"/>
      <c r="J337" s="458">
        <v>4990.0</v>
      </c>
      <c r="K337" s="466"/>
      <c r="L337" s="460">
        <v>1580.0</v>
      </c>
      <c r="M337" s="461">
        <v>1580.0</v>
      </c>
      <c r="N337" s="271" t="s">
        <v>1841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52"/>
      <c r="AK337" s="252"/>
      <c r="AL337" s="252"/>
    </row>
    <row r="338" ht="15.75" customHeight="1">
      <c r="A338" s="271" t="s">
        <v>315</v>
      </c>
      <c r="B338" s="475" t="s">
        <v>231</v>
      </c>
      <c r="C338" s="475" t="s">
        <v>6</v>
      </c>
      <c r="D338" s="475" t="s">
        <v>328</v>
      </c>
      <c r="E338" s="476" t="s">
        <v>319</v>
      </c>
      <c r="F338" s="475" t="s">
        <v>1985</v>
      </c>
      <c r="G338" s="475" t="s">
        <v>524</v>
      </c>
      <c r="H338" s="264">
        <v>1.0</v>
      </c>
      <c r="I338" s="274"/>
      <c r="J338" s="475">
        <v>3590.0</v>
      </c>
      <c r="K338" s="478"/>
      <c r="L338" s="475">
        <v>1422.0</v>
      </c>
      <c r="M338" s="479">
        <f>L338*H338</f>
        <v>1422</v>
      </c>
      <c r="N338" s="380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  <c r="AA338" s="252"/>
      <c r="AB338" s="252"/>
      <c r="AC338" s="252"/>
      <c r="AD338" s="252"/>
      <c r="AE338" s="252"/>
      <c r="AF338" s="252"/>
      <c r="AG338" s="252"/>
      <c r="AH338" s="252"/>
      <c r="AI338" s="252"/>
      <c r="AJ338" s="252"/>
      <c r="AK338" s="252"/>
      <c r="AL338" s="252"/>
    </row>
    <row r="339" ht="15.75" customHeight="1">
      <c r="A339" s="271" t="s">
        <v>315</v>
      </c>
      <c r="B339" s="271" t="s">
        <v>231</v>
      </c>
      <c r="C339" s="271" t="s">
        <v>6</v>
      </c>
      <c r="D339" s="271" t="s">
        <v>567</v>
      </c>
      <c r="E339" s="271" t="s">
        <v>319</v>
      </c>
      <c r="F339" s="272" t="s">
        <v>1986</v>
      </c>
      <c r="G339" s="271" t="s">
        <v>377</v>
      </c>
      <c r="H339" s="273">
        <v>1.0</v>
      </c>
      <c r="I339" s="480"/>
      <c r="J339" s="271">
        <v>6190.0</v>
      </c>
      <c r="K339" s="280"/>
      <c r="L339" s="481">
        <v>2497.0</v>
      </c>
      <c r="M339" s="482">
        <v>2372.15</v>
      </c>
      <c r="N339" s="271" t="s">
        <v>378</v>
      </c>
      <c r="O339" s="380"/>
      <c r="P339" s="276"/>
      <c r="Q339" s="276"/>
      <c r="R339" s="276"/>
      <c r="S339" s="276"/>
      <c r="T339" s="276"/>
      <c r="U339" s="276"/>
      <c r="V339" s="277"/>
      <c r="W339" s="252"/>
      <c r="X339" s="252"/>
      <c r="Y339" s="252"/>
      <c r="Z339" s="252"/>
      <c r="AA339" s="252"/>
      <c r="AB339" s="252"/>
      <c r="AC339" s="252"/>
      <c r="AD339" s="252"/>
      <c r="AE339" s="252"/>
      <c r="AF339" s="252"/>
      <c r="AG339" s="252"/>
      <c r="AH339" s="252"/>
      <c r="AI339" s="252"/>
      <c r="AJ339" s="252"/>
      <c r="AK339" s="252"/>
      <c r="AL339" s="252"/>
    </row>
    <row r="340" ht="15.75" customHeight="1">
      <c r="A340" s="271" t="s">
        <v>315</v>
      </c>
      <c r="B340" s="271" t="s">
        <v>231</v>
      </c>
      <c r="C340" s="271" t="s">
        <v>6</v>
      </c>
      <c r="D340" s="271" t="s">
        <v>567</v>
      </c>
      <c r="E340" s="271" t="s">
        <v>319</v>
      </c>
      <c r="F340" s="272" t="s">
        <v>1987</v>
      </c>
      <c r="G340" s="271" t="s">
        <v>377</v>
      </c>
      <c r="H340" s="273">
        <v>1.0</v>
      </c>
      <c r="I340" s="480"/>
      <c r="J340" s="271">
        <v>6190.0</v>
      </c>
      <c r="K340" s="280"/>
      <c r="L340" s="481">
        <v>2497.0</v>
      </c>
      <c r="M340" s="482">
        <v>2372.15</v>
      </c>
      <c r="N340" s="271" t="s">
        <v>378</v>
      </c>
      <c r="O340" s="380"/>
      <c r="P340" s="276"/>
      <c r="Q340" s="276"/>
      <c r="R340" s="276"/>
      <c r="S340" s="276"/>
      <c r="T340" s="276"/>
      <c r="U340" s="276"/>
      <c r="V340" s="277"/>
      <c r="W340" s="252"/>
      <c r="X340" s="252"/>
      <c r="Y340" s="252"/>
      <c r="Z340" s="252"/>
      <c r="AA340" s="252"/>
      <c r="AB340" s="252"/>
      <c r="AC340" s="252"/>
      <c r="AD340" s="252"/>
      <c r="AE340" s="252"/>
      <c r="AF340" s="252"/>
      <c r="AG340" s="252"/>
      <c r="AH340" s="252"/>
      <c r="AI340" s="252"/>
      <c r="AJ340" s="252"/>
      <c r="AK340" s="252"/>
      <c r="AL340" s="252"/>
    </row>
    <row r="341" ht="15.75" customHeight="1">
      <c r="A341" s="271" t="s">
        <v>315</v>
      </c>
      <c r="B341" s="271" t="s">
        <v>231</v>
      </c>
      <c r="C341" s="271" t="s">
        <v>6</v>
      </c>
      <c r="D341" s="271" t="s">
        <v>328</v>
      </c>
      <c r="E341" s="271" t="s">
        <v>319</v>
      </c>
      <c r="F341" s="272" t="s">
        <v>1987</v>
      </c>
      <c r="G341" s="271" t="s">
        <v>377</v>
      </c>
      <c r="H341" s="273">
        <v>1.0</v>
      </c>
      <c r="I341" s="480"/>
      <c r="J341" s="271">
        <v>6190.0</v>
      </c>
      <c r="K341" s="280"/>
      <c r="L341" s="481">
        <v>2497.0</v>
      </c>
      <c r="M341" s="482">
        <v>2372.15</v>
      </c>
      <c r="N341" s="271" t="s">
        <v>378</v>
      </c>
      <c r="O341" s="380"/>
      <c r="P341" s="276"/>
      <c r="Q341" s="276"/>
      <c r="R341" s="276"/>
      <c r="S341" s="276"/>
      <c r="T341" s="276"/>
      <c r="U341" s="276"/>
      <c r="V341" s="277"/>
      <c r="W341" s="252"/>
      <c r="X341" s="252"/>
      <c r="Y341" s="252"/>
      <c r="Z341" s="252"/>
      <c r="AA341" s="252"/>
      <c r="AB341" s="252"/>
      <c r="AC341" s="252"/>
      <c r="AD341" s="252"/>
      <c r="AE341" s="252"/>
      <c r="AF341" s="252"/>
      <c r="AG341" s="252"/>
      <c r="AH341" s="252"/>
      <c r="AI341" s="252"/>
      <c r="AJ341" s="252"/>
      <c r="AK341" s="252"/>
      <c r="AL341" s="252"/>
    </row>
    <row r="342" ht="15.75" customHeight="1">
      <c r="A342" s="271" t="s">
        <v>315</v>
      </c>
      <c r="B342" s="475" t="s">
        <v>231</v>
      </c>
      <c r="C342" s="475" t="s">
        <v>6</v>
      </c>
      <c r="D342" s="475" t="s">
        <v>328</v>
      </c>
      <c r="E342" s="476" t="s">
        <v>319</v>
      </c>
      <c r="F342" s="475" t="s">
        <v>1988</v>
      </c>
      <c r="G342" s="475" t="s">
        <v>524</v>
      </c>
      <c r="H342" s="264">
        <v>1.0</v>
      </c>
      <c r="I342" s="274"/>
      <c r="J342" s="475">
        <v>6190.0</v>
      </c>
      <c r="K342" s="478"/>
      <c r="L342" s="475">
        <v>2372.0</v>
      </c>
      <c r="M342" s="479">
        <f t="shared" ref="M342:M346" si="34">L342*H342</f>
        <v>2372</v>
      </c>
      <c r="N342" s="380"/>
      <c r="O342" s="435"/>
      <c r="P342" s="276"/>
      <c r="Q342" s="276"/>
      <c r="R342" s="276"/>
      <c r="S342" s="276"/>
      <c r="T342" s="276"/>
      <c r="U342" s="276"/>
      <c r="V342" s="277"/>
      <c r="W342" s="252"/>
      <c r="X342" s="252"/>
      <c r="Y342" s="252"/>
      <c r="Z342" s="252"/>
      <c r="AA342" s="252"/>
      <c r="AB342" s="252"/>
      <c r="AC342" s="252"/>
      <c r="AD342" s="252"/>
      <c r="AE342" s="252"/>
      <c r="AF342" s="252"/>
      <c r="AG342" s="252"/>
      <c r="AH342" s="252"/>
      <c r="AI342" s="252"/>
      <c r="AJ342" s="252"/>
      <c r="AK342" s="252"/>
      <c r="AL342" s="252"/>
    </row>
    <row r="343" ht="15.75" customHeight="1">
      <c r="A343" s="271" t="s">
        <v>315</v>
      </c>
      <c r="B343" s="475" t="s">
        <v>231</v>
      </c>
      <c r="C343" s="475" t="s">
        <v>6</v>
      </c>
      <c r="D343" s="475" t="s">
        <v>567</v>
      </c>
      <c r="E343" s="476" t="s">
        <v>319</v>
      </c>
      <c r="F343" s="475" t="s">
        <v>1988</v>
      </c>
      <c r="G343" s="475" t="s">
        <v>524</v>
      </c>
      <c r="H343" s="264">
        <v>1.0</v>
      </c>
      <c r="I343" s="274"/>
      <c r="J343" s="475">
        <v>6190.0</v>
      </c>
      <c r="K343" s="478"/>
      <c r="L343" s="475">
        <v>2372.0</v>
      </c>
      <c r="M343" s="479">
        <f t="shared" si="34"/>
        <v>2372</v>
      </c>
      <c r="N343" s="380"/>
      <c r="O343" s="380"/>
      <c r="P343" s="276"/>
      <c r="Q343" s="276"/>
      <c r="R343" s="276"/>
      <c r="S343" s="276"/>
      <c r="T343" s="276"/>
      <c r="U343" s="276"/>
      <c r="V343" s="277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  <c r="AH343" s="252"/>
      <c r="AI343" s="252"/>
      <c r="AJ343" s="252"/>
      <c r="AK343" s="252"/>
      <c r="AL343" s="252"/>
    </row>
    <row r="344" ht="15.75" customHeight="1">
      <c r="A344" s="271" t="s">
        <v>315</v>
      </c>
      <c r="B344" s="475" t="s">
        <v>231</v>
      </c>
      <c r="C344" s="475" t="s">
        <v>6</v>
      </c>
      <c r="D344" s="475" t="s">
        <v>567</v>
      </c>
      <c r="E344" s="476" t="s">
        <v>319</v>
      </c>
      <c r="F344" s="475" t="s">
        <v>1989</v>
      </c>
      <c r="G344" s="475" t="s">
        <v>524</v>
      </c>
      <c r="H344" s="264">
        <v>2.0</v>
      </c>
      <c r="I344" s="274"/>
      <c r="J344" s="475">
        <v>6790.0</v>
      </c>
      <c r="K344" s="478"/>
      <c r="L344" s="475">
        <v>2530.0</v>
      </c>
      <c r="M344" s="479">
        <f t="shared" si="34"/>
        <v>5060</v>
      </c>
      <c r="N344" s="380"/>
      <c r="O344" s="380"/>
      <c r="P344" s="276"/>
      <c r="Q344" s="276"/>
      <c r="R344" s="276"/>
      <c r="S344" s="276"/>
      <c r="T344" s="276"/>
      <c r="U344" s="276"/>
      <c r="V344" s="277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52"/>
      <c r="AK344" s="252"/>
      <c r="AL344" s="252"/>
    </row>
    <row r="345" ht="15.75" customHeight="1">
      <c r="A345" s="271" t="s">
        <v>315</v>
      </c>
      <c r="B345" s="475" t="s">
        <v>231</v>
      </c>
      <c r="C345" s="475" t="s">
        <v>6</v>
      </c>
      <c r="D345" s="475" t="s">
        <v>328</v>
      </c>
      <c r="E345" s="476" t="s">
        <v>319</v>
      </c>
      <c r="F345" s="475" t="s">
        <v>1990</v>
      </c>
      <c r="G345" s="475" t="s">
        <v>524</v>
      </c>
      <c r="H345" s="264">
        <v>1.0</v>
      </c>
      <c r="I345" s="274"/>
      <c r="J345" s="475">
        <v>6790.0</v>
      </c>
      <c r="K345" s="478"/>
      <c r="L345" s="475">
        <v>2530.0</v>
      </c>
      <c r="M345" s="479">
        <f t="shared" si="34"/>
        <v>2530</v>
      </c>
      <c r="N345" s="380"/>
      <c r="O345" s="380"/>
      <c r="P345" s="276"/>
      <c r="Q345" s="276"/>
      <c r="R345" s="276"/>
      <c r="S345" s="276"/>
      <c r="T345" s="276"/>
      <c r="U345" s="276"/>
      <c r="V345" s="277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  <c r="AH345" s="252"/>
      <c r="AI345" s="252"/>
      <c r="AJ345" s="252"/>
      <c r="AK345" s="252"/>
      <c r="AL345" s="252"/>
    </row>
    <row r="346" ht="15.75" customHeight="1">
      <c r="A346" s="271" t="s">
        <v>315</v>
      </c>
      <c r="B346" s="475" t="s">
        <v>231</v>
      </c>
      <c r="C346" s="475" t="s">
        <v>6</v>
      </c>
      <c r="D346" s="475" t="s">
        <v>567</v>
      </c>
      <c r="E346" s="476" t="s">
        <v>319</v>
      </c>
      <c r="F346" s="475" t="s">
        <v>1990</v>
      </c>
      <c r="G346" s="475" t="s">
        <v>524</v>
      </c>
      <c r="H346" s="264">
        <v>1.0</v>
      </c>
      <c r="I346" s="274"/>
      <c r="J346" s="475">
        <v>6790.0</v>
      </c>
      <c r="K346" s="478"/>
      <c r="L346" s="475">
        <v>2530.0</v>
      </c>
      <c r="M346" s="479">
        <f t="shared" si="34"/>
        <v>2530</v>
      </c>
      <c r="N346" s="380"/>
      <c r="O346" s="380"/>
      <c r="P346" s="276"/>
      <c r="Q346" s="276"/>
      <c r="R346" s="276"/>
      <c r="S346" s="276"/>
      <c r="T346" s="276"/>
      <c r="U346" s="276"/>
      <c r="V346" s="277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52"/>
      <c r="AK346" s="252"/>
      <c r="AL346" s="252"/>
    </row>
    <row r="347" ht="15.75" customHeight="1">
      <c r="A347" s="271" t="s">
        <v>315</v>
      </c>
      <c r="B347" s="271" t="s">
        <v>231</v>
      </c>
      <c r="C347" s="271" t="s">
        <v>6</v>
      </c>
      <c r="D347" s="271" t="s">
        <v>474</v>
      </c>
      <c r="E347" s="271" t="s">
        <v>319</v>
      </c>
      <c r="F347" s="272" t="s">
        <v>546</v>
      </c>
      <c r="G347" s="271" t="s">
        <v>377</v>
      </c>
      <c r="H347" s="273">
        <v>1.0</v>
      </c>
      <c r="I347" s="480"/>
      <c r="J347" s="271">
        <v>5190.0</v>
      </c>
      <c r="K347" s="280"/>
      <c r="L347" s="481">
        <v>1990.0</v>
      </c>
      <c r="M347" s="482">
        <v>1890.5</v>
      </c>
      <c r="N347" s="271" t="s">
        <v>378</v>
      </c>
      <c r="O347" s="380"/>
      <c r="P347" s="276"/>
      <c r="Q347" s="276"/>
      <c r="R347" s="276"/>
      <c r="S347" s="276"/>
      <c r="T347" s="276"/>
      <c r="U347" s="276"/>
      <c r="V347" s="277"/>
      <c r="W347" s="252"/>
      <c r="X347" s="252"/>
      <c r="Y347" s="252"/>
      <c r="Z347" s="252"/>
      <c r="AA347" s="252"/>
      <c r="AB347" s="252"/>
      <c r="AC347" s="252"/>
      <c r="AD347" s="252"/>
      <c r="AE347" s="252"/>
      <c r="AF347" s="252"/>
      <c r="AG347" s="252"/>
      <c r="AH347" s="252"/>
      <c r="AI347" s="252"/>
      <c r="AJ347" s="252"/>
      <c r="AK347" s="252"/>
      <c r="AL347" s="252"/>
    </row>
    <row r="348" ht="15.75" customHeight="1">
      <c r="A348" s="35" t="s">
        <v>315</v>
      </c>
      <c r="B348" s="35" t="s">
        <v>231</v>
      </c>
      <c r="C348" s="35" t="s">
        <v>6</v>
      </c>
      <c r="D348" s="35" t="s">
        <v>328</v>
      </c>
      <c r="E348" s="35" t="s">
        <v>4</v>
      </c>
      <c r="F348" s="35" t="s">
        <v>546</v>
      </c>
      <c r="G348" s="35" t="s">
        <v>524</v>
      </c>
      <c r="H348" s="39">
        <v>1.0</v>
      </c>
      <c r="I348" s="274"/>
      <c r="J348" s="59">
        <v>5190.0</v>
      </c>
      <c r="K348" s="38"/>
      <c r="L348" s="274"/>
      <c r="M348" s="107">
        <v>1891.0</v>
      </c>
      <c r="N348" s="35" t="s">
        <v>522</v>
      </c>
      <c r="O348" s="73"/>
      <c r="P348" s="276"/>
      <c r="Q348" s="276"/>
      <c r="R348" s="276"/>
      <c r="S348" s="276"/>
      <c r="T348" s="276"/>
      <c r="U348" s="276"/>
      <c r="V348" s="277"/>
      <c r="W348" s="252"/>
      <c r="X348" s="252"/>
      <c r="Y348" s="252"/>
      <c r="Z348" s="252"/>
      <c r="AA348" s="252"/>
      <c r="AB348" s="252"/>
      <c r="AC348" s="252"/>
      <c r="AD348" s="252"/>
      <c r="AE348" s="252"/>
      <c r="AF348" s="252"/>
      <c r="AG348" s="252"/>
      <c r="AH348" s="252"/>
      <c r="AI348" s="252"/>
      <c r="AJ348" s="252"/>
      <c r="AK348" s="252"/>
      <c r="AL348" s="252"/>
    </row>
    <row r="349" ht="15.75" customHeight="1">
      <c r="A349" s="35" t="s">
        <v>315</v>
      </c>
      <c r="B349" s="35" t="s">
        <v>231</v>
      </c>
      <c r="C349" s="35" t="s">
        <v>6</v>
      </c>
      <c r="D349" s="35" t="s">
        <v>567</v>
      </c>
      <c r="E349" s="35" t="s">
        <v>4</v>
      </c>
      <c r="F349" s="35" t="s">
        <v>546</v>
      </c>
      <c r="G349" s="35" t="s">
        <v>524</v>
      </c>
      <c r="H349" s="39">
        <v>1.0</v>
      </c>
      <c r="I349" s="274"/>
      <c r="J349" s="59">
        <v>5190.0</v>
      </c>
      <c r="K349" s="38"/>
      <c r="L349" s="274"/>
      <c r="M349" s="107">
        <v>1891.0</v>
      </c>
      <c r="N349" s="35" t="s">
        <v>522</v>
      </c>
      <c r="O349" s="73"/>
      <c r="P349" s="276"/>
      <c r="Q349" s="276"/>
      <c r="R349" s="276"/>
      <c r="S349" s="276"/>
      <c r="T349" s="276"/>
      <c r="U349" s="276"/>
      <c r="V349" s="277"/>
      <c r="W349" s="252"/>
      <c r="X349" s="252"/>
      <c r="Y349" s="252"/>
      <c r="Z349" s="252"/>
      <c r="AA349" s="252"/>
      <c r="AB349" s="252"/>
      <c r="AC349" s="252"/>
      <c r="AD349" s="252"/>
      <c r="AE349" s="252"/>
      <c r="AF349" s="252"/>
      <c r="AG349" s="252"/>
      <c r="AH349" s="252"/>
      <c r="AI349" s="252"/>
      <c r="AJ349" s="252"/>
      <c r="AK349" s="252"/>
      <c r="AL349" s="252"/>
    </row>
    <row r="350" ht="15.75" customHeight="1">
      <c r="A350" s="271" t="s">
        <v>315</v>
      </c>
      <c r="B350" s="271" t="s">
        <v>231</v>
      </c>
      <c r="C350" s="271" t="s">
        <v>6</v>
      </c>
      <c r="D350" s="271" t="s">
        <v>567</v>
      </c>
      <c r="E350" s="271" t="s">
        <v>319</v>
      </c>
      <c r="F350" s="272" t="s">
        <v>1991</v>
      </c>
      <c r="G350" s="271" t="s">
        <v>377</v>
      </c>
      <c r="H350" s="273">
        <v>1.0</v>
      </c>
      <c r="I350" s="480"/>
      <c r="J350" s="271">
        <v>5190.0</v>
      </c>
      <c r="K350" s="280"/>
      <c r="L350" s="481">
        <v>1990.0</v>
      </c>
      <c r="M350" s="482">
        <v>1890.5</v>
      </c>
      <c r="N350" s="271" t="s">
        <v>378</v>
      </c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  <c r="AH350" s="252"/>
      <c r="AI350" s="252"/>
      <c r="AJ350" s="252"/>
      <c r="AK350" s="252"/>
      <c r="AL350" s="252"/>
    </row>
    <row r="351" ht="15.75" customHeight="1">
      <c r="A351" s="271" t="s">
        <v>315</v>
      </c>
      <c r="B351" s="271" t="s">
        <v>231</v>
      </c>
      <c r="C351" s="271" t="s">
        <v>6</v>
      </c>
      <c r="D351" s="271" t="s">
        <v>567</v>
      </c>
      <c r="E351" s="271" t="s">
        <v>319</v>
      </c>
      <c r="F351" s="272" t="s">
        <v>1992</v>
      </c>
      <c r="G351" s="271" t="s">
        <v>377</v>
      </c>
      <c r="H351" s="273">
        <v>1.0</v>
      </c>
      <c r="I351" s="480"/>
      <c r="J351" s="271">
        <v>5190.0</v>
      </c>
      <c r="K351" s="280"/>
      <c r="L351" s="481">
        <v>1990.0</v>
      </c>
      <c r="M351" s="482">
        <v>1890.5</v>
      </c>
      <c r="N351" s="271" t="s">
        <v>378</v>
      </c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  <c r="AA351" s="252"/>
      <c r="AB351" s="252"/>
      <c r="AC351" s="252"/>
      <c r="AD351" s="252"/>
      <c r="AE351" s="252"/>
      <c r="AF351" s="252"/>
      <c r="AG351" s="252"/>
      <c r="AH351" s="252"/>
      <c r="AI351" s="252"/>
      <c r="AJ351" s="252"/>
      <c r="AK351" s="252"/>
      <c r="AL351" s="252"/>
    </row>
    <row r="352" ht="15.75" customHeight="1">
      <c r="A352" s="35" t="s">
        <v>315</v>
      </c>
      <c r="B352" s="35" t="s">
        <v>231</v>
      </c>
      <c r="C352" s="35" t="s">
        <v>6</v>
      </c>
      <c r="D352" s="35" t="s">
        <v>567</v>
      </c>
      <c r="E352" s="35" t="s">
        <v>4</v>
      </c>
      <c r="F352" s="35" t="s">
        <v>547</v>
      </c>
      <c r="G352" s="35" t="s">
        <v>524</v>
      </c>
      <c r="H352" s="39">
        <v>1.0</v>
      </c>
      <c r="I352" s="274"/>
      <c r="J352" s="59">
        <v>5190.0</v>
      </c>
      <c r="K352" s="38"/>
      <c r="L352" s="274"/>
      <c r="M352" s="107">
        <v>1891.0</v>
      </c>
      <c r="N352" s="35" t="s">
        <v>522</v>
      </c>
      <c r="O352" s="231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  <c r="AA352" s="252"/>
      <c r="AB352" s="252"/>
      <c r="AC352" s="252"/>
      <c r="AD352" s="252"/>
      <c r="AE352" s="252"/>
      <c r="AF352" s="252"/>
      <c r="AG352" s="252"/>
      <c r="AH352" s="252"/>
      <c r="AI352" s="252"/>
      <c r="AJ352" s="252"/>
      <c r="AK352" s="252"/>
      <c r="AL352" s="252"/>
    </row>
    <row r="353" ht="15.75" customHeight="1">
      <c r="A353" s="271" t="s">
        <v>315</v>
      </c>
      <c r="B353" s="271" t="s">
        <v>246</v>
      </c>
      <c r="C353" s="271" t="s">
        <v>6</v>
      </c>
      <c r="D353" s="271" t="s">
        <v>567</v>
      </c>
      <c r="E353" s="271" t="s">
        <v>319</v>
      </c>
      <c r="F353" s="272" t="s">
        <v>1993</v>
      </c>
      <c r="G353" s="271" t="s">
        <v>377</v>
      </c>
      <c r="H353" s="273">
        <v>1.0</v>
      </c>
      <c r="I353" s="480"/>
      <c r="J353" s="271">
        <v>3190.0</v>
      </c>
      <c r="K353" s="280"/>
      <c r="L353" s="481">
        <v>1163.0</v>
      </c>
      <c r="M353" s="482">
        <v>1104.85</v>
      </c>
      <c r="N353" s="271" t="s">
        <v>378</v>
      </c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</row>
    <row r="354" ht="15.75" customHeight="1">
      <c r="A354" s="271" t="s">
        <v>315</v>
      </c>
      <c r="B354" s="271" t="s">
        <v>246</v>
      </c>
      <c r="C354" s="271" t="s">
        <v>6</v>
      </c>
      <c r="D354" s="271" t="s">
        <v>474</v>
      </c>
      <c r="E354" s="271" t="s">
        <v>319</v>
      </c>
      <c r="F354" s="272" t="s">
        <v>1994</v>
      </c>
      <c r="G354" s="271" t="s">
        <v>377</v>
      </c>
      <c r="H354" s="273">
        <v>1.0</v>
      </c>
      <c r="I354" s="480"/>
      <c r="J354" s="271">
        <v>3190.0</v>
      </c>
      <c r="K354" s="280"/>
      <c r="L354" s="481">
        <v>1163.0</v>
      </c>
      <c r="M354" s="482">
        <v>1104.85</v>
      </c>
      <c r="N354" s="271" t="s">
        <v>378</v>
      </c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52"/>
      <c r="AK354" s="252"/>
      <c r="AL354" s="252"/>
    </row>
    <row r="355" ht="15.75" customHeight="1">
      <c r="A355" s="271" t="s">
        <v>315</v>
      </c>
      <c r="B355" s="271" t="s">
        <v>246</v>
      </c>
      <c r="C355" s="271" t="s">
        <v>6</v>
      </c>
      <c r="D355" s="271" t="s">
        <v>567</v>
      </c>
      <c r="E355" s="271" t="s">
        <v>319</v>
      </c>
      <c r="F355" s="272" t="s">
        <v>1995</v>
      </c>
      <c r="G355" s="271" t="s">
        <v>377</v>
      </c>
      <c r="H355" s="273">
        <v>1.0</v>
      </c>
      <c r="I355" s="480"/>
      <c r="J355" s="271">
        <v>3190.0</v>
      </c>
      <c r="K355" s="280"/>
      <c r="L355" s="481">
        <v>1163.0</v>
      </c>
      <c r="M355" s="482">
        <v>1104.85</v>
      </c>
      <c r="N355" s="271" t="s">
        <v>378</v>
      </c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</row>
    <row r="356" ht="15.75" customHeight="1">
      <c r="A356" s="282" t="s">
        <v>315</v>
      </c>
      <c r="B356" s="367" t="s">
        <v>231</v>
      </c>
      <c r="C356" s="367" t="s">
        <v>6</v>
      </c>
      <c r="D356" s="367" t="s">
        <v>567</v>
      </c>
      <c r="E356" s="367" t="s">
        <v>4</v>
      </c>
      <c r="F356" s="368" t="s">
        <v>1996</v>
      </c>
      <c r="G356" s="369" t="s">
        <v>1840</v>
      </c>
      <c r="H356" s="39">
        <v>1.0</v>
      </c>
      <c r="I356" s="483"/>
      <c r="J356" s="367">
        <v>3990.0</v>
      </c>
      <c r="K356" s="484"/>
      <c r="L356" s="391">
        <v>1321.0</v>
      </c>
      <c r="M356" s="392">
        <v>1321.0</v>
      </c>
      <c r="N356" s="271" t="s">
        <v>1841</v>
      </c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</row>
    <row r="357" ht="15.75" customHeight="1">
      <c r="A357" s="271" t="s">
        <v>315</v>
      </c>
      <c r="B357" s="271" t="s">
        <v>231</v>
      </c>
      <c r="C357" s="271" t="s">
        <v>6</v>
      </c>
      <c r="D357" s="271" t="s">
        <v>567</v>
      </c>
      <c r="E357" s="271" t="s">
        <v>319</v>
      </c>
      <c r="F357" s="272" t="s">
        <v>1997</v>
      </c>
      <c r="G357" s="271" t="s">
        <v>377</v>
      </c>
      <c r="H357" s="273">
        <v>1.0</v>
      </c>
      <c r="I357" s="480"/>
      <c r="J357" s="271">
        <v>3590.0</v>
      </c>
      <c r="K357" s="271"/>
      <c r="L357" s="273">
        <v>1497.0</v>
      </c>
      <c r="M357" s="479">
        <v>1422.0</v>
      </c>
      <c r="N357" s="271" t="s">
        <v>321</v>
      </c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</row>
    <row r="358" ht="15.75" customHeight="1">
      <c r="A358" s="271" t="s">
        <v>315</v>
      </c>
      <c r="B358" s="271" t="s">
        <v>231</v>
      </c>
      <c r="C358" s="271" t="s">
        <v>6</v>
      </c>
      <c r="D358" s="271" t="s">
        <v>328</v>
      </c>
      <c r="E358" s="271" t="s">
        <v>319</v>
      </c>
      <c r="F358" s="272" t="s">
        <v>1998</v>
      </c>
      <c r="G358" s="271" t="s">
        <v>377</v>
      </c>
      <c r="H358" s="273">
        <v>1.0</v>
      </c>
      <c r="I358" s="480"/>
      <c r="J358" s="271">
        <v>3590.0</v>
      </c>
      <c r="K358" s="271"/>
      <c r="L358" s="273">
        <v>1497.0</v>
      </c>
      <c r="M358" s="479">
        <v>1422.0</v>
      </c>
      <c r="N358" s="271" t="s">
        <v>321</v>
      </c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  <c r="AH358" s="252"/>
      <c r="AI358" s="252"/>
      <c r="AJ358" s="252"/>
      <c r="AK358" s="252"/>
      <c r="AL358" s="252"/>
    </row>
    <row r="359" ht="15.75" customHeight="1">
      <c r="A359" s="271" t="s">
        <v>315</v>
      </c>
      <c r="B359" s="271" t="s">
        <v>231</v>
      </c>
      <c r="C359" s="271" t="s">
        <v>6</v>
      </c>
      <c r="D359" s="394" t="s">
        <v>328</v>
      </c>
      <c r="E359" s="271" t="s">
        <v>319</v>
      </c>
      <c r="F359" s="272" t="s">
        <v>2102</v>
      </c>
      <c r="G359" s="271" t="s">
        <v>377</v>
      </c>
      <c r="H359" s="273">
        <v>1.0</v>
      </c>
      <c r="I359" s="480"/>
      <c r="J359" s="271">
        <v>3590.0</v>
      </c>
      <c r="K359" s="271"/>
      <c r="L359" s="273">
        <v>1497.0</v>
      </c>
      <c r="M359" s="479">
        <v>1422.0</v>
      </c>
      <c r="N359" s="271" t="s">
        <v>321</v>
      </c>
      <c r="O359" s="363" t="s">
        <v>2103</v>
      </c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</row>
    <row r="360" ht="15.75" customHeight="1">
      <c r="A360" s="271" t="s">
        <v>315</v>
      </c>
      <c r="B360" s="271" t="s">
        <v>231</v>
      </c>
      <c r="C360" s="271" t="s">
        <v>6</v>
      </c>
      <c r="D360" s="271" t="s">
        <v>328</v>
      </c>
      <c r="E360" s="271" t="s">
        <v>319</v>
      </c>
      <c r="F360" s="272" t="s">
        <v>1999</v>
      </c>
      <c r="G360" s="271" t="s">
        <v>377</v>
      </c>
      <c r="H360" s="273">
        <v>1.0</v>
      </c>
      <c r="I360" s="480"/>
      <c r="J360" s="271">
        <v>3590.0</v>
      </c>
      <c r="K360" s="271"/>
      <c r="L360" s="273">
        <v>1497.0</v>
      </c>
      <c r="M360" s="479">
        <v>1422.0</v>
      </c>
      <c r="N360" s="271" t="s">
        <v>321</v>
      </c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</row>
    <row r="361" ht="15.75" customHeight="1">
      <c r="A361" s="271" t="s">
        <v>315</v>
      </c>
      <c r="B361" s="271" t="s">
        <v>243</v>
      </c>
      <c r="C361" s="271" t="s">
        <v>6</v>
      </c>
      <c r="D361" s="271" t="s">
        <v>567</v>
      </c>
      <c r="E361" s="271" t="s">
        <v>319</v>
      </c>
      <c r="F361" s="272" t="s">
        <v>2000</v>
      </c>
      <c r="G361" s="271" t="s">
        <v>377</v>
      </c>
      <c r="H361" s="273">
        <v>1.0</v>
      </c>
      <c r="I361" s="480"/>
      <c r="J361" s="271">
        <v>2590.0</v>
      </c>
      <c r="K361" s="280"/>
      <c r="L361" s="481">
        <v>997.0</v>
      </c>
      <c r="M361" s="482">
        <v>947.15</v>
      </c>
      <c r="N361" s="271" t="s">
        <v>378</v>
      </c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</row>
    <row r="362" ht="15.75" customHeight="1">
      <c r="A362" s="271" t="s">
        <v>315</v>
      </c>
      <c r="B362" s="271" t="s">
        <v>243</v>
      </c>
      <c r="C362" s="271" t="s">
        <v>6</v>
      </c>
      <c r="D362" s="271" t="s">
        <v>474</v>
      </c>
      <c r="E362" s="271" t="s">
        <v>319</v>
      </c>
      <c r="F362" s="272" t="s">
        <v>2000</v>
      </c>
      <c r="G362" s="271" t="s">
        <v>377</v>
      </c>
      <c r="H362" s="273">
        <v>1.0</v>
      </c>
      <c r="I362" s="480"/>
      <c r="J362" s="271">
        <v>2590.0</v>
      </c>
      <c r="K362" s="280"/>
      <c r="L362" s="481">
        <v>997.0</v>
      </c>
      <c r="M362" s="482">
        <v>947.15</v>
      </c>
      <c r="N362" s="271" t="s">
        <v>378</v>
      </c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</row>
    <row r="363" ht="15.75" customHeight="1">
      <c r="A363" s="271" t="s">
        <v>315</v>
      </c>
      <c r="B363" s="271" t="s">
        <v>243</v>
      </c>
      <c r="C363" s="271" t="s">
        <v>6</v>
      </c>
      <c r="D363" s="271" t="s">
        <v>328</v>
      </c>
      <c r="E363" s="271" t="s">
        <v>319</v>
      </c>
      <c r="F363" s="272" t="s">
        <v>2001</v>
      </c>
      <c r="G363" s="271" t="s">
        <v>377</v>
      </c>
      <c r="H363" s="273">
        <v>1.0</v>
      </c>
      <c r="I363" s="480"/>
      <c r="J363" s="271">
        <v>2590.0</v>
      </c>
      <c r="K363" s="280"/>
      <c r="L363" s="481">
        <v>997.0</v>
      </c>
      <c r="M363" s="482">
        <v>947.15</v>
      </c>
      <c r="N363" s="271" t="s">
        <v>378</v>
      </c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  <c r="AA363" s="252"/>
      <c r="AB363" s="252"/>
      <c r="AC363" s="252"/>
      <c r="AD363" s="252"/>
      <c r="AE363" s="252"/>
      <c r="AF363" s="252"/>
      <c r="AG363" s="252"/>
      <c r="AH363" s="252"/>
      <c r="AI363" s="252"/>
      <c r="AJ363" s="252"/>
      <c r="AK363" s="252"/>
      <c r="AL363" s="252"/>
    </row>
    <row r="364" ht="15.75" customHeight="1">
      <c r="A364" s="271" t="s">
        <v>315</v>
      </c>
      <c r="B364" s="271" t="s">
        <v>243</v>
      </c>
      <c r="C364" s="271" t="s">
        <v>6</v>
      </c>
      <c r="D364" s="271" t="s">
        <v>567</v>
      </c>
      <c r="E364" s="271" t="s">
        <v>319</v>
      </c>
      <c r="F364" s="272" t="s">
        <v>2001</v>
      </c>
      <c r="G364" s="271" t="s">
        <v>377</v>
      </c>
      <c r="H364" s="273">
        <v>1.0</v>
      </c>
      <c r="I364" s="480"/>
      <c r="J364" s="271">
        <v>2590.0</v>
      </c>
      <c r="K364" s="280"/>
      <c r="L364" s="481">
        <v>997.0</v>
      </c>
      <c r="M364" s="482">
        <v>947.15</v>
      </c>
      <c r="N364" s="271" t="s">
        <v>378</v>
      </c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  <c r="AA364" s="252"/>
      <c r="AB364" s="252"/>
      <c r="AC364" s="252"/>
      <c r="AD364" s="252"/>
      <c r="AE364" s="252"/>
      <c r="AF364" s="252"/>
      <c r="AG364" s="252"/>
      <c r="AH364" s="252"/>
      <c r="AI364" s="252"/>
      <c r="AJ364" s="252"/>
      <c r="AK364" s="252"/>
      <c r="AL364" s="252"/>
    </row>
    <row r="365" ht="15.75" customHeight="1">
      <c r="A365" s="35" t="s">
        <v>315</v>
      </c>
      <c r="B365" s="57" t="s">
        <v>243</v>
      </c>
      <c r="C365" s="57" t="s">
        <v>6</v>
      </c>
      <c r="D365" s="35" t="s">
        <v>474</v>
      </c>
      <c r="E365" s="57" t="s">
        <v>4</v>
      </c>
      <c r="F365" s="348" t="s">
        <v>2002</v>
      </c>
      <c r="G365" s="35" t="s">
        <v>1840</v>
      </c>
      <c r="H365" s="39">
        <v>1.0</v>
      </c>
      <c r="I365" s="483"/>
      <c r="J365" s="59">
        <v>2390.0</v>
      </c>
      <c r="K365" s="485"/>
      <c r="L365" s="377">
        <v>997.0</v>
      </c>
      <c r="M365" s="378">
        <f t="shared" ref="M365:M366" si="35">1894/2</f>
        <v>947</v>
      </c>
      <c r="N365" s="35" t="s">
        <v>1866</v>
      </c>
      <c r="O365" s="44"/>
      <c r="P365" s="44">
        <f t="shared" ref="P365:P366" si="36">M365*H365</f>
        <v>947</v>
      </c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252"/>
      <c r="AJ365" s="252"/>
      <c r="AK365" s="252"/>
      <c r="AL365" s="252"/>
    </row>
    <row r="366" ht="15.75" customHeight="1">
      <c r="A366" s="35" t="s">
        <v>315</v>
      </c>
      <c r="B366" s="57" t="s">
        <v>243</v>
      </c>
      <c r="C366" s="57" t="s">
        <v>6</v>
      </c>
      <c r="D366" s="35" t="s">
        <v>567</v>
      </c>
      <c r="E366" s="57" t="s">
        <v>4</v>
      </c>
      <c r="F366" s="348" t="s">
        <v>2002</v>
      </c>
      <c r="G366" s="35" t="s">
        <v>1840</v>
      </c>
      <c r="H366" s="39">
        <v>1.0</v>
      </c>
      <c r="I366" s="483"/>
      <c r="J366" s="59">
        <v>2390.0</v>
      </c>
      <c r="K366" s="485"/>
      <c r="L366" s="377">
        <v>997.0</v>
      </c>
      <c r="M366" s="378">
        <f t="shared" si="35"/>
        <v>947</v>
      </c>
      <c r="N366" s="35" t="s">
        <v>1866</v>
      </c>
      <c r="O366" s="44"/>
      <c r="P366" s="44">
        <f t="shared" si="36"/>
        <v>947</v>
      </c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252"/>
      <c r="AJ366" s="252"/>
      <c r="AK366" s="252"/>
      <c r="AL366" s="252"/>
    </row>
    <row r="367" ht="15.75" customHeight="1">
      <c r="A367" s="271" t="s">
        <v>315</v>
      </c>
      <c r="B367" s="271" t="s">
        <v>243</v>
      </c>
      <c r="C367" s="271" t="s">
        <v>6</v>
      </c>
      <c r="D367" s="271" t="s">
        <v>567</v>
      </c>
      <c r="E367" s="271" t="s">
        <v>319</v>
      </c>
      <c r="F367" s="272" t="s">
        <v>2003</v>
      </c>
      <c r="G367" s="271" t="s">
        <v>377</v>
      </c>
      <c r="H367" s="273">
        <v>1.0</v>
      </c>
      <c r="I367" s="480"/>
      <c r="J367" s="271">
        <v>2590.0</v>
      </c>
      <c r="K367" s="280"/>
      <c r="L367" s="481">
        <v>997.0</v>
      </c>
      <c r="M367" s="482">
        <v>947.15</v>
      </c>
      <c r="N367" s="271" t="s">
        <v>378</v>
      </c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52"/>
      <c r="AK367" s="252"/>
      <c r="AL367" s="252"/>
    </row>
    <row r="368" ht="15.75" customHeight="1">
      <c r="A368" s="35" t="s">
        <v>315</v>
      </c>
      <c r="B368" s="57" t="s">
        <v>243</v>
      </c>
      <c r="C368" s="57" t="s">
        <v>6</v>
      </c>
      <c r="D368" s="35" t="s">
        <v>474</v>
      </c>
      <c r="E368" s="57" t="s">
        <v>4</v>
      </c>
      <c r="F368" s="348" t="s">
        <v>2004</v>
      </c>
      <c r="G368" s="35" t="s">
        <v>1840</v>
      </c>
      <c r="H368" s="39">
        <v>1.0</v>
      </c>
      <c r="I368" s="483"/>
      <c r="J368" s="59">
        <v>2390.0</v>
      </c>
      <c r="K368" s="485"/>
      <c r="L368" s="377">
        <v>997.0</v>
      </c>
      <c r="M368" s="378">
        <f t="shared" ref="M368:M369" si="37">1894/2</f>
        <v>947</v>
      </c>
      <c r="N368" s="35" t="s">
        <v>1866</v>
      </c>
      <c r="O368" s="44"/>
      <c r="P368" s="44">
        <f t="shared" ref="P368:P369" si="38">M368*H368</f>
        <v>947</v>
      </c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252"/>
      <c r="AJ368" s="252"/>
      <c r="AK368" s="252"/>
      <c r="AL368" s="252"/>
    </row>
    <row r="369" ht="15.75" customHeight="1">
      <c r="A369" s="35" t="s">
        <v>315</v>
      </c>
      <c r="B369" s="57" t="s">
        <v>243</v>
      </c>
      <c r="C369" s="57" t="s">
        <v>6</v>
      </c>
      <c r="D369" s="35" t="s">
        <v>567</v>
      </c>
      <c r="E369" s="57" t="s">
        <v>4</v>
      </c>
      <c r="F369" s="348" t="s">
        <v>2004</v>
      </c>
      <c r="G369" s="35" t="s">
        <v>1840</v>
      </c>
      <c r="H369" s="39">
        <v>1.0</v>
      </c>
      <c r="I369" s="483"/>
      <c r="J369" s="59">
        <v>2390.0</v>
      </c>
      <c r="K369" s="485"/>
      <c r="L369" s="377">
        <v>997.0</v>
      </c>
      <c r="M369" s="378">
        <f t="shared" si="37"/>
        <v>947</v>
      </c>
      <c r="N369" s="35" t="s">
        <v>1866</v>
      </c>
      <c r="O369" s="44"/>
      <c r="P369" s="44">
        <f t="shared" si="38"/>
        <v>947</v>
      </c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252"/>
      <c r="AJ369" s="252"/>
      <c r="AK369" s="252"/>
      <c r="AL369" s="252"/>
    </row>
    <row r="370" ht="15.75" customHeight="1">
      <c r="A370" s="271" t="s">
        <v>315</v>
      </c>
      <c r="B370" s="271" t="s">
        <v>243</v>
      </c>
      <c r="C370" s="271" t="s">
        <v>6</v>
      </c>
      <c r="D370" s="271" t="s">
        <v>567</v>
      </c>
      <c r="E370" s="271" t="s">
        <v>319</v>
      </c>
      <c r="F370" s="272" t="s">
        <v>2005</v>
      </c>
      <c r="G370" s="271" t="s">
        <v>377</v>
      </c>
      <c r="H370" s="273">
        <v>1.0</v>
      </c>
      <c r="I370" s="480"/>
      <c r="J370" s="271">
        <v>2590.0</v>
      </c>
      <c r="K370" s="280"/>
      <c r="L370" s="481">
        <v>997.0</v>
      </c>
      <c r="M370" s="482">
        <v>947.15</v>
      </c>
      <c r="N370" s="271" t="s">
        <v>378</v>
      </c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</row>
    <row r="371" ht="15.75" customHeight="1">
      <c r="A371" s="282" t="s">
        <v>315</v>
      </c>
      <c r="B371" s="367" t="s">
        <v>1966</v>
      </c>
      <c r="C371" s="367" t="s">
        <v>6</v>
      </c>
      <c r="D371" s="367" t="s">
        <v>328</v>
      </c>
      <c r="E371" s="367" t="s">
        <v>4</v>
      </c>
      <c r="F371" s="368" t="s">
        <v>2006</v>
      </c>
      <c r="G371" s="369" t="s">
        <v>1840</v>
      </c>
      <c r="H371" s="39">
        <v>1.0</v>
      </c>
      <c r="I371" s="483"/>
      <c r="J371" s="367">
        <v>2990.0</v>
      </c>
      <c r="K371" s="484"/>
      <c r="L371" s="391">
        <v>947.0</v>
      </c>
      <c r="M371" s="392">
        <v>947.0</v>
      </c>
      <c r="N371" s="271" t="s">
        <v>1841</v>
      </c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</row>
    <row r="372" ht="15.75" customHeight="1">
      <c r="A372" s="282" t="s">
        <v>315</v>
      </c>
      <c r="B372" s="367" t="s">
        <v>1966</v>
      </c>
      <c r="C372" s="367" t="s">
        <v>6</v>
      </c>
      <c r="D372" s="367" t="s">
        <v>567</v>
      </c>
      <c r="E372" s="367" t="s">
        <v>4</v>
      </c>
      <c r="F372" s="368" t="s">
        <v>2006</v>
      </c>
      <c r="G372" s="369" t="s">
        <v>1840</v>
      </c>
      <c r="H372" s="39">
        <v>1.0</v>
      </c>
      <c r="I372" s="483"/>
      <c r="J372" s="367">
        <v>2990.0</v>
      </c>
      <c r="K372" s="484"/>
      <c r="L372" s="391">
        <v>947.0</v>
      </c>
      <c r="M372" s="392">
        <v>947.0</v>
      </c>
      <c r="N372" s="271" t="s">
        <v>1841</v>
      </c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</row>
    <row r="373" ht="15.75" customHeight="1">
      <c r="A373" s="35" t="s">
        <v>315</v>
      </c>
      <c r="B373" s="57" t="s">
        <v>231</v>
      </c>
      <c r="C373" s="57" t="s">
        <v>6</v>
      </c>
      <c r="D373" s="35" t="s">
        <v>328</v>
      </c>
      <c r="E373" s="57" t="s">
        <v>4</v>
      </c>
      <c r="F373" s="348" t="s">
        <v>2007</v>
      </c>
      <c r="G373" s="35" t="s">
        <v>1840</v>
      </c>
      <c r="H373" s="39">
        <v>1.0</v>
      </c>
      <c r="I373" s="483"/>
      <c r="J373" s="59">
        <v>4390.0</v>
      </c>
      <c r="K373" s="485"/>
      <c r="L373" s="377" t="s">
        <v>176</v>
      </c>
      <c r="M373" s="378">
        <f t="shared" ref="M373:M374" si="39">3478/2</f>
        <v>1739</v>
      </c>
      <c r="N373" s="35" t="s">
        <v>1866</v>
      </c>
      <c r="O373" s="44"/>
      <c r="P373" s="44">
        <f t="shared" ref="P373:P377" si="40">M373*H373</f>
        <v>1739</v>
      </c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252"/>
      <c r="AJ373" s="252"/>
      <c r="AK373" s="252"/>
      <c r="AL373" s="252"/>
    </row>
    <row r="374" ht="15.75" customHeight="1">
      <c r="A374" s="35" t="s">
        <v>315</v>
      </c>
      <c r="B374" s="57" t="s">
        <v>231</v>
      </c>
      <c r="C374" s="57" t="s">
        <v>6</v>
      </c>
      <c r="D374" s="35" t="s">
        <v>567</v>
      </c>
      <c r="E374" s="57" t="s">
        <v>4</v>
      </c>
      <c r="F374" s="348" t="s">
        <v>2007</v>
      </c>
      <c r="G374" s="35" t="s">
        <v>1840</v>
      </c>
      <c r="H374" s="39">
        <v>1.0</v>
      </c>
      <c r="I374" s="483"/>
      <c r="J374" s="59">
        <v>4390.0</v>
      </c>
      <c r="K374" s="485"/>
      <c r="L374" s="377" t="s">
        <v>176</v>
      </c>
      <c r="M374" s="378">
        <f t="shared" si="39"/>
        <v>1739</v>
      </c>
      <c r="N374" s="35" t="s">
        <v>1866</v>
      </c>
      <c r="O374" s="44"/>
      <c r="P374" s="44">
        <f t="shared" si="40"/>
        <v>1739</v>
      </c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252"/>
      <c r="AJ374" s="252"/>
      <c r="AK374" s="252"/>
      <c r="AL374" s="252"/>
    </row>
    <row r="375" ht="15.75" customHeight="1">
      <c r="A375" s="35" t="s">
        <v>315</v>
      </c>
      <c r="B375" s="57" t="s">
        <v>231</v>
      </c>
      <c r="C375" s="57" t="s">
        <v>6</v>
      </c>
      <c r="D375" s="35" t="s">
        <v>328</v>
      </c>
      <c r="E375" s="57" t="s">
        <v>4</v>
      </c>
      <c r="F375" s="348" t="s">
        <v>2008</v>
      </c>
      <c r="G375" s="35" t="s">
        <v>1840</v>
      </c>
      <c r="H375" s="501">
        <v>1.0</v>
      </c>
      <c r="I375" s="483"/>
      <c r="J375" s="59">
        <v>4390.0</v>
      </c>
      <c r="K375" s="485"/>
      <c r="L375" s="377" t="s">
        <v>176</v>
      </c>
      <c r="M375" s="378">
        <f>5217/3</f>
        <v>1739</v>
      </c>
      <c r="N375" s="35" t="s">
        <v>1866</v>
      </c>
      <c r="O375" s="44"/>
      <c r="P375" s="44">
        <f t="shared" si="40"/>
        <v>1739</v>
      </c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252"/>
      <c r="AJ375" s="252"/>
      <c r="AK375" s="252"/>
      <c r="AL375" s="252"/>
    </row>
    <row r="376" ht="15.75" customHeight="1">
      <c r="A376" s="35" t="s">
        <v>315</v>
      </c>
      <c r="B376" s="57" t="s">
        <v>231</v>
      </c>
      <c r="C376" s="57" t="s">
        <v>6</v>
      </c>
      <c r="D376" s="35" t="s">
        <v>328</v>
      </c>
      <c r="E376" s="57" t="s">
        <v>4</v>
      </c>
      <c r="F376" s="348" t="s">
        <v>2009</v>
      </c>
      <c r="G376" s="35" t="s">
        <v>1840</v>
      </c>
      <c r="H376" s="501">
        <v>1.0</v>
      </c>
      <c r="I376" s="483"/>
      <c r="J376" s="59">
        <v>5390.0</v>
      </c>
      <c r="K376" s="485"/>
      <c r="L376" s="377" t="s">
        <v>60</v>
      </c>
      <c r="M376" s="378">
        <f t="shared" ref="M376:M377" si="41">4428/2</f>
        <v>2214</v>
      </c>
      <c r="N376" s="35" t="s">
        <v>1866</v>
      </c>
      <c r="O376" s="44"/>
      <c r="P376" s="44">
        <f t="shared" si="40"/>
        <v>2214</v>
      </c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252"/>
      <c r="AJ376" s="252"/>
      <c r="AK376" s="252"/>
      <c r="AL376" s="252"/>
    </row>
    <row r="377" ht="15.75" customHeight="1">
      <c r="A377" s="35" t="s">
        <v>315</v>
      </c>
      <c r="B377" s="57" t="s">
        <v>231</v>
      </c>
      <c r="C377" s="57" t="s">
        <v>6</v>
      </c>
      <c r="D377" s="35" t="s">
        <v>328</v>
      </c>
      <c r="E377" s="57" t="s">
        <v>4</v>
      </c>
      <c r="F377" s="348" t="s">
        <v>2010</v>
      </c>
      <c r="G377" s="35" t="s">
        <v>1840</v>
      </c>
      <c r="H377" s="501">
        <v>1.0</v>
      </c>
      <c r="I377" s="483"/>
      <c r="J377" s="59">
        <v>5390.0</v>
      </c>
      <c r="K377" s="485"/>
      <c r="L377" s="377" t="s">
        <v>60</v>
      </c>
      <c r="M377" s="378">
        <f t="shared" si="41"/>
        <v>2214</v>
      </c>
      <c r="N377" s="35" t="s">
        <v>1866</v>
      </c>
      <c r="O377" s="44"/>
      <c r="P377" s="44">
        <f t="shared" si="40"/>
        <v>2214</v>
      </c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252"/>
      <c r="AJ377" s="252"/>
      <c r="AK377" s="252"/>
      <c r="AL377" s="252"/>
    </row>
    <row r="378" ht="15.75" customHeight="1">
      <c r="A378" s="271" t="s">
        <v>315</v>
      </c>
      <c r="B378" s="271" t="s">
        <v>236</v>
      </c>
      <c r="C378" s="271" t="s">
        <v>6</v>
      </c>
      <c r="D378" s="271" t="s">
        <v>567</v>
      </c>
      <c r="E378" s="271" t="s">
        <v>319</v>
      </c>
      <c r="F378" s="272" t="s">
        <v>2011</v>
      </c>
      <c r="G378" s="271" t="s">
        <v>377</v>
      </c>
      <c r="H378" s="273">
        <v>1.0</v>
      </c>
      <c r="I378" s="480"/>
      <c r="J378" s="271">
        <v>3190.0</v>
      </c>
      <c r="K378" s="280"/>
      <c r="L378" s="579" t="s">
        <v>398</v>
      </c>
      <c r="M378" s="482">
        <v>1104.85</v>
      </c>
      <c r="N378" s="271" t="s">
        <v>378</v>
      </c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</row>
    <row r="379" ht="15.75" customHeight="1">
      <c r="A379" s="271" t="s">
        <v>315</v>
      </c>
      <c r="B379" s="271" t="s">
        <v>236</v>
      </c>
      <c r="C379" s="271" t="s">
        <v>6</v>
      </c>
      <c r="D379" s="271" t="s">
        <v>567</v>
      </c>
      <c r="E379" s="271" t="s">
        <v>319</v>
      </c>
      <c r="F379" s="272" t="s">
        <v>2012</v>
      </c>
      <c r="G379" s="271" t="s">
        <v>377</v>
      </c>
      <c r="H379" s="273">
        <v>1.0</v>
      </c>
      <c r="I379" s="480"/>
      <c r="J379" s="271">
        <v>3190.0</v>
      </c>
      <c r="K379" s="280"/>
      <c r="L379" s="481">
        <v>1163.0</v>
      </c>
      <c r="M379" s="482">
        <v>1104.85</v>
      </c>
      <c r="N379" s="271" t="s">
        <v>378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</row>
    <row r="380" ht="15.75" customHeight="1">
      <c r="A380" s="35" t="s">
        <v>315</v>
      </c>
      <c r="B380" s="57" t="s">
        <v>236</v>
      </c>
      <c r="C380" s="57" t="s">
        <v>6</v>
      </c>
      <c r="D380" s="57" t="s">
        <v>567</v>
      </c>
      <c r="E380" s="57" t="s">
        <v>4</v>
      </c>
      <c r="F380" s="58" t="s">
        <v>606</v>
      </c>
      <c r="G380" s="57" t="s">
        <v>524</v>
      </c>
      <c r="H380" s="38">
        <v>1.0</v>
      </c>
      <c r="I380" s="274"/>
      <c r="J380" s="59">
        <v>2590.0</v>
      </c>
      <c r="K380" s="104"/>
      <c r="L380" s="61">
        <v>997.0</v>
      </c>
      <c r="M380" s="62">
        <v>897.0</v>
      </c>
      <c r="N380" s="57" t="s">
        <v>476</v>
      </c>
      <c r="O380" s="64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252"/>
      <c r="AF380" s="252"/>
      <c r="AG380" s="252"/>
      <c r="AH380" s="252"/>
      <c r="AI380" s="252"/>
      <c r="AJ380" s="252"/>
      <c r="AK380" s="252"/>
      <c r="AL380" s="252"/>
    </row>
    <row r="381" ht="15.75" customHeight="1">
      <c r="A381" s="35" t="s">
        <v>315</v>
      </c>
      <c r="B381" s="57" t="s">
        <v>236</v>
      </c>
      <c r="C381" s="57" t="s">
        <v>6</v>
      </c>
      <c r="D381" s="57" t="s">
        <v>328</v>
      </c>
      <c r="E381" s="57" t="s">
        <v>4</v>
      </c>
      <c r="F381" s="58" t="s">
        <v>606</v>
      </c>
      <c r="G381" s="57" t="s">
        <v>524</v>
      </c>
      <c r="H381" s="38">
        <v>1.0</v>
      </c>
      <c r="I381" s="274"/>
      <c r="J381" s="59">
        <v>2590.0</v>
      </c>
      <c r="K381" s="104"/>
      <c r="L381" s="61">
        <v>997.0</v>
      </c>
      <c r="M381" s="62">
        <v>897.0</v>
      </c>
      <c r="N381" s="57" t="s">
        <v>476</v>
      </c>
      <c r="O381" s="64" t="s">
        <v>476</v>
      </c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252"/>
      <c r="AF381" s="252"/>
      <c r="AG381" s="252"/>
      <c r="AH381" s="252"/>
      <c r="AI381" s="252"/>
      <c r="AJ381" s="252"/>
      <c r="AK381" s="252"/>
      <c r="AL381" s="252"/>
    </row>
    <row r="382" ht="15.75" customHeight="1">
      <c r="A382" s="35" t="s">
        <v>315</v>
      </c>
      <c r="B382" s="57" t="s">
        <v>236</v>
      </c>
      <c r="C382" s="57" t="s">
        <v>6</v>
      </c>
      <c r="D382" s="35" t="s">
        <v>474</v>
      </c>
      <c r="E382" s="57" t="s">
        <v>4</v>
      </c>
      <c r="F382" s="348" t="s">
        <v>2013</v>
      </c>
      <c r="G382" s="35" t="s">
        <v>1840</v>
      </c>
      <c r="H382" s="39">
        <v>1.0</v>
      </c>
      <c r="I382" s="480"/>
      <c r="J382" s="59">
        <v>1790.0</v>
      </c>
      <c r="K382" s="58"/>
      <c r="L382" s="377">
        <v>760.0</v>
      </c>
      <c r="M382" s="378">
        <f t="shared" ref="M382:M383" si="42">1444/2</f>
        <v>722</v>
      </c>
      <c r="N382" s="35" t="s">
        <v>1866</v>
      </c>
      <c r="O382" s="44"/>
      <c r="P382" s="44">
        <f t="shared" ref="P382:P383" si="43">M382*H382</f>
        <v>722</v>
      </c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252"/>
      <c r="AJ382" s="252"/>
      <c r="AK382" s="252"/>
      <c r="AL382" s="252"/>
    </row>
    <row r="383" ht="15.75" customHeight="1">
      <c r="A383" s="35" t="s">
        <v>315</v>
      </c>
      <c r="B383" s="57" t="s">
        <v>236</v>
      </c>
      <c r="C383" s="57" t="s">
        <v>6</v>
      </c>
      <c r="D383" s="35" t="s">
        <v>328</v>
      </c>
      <c r="E383" s="57" t="s">
        <v>4</v>
      </c>
      <c r="F383" s="348" t="s">
        <v>2014</v>
      </c>
      <c r="G383" s="35" t="s">
        <v>1840</v>
      </c>
      <c r="H383" s="501">
        <v>1.0</v>
      </c>
      <c r="I383" s="480"/>
      <c r="J383" s="59">
        <v>1790.0</v>
      </c>
      <c r="K383" s="58"/>
      <c r="L383" s="377">
        <v>760.0</v>
      </c>
      <c r="M383" s="378">
        <f t="shared" si="42"/>
        <v>722</v>
      </c>
      <c r="N383" s="35" t="s">
        <v>1866</v>
      </c>
      <c r="O383" s="44"/>
      <c r="P383" s="44">
        <f t="shared" si="43"/>
        <v>722</v>
      </c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252"/>
      <c r="AJ383" s="252"/>
      <c r="AK383" s="252"/>
      <c r="AL383" s="252"/>
    </row>
    <row r="384" ht="15.75" customHeight="1">
      <c r="A384" s="35" t="s">
        <v>315</v>
      </c>
      <c r="B384" s="57" t="s">
        <v>236</v>
      </c>
      <c r="C384" s="57" t="s">
        <v>6</v>
      </c>
      <c r="D384" s="57" t="s">
        <v>567</v>
      </c>
      <c r="E384" s="57" t="s">
        <v>4</v>
      </c>
      <c r="F384" s="58" t="s">
        <v>607</v>
      </c>
      <c r="G384" s="57" t="s">
        <v>524</v>
      </c>
      <c r="H384" s="38">
        <v>1.0</v>
      </c>
      <c r="I384" s="274"/>
      <c r="J384" s="59">
        <v>2590.0</v>
      </c>
      <c r="K384" s="104"/>
      <c r="L384" s="61">
        <v>997.0</v>
      </c>
      <c r="M384" s="62">
        <v>897.0</v>
      </c>
      <c r="N384" s="57" t="s">
        <v>476</v>
      </c>
      <c r="O384" s="64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252"/>
      <c r="AF384" s="252"/>
      <c r="AG384" s="252"/>
      <c r="AH384" s="252"/>
      <c r="AI384" s="252"/>
      <c r="AJ384" s="252"/>
      <c r="AK384" s="252"/>
      <c r="AL384" s="252"/>
    </row>
    <row r="385" ht="15.75" customHeight="1">
      <c r="A385" s="35" t="s">
        <v>315</v>
      </c>
      <c r="B385" s="57" t="s">
        <v>236</v>
      </c>
      <c r="C385" s="57" t="s">
        <v>6</v>
      </c>
      <c r="D385" s="57" t="s">
        <v>328</v>
      </c>
      <c r="E385" s="57" t="s">
        <v>4</v>
      </c>
      <c r="F385" s="58" t="s">
        <v>607</v>
      </c>
      <c r="G385" s="57" t="s">
        <v>524</v>
      </c>
      <c r="H385" s="38">
        <v>1.0</v>
      </c>
      <c r="I385" s="274"/>
      <c r="J385" s="59">
        <v>2590.0</v>
      </c>
      <c r="K385" s="104"/>
      <c r="L385" s="61">
        <v>997.0</v>
      </c>
      <c r="M385" s="62">
        <v>897.0</v>
      </c>
      <c r="N385" s="57" t="s">
        <v>476</v>
      </c>
      <c r="O385" s="64" t="s">
        <v>476</v>
      </c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252"/>
      <c r="AF385" s="252"/>
      <c r="AG385" s="252"/>
      <c r="AH385" s="252"/>
      <c r="AI385" s="252"/>
      <c r="AJ385" s="252"/>
      <c r="AK385" s="252"/>
      <c r="AL385" s="252"/>
    </row>
    <row r="386" ht="15.75" customHeight="1">
      <c r="A386" s="282" t="s">
        <v>315</v>
      </c>
      <c r="B386" s="367" t="s">
        <v>231</v>
      </c>
      <c r="C386" s="367" t="s">
        <v>6</v>
      </c>
      <c r="D386" s="367" t="s">
        <v>328</v>
      </c>
      <c r="E386" s="367" t="s">
        <v>4</v>
      </c>
      <c r="F386" s="368" t="s">
        <v>2015</v>
      </c>
      <c r="G386" s="369" t="s">
        <v>1840</v>
      </c>
      <c r="H386" s="39">
        <v>1.0</v>
      </c>
      <c r="I386" s="480"/>
      <c r="J386" s="367">
        <v>3990.0</v>
      </c>
      <c r="K386" s="484"/>
      <c r="L386" s="391">
        <v>1321.0</v>
      </c>
      <c r="M386" s="392">
        <v>1321.0</v>
      </c>
      <c r="N386" s="271" t="s">
        <v>1841</v>
      </c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  <c r="AA386" s="252"/>
      <c r="AB386" s="252"/>
      <c r="AC386" s="252"/>
      <c r="AD386" s="252"/>
      <c r="AE386" s="252"/>
      <c r="AF386" s="252"/>
      <c r="AG386" s="252"/>
      <c r="AH386" s="252"/>
      <c r="AI386" s="252"/>
      <c r="AJ386" s="252"/>
      <c r="AK386" s="252"/>
      <c r="AL386" s="252"/>
    </row>
    <row r="387" ht="15.75" customHeight="1">
      <c r="A387" s="282" t="s">
        <v>315</v>
      </c>
      <c r="B387" s="367" t="s">
        <v>231</v>
      </c>
      <c r="C387" s="367" t="s">
        <v>6</v>
      </c>
      <c r="D387" s="367" t="s">
        <v>567</v>
      </c>
      <c r="E387" s="367" t="s">
        <v>4</v>
      </c>
      <c r="F387" s="368" t="s">
        <v>2015</v>
      </c>
      <c r="G387" s="369" t="s">
        <v>1840</v>
      </c>
      <c r="H387" s="39">
        <v>1.0</v>
      </c>
      <c r="I387" s="480"/>
      <c r="J387" s="367">
        <v>3990.0</v>
      </c>
      <c r="K387" s="484"/>
      <c r="L387" s="391">
        <v>1321.0</v>
      </c>
      <c r="M387" s="392">
        <v>1321.0</v>
      </c>
      <c r="N387" s="271" t="s">
        <v>1841</v>
      </c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  <c r="AA387" s="252"/>
      <c r="AB387" s="252"/>
      <c r="AC387" s="252"/>
      <c r="AD387" s="252"/>
      <c r="AE387" s="252"/>
      <c r="AF387" s="252"/>
      <c r="AG387" s="252"/>
      <c r="AH387" s="252"/>
      <c r="AI387" s="252"/>
      <c r="AJ387" s="252"/>
      <c r="AK387" s="252"/>
      <c r="AL387" s="252"/>
    </row>
    <row r="388" ht="15.75" customHeight="1">
      <c r="A388" s="35" t="s">
        <v>315</v>
      </c>
      <c r="B388" s="57" t="s">
        <v>231</v>
      </c>
      <c r="C388" s="57" t="s">
        <v>6</v>
      </c>
      <c r="D388" s="35" t="s">
        <v>567</v>
      </c>
      <c r="E388" s="57" t="s">
        <v>4</v>
      </c>
      <c r="F388" s="348" t="s">
        <v>2016</v>
      </c>
      <c r="G388" s="35" t="s">
        <v>1840</v>
      </c>
      <c r="H388" s="39">
        <v>1.0</v>
      </c>
      <c r="I388" s="480"/>
      <c r="J388" s="59">
        <v>3590.0</v>
      </c>
      <c r="K388" s="58"/>
      <c r="L388" s="377" t="s">
        <v>17</v>
      </c>
      <c r="M388" s="378">
        <f>2642/2</f>
        <v>1321</v>
      </c>
      <c r="N388" s="35" t="s">
        <v>1866</v>
      </c>
      <c r="O388" s="44"/>
      <c r="P388" s="44">
        <f>M388*H388</f>
        <v>1321</v>
      </c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252"/>
      <c r="AJ388" s="252"/>
      <c r="AK388" s="252"/>
      <c r="AL388" s="252"/>
    </row>
    <row r="389" ht="15.75" customHeight="1">
      <c r="A389" s="282" t="s">
        <v>315</v>
      </c>
      <c r="B389" s="367" t="s">
        <v>231</v>
      </c>
      <c r="C389" s="367" t="s">
        <v>6</v>
      </c>
      <c r="D389" s="367" t="s">
        <v>328</v>
      </c>
      <c r="E389" s="367" t="s">
        <v>4</v>
      </c>
      <c r="F389" s="368" t="s">
        <v>2017</v>
      </c>
      <c r="G389" s="369" t="s">
        <v>1840</v>
      </c>
      <c r="H389" s="39">
        <v>1.0</v>
      </c>
      <c r="I389" s="480"/>
      <c r="J389" s="367">
        <v>3990.0</v>
      </c>
      <c r="K389" s="484"/>
      <c r="L389" s="391">
        <v>1321.0</v>
      </c>
      <c r="M389" s="392">
        <v>1321.0</v>
      </c>
      <c r="N389" s="271" t="s">
        <v>1841</v>
      </c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52"/>
      <c r="AK389" s="252"/>
      <c r="AL389" s="252"/>
    </row>
    <row r="390" ht="15.75" customHeight="1">
      <c r="A390" s="282" t="s">
        <v>315</v>
      </c>
      <c r="B390" s="367" t="s">
        <v>231</v>
      </c>
      <c r="C390" s="367" t="s">
        <v>6</v>
      </c>
      <c r="D390" s="367" t="s">
        <v>567</v>
      </c>
      <c r="E390" s="367" t="s">
        <v>4</v>
      </c>
      <c r="F390" s="368" t="s">
        <v>2017</v>
      </c>
      <c r="G390" s="369" t="s">
        <v>1840</v>
      </c>
      <c r="H390" s="39">
        <v>1.0</v>
      </c>
      <c r="I390" s="480"/>
      <c r="J390" s="367">
        <v>3990.0</v>
      </c>
      <c r="K390" s="484"/>
      <c r="L390" s="391">
        <v>1321.0</v>
      </c>
      <c r="M390" s="392">
        <v>1321.0</v>
      </c>
      <c r="N390" s="271" t="s">
        <v>1841</v>
      </c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</row>
    <row r="391" ht="15.75" customHeight="1">
      <c r="A391" s="282" t="s">
        <v>315</v>
      </c>
      <c r="B391" s="367" t="s">
        <v>231</v>
      </c>
      <c r="C391" s="367" t="s">
        <v>6</v>
      </c>
      <c r="D391" s="367" t="s">
        <v>328</v>
      </c>
      <c r="E391" s="367" t="s">
        <v>4</v>
      </c>
      <c r="F391" s="368" t="s">
        <v>2018</v>
      </c>
      <c r="G391" s="369" t="s">
        <v>1840</v>
      </c>
      <c r="H391" s="39">
        <v>1.0</v>
      </c>
      <c r="I391" s="480"/>
      <c r="J391" s="367">
        <v>3990.0</v>
      </c>
      <c r="K391" s="484"/>
      <c r="L391" s="391">
        <v>1321.0</v>
      </c>
      <c r="M391" s="392">
        <v>1321.0</v>
      </c>
      <c r="N391" s="271" t="s">
        <v>1841</v>
      </c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</row>
    <row r="392" ht="15.75" customHeight="1">
      <c r="A392" s="282" t="s">
        <v>315</v>
      </c>
      <c r="B392" s="367" t="s">
        <v>231</v>
      </c>
      <c r="C392" s="367" t="s">
        <v>6</v>
      </c>
      <c r="D392" s="367" t="s">
        <v>567</v>
      </c>
      <c r="E392" s="367" t="s">
        <v>4</v>
      </c>
      <c r="F392" s="368" t="s">
        <v>2018</v>
      </c>
      <c r="G392" s="369" t="s">
        <v>1840</v>
      </c>
      <c r="H392" s="39">
        <v>1.0</v>
      </c>
      <c r="I392" s="480"/>
      <c r="J392" s="367">
        <v>3990.0</v>
      </c>
      <c r="K392" s="484"/>
      <c r="L392" s="391">
        <v>1321.0</v>
      </c>
      <c r="M392" s="392">
        <v>1321.0</v>
      </c>
      <c r="N392" s="271" t="s">
        <v>1841</v>
      </c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  <c r="AH392" s="252"/>
      <c r="AI392" s="252"/>
      <c r="AJ392" s="252"/>
      <c r="AK392" s="252"/>
      <c r="AL392" s="252"/>
    </row>
    <row r="393" ht="15.75" customHeight="1">
      <c r="A393" s="271" t="s">
        <v>315</v>
      </c>
      <c r="B393" s="271" t="s">
        <v>246</v>
      </c>
      <c r="C393" s="271" t="s">
        <v>6</v>
      </c>
      <c r="D393" s="271" t="s">
        <v>567</v>
      </c>
      <c r="E393" s="271" t="s">
        <v>319</v>
      </c>
      <c r="F393" s="272" t="s">
        <v>2121</v>
      </c>
      <c r="G393" s="271" t="s">
        <v>377</v>
      </c>
      <c r="H393" s="273">
        <v>1.0</v>
      </c>
      <c r="I393" s="480"/>
      <c r="J393" s="271">
        <v>2590.0</v>
      </c>
      <c r="K393" s="280"/>
      <c r="L393" s="481">
        <v>997.0</v>
      </c>
      <c r="M393" s="482">
        <v>947.15</v>
      </c>
      <c r="N393" s="271" t="s">
        <v>378</v>
      </c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  <c r="AH393" s="252"/>
      <c r="AI393" s="252"/>
      <c r="AJ393" s="252"/>
      <c r="AK393" s="252"/>
      <c r="AL393" s="252"/>
    </row>
    <row r="394" ht="15.75" customHeight="1">
      <c r="A394" s="271" t="s">
        <v>315</v>
      </c>
      <c r="B394" s="271" t="s">
        <v>246</v>
      </c>
      <c r="C394" s="271" t="s">
        <v>6</v>
      </c>
      <c r="D394" s="271" t="s">
        <v>474</v>
      </c>
      <c r="E394" s="271" t="s">
        <v>319</v>
      </c>
      <c r="F394" s="272" t="s">
        <v>2019</v>
      </c>
      <c r="G394" s="271" t="s">
        <v>377</v>
      </c>
      <c r="H394" s="273">
        <v>1.0</v>
      </c>
      <c r="I394" s="480"/>
      <c r="J394" s="271">
        <v>2590.0</v>
      </c>
      <c r="K394" s="280"/>
      <c r="L394" s="481">
        <v>997.0</v>
      </c>
      <c r="M394" s="482">
        <v>947.15</v>
      </c>
      <c r="N394" s="271" t="s">
        <v>378</v>
      </c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  <c r="AH394" s="252"/>
      <c r="AI394" s="252"/>
      <c r="AJ394" s="252"/>
      <c r="AK394" s="252"/>
      <c r="AL394" s="252"/>
    </row>
    <row r="395" ht="15.75" customHeight="1">
      <c r="A395" s="282" t="s">
        <v>315</v>
      </c>
      <c r="B395" s="367" t="s">
        <v>246</v>
      </c>
      <c r="C395" s="367" t="s">
        <v>6</v>
      </c>
      <c r="D395" s="367" t="s">
        <v>567</v>
      </c>
      <c r="E395" s="367" t="s">
        <v>4</v>
      </c>
      <c r="F395" s="368" t="s">
        <v>2021</v>
      </c>
      <c r="G395" s="369" t="s">
        <v>1840</v>
      </c>
      <c r="H395" s="39">
        <v>1.0</v>
      </c>
      <c r="I395" s="480"/>
      <c r="J395" s="367">
        <v>2990.0</v>
      </c>
      <c r="K395" s="484"/>
      <c r="L395" s="391">
        <v>947.0</v>
      </c>
      <c r="M395" s="392">
        <v>947.0</v>
      </c>
      <c r="N395" s="271" t="s">
        <v>1841</v>
      </c>
      <c r="O395" s="380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  <c r="AA395" s="252"/>
      <c r="AB395" s="252"/>
      <c r="AC395" s="252"/>
      <c r="AD395" s="252"/>
      <c r="AE395" s="252"/>
      <c r="AF395" s="252"/>
      <c r="AG395" s="252"/>
      <c r="AH395" s="252"/>
      <c r="AI395" s="252"/>
      <c r="AJ395" s="252"/>
      <c r="AK395" s="252"/>
      <c r="AL395" s="252"/>
    </row>
    <row r="396" ht="15.75" customHeight="1">
      <c r="A396" s="271" t="s">
        <v>315</v>
      </c>
      <c r="B396" s="271" t="s">
        <v>246</v>
      </c>
      <c r="C396" s="271" t="s">
        <v>6</v>
      </c>
      <c r="D396" s="271" t="s">
        <v>567</v>
      </c>
      <c r="E396" s="271" t="s">
        <v>319</v>
      </c>
      <c r="F396" s="272" t="s">
        <v>2022</v>
      </c>
      <c r="G396" s="271" t="s">
        <v>377</v>
      </c>
      <c r="H396" s="273">
        <v>1.0</v>
      </c>
      <c r="I396" s="480"/>
      <c r="J396" s="271">
        <v>2590.0</v>
      </c>
      <c r="K396" s="280"/>
      <c r="L396" s="481">
        <v>997.0</v>
      </c>
      <c r="M396" s="482">
        <v>947.15</v>
      </c>
      <c r="N396" s="271" t="s">
        <v>378</v>
      </c>
      <c r="O396" s="380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  <c r="AH396" s="252"/>
      <c r="AI396" s="252"/>
      <c r="AJ396" s="252"/>
      <c r="AK396" s="252"/>
      <c r="AL396" s="252"/>
    </row>
    <row r="397" ht="15.75" customHeight="1">
      <c r="A397" s="35" t="s">
        <v>315</v>
      </c>
      <c r="B397" s="57" t="s">
        <v>246</v>
      </c>
      <c r="C397" s="57" t="s">
        <v>6</v>
      </c>
      <c r="D397" s="35" t="s">
        <v>567</v>
      </c>
      <c r="E397" s="57" t="s">
        <v>4</v>
      </c>
      <c r="F397" s="348" t="s">
        <v>2023</v>
      </c>
      <c r="G397" s="35" t="s">
        <v>1840</v>
      </c>
      <c r="H397" s="39">
        <v>1.0</v>
      </c>
      <c r="I397" s="480"/>
      <c r="J397" s="59">
        <v>2390.0</v>
      </c>
      <c r="K397" s="58"/>
      <c r="L397" s="377">
        <v>997.0</v>
      </c>
      <c r="M397" s="378">
        <f t="shared" ref="M397:M398" si="44">1894/2</f>
        <v>947</v>
      </c>
      <c r="N397" s="35" t="s">
        <v>1866</v>
      </c>
      <c r="O397" s="48"/>
      <c r="P397" s="44">
        <f t="shared" ref="P397:P398" si="45">M397*H397</f>
        <v>947</v>
      </c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252"/>
      <c r="AJ397" s="252"/>
      <c r="AK397" s="252"/>
      <c r="AL397" s="252"/>
    </row>
    <row r="398" ht="15.75" customHeight="1">
      <c r="A398" s="35" t="s">
        <v>315</v>
      </c>
      <c r="B398" s="57" t="s">
        <v>246</v>
      </c>
      <c r="C398" s="57" t="s">
        <v>6</v>
      </c>
      <c r="D398" s="35" t="s">
        <v>328</v>
      </c>
      <c r="E398" s="57" t="s">
        <v>4</v>
      </c>
      <c r="F398" s="348" t="s">
        <v>2023</v>
      </c>
      <c r="G398" s="35" t="s">
        <v>1840</v>
      </c>
      <c r="H398" s="501">
        <v>1.0</v>
      </c>
      <c r="I398" s="480"/>
      <c r="J398" s="59">
        <v>2390.0</v>
      </c>
      <c r="K398" s="58"/>
      <c r="L398" s="377">
        <v>997.0</v>
      </c>
      <c r="M398" s="378">
        <f t="shared" si="44"/>
        <v>947</v>
      </c>
      <c r="N398" s="35" t="s">
        <v>1866</v>
      </c>
      <c r="O398" s="48"/>
      <c r="P398" s="44">
        <f t="shared" si="45"/>
        <v>947</v>
      </c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252"/>
      <c r="AJ398" s="252"/>
      <c r="AK398" s="252"/>
      <c r="AL398" s="252"/>
    </row>
    <row r="399" ht="15.75" customHeight="1">
      <c r="A399" s="282" t="s">
        <v>315</v>
      </c>
      <c r="B399" s="367" t="s">
        <v>246</v>
      </c>
      <c r="C399" s="367" t="s">
        <v>6</v>
      </c>
      <c r="D399" s="367" t="s">
        <v>567</v>
      </c>
      <c r="E399" s="367" t="s">
        <v>4</v>
      </c>
      <c r="F399" s="368" t="s">
        <v>2024</v>
      </c>
      <c r="G399" s="369" t="s">
        <v>1840</v>
      </c>
      <c r="H399" s="39">
        <v>1.0</v>
      </c>
      <c r="I399" s="480"/>
      <c r="J399" s="367">
        <v>2990.0</v>
      </c>
      <c r="K399" s="484"/>
      <c r="L399" s="391">
        <v>947.0</v>
      </c>
      <c r="M399" s="392">
        <v>947.0</v>
      </c>
      <c r="N399" s="271" t="s">
        <v>1841</v>
      </c>
      <c r="O399" s="380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  <c r="AH399" s="252"/>
      <c r="AI399" s="252"/>
      <c r="AJ399" s="252"/>
      <c r="AK399" s="252"/>
      <c r="AL399" s="252"/>
    </row>
    <row r="400" ht="15.75" customHeight="1">
      <c r="A400" s="35" t="s">
        <v>315</v>
      </c>
      <c r="B400" s="57" t="s">
        <v>231</v>
      </c>
      <c r="C400" s="57" t="s">
        <v>6</v>
      </c>
      <c r="D400" s="35" t="s">
        <v>474</v>
      </c>
      <c r="E400" s="57" t="s">
        <v>4</v>
      </c>
      <c r="F400" s="348" t="s">
        <v>2025</v>
      </c>
      <c r="G400" s="35" t="s">
        <v>1840</v>
      </c>
      <c r="H400" s="39">
        <v>1.0</v>
      </c>
      <c r="I400" s="480"/>
      <c r="J400" s="59">
        <v>5390.0</v>
      </c>
      <c r="K400" s="58"/>
      <c r="L400" s="377" t="s">
        <v>60</v>
      </c>
      <c r="M400" s="378">
        <f t="shared" ref="M400:M401" si="46">4428/2</f>
        <v>2214</v>
      </c>
      <c r="N400" s="35" t="s">
        <v>1866</v>
      </c>
      <c r="O400" s="48"/>
      <c r="P400" s="44">
        <f t="shared" ref="P400:P404" si="47">M400*H400</f>
        <v>2214</v>
      </c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252"/>
      <c r="AJ400" s="252"/>
      <c r="AK400" s="252"/>
      <c r="AL400" s="252"/>
    </row>
    <row r="401" ht="15.75" customHeight="1">
      <c r="A401" s="35" t="s">
        <v>315</v>
      </c>
      <c r="B401" s="57" t="s">
        <v>231</v>
      </c>
      <c r="C401" s="57" t="s">
        <v>6</v>
      </c>
      <c r="D401" s="35" t="s">
        <v>328</v>
      </c>
      <c r="E401" s="57" t="s">
        <v>4</v>
      </c>
      <c r="F401" s="348" t="s">
        <v>2025</v>
      </c>
      <c r="G401" s="35" t="s">
        <v>1840</v>
      </c>
      <c r="H401" s="501">
        <v>1.0</v>
      </c>
      <c r="I401" s="480"/>
      <c r="J401" s="59">
        <v>5390.0</v>
      </c>
      <c r="K401" s="58"/>
      <c r="L401" s="377" t="s">
        <v>60</v>
      </c>
      <c r="M401" s="378">
        <f t="shared" si="46"/>
        <v>2214</v>
      </c>
      <c r="N401" s="35" t="s">
        <v>1866</v>
      </c>
      <c r="O401" s="48"/>
      <c r="P401" s="44">
        <f t="shared" si="47"/>
        <v>2214</v>
      </c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252"/>
      <c r="AJ401" s="252"/>
      <c r="AK401" s="252"/>
      <c r="AL401" s="252"/>
    </row>
    <row r="402" ht="15.75" customHeight="1">
      <c r="A402" s="35" t="s">
        <v>315</v>
      </c>
      <c r="B402" s="57" t="s">
        <v>231</v>
      </c>
      <c r="C402" s="57" t="s">
        <v>6</v>
      </c>
      <c r="D402" s="35" t="s">
        <v>474</v>
      </c>
      <c r="E402" s="57" t="s">
        <v>4</v>
      </c>
      <c r="F402" s="348" t="s">
        <v>2026</v>
      </c>
      <c r="G402" s="35" t="s">
        <v>1840</v>
      </c>
      <c r="H402" s="39">
        <v>1.0</v>
      </c>
      <c r="I402" s="7"/>
      <c r="J402" s="59">
        <v>5390.0</v>
      </c>
      <c r="K402" s="58"/>
      <c r="L402" s="377" t="s">
        <v>60</v>
      </c>
      <c r="M402" s="378">
        <f t="shared" ref="M402:M404" si="48">6642/3</f>
        <v>2214</v>
      </c>
      <c r="N402" s="35" t="s">
        <v>1866</v>
      </c>
      <c r="O402" s="48"/>
      <c r="P402" s="44">
        <f t="shared" si="47"/>
        <v>2214</v>
      </c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252"/>
      <c r="AJ402" s="252"/>
      <c r="AK402" s="252"/>
      <c r="AL402" s="252"/>
    </row>
    <row r="403" ht="15.75" customHeight="1">
      <c r="A403" s="35" t="s">
        <v>315</v>
      </c>
      <c r="B403" s="57" t="s">
        <v>231</v>
      </c>
      <c r="C403" s="57" t="s">
        <v>6</v>
      </c>
      <c r="D403" s="35" t="s">
        <v>567</v>
      </c>
      <c r="E403" s="57" t="s">
        <v>4</v>
      </c>
      <c r="F403" s="348" t="s">
        <v>2026</v>
      </c>
      <c r="G403" s="35" t="s">
        <v>1840</v>
      </c>
      <c r="H403" s="39">
        <v>1.0</v>
      </c>
      <c r="I403" s="7"/>
      <c r="J403" s="59">
        <v>5390.0</v>
      </c>
      <c r="K403" s="58"/>
      <c r="L403" s="377" t="s">
        <v>60</v>
      </c>
      <c r="M403" s="378">
        <f t="shared" si="48"/>
        <v>2214</v>
      </c>
      <c r="N403" s="35" t="s">
        <v>1866</v>
      </c>
      <c r="O403" s="48"/>
      <c r="P403" s="44">
        <f t="shared" si="47"/>
        <v>2214</v>
      </c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252"/>
      <c r="AJ403" s="252"/>
      <c r="AK403" s="252"/>
      <c r="AL403" s="252"/>
    </row>
    <row r="404" ht="15.75" customHeight="1">
      <c r="A404" s="35" t="s">
        <v>315</v>
      </c>
      <c r="B404" s="57" t="s">
        <v>231</v>
      </c>
      <c r="C404" s="57" t="s">
        <v>6</v>
      </c>
      <c r="D404" s="35" t="s">
        <v>328</v>
      </c>
      <c r="E404" s="57" t="s">
        <v>4</v>
      </c>
      <c r="F404" s="348" t="s">
        <v>2026</v>
      </c>
      <c r="G404" s="35" t="s">
        <v>1840</v>
      </c>
      <c r="H404" s="501">
        <v>1.0</v>
      </c>
      <c r="I404" s="7"/>
      <c r="J404" s="59">
        <v>5390.0</v>
      </c>
      <c r="K404" s="58"/>
      <c r="L404" s="377" t="s">
        <v>60</v>
      </c>
      <c r="M404" s="378">
        <f t="shared" si="48"/>
        <v>2214</v>
      </c>
      <c r="N404" s="35" t="s">
        <v>1866</v>
      </c>
      <c r="O404" s="48"/>
      <c r="P404" s="44">
        <f t="shared" si="47"/>
        <v>2214</v>
      </c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252"/>
      <c r="AJ404" s="252"/>
      <c r="AK404" s="252"/>
      <c r="AL404" s="252"/>
    </row>
    <row r="405" ht="15.75" customHeight="1">
      <c r="A405" s="271" t="s">
        <v>315</v>
      </c>
      <c r="B405" s="271" t="s">
        <v>407</v>
      </c>
      <c r="C405" s="280"/>
      <c r="D405" s="271" t="s">
        <v>567</v>
      </c>
      <c r="E405" s="271" t="s">
        <v>319</v>
      </c>
      <c r="F405" s="272" t="s">
        <v>2027</v>
      </c>
      <c r="G405" s="271" t="s">
        <v>335</v>
      </c>
      <c r="H405" s="273">
        <v>1.0</v>
      </c>
      <c r="I405" s="7"/>
      <c r="J405" s="271">
        <v>790.0</v>
      </c>
      <c r="K405" s="271"/>
      <c r="L405" s="273">
        <v>263.0</v>
      </c>
      <c r="M405" s="479">
        <v>250.0</v>
      </c>
      <c r="N405" s="271" t="s">
        <v>321</v>
      </c>
      <c r="O405" s="380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</row>
    <row r="406" ht="15.75" customHeight="1">
      <c r="A406" s="271" t="s">
        <v>315</v>
      </c>
      <c r="B406" s="271" t="s">
        <v>407</v>
      </c>
      <c r="C406" s="280"/>
      <c r="D406" s="271" t="s">
        <v>328</v>
      </c>
      <c r="E406" s="271" t="s">
        <v>319</v>
      </c>
      <c r="F406" s="272" t="s">
        <v>1513</v>
      </c>
      <c r="G406" s="271" t="s">
        <v>335</v>
      </c>
      <c r="H406" s="273">
        <v>1.0</v>
      </c>
      <c r="I406" s="7"/>
      <c r="J406" s="271">
        <v>990.0</v>
      </c>
      <c r="K406" s="271"/>
      <c r="L406" s="273">
        <v>330.0</v>
      </c>
      <c r="M406" s="479">
        <v>314.0</v>
      </c>
      <c r="N406" s="271" t="s">
        <v>321</v>
      </c>
      <c r="O406" s="380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</row>
    <row r="407" ht="15.75" customHeight="1">
      <c r="A407" s="271" t="s">
        <v>315</v>
      </c>
      <c r="B407" s="271" t="s">
        <v>407</v>
      </c>
      <c r="C407" s="271" t="s">
        <v>6</v>
      </c>
      <c r="D407" s="271" t="s">
        <v>328</v>
      </c>
      <c r="E407" s="271" t="s">
        <v>319</v>
      </c>
      <c r="F407" s="272" t="s">
        <v>2152</v>
      </c>
      <c r="G407" s="271" t="s">
        <v>335</v>
      </c>
      <c r="H407" s="273">
        <v>0.0</v>
      </c>
      <c r="I407" s="480"/>
      <c r="J407" s="271">
        <v>2190.0</v>
      </c>
      <c r="K407" s="271"/>
      <c r="L407" s="273">
        <v>845.0</v>
      </c>
      <c r="M407" s="479">
        <v>803.0</v>
      </c>
      <c r="N407" s="271" t="s">
        <v>321</v>
      </c>
      <c r="O407" s="363" t="s">
        <v>2153</v>
      </c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  <c r="AH407" s="252"/>
      <c r="AI407" s="252"/>
      <c r="AJ407" s="252"/>
      <c r="AK407" s="252"/>
      <c r="AL407" s="252"/>
    </row>
    <row r="408" ht="15.75" customHeight="1">
      <c r="A408" s="271" t="s">
        <v>315</v>
      </c>
      <c r="B408" s="271" t="s">
        <v>407</v>
      </c>
      <c r="C408" s="271" t="s">
        <v>6</v>
      </c>
      <c r="D408" s="271" t="s">
        <v>567</v>
      </c>
      <c r="E408" s="271" t="s">
        <v>319</v>
      </c>
      <c r="F408" s="272" t="s">
        <v>2028</v>
      </c>
      <c r="G408" s="271" t="s">
        <v>335</v>
      </c>
      <c r="H408" s="273">
        <v>1.0</v>
      </c>
      <c r="I408" s="480"/>
      <c r="J408" s="271">
        <v>2190.0</v>
      </c>
      <c r="K408" s="271"/>
      <c r="L408" s="273">
        <v>845.0</v>
      </c>
      <c r="M408" s="479">
        <v>803.0</v>
      </c>
      <c r="N408" s="271" t="s">
        <v>321</v>
      </c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</row>
    <row r="409" ht="15.75" customHeight="1">
      <c r="A409" s="57" t="s">
        <v>315</v>
      </c>
      <c r="B409" s="57" t="s">
        <v>236</v>
      </c>
      <c r="C409" s="57" t="s">
        <v>22</v>
      </c>
      <c r="D409" s="271" t="s">
        <v>567</v>
      </c>
      <c r="E409" s="57" t="s">
        <v>4</v>
      </c>
      <c r="F409" s="57" t="s">
        <v>822</v>
      </c>
      <c r="G409" s="57" t="s">
        <v>524</v>
      </c>
      <c r="H409" s="151">
        <v>2.0</v>
      </c>
      <c r="I409" s="113">
        <v>2790.0</v>
      </c>
      <c r="J409" s="125"/>
      <c r="K409" s="104"/>
      <c r="L409" s="152">
        <v>1190.0</v>
      </c>
      <c r="M409" s="496">
        <v>1012.0</v>
      </c>
      <c r="N409" s="57" t="s">
        <v>819</v>
      </c>
      <c r="P409" s="58"/>
      <c r="Q409" s="58"/>
      <c r="T409" s="63"/>
      <c r="U409" s="63">
        <f t="shared" ref="U409:U434" si="49">M409*H409</f>
        <v>2024</v>
      </c>
      <c r="V409" s="63"/>
      <c r="W409" s="63"/>
      <c r="X409" s="63"/>
      <c r="Y409" s="63"/>
      <c r="Z409" s="63"/>
      <c r="AA409" s="63"/>
      <c r="AB409" s="63"/>
      <c r="AC409" s="63"/>
      <c r="AD409" s="63"/>
      <c r="AE409" s="252"/>
      <c r="AF409" s="252"/>
      <c r="AG409" s="252"/>
      <c r="AH409" s="252"/>
      <c r="AI409" s="270"/>
      <c r="AJ409" s="270"/>
      <c r="AK409" s="270"/>
    </row>
    <row r="410" ht="15.75" customHeight="1">
      <c r="A410" s="57" t="s">
        <v>315</v>
      </c>
      <c r="B410" s="57" t="s">
        <v>236</v>
      </c>
      <c r="C410" s="57" t="s">
        <v>22</v>
      </c>
      <c r="D410" s="57" t="s">
        <v>328</v>
      </c>
      <c r="E410" s="57" t="s">
        <v>4</v>
      </c>
      <c r="F410" s="57" t="s">
        <v>822</v>
      </c>
      <c r="G410" s="57" t="s">
        <v>524</v>
      </c>
      <c r="H410" s="151">
        <v>1.0</v>
      </c>
      <c r="I410" s="113">
        <v>2790.0</v>
      </c>
      <c r="J410" s="125"/>
      <c r="K410" s="104"/>
      <c r="L410" s="152">
        <v>1190.0</v>
      </c>
      <c r="M410" s="496">
        <v>1012.0</v>
      </c>
      <c r="N410" s="57" t="s">
        <v>819</v>
      </c>
      <c r="P410" s="58"/>
      <c r="Q410" s="58"/>
      <c r="T410" s="63"/>
      <c r="U410" s="63">
        <f t="shared" si="49"/>
        <v>1012</v>
      </c>
      <c r="V410" s="63"/>
      <c r="W410" s="63"/>
      <c r="X410" s="63"/>
      <c r="Y410" s="63"/>
      <c r="Z410" s="63"/>
      <c r="AA410" s="63"/>
      <c r="AB410" s="63"/>
      <c r="AC410" s="63"/>
      <c r="AD410" s="63"/>
      <c r="AE410" s="252"/>
      <c r="AF410" s="252"/>
      <c r="AG410" s="252"/>
      <c r="AH410" s="252"/>
      <c r="AI410" s="270"/>
      <c r="AJ410" s="270"/>
      <c r="AK410" s="270"/>
    </row>
    <row r="411" ht="15.75" customHeight="1">
      <c r="A411" s="57" t="s">
        <v>315</v>
      </c>
      <c r="B411" s="57" t="s">
        <v>231</v>
      </c>
      <c r="C411" s="57" t="s">
        <v>6</v>
      </c>
      <c r="D411" s="57" t="s">
        <v>328</v>
      </c>
      <c r="E411" s="57" t="s">
        <v>4</v>
      </c>
      <c r="F411" s="57" t="s">
        <v>949</v>
      </c>
      <c r="G411" s="57" t="s">
        <v>524</v>
      </c>
      <c r="H411" s="151">
        <v>1.0</v>
      </c>
      <c r="I411" s="113">
        <v>4790.0</v>
      </c>
      <c r="J411" s="125"/>
      <c r="K411" s="104"/>
      <c r="L411" s="152">
        <v>1750.0</v>
      </c>
      <c r="M411" s="495">
        <v>1663.0</v>
      </c>
      <c r="N411" s="57" t="s">
        <v>819</v>
      </c>
      <c r="P411" s="63"/>
      <c r="Q411" s="63"/>
      <c r="T411" s="63"/>
      <c r="U411" s="63">
        <f t="shared" si="49"/>
        <v>1663</v>
      </c>
      <c r="V411" s="63"/>
      <c r="W411" s="63"/>
      <c r="X411" s="63"/>
      <c r="Y411" s="63"/>
      <c r="Z411" s="63"/>
      <c r="AA411" s="63"/>
      <c r="AB411" s="63"/>
      <c r="AC411" s="63"/>
      <c r="AD411" s="63"/>
      <c r="AE411" s="252"/>
      <c r="AF411" s="252"/>
      <c r="AG411" s="252"/>
      <c r="AH411" s="252"/>
      <c r="AI411" s="270"/>
      <c r="AJ411" s="270"/>
      <c r="AK411" s="270"/>
    </row>
    <row r="412" ht="15.75" customHeight="1">
      <c r="A412" s="57" t="s">
        <v>315</v>
      </c>
      <c r="B412" s="57" t="s">
        <v>231</v>
      </c>
      <c r="C412" s="57" t="s">
        <v>6</v>
      </c>
      <c r="D412" s="271" t="s">
        <v>567</v>
      </c>
      <c r="E412" s="57" t="s">
        <v>4</v>
      </c>
      <c r="F412" s="57" t="s">
        <v>950</v>
      </c>
      <c r="G412" s="57" t="s">
        <v>524</v>
      </c>
      <c r="H412" s="151">
        <v>1.0</v>
      </c>
      <c r="I412" s="113">
        <v>4790.0</v>
      </c>
      <c r="J412" s="125"/>
      <c r="K412" s="104"/>
      <c r="L412" s="152">
        <v>1750.0</v>
      </c>
      <c r="M412" s="495">
        <v>1663.0</v>
      </c>
      <c r="N412" s="57" t="s">
        <v>819</v>
      </c>
      <c r="P412" s="63"/>
      <c r="Q412" s="63"/>
      <c r="T412" s="63"/>
      <c r="U412" s="63">
        <f t="shared" si="49"/>
        <v>1663</v>
      </c>
      <c r="V412" s="63"/>
      <c r="W412" s="63"/>
      <c r="X412" s="63"/>
      <c r="Y412" s="63"/>
      <c r="Z412" s="63"/>
      <c r="AA412" s="63"/>
      <c r="AB412" s="63"/>
      <c r="AC412" s="63"/>
      <c r="AD412" s="63"/>
      <c r="AE412" s="252"/>
      <c r="AF412" s="252"/>
      <c r="AG412" s="252"/>
      <c r="AH412" s="252"/>
      <c r="AI412" s="270"/>
      <c r="AJ412" s="270"/>
      <c r="AK412" s="270"/>
    </row>
    <row r="413" ht="15.75" customHeight="1">
      <c r="A413" s="57" t="s">
        <v>315</v>
      </c>
      <c r="B413" s="57" t="s">
        <v>231</v>
      </c>
      <c r="C413" s="57" t="s">
        <v>6</v>
      </c>
      <c r="D413" s="35" t="s">
        <v>474</v>
      </c>
      <c r="E413" s="57" t="s">
        <v>4</v>
      </c>
      <c r="F413" s="57" t="s">
        <v>950</v>
      </c>
      <c r="G413" s="57" t="s">
        <v>524</v>
      </c>
      <c r="H413" s="151">
        <v>1.0</v>
      </c>
      <c r="I413" s="113">
        <v>4790.0</v>
      </c>
      <c r="J413" s="125"/>
      <c r="K413" s="104"/>
      <c r="L413" s="152">
        <v>1750.0</v>
      </c>
      <c r="M413" s="495">
        <v>1663.0</v>
      </c>
      <c r="N413" s="57" t="s">
        <v>819</v>
      </c>
      <c r="P413" s="63"/>
      <c r="Q413" s="63"/>
      <c r="T413" s="63"/>
      <c r="U413" s="63">
        <f t="shared" si="49"/>
        <v>1663</v>
      </c>
      <c r="V413" s="63"/>
      <c r="W413" s="63"/>
      <c r="X413" s="63"/>
      <c r="Y413" s="63"/>
      <c r="Z413" s="63"/>
      <c r="AA413" s="63"/>
      <c r="AB413" s="63"/>
      <c r="AC413" s="63"/>
      <c r="AD413" s="63"/>
      <c r="AE413" s="252"/>
      <c r="AF413" s="252"/>
      <c r="AG413" s="252"/>
      <c r="AH413" s="252"/>
      <c r="AI413" s="270"/>
      <c r="AJ413" s="270"/>
      <c r="AK413" s="270"/>
    </row>
    <row r="414" ht="15.75" customHeight="1">
      <c r="A414" s="57" t="s">
        <v>315</v>
      </c>
      <c r="B414" s="57" t="s">
        <v>231</v>
      </c>
      <c r="C414" s="57" t="s">
        <v>6</v>
      </c>
      <c r="D414" s="57" t="s">
        <v>328</v>
      </c>
      <c r="E414" s="57" t="s">
        <v>4</v>
      </c>
      <c r="F414" s="57" t="s">
        <v>951</v>
      </c>
      <c r="G414" s="57" t="s">
        <v>524</v>
      </c>
      <c r="H414" s="151">
        <v>1.0</v>
      </c>
      <c r="I414" s="113">
        <v>5190.0</v>
      </c>
      <c r="J414" s="125"/>
      <c r="K414" s="104"/>
      <c r="L414" s="152">
        <v>1990.0</v>
      </c>
      <c r="M414" s="495">
        <v>1891.0</v>
      </c>
      <c r="N414" s="57" t="s">
        <v>819</v>
      </c>
      <c r="P414" s="63"/>
      <c r="Q414" s="63"/>
      <c r="T414" s="63"/>
      <c r="U414" s="63">
        <f t="shared" si="49"/>
        <v>1891</v>
      </c>
      <c r="V414" s="63"/>
      <c r="W414" s="63"/>
      <c r="X414" s="63"/>
      <c r="Y414" s="63"/>
      <c r="Z414" s="63"/>
      <c r="AA414" s="63"/>
      <c r="AB414" s="63"/>
      <c r="AC414" s="63"/>
      <c r="AD414" s="63"/>
      <c r="AE414" s="252"/>
      <c r="AF414" s="252"/>
      <c r="AG414" s="252"/>
      <c r="AH414" s="252"/>
      <c r="AI414" s="270"/>
      <c r="AJ414" s="270"/>
      <c r="AK414" s="270"/>
    </row>
    <row r="415" ht="15.75" customHeight="1">
      <c r="A415" s="57" t="s">
        <v>315</v>
      </c>
      <c r="B415" s="57" t="s">
        <v>231</v>
      </c>
      <c r="C415" s="57" t="s">
        <v>6</v>
      </c>
      <c r="D415" s="271" t="s">
        <v>567</v>
      </c>
      <c r="E415" s="57" t="s">
        <v>4</v>
      </c>
      <c r="F415" s="57" t="s">
        <v>951</v>
      </c>
      <c r="G415" s="57" t="s">
        <v>524</v>
      </c>
      <c r="H415" s="38">
        <v>1.0</v>
      </c>
      <c r="I415" s="113">
        <v>5190.0</v>
      </c>
      <c r="J415" s="125"/>
      <c r="K415" s="104"/>
      <c r="L415" s="149">
        <v>1990.0</v>
      </c>
      <c r="M415" s="469">
        <v>1891.0</v>
      </c>
      <c r="N415" s="57" t="s">
        <v>819</v>
      </c>
      <c r="P415" s="63"/>
      <c r="Q415" s="63"/>
      <c r="T415" s="63"/>
      <c r="U415" s="63">
        <f t="shared" si="49"/>
        <v>1891</v>
      </c>
      <c r="V415" s="63"/>
      <c r="W415" s="63"/>
      <c r="X415" s="63"/>
      <c r="Y415" s="63"/>
      <c r="Z415" s="63"/>
      <c r="AA415" s="63"/>
      <c r="AB415" s="63"/>
      <c r="AC415" s="63"/>
      <c r="AD415" s="63"/>
      <c r="AE415" s="252"/>
      <c r="AF415" s="252"/>
      <c r="AG415" s="252"/>
      <c r="AH415" s="252"/>
      <c r="AI415" s="270"/>
      <c r="AJ415" s="270"/>
      <c r="AK415" s="270"/>
    </row>
    <row r="416" ht="15.75" customHeight="1">
      <c r="A416" s="57" t="s">
        <v>315</v>
      </c>
      <c r="B416" s="57" t="s">
        <v>231</v>
      </c>
      <c r="C416" s="57" t="s">
        <v>6</v>
      </c>
      <c r="D416" s="271" t="s">
        <v>567</v>
      </c>
      <c r="E416" s="57" t="s">
        <v>4</v>
      </c>
      <c r="F416" s="57" t="s">
        <v>952</v>
      </c>
      <c r="G416" s="57" t="s">
        <v>524</v>
      </c>
      <c r="H416" s="38">
        <v>1.0</v>
      </c>
      <c r="I416" s="113">
        <v>5190.0</v>
      </c>
      <c r="J416" s="125"/>
      <c r="K416" s="104"/>
      <c r="L416" s="149">
        <v>1990.0</v>
      </c>
      <c r="M416" s="469">
        <v>1891.0</v>
      </c>
      <c r="N416" s="57" t="s">
        <v>819</v>
      </c>
      <c r="P416" s="63"/>
      <c r="Q416" s="63"/>
      <c r="T416" s="63"/>
      <c r="U416" s="63">
        <f t="shared" si="49"/>
        <v>1891</v>
      </c>
      <c r="V416" s="63"/>
      <c r="W416" s="63"/>
      <c r="X416" s="63"/>
      <c r="Y416" s="63"/>
      <c r="Z416" s="63"/>
      <c r="AA416" s="63"/>
      <c r="AB416" s="63"/>
      <c r="AC416" s="63"/>
      <c r="AD416" s="63"/>
      <c r="AE416" s="252"/>
      <c r="AF416" s="252"/>
      <c r="AG416" s="252"/>
      <c r="AH416" s="252"/>
      <c r="AI416" s="270"/>
      <c r="AJ416" s="270"/>
      <c r="AK416" s="270"/>
    </row>
    <row r="417" ht="15.75" customHeight="1">
      <c r="A417" s="57" t="s">
        <v>315</v>
      </c>
      <c r="B417" s="57" t="s">
        <v>231</v>
      </c>
      <c r="C417" s="57" t="s">
        <v>6</v>
      </c>
      <c r="D417" s="271" t="s">
        <v>567</v>
      </c>
      <c r="E417" s="57" t="s">
        <v>4</v>
      </c>
      <c r="F417" s="57" t="s">
        <v>953</v>
      </c>
      <c r="G417" s="57" t="s">
        <v>524</v>
      </c>
      <c r="H417" s="151">
        <v>1.0</v>
      </c>
      <c r="I417" s="113">
        <v>5190.0</v>
      </c>
      <c r="J417" s="125"/>
      <c r="K417" s="104"/>
      <c r="L417" s="152">
        <v>1990.0</v>
      </c>
      <c r="M417" s="495">
        <v>1891.0</v>
      </c>
      <c r="N417" s="57" t="s">
        <v>819</v>
      </c>
      <c r="P417" s="63"/>
      <c r="Q417" s="63"/>
      <c r="T417" s="63"/>
      <c r="U417" s="63">
        <f t="shared" si="49"/>
        <v>1891</v>
      </c>
      <c r="V417" s="63"/>
      <c r="W417" s="63"/>
      <c r="X417" s="63"/>
      <c r="Y417" s="63"/>
      <c r="Z417" s="63"/>
      <c r="AA417" s="63"/>
      <c r="AB417" s="63"/>
      <c r="AC417" s="63"/>
      <c r="AD417" s="63"/>
      <c r="AE417" s="252"/>
      <c r="AF417" s="252"/>
      <c r="AG417" s="252"/>
      <c r="AH417" s="252"/>
      <c r="AI417" s="270"/>
      <c r="AJ417" s="270"/>
      <c r="AK417" s="270"/>
    </row>
    <row r="418" ht="15.75" customHeight="1">
      <c r="A418" s="57" t="s">
        <v>315</v>
      </c>
      <c r="B418" s="57" t="s">
        <v>231</v>
      </c>
      <c r="C418" s="57" t="s">
        <v>6</v>
      </c>
      <c r="D418" s="35" t="s">
        <v>474</v>
      </c>
      <c r="E418" s="57" t="s">
        <v>4</v>
      </c>
      <c r="F418" s="57" t="s">
        <v>953</v>
      </c>
      <c r="G418" s="57" t="s">
        <v>524</v>
      </c>
      <c r="H418" s="151">
        <v>1.0</v>
      </c>
      <c r="I418" s="113">
        <v>5190.0</v>
      </c>
      <c r="J418" s="125"/>
      <c r="K418" s="104"/>
      <c r="L418" s="152">
        <v>1990.0</v>
      </c>
      <c r="M418" s="495">
        <v>1891.0</v>
      </c>
      <c r="N418" s="57" t="s">
        <v>819</v>
      </c>
      <c r="P418" s="63"/>
      <c r="Q418" s="63"/>
      <c r="T418" s="63"/>
      <c r="U418" s="63">
        <f t="shared" si="49"/>
        <v>1891</v>
      </c>
      <c r="V418" s="63"/>
      <c r="W418" s="63"/>
      <c r="X418" s="63"/>
      <c r="Y418" s="63"/>
      <c r="Z418" s="63"/>
      <c r="AA418" s="63"/>
      <c r="AB418" s="63"/>
      <c r="AC418" s="63"/>
      <c r="AD418" s="63"/>
      <c r="AE418" s="252"/>
      <c r="AF418" s="252"/>
      <c r="AG418" s="252"/>
      <c r="AH418" s="252"/>
      <c r="AI418" s="270"/>
      <c r="AJ418" s="270"/>
      <c r="AK418" s="270"/>
    </row>
    <row r="419" ht="15.75" customHeight="1">
      <c r="A419" s="57" t="s">
        <v>315</v>
      </c>
      <c r="B419" s="57" t="s">
        <v>231</v>
      </c>
      <c r="C419" s="57" t="s">
        <v>6</v>
      </c>
      <c r="D419" s="271" t="s">
        <v>567</v>
      </c>
      <c r="E419" s="57" t="s">
        <v>4</v>
      </c>
      <c r="F419" s="57" t="s">
        <v>954</v>
      </c>
      <c r="G419" s="57" t="s">
        <v>524</v>
      </c>
      <c r="H419" s="151">
        <v>1.0</v>
      </c>
      <c r="I419" s="113">
        <v>6390.0</v>
      </c>
      <c r="J419" s="125"/>
      <c r="K419" s="104"/>
      <c r="L419" s="152">
        <v>2690.0</v>
      </c>
      <c r="M419" s="495">
        <v>2556.0</v>
      </c>
      <c r="N419" s="57" t="s">
        <v>819</v>
      </c>
      <c r="P419" s="63"/>
      <c r="Q419" s="63"/>
      <c r="T419" s="63"/>
      <c r="U419" s="63">
        <f t="shared" si="49"/>
        <v>2556</v>
      </c>
      <c r="V419" s="63"/>
      <c r="W419" s="63"/>
      <c r="X419" s="63"/>
      <c r="Y419" s="63"/>
      <c r="Z419" s="63"/>
      <c r="AA419" s="63"/>
      <c r="AB419" s="63"/>
      <c r="AC419" s="63"/>
      <c r="AD419" s="63"/>
      <c r="AE419" s="252"/>
      <c r="AF419" s="252"/>
      <c r="AG419" s="252"/>
      <c r="AH419" s="252"/>
      <c r="AI419" s="270"/>
      <c r="AJ419" s="270"/>
      <c r="AK419" s="270"/>
    </row>
    <row r="420" ht="15.75" customHeight="1">
      <c r="A420" s="57" t="s">
        <v>315</v>
      </c>
      <c r="B420" s="57" t="s">
        <v>231</v>
      </c>
      <c r="C420" s="57" t="s">
        <v>6</v>
      </c>
      <c r="D420" s="57" t="s">
        <v>328</v>
      </c>
      <c r="E420" s="57" t="s">
        <v>4</v>
      </c>
      <c r="F420" s="57" t="s">
        <v>954</v>
      </c>
      <c r="G420" s="57" t="s">
        <v>524</v>
      </c>
      <c r="H420" s="151">
        <v>1.0</v>
      </c>
      <c r="I420" s="113">
        <v>6390.0</v>
      </c>
      <c r="J420" s="125"/>
      <c r="K420" s="104"/>
      <c r="L420" s="152">
        <v>2690.0</v>
      </c>
      <c r="M420" s="495">
        <v>2556.0</v>
      </c>
      <c r="N420" s="57" t="s">
        <v>819</v>
      </c>
      <c r="P420" s="63"/>
      <c r="Q420" s="63"/>
      <c r="T420" s="63"/>
      <c r="U420" s="63">
        <f t="shared" si="49"/>
        <v>2556</v>
      </c>
      <c r="V420" s="63"/>
      <c r="W420" s="63"/>
      <c r="X420" s="63"/>
      <c r="Y420" s="63"/>
      <c r="Z420" s="63"/>
      <c r="AA420" s="63"/>
      <c r="AB420" s="63"/>
      <c r="AC420" s="63"/>
      <c r="AD420" s="63"/>
      <c r="AE420" s="252"/>
      <c r="AF420" s="252"/>
      <c r="AG420" s="252"/>
      <c r="AH420" s="252"/>
      <c r="AI420" s="270"/>
      <c r="AJ420" s="270"/>
      <c r="AK420" s="270"/>
    </row>
    <row r="421" ht="15.75" customHeight="1">
      <c r="A421" s="57" t="s">
        <v>315</v>
      </c>
      <c r="B421" s="57" t="s">
        <v>231</v>
      </c>
      <c r="C421" s="57" t="s">
        <v>6</v>
      </c>
      <c r="D421" s="271" t="s">
        <v>567</v>
      </c>
      <c r="E421" s="57" t="s">
        <v>4</v>
      </c>
      <c r="F421" s="57" t="s">
        <v>955</v>
      </c>
      <c r="G421" s="57" t="s">
        <v>524</v>
      </c>
      <c r="H421" s="151">
        <v>1.0</v>
      </c>
      <c r="I421" s="113">
        <v>6390.0</v>
      </c>
      <c r="J421" s="125"/>
      <c r="K421" s="104"/>
      <c r="L421" s="152">
        <v>2690.0</v>
      </c>
      <c r="M421" s="495">
        <v>2556.0</v>
      </c>
      <c r="N421" s="57" t="s">
        <v>819</v>
      </c>
      <c r="P421" s="63"/>
      <c r="Q421" s="63"/>
      <c r="T421" s="63"/>
      <c r="U421" s="63">
        <f t="shared" si="49"/>
        <v>2556</v>
      </c>
      <c r="V421" s="63"/>
      <c r="W421" s="63"/>
      <c r="X421" s="63"/>
      <c r="Y421" s="63"/>
      <c r="Z421" s="63"/>
      <c r="AA421" s="63"/>
      <c r="AB421" s="63"/>
      <c r="AC421" s="63"/>
      <c r="AD421" s="63"/>
      <c r="AE421" s="252"/>
      <c r="AF421" s="252"/>
      <c r="AG421" s="252"/>
      <c r="AH421" s="252"/>
      <c r="AI421" s="270"/>
      <c r="AJ421" s="270"/>
      <c r="AK421" s="270"/>
    </row>
    <row r="422" ht="15.75" customHeight="1">
      <c r="A422" s="57" t="s">
        <v>315</v>
      </c>
      <c r="B422" s="57" t="s">
        <v>231</v>
      </c>
      <c r="C422" s="57" t="s">
        <v>6</v>
      </c>
      <c r="D422" s="57" t="s">
        <v>328</v>
      </c>
      <c r="E422" s="57" t="s">
        <v>4</v>
      </c>
      <c r="F422" s="57" t="s">
        <v>955</v>
      </c>
      <c r="G422" s="57" t="s">
        <v>524</v>
      </c>
      <c r="H422" s="151">
        <v>1.0</v>
      </c>
      <c r="I422" s="113">
        <v>6390.0</v>
      </c>
      <c r="J422" s="125"/>
      <c r="K422" s="104"/>
      <c r="L422" s="152">
        <v>2690.0</v>
      </c>
      <c r="M422" s="495">
        <v>2556.0</v>
      </c>
      <c r="N422" s="57" t="s">
        <v>819</v>
      </c>
      <c r="P422" s="63"/>
      <c r="Q422" s="63"/>
      <c r="T422" s="63"/>
      <c r="U422" s="63">
        <f t="shared" si="49"/>
        <v>2556</v>
      </c>
      <c r="V422" s="63"/>
      <c r="W422" s="63"/>
      <c r="X422" s="63"/>
      <c r="Y422" s="63"/>
      <c r="Z422" s="63"/>
      <c r="AA422" s="63"/>
      <c r="AB422" s="63"/>
      <c r="AC422" s="63"/>
      <c r="AD422" s="63"/>
      <c r="AE422" s="252"/>
      <c r="AF422" s="252"/>
      <c r="AG422" s="252"/>
      <c r="AH422" s="252"/>
      <c r="AI422" s="270"/>
      <c r="AJ422" s="270"/>
      <c r="AK422" s="270"/>
    </row>
    <row r="423" ht="15.75" customHeight="1">
      <c r="A423" s="57" t="s">
        <v>315</v>
      </c>
      <c r="B423" s="57" t="s">
        <v>956</v>
      </c>
      <c r="C423" s="57" t="s">
        <v>6</v>
      </c>
      <c r="D423" s="57" t="s">
        <v>328</v>
      </c>
      <c r="E423" s="57" t="s">
        <v>4</v>
      </c>
      <c r="F423" s="57" t="s">
        <v>957</v>
      </c>
      <c r="G423" s="57" t="s">
        <v>524</v>
      </c>
      <c r="H423" s="151">
        <v>1.0</v>
      </c>
      <c r="I423" s="113">
        <v>3190.0</v>
      </c>
      <c r="J423" s="125"/>
      <c r="K423" s="104"/>
      <c r="L423" s="152">
        <v>1300.0</v>
      </c>
      <c r="M423" s="495">
        <v>1235.0</v>
      </c>
      <c r="N423" s="57" t="s">
        <v>819</v>
      </c>
      <c r="P423" s="63"/>
      <c r="Q423" s="63"/>
      <c r="T423" s="63"/>
      <c r="U423" s="63">
        <f t="shared" si="49"/>
        <v>1235</v>
      </c>
      <c r="V423" s="63"/>
      <c r="W423" s="63"/>
      <c r="X423" s="63"/>
      <c r="Y423" s="63"/>
      <c r="Z423" s="63"/>
      <c r="AA423" s="63"/>
      <c r="AB423" s="63"/>
      <c r="AC423" s="63"/>
      <c r="AD423" s="63"/>
      <c r="AE423" s="252"/>
      <c r="AF423" s="252"/>
      <c r="AG423" s="252"/>
      <c r="AH423" s="252"/>
      <c r="AI423" s="270"/>
      <c r="AJ423" s="270"/>
      <c r="AK423" s="270"/>
    </row>
    <row r="424" ht="15.75" customHeight="1">
      <c r="A424" s="57" t="s">
        <v>315</v>
      </c>
      <c r="B424" s="57" t="s">
        <v>956</v>
      </c>
      <c r="C424" s="57" t="s">
        <v>6</v>
      </c>
      <c r="D424" s="271" t="s">
        <v>567</v>
      </c>
      <c r="E424" s="57" t="s">
        <v>4</v>
      </c>
      <c r="F424" s="57" t="s">
        <v>957</v>
      </c>
      <c r="G424" s="57" t="s">
        <v>524</v>
      </c>
      <c r="H424" s="151">
        <v>1.0</v>
      </c>
      <c r="I424" s="113">
        <v>3190.0</v>
      </c>
      <c r="J424" s="125"/>
      <c r="K424" s="104"/>
      <c r="L424" s="152">
        <v>1300.0</v>
      </c>
      <c r="M424" s="495">
        <v>1235.0</v>
      </c>
      <c r="N424" s="57" t="s">
        <v>819</v>
      </c>
      <c r="P424" s="63"/>
      <c r="Q424" s="63"/>
      <c r="T424" s="63"/>
      <c r="U424" s="63">
        <f t="shared" si="49"/>
        <v>1235</v>
      </c>
      <c r="V424" s="63"/>
      <c r="W424" s="63"/>
      <c r="X424" s="63"/>
      <c r="Y424" s="63"/>
      <c r="Z424" s="63"/>
      <c r="AA424" s="63"/>
      <c r="AB424" s="63"/>
      <c r="AC424" s="63"/>
      <c r="AD424" s="63"/>
      <c r="AE424" s="252"/>
      <c r="AF424" s="252"/>
      <c r="AG424" s="252"/>
      <c r="AH424" s="252"/>
      <c r="AI424" s="270"/>
      <c r="AJ424" s="270"/>
      <c r="AK424" s="270"/>
    </row>
    <row r="425" ht="15.75" customHeight="1">
      <c r="A425" s="57" t="s">
        <v>315</v>
      </c>
      <c r="B425" s="57" t="s">
        <v>956</v>
      </c>
      <c r="C425" s="57" t="s">
        <v>6</v>
      </c>
      <c r="D425" s="57" t="s">
        <v>328</v>
      </c>
      <c r="E425" s="57" t="s">
        <v>4</v>
      </c>
      <c r="F425" s="57" t="s">
        <v>958</v>
      </c>
      <c r="G425" s="57" t="s">
        <v>524</v>
      </c>
      <c r="H425" s="151">
        <v>1.0</v>
      </c>
      <c r="I425" s="113">
        <v>3190.0</v>
      </c>
      <c r="J425" s="125"/>
      <c r="K425" s="104"/>
      <c r="L425" s="152">
        <v>1300.0</v>
      </c>
      <c r="M425" s="495">
        <v>1235.0</v>
      </c>
      <c r="N425" s="57" t="s">
        <v>819</v>
      </c>
      <c r="P425" s="63"/>
      <c r="Q425" s="63"/>
      <c r="T425" s="63"/>
      <c r="U425" s="63">
        <f t="shared" si="49"/>
        <v>1235</v>
      </c>
      <c r="V425" s="63"/>
      <c r="W425" s="63"/>
      <c r="X425" s="63"/>
      <c r="Y425" s="63"/>
      <c r="Z425" s="63"/>
      <c r="AA425" s="63"/>
      <c r="AB425" s="63"/>
      <c r="AC425" s="63"/>
      <c r="AD425" s="63"/>
      <c r="AE425" s="252"/>
      <c r="AF425" s="252"/>
      <c r="AG425" s="252"/>
      <c r="AH425" s="252"/>
      <c r="AI425" s="270"/>
      <c r="AJ425" s="270"/>
      <c r="AK425" s="270"/>
    </row>
    <row r="426" ht="15.75" customHeight="1">
      <c r="A426" s="57" t="s">
        <v>315</v>
      </c>
      <c r="B426" s="57" t="s">
        <v>956</v>
      </c>
      <c r="C426" s="57" t="s">
        <v>6</v>
      </c>
      <c r="D426" s="271" t="s">
        <v>567</v>
      </c>
      <c r="E426" s="57" t="s">
        <v>4</v>
      </c>
      <c r="F426" s="57" t="s">
        <v>958</v>
      </c>
      <c r="G426" s="57" t="s">
        <v>524</v>
      </c>
      <c r="H426" s="151">
        <v>1.0</v>
      </c>
      <c r="I426" s="113">
        <v>3190.0</v>
      </c>
      <c r="J426" s="125"/>
      <c r="K426" s="104"/>
      <c r="L426" s="152">
        <v>1300.0</v>
      </c>
      <c r="M426" s="495">
        <v>1235.0</v>
      </c>
      <c r="N426" s="57" t="s">
        <v>819</v>
      </c>
      <c r="P426" s="63"/>
      <c r="Q426" s="63"/>
      <c r="T426" s="63"/>
      <c r="U426" s="63">
        <f t="shared" si="49"/>
        <v>1235</v>
      </c>
      <c r="V426" s="63"/>
      <c r="W426" s="63"/>
      <c r="X426" s="63"/>
      <c r="Y426" s="63"/>
      <c r="Z426" s="63"/>
      <c r="AA426" s="63"/>
      <c r="AB426" s="63"/>
      <c r="AC426" s="63"/>
      <c r="AD426" s="63"/>
      <c r="AE426" s="252"/>
      <c r="AF426" s="252"/>
      <c r="AG426" s="252"/>
      <c r="AH426" s="252"/>
      <c r="AI426" s="270"/>
      <c r="AJ426" s="270"/>
      <c r="AK426" s="270"/>
    </row>
    <row r="427" ht="15.75" customHeight="1">
      <c r="A427" s="57" t="s">
        <v>315</v>
      </c>
      <c r="B427" s="57" t="s">
        <v>956</v>
      </c>
      <c r="C427" s="57" t="s">
        <v>6</v>
      </c>
      <c r="D427" s="271" t="s">
        <v>567</v>
      </c>
      <c r="E427" s="57" t="s">
        <v>4</v>
      </c>
      <c r="F427" s="57" t="s">
        <v>959</v>
      </c>
      <c r="G427" s="57" t="s">
        <v>524</v>
      </c>
      <c r="H427" s="151">
        <v>1.0</v>
      </c>
      <c r="I427" s="113">
        <v>3190.0</v>
      </c>
      <c r="J427" s="125"/>
      <c r="K427" s="104"/>
      <c r="L427" s="152">
        <v>1300.0</v>
      </c>
      <c r="M427" s="495">
        <v>1235.0</v>
      </c>
      <c r="N427" s="57" t="s">
        <v>819</v>
      </c>
      <c r="P427" s="63"/>
      <c r="Q427" s="63"/>
      <c r="T427" s="63"/>
      <c r="U427" s="63">
        <f t="shared" si="49"/>
        <v>1235</v>
      </c>
      <c r="V427" s="63"/>
      <c r="W427" s="63"/>
      <c r="X427" s="63"/>
      <c r="Y427" s="63"/>
      <c r="Z427" s="63"/>
      <c r="AA427" s="63"/>
      <c r="AB427" s="63"/>
      <c r="AC427" s="63"/>
      <c r="AD427" s="63"/>
      <c r="AE427" s="252"/>
      <c r="AF427" s="252"/>
      <c r="AG427" s="252"/>
      <c r="AH427" s="252"/>
      <c r="AI427" s="270"/>
      <c r="AJ427" s="270"/>
      <c r="AK427" s="270"/>
    </row>
    <row r="428" ht="15.75" customHeight="1">
      <c r="A428" s="57" t="s">
        <v>315</v>
      </c>
      <c r="B428" s="57" t="s">
        <v>956</v>
      </c>
      <c r="C428" s="57" t="s">
        <v>6</v>
      </c>
      <c r="D428" s="35" t="s">
        <v>474</v>
      </c>
      <c r="E428" s="57" t="s">
        <v>4</v>
      </c>
      <c r="F428" s="57" t="s">
        <v>959</v>
      </c>
      <c r="G428" s="57" t="s">
        <v>524</v>
      </c>
      <c r="H428" s="151">
        <v>1.0</v>
      </c>
      <c r="I428" s="113">
        <v>3190.0</v>
      </c>
      <c r="J428" s="125"/>
      <c r="K428" s="104"/>
      <c r="L428" s="152">
        <v>1300.0</v>
      </c>
      <c r="M428" s="495">
        <v>1235.0</v>
      </c>
      <c r="N428" s="57" t="s">
        <v>819</v>
      </c>
      <c r="P428" s="63"/>
      <c r="Q428" s="63"/>
      <c r="T428" s="63"/>
      <c r="U428" s="63">
        <f t="shared" si="49"/>
        <v>1235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57" t="s">
        <v>315</v>
      </c>
      <c r="B429" s="57" t="s">
        <v>236</v>
      </c>
      <c r="C429" s="57" t="s">
        <v>6</v>
      </c>
      <c r="D429" s="57" t="s">
        <v>328</v>
      </c>
      <c r="E429" s="57" t="s">
        <v>4</v>
      </c>
      <c r="F429" s="57" t="s">
        <v>960</v>
      </c>
      <c r="G429" s="57" t="s">
        <v>524</v>
      </c>
      <c r="H429" s="151">
        <v>1.0</v>
      </c>
      <c r="I429" s="113">
        <v>2590.0</v>
      </c>
      <c r="J429" s="125"/>
      <c r="K429" s="104"/>
      <c r="L429" s="152">
        <v>997.0</v>
      </c>
      <c r="M429" s="495">
        <v>947.0</v>
      </c>
      <c r="N429" s="57" t="s">
        <v>819</v>
      </c>
      <c r="P429" s="63"/>
      <c r="Q429" s="63"/>
      <c r="T429" s="63"/>
      <c r="U429" s="63">
        <f t="shared" si="49"/>
        <v>947</v>
      </c>
      <c r="V429" s="63"/>
      <c r="W429" s="63"/>
      <c r="X429" s="63"/>
      <c r="Y429" s="63"/>
      <c r="Z429" s="63"/>
      <c r="AA429" s="63"/>
      <c r="AB429" s="63"/>
      <c r="AC429" s="63"/>
      <c r="AD429" s="63"/>
      <c r="AE429" s="252"/>
      <c r="AF429" s="252"/>
      <c r="AG429" s="252"/>
      <c r="AH429" s="252"/>
      <c r="AI429" s="270"/>
      <c r="AJ429" s="270"/>
      <c r="AK429" s="270"/>
    </row>
    <row r="430" ht="15.75" customHeight="1">
      <c r="A430" s="57" t="s">
        <v>315</v>
      </c>
      <c r="B430" s="57" t="s">
        <v>236</v>
      </c>
      <c r="C430" s="57" t="s">
        <v>6</v>
      </c>
      <c r="D430" s="271" t="s">
        <v>567</v>
      </c>
      <c r="E430" s="57" t="s">
        <v>4</v>
      </c>
      <c r="F430" s="57" t="s">
        <v>960</v>
      </c>
      <c r="G430" s="57" t="s">
        <v>524</v>
      </c>
      <c r="H430" s="151">
        <v>1.0</v>
      </c>
      <c r="I430" s="113">
        <v>2590.0</v>
      </c>
      <c r="J430" s="125"/>
      <c r="K430" s="104"/>
      <c r="L430" s="152">
        <v>997.0</v>
      </c>
      <c r="M430" s="495">
        <v>947.0</v>
      </c>
      <c r="N430" s="57" t="s">
        <v>819</v>
      </c>
      <c r="P430" s="63"/>
      <c r="Q430" s="63"/>
      <c r="T430" s="63"/>
      <c r="U430" s="63">
        <f t="shared" si="49"/>
        <v>947</v>
      </c>
      <c r="V430" s="63"/>
      <c r="W430" s="63"/>
      <c r="X430" s="63"/>
      <c r="Y430" s="63"/>
      <c r="Z430" s="63"/>
      <c r="AA430" s="63"/>
      <c r="AB430" s="63"/>
      <c r="AC430" s="63"/>
      <c r="AD430" s="63"/>
      <c r="AE430" s="252"/>
      <c r="AF430" s="252"/>
      <c r="AG430" s="252"/>
      <c r="AH430" s="252"/>
      <c r="AI430" s="270"/>
      <c r="AJ430" s="270"/>
      <c r="AK430" s="270"/>
    </row>
    <row r="431" ht="15.75" customHeight="1">
      <c r="A431" s="57" t="s">
        <v>315</v>
      </c>
      <c r="B431" s="57" t="s">
        <v>236</v>
      </c>
      <c r="C431" s="57" t="s">
        <v>22</v>
      </c>
      <c r="D431" s="271" t="s">
        <v>567</v>
      </c>
      <c r="E431" s="57" t="s">
        <v>4</v>
      </c>
      <c r="F431" s="57" t="s">
        <v>608</v>
      </c>
      <c r="G431" s="57" t="s">
        <v>524</v>
      </c>
      <c r="H431" s="151">
        <v>1.0</v>
      </c>
      <c r="I431" s="113">
        <v>2790.0</v>
      </c>
      <c r="J431" s="125"/>
      <c r="K431" s="104"/>
      <c r="L431" s="152">
        <v>1190.0</v>
      </c>
      <c r="M431" s="496">
        <v>1131.0</v>
      </c>
      <c r="N431" s="57" t="s">
        <v>819</v>
      </c>
      <c r="P431" s="63"/>
      <c r="Q431" s="63"/>
      <c r="T431" s="63"/>
      <c r="U431" s="63">
        <f t="shared" si="49"/>
        <v>1131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236</v>
      </c>
      <c r="C432" s="57" t="s">
        <v>22</v>
      </c>
      <c r="D432" s="57" t="s">
        <v>328</v>
      </c>
      <c r="E432" s="57" t="s">
        <v>4</v>
      </c>
      <c r="F432" s="57" t="s">
        <v>608</v>
      </c>
      <c r="G432" s="57" t="s">
        <v>524</v>
      </c>
      <c r="H432" s="151">
        <v>1.0</v>
      </c>
      <c r="I432" s="113">
        <v>2790.0</v>
      </c>
      <c r="J432" s="125"/>
      <c r="K432" s="104"/>
      <c r="L432" s="152">
        <v>1190.0</v>
      </c>
      <c r="M432" s="496">
        <v>1131.0</v>
      </c>
      <c r="N432" s="57" t="s">
        <v>819</v>
      </c>
      <c r="P432" s="63"/>
      <c r="Q432" s="63"/>
      <c r="T432" s="63"/>
      <c r="U432" s="63">
        <f t="shared" si="49"/>
        <v>1131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57" t="s">
        <v>315</v>
      </c>
      <c r="B433" s="57" t="s">
        <v>236</v>
      </c>
      <c r="C433" s="57" t="s">
        <v>22</v>
      </c>
      <c r="D433" s="271" t="s">
        <v>567</v>
      </c>
      <c r="E433" s="57" t="s">
        <v>4</v>
      </c>
      <c r="F433" s="57" t="s">
        <v>961</v>
      </c>
      <c r="G433" s="57" t="s">
        <v>524</v>
      </c>
      <c r="H433" s="151">
        <v>2.0</v>
      </c>
      <c r="I433" s="113">
        <v>2790.0</v>
      </c>
      <c r="J433" s="125"/>
      <c r="K433" s="104"/>
      <c r="L433" s="152">
        <v>1190.0</v>
      </c>
      <c r="M433" s="495">
        <v>1131.0</v>
      </c>
      <c r="N433" s="57" t="s">
        <v>819</v>
      </c>
      <c r="P433" s="63"/>
      <c r="Q433" s="63"/>
      <c r="T433" s="63"/>
      <c r="U433" s="63">
        <f t="shared" si="49"/>
        <v>2262</v>
      </c>
      <c r="V433" s="63"/>
      <c r="W433" s="63"/>
      <c r="X433" s="63"/>
      <c r="Y433" s="63"/>
      <c r="Z433" s="63"/>
      <c r="AA433" s="63"/>
      <c r="AB433" s="63"/>
      <c r="AC433" s="63"/>
      <c r="AD433" s="63"/>
      <c r="AE433" s="252"/>
      <c r="AF433" s="252"/>
      <c r="AG433" s="252"/>
      <c r="AH433" s="252"/>
      <c r="AI433" s="270"/>
      <c r="AJ433" s="270"/>
      <c r="AK433" s="270"/>
    </row>
    <row r="434" ht="15.75" customHeight="1">
      <c r="A434" s="57" t="s">
        <v>315</v>
      </c>
      <c r="B434" s="57" t="s">
        <v>236</v>
      </c>
      <c r="C434" s="57" t="s">
        <v>22</v>
      </c>
      <c r="D434" s="57" t="s">
        <v>328</v>
      </c>
      <c r="E434" s="57" t="s">
        <v>4</v>
      </c>
      <c r="F434" s="57" t="s">
        <v>961</v>
      </c>
      <c r="G434" s="57" t="s">
        <v>524</v>
      </c>
      <c r="H434" s="151">
        <v>1.0</v>
      </c>
      <c r="I434" s="113">
        <v>2790.0</v>
      </c>
      <c r="J434" s="125"/>
      <c r="K434" s="104"/>
      <c r="L434" s="152">
        <v>1190.0</v>
      </c>
      <c r="M434" s="495">
        <v>1131.0</v>
      </c>
      <c r="N434" s="57" t="s">
        <v>819</v>
      </c>
      <c r="P434" s="63"/>
      <c r="Q434" s="63"/>
      <c r="T434" s="63"/>
      <c r="U434" s="63">
        <f t="shared" si="49"/>
        <v>1131</v>
      </c>
      <c r="V434" s="63"/>
      <c r="W434" s="63"/>
      <c r="X434" s="63"/>
      <c r="Y434" s="63"/>
      <c r="Z434" s="63"/>
      <c r="AA434" s="63"/>
      <c r="AB434" s="63"/>
      <c r="AC434" s="63"/>
      <c r="AD434" s="63"/>
      <c r="AE434" s="252"/>
      <c r="AF434" s="252"/>
      <c r="AG434" s="252"/>
      <c r="AH434" s="252"/>
      <c r="AI434" s="270"/>
      <c r="AJ434" s="270"/>
      <c r="AK434" s="270"/>
    </row>
    <row r="435" ht="15.75" customHeight="1">
      <c r="A435" s="57" t="s">
        <v>315</v>
      </c>
      <c r="B435" s="57" t="s">
        <v>231</v>
      </c>
      <c r="C435" s="57" t="s">
        <v>6</v>
      </c>
      <c r="D435" s="271" t="s">
        <v>567</v>
      </c>
      <c r="E435" s="57" t="s">
        <v>4</v>
      </c>
      <c r="F435" s="58" t="s">
        <v>1119</v>
      </c>
      <c r="G435" s="57" t="s">
        <v>524</v>
      </c>
      <c r="H435" s="77">
        <v>1.0</v>
      </c>
      <c r="I435" s="113">
        <v>6590.0</v>
      </c>
      <c r="J435" s="125"/>
      <c r="K435" s="178">
        <v>2750.0</v>
      </c>
      <c r="L435" s="151">
        <v>2613.0</v>
      </c>
      <c r="M435" s="175">
        <f t="shared" ref="M435:M443" si="50">L435*H435</f>
        <v>2613</v>
      </c>
      <c r="N435" s="57" t="s">
        <v>1095</v>
      </c>
      <c r="O435" s="58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  <c r="AH435" s="252"/>
      <c r="AI435" s="270"/>
      <c r="AJ435" s="270"/>
      <c r="AK435" s="270"/>
    </row>
    <row r="436" ht="15.75" customHeight="1">
      <c r="A436" s="57" t="s">
        <v>315</v>
      </c>
      <c r="B436" s="57" t="s">
        <v>246</v>
      </c>
      <c r="C436" s="57" t="s">
        <v>6</v>
      </c>
      <c r="D436" s="57" t="s">
        <v>328</v>
      </c>
      <c r="E436" s="57" t="s">
        <v>4</v>
      </c>
      <c r="F436" s="58" t="s">
        <v>1120</v>
      </c>
      <c r="G436" s="57" t="s">
        <v>524</v>
      </c>
      <c r="H436" s="77">
        <v>1.0</v>
      </c>
      <c r="I436" s="113">
        <v>2390.0</v>
      </c>
      <c r="J436" s="125"/>
      <c r="K436" s="178">
        <v>997.0</v>
      </c>
      <c r="L436" s="151">
        <v>947.0</v>
      </c>
      <c r="M436" s="175">
        <f t="shared" si="50"/>
        <v>947</v>
      </c>
      <c r="N436" s="57" t="s">
        <v>1095</v>
      </c>
      <c r="O436" s="58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  <c r="AA436" s="252"/>
      <c r="AB436" s="252"/>
      <c r="AC436" s="252"/>
      <c r="AD436" s="252"/>
      <c r="AE436" s="252"/>
      <c r="AF436" s="252"/>
      <c r="AG436" s="252"/>
      <c r="AH436" s="252"/>
      <c r="AI436" s="270"/>
      <c r="AJ436" s="270"/>
      <c r="AK436" s="270"/>
    </row>
    <row r="437" ht="15.75" customHeight="1">
      <c r="A437" s="57" t="s">
        <v>315</v>
      </c>
      <c r="B437" s="57" t="s">
        <v>246</v>
      </c>
      <c r="C437" s="57" t="s">
        <v>6</v>
      </c>
      <c r="D437" s="271" t="s">
        <v>567</v>
      </c>
      <c r="E437" s="57" t="s">
        <v>4</v>
      </c>
      <c r="F437" s="58" t="s">
        <v>1120</v>
      </c>
      <c r="G437" s="57" t="s">
        <v>524</v>
      </c>
      <c r="H437" s="77">
        <v>1.0</v>
      </c>
      <c r="I437" s="113">
        <v>2390.0</v>
      </c>
      <c r="J437" s="125"/>
      <c r="K437" s="178">
        <v>997.0</v>
      </c>
      <c r="L437" s="151">
        <v>947.0</v>
      </c>
      <c r="M437" s="175">
        <f t="shared" si="50"/>
        <v>947</v>
      </c>
      <c r="N437" s="57" t="s">
        <v>1095</v>
      </c>
      <c r="O437" s="58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  <c r="AA437" s="252"/>
      <c r="AB437" s="252"/>
      <c r="AC437" s="252"/>
      <c r="AD437" s="252"/>
      <c r="AE437" s="252"/>
      <c r="AF437" s="252"/>
      <c r="AG437" s="252"/>
      <c r="AH437" s="252"/>
      <c r="AI437" s="270"/>
      <c r="AJ437" s="270"/>
      <c r="AK437" s="270"/>
    </row>
    <row r="438" ht="15.75" customHeight="1">
      <c r="A438" s="57" t="s">
        <v>315</v>
      </c>
      <c r="B438" s="57" t="s">
        <v>246</v>
      </c>
      <c r="C438" s="57" t="s">
        <v>6</v>
      </c>
      <c r="D438" s="271" t="s">
        <v>567</v>
      </c>
      <c r="E438" s="57" t="s">
        <v>4</v>
      </c>
      <c r="F438" s="58" t="s">
        <v>1121</v>
      </c>
      <c r="G438" s="57" t="s">
        <v>524</v>
      </c>
      <c r="H438" s="77">
        <v>1.0</v>
      </c>
      <c r="I438" s="113">
        <v>2390.0</v>
      </c>
      <c r="J438" s="125"/>
      <c r="K438" s="178">
        <v>997.0</v>
      </c>
      <c r="L438" s="151">
        <v>947.0</v>
      </c>
      <c r="M438" s="175">
        <f t="shared" si="50"/>
        <v>947</v>
      </c>
      <c r="N438" s="57" t="s">
        <v>1095</v>
      </c>
      <c r="O438" s="58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  <c r="AA438" s="252"/>
      <c r="AB438" s="252"/>
      <c r="AC438" s="252"/>
      <c r="AD438" s="252"/>
      <c r="AE438" s="252"/>
      <c r="AF438" s="252"/>
      <c r="AG438" s="252"/>
      <c r="AH438" s="252"/>
      <c r="AI438" s="270"/>
      <c r="AJ438" s="270"/>
      <c r="AK438" s="270"/>
    </row>
    <row r="439" ht="15.75" customHeight="1">
      <c r="A439" s="57" t="s">
        <v>315</v>
      </c>
      <c r="B439" s="57" t="s">
        <v>246</v>
      </c>
      <c r="C439" s="57" t="s">
        <v>6</v>
      </c>
      <c r="D439" s="57" t="s">
        <v>328</v>
      </c>
      <c r="E439" s="57" t="s">
        <v>4</v>
      </c>
      <c r="F439" s="58" t="s">
        <v>1121</v>
      </c>
      <c r="G439" s="57" t="s">
        <v>524</v>
      </c>
      <c r="H439" s="77">
        <v>1.0</v>
      </c>
      <c r="I439" s="113">
        <v>2390.0</v>
      </c>
      <c r="J439" s="125"/>
      <c r="K439" s="178">
        <v>997.0</v>
      </c>
      <c r="L439" s="151">
        <v>947.0</v>
      </c>
      <c r="M439" s="175">
        <f t="shared" si="50"/>
        <v>947</v>
      </c>
      <c r="N439" s="57" t="s">
        <v>1095</v>
      </c>
      <c r="O439" s="58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  <c r="AA439" s="252"/>
      <c r="AB439" s="252"/>
      <c r="AC439" s="252"/>
      <c r="AD439" s="252"/>
      <c r="AE439" s="252"/>
      <c r="AF439" s="252"/>
      <c r="AG439" s="252"/>
      <c r="AH439" s="252"/>
      <c r="AI439" s="270"/>
      <c r="AJ439" s="270"/>
      <c r="AK439" s="270"/>
    </row>
    <row r="440" ht="15.75" customHeight="1">
      <c r="A440" s="57" t="s">
        <v>315</v>
      </c>
      <c r="B440" s="57" t="s">
        <v>246</v>
      </c>
      <c r="C440" s="57" t="s">
        <v>6</v>
      </c>
      <c r="D440" s="271" t="s">
        <v>567</v>
      </c>
      <c r="E440" s="57" t="s">
        <v>4</v>
      </c>
      <c r="F440" s="58" t="s">
        <v>1122</v>
      </c>
      <c r="G440" s="57" t="s">
        <v>524</v>
      </c>
      <c r="H440" s="77">
        <v>2.0</v>
      </c>
      <c r="I440" s="113">
        <v>2790.0</v>
      </c>
      <c r="J440" s="125"/>
      <c r="K440" s="178">
        <v>1190.0</v>
      </c>
      <c r="L440" s="151">
        <v>1131.0</v>
      </c>
      <c r="M440" s="175">
        <f t="shared" si="50"/>
        <v>2262</v>
      </c>
      <c r="N440" s="57" t="s">
        <v>1095</v>
      </c>
      <c r="O440" s="58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  <c r="AA440" s="252"/>
      <c r="AB440" s="252"/>
      <c r="AC440" s="252"/>
      <c r="AD440" s="252"/>
      <c r="AE440" s="252"/>
      <c r="AF440" s="252"/>
      <c r="AG440" s="252"/>
      <c r="AH440" s="252"/>
      <c r="AI440" s="270"/>
      <c r="AJ440" s="270"/>
      <c r="AK440" s="270"/>
    </row>
    <row r="441" ht="15.75" customHeight="1">
      <c r="A441" s="57" t="s">
        <v>315</v>
      </c>
      <c r="B441" s="57" t="s">
        <v>231</v>
      </c>
      <c r="C441" s="57" t="s">
        <v>6</v>
      </c>
      <c r="D441" s="57" t="s">
        <v>328</v>
      </c>
      <c r="E441" s="57" t="s">
        <v>4</v>
      </c>
      <c r="F441" s="58" t="s">
        <v>1124</v>
      </c>
      <c r="G441" s="57" t="s">
        <v>524</v>
      </c>
      <c r="H441" s="77">
        <v>1.0</v>
      </c>
      <c r="I441" s="113">
        <v>6590.0</v>
      </c>
      <c r="J441" s="125"/>
      <c r="K441" s="178">
        <v>2730.0</v>
      </c>
      <c r="L441" s="151">
        <v>2594.0</v>
      </c>
      <c r="M441" s="175">
        <f t="shared" si="50"/>
        <v>2594</v>
      </c>
      <c r="N441" s="57" t="s">
        <v>1095</v>
      </c>
      <c r="O441" s="58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70"/>
      <c r="AJ441" s="270"/>
      <c r="AK441" s="270"/>
    </row>
    <row r="442" ht="15.75" customHeight="1">
      <c r="A442" s="57" t="s">
        <v>315</v>
      </c>
      <c r="B442" s="57" t="s">
        <v>231</v>
      </c>
      <c r="C442" s="57" t="s">
        <v>6</v>
      </c>
      <c r="D442" s="57" t="s">
        <v>328</v>
      </c>
      <c r="E442" s="57" t="s">
        <v>4</v>
      </c>
      <c r="F442" s="58" t="s">
        <v>1125</v>
      </c>
      <c r="G442" s="57" t="s">
        <v>524</v>
      </c>
      <c r="H442" s="77">
        <v>1.0</v>
      </c>
      <c r="I442" s="113">
        <v>6590.0</v>
      </c>
      <c r="J442" s="125"/>
      <c r="K442" s="178">
        <v>2730.0</v>
      </c>
      <c r="L442" s="151">
        <v>2594.0</v>
      </c>
      <c r="M442" s="175">
        <f t="shared" si="50"/>
        <v>2594</v>
      </c>
      <c r="N442" s="57" t="s">
        <v>1095</v>
      </c>
      <c r="O442" s="58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  <c r="AA442" s="252"/>
      <c r="AB442" s="252"/>
      <c r="AC442" s="252"/>
      <c r="AD442" s="252"/>
      <c r="AE442" s="252"/>
      <c r="AF442" s="252"/>
      <c r="AG442" s="252"/>
      <c r="AH442" s="252"/>
      <c r="AI442" s="270"/>
      <c r="AJ442" s="270"/>
      <c r="AK442" s="270"/>
    </row>
    <row r="443" ht="15.75" customHeight="1">
      <c r="A443" s="57" t="s">
        <v>315</v>
      </c>
      <c r="B443" s="57" t="s">
        <v>231</v>
      </c>
      <c r="C443" s="57" t="s">
        <v>6</v>
      </c>
      <c r="D443" s="271" t="s">
        <v>567</v>
      </c>
      <c r="E443" s="57" t="s">
        <v>4</v>
      </c>
      <c r="F443" s="58" t="s">
        <v>1125</v>
      </c>
      <c r="G443" s="57" t="s">
        <v>524</v>
      </c>
      <c r="H443" s="77">
        <v>1.0</v>
      </c>
      <c r="I443" s="113">
        <v>6590.0</v>
      </c>
      <c r="J443" s="125"/>
      <c r="K443" s="178">
        <v>2730.0</v>
      </c>
      <c r="L443" s="151">
        <v>2594.0</v>
      </c>
      <c r="M443" s="175">
        <f t="shared" si="50"/>
        <v>2594</v>
      </c>
      <c r="N443" s="57" t="s">
        <v>1095</v>
      </c>
      <c r="O443" s="58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  <c r="AA443" s="252"/>
      <c r="AB443" s="252"/>
      <c r="AC443" s="252"/>
      <c r="AD443" s="252"/>
      <c r="AE443" s="252"/>
      <c r="AF443" s="252"/>
      <c r="AG443" s="252"/>
      <c r="AH443" s="252"/>
      <c r="AI443" s="270"/>
      <c r="AJ443" s="270"/>
      <c r="AK443" s="270"/>
    </row>
    <row r="444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128"/>
      <c r="K444" s="129"/>
      <c r="L444" s="182"/>
      <c r="M444" s="63"/>
      <c r="N444" s="185"/>
      <c r="O444" s="63"/>
      <c r="P444" s="63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  <c r="AA444" s="252"/>
      <c r="AB444" s="252"/>
      <c r="AC444" s="252"/>
      <c r="AD444" s="252"/>
      <c r="AE444" s="252"/>
      <c r="AF444" s="252"/>
      <c r="AG444" s="252"/>
      <c r="AH444" s="252"/>
      <c r="AI444" s="252"/>
      <c r="AJ444" s="270"/>
      <c r="AK444" s="270"/>
      <c r="AL444" s="270"/>
    </row>
    <row r="445" ht="15.75" customHeight="1">
      <c r="A445" s="301"/>
      <c r="B445" s="252"/>
      <c r="C445" s="252"/>
      <c r="D445" s="252"/>
      <c r="E445" s="252"/>
      <c r="F445" s="592"/>
      <c r="G445" s="252"/>
      <c r="H445" s="455"/>
      <c r="I445" s="252"/>
      <c r="J445" s="252"/>
      <c r="K445" s="504"/>
      <c r="L445" s="505"/>
      <c r="M445" s="506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  <c r="AA445" s="252"/>
      <c r="AB445" s="252"/>
      <c r="AC445" s="252"/>
      <c r="AD445" s="252"/>
      <c r="AE445" s="252"/>
      <c r="AF445" s="252"/>
      <c r="AG445" s="252"/>
      <c r="AH445" s="252"/>
      <c r="AI445" s="252"/>
      <c r="AJ445" s="270"/>
      <c r="AK445" s="270"/>
      <c r="AL445" s="270"/>
    </row>
    <row r="446" ht="15.75" customHeight="1">
      <c r="A446" s="301"/>
      <c r="B446" s="252"/>
      <c r="C446" s="252"/>
      <c r="D446" s="252"/>
      <c r="E446" s="252"/>
      <c r="F446" s="592"/>
      <c r="G446" s="252"/>
      <c r="H446" s="455"/>
      <c r="I446" s="252"/>
      <c r="J446" s="252"/>
      <c r="K446" s="504"/>
      <c r="L446" s="505"/>
      <c r="M446" s="506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  <c r="AA446" s="252"/>
      <c r="AB446" s="252"/>
      <c r="AC446" s="252"/>
      <c r="AD446" s="252"/>
      <c r="AE446" s="252"/>
      <c r="AF446" s="252"/>
      <c r="AG446" s="252"/>
      <c r="AH446" s="252"/>
      <c r="AI446" s="252"/>
      <c r="AJ446" s="270"/>
      <c r="AK446" s="270"/>
      <c r="AL446" s="270"/>
    </row>
    <row r="447" ht="15.75" customHeight="1">
      <c r="A447" s="301"/>
      <c r="B447" s="252"/>
      <c r="C447" s="252"/>
      <c r="D447" s="252"/>
      <c r="E447" s="252"/>
      <c r="F447" s="592"/>
      <c r="G447" s="252"/>
      <c r="H447" s="455"/>
      <c r="I447" s="252"/>
      <c r="J447" s="252"/>
      <c r="K447" s="504"/>
      <c r="L447" s="505"/>
      <c r="M447" s="506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  <c r="AA447" s="252"/>
      <c r="AB447" s="252"/>
      <c r="AC447" s="252"/>
      <c r="AD447" s="252"/>
      <c r="AE447" s="252"/>
      <c r="AF447" s="252"/>
      <c r="AG447" s="252"/>
      <c r="AH447" s="252"/>
      <c r="AI447" s="252"/>
      <c r="AJ447" s="270"/>
      <c r="AK447" s="270"/>
      <c r="AL447" s="270"/>
    </row>
    <row r="448" ht="15.75" customHeight="1">
      <c r="A448" s="301"/>
      <c r="B448" s="252"/>
      <c r="C448" s="252"/>
      <c r="D448" s="252"/>
      <c r="E448" s="252"/>
      <c r="F448" s="592"/>
      <c r="G448" s="252"/>
      <c r="H448" s="455"/>
      <c r="I448" s="252"/>
      <c r="J448" s="252"/>
      <c r="K448" s="504"/>
      <c r="L448" s="505"/>
      <c r="M448" s="506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  <c r="AH448" s="252"/>
      <c r="AI448" s="252"/>
      <c r="AJ448" s="270"/>
      <c r="AK448" s="270"/>
      <c r="AL448" s="270"/>
    </row>
    <row r="449" ht="15.75" customHeight="1">
      <c r="A449" s="301"/>
      <c r="B449" s="252"/>
      <c r="C449" s="252"/>
      <c r="D449" s="252"/>
      <c r="E449" s="252"/>
      <c r="F449" s="592"/>
      <c r="G449" s="252"/>
      <c r="H449" s="455"/>
      <c r="I449" s="252"/>
      <c r="J449" s="252"/>
      <c r="K449" s="504"/>
      <c r="L449" s="505"/>
      <c r="M449" s="506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  <c r="AA449" s="252"/>
      <c r="AB449" s="252"/>
      <c r="AC449" s="252"/>
      <c r="AD449" s="252"/>
      <c r="AE449" s="252"/>
      <c r="AF449" s="252"/>
      <c r="AG449" s="252"/>
      <c r="AH449" s="252"/>
      <c r="AI449" s="252"/>
      <c r="AJ449" s="270"/>
      <c r="AK449" s="270"/>
      <c r="AL449" s="270"/>
    </row>
    <row r="450" ht="15.75" customHeight="1">
      <c r="A450" s="301"/>
      <c r="B450" s="252"/>
      <c r="C450" s="252"/>
      <c r="D450" s="252"/>
      <c r="E450" s="252"/>
      <c r="F450" s="592"/>
      <c r="G450" s="252"/>
      <c r="H450" s="455"/>
      <c r="I450" s="252"/>
      <c r="J450" s="252"/>
      <c r="K450" s="504"/>
      <c r="L450" s="505"/>
      <c r="M450" s="506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  <c r="AA450" s="252"/>
      <c r="AB450" s="252"/>
      <c r="AC450" s="252"/>
      <c r="AD450" s="252"/>
      <c r="AE450" s="252"/>
      <c r="AF450" s="252"/>
      <c r="AG450" s="252"/>
      <c r="AH450" s="252"/>
      <c r="AI450" s="252"/>
      <c r="AJ450" s="270"/>
      <c r="AK450" s="270"/>
      <c r="AL450" s="270"/>
    </row>
    <row r="451" ht="15.75" customHeight="1">
      <c r="A451" s="301"/>
      <c r="B451" s="252"/>
      <c r="C451" s="252"/>
      <c r="D451" s="252"/>
      <c r="E451" s="252"/>
      <c r="F451" s="592"/>
      <c r="G451" s="252"/>
      <c r="H451" s="455"/>
      <c r="I451" s="252"/>
      <c r="J451" s="252"/>
      <c r="K451" s="504"/>
      <c r="L451" s="505"/>
      <c r="M451" s="506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  <c r="AA451" s="252"/>
      <c r="AB451" s="252"/>
      <c r="AC451" s="252"/>
      <c r="AD451" s="252"/>
      <c r="AE451" s="252"/>
      <c r="AF451" s="252"/>
      <c r="AG451" s="252"/>
      <c r="AH451" s="252"/>
      <c r="AI451" s="252"/>
      <c r="AJ451" s="270"/>
      <c r="AK451" s="270"/>
      <c r="AL451" s="270"/>
    </row>
    <row r="452" ht="15.75" customHeight="1">
      <c r="A452" s="301"/>
      <c r="B452" s="252"/>
      <c r="C452" s="252"/>
      <c r="D452" s="252"/>
      <c r="E452" s="252"/>
      <c r="F452" s="592"/>
      <c r="G452" s="252"/>
      <c r="H452" s="455"/>
      <c r="I452" s="252"/>
      <c r="J452" s="252"/>
      <c r="K452" s="504"/>
      <c r="L452" s="505"/>
      <c r="M452" s="506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  <c r="AA452" s="252"/>
      <c r="AB452" s="252"/>
      <c r="AC452" s="252"/>
      <c r="AD452" s="252"/>
      <c r="AE452" s="252"/>
      <c r="AF452" s="252"/>
      <c r="AG452" s="252"/>
      <c r="AH452" s="252"/>
      <c r="AI452" s="252"/>
      <c r="AJ452" s="270"/>
      <c r="AK452" s="270"/>
      <c r="AL452" s="270"/>
    </row>
    <row r="453" ht="15.75" customHeight="1">
      <c r="A453" s="301"/>
      <c r="B453" s="252"/>
      <c r="C453" s="252"/>
      <c r="D453" s="252"/>
      <c r="E453" s="252"/>
      <c r="F453" s="592"/>
      <c r="G453" s="252"/>
      <c r="H453" s="455"/>
      <c r="I453" s="252"/>
      <c r="J453" s="252"/>
      <c r="K453" s="504"/>
      <c r="L453" s="505"/>
      <c r="M453" s="506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  <c r="AA453" s="252"/>
      <c r="AB453" s="252"/>
      <c r="AC453" s="252"/>
      <c r="AD453" s="252"/>
      <c r="AE453" s="252"/>
      <c r="AF453" s="252"/>
      <c r="AG453" s="252"/>
      <c r="AH453" s="252"/>
      <c r="AI453" s="252"/>
      <c r="AJ453" s="270"/>
      <c r="AK453" s="270"/>
      <c r="AL453" s="270"/>
    </row>
    <row r="454" ht="15.75" customHeight="1">
      <c r="A454" s="301"/>
      <c r="B454" s="252"/>
      <c r="C454" s="252"/>
      <c r="D454" s="252"/>
      <c r="E454" s="252"/>
      <c r="F454" s="592"/>
      <c r="G454" s="252"/>
      <c r="H454" s="455"/>
      <c r="I454" s="252"/>
      <c r="J454" s="252"/>
      <c r="K454" s="504"/>
      <c r="L454" s="505"/>
      <c r="M454" s="506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  <c r="AA454" s="252"/>
      <c r="AB454" s="252"/>
      <c r="AC454" s="252"/>
      <c r="AD454" s="252"/>
      <c r="AE454" s="252"/>
      <c r="AF454" s="252"/>
      <c r="AG454" s="252"/>
      <c r="AH454" s="252"/>
      <c r="AI454" s="252"/>
      <c r="AJ454" s="270"/>
      <c r="AK454" s="270"/>
      <c r="AL454" s="270"/>
    </row>
    <row r="455" ht="15.75" customHeight="1">
      <c r="A455" s="301"/>
      <c r="B455" s="252"/>
      <c r="C455" s="252"/>
      <c r="D455" s="252"/>
      <c r="E455" s="252"/>
      <c r="F455" s="592"/>
      <c r="G455" s="252"/>
      <c r="H455" s="455"/>
      <c r="I455" s="252"/>
      <c r="J455" s="252"/>
      <c r="K455" s="504"/>
      <c r="L455" s="505"/>
      <c r="M455" s="506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  <c r="AH455" s="252"/>
      <c r="AI455" s="252"/>
      <c r="AJ455" s="270"/>
      <c r="AK455" s="270"/>
      <c r="AL455" s="270"/>
    </row>
    <row r="456" ht="15.75" customHeight="1">
      <c r="A456" s="301"/>
      <c r="B456" s="252"/>
      <c r="C456" s="252"/>
      <c r="D456" s="252"/>
      <c r="E456" s="252"/>
      <c r="F456" s="592"/>
      <c r="G456" s="252"/>
      <c r="H456" s="455"/>
      <c r="I456" s="252"/>
      <c r="J456" s="252"/>
      <c r="K456" s="504"/>
      <c r="L456" s="505"/>
      <c r="M456" s="506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  <c r="AA456" s="252"/>
      <c r="AB456" s="252"/>
      <c r="AC456" s="252"/>
      <c r="AD456" s="252"/>
      <c r="AE456" s="252"/>
      <c r="AF456" s="252"/>
      <c r="AG456" s="252"/>
      <c r="AH456" s="252"/>
      <c r="AI456" s="252"/>
      <c r="AJ456" s="270"/>
      <c r="AK456" s="270"/>
      <c r="AL456" s="270"/>
    </row>
    <row r="457" ht="15.75" customHeight="1">
      <c r="A457" s="301"/>
      <c r="B457" s="252"/>
      <c r="C457" s="252"/>
      <c r="D457" s="252"/>
      <c r="E457" s="252"/>
      <c r="F457" s="592"/>
      <c r="G457" s="252"/>
      <c r="H457" s="455"/>
      <c r="I457" s="252"/>
      <c r="J457" s="252"/>
      <c r="K457" s="504"/>
      <c r="L457" s="505"/>
      <c r="M457" s="506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  <c r="AA457" s="252"/>
      <c r="AB457" s="252"/>
      <c r="AC457" s="252"/>
      <c r="AD457" s="252"/>
      <c r="AE457" s="252"/>
      <c r="AF457" s="252"/>
      <c r="AG457" s="252"/>
      <c r="AH457" s="252"/>
      <c r="AI457" s="252"/>
      <c r="AJ457" s="270"/>
      <c r="AK457" s="270"/>
      <c r="AL457" s="270"/>
    </row>
    <row r="458" ht="15.75" customHeight="1">
      <c r="A458" s="301"/>
      <c r="B458" s="252"/>
      <c r="C458" s="252"/>
      <c r="D458" s="252"/>
      <c r="E458" s="252"/>
      <c r="F458" s="592"/>
      <c r="G458" s="252"/>
      <c r="H458" s="455"/>
      <c r="I458" s="252"/>
      <c r="J458" s="252"/>
      <c r="K458" s="504"/>
      <c r="L458" s="505"/>
      <c r="M458" s="506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  <c r="AH458" s="252"/>
      <c r="AI458" s="252"/>
      <c r="AJ458" s="270"/>
      <c r="AK458" s="270"/>
      <c r="AL458" s="270"/>
    </row>
    <row r="459" ht="15.75" customHeight="1">
      <c r="A459" s="301"/>
      <c r="B459" s="252"/>
      <c r="C459" s="252"/>
      <c r="D459" s="252"/>
      <c r="E459" s="252"/>
      <c r="F459" s="592"/>
      <c r="G459" s="252"/>
      <c r="H459" s="455"/>
      <c r="I459" s="252"/>
      <c r="J459" s="252"/>
      <c r="K459" s="504"/>
      <c r="L459" s="505"/>
      <c r="M459" s="506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52"/>
      <c r="AJ459" s="270"/>
      <c r="AK459" s="270"/>
      <c r="AL459" s="270"/>
    </row>
    <row r="460" ht="15.75" customHeight="1">
      <c r="A460" s="301"/>
      <c r="B460" s="252"/>
      <c r="C460" s="252"/>
      <c r="D460" s="252"/>
      <c r="E460" s="252"/>
      <c r="F460" s="592"/>
      <c r="G460" s="252"/>
      <c r="H460" s="455"/>
      <c r="I460" s="252"/>
      <c r="J460" s="252"/>
      <c r="K460" s="504"/>
      <c r="L460" s="505"/>
      <c r="M460" s="506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52"/>
      <c r="AJ460" s="270"/>
      <c r="AK460" s="270"/>
      <c r="AL460" s="270"/>
    </row>
    <row r="461" ht="15.75" customHeight="1">
      <c r="A461" s="301"/>
      <c r="B461" s="252"/>
      <c r="C461" s="252"/>
      <c r="D461" s="252"/>
      <c r="E461" s="252"/>
      <c r="F461" s="592"/>
      <c r="G461" s="252"/>
      <c r="H461" s="455"/>
      <c r="I461" s="252"/>
      <c r="J461" s="252"/>
      <c r="K461" s="504"/>
      <c r="L461" s="505"/>
      <c r="M461" s="506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  <c r="AH461" s="252"/>
      <c r="AI461" s="252"/>
      <c r="AJ461" s="270"/>
      <c r="AK461" s="270"/>
      <c r="AL461" s="270"/>
    </row>
    <row r="462" ht="15.75" customHeight="1">
      <c r="A462" s="301"/>
      <c r="B462" s="252"/>
      <c r="C462" s="252"/>
      <c r="D462" s="252"/>
      <c r="E462" s="252"/>
      <c r="F462" s="592"/>
      <c r="G462" s="252"/>
      <c r="H462" s="455"/>
      <c r="I462" s="252"/>
      <c r="J462" s="252"/>
      <c r="K462" s="504"/>
      <c r="L462" s="505"/>
      <c r="M462" s="506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52"/>
      <c r="AJ462" s="270"/>
      <c r="AK462" s="270"/>
      <c r="AL462" s="270"/>
    </row>
    <row r="463" ht="15.75" customHeight="1">
      <c r="A463" s="301"/>
      <c r="B463" s="252"/>
      <c r="C463" s="252"/>
      <c r="D463" s="252"/>
      <c r="E463" s="252"/>
      <c r="F463" s="592"/>
      <c r="G463" s="252"/>
      <c r="H463" s="455"/>
      <c r="I463" s="252"/>
      <c r="J463" s="252"/>
      <c r="K463" s="504"/>
      <c r="L463" s="505"/>
      <c r="M463" s="506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52"/>
      <c r="AJ463" s="270"/>
      <c r="AK463" s="270"/>
      <c r="AL463" s="270"/>
    </row>
    <row r="464" ht="15.75" customHeight="1">
      <c r="A464" s="301"/>
      <c r="B464" s="252"/>
      <c r="C464" s="252"/>
      <c r="D464" s="252"/>
      <c r="E464" s="252"/>
      <c r="F464" s="592"/>
      <c r="G464" s="252"/>
      <c r="H464" s="455"/>
      <c r="I464" s="252"/>
      <c r="J464" s="252"/>
      <c r="K464" s="504"/>
      <c r="L464" s="505"/>
      <c r="M464" s="506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  <c r="AH464" s="252"/>
      <c r="AI464" s="252"/>
      <c r="AJ464" s="270"/>
      <c r="AK464" s="270"/>
      <c r="AL464" s="270"/>
    </row>
    <row r="465" ht="15.75" customHeight="1">
      <c r="A465" s="301"/>
      <c r="B465" s="252"/>
      <c r="C465" s="252"/>
      <c r="D465" s="252"/>
      <c r="E465" s="252"/>
      <c r="F465" s="592"/>
      <c r="G465" s="252"/>
      <c r="H465" s="455"/>
      <c r="I465" s="252"/>
      <c r="J465" s="252"/>
      <c r="K465" s="504"/>
      <c r="L465" s="505"/>
      <c r="M465" s="506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52"/>
      <c r="AJ465" s="270"/>
      <c r="AK465" s="270"/>
      <c r="AL465" s="270"/>
    </row>
    <row r="466" ht="15.75" customHeight="1">
      <c r="A466" s="301"/>
      <c r="B466" s="252"/>
      <c r="C466" s="252"/>
      <c r="D466" s="252"/>
      <c r="E466" s="252"/>
      <c r="F466" s="592"/>
      <c r="G466" s="252"/>
      <c r="H466" s="455"/>
      <c r="I466" s="252"/>
      <c r="J466" s="252"/>
      <c r="K466" s="504"/>
      <c r="L466" s="505"/>
      <c r="M466" s="506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70"/>
      <c r="AK466" s="270"/>
      <c r="AL466" s="270"/>
    </row>
    <row r="467" ht="15.75" customHeight="1">
      <c r="A467" s="301"/>
      <c r="B467" s="252"/>
      <c r="C467" s="252"/>
      <c r="D467" s="252"/>
      <c r="E467" s="252"/>
      <c r="F467" s="592"/>
      <c r="G467" s="252"/>
      <c r="H467" s="455"/>
      <c r="I467" s="252"/>
      <c r="J467" s="252"/>
      <c r="K467" s="504"/>
      <c r="L467" s="505"/>
      <c r="M467" s="506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52"/>
      <c r="AJ467" s="270"/>
      <c r="AK467" s="270"/>
      <c r="AL467" s="270"/>
    </row>
    <row r="468" ht="15.75" customHeight="1">
      <c r="A468" s="301"/>
      <c r="B468" s="252"/>
      <c r="C468" s="252"/>
      <c r="D468" s="252"/>
      <c r="E468" s="252"/>
      <c r="F468" s="592"/>
      <c r="G468" s="252"/>
      <c r="H468" s="455"/>
      <c r="I468" s="252"/>
      <c r="J468" s="252"/>
      <c r="K468" s="504"/>
      <c r="L468" s="505"/>
      <c r="M468" s="506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70"/>
      <c r="AK468" s="270"/>
      <c r="AL468" s="270"/>
    </row>
    <row r="469" ht="15.75" customHeight="1">
      <c r="A469" s="301"/>
      <c r="B469" s="252"/>
      <c r="C469" s="252"/>
      <c r="D469" s="252"/>
      <c r="E469" s="252"/>
      <c r="F469" s="592"/>
      <c r="G469" s="252"/>
      <c r="H469" s="455"/>
      <c r="I469" s="252"/>
      <c r="J469" s="252"/>
      <c r="K469" s="504"/>
      <c r="L469" s="505"/>
      <c r="M469" s="506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  <c r="AA469" s="252"/>
      <c r="AB469" s="252"/>
      <c r="AC469" s="252"/>
      <c r="AD469" s="252"/>
      <c r="AE469" s="252"/>
      <c r="AF469" s="252"/>
      <c r="AG469" s="252"/>
      <c r="AH469" s="252"/>
      <c r="AI469" s="252"/>
      <c r="AJ469" s="270"/>
      <c r="AK469" s="270"/>
      <c r="AL469" s="270"/>
    </row>
    <row r="470" ht="15.75" customHeight="1">
      <c r="A470" s="301"/>
      <c r="B470" s="252"/>
      <c r="C470" s="252"/>
      <c r="D470" s="252"/>
      <c r="E470" s="252"/>
      <c r="F470" s="592"/>
      <c r="G470" s="252"/>
      <c r="H470" s="455"/>
      <c r="I470" s="252"/>
      <c r="J470" s="252"/>
      <c r="K470" s="504"/>
      <c r="L470" s="505"/>
      <c r="M470" s="506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  <c r="AA470" s="252"/>
      <c r="AB470" s="252"/>
      <c r="AC470" s="252"/>
      <c r="AD470" s="252"/>
      <c r="AE470" s="252"/>
      <c r="AF470" s="252"/>
      <c r="AG470" s="252"/>
      <c r="AH470" s="252"/>
      <c r="AI470" s="252"/>
      <c r="AJ470" s="270"/>
      <c r="AK470" s="270"/>
      <c r="AL470" s="270"/>
    </row>
    <row r="471" ht="15.75" customHeight="1">
      <c r="A471" s="301"/>
      <c r="B471" s="252"/>
      <c r="C471" s="252"/>
      <c r="D471" s="252"/>
      <c r="E471" s="252"/>
      <c r="F471" s="592"/>
      <c r="G471" s="252"/>
      <c r="H471" s="455"/>
      <c r="I471" s="252"/>
      <c r="J471" s="252"/>
      <c r="K471" s="504"/>
      <c r="L471" s="505"/>
      <c r="M471" s="506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  <c r="AA471" s="252"/>
      <c r="AB471" s="252"/>
      <c r="AC471" s="252"/>
      <c r="AD471" s="252"/>
      <c r="AE471" s="252"/>
      <c r="AF471" s="252"/>
      <c r="AG471" s="252"/>
      <c r="AH471" s="252"/>
      <c r="AI471" s="252"/>
      <c r="AJ471" s="270"/>
      <c r="AK471" s="270"/>
      <c r="AL471" s="270"/>
    </row>
    <row r="472" ht="15.75" customHeight="1">
      <c r="A472" s="301"/>
      <c r="B472" s="252"/>
      <c r="C472" s="252"/>
      <c r="D472" s="252"/>
      <c r="E472" s="252"/>
      <c r="F472" s="592"/>
      <c r="G472" s="252"/>
      <c r="H472" s="455"/>
      <c r="I472" s="252"/>
      <c r="J472" s="252"/>
      <c r="K472" s="504"/>
      <c r="L472" s="505"/>
      <c r="M472" s="506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  <c r="AA472" s="252"/>
      <c r="AB472" s="252"/>
      <c r="AC472" s="252"/>
      <c r="AD472" s="252"/>
      <c r="AE472" s="252"/>
      <c r="AF472" s="252"/>
      <c r="AG472" s="252"/>
      <c r="AH472" s="252"/>
      <c r="AI472" s="252"/>
      <c r="AJ472" s="270"/>
      <c r="AK472" s="270"/>
      <c r="AL472" s="270"/>
    </row>
    <row r="473" ht="15.75" customHeight="1">
      <c r="A473" s="301"/>
      <c r="B473" s="252"/>
      <c r="C473" s="252"/>
      <c r="D473" s="252"/>
      <c r="E473" s="252"/>
      <c r="F473" s="592"/>
      <c r="G473" s="252"/>
      <c r="H473" s="455"/>
      <c r="I473" s="252"/>
      <c r="J473" s="252"/>
      <c r="K473" s="504"/>
      <c r="L473" s="505"/>
      <c r="M473" s="506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  <c r="AH473" s="252"/>
      <c r="AI473" s="252"/>
      <c r="AJ473" s="270"/>
      <c r="AK473" s="270"/>
      <c r="AL473" s="270"/>
    </row>
    <row r="474" ht="15.75" customHeight="1">
      <c r="A474" s="301"/>
      <c r="B474" s="252"/>
      <c r="C474" s="252"/>
      <c r="D474" s="252"/>
      <c r="E474" s="252"/>
      <c r="F474" s="592"/>
      <c r="G474" s="252"/>
      <c r="H474" s="455"/>
      <c r="I474" s="252"/>
      <c r="J474" s="252"/>
      <c r="K474" s="504"/>
      <c r="L474" s="505"/>
      <c r="M474" s="506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  <c r="AA474" s="252"/>
      <c r="AB474" s="252"/>
      <c r="AC474" s="252"/>
      <c r="AD474" s="252"/>
      <c r="AE474" s="252"/>
      <c r="AF474" s="252"/>
      <c r="AG474" s="252"/>
      <c r="AH474" s="252"/>
      <c r="AI474" s="252"/>
      <c r="AJ474" s="270"/>
      <c r="AK474" s="270"/>
      <c r="AL474" s="270"/>
    </row>
    <row r="475" ht="15.75" customHeight="1">
      <c r="A475" s="301"/>
      <c r="B475" s="252"/>
      <c r="C475" s="252"/>
      <c r="D475" s="252"/>
      <c r="E475" s="252"/>
      <c r="F475" s="592"/>
      <c r="G475" s="252"/>
      <c r="H475" s="455"/>
      <c r="I475" s="252"/>
      <c r="J475" s="252"/>
      <c r="K475" s="504"/>
      <c r="L475" s="505"/>
      <c r="M475" s="506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  <c r="AA475" s="252"/>
      <c r="AB475" s="252"/>
      <c r="AC475" s="252"/>
      <c r="AD475" s="252"/>
      <c r="AE475" s="252"/>
      <c r="AF475" s="252"/>
      <c r="AG475" s="252"/>
      <c r="AH475" s="252"/>
      <c r="AI475" s="252"/>
      <c r="AJ475" s="270"/>
      <c r="AK475" s="270"/>
      <c r="AL475" s="270"/>
    </row>
    <row r="476" ht="15.75" customHeight="1">
      <c r="A476" s="301"/>
      <c r="B476" s="252"/>
      <c r="C476" s="252"/>
      <c r="D476" s="252"/>
      <c r="E476" s="252"/>
      <c r="F476" s="592"/>
      <c r="G476" s="252"/>
      <c r="H476" s="455"/>
      <c r="I476" s="252"/>
      <c r="J476" s="252"/>
      <c r="K476" s="504"/>
      <c r="L476" s="505"/>
      <c r="M476" s="506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  <c r="AH476" s="252"/>
      <c r="AI476" s="252"/>
      <c r="AJ476" s="270"/>
      <c r="AK476" s="270"/>
      <c r="AL476" s="270"/>
    </row>
    <row r="477" ht="15.75" customHeight="1">
      <c r="A477" s="301"/>
      <c r="B477" s="252"/>
      <c r="C477" s="252"/>
      <c r="D477" s="252"/>
      <c r="E477" s="252"/>
      <c r="F477" s="592"/>
      <c r="G477" s="252"/>
      <c r="H477" s="455"/>
      <c r="I477" s="252"/>
      <c r="J477" s="252"/>
      <c r="K477" s="504"/>
      <c r="L477" s="505"/>
      <c r="M477" s="506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  <c r="AH477" s="252"/>
      <c r="AI477" s="252"/>
      <c r="AJ477" s="270"/>
      <c r="AK477" s="270"/>
      <c r="AL477" s="270"/>
    </row>
    <row r="478" ht="15.75" customHeight="1">
      <c r="A478" s="301"/>
      <c r="B478" s="252"/>
      <c r="C478" s="252"/>
      <c r="D478" s="252"/>
      <c r="E478" s="252"/>
      <c r="F478" s="592"/>
      <c r="G478" s="252"/>
      <c r="H478" s="455"/>
      <c r="I478" s="252"/>
      <c r="J478" s="252"/>
      <c r="K478" s="504"/>
      <c r="L478" s="505"/>
      <c r="M478" s="506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  <c r="AH478" s="252"/>
      <c r="AI478" s="252"/>
      <c r="AJ478" s="270"/>
      <c r="AK478" s="270"/>
      <c r="AL478" s="270"/>
    </row>
    <row r="479" ht="15.75" customHeight="1">
      <c r="A479" s="301"/>
      <c r="B479" s="252"/>
      <c r="C479" s="252"/>
      <c r="D479" s="252"/>
      <c r="E479" s="252"/>
      <c r="F479" s="592"/>
      <c r="G479" s="252"/>
      <c r="H479" s="455"/>
      <c r="I479" s="252"/>
      <c r="J479" s="252"/>
      <c r="K479" s="504"/>
      <c r="L479" s="505"/>
      <c r="M479" s="506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  <c r="AA479" s="252"/>
      <c r="AB479" s="252"/>
      <c r="AC479" s="252"/>
      <c r="AD479" s="252"/>
      <c r="AE479" s="252"/>
      <c r="AF479" s="252"/>
      <c r="AG479" s="252"/>
      <c r="AH479" s="252"/>
      <c r="AI479" s="252"/>
      <c r="AJ479" s="270"/>
      <c r="AK479" s="270"/>
      <c r="AL479" s="270"/>
    </row>
    <row r="480" ht="15.75" customHeight="1">
      <c r="A480" s="301"/>
      <c r="B480" s="252"/>
      <c r="C480" s="252"/>
      <c r="D480" s="252"/>
      <c r="E480" s="252"/>
      <c r="F480" s="592"/>
      <c r="G480" s="252"/>
      <c r="H480" s="455"/>
      <c r="I480" s="252"/>
      <c r="J480" s="252"/>
      <c r="K480" s="504"/>
      <c r="L480" s="505"/>
      <c r="M480" s="506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  <c r="AA480" s="252"/>
      <c r="AB480" s="252"/>
      <c r="AC480" s="252"/>
      <c r="AD480" s="252"/>
      <c r="AE480" s="252"/>
      <c r="AF480" s="252"/>
      <c r="AG480" s="252"/>
      <c r="AH480" s="252"/>
      <c r="AI480" s="252"/>
      <c r="AJ480" s="270"/>
      <c r="AK480" s="270"/>
      <c r="AL480" s="270"/>
    </row>
    <row r="481" ht="15.75" customHeight="1">
      <c r="A481" s="301"/>
      <c r="B481" s="252"/>
      <c r="C481" s="252"/>
      <c r="D481" s="252"/>
      <c r="E481" s="252"/>
      <c r="F481" s="592"/>
      <c r="G481" s="252"/>
      <c r="H481" s="455"/>
      <c r="I481" s="252"/>
      <c r="J481" s="252"/>
      <c r="K481" s="504"/>
      <c r="L481" s="505"/>
      <c r="M481" s="506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  <c r="AA481" s="252"/>
      <c r="AB481" s="252"/>
      <c r="AC481" s="252"/>
      <c r="AD481" s="252"/>
      <c r="AE481" s="252"/>
      <c r="AF481" s="252"/>
      <c r="AG481" s="252"/>
      <c r="AH481" s="252"/>
      <c r="AI481" s="252"/>
      <c r="AJ481" s="270"/>
      <c r="AK481" s="270"/>
      <c r="AL481" s="270"/>
    </row>
    <row r="482" ht="15.75" customHeight="1">
      <c r="A482" s="301"/>
      <c r="B482" s="252"/>
      <c r="C482" s="252"/>
      <c r="D482" s="252"/>
      <c r="E482" s="252"/>
      <c r="F482" s="592"/>
      <c r="G482" s="252"/>
      <c r="H482" s="455"/>
      <c r="I482" s="252"/>
      <c r="J482" s="252"/>
      <c r="K482" s="504"/>
      <c r="L482" s="505"/>
      <c r="M482" s="506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  <c r="AH482" s="252"/>
      <c r="AI482" s="252"/>
      <c r="AJ482" s="270"/>
      <c r="AK482" s="270"/>
      <c r="AL482" s="270"/>
    </row>
    <row r="483" ht="15.75" customHeight="1">
      <c r="A483" s="301"/>
      <c r="B483" s="252"/>
      <c r="C483" s="252"/>
      <c r="D483" s="252"/>
      <c r="E483" s="252"/>
      <c r="F483" s="592"/>
      <c r="G483" s="252"/>
      <c r="H483" s="455"/>
      <c r="I483" s="252"/>
      <c r="J483" s="252"/>
      <c r="K483" s="504"/>
      <c r="L483" s="505"/>
      <c r="M483" s="506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  <c r="AA483" s="252"/>
      <c r="AB483" s="252"/>
      <c r="AC483" s="252"/>
      <c r="AD483" s="252"/>
      <c r="AE483" s="252"/>
      <c r="AF483" s="252"/>
      <c r="AG483" s="252"/>
      <c r="AH483" s="252"/>
      <c r="AI483" s="252"/>
      <c r="AJ483" s="270"/>
      <c r="AK483" s="270"/>
      <c r="AL483" s="270"/>
    </row>
    <row r="484" ht="15.75" customHeight="1">
      <c r="A484" s="301"/>
      <c r="B484" s="252"/>
      <c r="C484" s="252"/>
      <c r="D484" s="252"/>
      <c r="E484" s="252"/>
      <c r="F484" s="592"/>
      <c r="G484" s="252"/>
      <c r="H484" s="455"/>
      <c r="I484" s="252"/>
      <c r="J484" s="252"/>
      <c r="K484" s="504"/>
      <c r="L484" s="505"/>
      <c r="M484" s="506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  <c r="AA484" s="252"/>
      <c r="AB484" s="252"/>
      <c r="AC484" s="252"/>
      <c r="AD484" s="252"/>
      <c r="AE484" s="252"/>
      <c r="AF484" s="252"/>
      <c r="AG484" s="252"/>
      <c r="AH484" s="252"/>
      <c r="AI484" s="252"/>
      <c r="AJ484" s="270"/>
      <c r="AK484" s="270"/>
      <c r="AL484" s="270"/>
    </row>
    <row r="485" ht="15.75" customHeight="1">
      <c r="A485" s="301"/>
      <c r="B485" s="252"/>
      <c r="C485" s="252"/>
      <c r="D485" s="252"/>
      <c r="E485" s="252"/>
      <c r="F485" s="592"/>
      <c r="G485" s="252"/>
      <c r="H485" s="455"/>
      <c r="I485" s="252"/>
      <c r="J485" s="252"/>
      <c r="K485" s="504"/>
      <c r="L485" s="505"/>
      <c r="M485" s="506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  <c r="AA485" s="252"/>
      <c r="AB485" s="252"/>
      <c r="AC485" s="252"/>
      <c r="AD485" s="252"/>
      <c r="AE485" s="252"/>
      <c r="AF485" s="252"/>
      <c r="AG485" s="252"/>
      <c r="AH485" s="252"/>
      <c r="AI485" s="252"/>
      <c r="AJ485" s="270"/>
      <c r="AK485" s="270"/>
      <c r="AL485" s="270"/>
    </row>
    <row r="486" ht="15.75" customHeight="1">
      <c r="A486" s="301"/>
      <c r="B486" s="252"/>
      <c r="C486" s="252"/>
      <c r="D486" s="252"/>
      <c r="E486" s="252"/>
      <c r="F486" s="592"/>
      <c r="G486" s="252"/>
      <c r="H486" s="455"/>
      <c r="I486" s="252"/>
      <c r="J486" s="252"/>
      <c r="K486" s="504"/>
      <c r="L486" s="505"/>
      <c r="M486" s="506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  <c r="AA486" s="252"/>
      <c r="AB486" s="252"/>
      <c r="AC486" s="252"/>
      <c r="AD486" s="252"/>
      <c r="AE486" s="252"/>
      <c r="AF486" s="252"/>
      <c r="AG486" s="252"/>
      <c r="AH486" s="252"/>
      <c r="AI486" s="252"/>
      <c r="AJ486" s="270"/>
      <c r="AK486" s="270"/>
      <c r="AL486" s="270"/>
    </row>
    <row r="487" ht="15.75" customHeight="1">
      <c r="A487" s="301"/>
      <c r="B487" s="252"/>
      <c r="C487" s="252"/>
      <c r="D487" s="252"/>
      <c r="E487" s="252"/>
      <c r="F487" s="592"/>
      <c r="G487" s="252"/>
      <c r="H487" s="455"/>
      <c r="I487" s="252"/>
      <c r="J487" s="252"/>
      <c r="K487" s="504"/>
      <c r="L487" s="505"/>
      <c r="M487" s="506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  <c r="AA487" s="252"/>
      <c r="AB487" s="252"/>
      <c r="AC487" s="252"/>
      <c r="AD487" s="252"/>
      <c r="AE487" s="252"/>
      <c r="AF487" s="252"/>
      <c r="AG487" s="252"/>
      <c r="AH487" s="252"/>
      <c r="AI487" s="252"/>
      <c r="AJ487" s="270"/>
      <c r="AK487" s="270"/>
      <c r="AL487" s="270"/>
    </row>
    <row r="488" ht="15.75" customHeight="1">
      <c r="A488" s="301"/>
      <c r="B488" s="252"/>
      <c r="C488" s="252"/>
      <c r="D488" s="252"/>
      <c r="E488" s="252"/>
      <c r="F488" s="592"/>
      <c r="G488" s="252"/>
      <c r="H488" s="455"/>
      <c r="I488" s="252"/>
      <c r="J488" s="252"/>
      <c r="K488" s="504"/>
      <c r="L488" s="505"/>
      <c r="M488" s="506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  <c r="AA488" s="252"/>
      <c r="AB488" s="252"/>
      <c r="AC488" s="252"/>
      <c r="AD488" s="252"/>
      <c r="AE488" s="252"/>
      <c r="AF488" s="252"/>
      <c r="AG488" s="252"/>
      <c r="AH488" s="252"/>
      <c r="AI488" s="252"/>
      <c r="AJ488" s="270"/>
      <c r="AK488" s="270"/>
      <c r="AL488" s="270"/>
    </row>
    <row r="489" ht="15.75" customHeight="1">
      <c r="A489" s="301"/>
      <c r="B489" s="252"/>
      <c r="C489" s="252"/>
      <c r="D489" s="252"/>
      <c r="E489" s="252"/>
      <c r="F489" s="592"/>
      <c r="G489" s="252"/>
      <c r="H489" s="455"/>
      <c r="I489" s="252"/>
      <c r="J489" s="252"/>
      <c r="K489" s="504"/>
      <c r="L489" s="505"/>
      <c r="M489" s="506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  <c r="AG489" s="252"/>
      <c r="AH489" s="252"/>
      <c r="AI489" s="252"/>
      <c r="AJ489" s="270"/>
      <c r="AK489" s="270"/>
      <c r="AL489" s="270"/>
    </row>
    <row r="490" ht="15.75" customHeight="1">
      <c r="A490" s="301"/>
      <c r="B490" s="252"/>
      <c r="C490" s="252"/>
      <c r="D490" s="252"/>
      <c r="E490" s="252"/>
      <c r="F490" s="592"/>
      <c r="G490" s="252"/>
      <c r="H490" s="455"/>
      <c r="I490" s="252"/>
      <c r="J490" s="252"/>
      <c r="K490" s="504"/>
      <c r="L490" s="505"/>
      <c r="M490" s="506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  <c r="AA490" s="252"/>
      <c r="AB490" s="252"/>
      <c r="AC490" s="252"/>
      <c r="AD490" s="252"/>
      <c r="AE490" s="252"/>
      <c r="AF490" s="252"/>
      <c r="AG490" s="252"/>
      <c r="AH490" s="252"/>
      <c r="AI490" s="252"/>
      <c r="AJ490" s="270"/>
      <c r="AK490" s="270"/>
      <c r="AL490" s="270"/>
    </row>
    <row r="491" ht="15.75" customHeight="1">
      <c r="A491" s="301"/>
      <c r="B491" s="252"/>
      <c r="C491" s="252"/>
      <c r="D491" s="252"/>
      <c r="E491" s="252"/>
      <c r="F491" s="592"/>
      <c r="G491" s="252"/>
      <c r="H491" s="455"/>
      <c r="I491" s="252"/>
      <c r="J491" s="252"/>
      <c r="K491" s="504"/>
      <c r="L491" s="505"/>
      <c r="M491" s="506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70"/>
      <c r="AK491" s="270"/>
      <c r="AL491" s="270"/>
    </row>
    <row r="492" ht="15.75" customHeight="1">
      <c r="A492" s="301"/>
      <c r="B492" s="252"/>
      <c r="C492" s="252"/>
      <c r="D492" s="252"/>
      <c r="E492" s="252"/>
      <c r="F492" s="592"/>
      <c r="G492" s="252"/>
      <c r="H492" s="455"/>
      <c r="I492" s="252"/>
      <c r="J492" s="252"/>
      <c r="K492" s="504"/>
      <c r="L492" s="505"/>
      <c r="M492" s="506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70"/>
      <c r="AK492" s="270"/>
      <c r="AL492" s="270"/>
    </row>
    <row r="493" ht="15.75" customHeight="1">
      <c r="A493" s="301"/>
      <c r="B493" s="252"/>
      <c r="C493" s="252"/>
      <c r="D493" s="252"/>
      <c r="E493" s="252"/>
      <c r="F493" s="592"/>
      <c r="G493" s="252"/>
      <c r="H493" s="455"/>
      <c r="I493" s="252"/>
      <c r="J493" s="252"/>
      <c r="K493" s="504"/>
      <c r="L493" s="505"/>
      <c r="M493" s="506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52"/>
      <c r="AJ493" s="270"/>
      <c r="AK493" s="270"/>
      <c r="AL493" s="270"/>
    </row>
    <row r="494" ht="15.75" customHeight="1">
      <c r="A494" s="301"/>
      <c r="B494" s="252"/>
      <c r="C494" s="252"/>
      <c r="D494" s="252"/>
      <c r="E494" s="252"/>
      <c r="F494" s="592"/>
      <c r="G494" s="252"/>
      <c r="H494" s="455"/>
      <c r="I494" s="252"/>
      <c r="J494" s="252"/>
      <c r="K494" s="504"/>
      <c r="L494" s="505"/>
      <c r="M494" s="506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70"/>
      <c r="AK494" s="270"/>
      <c r="AL494" s="270"/>
    </row>
    <row r="495" ht="15.75" customHeight="1">
      <c r="A495" s="301"/>
      <c r="B495" s="252"/>
      <c r="C495" s="252"/>
      <c r="D495" s="252"/>
      <c r="E495" s="252"/>
      <c r="F495" s="592"/>
      <c r="G495" s="252"/>
      <c r="H495" s="455"/>
      <c r="I495" s="252"/>
      <c r="J495" s="252"/>
      <c r="K495" s="504"/>
      <c r="L495" s="505"/>
      <c r="M495" s="506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70"/>
      <c r="AK495" s="270"/>
      <c r="AL495" s="270"/>
    </row>
    <row r="496" ht="15.75" customHeight="1">
      <c r="A496" s="301"/>
      <c r="B496" s="252"/>
      <c r="C496" s="252"/>
      <c r="D496" s="252"/>
      <c r="E496" s="252"/>
      <c r="F496" s="592"/>
      <c r="G496" s="252"/>
      <c r="H496" s="455"/>
      <c r="I496" s="252"/>
      <c r="J496" s="252"/>
      <c r="K496" s="504"/>
      <c r="L496" s="505"/>
      <c r="M496" s="506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</row>
    <row r="497" ht="15.75" customHeight="1">
      <c r="A497" s="301"/>
      <c r="B497" s="252"/>
      <c r="C497" s="252"/>
      <c r="D497" s="252"/>
      <c r="E497" s="252"/>
      <c r="F497" s="592"/>
      <c r="G497" s="252"/>
      <c r="H497" s="455"/>
      <c r="I497" s="252"/>
      <c r="J497" s="252"/>
      <c r="K497" s="504"/>
      <c r="L497" s="505"/>
      <c r="M497" s="506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</row>
    <row r="498" ht="15.75" customHeight="1">
      <c r="A498" s="301"/>
      <c r="B498" s="252"/>
      <c r="C498" s="252"/>
      <c r="D498" s="252"/>
      <c r="E498" s="252"/>
      <c r="F498" s="592"/>
      <c r="G498" s="252"/>
      <c r="H498" s="455"/>
      <c r="I498" s="252"/>
      <c r="J498" s="252"/>
      <c r="K498" s="504"/>
      <c r="L498" s="505"/>
      <c r="M498" s="506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</row>
    <row r="499" ht="15.75" customHeight="1">
      <c r="A499" s="301"/>
      <c r="B499" s="252"/>
      <c r="C499" s="252"/>
      <c r="D499" s="252"/>
      <c r="E499" s="252"/>
      <c r="F499" s="592"/>
      <c r="G499" s="252"/>
      <c r="H499" s="455"/>
      <c r="I499" s="252"/>
      <c r="J499" s="252"/>
      <c r="K499" s="504"/>
      <c r="L499" s="505"/>
      <c r="M499" s="506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</row>
    <row r="500" ht="15.75" customHeight="1">
      <c r="A500" s="301"/>
      <c r="B500" s="252"/>
      <c r="C500" s="252"/>
      <c r="D500" s="252"/>
      <c r="E500" s="252"/>
      <c r="F500" s="592"/>
      <c r="G500" s="252"/>
      <c r="H500" s="455"/>
      <c r="I500" s="252"/>
      <c r="J500" s="252"/>
      <c r="K500" s="504"/>
      <c r="L500" s="505"/>
      <c r="M500" s="506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70"/>
      <c r="AK500" s="270"/>
      <c r="AL500" s="270"/>
    </row>
    <row r="501" ht="15.75" customHeight="1">
      <c r="A501" s="301"/>
      <c r="B501" s="252"/>
      <c r="C501" s="252"/>
      <c r="D501" s="252"/>
      <c r="E501" s="252"/>
      <c r="F501" s="592"/>
      <c r="G501" s="252"/>
      <c r="H501" s="455"/>
      <c r="I501" s="252"/>
      <c r="J501" s="252"/>
      <c r="K501" s="504"/>
      <c r="L501" s="505"/>
      <c r="M501" s="506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70"/>
      <c r="AK501" s="270"/>
      <c r="AL501" s="270"/>
    </row>
    <row r="502" ht="15.75" customHeight="1">
      <c r="A502" s="301"/>
      <c r="B502" s="252"/>
      <c r="C502" s="252"/>
      <c r="D502" s="252"/>
      <c r="E502" s="252"/>
      <c r="F502" s="592"/>
      <c r="G502" s="252"/>
      <c r="H502" s="455"/>
      <c r="I502" s="252"/>
      <c r="J502" s="252"/>
      <c r="K502" s="504"/>
      <c r="L502" s="505"/>
      <c r="M502" s="506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70"/>
      <c r="AK502" s="270"/>
      <c r="AL502" s="270"/>
    </row>
    <row r="503" ht="15.75" customHeight="1">
      <c r="A503" s="301"/>
      <c r="B503" s="252"/>
      <c r="C503" s="252"/>
      <c r="D503" s="252"/>
      <c r="E503" s="252"/>
      <c r="F503" s="592"/>
      <c r="G503" s="252"/>
      <c r="H503" s="455"/>
      <c r="I503" s="252"/>
      <c r="J503" s="252"/>
      <c r="K503" s="504"/>
      <c r="L503" s="505"/>
      <c r="M503" s="506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70"/>
      <c r="AK503" s="270"/>
      <c r="AL503" s="270"/>
    </row>
    <row r="504" ht="15.75" customHeight="1">
      <c r="A504" s="301"/>
      <c r="B504" s="252"/>
      <c r="C504" s="252"/>
      <c r="D504" s="252"/>
      <c r="E504" s="252"/>
      <c r="F504" s="592"/>
      <c r="G504" s="252"/>
      <c r="H504" s="455"/>
      <c r="I504" s="252"/>
      <c r="J504" s="252"/>
      <c r="K504" s="504"/>
      <c r="L504" s="505"/>
      <c r="M504" s="506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</row>
    <row r="505" ht="15.75" customHeight="1">
      <c r="A505" s="301"/>
      <c r="B505" s="252"/>
      <c r="C505" s="252"/>
      <c r="D505" s="252"/>
      <c r="E505" s="252"/>
      <c r="F505" s="592"/>
      <c r="G505" s="252"/>
      <c r="H505" s="455"/>
      <c r="I505" s="252"/>
      <c r="J505" s="252"/>
      <c r="K505" s="504"/>
      <c r="L505" s="505"/>
      <c r="M505" s="506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</row>
    <row r="506" ht="15.75" customHeight="1">
      <c r="A506" s="301"/>
      <c r="B506" s="252"/>
      <c r="C506" s="252"/>
      <c r="D506" s="252"/>
      <c r="E506" s="252"/>
      <c r="F506" s="592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</row>
    <row r="507" ht="15.75" customHeight="1">
      <c r="A507" s="301"/>
      <c r="B507" s="252"/>
      <c r="C507" s="252"/>
      <c r="D507" s="252"/>
      <c r="E507" s="252"/>
      <c r="F507" s="592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</row>
    <row r="508" ht="15.75" customHeight="1">
      <c r="A508" s="301"/>
      <c r="B508" s="252"/>
      <c r="C508" s="252"/>
      <c r="D508" s="252"/>
      <c r="E508" s="252"/>
      <c r="F508" s="592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</row>
    <row r="509" ht="15.75" customHeight="1">
      <c r="A509" s="301"/>
      <c r="B509" s="252"/>
      <c r="C509" s="252"/>
      <c r="D509" s="252"/>
      <c r="E509" s="252"/>
      <c r="F509" s="592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</row>
    <row r="510" ht="15.75" customHeight="1">
      <c r="A510" s="301"/>
      <c r="B510" s="252"/>
      <c r="C510" s="252"/>
      <c r="D510" s="252"/>
      <c r="E510" s="252"/>
      <c r="F510" s="592"/>
      <c r="G510" s="252"/>
      <c r="H510" s="455"/>
      <c r="I510" s="252"/>
      <c r="J510" s="252"/>
      <c r="K510" s="252"/>
      <c r="L510" s="507"/>
      <c r="M510" s="508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52"/>
      <c r="AK510" s="252"/>
      <c r="AL510" s="252"/>
    </row>
    <row r="511" ht="15.75" customHeight="1">
      <c r="A511" s="301"/>
      <c r="B511" s="252"/>
      <c r="C511" s="252"/>
      <c r="D511" s="252"/>
      <c r="E511" s="252"/>
      <c r="F511" s="592"/>
      <c r="G511" s="252"/>
      <c r="H511" s="455"/>
      <c r="I511" s="252"/>
      <c r="J511" s="252"/>
      <c r="K511" s="252"/>
      <c r="L511" s="507"/>
      <c r="M511" s="508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52"/>
      <c r="AK511" s="252"/>
      <c r="AL511" s="252"/>
    </row>
    <row r="512" ht="15.75" customHeight="1">
      <c r="A512" s="301"/>
      <c r="B512" s="252"/>
      <c r="C512" s="252"/>
      <c r="D512" s="252"/>
      <c r="E512" s="252"/>
      <c r="F512" s="592"/>
      <c r="G512" s="252"/>
      <c r="H512" s="455"/>
      <c r="I512" s="252"/>
      <c r="J512" s="252"/>
      <c r="K512" s="252"/>
      <c r="L512" s="507"/>
      <c r="M512" s="508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52"/>
      <c r="AK512" s="252"/>
      <c r="AL512" s="252"/>
    </row>
    <row r="513" ht="15.75" customHeight="1">
      <c r="A513" s="301"/>
      <c r="B513" s="252"/>
      <c r="C513" s="252"/>
      <c r="D513" s="252"/>
      <c r="E513" s="252"/>
      <c r="F513" s="592"/>
      <c r="G513" s="252"/>
      <c r="H513" s="455"/>
      <c r="I513" s="252"/>
      <c r="J513" s="252"/>
      <c r="K513" s="252"/>
      <c r="L513" s="507"/>
      <c r="M513" s="508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52"/>
      <c r="AK513" s="252"/>
      <c r="AL513" s="252"/>
    </row>
    <row r="514" ht="15.75" customHeight="1">
      <c r="A514" s="301"/>
      <c r="B514" s="252"/>
      <c r="C514" s="252"/>
      <c r="D514" s="252"/>
      <c r="E514" s="252"/>
      <c r="F514" s="592"/>
      <c r="G514" s="252"/>
      <c r="H514" s="455"/>
      <c r="I514" s="252"/>
      <c r="J514" s="252"/>
      <c r="K514" s="252"/>
      <c r="L514" s="507"/>
      <c r="M514" s="508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52"/>
      <c r="AK514" s="252"/>
      <c r="AL514" s="252"/>
    </row>
    <row r="515" ht="15.75" customHeight="1">
      <c r="A515" s="301"/>
      <c r="B515" s="252"/>
      <c r="C515" s="252"/>
      <c r="D515" s="252"/>
      <c r="E515" s="252"/>
      <c r="F515" s="592"/>
      <c r="G515" s="252"/>
      <c r="H515" s="455"/>
      <c r="I515" s="252"/>
      <c r="J515" s="252"/>
      <c r="K515" s="252"/>
      <c r="L515" s="507"/>
      <c r="M515" s="508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52"/>
      <c r="AK515" s="252"/>
      <c r="AL515" s="252"/>
    </row>
    <row r="516" ht="15.75" customHeight="1">
      <c r="A516" s="301"/>
      <c r="B516" s="252"/>
      <c r="C516" s="252"/>
      <c r="D516" s="252"/>
      <c r="E516" s="252"/>
      <c r="F516" s="592"/>
      <c r="G516" s="252"/>
      <c r="H516" s="455"/>
      <c r="I516" s="252"/>
      <c r="J516" s="252"/>
      <c r="K516" s="252"/>
      <c r="L516" s="507"/>
      <c r="M516" s="508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52"/>
      <c r="AK516" s="252"/>
      <c r="AL516" s="252"/>
    </row>
    <row r="517" ht="15.75" customHeight="1">
      <c r="A517" s="301"/>
      <c r="B517" s="252"/>
      <c r="C517" s="252"/>
      <c r="D517" s="252"/>
      <c r="E517" s="252"/>
      <c r="F517" s="592"/>
      <c r="G517" s="252"/>
      <c r="H517" s="455"/>
      <c r="I517" s="252"/>
      <c r="J517" s="252"/>
      <c r="K517" s="252"/>
      <c r="L517" s="507"/>
      <c r="M517" s="508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52"/>
      <c r="AK517" s="252"/>
      <c r="AL517" s="252"/>
    </row>
    <row r="518" ht="15.75" customHeight="1">
      <c r="A518" s="301"/>
      <c r="B518" s="252"/>
      <c r="C518" s="252"/>
      <c r="D518" s="252"/>
      <c r="E518" s="252"/>
      <c r="F518" s="592"/>
      <c r="G518" s="252"/>
      <c r="H518" s="455"/>
      <c r="I518" s="252"/>
      <c r="J518" s="252"/>
      <c r="K518" s="252"/>
      <c r="L518" s="507"/>
      <c r="M518" s="508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52"/>
      <c r="AK518" s="252"/>
      <c r="AL518" s="252"/>
    </row>
    <row r="519" ht="15.75" customHeight="1">
      <c r="A519" s="301"/>
      <c r="B519" s="252"/>
      <c r="C519" s="252"/>
      <c r="D519" s="252"/>
      <c r="E519" s="252"/>
      <c r="F519" s="592"/>
      <c r="G519" s="252"/>
      <c r="H519" s="455"/>
      <c r="I519" s="252"/>
      <c r="J519" s="252"/>
      <c r="K519" s="252"/>
      <c r="L519" s="507"/>
      <c r="M519" s="508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52"/>
      <c r="AK519" s="252"/>
      <c r="AL519" s="252"/>
    </row>
    <row r="520" ht="15.75" customHeight="1">
      <c r="A520" s="301"/>
      <c r="B520" s="252"/>
      <c r="C520" s="252"/>
      <c r="D520" s="252"/>
      <c r="E520" s="252"/>
      <c r="F520" s="592"/>
      <c r="G520" s="252"/>
      <c r="H520" s="455"/>
      <c r="I520" s="252"/>
      <c r="J520" s="252"/>
      <c r="K520" s="252"/>
      <c r="L520" s="507"/>
      <c r="M520" s="508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52"/>
      <c r="AK520" s="252"/>
      <c r="AL520" s="252"/>
    </row>
    <row r="521" ht="15.75" customHeight="1">
      <c r="A521" s="301"/>
      <c r="B521" s="252"/>
      <c r="C521" s="252"/>
      <c r="D521" s="252"/>
      <c r="E521" s="252"/>
      <c r="F521" s="592"/>
      <c r="G521" s="252"/>
      <c r="H521" s="455"/>
      <c r="I521" s="252"/>
      <c r="J521" s="252"/>
      <c r="K521" s="252"/>
      <c r="L521" s="507"/>
      <c r="M521" s="508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52"/>
      <c r="AK521" s="252"/>
      <c r="AL521" s="252"/>
    </row>
    <row r="522" ht="15.75" customHeight="1">
      <c r="A522" s="301"/>
      <c r="B522" s="252"/>
      <c r="C522" s="252"/>
      <c r="D522" s="252"/>
      <c r="E522" s="252"/>
      <c r="F522" s="592"/>
      <c r="G522" s="252"/>
      <c r="H522" s="455"/>
      <c r="I522" s="252"/>
      <c r="J522" s="252"/>
      <c r="K522" s="252"/>
      <c r="L522" s="507"/>
      <c r="M522" s="508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52"/>
      <c r="AK522" s="252"/>
      <c r="AL522" s="252"/>
    </row>
    <row r="523" ht="15.75" customHeight="1">
      <c r="A523" s="301"/>
      <c r="B523" s="252"/>
      <c r="C523" s="252"/>
      <c r="D523" s="252"/>
      <c r="E523" s="252"/>
      <c r="F523" s="592"/>
      <c r="G523" s="252"/>
      <c r="H523" s="455"/>
      <c r="I523" s="252"/>
      <c r="J523" s="252"/>
      <c r="K523" s="252"/>
      <c r="L523" s="507"/>
      <c r="M523" s="508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52"/>
      <c r="AK523" s="252"/>
      <c r="AL523" s="252"/>
    </row>
    <row r="524" ht="15.75" customHeight="1">
      <c r="A524" s="301"/>
      <c r="B524" s="252"/>
      <c r="C524" s="252"/>
      <c r="D524" s="252"/>
      <c r="E524" s="252"/>
      <c r="F524" s="592"/>
      <c r="G524" s="252"/>
      <c r="H524" s="455"/>
      <c r="I524" s="252"/>
      <c r="J524" s="252"/>
      <c r="K524" s="252"/>
      <c r="L524" s="507"/>
      <c r="M524" s="508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52"/>
      <c r="AK524" s="252"/>
      <c r="AL524" s="252"/>
    </row>
    <row r="525" ht="15.75" customHeight="1">
      <c r="A525" s="301"/>
      <c r="B525" s="252"/>
      <c r="C525" s="252"/>
      <c r="D525" s="252"/>
      <c r="E525" s="252"/>
      <c r="F525" s="592"/>
      <c r="G525" s="252"/>
      <c r="H525" s="455"/>
      <c r="I525" s="252"/>
      <c r="J525" s="252"/>
      <c r="K525" s="252"/>
      <c r="L525" s="507"/>
      <c r="M525" s="508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52"/>
      <c r="AK525" s="252"/>
      <c r="AL525" s="252"/>
    </row>
    <row r="526" ht="15.75" customHeight="1">
      <c r="A526" s="301"/>
      <c r="B526" s="252"/>
      <c r="C526" s="252"/>
      <c r="D526" s="252"/>
      <c r="E526" s="252"/>
      <c r="F526" s="592"/>
      <c r="G526" s="252"/>
      <c r="H526" s="455"/>
      <c r="I526" s="252"/>
      <c r="J526" s="252"/>
      <c r="K526" s="252"/>
      <c r="L526" s="507"/>
      <c r="M526" s="508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52"/>
      <c r="AK526" s="252"/>
      <c r="AL526" s="252"/>
    </row>
    <row r="527" ht="15.75" customHeight="1">
      <c r="A527" s="301"/>
      <c r="B527" s="252"/>
      <c r="C527" s="252"/>
      <c r="D527" s="252"/>
      <c r="E527" s="252"/>
      <c r="F527" s="592"/>
      <c r="G527" s="252"/>
      <c r="H527" s="455"/>
      <c r="I527" s="252"/>
      <c r="J527" s="252"/>
      <c r="K527" s="252"/>
      <c r="L527" s="507"/>
      <c r="M527" s="508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52"/>
      <c r="AK527" s="252"/>
      <c r="AL527" s="252"/>
    </row>
    <row r="528" ht="15.75" customHeight="1">
      <c r="A528" s="301"/>
      <c r="B528" s="252"/>
      <c r="C528" s="252"/>
      <c r="D528" s="252"/>
      <c r="E528" s="252"/>
      <c r="F528" s="592"/>
      <c r="G528" s="252"/>
      <c r="H528" s="455"/>
      <c r="I528" s="252"/>
      <c r="J528" s="252"/>
      <c r="K528" s="252"/>
      <c r="L528" s="507"/>
      <c r="M528" s="508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52"/>
      <c r="AK528" s="252"/>
      <c r="AL528" s="252"/>
    </row>
    <row r="529" ht="15.75" customHeight="1">
      <c r="A529" s="301"/>
      <c r="B529" s="252"/>
      <c r="C529" s="252"/>
      <c r="D529" s="252"/>
      <c r="E529" s="252"/>
      <c r="F529" s="592"/>
      <c r="G529" s="252"/>
      <c r="H529" s="455"/>
      <c r="I529" s="252"/>
      <c r="J529" s="252"/>
      <c r="K529" s="252"/>
      <c r="L529" s="507"/>
      <c r="M529" s="508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52"/>
      <c r="AK529" s="252"/>
      <c r="AL529" s="252"/>
    </row>
    <row r="530" ht="15.75" customHeight="1">
      <c r="A530" s="301"/>
      <c r="B530" s="252"/>
      <c r="C530" s="252"/>
      <c r="D530" s="252"/>
      <c r="E530" s="252"/>
      <c r="F530" s="592"/>
      <c r="G530" s="252"/>
      <c r="H530" s="455"/>
      <c r="I530" s="252"/>
      <c r="J530" s="252"/>
      <c r="K530" s="252"/>
      <c r="L530" s="507"/>
      <c r="M530" s="508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52"/>
      <c r="AK530" s="252"/>
      <c r="AL530" s="252"/>
    </row>
    <row r="531" ht="15.75" customHeight="1">
      <c r="A531" s="301"/>
      <c r="B531" s="252"/>
      <c r="C531" s="252"/>
      <c r="D531" s="252"/>
      <c r="E531" s="252"/>
      <c r="F531" s="592"/>
      <c r="G531" s="252"/>
      <c r="H531" s="455"/>
      <c r="I531" s="252"/>
      <c r="J531" s="252"/>
      <c r="K531" s="252"/>
      <c r="L531" s="507"/>
      <c r="M531" s="508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52"/>
      <c r="AK531" s="252"/>
      <c r="AL531" s="252"/>
    </row>
    <row r="532" ht="15.75" customHeight="1">
      <c r="A532" s="301"/>
      <c r="B532" s="252"/>
      <c r="C532" s="252"/>
      <c r="D532" s="252"/>
      <c r="E532" s="252"/>
      <c r="F532" s="592"/>
      <c r="G532" s="252"/>
      <c r="H532" s="455"/>
      <c r="I532" s="252"/>
      <c r="J532" s="252"/>
      <c r="K532" s="252"/>
      <c r="L532" s="507"/>
      <c r="M532" s="508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</row>
    <row r="533" ht="15.75" customHeight="1">
      <c r="A533" s="301"/>
      <c r="B533" s="252"/>
      <c r="C533" s="252"/>
      <c r="D533" s="252"/>
      <c r="E533" s="252"/>
      <c r="F533" s="592"/>
      <c r="G533" s="252"/>
      <c r="H533" s="455"/>
      <c r="I533" s="252"/>
      <c r="J533" s="252"/>
      <c r="K533" s="252"/>
      <c r="L533" s="507"/>
      <c r="M533" s="508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52"/>
      <c r="AK533" s="252"/>
      <c r="AL533" s="252"/>
    </row>
    <row r="534" ht="15.75" customHeight="1">
      <c r="A534" s="301"/>
      <c r="B534" s="252"/>
      <c r="C534" s="252"/>
      <c r="D534" s="252"/>
      <c r="E534" s="252"/>
      <c r="F534" s="592"/>
      <c r="G534" s="252"/>
      <c r="H534" s="455"/>
      <c r="I534" s="252"/>
      <c r="J534" s="252"/>
      <c r="K534" s="252"/>
      <c r="L534" s="507"/>
      <c r="M534" s="508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52"/>
      <c r="AK534" s="252"/>
      <c r="AL534" s="252"/>
    </row>
    <row r="535" ht="15.75" customHeight="1">
      <c r="A535" s="301"/>
      <c r="B535" s="252"/>
      <c r="C535" s="252"/>
      <c r="D535" s="252"/>
      <c r="E535" s="252"/>
      <c r="F535" s="592"/>
      <c r="G535" s="252"/>
      <c r="H535" s="455"/>
      <c r="I535" s="252"/>
      <c r="J535" s="252"/>
      <c r="K535" s="252"/>
      <c r="L535" s="507"/>
      <c r="M535" s="508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52"/>
      <c r="AK535" s="252"/>
      <c r="AL535" s="252"/>
    </row>
    <row r="536" ht="15.75" customHeight="1">
      <c r="A536" s="301"/>
      <c r="B536" s="252"/>
      <c r="C536" s="252"/>
      <c r="D536" s="252"/>
      <c r="E536" s="252"/>
      <c r="F536" s="592"/>
      <c r="G536" s="252"/>
      <c r="H536" s="455"/>
      <c r="I536" s="252"/>
      <c r="J536" s="252"/>
      <c r="K536" s="252"/>
      <c r="L536" s="507"/>
      <c r="M536" s="508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52"/>
      <c r="AK536" s="252"/>
      <c r="AL536" s="252"/>
    </row>
    <row r="537" ht="15.75" customHeight="1">
      <c r="A537" s="301"/>
      <c r="B537" s="252"/>
      <c r="C537" s="252"/>
      <c r="D537" s="252"/>
      <c r="E537" s="252"/>
      <c r="F537" s="592"/>
      <c r="G537" s="252"/>
      <c r="H537" s="455"/>
      <c r="I537" s="252"/>
      <c r="J537" s="252"/>
      <c r="K537" s="252"/>
      <c r="L537" s="507"/>
      <c r="M537" s="508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52"/>
      <c r="AK537" s="252"/>
      <c r="AL537" s="252"/>
    </row>
    <row r="538" ht="15.75" customHeight="1">
      <c r="A538" s="301"/>
      <c r="B538" s="252"/>
      <c r="C538" s="252"/>
      <c r="D538" s="252"/>
      <c r="E538" s="252"/>
      <c r="F538" s="592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</row>
    <row r="539" ht="15.75" customHeight="1">
      <c r="A539" s="301"/>
      <c r="B539" s="252"/>
      <c r="C539" s="252"/>
      <c r="D539" s="252"/>
      <c r="E539" s="252"/>
      <c r="F539" s="592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</row>
    <row r="540" ht="15.75" customHeight="1">
      <c r="A540" s="301"/>
      <c r="B540" s="252"/>
      <c r="C540" s="252"/>
      <c r="D540" s="252"/>
      <c r="E540" s="252"/>
      <c r="F540" s="592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</row>
    <row r="541" ht="15.75" customHeight="1">
      <c r="A541" s="301"/>
      <c r="B541" s="252"/>
      <c r="C541" s="252"/>
      <c r="D541" s="252"/>
      <c r="E541" s="252"/>
      <c r="F541" s="592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</row>
    <row r="542" ht="15.75" customHeight="1">
      <c r="A542" s="301"/>
      <c r="B542" s="252"/>
      <c r="C542" s="252"/>
      <c r="D542" s="252"/>
      <c r="E542" s="252"/>
      <c r="F542" s="592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</row>
    <row r="543" ht="15.75" customHeight="1">
      <c r="A543" s="301"/>
      <c r="B543" s="252"/>
      <c r="C543" s="252"/>
      <c r="D543" s="252"/>
      <c r="E543" s="252"/>
      <c r="F543" s="592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</row>
    <row r="544" ht="15.75" customHeight="1">
      <c r="A544" s="301"/>
      <c r="B544" s="252"/>
      <c r="C544" s="252"/>
      <c r="D544" s="252"/>
      <c r="E544" s="252"/>
      <c r="F544" s="592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</row>
    <row r="545" ht="15.75" customHeight="1">
      <c r="A545" s="301"/>
      <c r="B545" s="252"/>
      <c r="C545" s="252"/>
      <c r="D545" s="252"/>
      <c r="E545" s="252"/>
      <c r="F545" s="592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</row>
    <row r="546" ht="15.75" customHeight="1">
      <c r="A546" s="301"/>
      <c r="B546" s="252"/>
      <c r="C546" s="252"/>
      <c r="D546" s="252"/>
      <c r="E546" s="252"/>
      <c r="F546" s="592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</row>
    <row r="547" ht="15.75" customHeight="1">
      <c r="A547" s="301"/>
      <c r="B547" s="252"/>
      <c r="C547" s="252"/>
      <c r="D547" s="252"/>
      <c r="E547" s="252"/>
      <c r="F547" s="592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</row>
    <row r="548" ht="15.75" customHeight="1">
      <c r="A548" s="301"/>
      <c r="B548" s="252"/>
      <c r="C548" s="252"/>
      <c r="D548" s="252"/>
      <c r="E548" s="252"/>
      <c r="F548" s="592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</row>
    <row r="549" ht="15.75" customHeight="1">
      <c r="A549" s="301"/>
      <c r="B549" s="252"/>
      <c r="C549" s="252"/>
      <c r="D549" s="252"/>
      <c r="E549" s="252"/>
      <c r="F549" s="592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</row>
    <row r="550" ht="15.75" customHeight="1">
      <c r="A550" s="301"/>
      <c r="B550" s="252"/>
      <c r="C550" s="252"/>
      <c r="D550" s="252"/>
      <c r="E550" s="252"/>
      <c r="F550" s="592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</row>
    <row r="551" ht="15.75" customHeight="1">
      <c r="A551" s="301"/>
      <c r="B551" s="252"/>
      <c r="C551" s="252"/>
      <c r="D551" s="252"/>
      <c r="E551" s="252"/>
      <c r="F551" s="592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</row>
    <row r="552" ht="15.75" customHeight="1">
      <c r="A552" s="301"/>
      <c r="B552" s="252"/>
      <c r="C552" s="252"/>
      <c r="D552" s="252"/>
      <c r="E552" s="252"/>
      <c r="F552" s="592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</row>
    <row r="553" ht="15.75" customHeight="1">
      <c r="A553" s="301"/>
      <c r="B553" s="252"/>
      <c r="C553" s="252"/>
      <c r="D553" s="252"/>
      <c r="E553" s="252"/>
      <c r="F553" s="592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</row>
    <row r="554" ht="15.75" customHeight="1">
      <c r="A554" s="301"/>
      <c r="B554" s="252"/>
      <c r="C554" s="252"/>
      <c r="D554" s="252"/>
      <c r="E554" s="252"/>
      <c r="F554" s="592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</row>
    <row r="555" ht="15.75" customHeight="1">
      <c r="A555" s="301"/>
      <c r="B555" s="252"/>
      <c r="C555" s="252"/>
      <c r="D555" s="252"/>
      <c r="E555" s="252"/>
      <c r="F555" s="592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</row>
    <row r="556" ht="15.75" customHeight="1">
      <c r="A556" s="301"/>
      <c r="B556" s="252"/>
      <c r="C556" s="252"/>
      <c r="D556" s="252"/>
      <c r="E556" s="252"/>
      <c r="F556" s="592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</row>
    <row r="557" ht="15.75" customHeight="1">
      <c r="A557" s="301"/>
      <c r="B557" s="252"/>
      <c r="C557" s="252"/>
      <c r="D557" s="252"/>
      <c r="E557" s="252"/>
      <c r="F557" s="592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</row>
    <row r="558" ht="15.75" customHeight="1">
      <c r="A558" s="301"/>
      <c r="B558" s="252"/>
      <c r="C558" s="252"/>
      <c r="D558" s="252"/>
      <c r="E558" s="252"/>
      <c r="F558" s="592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</row>
    <row r="559" ht="15.75" customHeight="1">
      <c r="A559" s="301"/>
      <c r="B559" s="252"/>
      <c r="C559" s="252"/>
      <c r="D559" s="252"/>
      <c r="E559" s="252"/>
      <c r="F559" s="592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</row>
    <row r="560" ht="15.75" customHeight="1">
      <c r="A560" s="301"/>
      <c r="B560" s="252"/>
      <c r="C560" s="252"/>
      <c r="D560" s="252"/>
      <c r="E560" s="252"/>
      <c r="F560" s="592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</row>
    <row r="561" ht="15.75" customHeight="1">
      <c r="A561" s="301"/>
      <c r="B561" s="252"/>
      <c r="C561" s="252"/>
      <c r="D561" s="252"/>
      <c r="E561" s="252"/>
      <c r="F561" s="592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</row>
    <row r="562" ht="15.75" customHeight="1">
      <c r="A562" s="301"/>
      <c r="B562" s="252"/>
      <c r="C562" s="252"/>
      <c r="D562" s="252"/>
      <c r="E562" s="252"/>
      <c r="F562" s="592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</row>
    <row r="563" ht="15.75" customHeight="1">
      <c r="A563" s="301"/>
      <c r="B563" s="252"/>
      <c r="C563" s="252"/>
      <c r="D563" s="252"/>
      <c r="E563" s="252"/>
      <c r="F563" s="592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</row>
    <row r="564" ht="15.75" customHeight="1">
      <c r="A564" s="301"/>
      <c r="B564" s="252"/>
      <c r="C564" s="252"/>
      <c r="D564" s="252"/>
      <c r="E564" s="252"/>
      <c r="F564" s="592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</row>
    <row r="565" ht="15.75" customHeight="1">
      <c r="A565" s="301"/>
      <c r="B565" s="252"/>
      <c r="C565" s="252"/>
      <c r="D565" s="252"/>
      <c r="E565" s="252"/>
      <c r="F565" s="592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</row>
    <row r="566" ht="15.75" customHeight="1">
      <c r="A566" s="301"/>
      <c r="B566" s="252"/>
      <c r="C566" s="252"/>
      <c r="D566" s="252"/>
      <c r="E566" s="252"/>
      <c r="F566" s="592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</row>
    <row r="567" ht="15.75" customHeight="1">
      <c r="A567" s="301"/>
      <c r="B567" s="252"/>
      <c r="C567" s="252"/>
      <c r="D567" s="252"/>
      <c r="E567" s="252"/>
      <c r="F567" s="592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</row>
    <row r="568" ht="15.75" customHeight="1">
      <c r="A568" s="301"/>
      <c r="B568" s="252"/>
      <c r="C568" s="252"/>
      <c r="D568" s="252"/>
      <c r="E568" s="252"/>
      <c r="F568" s="592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</row>
    <row r="569" ht="15.75" customHeight="1">
      <c r="A569" s="301"/>
      <c r="B569" s="252"/>
      <c r="C569" s="252"/>
      <c r="D569" s="252"/>
      <c r="E569" s="252"/>
      <c r="F569" s="592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</row>
    <row r="570" ht="15.75" customHeight="1">
      <c r="A570" s="301"/>
      <c r="B570" s="252"/>
      <c r="C570" s="252"/>
      <c r="D570" s="252"/>
      <c r="E570" s="252"/>
      <c r="F570" s="592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</row>
    <row r="571" ht="15.75" customHeight="1">
      <c r="A571" s="301"/>
      <c r="B571" s="252"/>
      <c r="C571" s="252"/>
      <c r="D571" s="252"/>
      <c r="E571" s="252"/>
      <c r="F571" s="592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</row>
    <row r="572" ht="15.75" customHeight="1">
      <c r="A572" s="301"/>
      <c r="B572" s="252"/>
      <c r="C572" s="252"/>
      <c r="D572" s="252"/>
      <c r="E572" s="252"/>
      <c r="F572" s="592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</row>
    <row r="573" ht="15.75" customHeight="1">
      <c r="A573" s="301"/>
      <c r="B573" s="252"/>
      <c r="C573" s="252"/>
      <c r="D573" s="252"/>
      <c r="E573" s="252"/>
      <c r="F573" s="592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</row>
    <row r="574" ht="15.75" customHeight="1">
      <c r="A574" s="301"/>
      <c r="B574" s="252"/>
      <c r="C574" s="252"/>
      <c r="D574" s="252"/>
      <c r="E574" s="252"/>
      <c r="F574" s="592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</row>
    <row r="575" ht="15.75" customHeight="1">
      <c r="A575" s="301"/>
      <c r="B575" s="252"/>
      <c r="C575" s="252"/>
      <c r="D575" s="252"/>
      <c r="E575" s="252"/>
      <c r="F575" s="592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</row>
    <row r="576" ht="15.75" customHeight="1">
      <c r="A576" s="301"/>
      <c r="B576" s="252"/>
      <c r="C576" s="252"/>
      <c r="D576" s="252"/>
      <c r="E576" s="252"/>
      <c r="F576" s="592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</row>
    <row r="577" ht="15.75" customHeight="1">
      <c r="A577" s="301"/>
      <c r="B577" s="252"/>
      <c r="C577" s="252"/>
      <c r="D577" s="252"/>
      <c r="E577" s="252"/>
      <c r="F577" s="592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</row>
    <row r="578" ht="15.75" customHeight="1">
      <c r="A578" s="301"/>
      <c r="B578" s="252"/>
      <c r="C578" s="252"/>
      <c r="D578" s="252"/>
      <c r="E578" s="252"/>
      <c r="F578" s="592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</row>
    <row r="579" ht="15.75" customHeight="1">
      <c r="A579" s="301"/>
      <c r="B579" s="252"/>
      <c r="C579" s="252"/>
      <c r="D579" s="252"/>
      <c r="E579" s="252"/>
      <c r="F579" s="592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</row>
    <row r="580" ht="15.75" customHeight="1">
      <c r="A580" s="301"/>
      <c r="B580" s="252"/>
      <c r="C580" s="252"/>
      <c r="D580" s="252"/>
      <c r="E580" s="252"/>
      <c r="F580" s="592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</row>
    <row r="581" ht="15.75" customHeight="1">
      <c r="A581" s="301"/>
      <c r="B581" s="252"/>
      <c r="C581" s="252"/>
      <c r="D581" s="252"/>
      <c r="E581" s="252"/>
      <c r="F581" s="592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</row>
    <row r="582" ht="15.75" customHeight="1">
      <c r="A582" s="301"/>
      <c r="B582" s="252"/>
      <c r="C582" s="252"/>
      <c r="D582" s="252"/>
      <c r="E582" s="252"/>
      <c r="F582" s="592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</row>
    <row r="583" ht="15.75" customHeight="1">
      <c r="A583" s="301"/>
      <c r="B583" s="252"/>
      <c r="C583" s="252"/>
      <c r="D583" s="252"/>
      <c r="E583" s="252"/>
      <c r="F583" s="592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</row>
    <row r="584" ht="15.75" customHeight="1">
      <c r="A584" s="301"/>
      <c r="B584" s="252"/>
      <c r="C584" s="252"/>
      <c r="D584" s="252"/>
      <c r="E584" s="252"/>
      <c r="F584" s="592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</row>
    <row r="585" ht="15.75" customHeight="1">
      <c r="A585" s="301"/>
      <c r="B585" s="252"/>
      <c r="C585" s="252"/>
      <c r="D585" s="252"/>
      <c r="E585" s="252"/>
      <c r="F585" s="592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</row>
    <row r="586" ht="15.75" customHeight="1">
      <c r="A586" s="301"/>
      <c r="B586" s="252"/>
      <c r="C586" s="252"/>
      <c r="D586" s="252"/>
      <c r="E586" s="252"/>
      <c r="F586" s="592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</row>
    <row r="587" ht="15.75" customHeight="1">
      <c r="A587" s="301"/>
      <c r="B587" s="252"/>
      <c r="C587" s="252"/>
      <c r="D587" s="252"/>
      <c r="E587" s="252"/>
      <c r="F587" s="592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</row>
    <row r="588" ht="15.75" customHeight="1">
      <c r="A588" s="301"/>
      <c r="B588" s="252"/>
      <c r="C588" s="252"/>
      <c r="D588" s="252"/>
      <c r="E588" s="252"/>
      <c r="F588" s="592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</row>
    <row r="589" ht="15.75" customHeight="1">
      <c r="A589" s="301"/>
      <c r="B589" s="252"/>
      <c r="C589" s="252"/>
      <c r="D589" s="252"/>
      <c r="E589" s="252"/>
      <c r="F589" s="592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</row>
    <row r="590" ht="15.75" customHeight="1">
      <c r="A590" s="301"/>
      <c r="B590" s="252"/>
      <c r="C590" s="252"/>
      <c r="D590" s="252"/>
      <c r="E590" s="252"/>
      <c r="F590" s="592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</row>
    <row r="591" ht="15.75" customHeight="1">
      <c r="A591" s="301"/>
      <c r="B591" s="252"/>
      <c r="C591" s="252"/>
      <c r="D591" s="252"/>
      <c r="E591" s="252"/>
      <c r="F591" s="592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</row>
    <row r="592" ht="15.75" customHeight="1">
      <c r="A592" s="301"/>
      <c r="B592" s="252"/>
      <c r="C592" s="252"/>
      <c r="D592" s="252"/>
      <c r="E592" s="252"/>
      <c r="F592" s="592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</row>
    <row r="593" ht="15.75" customHeight="1">
      <c r="A593" s="301"/>
      <c r="B593" s="252"/>
      <c r="C593" s="252"/>
      <c r="D593" s="252"/>
      <c r="E593" s="252"/>
      <c r="F593" s="592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</row>
    <row r="594" ht="15.75" customHeight="1">
      <c r="A594" s="301"/>
      <c r="B594" s="252"/>
      <c r="C594" s="252"/>
      <c r="D594" s="252"/>
      <c r="E594" s="252"/>
      <c r="F594" s="592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</row>
    <row r="595" ht="15.75" customHeight="1">
      <c r="A595" s="301"/>
      <c r="B595" s="252"/>
      <c r="C595" s="252"/>
      <c r="D595" s="252"/>
      <c r="E595" s="252"/>
      <c r="F595" s="592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</row>
    <row r="596" ht="15.75" customHeight="1">
      <c r="A596" s="301"/>
      <c r="B596" s="252"/>
      <c r="C596" s="252"/>
      <c r="D596" s="252"/>
      <c r="E596" s="252"/>
      <c r="F596" s="592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</row>
    <row r="597" ht="15.75" customHeight="1">
      <c r="A597" s="301"/>
      <c r="B597" s="252"/>
      <c r="C597" s="252"/>
      <c r="D597" s="252"/>
      <c r="E597" s="252"/>
      <c r="F597" s="592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</row>
    <row r="598" ht="15.75" customHeight="1">
      <c r="A598" s="301"/>
      <c r="B598" s="252"/>
      <c r="C598" s="252"/>
      <c r="D598" s="252"/>
      <c r="E598" s="252"/>
      <c r="F598" s="592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</row>
    <row r="599" ht="15.75" customHeight="1">
      <c r="A599" s="301"/>
      <c r="B599" s="252"/>
      <c r="C599" s="252"/>
      <c r="D599" s="252"/>
      <c r="E599" s="252"/>
      <c r="F599" s="592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</row>
    <row r="600" ht="15.75" customHeight="1">
      <c r="A600" s="301"/>
      <c r="B600" s="252"/>
      <c r="C600" s="252"/>
      <c r="D600" s="252"/>
      <c r="E600" s="252"/>
      <c r="F600" s="592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</row>
    <row r="601" ht="15.75" customHeight="1">
      <c r="A601" s="301"/>
      <c r="B601" s="252"/>
      <c r="C601" s="252"/>
      <c r="D601" s="252"/>
      <c r="E601" s="252"/>
      <c r="F601" s="592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</row>
    <row r="602" ht="15.75" customHeight="1">
      <c r="A602" s="301"/>
      <c r="B602" s="252"/>
      <c r="C602" s="252"/>
      <c r="D602" s="252"/>
      <c r="E602" s="252"/>
      <c r="F602" s="592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</row>
    <row r="603" ht="15.75" customHeight="1">
      <c r="A603" s="301"/>
      <c r="B603" s="252"/>
      <c r="C603" s="252"/>
      <c r="D603" s="252"/>
      <c r="E603" s="252"/>
      <c r="F603" s="592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</row>
    <row r="604" ht="15.75" customHeight="1">
      <c r="A604" s="301"/>
      <c r="B604" s="252"/>
      <c r="C604" s="252"/>
      <c r="D604" s="252"/>
      <c r="E604" s="252"/>
      <c r="F604" s="592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</row>
    <row r="605" ht="15.75" customHeight="1">
      <c r="A605" s="301"/>
      <c r="B605" s="252"/>
      <c r="C605" s="252"/>
      <c r="D605" s="252"/>
      <c r="E605" s="252"/>
      <c r="F605" s="592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</row>
    <row r="606" ht="15.75" customHeight="1">
      <c r="A606" s="301"/>
      <c r="B606" s="252"/>
      <c r="C606" s="252"/>
      <c r="D606" s="252"/>
      <c r="E606" s="252"/>
      <c r="F606" s="592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</row>
    <row r="607" ht="15.75" customHeight="1">
      <c r="A607" s="301"/>
      <c r="B607" s="252"/>
      <c r="C607" s="252"/>
      <c r="D607" s="252"/>
      <c r="E607" s="252"/>
      <c r="F607" s="592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</row>
    <row r="608" ht="15.75" customHeight="1">
      <c r="A608" s="301"/>
      <c r="B608" s="252"/>
      <c r="C608" s="252"/>
      <c r="D608" s="252"/>
      <c r="E608" s="252"/>
      <c r="F608" s="592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</row>
    <row r="609" ht="15.75" customHeight="1">
      <c r="A609" s="301"/>
      <c r="B609" s="252"/>
      <c r="C609" s="252"/>
      <c r="D609" s="252"/>
      <c r="E609" s="252"/>
      <c r="F609" s="592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</row>
    <row r="610" ht="15.75" customHeight="1">
      <c r="A610" s="301"/>
      <c r="B610" s="252"/>
      <c r="C610" s="252"/>
      <c r="D610" s="252"/>
      <c r="E610" s="252"/>
      <c r="F610" s="592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</row>
    <row r="611" ht="15.75" customHeight="1">
      <c r="A611" s="301"/>
      <c r="B611" s="252"/>
      <c r="C611" s="252"/>
      <c r="D611" s="252"/>
      <c r="E611" s="252"/>
      <c r="F611" s="592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</row>
    <row r="612" ht="15.75" customHeight="1">
      <c r="A612" s="301"/>
      <c r="B612" s="252"/>
      <c r="C612" s="252"/>
      <c r="D612" s="252"/>
      <c r="E612" s="252"/>
      <c r="F612" s="592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</row>
    <row r="613" ht="15.75" customHeight="1">
      <c r="A613" s="301"/>
      <c r="B613" s="252"/>
      <c r="C613" s="252"/>
      <c r="D613" s="252"/>
      <c r="E613" s="252"/>
      <c r="F613" s="592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</row>
    <row r="614" ht="15.75" customHeight="1">
      <c r="A614" s="301"/>
      <c r="B614" s="252"/>
      <c r="C614" s="252"/>
      <c r="D614" s="252"/>
      <c r="E614" s="252"/>
      <c r="F614" s="592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</row>
    <row r="615" ht="15.75" customHeight="1">
      <c r="A615" s="301"/>
      <c r="B615" s="252"/>
      <c r="C615" s="252"/>
      <c r="D615" s="252"/>
      <c r="E615" s="252"/>
      <c r="F615" s="592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</row>
    <row r="616" ht="15.75" customHeight="1">
      <c r="A616" s="301"/>
      <c r="B616" s="252"/>
      <c r="C616" s="252"/>
      <c r="D616" s="252"/>
      <c r="E616" s="252"/>
      <c r="F616" s="592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</row>
    <row r="617" ht="15.75" customHeight="1">
      <c r="A617" s="301"/>
      <c r="B617" s="252"/>
      <c r="C617" s="252"/>
      <c r="D617" s="252"/>
      <c r="E617" s="252"/>
      <c r="F617" s="592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</row>
    <row r="618" ht="15.75" customHeight="1">
      <c r="A618" s="301"/>
      <c r="B618" s="252"/>
      <c r="C618" s="252"/>
      <c r="D618" s="252"/>
      <c r="E618" s="252"/>
      <c r="F618" s="592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</row>
    <row r="619" ht="15.75" customHeight="1">
      <c r="A619" s="301"/>
      <c r="B619" s="252"/>
      <c r="C619" s="252"/>
      <c r="D619" s="252"/>
      <c r="E619" s="252"/>
      <c r="F619" s="592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</row>
    <row r="620" ht="15.75" customHeight="1">
      <c r="A620" s="301"/>
      <c r="B620" s="252"/>
      <c r="C620" s="252"/>
      <c r="D620" s="252"/>
      <c r="E620" s="252"/>
      <c r="F620" s="592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</row>
    <row r="621" ht="15.75" customHeight="1">
      <c r="A621" s="301"/>
      <c r="B621" s="252"/>
      <c r="C621" s="252"/>
      <c r="D621" s="252"/>
      <c r="E621" s="252"/>
      <c r="F621" s="592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</row>
    <row r="622" ht="15.75" customHeight="1">
      <c r="A622" s="301"/>
      <c r="B622" s="252"/>
      <c r="C622" s="252"/>
      <c r="D622" s="252"/>
      <c r="E622" s="252"/>
      <c r="F622" s="592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</row>
    <row r="623" ht="15.75" customHeight="1">
      <c r="A623" s="301"/>
      <c r="B623" s="252"/>
      <c r="C623" s="252"/>
      <c r="D623" s="252"/>
      <c r="E623" s="252"/>
      <c r="F623" s="592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</row>
    <row r="624" ht="15.75" customHeight="1">
      <c r="A624" s="301"/>
      <c r="B624" s="252"/>
      <c r="C624" s="252"/>
      <c r="D624" s="252"/>
      <c r="E624" s="252"/>
      <c r="F624" s="592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</row>
    <row r="625" ht="15.75" customHeight="1">
      <c r="A625" s="301"/>
      <c r="B625" s="252"/>
      <c r="C625" s="252"/>
      <c r="D625" s="252"/>
      <c r="E625" s="252"/>
      <c r="F625" s="592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</row>
    <row r="626" ht="15.75" customHeight="1">
      <c r="A626" s="301"/>
      <c r="B626" s="252"/>
      <c r="C626" s="252"/>
      <c r="D626" s="252"/>
      <c r="E626" s="252"/>
      <c r="F626" s="592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</row>
    <row r="627" ht="15.75" customHeight="1">
      <c r="A627" s="301"/>
      <c r="B627" s="252"/>
      <c r="C627" s="252"/>
      <c r="D627" s="252"/>
      <c r="E627" s="252"/>
      <c r="F627" s="592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</row>
    <row r="628" ht="15.75" customHeight="1">
      <c r="A628" s="301"/>
      <c r="B628" s="252"/>
      <c r="C628" s="252"/>
      <c r="D628" s="252"/>
      <c r="E628" s="252"/>
      <c r="F628" s="592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</row>
    <row r="629" ht="15.75" customHeight="1">
      <c r="A629" s="301"/>
      <c r="B629" s="252"/>
      <c r="C629" s="252"/>
      <c r="D629" s="252"/>
      <c r="E629" s="252"/>
      <c r="F629" s="592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</row>
    <row r="630" ht="15.75" customHeight="1">
      <c r="A630" s="301"/>
      <c r="B630" s="252"/>
      <c r="C630" s="252"/>
      <c r="D630" s="252"/>
      <c r="E630" s="252"/>
      <c r="F630" s="592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</row>
    <row r="631" ht="15.75" customHeight="1">
      <c r="A631" s="301"/>
      <c r="B631" s="252"/>
      <c r="C631" s="252"/>
      <c r="D631" s="252"/>
      <c r="E631" s="252"/>
      <c r="F631" s="592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</row>
    <row r="632" ht="15.75" customHeight="1">
      <c r="A632" s="301"/>
      <c r="B632" s="252"/>
      <c r="C632" s="252"/>
      <c r="D632" s="252"/>
      <c r="E632" s="252"/>
      <c r="F632" s="592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</row>
    <row r="633" ht="15.75" customHeight="1">
      <c r="A633" s="301"/>
      <c r="B633" s="252"/>
      <c r="C633" s="252"/>
      <c r="D633" s="252"/>
      <c r="E633" s="252"/>
      <c r="F633" s="592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</row>
    <row r="634" ht="15.75" customHeight="1">
      <c r="A634" s="301"/>
      <c r="B634" s="252"/>
      <c r="C634" s="252"/>
      <c r="D634" s="252"/>
      <c r="E634" s="252"/>
      <c r="F634" s="592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</row>
    <row r="635" ht="15.75" customHeight="1">
      <c r="A635" s="301"/>
      <c r="B635" s="252"/>
      <c r="C635" s="252"/>
      <c r="D635" s="252"/>
      <c r="E635" s="252"/>
      <c r="F635" s="592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</row>
    <row r="636" ht="15.75" customHeight="1">
      <c r="A636" s="301"/>
      <c r="B636" s="252"/>
      <c r="C636" s="252"/>
      <c r="D636" s="252"/>
      <c r="E636" s="252"/>
      <c r="F636" s="592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</row>
    <row r="637" ht="15.75" customHeight="1">
      <c r="A637" s="301"/>
      <c r="B637" s="252"/>
      <c r="C637" s="252"/>
      <c r="D637" s="252"/>
      <c r="E637" s="252"/>
      <c r="F637" s="592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</row>
    <row r="638" ht="15.75" customHeight="1">
      <c r="A638" s="301"/>
      <c r="B638" s="252"/>
      <c r="C638" s="252"/>
      <c r="D638" s="252"/>
      <c r="E638" s="252"/>
      <c r="F638" s="592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</row>
    <row r="639" ht="15.75" customHeight="1">
      <c r="A639" s="301"/>
      <c r="B639" s="252"/>
      <c r="C639" s="252"/>
      <c r="D639" s="252"/>
      <c r="E639" s="252"/>
      <c r="F639" s="592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</row>
    <row r="640" ht="15.75" customHeight="1">
      <c r="A640" s="301"/>
      <c r="B640" s="252"/>
      <c r="C640" s="252"/>
      <c r="D640" s="252"/>
      <c r="E640" s="252"/>
      <c r="F640" s="592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</row>
    <row r="641" ht="15.75" customHeight="1">
      <c r="A641" s="301"/>
      <c r="B641" s="252"/>
      <c r="C641" s="252"/>
      <c r="D641" s="252"/>
      <c r="E641" s="252"/>
      <c r="F641" s="592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</row>
    <row r="642" ht="15.75" customHeight="1">
      <c r="A642" s="301"/>
      <c r="B642" s="252"/>
      <c r="C642" s="252"/>
      <c r="D642" s="252"/>
      <c r="E642" s="252"/>
      <c r="F642" s="592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</row>
    <row r="643" ht="15.75" customHeight="1">
      <c r="A643" s="301"/>
      <c r="B643" s="252"/>
      <c r="C643" s="252"/>
      <c r="D643" s="252"/>
      <c r="E643" s="252"/>
      <c r="F643" s="592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</row>
    <row r="644" ht="15.75" customHeight="1">
      <c r="A644" s="301"/>
      <c r="B644" s="252"/>
      <c r="C644" s="252"/>
      <c r="D644" s="252"/>
      <c r="E644" s="252"/>
      <c r="F644" s="592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</row>
    <row r="645" ht="15.75" customHeight="1">
      <c r="A645" s="301"/>
      <c r="B645" s="252"/>
      <c r="C645" s="252"/>
      <c r="D645" s="252"/>
      <c r="E645" s="252"/>
      <c r="F645" s="592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</row>
    <row r="646" ht="15.75" customHeight="1">
      <c r="A646" s="301"/>
      <c r="B646" s="252"/>
      <c r="C646" s="252"/>
      <c r="D646" s="252"/>
      <c r="E646" s="252"/>
      <c r="F646" s="592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</row>
    <row r="647" ht="15.75" customHeight="1">
      <c r="A647" s="301"/>
      <c r="B647" s="252"/>
      <c r="C647" s="252"/>
      <c r="D647" s="252"/>
      <c r="E647" s="252"/>
      <c r="F647" s="592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</row>
    <row r="648" ht="15.75" customHeight="1">
      <c r="A648" s="301"/>
      <c r="B648" s="252"/>
      <c r="C648" s="252"/>
      <c r="D648" s="252"/>
      <c r="E648" s="252"/>
      <c r="F648" s="592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</row>
    <row r="649" ht="15.75" customHeight="1">
      <c r="A649" s="301"/>
      <c r="B649" s="252"/>
      <c r="C649" s="252"/>
      <c r="D649" s="252"/>
      <c r="E649" s="252"/>
      <c r="F649" s="592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</row>
    <row r="650" ht="15.75" customHeight="1">
      <c r="A650" s="301"/>
      <c r="B650" s="252"/>
      <c r="C650" s="252"/>
      <c r="D650" s="252"/>
      <c r="E650" s="252"/>
      <c r="F650" s="592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</row>
    <row r="651" ht="15.75" customHeight="1">
      <c r="A651" s="301"/>
      <c r="B651" s="252"/>
      <c r="C651" s="252"/>
      <c r="D651" s="252"/>
      <c r="E651" s="252"/>
      <c r="F651" s="592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</row>
    <row r="652" ht="15.75" customHeight="1">
      <c r="A652" s="301"/>
      <c r="B652" s="252"/>
      <c r="C652" s="252"/>
      <c r="D652" s="252"/>
      <c r="E652" s="252"/>
      <c r="F652" s="592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</row>
    <row r="653" ht="15.75" customHeight="1">
      <c r="A653" s="301"/>
      <c r="B653" s="252"/>
      <c r="C653" s="252"/>
      <c r="D653" s="252"/>
      <c r="E653" s="252"/>
      <c r="F653" s="592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</row>
    <row r="654" ht="15.75" customHeight="1">
      <c r="A654" s="301"/>
      <c r="B654" s="252"/>
      <c r="C654" s="252"/>
      <c r="D654" s="252"/>
      <c r="E654" s="252"/>
      <c r="F654" s="592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</row>
    <row r="655" ht="15.75" customHeight="1">
      <c r="A655" s="301"/>
      <c r="B655" s="252"/>
      <c r="C655" s="252"/>
      <c r="D655" s="252"/>
      <c r="E655" s="252"/>
      <c r="F655" s="592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</row>
    <row r="656" ht="15.75" customHeight="1">
      <c r="A656" s="301"/>
      <c r="B656" s="252"/>
      <c r="C656" s="252"/>
      <c r="D656" s="252"/>
      <c r="E656" s="252"/>
      <c r="F656" s="592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</row>
    <row r="657" ht="15.75" customHeight="1">
      <c r="A657" s="301"/>
      <c r="B657" s="252"/>
      <c r="C657" s="252"/>
      <c r="D657" s="252"/>
      <c r="E657" s="252"/>
      <c r="F657" s="592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</row>
    <row r="658" ht="15.75" customHeight="1">
      <c r="A658" s="301"/>
      <c r="B658" s="252"/>
      <c r="C658" s="252"/>
      <c r="D658" s="252"/>
      <c r="E658" s="252"/>
      <c r="F658" s="592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</row>
    <row r="659" ht="15.75" customHeight="1">
      <c r="A659" s="301"/>
      <c r="B659" s="252"/>
      <c r="C659" s="252"/>
      <c r="D659" s="252"/>
      <c r="E659" s="252"/>
      <c r="F659" s="592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</row>
    <row r="660" ht="15.75" customHeight="1">
      <c r="A660" s="301"/>
      <c r="B660" s="252"/>
      <c r="C660" s="252"/>
      <c r="D660" s="252"/>
      <c r="E660" s="252"/>
      <c r="F660" s="592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</row>
    <row r="661" ht="15.75" customHeight="1">
      <c r="A661" s="301"/>
      <c r="B661" s="252"/>
      <c r="C661" s="252"/>
      <c r="D661" s="252"/>
      <c r="E661" s="252"/>
      <c r="F661" s="592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</row>
    <row r="662" ht="15.75" customHeight="1">
      <c r="A662" s="301"/>
      <c r="B662" s="252"/>
      <c r="C662" s="252"/>
      <c r="D662" s="252"/>
      <c r="E662" s="252"/>
      <c r="F662" s="592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</row>
    <row r="663" ht="15.75" customHeight="1">
      <c r="A663" s="301"/>
      <c r="B663" s="252"/>
      <c r="C663" s="252"/>
      <c r="D663" s="252"/>
      <c r="E663" s="252"/>
      <c r="F663" s="592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</row>
    <row r="664" ht="15.75" customHeight="1">
      <c r="A664" s="301"/>
      <c r="B664" s="252"/>
      <c r="C664" s="252"/>
      <c r="D664" s="252"/>
      <c r="E664" s="252"/>
      <c r="F664" s="592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</row>
    <row r="665" ht="15.75" customHeight="1">
      <c r="A665" s="301"/>
      <c r="B665" s="252"/>
      <c r="C665" s="252"/>
      <c r="D665" s="252"/>
      <c r="E665" s="252"/>
      <c r="F665" s="592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</row>
    <row r="666" ht="15.75" customHeight="1">
      <c r="A666" s="301"/>
      <c r="B666" s="252"/>
      <c r="C666" s="252"/>
      <c r="D666" s="252"/>
      <c r="E666" s="252"/>
      <c r="F666" s="592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</row>
    <row r="667" ht="15.75" customHeight="1">
      <c r="A667" s="301"/>
      <c r="B667" s="252"/>
      <c r="C667" s="252"/>
      <c r="D667" s="252"/>
      <c r="E667" s="252"/>
      <c r="F667" s="592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</row>
    <row r="668" ht="15.75" customHeight="1">
      <c r="A668" s="301"/>
      <c r="B668" s="252"/>
      <c r="C668" s="252"/>
      <c r="D668" s="252"/>
      <c r="E668" s="252"/>
      <c r="F668" s="592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</row>
    <row r="669" ht="15.75" customHeight="1">
      <c r="A669" s="301"/>
      <c r="B669" s="252"/>
      <c r="C669" s="252"/>
      <c r="D669" s="252"/>
      <c r="E669" s="252"/>
      <c r="F669" s="592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</row>
    <row r="670" ht="15.75" customHeight="1">
      <c r="A670" s="301"/>
      <c r="B670" s="252"/>
      <c r="C670" s="252"/>
      <c r="D670" s="252"/>
      <c r="E670" s="252"/>
      <c r="F670" s="592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</row>
    <row r="671" ht="15.75" customHeight="1">
      <c r="A671" s="301"/>
      <c r="B671" s="252"/>
      <c r="C671" s="252"/>
      <c r="D671" s="252"/>
      <c r="E671" s="252"/>
      <c r="F671" s="592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</row>
    <row r="672" ht="15.75" customHeight="1">
      <c r="A672" s="301"/>
      <c r="B672" s="252"/>
      <c r="C672" s="252"/>
      <c r="D672" s="252"/>
      <c r="E672" s="252"/>
      <c r="F672" s="592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</row>
    <row r="673" ht="15.75" customHeight="1">
      <c r="A673" s="301"/>
      <c r="B673" s="252"/>
      <c r="C673" s="252"/>
      <c r="D673" s="252"/>
      <c r="E673" s="252"/>
      <c r="F673" s="592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</row>
    <row r="674" ht="15.75" customHeight="1">
      <c r="A674" s="301"/>
      <c r="B674" s="252"/>
      <c r="C674" s="252"/>
      <c r="D674" s="252"/>
      <c r="E674" s="252"/>
      <c r="F674" s="592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</row>
    <row r="675" ht="15.75" customHeight="1">
      <c r="A675" s="301"/>
      <c r="B675" s="252"/>
      <c r="C675" s="252"/>
      <c r="D675" s="252"/>
      <c r="E675" s="252"/>
      <c r="F675" s="592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</row>
    <row r="676" ht="15.75" customHeight="1">
      <c r="A676" s="301"/>
      <c r="B676" s="252"/>
      <c r="C676" s="252"/>
      <c r="D676" s="252"/>
      <c r="E676" s="252"/>
      <c r="F676" s="592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</row>
    <row r="677" ht="15.75" customHeight="1">
      <c r="A677" s="301"/>
      <c r="B677" s="252"/>
      <c r="C677" s="252"/>
      <c r="D677" s="252"/>
      <c r="E677" s="252"/>
      <c r="F677" s="592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</row>
    <row r="678" ht="15.75" customHeight="1">
      <c r="A678" s="301"/>
      <c r="B678" s="252"/>
      <c r="C678" s="252"/>
      <c r="D678" s="252"/>
      <c r="E678" s="252"/>
      <c r="F678" s="592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</row>
    <row r="679" ht="15.75" customHeight="1">
      <c r="A679" s="301"/>
      <c r="B679" s="252"/>
      <c r="C679" s="252"/>
      <c r="D679" s="252"/>
      <c r="E679" s="252"/>
      <c r="F679" s="592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</row>
    <row r="680" ht="15.75" customHeight="1">
      <c r="A680" s="301"/>
      <c r="B680" s="252"/>
      <c r="C680" s="252"/>
      <c r="D680" s="252"/>
      <c r="E680" s="252"/>
      <c r="F680" s="592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</row>
    <row r="681" ht="15.75" customHeight="1">
      <c r="A681" s="301"/>
      <c r="B681" s="252"/>
      <c r="C681" s="252"/>
      <c r="D681" s="252"/>
      <c r="E681" s="252"/>
      <c r="F681" s="592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</row>
    <row r="682" ht="15.75" customHeight="1">
      <c r="A682" s="301"/>
      <c r="B682" s="252"/>
      <c r="C682" s="252"/>
      <c r="D682" s="252"/>
      <c r="E682" s="252"/>
      <c r="F682" s="592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</row>
    <row r="683" ht="15.75" customHeight="1">
      <c r="A683" s="301"/>
      <c r="B683" s="252"/>
      <c r="C683" s="252"/>
      <c r="D683" s="252"/>
      <c r="E683" s="252"/>
      <c r="F683" s="592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</row>
    <row r="684" ht="15.75" customHeight="1">
      <c r="A684" s="301"/>
      <c r="B684" s="252"/>
      <c r="C684" s="252"/>
      <c r="D684" s="252"/>
      <c r="E684" s="252"/>
      <c r="F684" s="592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</row>
    <row r="685" ht="15.75" customHeight="1">
      <c r="A685" s="301"/>
      <c r="B685" s="252"/>
      <c r="C685" s="252"/>
      <c r="D685" s="252"/>
      <c r="E685" s="252"/>
      <c r="F685" s="592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</row>
    <row r="686" ht="15.75" customHeight="1">
      <c r="A686" s="301"/>
      <c r="B686" s="252"/>
      <c r="C686" s="252"/>
      <c r="D686" s="252"/>
      <c r="E686" s="252"/>
      <c r="F686" s="592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</row>
    <row r="687" ht="15.75" customHeight="1">
      <c r="A687" s="301"/>
      <c r="B687" s="252"/>
      <c r="C687" s="252"/>
      <c r="D687" s="252"/>
      <c r="E687" s="252"/>
      <c r="F687" s="592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</row>
    <row r="688" ht="15.75" customHeight="1">
      <c r="A688" s="301"/>
      <c r="B688" s="252"/>
      <c r="C688" s="252"/>
      <c r="D688" s="252"/>
      <c r="E688" s="252"/>
      <c r="F688" s="592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</row>
    <row r="689" ht="15.75" customHeight="1">
      <c r="A689" s="301"/>
      <c r="B689" s="252"/>
      <c r="C689" s="252"/>
      <c r="D689" s="252"/>
      <c r="E689" s="252"/>
      <c r="F689" s="592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</row>
    <row r="690" ht="15.75" customHeight="1">
      <c r="A690" s="301"/>
      <c r="B690" s="252"/>
      <c r="C690" s="252"/>
      <c r="D690" s="252"/>
      <c r="E690" s="252"/>
      <c r="F690" s="592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</row>
    <row r="691" ht="15.75" customHeight="1">
      <c r="A691" s="301"/>
      <c r="B691" s="252"/>
      <c r="C691" s="252"/>
      <c r="D691" s="252"/>
      <c r="E691" s="252"/>
      <c r="F691" s="592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</row>
    <row r="692" ht="15.75" customHeight="1">
      <c r="A692" s="301"/>
      <c r="B692" s="252"/>
      <c r="C692" s="252"/>
      <c r="D692" s="252"/>
      <c r="E692" s="252"/>
      <c r="F692" s="592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</row>
    <row r="693" ht="15.75" customHeight="1">
      <c r="A693" s="301"/>
      <c r="B693" s="252"/>
      <c r="C693" s="252"/>
      <c r="D693" s="252"/>
      <c r="E693" s="252"/>
      <c r="F693" s="592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</row>
    <row r="694" ht="15.75" customHeight="1">
      <c r="A694" s="301"/>
      <c r="B694" s="252"/>
      <c r="C694" s="252"/>
      <c r="D694" s="252"/>
      <c r="E694" s="252"/>
      <c r="F694" s="592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</row>
    <row r="695" ht="15.75" customHeight="1">
      <c r="A695" s="301"/>
      <c r="B695" s="252"/>
      <c r="C695" s="252"/>
      <c r="D695" s="252"/>
      <c r="E695" s="252"/>
      <c r="F695" s="592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</row>
    <row r="696" ht="15.75" customHeight="1">
      <c r="A696" s="301"/>
      <c r="B696" s="252"/>
      <c r="C696" s="252"/>
      <c r="D696" s="252"/>
      <c r="E696" s="252"/>
      <c r="F696" s="592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</row>
    <row r="697" ht="15.75" customHeight="1">
      <c r="A697" s="301"/>
      <c r="B697" s="252"/>
      <c r="C697" s="252"/>
      <c r="D697" s="252"/>
      <c r="E697" s="252"/>
      <c r="F697" s="592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</row>
    <row r="698" ht="15.75" customHeight="1">
      <c r="A698" s="301"/>
      <c r="B698" s="252"/>
      <c r="C698" s="252"/>
      <c r="D698" s="252"/>
      <c r="E698" s="252"/>
      <c r="F698" s="592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</row>
    <row r="699" ht="15.75" customHeight="1">
      <c r="A699" s="301"/>
      <c r="B699" s="252"/>
      <c r="C699" s="252"/>
      <c r="D699" s="252"/>
      <c r="E699" s="252"/>
      <c r="F699" s="592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</row>
    <row r="700" ht="15.75" customHeight="1">
      <c r="A700" s="301"/>
      <c r="B700" s="252"/>
      <c r="C700" s="252"/>
      <c r="D700" s="252"/>
      <c r="E700" s="252"/>
      <c r="F700" s="592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</row>
    <row r="701" ht="15.75" customHeight="1">
      <c r="A701" s="301"/>
      <c r="B701" s="252"/>
      <c r="C701" s="252"/>
      <c r="D701" s="252"/>
      <c r="E701" s="252"/>
      <c r="F701" s="592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</row>
    <row r="702" ht="15.75" customHeight="1">
      <c r="A702" s="301"/>
      <c r="B702" s="252"/>
      <c r="C702" s="252"/>
      <c r="D702" s="252"/>
      <c r="E702" s="252"/>
      <c r="F702" s="592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</row>
    <row r="703" ht="15.75" customHeight="1">
      <c r="A703" s="301"/>
      <c r="B703" s="252"/>
      <c r="C703" s="252"/>
      <c r="D703" s="252"/>
      <c r="E703" s="252"/>
      <c r="F703" s="592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</row>
    <row r="704" ht="15.75" customHeight="1">
      <c r="A704" s="301"/>
      <c r="B704" s="252"/>
      <c r="C704" s="252"/>
      <c r="D704" s="252"/>
      <c r="E704" s="252"/>
      <c r="F704" s="592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</row>
    <row r="705" ht="15.75" customHeight="1">
      <c r="A705" s="301"/>
      <c r="B705" s="252"/>
      <c r="C705" s="252"/>
      <c r="D705" s="252"/>
      <c r="E705" s="252"/>
      <c r="F705" s="592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</row>
    <row r="706" ht="15.75" customHeight="1">
      <c r="A706" s="301"/>
      <c r="B706" s="252"/>
      <c r="C706" s="252"/>
      <c r="D706" s="252"/>
      <c r="E706" s="252"/>
      <c r="F706" s="592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</row>
    <row r="707" ht="15.75" customHeight="1">
      <c r="A707" s="301"/>
      <c r="B707" s="252"/>
      <c r="C707" s="252"/>
      <c r="D707" s="252"/>
      <c r="E707" s="252"/>
      <c r="F707" s="592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</row>
    <row r="708" ht="15.75" customHeight="1">
      <c r="A708" s="301"/>
      <c r="B708" s="252"/>
      <c r="C708" s="252"/>
      <c r="D708" s="252"/>
      <c r="E708" s="252"/>
      <c r="F708" s="592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</row>
    <row r="709" ht="15.75" customHeight="1">
      <c r="A709" s="301"/>
      <c r="B709" s="252"/>
      <c r="C709" s="252"/>
      <c r="D709" s="252"/>
      <c r="E709" s="252"/>
      <c r="F709" s="592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</row>
    <row r="710" ht="15.75" customHeight="1">
      <c r="A710" s="301"/>
      <c r="B710" s="252"/>
      <c r="C710" s="252"/>
      <c r="D710" s="252"/>
      <c r="E710" s="252"/>
      <c r="F710" s="592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</row>
    <row r="711" ht="15.75" customHeight="1">
      <c r="A711" s="301"/>
      <c r="B711" s="252"/>
      <c r="C711" s="252"/>
      <c r="D711" s="252"/>
      <c r="E711" s="252"/>
      <c r="F711" s="592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</row>
    <row r="712" ht="15.75" customHeight="1">
      <c r="A712" s="301"/>
      <c r="B712" s="252"/>
      <c r="C712" s="252"/>
      <c r="D712" s="252"/>
      <c r="E712" s="252"/>
      <c r="F712" s="592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</row>
    <row r="713" ht="15.75" customHeight="1">
      <c r="A713" s="301"/>
      <c r="B713" s="252"/>
      <c r="C713" s="252"/>
      <c r="D713" s="252"/>
      <c r="E713" s="252"/>
      <c r="F713" s="592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</row>
    <row r="714" ht="15.75" customHeight="1">
      <c r="A714" s="301"/>
      <c r="B714" s="252"/>
      <c r="C714" s="252"/>
      <c r="D714" s="252"/>
      <c r="E714" s="252"/>
      <c r="F714" s="592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</row>
    <row r="715" ht="15.75" customHeight="1">
      <c r="A715" s="301"/>
      <c r="B715" s="252"/>
      <c r="C715" s="252"/>
      <c r="D715" s="252"/>
      <c r="E715" s="252"/>
      <c r="F715" s="592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</row>
    <row r="716" ht="15.75" customHeight="1">
      <c r="A716" s="301"/>
      <c r="B716" s="252"/>
      <c r="C716" s="252"/>
      <c r="D716" s="252"/>
      <c r="E716" s="252"/>
      <c r="F716" s="592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</row>
    <row r="717" ht="15.75" customHeight="1">
      <c r="A717" s="301"/>
      <c r="B717" s="252"/>
      <c r="C717" s="252"/>
      <c r="D717" s="252"/>
      <c r="E717" s="252"/>
      <c r="F717" s="592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</row>
    <row r="718" ht="15.75" customHeight="1">
      <c r="A718" s="301"/>
      <c r="B718" s="252"/>
      <c r="C718" s="252"/>
      <c r="D718" s="252"/>
      <c r="E718" s="252"/>
      <c r="F718" s="592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</row>
    <row r="719" ht="15.75" customHeight="1">
      <c r="A719" s="301"/>
      <c r="B719" s="252"/>
      <c r="C719" s="252"/>
      <c r="D719" s="252"/>
      <c r="E719" s="252"/>
      <c r="F719" s="592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</row>
    <row r="720" ht="15.75" customHeight="1">
      <c r="A720" s="301"/>
      <c r="B720" s="252"/>
      <c r="C720" s="252"/>
      <c r="D720" s="252"/>
      <c r="E720" s="252"/>
      <c r="F720" s="592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</row>
    <row r="721" ht="15.75" customHeight="1">
      <c r="A721" s="301"/>
      <c r="B721" s="252"/>
      <c r="C721" s="252"/>
      <c r="D721" s="252"/>
      <c r="E721" s="252"/>
      <c r="F721" s="592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</row>
    <row r="722" ht="15.75" customHeight="1">
      <c r="A722" s="301"/>
      <c r="B722" s="252"/>
      <c r="C722" s="252"/>
      <c r="D722" s="252"/>
      <c r="E722" s="252"/>
      <c r="F722" s="592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</row>
    <row r="723" ht="15.75" customHeight="1">
      <c r="A723" s="301"/>
      <c r="B723" s="252"/>
      <c r="C723" s="252"/>
      <c r="D723" s="252"/>
      <c r="E723" s="252"/>
      <c r="F723" s="592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</row>
    <row r="724" ht="15.75" customHeight="1">
      <c r="A724" s="301"/>
      <c r="B724" s="252"/>
      <c r="C724" s="252"/>
      <c r="D724" s="252"/>
      <c r="E724" s="252"/>
      <c r="F724" s="592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</row>
    <row r="725" ht="15.75" customHeight="1">
      <c r="A725" s="301"/>
      <c r="B725" s="252"/>
      <c r="C725" s="252"/>
      <c r="D725" s="252"/>
      <c r="E725" s="252"/>
      <c r="F725" s="592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</row>
    <row r="726" ht="15.75" customHeight="1">
      <c r="A726" s="301"/>
      <c r="B726" s="252"/>
      <c r="C726" s="252"/>
      <c r="D726" s="252"/>
      <c r="E726" s="252"/>
      <c r="F726" s="592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</row>
    <row r="727" ht="15.75" customHeight="1">
      <c r="A727" s="301"/>
      <c r="B727" s="252"/>
      <c r="C727" s="252"/>
      <c r="D727" s="252"/>
      <c r="E727" s="252"/>
      <c r="F727" s="592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</row>
    <row r="728" ht="15.75" customHeight="1">
      <c r="A728" s="301"/>
      <c r="B728" s="252"/>
      <c r="C728" s="252"/>
      <c r="D728" s="252"/>
      <c r="E728" s="252"/>
      <c r="F728" s="592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</row>
    <row r="729" ht="15.75" customHeight="1">
      <c r="A729" s="301"/>
      <c r="B729" s="252"/>
      <c r="C729" s="252"/>
      <c r="D729" s="252"/>
      <c r="E729" s="252"/>
      <c r="F729" s="592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</row>
    <row r="730" ht="15.75" customHeight="1">
      <c r="A730" s="301"/>
      <c r="B730" s="252"/>
      <c r="C730" s="252"/>
      <c r="D730" s="252"/>
      <c r="E730" s="252"/>
      <c r="F730" s="592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</row>
    <row r="731" ht="15.75" customHeight="1">
      <c r="A731" s="301"/>
      <c r="B731" s="252"/>
      <c r="C731" s="252"/>
      <c r="D731" s="252"/>
      <c r="E731" s="252"/>
      <c r="F731" s="592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</row>
    <row r="732" ht="15.75" customHeight="1">
      <c r="A732" s="301"/>
      <c r="B732" s="252"/>
      <c r="C732" s="252"/>
      <c r="D732" s="252"/>
      <c r="E732" s="252"/>
      <c r="F732" s="592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</row>
    <row r="733" ht="15.75" customHeight="1">
      <c r="A733" s="301"/>
      <c r="B733" s="252"/>
      <c r="C733" s="252"/>
      <c r="D733" s="252"/>
      <c r="E733" s="252"/>
      <c r="F733" s="592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</row>
    <row r="734" ht="15.75" customHeight="1">
      <c r="A734" s="301"/>
      <c r="B734" s="252"/>
      <c r="C734" s="252"/>
      <c r="D734" s="252"/>
      <c r="E734" s="252"/>
      <c r="F734" s="592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</row>
    <row r="735" ht="15.75" customHeight="1">
      <c r="A735" s="301"/>
      <c r="B735" s="252"/>
      <c r="C735" s="252"/>
      <c r="D735" s="252"/>
      <c r="E735" s="252"/>
      <c r="F735" s="592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</row>
    <row r="736" ht="15.75" customHeight="1">
      <c r="A736" s="301"/>
      <c r="B736" s="252"/>
      <c r="C736" s="252"/>
      <c r="D736" s="252"/>
      <c r="E736" s="252"/>
      <c r="F736" s="592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</row>
    <row r="737" ht="15.75" customHeight="1">
      <c r="A737" s="301"/>
      <c r="B737" s="252"/>
      <c r="C737" s="252"/>
      <c r="D737" s="252"/>
      <c r="E737" s="252"/>
      <c r="F737" s="592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</row>
    <row r="738" ht="15.75" customHeight="1">
      <c r="A738" s="301"/>
      <c r="B738" s="252"/>
      <c r="C738" s="252"/>
      <c r="D738" s="252"/>
      <c r="E738" s="252"/>
      <c r="F738" s="592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</row>
    <row r="739" ht="15.75" customHeight="1">
      <c r="A739" s="301"/>
      <c r="B739" s="252"/>
      <c r="C739" s="252"/>
      <c r="D739" s="252"/>
      <c r="E739" s="252"/>
      <c r="F739" s="592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</row>
    <row r="740" ht="15.75" customHeight="1">
      <c r="A740" s="301"/>
      <c r="B740" s="252"/>
      <c r="C740" s="252"/>
      <c r="D740" s="252"/>
      <c r="E740" s="252"/>
      <c r="F740" s="592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</row>
    <row r="741" ht="15.75" customHeight="1">
      <c r="A741" s="301"/>
      <c r="B741" s="252"/>
      <c r="C741" s="252"/>
      <c r="D741" s="252"/>
      <c r="E741" s="252"/>
      <c r="F741" s="592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</row>
    <row r="742" ht="15.75" customHeight="1">
      <c r="A742" s="301"/>
      <c r="B742" s="252"/>
      <c r="C742" s="252"/>
      <c r="D742" s="252"/>
      <c r="E742" s="252"/>
      <c r="F742" s="592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</row>
    <row r="743" ht="15.75" customHeight="1">
      <c r="A743" s="301"/>
      <c r="B743" s="252"/>
      <c r="C743" s="252"/>
      <c r="D743" s="252"/>
      <c r="E743" s="252"/>
      <c r="F743" s="592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</row>
    <row r="744" ht="15.75" customHeight="1">
      <c r="A744" s="301"/>
      <c r="B744" s="252"/>
      <c r="C744" s="252"/>
      <c r="D744" s="252"/>
      <c r="E744" s="252"/>
      <c r="F744" s="592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</row>
    <row r="745" ht="15.75" customHeight="1">
      <c r="A745" s="301"/>
      <c r="B745" s="252"/>
      <c r="C745" s="252"/>
      <c r="D745" s="252"/>
      <c r="E745" s="252"/>
      <c r="F745" s="592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</row>
    <row r="746" ht="15.75" customHeight="1">
      <c r="A746" s="301"/>
      <c r="B746" s="252"/>
      <c r="C746" s="252"/>
      <c r="D746" s="252"/>
      <c r="E746" s="252"/>
      <c r="F746" s="592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</row>
    <row r="747" ht="15.75" customHeight="1">
      <c r="A747" s="301"/>
      <c r="B747" s="252"/>
      <c r="C747" s="252"/>
      <c r="D747" s="252"/>
      <c r="E747" s="252"/>
      <c r="F747" s="592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</row>
    <row r="748" ht="15.75" customHeight="1">
      <c r="A748" s="301"/>
      <c r="B748" s="252"/>
      <c r="C748" s="252"/>
      <c r="D748" s="252"/>
      <c r="E748" s="252"/>
      <c r="F748" s="592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</row>
    <row r="749" ht="15.75" customHeight="1">
      <c r="A749" s="301"/>
      <c r="B749" s="252"/>
      <c r="C749" s="252"/>
      <c r="D749" s="252"/>
      <c r="E749" s="252"/>
      <c r="F749" s="592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</row>
    <row r="750" ht="15.75" customHeight="1">
      <c r="A750" s="301"/>
      <c r="B750" s="252"/>
      <c r="C750" s="252"/>
      <c r="D750" s="252"/>
      <c r="E750" s="252"/>
      <c r="F750" s="592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</row>
    <row r="751" ht="15.75" customHeight="1">
      <c r="A751" s="301"/>
      <c r="B751" s="252"/>
      <c r="C751" s="252"/>
      <c r="D751" s="252"/>
      <c r="E751" s="252"/>
      <c r="F751" s="592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</row>
    <row r="752" ht="15.75" customHeight="1">
      <c r="A752" s="301"/>
      <c r="B752" s="252"/>
      <c r="C752" s="252"/>
      <c r="D752" s="252"/>
      <c r="E752" s="252"/>
      <c r="F752" s="592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</row>
    <row r="753" ht="15.75" customHeight="1">
      <c r="A753" s="301"/>
      <c r="B753" s="252"/>
      <c r="C753" s="252"/>
      <c r="D753" s="252"/>
      <c r="E753" s="252"/>
      <c r="F753" s="592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</row>
    <row r="754" ht="15.75" customHeight="1">
      <c r="A754" s="301"/>
      <c r="B754" s="252"/>
      <c r="C754" s="252"/>
      <c r="D754" s="252"/>
      <c r="E754" s="252"/>
      <c r="F754" s="592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</row>
    <row r="755" ht="15.75" customHeight="1">
      <c r="A755" s="301"/>
      <c r="B755" s="252"/>
      <c r="C755" s="252"/>
      <c r="D755" s="252"/>
      <c r="E755" s="252"/>
      <c r="F755" s="592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</row>
    <row r="756" ht="15.75" customHeight="1">
      <c r="A756" s="301"/>
      <c r="B756" s="252"/>
      <c r="C756" s="252"/>
      <c r="D756" s="252"/>
      <c r="E756" s="252"/>
      <c r="F756" s="592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</row>
    <row r="757" ht="15.75" customHeight="1">
      <c r="A757" s="301"/>
      <c r="B757" s="252"/>
      <c r="C757" s="252"/>
      <c r="D757" s="252"/>
      <c r="E757" s="252"/>
      <c r="F757" s="592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</row>
    <row r="758" ht="15.75" customHeight="1">
      <c r="A758" s="301"/>
      <c r="B758" s="252"/>
      <c r="C758" s="252"/>
      <c r="D758" s="252"/>
      <c r="E758" s="252"/>
      <c r="F758" s="592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</row>
    <row r="759" ht="15.75" customHeight="1">
      <c r="A759" s="301"/>
      <c r="B759" s="252"/>
      <c r="C759" s="252"/>
      <c r="D759" s="252"/>
      <c r="E759" s="252"/>
      <c r="F759" s="592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</row>
    <row r="760" ht="15.75" customHeight="1">
      <c r="A760" s="301"/>
      <c r="B760" s="252"/>
      <c r="C760" s="252"/>
      <c r="D760" s="252"/>
      <c r="E760" s="252"/>
      <c r="F760" s="592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</row>
    <row r="761" ht="15.75" customHeight="1">
      <c r="A761" s="301"/>
      <c r="B761" s="252"/>
      <c r="C761" s="252"/>
      <c r="D761" s="252"/>
      <c r="E761" s="252"/>
      <c r="F761" s="592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</row>
    <row r="762" ht="15.75" customHeight="1">
      <c r="A762" s="301"/>
      <c r="B762" s="252"/>
      <c r="C762" s="252"/>
      <c r="D762" s="252"/>
      <c r="E762" s="252"/>
      <c r="F762" s="592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</row>
    <row r="763" ht="15.75" customHeight="1">
      <c r="A763" s="301"/>
      <c r="B763" s="252"/>
      <c r="C763" s="252"/>
      <c r="D763" s="252"/>
      <c r="E763" s="252"/>
      <c r="F763" s="592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</row>
    <row r="764" ht="15.75" customHeight="1">
      <c r="A764" s="301"/>
      <c r="B764" s="252"/>
      <c r="C764" s="252"/>
      <c r="D764" s="252"/>
      <c r="E764" s="252"/>
      <c r="F764" s="592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</row>
    <row r="765" ht="15.75" customHeight="1">
      <c r="A765" s="301"/>
      <c r="B765" s="252"/>
      <c r="C765" s="252"/>
      <c r="D765" s="252"/>
      <c r="E765" s="252"/>
      <c r="F765" s="592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</row>
    <row r="766" ht="15.75" customHeight="1">
      <c r="A766" s="301"/>
      <c r="B766" s="252"/>
      <c r="C766" s="252"/>
      <c r="D766" s="252"/>
      <c r="E766" s="252"/>
      <c r="F766" s="592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</row>
    <row r="767" ht="15.75" customHeight="1">
      <c r="A767" s="301"/>
      <c r="B767" s="252"/>
      <c r="C767" s="252"/>
      <c r="D767" s="252"/>
      <c r="E767" s="252"/>
      <c r="F767" s="592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</row>
    <row r="768" ht="15.75" customHeight="1">
      <c r="A768" s="301"/>
      <c r="B768" s="252"/>
      <c r="C768" s="252"/>
      <c r="D768" s="252"/>
      <c r="E768" s="252"/>
      <c r="F768" s="592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</row>
    <row r="769" ht="15.75" customHeight="1">
      <c r="A769" s="301"/>
      <c r="B769" s="252"/>
      <c r="C769" s="252"/>
      <c r="D769" s="252"/>
      <c r="E769" s="252"/>
      <c r="F769" s="592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</row>
    <row r="770" ht="15.75" customHeight="1">
      <c r="A770" s="301"/>
      <c r="B770" s="252"/>
      <c r="C770" s="252"/>
      <c r="D770" s="252"/>
      <c r="E770" s="252"/>
      <c r="F770" s="592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</row>
    <row r="771" ht="15.75" customHeight="1">
      <c r="A771" s="301"/>
      <c r="B771" s="252"/>
      <c r="C771" s="252"/>
      <c r="D771" s="252"/>
      <c r="E771" s="252"/>
      <c r="F771" s="592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</row>
    <row r="772" ht="15.75" customHeight="1">
      <c r="A772" s="301"/>
      <c r="B772" s="252"/>
      <c r="C772" s="252"/>
      <c r="D772" s="252"/>
      <c r="E772" s="252"/>
      <c r="F772" s="592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</row>
    <row r="773" ht="15.75" customHeight="1">
      <c r="A773" s="301"/>
      <c r="B773" s="252"/>
      <c r="C773" s="252"/>
      <c r="D773" s="252"/>
      <c r="E773" s="252"/>
      <c r="F773" s="592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</row>
    <row r="774" ht="15.75" customHeight="1">
      <c r="A774" s="301"/>
      <c r="B774" s="252"/>
      <c r="C774" s="252"/>
      <c r="D774" s="252"/>
      <c r="E774" s="252"/>
      <c r="F774" s="592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</row>
    <row r="775" ht="15.75" customHeight="1">
      <c r="A775" s="301"/>
      <c r="B775" s="252"/>
      <c r="C775" s="252"/>
      <c r="D775" s="252"/>
      <c r="E775" s="252"/>
      <c r="F775" s="592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</row>
    <row r="776" ht="15.75" customHeight="1">
      <c r="A776" s="301"/>
      <c r="B776" s="252"/>
      <c r="C776" s="252"/>
      <c r="D776" s="252"/>
      <c r="E776" s="252"/>
      <c r="F776" s="592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</row>
    <row r="777" ht="15.75" customHeight="1">
      <c r="A777" s="301"/>
      <c r="B777" s="252"/>
      <c r="C777" s="252"/>
      <c r="D777" s="252"/>
      <c r="E777" s="252"/>
      <c r="F777" s="592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</row>
    <row r="778" ht="15.75" customHeight="1">
      <c r="A778" s="301"/>
      <c r="B778" s="252"/>
      <c r="C778" s="252"/>
      <c r="D778" s="252"/>
      <c r="E778" s="252"/>
      <c r="F778" s="592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</row>
    <row r="779" ht="15.75" customHeight="1">
      <c r="A779" s="301"/>
      <c r="B779" s="252"/>
      <c r="C779" s="252"/>
      <c r="D779" s="252"/>
      <c r="E779" s="252"/>
      <c r="F779" s="592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</row>
    <row r="780" ht="15.75" customHeight="1">
      <c r="A780" s="301"/>
      <c r="B780" s="252"/>
      <c r="C780" s="252"/>
      <c r="D780" s="252"/>
      <c r="E780" s="252"/>
      <c r="F780" s="592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</row>
    <row r="781" ht="15.75" customHeight="1">
      <c r="A781" s="301"/>
      <c r="B781" s="252"/>
      <c r="C781" s="252"/>
      <c r="D781" s="252"/>
      <c r="E781" s="252"/>
      <c r="F781" s="592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</row>
    <row r="782" ht="15.75" customHeight="1">
      <c r="A782" s="301"/>
      <c r="B782" s="252"/>
      <c r="C782" s="252"/>
      <c r="D782" s="252"/>
      <c r="E782" s="252"/>
      <c r="F782" s="592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</row>
    <row r="783" ht="15.75" customHeight="1">
      <c r="A783" s="301"/>
      <c r="B783" s="252"/>
      <c r="C783" s="252"/>
      <c r="D783" s="252"/>
      <c r="E783" s="252"/>
      <c r="F783" s="592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</row>
    <row r="784" ht="15.75" customHeight="1">
      <c r="A784" s="301"/>
      <c r="B784" s="252"/>
      <c r="C784" s="252"/>
      <c r="D784" s="252"/>
      <c r="E784" s="252"/>
      <c r="F784" s="592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</row>
    <row r="785" ht="15.75" customHeight="1">
      <c r="A785" s="301"/>
      <c r="B785" s="252"/>
      <c r="C785" s="252"/>
      <c r="D785" s="252"/>
      <c r="E785" s="252"/>
      <c r="F785" s="592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</row>
    <row r="786" ht="15.75" customHeight="1">
      <c r="A786" s="301"/>
      <c r="B786" s="252"/>
      <c r="C786" s="252"/>
      <c r="D786" s="252"/>
      <c r="E786" s="252"/>
      <c r="F786" s="592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</row>
    <row r="787" ht="15.75" customHeight="1">
      <c r="A787" s="301"/>
      <c r="B787" s="252"/>
      <c r="C787" s="252"/>
      <c r="D787" s="252"/>
      <c r="E787" s="252"/>
      <c r="F787" s="592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</row>
    <row r="788" ht="15.75" customHeight="1">
      <c r="A788" s="301"/>
      <c r="B788" s="252"/>
      <c r="C788" s="252"/>
      <c r="D788" s="252"/>
      <c r="E788" s="252"/>
      <c r="F788" s="592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</row>
    <row r="789" ht="15.75" customHeight="1">
      <c r="A789" s="301"/>
      <c r="B789" s="252"/>
      <c r="C789" s="252"/>
      <c r="D789" s="252"/>
      <c r="E789" s="252"/>
      <c r="F789" s="592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</row>
    <row r="790" ht="15.75" customHeight="1">
      <c r="A790" s="301"/>
      <c r="B790" s="252"/>
      <c r="C790" s="252"/>
      <c r="D790" s="252"/>
      <c r="E790" s="252"/>
      <c r="F790" s="592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</row>
    <row r="791" ht="15.75" customHeight="1">
      <c r="A791" s="301"/>
      <c r="B791" s="252"/>
      <c r="C791" s="252"/>
      <c r="D791" s="252"/>
      <c r="E791" s="252"/>
      <c r="F791" s="592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</row>
    <row r="792" ht="15.75" customHeight="1">
      <c r="A792" s="301"/>
      <c r="B792" s="252"/>
      <c r="C792" s="252"/>
      <c r="D792" s="252"/>
      <c r="E792" s="252"/>
      <c r="F792" s="592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</row>
    <row r="793" ht="15.75" customHeight="1">
      <c r="A793" s="301"/>
      <c r="B793" s="252"/>
      <c r="C793" s="252"/>
      <c r="D793" s="252"/>
      <c r="E793" s="252"/>
      <c r="F793" s="592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</row>
    <row r="794" ht="15.75" customHeight="1">
      <c r="A794" s="301"/>
      <c r="B794" s="252"/>
      <c r="C794" s="252"/>
      <c r="D794" s="252"/>
      <c r="E794" s="252"/>
      <c r="F794" s="592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</row>
    <row r="795" ht="15.75" customHeight="1">
      <c r="A795" s="301"/>
      <c r="B795" s="252"/>
      <c r="C795" s="252"/>
      <c r="D795" s="252"/>
      <c r="E795" s="252"/>
      <c r="F795" s="592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</row>
    <row r="796" ht="15.75" customHeight="1">
      <c r="A796" s="301"/>
      <c r="B796" s="252"/>
      <c r="C796" s="252"/>
      <c r="D796" s="252"/>
      <c r="E796" s="252"/>
      <c r="F796" s="592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</row>
    <row r="797" ht="15.75" customHeight="1">
      <c r="A797" s="301"/>
      <c r="B797" s="252"/>
      <c r="C797" s="252"/>
      <c r="D797" s="252"/>
      <c r="E797" s="252"/>
      <c r="F797" s="592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</row>
    <row r="798" ht="15.75" customHeight="1">
      <c r="A798" s="301"/>
      <c r="B798" s="252"/>
      <c r="C798" s="252"/>
      <c r="D798" s="252"/>
      <c r="E798" s="252"/>
      <c r="F798" s="592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</row>
    <row r="799" ht="15.75" customHeight="1">
      <c r="A799" s="301"/>
      <c r="B799" s="252"/>
      <c r="C799" s="252"/>
      <c r="D799" s="252"/>
      <c r="E799" s="252"/>
      <c r="F799" s="592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</row>
    <row r="800" ht="15.75" customHeight="1">
      <c r="A800" s="301"/>
      <c r="B800" s="252"/>
      <c r="C800" s="252"/>
      <c r="D800" s="252"/>
      <c r="E800" s="252"/>
      <c r="F800" s="592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</row>
    <row r="801" ht="15.75" customHeight="1">
      <c r="A801" s="301"/>
      <c r="B801" s="252"/>
      <c r="C801" s="252"/>
      <c r="D801" s="252"/>
      <c r="E801" s="252"/>
      <c r="F801" s="592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</row>
    <row r="802" ht="15.75" customHeight="1">
      <c r="A802" s="301"/>
      <c r="B802" s="252"/>
      <c r="C802" s="252"/>
      <c r="D802" s="252"/>
      <c r="E802" s="252"/>
      <c r="F802" s="592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</row>
    <row r="803" ht="15.75" customHeight="1">
      <c r="A803" s="301"/>
      <c r="B803" s="252"/>
      <c r="C803" s="252"/>
      <c r="D803" s="252"/>
      <c r="E803" s="252"/>
      <c r="F803" s="592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</row>
    <row r="804" ht="15.75" customHeight="1">
      <c r="A804" s="301"/>
      <c r="B804" s="252"/>
      <c r="C804" s="252"/>
      <c r="D804" s="252"/>
      <c r="E804" s="252"/>
      <c r="F804" s="592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</row>
    <row r="805" ht="15.75" customHeight="1">
      <c r="A805" s="301"/>
      <c r="B805" s="252"/>
      <c r="C805" s="252"/>
      <c r="D805" s="252"/>
      <c r="E805" s="252"/>
      <c r="F805" s="592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</row>
    <row r="806" ht="15.75" customHeight="1">
      <c r="A806" s="301"/>
      <c r="B806" s="252"/>
      <c r="C806" s="252"/>
      <c r="D806" s="252"/>
      <c r="E806" s="252"/>
      <c r="F806" s="592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</row>
    <row r="807" ht="15.75" customHeight="1">
      <c r="A807" s="301"/>
      <c r="B807" s="252"/>
      <c r="C807" s="252"/>
      <c r="D807" s="252"/>
      <c r="E807" s="252"/>
      <c r="F807" s="592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</row>
    <row r="808" ht="15.75" customHeight="1">
      <c r="A808" s="301"/>
      <c r="B808" s="252"/>
      <c r="C808" s="252"/>
      <c r="D808" s="252"/>
      <c r="E808" s="252"/>
      <c r="F808" s="592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</row>
    <row r="809" ht="15.75" customHeight="1">
      <c r="A809" s="301"/>
      <c r="B809" s="252"/>
      <c r="C809" s="252"/>
      <c r="D809" s="252"/>
      <c r="E809" s="252"/>
      <c r="F809" s="592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</row>
    <row r="810" ht="15.75" customHeight="1">
      <c r="A810" s="301"/>
      <c r="B810" s="252"/>
      <c r="C810" s="252"/>
      <c r="D810" s="252"/>
      <c r="E810" s="252"/>
      <c r="F810" s="592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</row>
    <row r="811" ht="15.75" customHeight="1">
      <c r="A811" s="301"/>
      <c r="B811" s="252"/>
      <c r="C811" s="252"/>
      <c r="D811" s="252"/>
      <c r="E811" s="252"/>
      <c r="F811" s="592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</row>
    <row r="812" ht="15.75" customHeight="1">
      <c r="A812" s="301"/>
      <c r="B812" s="252"/>
      <c r="C812" s="252"/>
      <c r="D812" s="252"/>
      <c r="E812" s="252"/>
      <c r="F812" s="592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</row>
    <row r="813" ht="15.75" customHeight="1">
      <c r="A813" s="301"/>
      <c r="B813" s="252"/>
      <c r="C813" s="252"/>
      <c r="D813" s="252"/>
      <c r="E813" s="252"/>
      <c r="F813" s="592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</row>
    <row r="814" ht="15.75" customHeight="1">
      <c r="A814" s="301"/>
      <c r="B814" s="252"/>
      <c r="C814" s="252"/>
      <c r="D814" s="252"/>
      <c r="E814" s="252"/>
      <c r="F814" s="592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</row>
    <row r="815" ht="15.75" customHeight="1">
      <c r="A815" s="301"/>
      <c r="B815" s="252"/>
      <c r="C815" s="252"/>
      <c r="D815" s="252"/>
      <c r="E815" s="252"/>
      <c r="F815" s="592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</row>
    <row r="816" ht="15.75" customHeight="1">
      <c r="A816" s="301"/>
      <c r="B816" s="252"/>
      <c r="C816" s="252"/>
      <c r="D816" s="252"/>
      <c r="E816" s="252"/>
      <c r="F816" s="592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</row>
    <row r="817" ht="15.75" customHeight="1">
      <c r="A817" s="301"/>
      <c r="B817" s="252"/>
      <c r="C817" s="252"/>
      <c r="D817" s="252"/>
      <c r="E817" s="252"/>
      <c r="F817" s="592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</row>
    <row r="818" ht="15.75" customHeight="1">
      <c r="A818" s="301"/>
      <c r="B818" s="252"/>
      <c r="C818" s="252"/>
      <c r="D818" s="252"/>
      <c r="E818" s="252"/>
      <c r="F818" s="592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</row>
    <row r="819" ht="15.75" customHeight="1">
      <c r="A819" s="301"/>
      <c r="B819" s="252"/>
      <c r="C819" s="252"/>
      <c r="D819" s="252"/>
      <c r="E819" s="252"/>
      <c r="F819" s="592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</row>
    <row r="820" ht="15.75" customHeight="1">
      <c r="A820" s="301"/>
      <c r="B820" s="252"/>
      <c r="C820" s="252"/>
      <c r="D820" s="252"/>
      <c r="E820" s="252"/>
      <c r="F820" s="592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</row>
    <row r="821" ht="15.75" customHeight="1">
      <c r="A821" s="301"/>
      <c r="B821" s="252"/>
      <c r="C821" s="252"/>
      <c r="D821" s="252"/>
      <c r="E821" s="252"/>
      <c r="F821" s="592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</row>
    <row r="822" ht="15.75" customHeight="1">
      <c r="A822" s="301"/>
      <c r="B822" s="252"/>
      <c r="C822" s="252"/>
      <c r="D822" s="252"/>
      <c r="E822" s="252"/>
      <c r="F822" s="592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</row>
    <row r="823" ht="15.75" customHeight="1">
      <c r="A823" s="301"/>
      <c r="B823" s="252"/>
      <c r="C823" s="252"/>
      <c r="D823" s="252"/>
      <c r="E823" s="252"/>
      <c r="F823" s="592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</row>
    <row r="824" ht="15.75" customHeight="1">
      <c r="A824" s="301"/>
      <c r="B824" s="252"/>
      <c r="C824" s="252"/>
      <c r="D824" s="252"/>
      <c r="E824" s="252"/>
      <c r="F824" s="592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</row>
    <row r="825" ht="15.75" customHeight="1">
      <c r="A825" s="301"/>
      <c r="B825" s="252"/>
      <c r="C825" s="252"/>
      <c r="D825" s="252"/>
      <c r="E825" s="252"/>
      <c r="F825" s="592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</row>
    <row r="826" ht="15.75" customHeight="1">
      <c r="A826" s="301"/>
      <c r="B826" s="252"/>
      <c r="C826" s="252"/>
      <c r="D826" s="252"/>
      <c r="E826" s="252"/>
      <c r="F826" s="592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</row>
    <row r="827" ht="15.75" customHeight="1">
      <c r="A827" s="301"/>
      <c r="B827" s="252"/>
      <c r="C827" s="252"/>
      <c r="D827" s="252"/>
      <c r="E827" s="252"/>
      <c r="F827" s="592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</row>
    <row r="828" ht="15.75" customHeight="1">
      <c r="A828" s="301"/>
      <c r="B828" s="252"/>
      <c r="C828" s="252"/>
      <c r="D828" s="252"/>
      <c r="E828" s="252"/>
      <c r="F828" s="592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</row>
    <row r="829" ht="15.75" customHeight="1">
      <c r="A829" s="301"/>
      <c r="B829" s="252"/>
      <c r="C829" s="252"/>
      <c r="D829" s="252"/>
      <c r="E829" s="252"/>
      <c r="F829" s="592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</row>
    <row r="830" ht="15.75" customHeight="1">
      <c r="A830" s="301"/>
      <c r="B830" s="252"/>
      <c r="C830" s="252"/>
      <c r="D830" s="252"/>
      <c r="E830" s="252"/>
      <c r="F830" s="592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</row>
    <row r="831" ht="15.75" customHeight="1">
      <c r="A831" s="301"/>
      <c r="B831" s="252"/>
      <c r="C831" s="252"/>
      <c r="D831" s="252"/>
      <c r="E831" s="252"/>
      <c r="F831" s="592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</row>
    <row r="832" ht="15.75" customHeight="1">
      <c r="A832" s="301"/>
      <c r="B832" s="252"/>
      <c r="C832" s="252"/>
      <c r="D832" s="252"/>
      <c r="E832" s="252"/>
      <c r="F832" s="592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</row>
    <row r="833" ht="15.75" customHeight="1">
      <c r="A833" s="301"/>
      <c r="B833" s="252"/>
      <c r="C833" s="252"/>
      <c r="D833" s="252"/>
      <c r="E833" s="252"/>
      <c r="F833" s="592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</row>
    <row r="834" ht="15.75" customHeight="1">
      <c r="A834" s="301"/>
      <c r="B834" s="252"/>
      <c r="C834" s="252"/>
      <c r="D834" s="252"/>
      <c r="E834" s="252"/>
      <c r="F834" s="592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</row>
    <row r="835" ht="15.75" customHeight="1">
      <c r="A835" s="301"/>
      <c r="B835" s="252"/>
      <c r="C835" s="252"/>
      <c r="D835" s="252"/>
      <c r="E835" s="252"/>
      <c r="F835" s="592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</row>
    <row r="836" ht="15.75" customHeight="1">
      <c r="A836" s="301"/>
      <c r="B836" s="252"/>
      <c r="C836" s="252"/>
      <c r="D836" s="252"/>
      <c r="E836" s="252"/>
      <c r="F836" s="592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</row>
    <row r="837" ht="15.75" customHeight="1">
      <c r="A837" s="301"/>
      <c r="B837" s="252"/>
      <c r="C837" s="252"/>
      <c r="D837" s="252"/>
      <c r="E837" s="252"/>
      <c r="F837" s="592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</row>
    <row r="838" ht="15.75" customHeight="1">
      <c r="A838" s="301"/>
      <c r="B838" s="252"/>
      <c r="C838" s="252"/>
      <c r="D838" s="252"/>
      <c r="E838" s="252"/>
      <c r="F838" s="592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</row>
    <row r="839" ht="15.75" customHeight="1">
      <c r="A839" s="301"/>
      <c r="B839" s="252"/>
      <c r="C839" s="252"/>
      <c r="D839" s="252"/>
      <c r="E839" s="252"/>
      <c r="F839" s="592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</row>
    <row r="840" ht="15.75" customHeight="1">
      <c r="A840" s="301"/>
      <c r="B840" s="252"/>
      <c r="C840" s="252"/>
      <c r="D840" s="252"/>
      <c r="E840" s="252"/>
      <c r="F840" s="592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</row>
    <row r="841" ht="15.75" customHeight="1">
      <c r="A841" s="301"/>
      <c r="B841" s="252"/>
      <c r="C841" s="252"/>
      <c r="D841" s="252"/>
      <c r="E841" s="252"/>
      <c r="F841" s="592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</row>
    <row r="842" ht="15.75" customHeight="1">
      <c r="A842" s="301"/>
      <c r="B842" s="252"/>
      <c r="C842" s="252"/>
      <c r="D842" s="252"/>
      <c r="E842" s="252"/>
      <c r="F842" s="592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</row>
    <row r="843" ht="15.75" customHeight="1">
      <c r="A843" s="301"/>
      <c r="B843" s="252"/>
      <c r="C843" s="252"/>
      <c r="D843" s="252"/>
      <c r="E843" s="252"/>
      <c r="F843" s="592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</row>
    <row r="844" ht="15.75" customHeight="1">
      <c r="A844" s="301"/>
      <c r="B844" s="252"/>
      <c r="C844" s="252"/>
      <c r="D844" s="252"/>
      <c r="E844" s="252"/>
      <c r="F844" s="592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</row>
    <row r="845" ht="15.75" customHeight="1">
      <c r="A845" s="301"/>
      <c r="B845" s="252"/>
      <c r="C845" s="252"/>
      <c r="D845" s="252"/>
      <c r="E845" s="252"/>
      <c r="F845" s="592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</row>
    <row r="846" ht="15.75" customHeight="1">
      <c r="A846" s="301"/>
      <c r="B846" s="252"/>
      <c r="C846" s="252"/>
      <c r="D846" s="252"/>
      <c r="E846" s="252"/>
      <c r="F846" s="592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</row>
    <row r="847" ht="15.75" customHeight="1">
      <c r="A847" s="301"/>
      <c r="B847" s="252"/>
      <c r="C847" s="252"/>
      <c r="D847" s="252"/>
      <c r="E847" s="252"/>
      <c r="F847" s="592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</row>
    <row r="848" ht="15.75" customHeight="1">
      <c r="A848" s="301"/>
      <c r="B848" s="252"/>
      <c r="C848" s="252"/>
      <c r="D848" s="252"/>
      <c r="E848" s="252"/>
      <c r="F848" s="592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</row>
    <row r="849" ht="15.75" customHeight="1">
      <c r="A849" s="301"/>
      <c r="B849" s="252"/>
      <c r="C849" s="252"/>
      <c r="D849" s="252"/>
      <c r="E849" s="252"/>
      <c r="F849" s="592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</row>
    <row r="850" ht="15.75" customHeight="1">
      <c r="A850" s="301"/>
      <c r="B850" s="252"/>
      <c r="C850" s="252"/>
      <c r="D850" s="252"/>
      <c r="E850" s="252"/>
      <c r="F850" s="592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</row>
    <row r="851" ht="15.75" customHeight="1">
      <c r="A851" s="301"/>
      <c r="B851" s="252"/>
      <c r="C851" s="252"/>
      <c r="D851" s="252"/>
      <c r="E851" s="252"/>
      <c r="F851" s="592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</row>
    <row r="852" ht="15.75" customHeight="1">
      <c r="A852" s="301"/>
      <c r="B852" s="252"/>
      <c r="C852" s="252"/>
      <c r="D852" s="252"/>
      <c r="E852" s="252"/>
      <c r="F852" s="592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</row>
    <row r="853" ht="15.75" customHeight="1">
      <c r="A853" s="301"/>
      <c r="B853" s="252"/>
      <c r="C853" s="252"/>
      <c r="D853" s="252"/>
      <c r="E853" s="252"/>
      <c r="F853" s="592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</row>
    <row r="854" ht="15.75" customHeight="1">
      <c r="A854" s="301"/>
      <c r="B854" s="252"/>
      <c r="C854" s="252"/>
      <c r="D854" s="252"/>
      <c r="E854" s="252"/>
      <c r="F854" s="592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</row>
    <row r="855" ht="15.75" customHeight="1">
      <c r="A855" s="301"/>
      <c r="B855" s="252"/>
      <c r="C855" s="252"/>
      <c r="D855" s="252"/>
      <c r="E855" s="252"/>
      <c r="F855" s="592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</row>
    <row r="856" ht="15.75" customHeight="1">
      <c r="A856" s="301"/>
      <c r="B856" s="252"/>
      <c r="C856" s="252"/>
      <c r="D856" s="252"/>
      <c r="E856" s="252"/>
      <c r="F856" s="592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</row>
    <row r="857" ht="15.75" customHeight="1">
      <c r="A857" s="301"/>
      <c r="B857" s="252"/>
      <c r="C857" s="252"/>
      <c r="D857" s="252"/>
      <c r="E857" s="252"/>
      <c r="F857" s="592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</row>
    <row r="858" ht="15.75" customHeight="1">
      <c r="A858" s="301"/>
      <c r="B858" s="252"/>
      <c r="C858" s="252"/>
      <c r="D858" s="252"/>
      <c r="E858" s="252"/>
      <c r="F858" s="592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</row>
    <row r="859" ht="15.75" customHeight="1">
      <c r="A859" s="301"/>
      <c r="B859" s="252"/>
      <c r="C859" s="252"/>
      <c r="D859" s="252"/>
      <c r="E859" s="252"/>
      <c r="F859" s="592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</row>
    <row r="860" ht="15.75" customHeight="1">
      <c r="A860" s="301"/>
      <c r="B860" s="252"/>
      <c r="C860" s="252"/>
      <c r="D860" s="252"/>
      <c r="E860" s="252"/>
      <c r="F860" s="592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</row>
    <row r="861" ht="15.75" customHeight="1">
      <c r="A861" s="301"/>
      <c r="B861" s="252"/>
      <c r="C861" s="252"/>
      <c r="D861" s="252"/>
      <c r="E861" s="252"/>
      <c r="F861" s="592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</row>
    <row r="862" ht="15.75" customHeight="1">
      <c r="A862" s="301"/>
      <c r="B862" s="252"/>
      <c r="C862" s="252"/>
      <c r="D862" s="252"/>
      <c r="E862" s="252"/>
      <c r="F862" s="592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</row>
    <row r="863" ht="15.75" customHeight="1">
      <c r="A863" s="301"/>
      <c r="B863" s="252"/>
      <c r="C863" s="252"/>
      <c r="D863" s="252"/>
      <c r="E863" s="252"/>
      <c r="F863" s="592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</row>
    <row r="864" ht="15.75" customHeight="1">
      <c r="A864" s="301"/>
      <c r="B864" s="252"/>
      <c r="C864" s="252"/>
      <c r="D864" s="252"/>
      <c r="E864" s="252"/>
      <c r="F864" s="592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</row>
    <row r="865" ht="15.75" customHeight="1">
      <c r="A865" s="301"/>
      <c r="B865" s="252"/>
      <c r="C865" s="252"/>
      <c r="D865" s="252"/>
      <c r="E865" s="252"/>
      <c r="F865" s="592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</row>
    <row r="866" ht="15.75" customHeight="1">
      <c r="A866" s="301"/>
      <c r="B866" s="252"/>
      <c r="C866" s="252"/>
      <c r="D866" s="252"/>
      <c r="E866" s="252"/>
      <c r="F866" s="592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</row>
    <row r="867" ht="15.75" customHeight="1">
      <c r="A867" s="301"/>
      <c r="B867" s="252"/>
      <c r="C867" s="252"/>
      <c r="D867" s="252"/>
      <c r="E867" s="252"/>
      <c r="F867" s="592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</row>
    <row r="868" ht="15.75" customHeight="1">
      <c r="A868" s="301"/>
      <c r="B868" s="252"/>
      <c r="C868" s="252"/>
      <c r="D868" s="252"/>
      <c r="E868" s="252"/>
      <c r="F868" s="592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</row>
    <row r="869" ht="15.75" customHeight="1">
      <c r="A869" s="301"/>
      <c r="B869" s="252"/>
      <c r="C869" s="252"/>
      <c r="D869" s="252"/>
      <c r="E869" s="252"/>
      <c r="F869" s="592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</row>
    <row r="870" ht="15.75" customHeight="1">
      <c r="A870" s="301"/>
      <c r="B870" s="252"/>
      <c r="C870" s="252"/>
      <c r="D870" s="252"/>
      <c r="E870" s="252"/>
      <c r="F870" s="592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</row>
    <row r="871" ht="15.75" customHeight="1">
      <c r="A871" s="301"/>
      <c r="B871" s="252"/>
      <c r="C871" s="252"/>
      <c r="D871" s="252"/>
      <c r="E871" s="252"/>
      <c r="F871" s="592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</row>
    <row r="872" ht="15.75" customHeight="1">
      <c r="A872" s="301"/>
      <c r="B872" s="252"/>
      <c r="C872" s="252"/>
      <c r="D872" s="252"/>
      <c r="E872" s="252"/>
      <c r="F872" s="592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</row>
    <row r="873" ht="15.75" customHeight="1">
      <c r="A873" s="301"/>
      <c r="B873" s="252"/>
      <c r="C873" s="252"/>
      <c r="D873" s="252"/>
      <c r="E873" s="252"/>
      <c r="F873" s="592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</row>
    <row r="874" ht="15.75" customHeight="1">
      <c r="A874" s="301"/>
      <c r="B874" s="252"/>
      <c r="C874" s="252"/>
      <c r="D874" s="252"/>
      <c r="E874" s="252"/>
      <c r="F874" s="592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</row>
    <row r="875" ht="15.75" customHeight="1">
      <c r="A875" s="301"/>
      <c r="B875" s="252"/>
      <c r="C875" s="252"/>
      <c r="D875" s="252"/>
      <c r="E875" s="252"/>
      <c r="F875" s="592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</row>
    <row r="876" ht="15.75" customHeight="1">
      <c r="A876" s="301"/>
      <c r="B876" s="252"/>
      <c r="C876" s="252"/>
      <c r="D876" s="252"/>
      <c r="E876" s="252"/>
      <c r="F876" s="592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</row>
    <row r="877" ht="15.75" customHeight="1">
      <c r="A877" s="301"/>
      <c r="B877" s="252"/>
      <c r="C877" s="252"/>
      <c r="D877" s="252"/>
      <c r="E877" s="252"/>
      <c r="F877" s="592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</row>
    <row r="878" ht="15.75" customHeight="1">
      <c r="A878" s="301"/>
      <c r="B878" s="252"/>
      <c r="C878" s="252"/>
      <c r="D878" s="252"/>
      <c r="E878" s="252"/>
      <c r="F878" s="592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</row>
    <row r="879" ht="15.75" customHeight="1">
      <c r="A879" s="301"/>
      <c r="B879" s="252"/>
      <c r="C879" s="252"/>
      <c r="D879" s="252"/>
      <c r="E879" s="252"/>
      <c r="F879" s="592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</row>
    <row r="880" ht="15.75" customHeight="1">
      <c r="A880" s="301"/>
      <c r="B880" s="252"/>
      <c r="C880" s="252"/>
      <c r="D880" s="252"/>
      <c r="E880" s="252"/>
      <c r="F880" s="592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</row>
    <row r="881" ht="15.75" customHeight="1">
      <c r="A881" s="301"/>
      <c r="B881" s="252"/>
      <c r="C881" s="252"/>
      <c r="D881" s="252"/>
      <c r="E881" s="252"/>
      <c r="F881" s="592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</row>
    <row r="882" ht="15.75" customHeight="1">
      <c r="A882" s="301"/>
      <c r="B882" s="252"/>
      <c r="C882" s="252"/>
      <c r="D882" s="252"/>
      <c r="E882" s="252"/>
      <c r="F882" s="592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</row>
    <row r="883" ht="15.75" customHeight="1">
      <c r="A883" s="301"/>
      <c r="B883" s="252"/>
      <c r="C883" s="252"/>
      <c r="D883" s="252"/>
      <c r="E883" s="252"/>
      <c r="F883" s="592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</row>
    <row r="884" ht="15.75" customHeight="1">
      <c r="A884" s="301"/>
      <c r="B884" s="252"/>
      <c r="C884" s="252"/>
      <c r="D884" s="252"/>
      <c r="E884" s="252"/>
      <c r="F884" s="592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</row>
    <row r="885" ht="15.75" customHeight="1">
      <c r="A885" s="301"/>
      <c r="B885" s="252"/>
      <c r="C885" s="252"/>
      <c r="D885" s="252"/>
      <c r="E885" s="252"/>
      <c r="F885" s="592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</row>
    <row r="886" ht="15.75" customHeight="1">
      <c r="A886" s="301"/>
      <c r="B886" s="252"/>
      <c r="C886" s="252"/>
      <c r="D886" s="252"/>
      <c r="E886" s="252"/>
      <c r="F886" s="592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</row>
    <row r="887" ht="15.75" customHeight="1">
      <c r="A887" s="301"/>
      <c r="B887" s="252"/>
      <c r="C887" s="252"/>
      <c r="D887" s="252"/>
      <c r="E887" s="252"/>
      <c r="F887" s="592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</row>
    <row r="888" ht="15.75" customHeight="1">
      <c r="A888" s="301"/>
      <c r="B888" s="252"/>
      <c r="C888" s="252"/>
      <c r="D888" s="252"/>
      <c r="E888" s="252"/>
      <c r="F888" s="592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</row>
    <row r="889" ht="15.75" customHeight="1">
      <c r="A889" s="301"/>
      <c r="B889" s="252"/>
      <c r="C889" s="252"/>
      <c r="D889" s="252"/>
      <c r="E889" s="252"/>
      <c r="F889" s="592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</row>
    <row r="890" ht="15.75" customHeight="1">
      <c r="A890" s="301"/>
      <c r="B890" s="252"/>
      <c r="C890" s="252"/>
      <c r="D890" s="252"/>
      <c r="E890" s="252"/>
      <c r="F890" s="592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</row>
    <row r="891" ht="15.75" customHeight="1">
      <c r="A891" s="301"/>
      <c r="B891" s="252"/>
      <c r="C891" s="252"/>
      <c r="D891" s="252"/>
      <c r="E891" s="252"/>
      <c r="F891" s="592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</row>
    <row r="892" ht="15.75" customHeight="1">
      <c r="A892" s="301"/>
      <c r="B892" s="252"/>
      <c r="C892" s="252"/>
      <c r="D892" s="252"/>
      <c r="E892" s="252"/>
      <c r="F892" s="592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</row>
    <row r="893" ht="15.75" customHeight="1">
      <c r="A893" s="301"/>
      <c r="B893" s="252"/>
      <c r="C893" s="252"/>
      <c r="D893" s="252"/>
      <c r="E893" s="252"/>
      <c r="F893" s="592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</row>
    <row r="894" ht="15.75" customHeight="1">
      <c r="A894" s="301"/>
      <c r="B894" s="252"/>
      <c r="C894" s="252"/>
      <c r="D894" s="252"/>
      <c r="E894" s="252"/>
      <c r="F894" s="592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</row>
    <row r="895" ht="15.75" customHeight="1">
      <c r="A895" s="301"/>
      <c r="B895" s="252"/>
      <c r="C895" s="252"/>
      <c r="D895" s="252"/>
      <c r="E895" s="252"/>
      <c r="F895" s="592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</row>
    <row r="896" ht="15.75" customHeight="1">
      <c r="A896" s="301"/>
      <c r="B896" s="252"/>
      <c r="C896" s="252"/>
      <c r="D896" s="252"/>
      <c r="E896" s="252"/>
      <c r="F896" s="592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</row>
    <row r="897" ht="15.75" customHeight="1">
      <c r="A897" s="301"/>
      <c r="B897" s="252"/>
      <c r="C897" s="252"/>
      <c r="D897" s="252"/>
      <c r="E897" s="252"/>
      <c r="F897" s="592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</row>
    <row r="898" ht="15.75" customHeight="1">
      <c r="A898" s="301"/>
      <c r="B898" s="252"/>
      <c r="C898" s="252"/>
      <c r="D898" s="252"/>
      <c r="E898" s="252"/>
      <c r="F898" s="592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</row>
    <row r="899" ht="15.75" customHeight="1">
      <c r="A899" s="301"/>
      <c r="B899" s="252"/>
      <c r="C899" s="252"/>
      <c r="D899" s="252"/>
      <c r="E899" s="252"/>
      <c r="F899" s="592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</row>
    <row r="900" ht="15.75" customHeight="1">
      <c r="A900" s="301"/>
      <c r="B900" s="252"/>
      <c r="C900" s="252"/>
      <c r="D900" s="252"/>
      <c r="E900" s="252"/>
      <c r="F900" s="592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</row>
    <row r="901" ht="15.75" customHeight="1">
      <c r="A901" s="301"/>
      <c r="B901" s="252"/>
      <c r="C901" s="252"/>
      <c r="D901" s="252"/>
      <c r="E901" s="252"/>
      <c r="F901" s="592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</row>
    <row r="902" ht="15.75" customHeight="1">
      <c r="A902" s="301"/>
      <c r="B902" s="252"/>
      <c r="C902" s="252"/>
      <c r="D902" s="252"/>
      <c r="E902" s="252"/>
      <c r="F902" s="592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</row>
    <row r="903" ht="15.75" customHeight="1">
      <c r="A903" s="301"/>
      <c r="B903" s="252"/>
      <c r="C903" s="252"/>
      <c r="D903" s="252"/>
      <c r="E903" s="252"/>
      <c r="F903" s="592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</row>
    <row r="904" ht="15.75" customHeight="1">
      <c r="A904" s="301"/>
      <c r="B904" s="252"/>
      <c r="C904" s="252"/>
      <c r="D904" s="252"/>
      <c r="E904" s="252"/>
      <c r="F904" s="592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</row>
    <row r="905" ht="15.75" customHeight="1">
      <c r="A905" s="301"/>
      <c r="B905" s="252"/>
      <c r="C905" s="252"/>
      <c r="D905" s="252"/>
      <c r="E905" s="252"/>
      <c r="F905" s="592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</row>
    <row r="906" ht="15.75" customHeight="1">
      <c r="A906" s="301"/>
      <c r="B906" s="252"/>
      <c r="C906" s="252"/>
      <c r="D906" s="252"/>
      <c r="E906" s="252"/>
      <c r="F906" s="592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</row>
    <row r="907" ht="15.75" customHeight="1">
      <c r="A907" s="301"/>
      <c r="B907" s="252"/>
      <c r="C907" s="252"/>
      <c r="D907" s="252"/>
      <c r="E907" s="252"/>
      <c r="F907" s="592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</row>
    <row r="908" ht="15.75" customHeight="1">
      <c r="A908" s="301"/>
      <c r="B908" s="252"/>
      <c r="C908" s="252"/>
      <c r="D908" s="252"/>
      <c r="E908" s="252"/>
      <c r="F908" s="592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</row>
    <row r="909" ht="15.75" customHeight="1">
      <c r="A909" s="301"/>
      <c r="B909" s="252"/>
      <c r="C909" s="252"/>
      <c r="D909" s="252"/>
      <c r="E909" s="252"/>
      <c r="F909" s="592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</row>
    <row r="910" ht="15.75" customHeight="1">
      <c r="A910" s="301"/>
      <c r="B910" s="252"/>
      <c r="C910" s="252"/>
      <c r="D910" s="252"/>
      <c r="E910" s="252"/>
      <c r="F910" s="592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</row>
    <row r="911" ht="15.75" customHeight="1">
      <c r="A911" s="301"/>
      <c r="B911" s="252"/>
      <c r="C911" s="252"/>
      <c r="D911" s="252"/>
      <c r="E911" s="252"/>
      <c r="F911" s="592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</row>
    <row r="912" ht="15.75" customHeight="1">
      <c r="A912" s="301"/>
      <c r="B912" s="252"/>
      <c r="C912" s="252"/>
      <c r="D912" s="252"/>
      <c r="E912" s="252"/>
      <c r="F912" s="592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</row>
    <row r="913" ht="15.75" customHeight="1">
      <c r="A913" s="301"/>
      <c r="B913" s="252"/>
      <c r="C913" s="252"/>
      <c r="D913" s="252"/>
      <c r="E913" s="252"/>
      <c r="F913" s="592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</row>
    <row r="914" ht="15.75" customHeight="1">
      <c r="A914" s="301"/>
      <c r="B914" s="252"/>
      <c r="C914" s="252"/>
      <c r="D914" s="252"/>
      <c r="E914" s="252"/>
      <c r="F914" s="592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</row>
    <row r="915" ht="15.75" customHeight="1">
      <c r="A915" s="301"/>
      <c r="B915" s="252"/>
      <c r="C915" s="252"/>
      <c r="D915" s="252"/>
      <c r="E915" s="252"/>
      <c r="F915" s="592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</row>
    <row r="916" ht="15.75" customHeight="1">
      <c r="A916" s="301"/>
      <c r="B916" s="252"/>
      <c r="C916" s="252"/>
      <c r="D916" s="252"/>
      <c r="E916" s="252"/>
      <c r="F916" s="592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</row>
    <row r="917" ht="15.75" customHeight="1">
      <c r="A917" s="301"/>
      <c r="B917" s="252"/>
      <c r="C917" s="252"/>
      <c r="D917" s="252"/>
      <c r="E917" s="252"/>
      <c r="F917" s="592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</row>
    <row r="918" ht="15.75" customHeight="1">
      <c r="A918" s="301"/>
      <c r="B918" s="252"/>
      <c r="C918" s="252"/>
      <c r="D918" s="252"/>
      <c r="E918" s="252"/>
      <c r="F918" s="592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</row>
    <row r="919" ht="15.75" customHeight="1">
      <c r="A919" s="301"/>
      <c r="B919" s="252"/>
      <c r="C919" s="252"/>
      <c r="D919" s="252"/>
      <c r="E919" s="252"/>
      <c r="F919" s="592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</row>
    <row r="920" ht="15.75" customHeight="1">
      <c r="A920" s="301"/>
      <c r="B920" s="252"/>
      <c r="C920" s="252"/>
      <c r="D920" s="252"/>
      <c r="E920" s="252"/>
      <c r="F920" s="592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</row>
    <row r="921" ht="15.75" customHeight="1">
      <c r="A921" s="301"/>
      <c r="B921" s="252"/>
      <c r="C921" s="252"/>
      <c r="D921" s="252"/>
      <c r="E921" s="252"/>
      <c r="F921" s="592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</row>
    <row r="922" ht="15.75" customHeight="1">
      <c r="A922" s="301"/>
      <c r="B922" s="252"/>
      <c r="C922" s="252"/>
      <c r="D922" s="252"/>
      <c r="E922" s="252"/>
      <c r="F922" s="592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</row>
    <row r="923" ht="15.75" customHeight="1">
      <c r="A923" s="301"/>
      <c r="B923" s="252"/>
      <c r="C923" s="252"/>
      <c r="D923" s="252"/>
      <c r="E923" s="252"/>
      <c r="F923" s="592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</row>
    <row r="924" ht="15.75" customHeight="1">
      <c r="A924" s="301"/>
      <c r="B924" s="252"/>
      <c r="C924" s="252"/>
      <c r="D924" s="252"/>
      <c r="E924" s="252"/>
      <c r="F924" s="592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</row>
    <row r="925" ht="15.75" customHeight="1">
      <c r="A925" s="301"/>
      <c r="B925" s="252"/>
      <c r="C925" s="252"/>
      <c r="D925" s="252"/>
      <c r="E925" s="252"/>
      <c r="F925" s="592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</row>
    <row r="926" ht="15.75" customHeight="1">
      <c r="A926" s="301"/>
      <c r="B926" s="252"/>
      <c r="C926" s="252"/>
      <c r="D926" s="252"/>
      <c r="E926" s="252"/>
      <c r="F926" s="592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</row>
    <row r="927" ht="15.75" customHeight="1">
      <c r="A927" s="301"/>
      <c r="B927" s="252"/>
      <c r="C927" s="252"/>
      <c r="D927" s="252"/>
      <c r="E927" s="252"/>
      <c r="F927" s="592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</row>
    <row r="928" ht="15.75" customHeight="1">
      <c r="A928" s="301"/>
      <c r="B928" s="252"/>
      <c r="C928" s="252"/>
      <c r="D928" s="252"/>
      <c r="E928" s="252"/>
      <c r="F928" s="592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</row>
    <row r="929" ht="15.75" customHeight="1">
      <c r="A929" s="301"/>
      <c r="B929" s="252"/>
      <c r="C929" s="252"/>
      <c r="D929" s="252"/>
      <c r="E929" s="252"/>
      <c r="F929" s="592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</row>
    <row r="930" ht="15.75" customHeight="1">
      <c r="A930" s="301"/>
      <c r="B930" s="252"/>
      <c r="C930" s="252"/>
      <c r="D930" s="252"/>
      <c r="E930" s="252"/>
      <c r="F930" s="592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</row>
    <row r="931" ht="15.75" customHeight="1">
      <c r="A931" s="301"/>
      <c r="B931" s="252"/>
      <c r="C931" s="252"/>
      <c r="D931" s="252"/>
      <c r="E931" s="252"/>
      <c r="F931" s="592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</row>
    <row r="932" ht="15.75" customHeight="1">
      <c r="A932" s="301"/>
      <c r="B932" s="252"/>
      <c r="C932" s="252"/>
      <c r="D932" s="252"/>
      <c r="E932" s="252"/>
      <c r="F932" s="592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</row>
    <row r="933" ht="15.75" customHeight="1">
      <c r="A933" s="301"/>
      <c r="B933" s="252"/>
      <c r="C933" s="252"/>
      <c r="D933" s="252"/>
      <c r="E933" s="252"/>
      <c r="F933" s="592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</row>
    <row r="934" ht="15.75" customHeight="1">
      <c r="A934" s="301"/>
      <c r="B934" s="252"/>
      <c r="C934" s="252"/>
      <c r="D934" s="252"/>
      <c r="E934" s="252"/>
      <c r="F934" s="592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</row>
    <row r="935" ht="15.75" customHeight="1">
      <c r="A935" s="301"/>
      <c r="B935" s="252"/>
      <c r="C935" s="252"/>
      <c r="D935" s="252"/>
      <c r="E935" s="252"/>
      <c r="F935" s="592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</row>
    <row r="936" ht="15.75" customHeight="1">
      <c r="A936" s="301"/>
      <c r="B936" s="252"/>
      <c r="C936" s="252"/>
      <c r="D936" s="252"/>
      <c r="E936" s="252"/>
      <c r="F936" s="592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</row>
    <row r="937" ht="15.75" customHeight="1">
      <c r="A937" s="301"/>
      <c r="B937" s="252"/>
      <c r="C937" s="252"/>
      <c r="D937" s="252"/>
      <c r="E937" s="252"/>
      <c r="F937" s="592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</row>
    <row r="938" ht="15.75" customHeight="1">
      <c r="A938" s="301"/>
      <c r="B938" s="252"/>
      <c r="C938" s="252"/>
      <c r="D938" s="252"/>
      <c r="E938" s="252"/>
      <c r="F938" s="592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</row>
    <row r="939" ht="15.75" customHeight="1">
      <c r="A939" s="301"/>
      <c r="B939" s="252"/>
      <c r="C939" s="252"/>
      <c r="D939" s="252"/>
      <c r="E939" s="252"/>
      <c r="F939" s="592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</row>
    <row r="940" ht="15.75" customHeight="1">
      <c r="A940" s="301"/>
      <c r="B940" s="252"/>
      <c r="C940" s="252"/>
      <c r="D940" s="252"/>
      <c r="E940" s="252"/>
      <c r="F940" s="592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</row>
    <row r="941" ht="15.75" customHeight="1">
      <c r="A941" s="301"/>
      <c r="B941" s="252"/>
      <c r="C941" s="252"/>
      <c r="D941" s="252"/>
      <c r="E941" s="252"/>
      <c r="F941" s="592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</row>
    <row r="942" ht="15.75" customHeight="1">
      <c r="A942" s="301"/>
      <c r="B942" s="252"/>
      <c r="C942" s="252"/>
      <c r="D942" s="252"/>
      <c r="E942" s="252"/>
      <c r="F942" s="592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</row>
    <row r="943" ht="15.75" customHeight="1">
      <c r="A943" s="301"/>
      <c r="B943" s="252"/>
      <c r="C943" s="252"/>
      <c r="D943" s="252"/>
      <c r="E943" s="252"/>
      <c r="F943" s="592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</row>
    <row r="944" ht="15.75" customHeight="1">
      <c r="A944" s="301"/>
      <c r="B944" s="252"/>
      <c r="C944" s="252"/>
      <c r="D944" s="252"/>
      <c r="E944" s="252"/>
      <c r="F944" s="592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</row>
    <row r="945" ht="15.75" customHeight="1">
      <c r="A945" s="301"/>
      <c r="B945" s="252"/>
      <c r="C945" s="252"/>
      <c r="D945" s="252"/>
      <c r="E945" s="252"/>
      <c r="F945" s="592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</row>
    <row r="946" ht="15.75" customHeight="1">
      <c r="A946" s="301"/>
      <c r="B946" s="252"/>
      <c r="C946" s="252"/>
      <c r="D946" s="252"/>
      <c r="E946" s="252"/>
      <c r="F946" s="592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</row>
    <row r="947" ht="15.75" customHeight="1">
      <c r="A947" s="301"/>
      <c r="B947" s="252"/>
      <c r="C947" s="252"/>
      <c r="D947" s="252"/>
      <c r="E947" s="252"/>
      <c r="F947" s="592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</row>
    <row r="948" ht="15.75" customHeight="1">
      <c r="A948" s="301"/>
      <c r="B948" s="252"/>
      <c r="C948" s="252"/>
      <c r="D948" s="252"/>
      <c r="E948" s="252"/>
      <c r="F948" s="592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</row>
    <row r="949" ht="15.75" customHeight="1">
      <c r="A949" s="301"/>
      <c r="B949" s="252"/>
      <c r="C949" s="252"/>
      <c r="D949" s="252"/>
      <c r="E949" s="252"/>
      <c r="F949" s="592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</row>
    <row r="950" ht="15.75" customHeight="1">
      <c r="A950" s="301"/>
      <c r="B950" s="252"/>
      <c r="C950" s="252"/>
      <c r="D950" s="252"/>
      <c r="E950" s="252"/>
      <c r="F950" s="592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</row>
    <row r="951" ht="15.75" customHeight="1">
      <c r="A951" s="301"/>
      <c r="B951" s="252"/>
      <c r="C951" s="252"/>
      <c r="D951" s="252"/>
      <c r="E951" s="252"/>
      <c r="F951" s="592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</row>
    <row r="952" ht="15.75" customHeight="1">
      <c r="A952" s="301"/>
      <c r="B952" s="252"/>
      <c r="C952" s="252"/>
      <c r="D952" s="252"/>
      <c r="E952" s="252"/>
      <c r="F952" s="592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</row>
    <row r="953" ht="15.75" customHeight="1">
      <c r="A953" s="301"/>
      <c r="B953" s="252"/>
      <c r="C953" s="252"/>
      <c r="D953" s="252"/>
      <c r="E953" s="252"/>
      <c r="F953" s="592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</row>
    <row r="954" ht="15.75" customHeight="1">
      <c r="A954" s="301"/>
      <c r="B954" s="252"/>
      <c r="C954" s="252"/>
      <c r="D954" s="252"/>
      <c r="E954" s="252"/>
      <c r="F954" s="592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</row>
    <row r="955" ht="15.75" customHeight="1">
      <c r="A955" s="301"/>
      <c r="B955" s="252"/>
      <c r="C955" s="252"/>
      <c r="D955" s="252"/>
      <c r="E955" s="252"/>
      <c r="F955" s="592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</row>
    <row r="956" ht="15.75" customHeight="1">
      <c r="A956" s="301"/>
      <c r="B956" s="252"/>
      <c r="C956" s="252"/>
      <c r="D956" s="252"/>
      <c r="E956" s="252"/>
      <c r="F956" s="592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</row>
    <row r="957" ht="15.75" customHeight="1">
      <c r="A957" s="301"/>
      <c r="B957" s="252"/>
      <c r="C957" s="252"/>
      <c r="D957" s="252"/>
      <c r="E957" s="252"/>
      <c r="F957" s="592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</row>
    <row r="958" ht="15.75" customHeight="1">
      <c r="A958" s="301"/>
      <c r="B958" s="252"/>
      <c r="C958" s="252"/>
      <c r="D958" s="252"/>
      <c r="E958" s="252"/>
      <c r="F958" s="592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</row>
    <row r="959" ht="15.75" customHeight="1">
      <c r="A959" s="301"/>
      <c r="B959" s="252"/>
      <c r="C959" s="252"/>
      <c r="D959" s="252"/>
      <c r="E959" s="252"/>
      <c r="F959" s="592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</row>
    <row r="960" ht="15.75" customHeight="1">
      <c r="A960" s="301"/>
      <c r="B960" s="252"/>
      <c r="C960" s="252"/>
      <c r="D960" s="252"/>
      <c r="E960" s="252"/>
      <c r="F960" s="592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</row>
    <row r="961" ht="15.75" customHeight="1">
      <c r="A961" s="301"/>
      <c r="B961" s="252"/>
      <c r="C961" s="252"/>
      <c r="D961" s="252"/>
      <c r="E961" s="252"/>
      <c r="F961" s="592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</row>
    <row r="962" ht="15.75" customHeight="1">
      <c r="A962" s="301"/>
      <c r="B962" s="252"/>
      <c r="C962" s="252"/>
      <c r="D962" s="252"/>
      <c r="E962" s="252"/>
      <c r="F962" s="592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</row>
    <row r="963" ht="15.75" customHeight="1">
      <c r="A963" s="301"/>
      <c r="B963" s="252"/>
      <c r="C963" s="252"/>
      <c r="D963" s="252"/>
      <c r="E963" s="252"/>
      <c r="F963" s="592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</row>
    <row r="964" ht="15.75" customHeight="1">
      <c r="A964" s="301"/>
      <c r="B964" s="252"/>
      <c r="C964" s="252"/>
      <c r="D964" s="252"/>
      <c r="E964" s="252"/>
      <c r="F964" s="592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</row>
    <row r="965" ht="15.75" customHeight="1">
      <c r="A965" s="301"/>
      <c r="B965" s="252"/>
      <c r="C965" s="252"/>
      <c r="D965" s="252"/>
      <c r="E965" s="252"/>
      <c r="F965" s="592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</row>
    <row r="966" ht="15.75" customHeight="1">
      <c r="A966" s="301"/>
      <c r="B966" s="252"/>
      <c r="C966" s="252"/>
      <c r="D966" s="252"/>
      <c r="E966" s="252"/>
      <c r="F966" s="592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</row>
    <row r="967" ht="15.75" customHeight="1">
      <c r="A967" s="301"/>
      <c r="B967" s="252"/>
      <c r="C967" s="252"/>
      <c r="D967" s="252"/>
      <c r="E967" s="252"/>
      <c r="F967" s="592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</row>
    <row r="968" ht="15.75" customHeight="1">
      <c r="A968" s="301"/>
      <c r="B968" s="252"/>
      <c r="C968" s="252"/>
      <c r="D968" s="252"/>
      <c r="E968" s="252"/>
      <c r="F968" s="592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</row>
    <row r="969" ht="15.75" customHeight="1">
      <c r="A969" s="301"/>
      <c r="B969" s="252"/>
      <c r="C969" s="252"/>
      <c r="D969" s="252"/>
      <c r="E969" s="252"/>
      <c r="F969" s="592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</row>
    <row r="970" ht="15.75" customHeight="1">
      <c r="A970" s="301"/>
      <c r="B970" s="252"/>
      <c r="C970" s="252"/>
      <c r="D970" s="252"/>
      <c r="E970" s="252"/>
      <c r="F970" s="592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</row>
    <row r="971" ht="15.75" customHeight="1">
      <c r="A971" s="301"/>
      <c r="B971" s="252"/>
      <c r="C971" s="252"/>
      <c r="D971" s="252"/>
      <c r="E971" s="252"/>
      <c r="F971" s="592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</row>
    <row r="972" ht="15.75" customHeight="1">
      <c r="A972" s="301"/>
      <c r="B972" s="252"/>
      <c r="C972" s="252"/>
      <c r="D972" s="252"/>
      <c r="E972" s="252"/>
      <c r="F972" s="592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</row>
    <row r="973" ht="15.75" customHeight="1">
      <c r="A973" s="301"/>
      <c r="B973" s="252"/>
      <c r="C973" s="252"/>
      <c r="D973" s="252"/>
      <c r="E973" s="252"/>
      <c r="F973" s="592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</row>
    <row r="974" ht="15.75" customHeight="1">
      <c r="A974" s="301"/>
      <c r="B974" s="252"/>
      <c r="C974" s="252"/>
      <c r="D974" s="252"/>
      <c r="E974" s="252"/>
      <c r="F974" s="592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</row>
    <row r="975" ht="15.75" customHeight="1">
      <c r="A975" s="301"/>
      <c r="B975" s="252"/>
      <c r="C975" s="252"/>
      <c r="D975" s="252"/>
      <c r="E975" s="252"/>
      <c r="F975" s="592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</row>
    <row r="976" ht="15.75" customHeight="1">
      <c r="A976" s="301"/>
      <c r="B976" s="252"/>
      <c r="C976" s="252"/>
      <c r="D976" s="252"/>
      <c r="E976" s="252"/>
      <c r="F976" s="592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</row>
    <row r="977" ht="15.75" customHeight="1">
      <c r="A977" s="301"/>
      <c r="B977" s="252"/>
      <c r="C977" s="252"/>
      <c r="D977" s="252"/>
      <c r="E977" s="252"/>
      <c r="F977" s="592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</row>
    <row r="978" ht="15.75" customHeight="1">
      <c r="A978" s="301"/>
      <c r="B978" s="252"/>
      <c r="C978" s="252"/>
      <c r="D978" s="252"/>
      <c r="E978" s="252"/>
      <c r="F978" s="592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</row>
    <row r="979" ht="15.75" customHeight="1">
      <c r="A979" s="301"/>
      <c r="B979" s="252"/>
      <c r="C979" s="252"/>
      <c r="D979" s="252"/>
      <c r="E979" s="252"/>
      <c r="F979" s="592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</row>
    <row r="980" ht="15.75" customHeight="1">
      <c r="A980" s="301"/>
      <c r="B980" s="252"/>
      <c r="C980" s="252"/>
      <c r="D980" s="252"/>
      <c r="E980" s="252"/>
      <c r="F980" s="592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</row>
    <row r="981" ht="15.75" customHeight="1">
      <c r="A981" s="301"/>
      <c r="B981" s="252"/>
      <c r="C981" s="252"/>
      <c r="D981" s="252"/>
      <c r="E981" s="252"/>
      <c r="F981" s="592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</row>
    <row r="982" ht="15.75" customHeight="1">
      <c r="A982" s="301"/>
      <c r="B982" s="252"/>
      <c r="C982" s="252"/>
      <c r="D982" s="252"/>
      <c r="E982" s="252"/>
      <c r="F982" s="592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</row>
    <row r="983" ht="15.75" customHeight="1">
      <c r="A983" s="301"/>
      <c r="B983" s="252"/>
      <c r="C983" s="252"/>
      <c r="D983" s="252"/>
      <c r="E983" s="252"/>
      <c r="F983" s="592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</row>
    <row r="984" ht="15.75" customHeight="1">
      <c r="A984" s="301"/>
      <c r="B984" s="252"/>
      <c r="C984" s="252"/>
      <c r="D984" s="252"/>
      <c r="E984" s="252"/>
      <c r="F984" s="592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</row>
    <row r="985" ht="15.75" customHeight="1">
      <c r="A985" s="301"/>
      <c r="B985" s="252"/>
      <c r="C985" s="252"/>
      <c r="D985" s="252"/>
      <c r="E985" s="252"/>
      <c r="F985" s="592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</row>
    <row r="986" ht="15.75" customHeight="1">
      <c r="A986" s="301"/>
      <c r="B986" s="252"/>
      <c r="C986" s="252"/>
      <c r="D986" s="252"/>
      <c r="E986" s="252"/>
      <c r="F986" s="592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</row>
    <row r="987" ht="15.75" customHeight="1">
      <c r="A987" s="301"/>
      <c r="B987" s="252"/>
      <c r="C987" s="252"/>
      <c r="D987" s="252"/>
      <c r="E987" s="252"/>
      <c r="F987" s="592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</row>
    <row r="988" ht="15.75" customHeight="1">
      <c r="A988" s="301"/>
      <c r="B988" s="252"/>
      <c r="C988" s="252"/>
      <c r="D988" s="252"/>
      <c r="E988" s="252"/>
      <c r="F988" s="592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</row>
    <row r="989" ht="15.75" customHeight="1">
      <c r="A989" s="301"/>
      <c r="B989" s="252"/>
      <c r="C989" s="252"/>
      <c r="D989" s="252"/>
      <c r="E989" s="252"/>
      <c r="F989" s="592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</row>
    <row r="990" ht="15.75" customHeight="1">
      <c r="A990" s="301"/>
      <c r="B990" s="252"/>
      <c r="C990" s="252"/>
      <c r="D990" s="252"/>
      <c r="E990" s="252"/>
      <c r="F990" s="592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</row>
    <row r="991" ht="15.75" customHeight="1">
      <c r="A991" s="301"/>
      <c r="B991" s="252"/>
      <c r="C991" s="252"/>
      <c r="D991" s="252"/>
      <c r="E991" s="252"/>
      <c r="F991" s="592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</row>
    <row r="992" ht="15.75" customHeight="1">
      <c r="A992" s="301"/>
      <c r="B992" s="252"/>
      <c r="C992" s="252"/>
      <c r="D992" s="252"/>
      <c r="E992" s="252"/>
      <c r="F992" s="592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</row>
    <row r="993" ht="15.75" customHeight="1">
      <c r="A993" s="301"/>
      <c r="B993" s="252"/>
      <c r="C993" s="252"/>
      <c r="D993" s="252"/>
      <c r="E993" s="252"/>
      <c r="F993" s="592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</row>
    <row r="994" ht="15.75" customHeight="1">
      <c r="A994" s="301"/>
      <c r="B994" s="252"/>
      <c r="C994" s="252"/>
      <c r="D994" s="252"/>
      <c r="E994" s="252"/>
      <c r="F994" s="592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</row>
    <row r="995" ht="15.75" customHeight="1">
      <c r="A995" s="301"/>
      <c r="B995" s="252"/>
      <c r="C995" s="252"/>
      <c r="D995" s="252"/>
      <c r="E995" s="252"/>
      <c r="F995" s="592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</row>
    <row r="996" ht="15.75" customHeight="1">
      <c r="A996" s="301"/>
      <c r="B996" s="252"/>
      <c r="C996" s="252"/>
      <c r="D996" s="252"/>
      <c r="E996" s="252"/>
      <c r="F996" s="592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</row>
    <row r="997" ht="15.75" customHeight="1">
      <c r="A997" s="301"/>
      <c r="B997" s="252"/>
      <c r="C997" s="252"/>
      <c r="D997" s="252"/>
      <c r="E997" s="252"/>
      <c r="F997" s="592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</row>
    <row r="998" ht="15.75" customHeight="1">
      <c r="A998" s="301"/>
      <c r="B998" s="252"/>
      <c r="C998" s="252"/>
      <c r="D998" s="252"/>
      <c r="E998" s="252"/>
      <c r="F998" s="592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</row>
    <row r="999" ht="15.75" customHeight="1">
      <c r="A999" s="301"/>
      <c r="B999" s="252"/>
      <c r="C999" s="252"/>
      <c r="D999" s="252"/>
      <c r="E999" s="252"/>
      <c r="F999" s="592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</row>
    <row r="1000" ht="15.75" customHeight="1">
      <c r="A1000" s="301"/>
      <c r="B1000" s="252"/>
      <c r="C1000" s="252"/>
      <c r="D1000" s="252"/>
      <c r="E1000" s="252"/>
      <c r="F1000" s="592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</row>
    <row r="1001" ht="15.75" customHeight="1">
      <c r="A1001" s="301"/>
      <c r="B1001" s="252"/>
      <c r="C1001" s="252"/>
      <c r="D1001" s="252"/>
      <c r="E1001" s="252"/>
      <c r="F1001" s="592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</row>
    <row r="1002" ht="15.75" customHeight="1">
      <c r="A1002" s="301"/>
      <c r="B1002" s="252"/>
      <c r="C1002" s="252"/>
      <c r="D1002" s="252"/>
      <c r="E1002" s="252"/>
      <c r="F1002" s="592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</row>
    <row r="1003" ht="15.75" customHeight="1">
      <c r="A1003" s="301"/>
      <c r="B1003" s="252"/>
      <c r="C1003" s="252"/>
      <c r="D1003" s="252"/>
      <c r="E1003" s="252"/>
      <c r="F1003" s="592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</row>
    <row r="1004" ht="15.75" customHeight="1">
      <c r="A1004" s="301"/>
      <c r="B1004" s="252"/>
      <c r="C1004" s="252"/>
      <c r="D1004" s="252"/>
      <c r="E1004" s="252"/>
      <c r="F1004" s="592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</row>
    <row r="1005" ht="15.75" customHeight="1">
      <c r="A1005" s="301"/>
      <c r="B1005" s="252"/>
      <c r="C1005" s="252"/>
      <c r="D1005" s="252"/>
      <c r="E1005" s="252"/>
      <c r="F1005" s="592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</row>
    <row r="1006" ht="15.75" customHeight="1">
      <c r="A1006" s="301"/>
      <c r="B1006" s="252"/>
      <c r="C1006" s="252"/>
      <c r="D1006" s="252"/>
      <c r="E1006" s="252"/>
      <c r="F1006" s="592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</row>
    <row r="1007" ht="15.75" customHeight="1">
      <c r="A1007" s="301"/>
      <c r="B1007" s="252"/>
      <c r="C1007" s="252"/>
      <c r="D1007" s="252"/>
      <c r="E1007" s="252"/>
      <c r="F1007" s="592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</row>
    <row r="1008" ht="15.75" customHeight="1">
      <c r="A1008" s="301"/>
      <c r="B1008" s="252"/>
      <c r="C1008" s="252"/>
      <c r="D1008" s="252"/>
      <c r="E1008" s="252"/>
      <c r="F1008" s="592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</row>
    <row r="1009" ht="15.75" customHeight="1">
      <c r="A1009" s="301"/>
      <c r="B1009" s="252"/>
      <c r="C1009" s="252"/>
      <c r="D1009" s="252"/>
      <c r="E1009" s="252"/>
      <c r="F1009" s="592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</row>
    <row r="1010" ht="15.75" customHeight="1">
      <c r="A1010" s="301"/>
      <c r="B1010" s="252"/>
      <c r="C1010" s="252"/>
      <c r="D1010" s="252"/>
      <c r="E1010" s="252"/>
      <c r="F1010" s="592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</row>
    <row r="1011" ht="15.75" customHeight="1">
      <c r="A1011" s="301"/>
      <c r="B1011" s="252"/>
      <c r="C1011" s="252"/>
      <c r="D1011" s="252"/>
      <c r="E1011" s="252"/>
      <c r="F1011" s="592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</row>
    <row r="1012" ht="15.75" customHeight="1">
      <c r="A1012" s="301"/>
      <c r="B1012" s="252"/>
      <c r="C1012" s="252"/>
      <c r="D1012" s="252"/>
      <c r="E1012" s="252"/>
      <c r="F1012" s="592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</row>
    <row r="1013" ht="15.75" customHeight="1">
      <c r="A1013" s="301"/>
      <c r="B1013" s="252"/>
      <c r="C1013" s="252"/>
      <c r="D1013" s="252"/>
      <c r="E1013" s="252"/>
      <c r="F1013" s="592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</row>
    <row r="1014" ht="15.75" customHeight="1">
      <c r="A1014" s="301"/>
      <c r="B1014" s="252"/>
      <c r="C1014" s="252"/>
      <c r="D1014" s="252"/>
      <c r="E1014" s="252"/>
      <c r="F1014" s="592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</row>
    <row r="1015" ht="15.75" customHeight="1">
      <c r="A1015" s="301"/>
      <c r="B1015" s="252"/>
      <c r="C1015" s="252"/>
      <c r="D1015" s="252"/>
      <c r="E1015" s="252"/>
      <c r="F1015" s="592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</row>
    <row r="1016" ht="15.75" customHeight="1">
      <c r="A1016" s="301"/>
      <c r="B1016" s="252"/>
      <c r="C1016" s="252"/>
      <c r="D1016" s="252"/>
      <c r="E1016" s="252"/>
      <c r="F1016" s="592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</row>
    <row r="1017" ht="15.75" customHeight="1">
      <c r="A1017" s="301"/>
      <c r="B1017" s="252"/>
      <c r="C1017" s="252"/>
      <c r="D1017" s="252"/>
      <c r="E1017" s="252"/>
      <c r="F1017" s="592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</row>
    <row r="1018" ht="15.75" customHeight="1">
      <c r="A1018" s="301"/>
      <c r="B1018" s="252"/>
      <c r="C1018" s="252"/>
      <c r="D1018" s="252"/>
      <c r="E1018" s="252"/>
      <c r="F1018" s="592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</row>
    <row r="1019" ht="15.75" customHeight="1">
      <c r="A1019" s="301"/>
      <c r="B1019" s="252"/>
      <c r="C1019" s="252"/>
      <c r="D1019" s="252"/>
      <c r="E1019" s="252"/>
      <c r="F1019" s="592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</row>
    <row r="1020" ht="15.75" customHeight="1">
      <c r="A1020" s="301"/>
      <c r="B1020" s="252"/>
      <c r="C1020" s="252"/>
      <c r="D1020" s="252"/>
      <c r="E1020" s="252"/>
      <c r="F1020" s="592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</row>
    <row r="1021" ht="15.75" customHeight="1">
      <c r="A1021" s="301"/>
      <c r="B1021" s="252"/>
      <c r="C1021" s="252"/>
      <c r="D1021" s="252"/>
      <c r="E1021" s="252"/>
      <c r="F1021" s="592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</row>
    <row r="1022" ht="15.75" customHeight="1">
      <c r="A1022" s="301"/>
      <c r="B1022" s="252"/>
      <c r="C1022" s="252"/>
      <c r="D1022" s="252"/>
      <c r="E1022" s="252"/>
      <c r="F1022" s="592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</row>
    <row r="1023" ht="15.75" customHeight="1">
      <c r="A1023" s="301"/>
      <c r="B1023" s="252"/>
      <c r="C1023" s="252"/>
      <c r="D1023" s="252"/>
      <c r="E1023" s="252"/>
      <c r="F1023" s="592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</row>
    <row r="1024" ht="15.75" customHeight="1">
      <c r="A1024" s="301"/>
      <c r="B1024" s="252"/>
      <c r="C1024" s="252"/>
      <c r="D1024" s="252"/>
      <c r="E1024" s="252"/>
      <c r="F1024" s="592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</row>
    <row r="1025" ht="15.75" customHeight="1">
      <c r="A1025" s="301"/>
      <c r="B1025" s="252"/>
      <c r="C1025" s="252"/>
      <c r="D1025" s="252"/>
      <c r="E1025" s="252"/>
      <c r="F1025" s="592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</row>
    <row r="1026" ht="15.75" customHeight="1">
      <c r="A1026" s="301"/>
      <c r="B1026" s="252"/>
      <c r="C1026" s="252"/>
      <c r="D1026" s="252"/>
      <c r="E1026" s="252"/>
      <c r="F1026" s="592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</row>
    <row r="1027" ht="15.75" customHeight="1">
      <c r="A1027" s="301"/>
      <c r="B1027" s="252"/>
      <c r="C1027" s="252"/>
      <c r="D1027" s="252"/>
      <c r="E1027" s="252"/>
      <c r="F1027" s="592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</row>
    <row r="1028" ht="15.75" customHeight="1">
      <c r="A1028" s="301"/>
      <c r="B1028" s="252"/>
      <c r="C1028" s="252"/>
      <c r="D1028" s="252"/>
      <c r="E1028" s="252"/>
      <c r="F1028" s="592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</row>
    <row r="1029" ht="15.75" customHeight="1">
      <c r="A1029" s="301"/>
      <c r="B1029" s="252"/>
      <c r="C1029" s="252"/>
      <c r="D1029" s="252"/>
      <c r="E1029" s="252"/>
      <c r="F1029" s="592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</row>
    <row r="1030" ht="15.75" customHeight="1">
      <c r="A1030" s="301"/>
      <c r="B1030" s="252"/>
      <c r="C1030" s="252"/>
      <c r="D1030" s="252"/>
      <c r="E1030" s="252"/>
      <c r="F1030" s="592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</row>
    <row r="1031" ht="15.75" customHeight="1">
      <c r="A1031" s="301"/>
      <c r="B1031" s="252"/>
      <c r="C1031" s="252"/>
      <c r="D1031" s="252"/>
      <c r="E1031" s="252"/>
      <c r="F1031" s="592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</row>
    <row r="1032" ht="15.75" customHeight="1">
      <c r="A1032" s="301"/>
      <c r="B1032" s="252"/>
      <c r="C1032" s="252"/>
      <c r="D1032" s="252"/>
      <c r="E1032" s="252"/>
      <c r="F1032" s="592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</row>
    <row r="1033" ht="15.75" customHeight="1">
      <c r="A1033" s="301"/>
      <c r="B1033" s="252"/>
      <c r="C1033" s="252"/>
      <c r="D1033" s="252"/>
      <c r="E1033" s="252"/>
      <c r="F1033" s="592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</row>
    <row r="1034" ht="15.75" customHeight="1">
      <c r="A1034" s="301"/>
      <c r="B1034" s="252"/>
      <c r="C1034" s="252"/>
      <c r="D1034" s="252"/>
      <c r="E1034" s="252"/>
      <c r="F1034" s="592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</row>
    <row r="1035" ht="15.75" customHeight="1">
      <c r="A1035" s="301"/>
      <c r="B1035" s="252"/>
      <c r="C1035" s="252"/>
      <c r="D1035" s="252"/>
      <c r="E1035" s="252"/>
      <c r="F1035" s="592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</row>
    <row r="1036" ht="15.75" customHeight="1">
      <c r="A1036" s="301"/>
      <c r="B1036" s="252"/>
      <c r="C1036" s="252"/>
      <c r="D1036" s="252"/>
      <c r="E1036" s="252"/>
      <c r="F1036" s="592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</row>
    <row r="1037" ht="15.75" customHeight="1">
      <c r="A1037" s="301"/>
      <c r="B1037" s="252"/>
      <c r="C1037" s="252"/>
      <c r="D1037" s="252"/>
      <c r="E1037" s="252"/>
      <c r="F1037" s="592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</row>
    <row r="1038" ht="15.75" customHeight="1">
      <c r="A1038" s="301"/>
      <c r="B1038" s="252"/>
      <c r="C1038" s="252"/>
      <c r="D1038" s="252"/>
      <c r="E1038" s="252"/>
      <c r="F1038" s="592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</row>
    <row r="1039" ht="15.75" customHeight="1">
      <c r="A1039" s="301"/>
      <c r="B1039" s="252"/>
      <c r="C1039" s="252"/>
      <c r="D1039" s="252"/>
      <c r="E1039" s="252"/>
      <c r="F1039" s="592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</row>
    <row r="1040" ht="15.75" customHeight="1">
      <c r="A1040" s="301"/>
      <c r="B1040" s="252"/>
      <c r="C1040" s="252"/>
      <c r="D1040" s="252"/>
      <c r="E1040" s="252"/>
      <c r="F1040" s="592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</row>
    <row r="1041" ht="15.75" customHeight="1">
      <c r="A1041" s="301"/>
      <c r="B1041" s="252"/>
      <c r="C1041" s="252"/>
      <c r="D1041" s="252"/>
      <c r="E1041" s="252"/>
      <c r="F1041" s="592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</row>
  </sheetData>
  <autoFilter ref="$A$4:$AL$278">
    <filterColumn colId="3">
      <filters>
        <filter val="пуш"/>
        <filter val="Од"/>
        <filter val="ПУш"/>
      </filters>
    </filterColumn>
  </autoFilter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5"/>
    <col customWidth="1" min="3" max="3" width="6.63"/>
    <col customWidth="1" min="4" max="4" width="7.38"/>
    <col customWidth="1" min="5" max="5" width="11.13"/>
    <col customWidth="1" min="6" max="6" width="25.75"/>
    <col customWidth="1" min="7" max="7" width="18.38"/>
    <col customWidth="1" min="8" max="8" width="6.13"/>
    <col customWidth="1" min="9" max="9" width="6.0"/>
    <col customWidth="1" min="10" max="10" width="5.63"/>
    <col customWidth="1" min="11" max="11" width="7.88"/>
    <col customWidth="1" min="12" max="12" width="7.5"/>
    <col customWidth="1" min="13" max="13" width="8.0"/>
    <col customWidth="1" min="14" max="14" width="17.5"/>
    <col customWidth="1" min="15" max="15" width="12.75"/>
    <col customWidth="1" min="16" max="16" width="16.13"/>
    <col customWidth="1" min="17" max="17" width="29.0"/>
    <col customWidth="1" min="18" max="38" width="11.13"/>
  </cols>
  <sheetData>
    <row r="1" ht="15.75" customHeight="1">
      <c r="A1" s="247"/>
      <c r="B1" s="247"/>
      <c r="C1" s="247"/>
      <c r="D1" s="247"/>
      <c r="E1" s="247"/>
      <c r="F1" s="248"/>
      <c r="G1" s="247"/>
      <c r="H1" s="249"/>
      <c r="I1" s="247"/>
      <c r="J1" s="247"/>
      <c r="K1" s="247"/>
      <c r="L1" s="250"/>
      <c r="M1" s="251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52"/>
      <c r="AK1" s="252"/>
      <c r="AL1" s="252"/>
    </row>
    <row r="2" ht="15.75" customHeight="1">
      <c r="A2" s="247"/>
      <c r="B2" s="253">
        <v>45658.0</v>
      </c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52"/>
      <c r="AK2" s="252"/>
      <c r="AL2" s="252"/>
    </row>
    <row r="3" ht="15.75" customHeight="1">
      <c r="A3" s="247"/>
      <c r="B3" s="254" t="s">
        <v>1789</v>
      </c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52"/>
      <c r="AK3" s="252"/>
      <c r="AL3" s="252"/>
    </row>
    <row r="4" ht="15.75" customHeight="1">
      <c r="A4" s="247"/>
      <c r="B4" s="255"/>
      <c r="C4" s="255"/>
      <c r="D4" s="255" t="s">
        <v>309</v>
      </c>
      <c r="E4" s="255" t="s">
        <v>310</v>
      </c>
      <c r="F4" s="256" t="s">
        <v>311</v>
      </c>
      <c r="G4" s="255"/>
      <c r="H4" s="250" t="s">
        <v>312</v>
      </c>
      <c r="I4" s="255"/>
      <c r="J4" s="247"/>
      <c r="K4" s="247"/>
      <c r="L4" s="250" t="s">
        <v>314</v>
      </c>
      <c r="M4" s="251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52"/>
      <c r="AK4" s="252"/>
      <c r="AL4" s="252"/>
    </row>
    <row r="5" ht="15.75" customHeight="1">
      <c r="A5" s="261" t="s">
        <v>315</v>
      </c>
      <c r="B5" s="35" t="s">
        <v>316</v>
      </c>
      <c r="C5" s="35" t="s">
        <v>1790</v>
      </c>
      <c r="D5" s="35" t="s">
        <v>328</v>
      </c>
      <c r="E5" s="35" t="s">
        <v>319</v>
      </c>
      <c r="F5" s="262">
        <v>1198028.0</v>
      </c>
      <c r="G5" s="263" t="s">
        <v>335</v>
      </c>
      <c r="H5" s="264">
        <v>0.0</v>
      </c>
      <c r="I5" s="244" t="s">
        <v>1791</v>
      </c>
      <c r="J5" s="265"/>
      <c r="K5" s="266"/>
      <c r="L5" s="264">
        <v>798.0</v>
      </c>
      <c r="M5" s="267" t="s">
        <v>1792</v>
      </c>
      <c r="N5" s="35" t="s">
        <v>1793</v>
      </c>
      <c r="O5" s="55" t="s">
        <v>2154</v>
      </c>
      <c r="P5" s="542"/>
      <c r="Q5" s="543"/>
      <c r="R5" s="544"/>
      <c r="S5" s="544"/>
      <c r="T5" s="545"/>
      <c r="U5" s="545"/>
      <c r="V5" s="545"/>
      <c r="W5" s="545"/>
      <c r="X5" s="545"/>
      <c r="Y5" s="545"/>
      <c r="Z5" s="44"/>
      <c r="AA5" s="44"/>
      <c r="AB5" s="44"/>
      <c r="AC5" s="44"/>
      <c r="AD5" s="44"/>
      <c r="AE5" s="44"/>
      <c r="AF5" s="44"/>
      <c r="AG5" s="44"/>
      <c r="AH5" s="44"/>
      <c r="AI5" s="252"/>
      <c r="AJ5" s="270"/>
      <c r="AK5" s="270"/>
      <c r="AL5" s="270"/>
    </row>
    <row r="6" ht="15.75" hidden="1" customHeight="1">
      <c r="A6" s="261" t="s">
        <v>315</v>
      </c>
      <c r="B6" s="35" t="s">
        <v>316</v>
      </c>
      <c r="C6" s="35" t="s">
        <v>1790</v>
      </c>
      <c r="D6" s="35" t="s">
        <v>474</v>
      </c>
      <c r="E6" s="35" t="s">
        <v>319</v>
      </c>
      <c r="F6" s="262">
        <v>1198028.0</v>
      </c>
      <c r="G6" s="263" t="s">
        <v>335</v>
      </c>
      <c r="H6" s="264">
        <v>1.0</v>
      </c>
      <c r="I6" s="244" t="s">
        <v>1791</v>
      </c>
      <c r="J6" s="265"/>
      <c r="K6" s="266"/>
      <c r="L6" s="264">
        <v>798.0</v>
      </c>
      <c r="M6" s="267" t="s">
        <v>1792</v>
      </c>
      <c r="N6" s="35" t="s">
        <v>1793</v>
      </c>
      <c r="O6" s="268"/>
      <c r="P6" s="542"/>
      <c r="Q6" s="543"/>
      <c r="R6" s="544"/>
      <c r="S6" s="544"/>
      <c r="T6" s="545"/>
      <c r="U6" s="545"/>
      <c r="V6" s="545"/>
      <c r="W6" s="545"/>
      <c r="X6" s="545"/>
      <c r="Y6" s="545"/>
      <c r="Z6" s="44"/>
      <c r="AA6" s="44"/>
      <c r="AB6" s="44"/>
      <c r="AC6" s="44"/>
      <c r="AD6" s="44"/>
      <c r="AE6" s="44"/>
      <c r="AF6" s="44"/>
      <c r="AG6" s="44"/>
      <c r="AH6" s="44"/>
      <c r="AI6" s="252"/>
      <c r="AJ6" s="270"/>
      <c r="AK6" s="270"/>
      <c r="AL6" s="270"/>
    </row>
    <row r="7" ht="15.75" hidden="1" customHeight="1">
      <c r="A7" s="271" t="s">
        <v>315</v>
      </c>
      <c r="B7" s="271" t="s">
        <v>316</v>
      </c>
      <c r="C7" s="271" t="s">
        <v>317</v>
      </c>
      <c r="D7" s="271" t="s">
        <v>567</v>
      </c>
      <c r="E7" s="271" t="s">
        <v>319</v>
      </c>
      <c r="F7" s="272" t="s">
        <v>1794</v>
      </c>
      <c r="G7" s="271" t="s">
        <v>320</v>
      </c>
      <c r="H7" s="273">
        <v>1.0</v>
      </c>
      <c r="I7" s="271">
        <v>2390.0</v>
      </c>
      <c r="J7" s="271"/>
      <c r="K7" s="274"/>
      <c r="L7" s="154">
        <v>997.0</v>
      </c>
      <c r="M7" s="275">
        <v>947.0</v>
      </c>
      <c r="N7" s="271" t="s">
        <v>321</v>
      </c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252"/>
      <c r="AH7" s="252"/>
      <c r="AI7" s="252"/>
      <c r="AJ7" s="270"/>
      <c r="AK7" s="270"/>
      <c r="AL7" s="270"/>
    </row>
    <row r="8" ht="15.75" hidden="1" customHeight="1">
      <c r="A8" s="271" t="s">
        <v>315</v>
      </c>
      <c r="B8" s="271" t="s">
        <v>316</v>
      </c>
      <c r="C8" s="271" t="s">
        <v>317</v>
      </c>
      <c r="D8" s="271" t="s">
        <v>474</v>
      </c>
      <c r="E8" s="271" t="s">
        <v>319</v>
      </c>
      <c r="F8" s="272" t="s">
        <v>1795</v>
      </c>
      <c r="G8" s="271" t="s">
        <v>320</v>
      </c>
      <c r="H8" s="273">
        <v>1.0</v>
      </c>
      <c r="I8" s="271">
        <v>3590.0</v>
      </c>
      <c r="J8" s="271"/>
      <c r="K8" s="274"/>
      <c r="L8" s="154">
        <v>1497.0</v>
      </c>
      <c r="M8" s="546">
        <v>1422.0</v>
      </c>
      <c r="N8" s="271" t="s">
        <v>321</v>
      </c>
      <c r="O8" s="252"/>
      <c r="P8" s="252"/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  <c r="AB8" s="276"/>
      <c r="AC8" s="276"/>
      <c r="AD8" s="276"/>
      <c r="AE8" s="276"/>
      <c r="AF8" s="252"/>
      <c r="AG8" s="252"/>
      <c r="AH8" s="252"/>
      <c r="AI8" s="252"/>
      <c r="AJ8" s="270"/>
      <c r="AK8" s="270"/>
      <c r="AL8" s="270"/>
    </row>
    <row r="9" ht="15.75" hidden="1" customHeight="1">
      <c r="A9" s="280" t="s">
        <v>315</v>
      </c>
      <c r="B9" s="57" t="s">
        <v>316</v>
      </c>
      <c r="C9" s="57" t="s">
        <v>573</v>
      </c>
      <c r="D9" s="331" t="s">
        <v>474</v>
      </c>
      <c r="E9" s="57" t="s">
        <v>319</v>
      </c>
      <c r="F9" s="332" t="s">
        <v>2135</v>
      </c>
      <c r="G9" s="255"/>
      <c r="H9" s="264">
        <v>1.0</v>
      </c>
      <c r="I9" s="331">
        <v>4490.0</v>
      </c>
      <c r="J9" s="333">
        <v>2790.0</v>
      </c>
      <c r="K9" s="331">
        <v>959.0</v>
      </c>
      <c r="L9" s="343">
        <v>959.0</v>
      </c>
      <c r="M9" s="251">
        <f>L9*H9</f>
        <v>959</v>
      </c>
      <c r="N9" s="331" t="s">
        <v>1820</v>
      </c>
      <c r="O9" s="366" t="s">
        <v>2136</v>
      </c>
      <c r="P9" s="366"/>
      <c r="Q9" s="364" t="s">
        <v>1901</v>
      </c>
      <c r="R9" s="364"/>
      <c r="S9" s="286"/>
      <c r="T9" s="286"/>
      <c r="U9" s="286"/>
      <c r="V9" s="286"/>
      <c r="W9" s="287"/>
      <c r="X9" s="286"/>
      <c r="Y9" s="286"/>
      <c r="Z9" s="286"/>
      <c r="AA9" s="286"/>
      <c r="AB9" s="286"/>
      <c r="AC9" s="286"/>
      <c r="AD9" s="286"/>
      <c r="AE9" s="247"/>
      <c r="AF9" s="247"/>
      <c r="AG9" s="247"/>
      <c r="AH9" s="252"/>
      <c r="AI9" s="252"/>
      <c r="AJ9" s="270"/>
      <c r="AK9" s="270"/>
      <c r="AL9" s="270"/>
    </row>
    <row r="10" ht="15.75" customHeight="1">
      <c r="A10" s="271" t="s">
        <v>315</v>
      </c>
      <c r="B10" s="271" t="s">
        <v>316</v>
      </c>
      <c r="C10" s="271" t="s">
        <v>317</v>
      </c>
      <c r="D10" s="271" t="s">
        <v>328</v>
      </c>
      <c r="E10" s="271" t="s">
        <v>319</v>
      </c>
      <c r="F10" s="272" t="s">
        <v>1287</v>
      </c>
      <c r="G10" s="271" t="s">
        <v>320</v>
      </c>
      <c r="H10" s="273">
        <v>1.0</v>
      </c>
      <c r="I10" s="271">
        <v>2990.0</v>
      </c>
      <c r="J10" s="271"/>
      <c r="K10" s="274"/>
      <c r="L10" s="154">
        <v>1197.0</v>
      </c>
      <c r="M10" s="275">
        <v>1137.0</v>
      </c>
      <c r="N10" s="271" t="s">
        <v>321</v>
      </c>
      <c r="O10" s="252"/>
      <c r="P10" s="252"/>
      <c r="Q10" s="276"/>
      <c r="R10" s="276"/>
      <c r="S10" s="276"/>
      <c r="T10" s="276"/>
      <c r="U10" s="276"/>
      <c r="V10" s="276"/>
      <c r="W10" s="277"/>
      <c r="X10" s="276"/>
      <c r="Y10" s="276"/>
      <c r="Z10" s="276"/>
      <c r="AA10" s="276"/>
      <c r="AB10" s="276"/>
      <c r="AC10" s="276"/>
      <c r="AD10" s="276"/>
      <c r="AE10" s="252"/>
      <c r="AF10" s="252"/>
      <c r="AG10" s="252"/>
      <c r="AH10" s="252"/>
      <c r="AI10" s="252"/>
      <c r="AJ10" s="270"/>
      <c r="AK10" s="270"/>
      <c r="AL10" s="270"/>
    </row>
    <row r="11" ht="15.75" hidden="1" customHeight="1">
      <c r="A11" s="282" t="s">
        <v>315</v>
      </c>
      <c r="B11" s="57" t="s">
        <v>316</v>
      </c>
      <c r="C11" s="57" t="s">
        <v>573</v>
      </c>
      <c r="D11" s="331" t="s">
        <v>474</v>
      </c>
      <c r="E11" s="57" t="s">
        <v>319</v>
      </c>
      <c r="F11" s="332" t="s">
        <v>2155</v>
      </c>
      <c r="G11" s="255"/>
      <c r="H11" s="264">
        <v>0.0</v>
      </c>
      <c r="I11" s="606"/>
      <c r="J11" s="333">
        <v>2790.0</v>
      </c>
      <c r="K11" s="331">
        <v>720.0</v>
      </c>
      <c r="L11" s="343">
        <v>720.0</v>
      </c>
      <c r="M11" s="251">
        <f t="shared" ref="M11:M14" si="1">L11*H11</f>
        <v>0</v>
      </c>
      <c r="N11" s="331" t="s">
        <v>1820</v>
      </c>
      <c r="O11" s="366" t="s">
        <v>2154</v>
      </c>
      <c r="P11" s="523"/>
      <c r="Q11" s="335"/>
      <c r="R11" s="529"/>
      <c r="S11" s="555"/>
      <c r="T11" s="555"/>
      <c r="U11" s="555"/>
      <c r="V11" s="555"/>
      <c r="W11" s="555"/>
      <c r="X11" s="555"/>
      <c r="Y11" s="555"/>
      <c r="Z11" s="247"/>
      <c r="AA11" s="247"/>
      <c r="AB11" s="247"/>
      <c r="AC11" s="247"/>
      <c r="AD11" s="247"/>
      <c r="AE11" s="247"/>
      <c r="AF11" s="247"/>
      <c r="AG11" s="247"/>
      <c r="AH11" s="252"/>
      <c r="AI11" s="252"/>
      <c r="AJ11" s="270"/>
      <c r="AK11" s="270"/>
      <c r="AL11" s="270"/>
    </row>
    <row r="12" ht="15.75" customHeight="1">
      <c r="A12" s="280" t="s">
        <v>315</v>
      </c>
      <c r="B12" s="255" t="s">
        <v>316</v>
      </c>
      <c r="C12" s="255" t="s">
        <v>6</v>
      </c>
      <c r="D12" s="255" t="s">
        <v>328</v>
      </c>
      <c r="E12" s="255" t="s">
        <v>569</v>
      </c>
      <c r="F12" s="281" t="s">
        <v>1796</v>
      </c>
      <c r="G12" s="282" t="s">
        <v>1797</v>
      </c>
      <c r="H12" s="250">
        <v>1.0</v>
      </c>
      <c r="I12" s="255">
        <v>11490.0</v>
      </c>
      <c r="J12" s="283"/>
      <c r="K12" s="283"/>
      <c r="L12" s="284">
        <v>4283.0</v>
      </c>
      <c r="M12" s="285">
        <f t="shared" si="1"/>
        <v>4283</v>
      </c>
      <c r="N12" s="255" t="s">
        <v>1798</v>
      </c>
      <c r="O12" s="252"/>
      <c r="P12" s="247"/>
      <c r="Q12" s="286"/>
      <c r="R12" s="286"/>
      <c r="S12" s="286"/>
      <c r="T12" s="286"/>
      <c r="U12" s="286"/>
      <c r="V12" s="286"/>
      <c r="W12" s="287"/>
      <c r="X12" s="286"/>
      <c r="Y12" s="286"/>
      <c r="Z12" s="286"/>
      <c r="AA12" s="286"/>
      <c r="AB12" s="286"/>
      <c r="AC12" s="286"/>
      <c r="AD12" s="286"/>
      <c r="AE12" s="247"/>
      <c r="AF12" s="247"/>
      <c r="AG12" s="247"/>
      <c r="AH12" s="247"/>
      <c r="AI12" s="247"/>
      <c r="AJ12" s="247"/>
      <c r="AK12" s="247"/>
      <c r="AL12" s="247"/>
    </row>
    <row r="13" ht="15.75" hidden="1" customHeight="1">
      <c r="A13" s="282" t="s">
        <v>315</v>
      </c>
      <c r="B13" s="255" t="s">
        <v>316</v>
      </c>
      <c r="C13" s="255" t="s">
        <v>6</v>
      </c>
      <c r="D13" s="57" t="s">
        <v>567</v>
      </c>
      <c r="E13" s="255" t="s">
        <v>569</v>
      </c>
      <c r="F13" s="281" t="s">
        <v>2072</v>
      </c>
      <c r="G13" s="255"/>
      <c r="H13" s="250">
        <v>1.0</v>
      </c>
      <c r="I13" s="255"/>
      <c r="J13" s="293">
        <v>7590.0</v>
      </c>
      <c r="K13" s="294">
        <v>3581.0</v>
      </c>
      <c r="L13" s="295">
        <v>1970.0</v>
      </c>
      <c r="M13" s="251">
        <f t="shared" si="1"/>
        <v>1970</v>
      </c>
      <c r="N13" s="255" t="s">
        <v>1804</v>
      </c>
      <c r="O13" s="247"/>
      <c r="P13" s="270"/>
      <c r="Q13" s="286"/>
      <c r="R13" s="286"/>
      <c r="S13" s="286"/>
      <c r="T13" s="286"/>
      <c r="U13" s="286"/>
      <c r="V13" s="286"/>
      <c r="W13" s="287"/>
      <c r="X13" s="286"/>
      <c r="Y13" s="286"/>
      <c r="Z13" s="286"/>
      <c r="AA13" s="286"/>
      <c r="AB13" s="286"/>
      <c r="AC13" s="286"/>
      <c r="AD13" s="286"/>
      <c r="AE13" s="247"/>
      <c r="AF13" s="247"/>
      <c r="AG13" s="247"/>
      <c r="AH13" s="247"/>
      <c r="AI13" s="252"/>
      <c r="AJ13" s="252"/>
      <c r="AK13" s="270"/>
      <c r="AL13" s="270"/>
    </row>
    <row r="14" ht="15.75" hidden="1" customHeight="1">
      <c r="A14" s="280" t="s">
        <v>315</v>
      </c>
      <c r="B14" s="255" t="s">
        <v>316</v>
      </c>
      <c r="C14" s="255" t="s">
        <v>6</v>
      </c>
      <c r="D14" s="57" t="s">
        <v>567</v>
      </c>
      <c r="E14" s="255" t="s">
        <v>569</v>
      </c>
      <c r="F14" s="256" t="s">
        <v>1799</v>
      </c>
      <c r="G14" s="255" t="s">
        <v>1800</v>
      </c>
      <c r="H14" s="250">
        <v>1.0</v>
      </c>
      <c r="I14" s="255">
        <v>10590.0</v>
      </c>
      <c r="J14" s="283"/>
      <c r="K14" s="283" t="s">
        <v>1801</v>
      </c>
      <c r="L14" s="284">
        <v>3910.0</v>
      </c>
      <c r="M14" s="285">
        <f t="shared" si="1"/>
        <v>3910</v>
      </c>
      <c r="N14" s="255" t="s">
        <v>1798</v>
      </c>
      <c r="O14" s="363"/>
      <c r="P14" s="247"/>
      <c r="Q14" s="247"/>
      <c r="R14" s="286"/>
      <c r="S14" s="286"/>
      <c r="T14" s="286"/>
      <c r="U14" s="286"/>
      <c r="V14" s="286"/>
      <c r="W14" s="286"/>
      <c r="X14" s="287"/>
      <c r="Y14" s="286"/>
      <c r="Z14" s="286"/>
      <c r="AA14" s="286"/>
      <c r="AB14" s="286"/>
      <c r="AC14" s="286"/>
      <c r="AD14" s="286"/>
      <c r="AE14" s="286"/>
      <c r="AF14" s="247"/>
      <c r="AG14" s="247"/>
      <c r="AH14" s="247"/>
      <c r="AI14" s="247"/>
      <c r="AJ14" s="247"/>
      <c r="AK14" s="270"/>
      <c r="AL14" s="270"/>
    </row>
    <row r="15" ht="15.75" customHeight="1">
      <c r="A15" s="35" t="s">
        <v>315</v>
      </c>
      <c r="B15" s="35" t="s">
        <v>316</v>
      </c>
      <c r="C15" s="35" t="s">
        <v>6</v>
      </c>
      <c r="D15" s="97" t="s">
        <v>328</v>
      </c>
      <c r="E15" s="97" t="s">
        <v>4</v>
      </c>
      <c r="F15" s="289" t="s">
        <v>1802</v>
      </c>
      <c r="G15" s="97" t="s">
        <v>377</v>
      </c>
      <c r="H15" s="39">
        <v>1.0</v>
      </c>
      <c r="I15" s="97">
        <v>15390.0</v>
      </c>
      <c r="J15" s="97">
        <v>9390.0</v>
      </c>
      <c r="K15" s="38"/>
      <c r="L15" s="290"/>
      <c r="M15" s="291">
        <v>4236.0</v>
      </c>
      <c r="N15" s="35"/>
      <c r="O15" s="231"/>
      <c r="P15" s="231"/>
      <c r="Q15" s="231"/>
      <c r="R15" s="292"/>
      <c r="S15" s="292"/>
      <c r="T15" s="292"/>
      <c r="U15" s="292"/>
      <c r="V15" s="292"/>
      <c r="W15" s="237"/>
      <c r="X15" s="246"/>
      <c r="Y15" s="237"/>
      <c r="Z15" s="237"/>
      <c r="AA15" s="237"/>
      <c r="AB15" s="237"/>
      <c r="AC15" s="237"/>
      <c r="AD15" s="237"/>
      <c r="AE15" s="237"/>
      <c r="AF15" s="44"/>
      <c r="AG15" s="44"/>
      <c r="AH15" s="44"/>
      <c r="AI15" s="252"/>
      <c r="AJ15" s="270"/>
      <c r="AK15" s="270"/>
      <c r="AL15" s="270"/>
    </row>
    <row r="16" ht="15.75" customHeight="1">
      <c r="A16" s="282" t="s">
        <v>315</v>
      </c>
      <c r="B16" s="255" t="s">
        <v>316</v>
      </c>
      <c r="C16" s="255" t="s">
        <v>6</v>
      </c>
      <c r="D16" s="255" t="s">
        <v>328</v>
      </c>
      <c r="E16" s="255" t="s">
        <v>319</v>
      </c>
      <c r="F16" s="281" t="s">
        <v>1803</v>
      </c>
      <c r="G16" s="255"/>
      <c r="H16" s="250">
        <v>1.0</v>
      </c>
      <c r="I16" s="255"/>
      <c r="J16" s="293">
        <v>12390.0</v>
      </c>
      <c r="K16" s="294"/>
      <c r="L16" s="295">
        <v>3154.0</v>
      </c>
      <c r="M16" s="251">
        <f t="shared" ref="M16:M18" si="2">L16*H16</f>
        <v>3154</v>
      </c>
      <c r="N16" s="255" t="s">
        <v>1804</v>
      </c>
      <c r="O16" s="247"/>
      <c r="P16" s="270"/>
      <c r="Q16" s="247"/>
      <c r="R16" s="286"/>
      <c r="S16" s="286"/>
      <c r="T16" s="286"/>
      <c r="U16" s="286"/>
      <c r="V16" s="286"/>
      <c r="W16" s="286"/>
      <c r="X16" s="287"/>
      <c r="Y16" s="286"/>
      <c r="Z16" s="286"/>
      <c r="AA16" s="286"/>
      <c r="AB16" s="286"/>
      <c r="AC16" s="286"/>
      <c r="AD16" s="286"/>
      <c r="AE16" s="286"/>
      <c r="AF16" s="247"/>
      <c r="AG16" s="247"/>
      <c r="AH16" s="247"/>
      <c r="AI16" s="252"/>
      <c r="AJ16" s="252"/>
      <c r="AK16" s="252"/>
      <c r="AL16" s="252"/>
    </row>
    <row r="17" ht="15.75" customHeight="1">
      <c r="A17" s="282" t="s">
        <v>315</v>
      </c>
      <c r="B17" s="255" t="s">
        <v>316</v>
      </c>
      <c r="C17" s="255" t="s">
        <v>6</v>
      </c>
      <c r="D17" s="255" t="s">
        <v>328</v>
      </c>
      <c r="E17" s="255" t="s">
        <v>319</v>
      </c>
      <c r="F17" s="281" t="s">
        <v>1805</v>
      </c>
      <c r="G17" s="255"/>
      <c r="H17" s="250">
        <v>1.0</v>
      </c>
      <c r="I17" s="255"/>
      <c r="J17" s="293">
        <v>8970.0</v>
      </c>
      <c r="K17" s="294"/>
      <c r="L17" s="295">
        <f>4760/2</f>
        <v>2380</v>
      </c>
      <c r="M17" s="251">
        <f t="shared" si="2"/>
        <v>2380</v>
      </c>
      <c r="N17" s="255" t="s">
        <v>1804</v>
      </c>
      <c r="O17" s="286"/>
      <c r="P17" s="296"/>
      <c r="Q17" s="286"/>
      <c r="R17" s="28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52"/>
      <c r="AJ17" s="252"/>
      <c r="AK17" s="252"/>
      <c r="AL17" s="252"/>
    </row>
    <row r="18" ht="15.75" customHeight="1">
      <c r="A18" s="282" t="s">
        <v>315</v>
      </c>
      <c r="B18" s="255" t="s">
        <v>316</v>
      </c>
      <c r="C18" s="255" t="s">
        <v>6</v>
      </c>
      <c r="D18" s="255" t="s">
        <v>328</v>
      </c>
      <c r="E18" s="255" t="s">
        <v>319</v>
      </c>
      <c r="F18" s="281" t="s">
        <v>1806</v>
      </c>
      <c r="G18" s="282"/>
      <c r="H18" s="250">
        <v>1.0</v>
      </c>
      <c r="I18" s="255"/>
      <c r="J18" s="293">
        <v>14970.0</v>
      </c>
      <c r="K18" s="294"/>
      <c r="L18" s="295">
        <v>3930.0</v>
      </c>
      <c r="M18" s="251">
        <f t="shared" si="2"/>
        <v>3930</v>
      </c>
      <c r="N18" s="255" t="s">
        <v>1804</v>
      </c>
      <c r="O18" s="286"/>
      <c r="P18" s="296"/>
      <c r="Q18" s="286"/>
      <c r="R18" s="28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52"/>
      <c r="AJ18" s="252"/>
      <c r="AK18" s="252"/>
      <c r="AL18" s="252"/>
    </row>
    <row r="19" ht="15.75" customHeight="1">
      <c r="A19" s="255" t="s">
        <v>315</v>
      </c>
      <c r="B19" s="255" t="s">
        <v>316</v>
      </c>
      <c r="C19" s="255" t="s">
        <v>6</v>
      </c>
      <c r="D19" s="255" t="s">
        <v>328</v>
      </c>
      <c r="E19" s="255" t="s">
        <v>569</v>
      </c>
      <c r="F19" s="256" t="s">
        <v>2031</v>
      </c>
      <c r="G19" s="339" t="s">
        <v>377</v>
      </c>
      <c r="H19" s="250">
        <v>1.0</v>
      </c>
      <c r="I19" s="255">
        <v>18390.0</v>
      </c>
      <c r="J19" s="293">
        <v>10990.0</v>
      </c>
      <c r="K19" s="340"/>
      <c r="L19" s="341"/>
      <c r="M19" s="251">
        <v>4673.0</v>
      </c>
      <c r="N19" s="255"/>
      <c r="O19" s="286"/>
      <c r="P19" s="286"/>
      <c r="Q19" s="286"/>
      <c r="R19" s="28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47"/>
      <c r="AJ19" s="63"/>
      <c r="AK19" s="252"/>
      <c r="AL19" s="252"/>
    </row>
    <row r="20" ht="15.75" customHeight="1">
      <c r="A20" s="255" t="s">
        <v>315</v>
      </c>
      <c r="B20" s="255" t="s">
        <v>316</v>
      </c>
      <c r="C20" s="255" t="s">
        <v>6</v>
      </c>
      <c r="D20" s="255" t="s">
        <v>328</v>
      </c>
      <c r="E20" s="339" t="s">
        <v>4</v>
      </c>
      <c r="F20" s="256" t="s">
        <v>2156</v>
      </c>
      <c r="G20" s="339" t="s">
        <v>377</v>
      </c>
      <c r="H20" s="154">
        <v>0.0</v>
      </c>
      <c r="I20" s="255">
        <v>15390.0</v>
      </c>
      <c r="J20" s="293">
        <v>10590.0</v>
      </c>
      <c r="K20" s="340"/>
      <c r="L20" s="341"/>
      <c r="M20" s="251">
        <v>4232.0</v>
      </c>
      <c r="N20" s="255"/>
      <c r="O20" s="192" t="s">
        <v>2157</v>
      </c>
      <c r="P20" s="286"/>
      <c r="Q20" s="286"/>
      <c r="R20" s="28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63"/>
      <c r="AK20" s="252"/>
      <c r="AL20" s="252"/>
    </row>
    <row r="21" ht="15.75" hidden="1" customHeight="1">
      <c r="A21" s="282" t="s">
        <v>315</v>
      </c>
      <c r="B21" s="255" t="s">
        <v>316</v>
      </c>
      <c r="C21" s="255" t="s">
        <v>6</v>
      </c>
      <c r="D21" s="57" t="s">
        <v>567</v>
      </c>
      <c r="E21" s="255" t="s">
        <v>319</v>
      </c>
      <c r="F21" s="281" t="s">
        <v>2158</v>
      </c>
      <c r="G21" s="255"/>
      <c r="H21" s="154">
        <v>0.0</v>
      </c>
      <c r="I21" s="255"/>
      <c r="J21" s="293">
        <v>17390.0</v>
      </c>
      <c r="K21" s="294">
        <v>8245.0</v>
      </c>
      <c r="L21" s="295">
        <v>4535.0</v>
      </c>
      <c r="M21" s="251">
        <f t="shared" ref="M21:M22" si="3">L21*H21</f>
        <v>0</v>
      </c>
      <c r="N21" s="255" t="s">
        <v>1804</v>
      </c>
      <c r="O21" s="192" t="s">
        <v>2159</v>
      </c>
      <c r="P21" s="296"/>
      <c r="Q21" s="286"/>
      <c r="R21" s="28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52"/>
      <c r="AJ21" s="252"/>
      <c r="AK21" s="252"/>
      <c r="AL21" s="252"/>
    </row>
    <row r="22" ht="15.75" customHeight="1">
      <c r="A22" s="280" t="s">
        <v>315</v>
      </c>
      <c r="B22" s="280" t="s">
        <v>316</v>
      </c>
      <c r="C22" s="280" t="s">
        <v>6</v>
      </c>
      <c r="D22" s="280" t="s">
        <v>370</v>
      </c>
      <c r="E22" s="280" t="s">
        <v>319</v>
      </c>
      <c r="F22" s="281" t="s">
        <v>1807</v>
      </c>
      <c r="G22" s="280" t="s">
        <v>1808</v>
      </c>
      <c r="H22" s="512">
        <v>1.0</v>
      </c>
      <c r="I22" s="280">
        <v>8390.0</v>
      </c>
      <c r="J22" s="280"/>
      <c r="K22" s="280"/>
      <c r="L22" s="513">
        <v>2558.0</v>
      </c>
      <c r="M22" s="285">
        <f t="shared" si="3"/>
        <v>2558</v>
      </c>
      <c r="N22" s="280" t="s">
        <v>1809</v>
      </c>
      <c r="O22" s="276"/>
      <c r="P22" s="514"/>
      <c r="Q22" s="514"/>
      <c r="R22" s="515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252"/>
      <c r="AK22" s="252"/>
      <c r="AL22" s="252"/>
    </row>
    <row r="23" ht="15.75" hidden="1" customHeight="1">
      <c r="A23" s="35" t="s">
        <v>315</v>
      </c>
      <c r="B23" s="35" t="s">
        <v>316</v>
      </c>
      <c r="C23" s="35" t="s">
        <v>6</v>
      </c>
      <c r="D23" s="35" t="s">
        <v>567</v>
      </c>
      <c r="E23" s="35" t="s">
        <v>569</v>
      </c>
      <c r="F23" s="348" t="s">
        <v>1810</v>
      </c>
      <c r="G23" s="35" t="s">
        <v>524</v>
      </c>
      <c r="H23" s="39">
        <v>1.0</v>
      </c>
      <c r="I23" s="59">
        <v>8990.0</v>
      </c>
      <c r="J23" s="38"/>
      <c r="K23" s="38"/>
      <c r="L23" s="290"/>
      <c r="M23" s="378">
        <v>3714.0</v>
      </c>
      <c r="N23" s="35" t="s">
        <v>1811</v>
      </c>
      <c r="O23" s="292"/>
      <c r="P23" s="292"/>
      <c r="Q23" s="292"/>
      <c r="R23" s="86"/>
      <c r="S23" s="231"/>
      <c r="T23" s="231"/>
      <c r="U23" s="231"/>
      <c r="V23" s="231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252"/>
      <c r="AJ23" s="270"/>
      <c r="AK23" s="270"/>
      <c r="AL23" s="270"/>
    </row>
    <row r="24" ht="15.75" hidden="1" customHeight="1">
      <c r="A24" s="35" t="s">
        <v>315</v>
      </c>
      <c r="B24" s="35" t="s">
        <v>316</v>
      </c>
      <c r="C24" s="35" t="s">
        <v>6</v>
      </c>
      <c r="D24" s="35" t="s">
        <v>567</v>
      </c>
      <c r="E24" s="35" t="s">
        <v>569</v>
      </c>
      <c r="F24" s="325" t="s">
        <v>2050</v>
      </c>
      <c r="G24" s="326" t="s">
        <v>524</v>
      </c>
      <c r="H24" s="154">
        <v>1.0</v>
      </c>
      <c r="I24" s="57">
        <v>12990.0</v>
      </c>
      <c r="J24" s="57">
        <v>8990.0</v>
      </c>
      <c r="K24" s="57"/>
      <c r="L24" s="154">
        <v>3714.0</v>
      </c>
      <c r="M24" s="327">
        <f t="shared" ref="M24:M36" si="4">L24*H24</f>
        <v>3714</v>
      </c>
      <c r="N24" s="57" t="s">
        <v>1814</v>
      </c>
      <c r="O24" s="547"/>
      <c r="P24" s="347"/>
      <c r="Q24" s="347"/>
      <c r="R24" s="421"/>
      <c r="S24" s="323"/>
      <c r="T24" s="323"/>
      <c r="U24" s="323"/>
      <c r="V24" s="323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252"/>
      <c r="AK24" s="270"/>
      <c r="AL24" s="270"/>
    </row>
    <row r="25" ht="15.75" hidden="1" customHeight="1">
      <c r="A25" s="35" t="s">
        <v>315</v>
      </c>
      <c r="B25" s="35" t="s">
        <v>316</v>
      </c>
      <c r="C25" s="35" t="s">
        <v>6</v>
      </c>
      <c r="D25" s="35" t="s">
        <v>474</v>
      </c>
      <c r="E25" s="35" t="s">
        <v>569</v>
      </c>
      <c r="F25" s="325" t="s">
        <v>2052</v>
      </c>
      <c r="G25" s="326" t="s">
        <v>524</v>
      </c>
      <c r="H25" s="154">
        <v>1.0</v>
      </c>
      <c r="I25" s="57">
        <v>12990.0</v>
      </c>
      <c r="J25" s="57">
        <v>8990.0</v>
      </c>
      <c r="K25" s="57"/>
      <c r="L25" s="154">
        <v>3714.0</v>
      </c>
      <c r="M25" s="327">
        <f t="shared" si="4"/>
        <v>3714</v>
      </c>
      <c r="N25" s="57" t="s">
        <v>1814</v>
      </c>
      <c r="O25" s="547"/>
      <c r="P25" s="347"/>
      <c r="Q25" s="347"/>
      <c r="R25" s="421"/>
      <c r="S25" s="323"/>
      <c r="T25" s="323"/>
      <c r="U25" s="323"/>
      <c r="V25" s="323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252"/>
      <c r="AK25" s="270"/>
      <c r="AL25" s="270"/>
    </row>
    <row r="26" ht="15.75" hidden="1" customHeight="1">
      <c r="A26" s="35" t="s">
        <v>315</v>
      </c>
      <c r="B26" s="35" t="s">
        <v>316</v>
      </c>
      <c r="C26" s="35" t="s">
        <v>6</v>
      </c>
      <c r="D26" s="35" t="s">
        <v>474</v>
      </c>
      <c r="E26" s="35" t="s">
        <v>569</v>
      </c>
      <c r="F26" s="325" t="s">
        <v>1813</v>
      </c>
      <c r="G26" s="326" t="s">
        <v>524</v>
      </c>
      <c r="H26" s="154">
        <v>1.0</v>
      </c>
      <c r="I26" s="57">
        <v>12990.0</v>
      </c>
      <c r="J26" s="57">
        <v>10390.0</v>
      </c>
      <c r="K26" s="57"/>
      <c r="L26" s="154">
        <v>3594.0</v>
      </c>
      <c r="M26" s="327">
        <f t="shared" si="4"/>
        <v>3594</v>
      </c>
      <c r="N26" s="57" t="s">
        <v>1814</v>
      </c>
      <c r="O26" s="547"/>
      <c r="P26" s="347"/>
      <c r="Q26" s="347"/>
      <c r="R26" s="421"/>
      <c r="S26" s="323"/>
      <c r="T26" s="323"/>
      <c r="U26" s="323"/>
      <c r="V26" s="323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252"/>
      <c r="AK26" s="270"/>
      <c r="AL26" s="270"/>
    </row>
    <row r="27" ht="15.75" customHeight="1">
      <c r="A27" s="35" t="s">
        <v>315</v>
      </c>
      <c r="B27" s="35" t="s">
        <v>316</v>
      </c>
      <c r="C27" s="35" t="s">
        <v>6</v>
      </c>
      <c r="D27" s="35" t="s">
        <v>328</v>
      </c>
      <c r="E27" s="35" t="s">
        <v>569</v>
      </c>
      <c r="F27" s="325" t="s">
        <v>1815</v>
      </c>
      <c r="G27" s="326" t="s">
        <v>524</v>
      </c>
      <c r="H27" s="154">
        <v>1.0</v>
      </c>
      <c r="I27" s="57">
        <v>12990.0</v>
      </c>
      <c r="J27" s="57">
        <v>8990.0</v>
      </c>
      <c r="K27" s="57"/>
      <c r="L27" s="154">
        <v>3714.0</v>
      </c>
      <c r="M27" s="327">
        <f t="shared" si="4"/>
        <v>3714</v>
      </c>
      <c r="N27" s="57" t="s">
        <v>1814</v>
      </c>
      <c r="O27" s="547"/>
      <c r="P27" s="347"/>
      <c r="Q27" s="347"/>
      <c r="R27" s="421"/>
      <c r="S27" s="323"/>
      <c r="T27" s="323"/>
      <c r="U27" s="323"/>
      <c r="V27" s="323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252"/>
      <c r="AK27" s="270"/>
      <c r="AL27" s="270"/>
    </row>
    <row r="28" ht="15.75" hidden="1" customHeight="1">
      <c r="A28" s="35" t="s">
        <v>315</v>
      </c>
      <c r="B28" s="35" t="s">
        <v>316</v>
      </c>
      <c r="C28" s="35" t="s">
        <v>6</v>
      </c>
      <c r="D28" s="35" t="s">
        <v>567</v>
      </c>
      <c r="E28" s="35" t="s">
        <v>569</v>
      </c>
      <c r="F28" s="325" t="s">
        <v>1815</v>
      </c>
      <c r="G28" s="326" t="s">
        <v>524</v>
      </c>
      <c r="H28" s="154">
        <v>1.0</v>
      </c>
      <c r="I28" s="57">
        <v>12990.0</v>
      </c>
      <c r="J28" s="57">
        <v>8990.0</v>
      </c>
      <c r="K28" s="57"/>
      <c r="L28" s="154">
        <v>3714.0</v>
      </c>
      <c r="M28" s="327">
        <f t="shared" si="4"/>
        <v>3714</v>
      </c>
      <c r="N28" s="57" t="s">
        <v>1814</v>
      </c>
      <c r="O28" s="547"/>
      <c r="P28" s="347"/>
      <c r="Q28" s="347"/>
      <c r="R28" s="421"/>
      <c r="S28" s="323"/>
      <c r="T28" s="323"/>
      <c r="U28" s="323"/>
      <c r="V28" s="323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252"/>
      <c r="AK28" s="270"/>
      <c r="AL28" s="270"/>
    </row>
    <row r="29" ht="15.75" hidden="1" customHeight="1">
      <c r="A29" s="35" t="s">
        <v>315</v>
      </c>
      <c r="B29" s="35" t="s">
        <v>316</v>
      </c>
      <c r="C29" s="35" t="s">
        <v>6</v>
      </c>
      <c r="D29" s="35" t="s">
        <v>567</v>
      </c>
      <c r="E29" s="35" t="s">
        <v>569</v>
      </c>
      <c r="F29" s="325" t="s">
        <v>2160</v>
      </c>
      <c r="G29" s="326" t="s">
        <v>524</v>
      </c>
      <c r="H29" s="154">
        <v>0.0</v>
      </c>
      <c r="I29" s="57">
        <v>12990.0</v>
      </c>
      <c r="J29" s="57">
        <v>10390.0</v>
      </c>
      <c r="K29" s="57"/>
      <c r="L29" s="154">
        <v>3714.0</v>
      </c>
      <c r="M29" s="327">
        <f t="shared" si="4"/>
        <v>0</v>
      </c>
      <c r="N29" s="57" t="s">
        <v>1814</v>
      </c>
      <c r="O29" s="521" t="s">
        <v>2161</v>
      </c>
      <c r="P29" s="347"/>
      <c r="Q29" s="347"/>
      <c r="R29" s="421"/>
      <c r="S29" s="323"/>
      <c r="T29" s="323"/>
      <c r="U29" s="323"/>
      <c r="V29" s="323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252"/>
      <c r="AK29" s="270"/>
      <c r="AL29" s="270"/>
    </row>
    <row r="30" ht="15.75" hidden="1" customHeight="1">
      <c r="A30" s="35" t="s">
        <v>315</v>
      </c>
      <c r="B30" s="35" t="s">
        <v>316</v>
      </c>
      <c r="C30" s="35" t="s">
        <v>6</v>
      </c>
      <c r="D30" s="35" t="s">
        <v>474</v>
      </c>
      <c r="E30" s="35" t="s">
        <v>569</v>
      </c>
      <c r="F30" s="325" t="s">
        <v>2053</v>
      </c>
      <c r="G30" s="326" t="s">
        <v>524</v>
      </c>
      <c r="H30" s="154">
        <v>1.0</v>
      </c>
      <c r="I30" s="57">
        <v>12990.0</v>
      </c>
      <c r="J30" s="57">
        <v>8990.0</v>
      </c>
      <c r="K30" s="57"/>
      <c r="L30" s="154">
        <v>3714.0</v>
      </c>
      <c r="M30" s="327">
        <f t="shared" si="4"/>
        <v>3714</v>
      </c>
      <c r="N30" s="57" t="s">
        <v>1814</v>
      </c>
      <c r="O30" s="547"/>
      <c r="P30" s="347"/>
      <c r="Q30" s="347"/>
      <c r="R30" s="421"/>
      <c r="S30" s="323"/>
      <c r="T30" s="323"/>
      <c r="U30" s="323"/>
      <c r="V30" s="323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252"/>
      <c r="AK30" s="270"/>
      <c r="AL30" s="270"/>
    </row>
    <row r="31" ht="15.75" customHeight="1">
      <c r="A31" s="35" t="s">
        <v>315</v>
      </c>
      <c r="B31" s="80" t="s">
        <v>316</v>
      </c>
      <c r="C31" s="80" t="s">
        <v>6</v>
      </c>
      <c r="D31" s="80" t="s">
        <v>328</v>
      </c>
      <c r="E31" s="80" t="s">
        <v>569</v>
      </c>
      <c r="F31" s="516" t="s">
        <v>2073</v>
      </c>
      <c r="G31" s="517" t="s">
        <v>524</v>
      </c>
      <c r="H31" s="518">
        <v>1.0</v>
      </c>
      <c r="I31" s="519">
        <v>12990.0</v>
      </c>
      <c r="J31" s="519">
        <v>10390.0</v>
      </c>
      <c r="K31" s="64"/>
      <c r="L31" s="518">
        <v>3594.0</v>
      </c>
      <c r="M31" s="520">
        <f t="shared" si="4"/>
        <v>3594</v>
      </c>
      <c r="N31" s="519" t="s">
        <v>1814</v>
      </c>
      <c r="O31" s="547"/>
      <c r="P31" s="420"/>
      <c r="Q31" s="323"/>
      <c r="R31" s="323"/>
      <c r="S31" s="323"/>
      <c r="T31" s="323"/>
      <c r="U31" s="323"/>
      <c r="V31" s="323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252"/>
      <c r="AK31" s="270"/>
      <c r="AL31" s="270"/>
    </row>
    <row r="32" ht="15.75" customHeight="1">
      <c r="A32" s="306" t="s">
        <v>315</v>
      </c>
      <c r="B32" s="307" t="s">
        <v>316</v>
      </c>
      <c r="C32" s="307" t="s">
        <v>6</v>
      </c>
      <c r="D32" s="308" t="s">
        <v>328</v>
      </c>
      <c r="E32" s="307" t="s">
        <v>569</v>
      </c>
      <c r="F32" s="317" t="s">
        <v>1816</v>
      </c>
      <c r="G32" s="318" t="s">
        <v>524</v>
      </c>
      <c r="H32" s="319">
        <v>1.0</v>
      </c>
      <c r="I32" s="257">
        <v>12990.0</v>
      </c>
      <c r="J32" s="257">
        <v>8990.0</v>
      </c>
      <c r="K32" s="64"/>
      <c r="L32" s="319">
        <v>3714.0</v>
      </c>
      <c r="M32" s="320">
        <f t="shared" si="4"/>
        <v>3714</v>
      </c>
      <c r="N32" s="257" t="s">
        <v>1814</v>
      </c>
      <c r="O32" s="328" t="s">
        <v>1817</v>
      </c>
      <c r="P32" s="322"/>
      <c r="Q32" s="323"/>
      <c r="R32" s="323"/>
      <c r="S32" s="323"/>
      <c r="T32" s="323"/>
      <c r="U32" s="323"/>
      <c r="V32" s="323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252"/>
      <c r="AK32" s="270"/>
      <c r="AL32" s="270"/>
    </row>
    <row r="33" ht="15.75" hidden="1" customHeight="1">
      <c r="A33" s="522" t="s">
        <v>315</v>
      </c>
      <c r="B33" s="257" t="s">
        <v>316</v>
      </c>
      <c r="C33" s="257" t="s">
        <v>6</v>
      </c>
      <c r="D33" s="523" t="s">
        <v>474</v>
      </c>
      <c r="E33" s="337" t="s">
        <v>569</v>
      </c>
      <c r="F33" s="524" t="s">
        <v>1818</v>
      </c>
      <c r="G33" s="337"/>
      <c r="H33" s="525">
        <v>1.0</v>
      </c>
      <c r="I33" s="523">
        <v>10990.0</v>
      </c>
      <c r="J33" s="526">
        <v>9790.0</v>
      </c>
      <c r="K33" s="366" t="s">
        <v>1819</v>
      </c>
      <c r="L33" s="527">
        <v>3054.0</v>
      </c>
      <c r="M33" s="528">
        <f t="shared" si="4"/>
        <v>3054</v>
      </c>
      <c r="N33" s="523" t="s">
        <v>1820</v>
      </c>
      <c r="O33" s="335"/>
      <c r="P33" s="529"/>
      <c r="Q33" s="366"/>
      <c r="R33" s="366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7"/>
      <c r="AH33" s="252"/>
      <c r="AI33" s="252"/>
      <c r="AJ33" s="270"/>
      <c r="AK33" s="270"/>
      <c r="AL33" s="270"/>
    </row>
    <row r="34" ht="15.75" hidden="1" customHeight="1">
      <c r="A34" s="522" t="s">
        <v>315</v>
      </c>
      <c r="B34" s="257" t="s">
        <v>316</v>
      </c>
      <c r="C34" s="257" t="s">
        <v>6</v>
      </c>
      <c r="D34" s="523" t="s">
        <v>567</v>
      </c>
      <c r="E34" s="337" t="s">
        <v>569</v>
      </c>
      <c r="F34" s="524" t="s">
        <v>1821</v>
      </c>
      <c r="G34" s="337"/>
      <c r="H34" s="525">
        <v>1.0</v>
      </c>
      <c r="I34" s="523">
        <v>10990.0</v>
      </c>
      <c r="J34" s="526">
        <v>9790.0</v>
      </c>
      <c r="K34" s="366" t="s">
        <v>1819</v>
      </c>
      <c r="L34" s="527">
        <v>3054.0</v>
      </c>
      <c r="M34" s="528">
        <f t="shared" si="4"/>
        <v>3054</v>
      </c>
      <c r="N34" s="523" t="s">
        <v>1820</v>
      </c>
      <c r="O34" s="335"/>
      <c r="P34" s="529"/>
      <c r="Q34" s="366"/>
      <c r="R34" s="366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7"/>
      <c r="AH34" s="252"/>
      <c r="AI34" s="252"/>
      <c r="AJ34" s="270"/>
      <c r="AK34" s="270"/>
      <c r="AL34" s="270"/>
    </row>
    <row r="35" ht="15.75" customHeight="1">
      <c r="A35" s="297" t="s">
        <v>315</v>
      </c>
      <c r="B35" s="337" t="s">
        <v>316</v>
      </c>
      <c r="C35" s="337" t="s">
        <v>6</v>
      </c>
      <c r="D35" s="337" t="s">
        <v>328</v>
      </c>
      <c r="E35" s="337" t="s">
        <v>4</v>
      </c>
      <c r="F35" s="299" t="s">
        <v>2138</v>
      </c>
      <c r="G35" s="337"/>
      <c r="H35" s="551">
        <v>1.0</v>
      </c>
      <c r="I35" s="337">
        <v>13990.0</v>
      </c>
      <c r="J35" s="593"/>
      <c r="K35" s="594"/>
      <c r="L35" s="595">
        <v>6297.0</v>
      </c>
      <c r="M35" s="596">
        <f t="shared" si="4"/>
        <v>6297</v>
      </c>
      <c r="N35" s="337" t="s">
        <v>1798</v>
      </c>
      <c r="O35" s="304"/>
      <c r="P35" s="555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7"/>
      <c r="AH35" s="247"/>
      <c r="AI35" s="247"/>
      <c r="AJ35" s="247"/>
      <c r="AK35" s="270"/>
      <c r="AL35" s="270"/>
    </row>
    <row r="36" ht="15.75" hidden="1" customHeight="1">
      <c r="A36" s="306" t="s">
        <v>315</v>
      </c>
      <c r="B36" s="307" t="s">
        <v>316</v>
      </c>
      <c r="C36" s="307" t="s">
        <v>6</v>
      </c>
      <c r="D36" s="307" t="s">
        <v>474</v>
      </c>
      <c r="E36" s="307" t="s">
        <v>569</v>
      </c>
      <c r="F36" s="317" t="s">
        <v>2123</v>
      </c>
      <c r="G36" s="318" t="s">
        <v>524</v>
      </c>
      <c r="H36" s="319">
        <v>1.0</v>
      </c>
      <c r="I36" s="257">
        <v>9970.0</v>
      </c>
      <c r="J36" s="257">
        <v>6970.0</v>
      </c>
      <c r="K36" s="64"/>
      <c r="L36" s="319">
        <v>3179.0</v>
      </c>
      <c r="M36" s="320">
        <f t="shared" si="4"/>
        <v>3179</v>
      </c>
      <c r="N36" s="257" t="s">
        <v>1814</v>
      </c>
      <c r="O36" s="321"/>
      <c r="P36" s="322"/>
      <c r="Q36" s="323"/>
      <c r="R36" s="323"/>
      <c r="S36" s="323"/>
      <c r="T36" s="323"/>
      <c r="U36" s="323"/>
      <c r="V36" s="323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252"/>
      <c r="AK36" s="270"/>
      <c r="AL36" s="270"/>
    </row>
    <row r="37" ht="15.75" customHeight="1">
      <c r="A37" s="502" t="s">
        <v>315</v>
      </c>
      <c r="B37" s="257" t="s">
        <v>316</v>
      </c>
      <c r="C37" s="257" t="s">
        <v>6</v>
      </c>
      <c r="D37" s="257" t="s">
        <v>328</v>
      </c>
      <c r="E37" s="257" t="s">
        <v>4</v>
      </c>
      <c r="F37" s="581" t="s">
        <v>566</v>
      </c>
      <c r="G37" s="257" t="s">
        <v>524</v>
      </c>
      <c r="H37" s="310">
        <v>1.0</v>
      </c>
      <c r="I37" s="311">
        <v>13970.0</v>
      </c>
      <c r="J37" s="311">
        <v>11390.0</v>
      </c>
      <c r="L37" s="582">
        <v>5477.0</v>
      </c>
      <c r="M37" s="583">
        <v>4655.0</v>
      </c>
      <c r="N37" s="257" t="s">
        <v>476</v>
      </c>
      <c r="O37" s="304"/>
      <c r="P37" s="585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70"/>
      <c r="AK37" s="270"/>
      <c r="AL37" s="270"/>
    </row>
    <row r="38" ht="15.75" customHeight="1">
      <c r="A38" s="306" t="s">
        <v>315</v>
      </c>
      <c r="B38" s="307" t="s">
        <v>316</v>
      </c>
      <c r="C38" s="307" t="s">
        <v>6</v>
      </c>
      <c r="D38" s="307" t="s">
        <v>328</v>
      </c>
      <c r="E38" s="307" t="s">
        <v>569</v>
      </c>
      <c r="F38" s="317" t="s">
        <v>1822</v>
      </c>
      <c r="G38" s="318" t="s">
        <v>524</v>
      </c>
      <c r="H38" s="319">
        <v>1.0</v>
      </c>
      <c r="I38" s="257">
        <v>13990.0</v>
      </c>
      <c r="J38" s="257">
        <v>9790.0</v>
      </c>
      <c r="K38" s="64"/>
      <c r="L38" s="319">
        <v>4563.0</v>
      </c>
      <c r="M38" s="320">
        <f>L38*H38</f>
        <v>4563</v>
      </c>
      <c r="N38" s="257" t="s">
        <v>1814</v>
      </c>
      <c r="O38" s="321"/>
      <c r="P38" s="322"/>
      <c r="Q38" s="323"/>
      <c r="R38" s="323"/>
      <c r="S38" s="323"/>
      <c r="T38" s="323"/>
      <c r="U38" s="323"/>
      <c r="V38" s="323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252"/>
      <c r="AK38" s="270"/>
      <c r="AL38" s="270"/>
    </row>
    <row r="39" ht="15.75" customHeight="1">
      <c r="A39" s="425" t="s">
        <v>315</v>
      </c>
      <c r="B39" s="337" t="s">
        <v>316</v>
      </c>
      <c r="C39" s="337" t="s">
        <v>6</v>
      </c>
      <c r="D39" s="337" t="s">
        <v>328</v>
      </c>
      <c r="E39" s="337" t="s">
        <v>569</v>
      </c>
      <c r="F39" s="549" t="s">
        <v>1823</v>
      </c>
      <c r="G39" s="550" t="s">
        <v>377</v>
      </c>
      <c r="H39" s="551">
        <v>1.0</v>
      </c>
      <c r="I39" s="337">
        <v>14590.0</v>
      </c>
      <c r="J39" s="552">
        <v>8790.0</v>
      </c>
      <c r="K39" s="553"/>
      <c r="L39" s="554"/>
      <c r="M39" s="528">
        <v>3738.0</v>
      </c>
      <c r="N39" s="337"/>
      <c r="O39" s="336"/>
      <c r="P39" s="555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7"/>
      <c r="AH39" s="247"/>
      <c r="AI39" s="247"/>
      <c r="AJ39" s="63"/>
      <c r="AK39" s="270"/>
      <c r="AL39" s="270"/>
    </row>
    <row r="40" ht="15.75" hidden="1" customHeight="1">
      <c r="A40" s="306" t="s">
        <v>315</v>
      </c>
      <c r="B40" s="307" t="s">
        <v>316</v>
      </c>
      <c r="C40" s="307" t="s">
        <v>6</v>
      </c>
      <c r="D40" s="556" t="s">
        <v>1824</v>
      </c>
      <c r="E40" s="307" t="s">
        <v>569</v>
      </c>
      <c r="F40" s="317" t="s">
        <v>1825</v>
      </c>
      <c r="G40" s="318" t="s">
        <v>524</v>
      </c>
      <c r="H40" s="319">
        <v>1.0</v>
      </c>
      <c r="I40" s="257">
        <v>10990.0</v>
      </c>
      <c r="J40" s="257">
        <v>7790.0</v>
      </c>
      <c r="K40" s="64"/>
      <c r="L40" s="319">
        <v>3594.0</v>
      </c>
      <c r="M40" s="320">
        <f t="shared" ref="M40:M42" si="5">L40*H40</f>
        <v>3594</v>
      </c>
      <c r="N40" s="257" t="s">
        <v>1814</v>
      </c>
      <c r="O40" s="328" t="s">
        <v>1826</v>
      </c>
      <c r="P40" s="322"/>
      <c r="Q40" s="323"/>
      <c r="R40" s="323"/>
      <c r="S40" s="323"/>
      <c r="T40" s="323"/>
      <c r="U40" s="323"/>
      <c r="V40" s="323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252"/>
      <c r="AK40" s="270"/>
      <c r="AL40" s="270"/>
    </row>
    <row r="41" ht="15.75" customHeight="1">
      <c r="A41" s="522" t="s">
        <v>315</v>
      </c>
      <c r="B41" s="257" t="s">
        <v>316</v>
      </c>
      <c r="C41" s="257" t="s">
        <v>6</v>
      </c>
      <c r="D41" s="523" t="s">
        <v>328</v>
      </c>
      <c r="E41" s="337" t="s">
        <v>569</v>
      </c>
      <c r="F41" s="524" t="s">
        <v>1827</v>
      </c>
      <c r="G41" s="337"/>
      <c r="H41" s="525">
        <v>1.0</v>
      </c>
      <c r="I41" s="523">
        <v>22990.0</v>
      </c>
      <c r="J41" s="526">
        <v>13790.0</v>
      </c>
      <c r="K41" s="366"/>
      <c r="L41" s="586">
        <v>5222.0</v>
      </c>
      <c r="M41" s="528">
        <f t="shared" si="5"/>
        <v>5222</v>
      </c>
      <c r="N41" s="523" t="s">
        <v>1820</v>
      </c>
      <c r="O41" s="335"/>
      <c r="P41" s="529"/>
      <c r="Q41" s="366"/>
      <c r="R41" s="366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7"/>
      <c r="AH41" s="252"/>
      <c r="AI41" s="252"/>
      <c r="AJ41" s="270"/>
      <c r="AK41" s="270"/>
      <c r="AL41" s="270"/>
    </row>
    <row r="42" ht="15.75" hidden="1" customHeight="1">
      <c r="A42" s="306" t="s">
        <v>315</v>
      </c>
      <c r="B42" s="307" t="s">
        <v>316</v>
      </c>
      <c r="C42" s="307" t="s">
        <v>6</v>
      </c>
      <c r="D42" s="307" t="s">
        <v>567</v>
      </c>
      <c r="E42" s="307" t="s">
        <v>569</v>
      </c>
      <c r="F42" s="317" t="s">
        <v>1827</v>
      </c>
      <c r="G42" s="318" t="s">
        <v>524</v>
      </c>
      <c r="H42" s="319">
        <v>1.0</v>
      </c>
      <c r="I42" s="257">
        <v>15990.0</v>
      </c>
      <c r="J42" s="257">
        <v>11190.0</v>
      </c>
      <c r="K42" s="64"/>
      <c r="L42" s="319">
        <v>5254.0</v>
      </c>
      <c r="M42" s="320">
        <f t="shared" si="5"/>
        <v>5254</v>
      </c>
      <c r="N42" s="257" t="s">
        <v>1814</v>
      </c>
      <c r="O42" s="321"/>
      <c r="P42" s="322"/>
      <c r="Q42" s="323"/>
      <c r="R42" s="323"/>
      <c r="S42" s="323"/>
      <c r="T42" s="323"/>
      <c r="U42" s="323"/>
      <c r="V42" s="323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252"/>
      <c r="AK42" s="270"/>
      <c r="AL42" s="270"/>
    </row>
    <row r="43" ht="15.75" customHeight="1">
      <c r="A43" s="35" t="s">
        <v>315</v>
      </c>
      <c r="B43" s="35" t="s">
        <v>316</v>
      </c>
      <c r="C43" s="35" t="s">
        <v>6</v>
      </c>
      <c r="D43" s="35" t="s">
        <v>328</v>
      </c>
      <c r="E43" s="35" t="s">
        <v>4</v>
      </c>
      <c r="F43" s="348" t="s">
        <v>1828</v>
      </c>
      <c r="G43" s="35" t="s">
        <v>524</v>
      </c>
      <c r="H43" s="39">
        <v>1.0</v>
      </c>
      <c r="I43" s="59">
        <v>14190.0</v>
      </c>
      <c r="J43" s="38"/>
      <c r="K43" s="38"/>
      <c r="L43" s="290"/>
      <c r="M43" s="378">
        <v>6131.0</v>
      </c>
      <c r="N43" s="35" t="s">
        <v>1811</v>
      </c>
      <c r="O43" s="315"/>
      <c r="P43" s="315"/>
      <c r="Q43" s="315"/>
      <c r="R43" s="315"/>
      <c r="S43" s="315"/>
      <c r="T43" s="530"/>
      <c r="U43" s="315"/>
      <c r="V43" s="315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252"/>
      <c r="AJ43" s="270"/>
      <c r="AK43" s="270"/>
      <c r="AL43" s="270"/>
    </row>
    <row r="44" ht="15.75" customHeight="1">
      <c r="A44" s="282" t="s">
        <v>315</v>
      </c>
      <c r="B44" s="255" t="s">
        <v>316</v>
      </c>
      <c r="C44" s="255" t="s">
        <v>6</v>
      </c>
      <c r="D44" s="255" t="s">
        <v>328</v>
      </c>
      <c r="E44" s="255" t="s">
        <v>319</v>
      </c>
      <c r="F44" s="281" t="s">
        <v>1829</v>
      </c>
      <c r="G44" s="282"/>
      <c r="H44" s="250">
        <v>1.0</v>
      </c>
      <c r="I44" s="255">
        <v>13890.0</v>
      </c>
      <c r="J44" s="293">
        <v>12590.0</v>
      </c>
      <c r="K44" s="294"/>
      <c r="L44" s="295">
        <v>5267.0</v>
      </c>
      <c r="M44" s="251">
        <f>L44*H44</f>
        <v>5267</v>
      </c>
      <c r="N44" s="255" t="s">
        <v>1830</v>
      </c>
      <c r="O44" s="336"/>
      <c r="P44" s="336"/>
      <c r="Q44" s="336"/>
      <c r="R44" s="336"/>
      <c r="S44" s="336"/>
      <c r="T44" s="337"/>
      <c r="U44" s="336"/>
      <c r="V44" s="336"/>
      <c r="W44" s="247"/>
      <c r="X44" s="247"/>
      <c r="Y44" s="247"/>
      <c r="Z44" s="247"/>
      <c r="AA44" s="247"/>
      <c r="AB44" s="247"/>
      <c r="AC44" s="247"/>
      <c r="AD44" s="247"/>
      <c r="AE44" s="247"/>
      <c r="AF44" s="247"/>
      <c r="AG44" s="247"/>
      <c r="AH44" s="252"/>
      <c r="AI44" s="270"/>
      <c r="AJ44" s="270"/>
      <c r="AK44" s="270"/>
      <c r="AL44" s="270"/>
    </row>
    <row r="45" ht="15.75" customHeight="1">
      <c r="A45" s="261" t="s">
        <v>315</v>
      </c>
      <c r="B45" s="35" t="s">
        <v>316</v>
      </c>
      <c r="C45" s="35" t="s">
        <v>6</v>
      </c>
      <c r="D45" s="35" t="s">
        <v>328</v>
      </c>
      <c r="E45" s="35" t="s">
        <v>319</v>
      </c>
      <c r="F45" s="355" t="s">
        <v>1831</v>
      </c>
      <c r="G45" s="35" t="s">
        <v>524</v>
      </c>
      <c r="H45" s="264">
        <v>1.0</v>
      </c>
      <c r="I45" s="244" t="s">
        <v>1832</v>
      </c>
      <c r="J45" s="265"/>
      <c r="K45" s="266"/>
      <c r="L45" s="264" t="s">
        <v>1833</v>
      </c>
      <c r="M45" s="267" t="s">
        <v>1833</v>
      </c>
      <c r="N45" s="35" t="s">
        <v>1793</v>
      </c>
      <c r="O45" s="543"/>
      <c r="P45" s="543"/>
      <c r="Q45" s="543"/>
      <c r="R45" s="543"/>
      <c r="S45" s="543"/>
      <c r="T45" s="557"/>
      <c r="U45" s="558"/>
      <c r="V45" s="558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252"/>
      <c r="AJ45" s="270"/>
      <c r="AK45" s="270"/>
      <c r="AL45" s="270"/>
    </row>
    <row r="46" ht="15.75" hidden="1" customHeight="1">
      <c r="A46" s="271" t="s">
        <v>315</v>
      </c>
      <c r="B46" s="57" t="s">
        <v>316</v>
      </c>
      <c r="C46" s="57" t="s">
        <v>6</v>
      </c>
      <c r="D46" s="97" t="s">
        <v>567</v>
      </c>
      <c r="E46" s="57" t="s">
        <v>4</v>
      </c>
      <c r="F46" s="57" t="s">
        <v>630</v>
      </c>
      <c r="G46" s="57" t="s">
        <v>524</v>
      </c>
      <c r="H46" s="39">
        <v>1.0</v>
      </c>
      <c r="I46" s="120">
        <v>23990.0</v>
      </c>
      <c r="J46" s="120">
        <v>11990.0</v>
      </c>
      <c r="K46" s="119"/>
      <c r="L46" s="61" t="s">
        <v>631</v>
      </c>
      <c r="M46" s="62">
        <v>5554.0</v>
      </c>
      <c r="N46" s="57" t="s">
        <v>629</v>
      </c>
      <c r="O46" s="304"/>
      <c r="P46" s="304"/>
      <c r="Q46" s="304"/>
      <c r="R46" s="304"/>
      <c r="S46" s="304"/>
      <c r="T46" s="559"/>
      <c r="U46" s="304"/>
      <c r="V46" s="304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70"/>
      <c r="AJ46" s="270"/>
      <c r="AK46" s="270"/>
    </row>
    <row r="47" ht="15.75" customHeight="1">
      <c r="A47" s="255" t="s">
        <v>315</v>
      </c>
      <c r="B47" s="255" t="s">
        <v>316</v>
      </c>
      <c r="C47" s="255" t="s">
        <v>6</v>
      </c>
      <c r="D47" s="255" t="s">
        <v>328</v>
      </c>
      <c r="E47" s="339" t="s">
        <v>4</v>
      </c>
      <c r="F47" s="256" t="s">
        <v>1834</v>
      </c>
      <c r="G47" s="339" t="s">
        <v>377</v>
      </c>
      <c r="H47" s="250">
        <v>1.0</v>
      </c>
      <c r="I47" s="255">
        <v>17190.0</v>
      </c>
      <c r="J47" s="293">
        <v>10390.0</v>
      </c>
      <c r="K47" s="340"/>
      <c r="L47" s="341"/>
      <c r="M47" s="251">
        <v>4365.0</v>
      </c>
      <c r="N47" s="255"/>
      <c r="O47" s="336"/>
      <c r="P47" s="336"/>
      <c r="Q47" s="336"/>
      <c r="R47" s="336"/>
      <c r="S47" s="336"/>
      <c r="T47" s="337"/>
      <c r="U47" s="336"/>
      <c r="V47" s="336"/>
      <c r="W47" s="247"/>
      <c r="X47" s="247"/>
      <c r="Y47" s="247"/>
      <c r="Z47" s="247"/>
      <c r="AA47" s="247"/>
      <c r="AB47" s="247"/>
      <c r="AC47" s="247"/>
      <c r="AD47" s="247"/>
      <c r="AE47" s="247"/>
      <c r="AF47" s="247"/>
      <c r="AG47" s="247"/>
      <c r="AH47" s="247"/>
      <c r="AI47" s="247"/>
      <c r="AJ47" s="63"/>
      <c r="AK47" s="270"/>
      <c r="AL47" s="270"/>
    </row>
    <row r="48" ht="15.75" hidden="1" customHeight="1">
      <c r="A48" s="35" t="s">
        <v>315</v>
      </c>
      <c r="B48" s="35" t="s">
        <v>316</v>
      </c>
      <c r="C48" s="35" t="s">
        <v>6</v>
      </c>
      <c r="D48" s="35" t="s">
        <v>474</v>
      </c>
      <c r="E48" s="35" t="s">
        <v>319</v>
      </c>
      <c r="F48" s="325" t="s">
        <v>2104</v>
      </c>
      <c r="G48" s="326" t="s">
        <v>524</v>
      </c>
      <c r="H48" s="154">
        <v>1.0</v>
      </c>
      <c r="I48" s="57">
        <v>14970.0</v>
      </c>
      <c r="J48" s="57">
        <v>10790.0</v>
      </c>
      <c r="K48" s="57"/>
      <c r="L48" s="154">
        <v>4929.0</v>
      </c>
      <c r="M48" s="327">
        <f>L48*H48</f>
        <v>4929</v>
      </c>
      <c r="N48" s="57" t="s">
        <v>1814</v>
      </c>
      <c r="O48" s="321"/>
      <c r="P48" s="329"/>
      <c r="Q48" s="329"/>
      <c r="R48" s="329"/>
      <c r="S48" s="329"/>
      <c r="T48" s="330"/>
      <c r="U48" s="329"/>
      <c r="V48" s="329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252"/>
      <c r="AK48" s="270"/>
      <c r="AL48" s="270"/>
    </row>
    <row r="49" ht="15.75" hidden="1" customHeight="1">
      <c r="A49" s="35" t="s">
        <v>315</v>
      </c>
      <c r="B49" s="35" t="s">
        <v>316</v>
      </c>
      <c r="C49" s="35" t="s">
        <v>6</v>
      </c>
      <c r="D49" s="97" t="s">
        <v>567</v>
      </c>
      <c r="E49" s="97" t="s">
        <v>4</v>
      </c>
      <c r="F49" s="289" t="s">
        <v>568</v>
      </c>
      <c r="G49" s="97" t="s">
        <v>377</v>
      </c>
      <c r="H49" s="39">
        <v>1.0</v>
      </c>
      <c r="I49" s="97">
        <v>23990.0</v>
      </c>
      <c r="J49" s="97">
        <v>11970.0</v>
      </c>
      <c r="K49" s="38"/>
      <c r="L49" s="290"/>
      <c r="M49" s="291">
        <v>5626.0</v>
      </c>
      <c r="N49" s="35"/>
      <c r="O49" s="315"/>
      <c r="P49" s="315"/>
      <c r="Q49" s="315"/>
      <c r="R49" s="315"/>
      <c r="S49" s="315"/>
      <c r="T49" s="530"/>
      <c r="U49" s="315"/>
      <c r="V49" s="315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252"/>
      <c r="AJ49" s="270"/>
      <c r="AK49" s="270"/>
      <c r="AL49" s="270"/>
    </row>
    <row r="50" ht="15.75" customHeight="1">
      <c r="A50" s="271" t="s">
        <v>315</v>
      </c>
      <c r="B50" s="57" t="s">
        <v>316</v>
      </c>
      <c r="C50" s="57" t="s">
        <v>6</v>
      </c>
      <c r="D50" s="362" t="s">
        <v>328</v>
      </c>
      <c r="E50" s="57" t="s">
        <v>4</v>
      </c>
      <c r="F50" s="58" t="s">
        <v>568</v>
      </c>
      <c r="G50" s="57" t="s">
        <v>524</v>
      </c>
      <c r="H50" s="39">
        <v>1.0</v>
      </c>
      <c r="I50" s="59">
        <v>23990.0</v>
      </c>
      <c r="J50" s="59">
        <v>11990.0</v>
      </c>
      <c r="K50" s="274"/>
      <c r="L50" s="61">
        <v>8037.0</v>
      </c>
      <c r="M50" s="62">
        <v>5626.0</v>
      </c>
      <c r="N50" s="57" t="s">
        <v>476</v>
      </c>
      <c r="O50" s="584" t="s">
        <v>1835</v>
      </c>
      <c r="P50" s="584" t="s">
        <v>1836</v>
      </c>
      <c r="Q50" s="304"/>
      <c r="R50" s="304"/>
      <c r="S50" s="304"/>
      <c r="T50" s="559"/>
      <c r="U50" s="304"/>
      <c r="V50" s="304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70"/>
      <c r="AK50" s="270"/>
      <c r="AL50" s="270"/>
    </row>
    <row r="51" ht="15.75" customHeight="1">
      <c r="A51" s="271" t="s">
        <v>315</v>
      </c>
      <c r="B51" s="57" t="s">
        <v>316</v>
      </c>
      <c r="C51" s="57" t="s">
        <v>6</v>
      </c>
      <c r="D51" s="97" t="s">
        <v>328</v>
      </c>
      <c r="E51" s="57" t="s">
        <v>4</v>
      </c>
      <c r="F51" s="57" t="s">
        <v>632</v>
      </c>
      <c r="G51" s="57" t="s">
        <v>524</v>
      </c>
      <c r="H51" s="39">
        <v>1.0</v>
      </c>
      <c r="I51" s="120">
        <v>23990.0</v>
      </c>
      <c r="J51" s="120">
        <v>11990.0</v>
      </c>
      <c r="K51" s="75"/>
      <c r="L51" s="137" t="s">
        <v>633</v>
      </c>
      <c r="M51" s="359">
        <v>5626.0</v>
      </c>
      <c r="N51" s="192" t="s">
        <v>629</v>
      </c>
      <c r="O51" s="252"/>
      <c r="P51" s="276"/>
      <c r="Q51" s="276"/>
      <c r="R51" s="276"/>
      <c r="S51" s="276"/>
      <c r="T51" s="276"/>
      <c r="U51" s="276"/>
      <c r="V51" s="276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70"/>
      <c r="AJ51" s="270"/>
      <c r="AK51" s="270"/>
    </row>
    <row r="52" ht="15.75" customHeight="1">
      <c r="A52" s="271" t="s">
        <v>315</v>
      </c>
      <c r="B52" s="57" t="s">
        <v>316</v>
      </c>
      <c r="C52" s="57" t="s">
        <v>6</v>
      </c>
      <c r="D52" s="97" t="s">
        <v>328</v>
      </c>
      <c r="E52" s="57" t="s">
        <v>4</v>
      </c>
      <c r="F52" s="57" t="s">
        <v>634</v>
      </c>
      <c r="G52" s="57" t="s">
        <v>524</v>
      </c>
      <c r="H52" s="39">
        <v>0.0</v>
      </c>
      <c r="I52" s="120">
        <v>23990.0</v>
      </c>
      <c r="J52" s="120">
        <v>11990.0</v>
      </c>
      <c r="K52" s="75"/>
      <c r="L52" s="137" t="s">
        <v>635</v>
      </c>
      <c r="M52" s="359">
        <v>4431.0</v>
      </c>
      <c r="N52" s="192" t="s">
        <v>629</v>
      </c>
      <c r="O52" s="363" t="s">
        <v>2161</v>
      </c>
      <c r="P52" s="276"/>
      <c r="Q52" s="276"/>
      <c r="R52" s="276"/>
      <c r="S52" s="276"/>
      <c r="T52" s="276"/>
      <c r="U52" s="276"/>
      <c r="V52" s="276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70"/>
      <c r="AJ52" s="270"/>
      <c r="AK52" s="270"/>
    </row>
    <row r="53" ht="15.75" customHeight="1">
      <c r="A53" s="35" t="s">
        <v>315</v>
      </c>
      <c r="B53" s="35" t="s">
        <v>316</v>
      </c>
      <c r="C53" s="35" t="s">
        <v>6</v>
      </c>
      <c r="D53" s="35" t="s">
        <v>328</v>
      </c>
      <c r="E53" s="35" t="s">
        <v>319</v>
      </c>
      <c r="F53" s="325" t="s">
        <v>1837</v>
      </c>
      <c r="G53" s="326" t="s">
        <v>524</v>
      </c>
      <c r="H53" s="154">
        <v>1.0</v>
      </c>
      <c r="I53" s="57">
        <v>14970.0</v>
      </c>
      <c r="J53" s="57">
        <v>10590.0</v>
      </c>
      <c r="K53" s="192"/>
      <c r="L53" s="344">
        <v>4148.0</v>
      </c>
      <c r="M53" s="345">
        <f t="shared" ref="M53:M54" si="6">L53*H53</f>
        <v>4148</v>
      </c>
      <c r="N53" s="192" t="s">
        <v>1814</v>
      </c>
      <c r="O53" s="346"/>
      <c r="P53" s="347"/>
      <c r="Q53" s="347"/>
      <c r="R53" s="347"/>
      <c r="S53" s="347"/>
      <c r="T53" s="347"/>
      <c r="U53" s="347"/>
      <c r="V53" s="347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252"/>
      <c r="AK53" s="270"/>
      <c r="AL53" s="270"/>
    </row>
    <row r="54" ht="15.75" customHeight="1">
      <c r="A54" s="282" t="s">
        <v>315</v>
      </c>
      <c r="B54" s="57" t="s">
        <v>316</v>
      </c>
      <c r="C54" s="57" t="s">
        <v>6</v>
      </c>
      <c r="D54" s="331" t="s">
        <v>328</v>
      </c>
      <c r="E54" s="57" t="s">
        <v>319</v>
      </c>
      <c r="F54" s="332" t="s">
        <v>1838</v>
      </c>
      <c r="G54" s="255"/>
      <c r="H54" s="264">
        <v>1.0</v>
      </c>
      <c r="I54" s="331">
        <v>21990.0</v>
      </c>
      <c r="J54" s="333">
        <v>13190.0</v>
      </c>
      <c r="K54" s="364"/>
      <c r="L54" s="365">
        <v>4910.0</v>
      </c>
      <c r="M54" s="354">
        <f t="shared" si="6"/>
        <v>4910</v>
      </c>
      <c r="N54" s="364" t="s">
        <v>1820</v>
      </c>
      <c r="O54" s="366"/>
      <c r="P54" s="364"/>
      <c r="Q54" s="364"/>
      <c r="R54" s="364"/>
      <c r="S54" s="286"/>
      <c r="T54" s="286"/>
      <c r="U54" s="286"/>
      <c r="V54" s="286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52"/>
      <c r="AI54" s="252"/>
      <c r="AJ54" s="270"/>
      <c r="AK54" s="270"/>
      <c r="AL54" s="270"/>
    </row>
    <row r="55" ht="15.75" customHeight="1">
      <c r="A55" s="35" t="s">
        <v>315</v>
      </c>
      <c r="B55" s="367" t="s">
        <v>316</v>
      </c>
      <c r="C55" s="367" t="s">
        <v>6</v>
      </c>
      <c r="D55" s="367" t="s">
        <v>328</v>
      </c>
      <c r="E55" s="367" t="s">
        <v>4</v>
      </c>
      <c r="F55" s="368" t="s">
        <v>1839</v>
      </c>
      <c r="G55" s="369" t="s">
        <v>1840</v>
      </c>
      <c r="H55" s="39">
        <v>1.0</v>
      </c>
      <c r="I55" s="367">
        <v>17990.0</v>
      </c>
      <c r="J55" s="367">
        <v>12590.0</v>
      </c>
      <c r="K55" s="181"/>
      <c r="L55" s="370">
        <v>4939.0</v>
      </c>
      <c r="M55" s="371">
        <v>4939.0</v>
      </c>
      <c r="N55" s="192" t="s">
        <v>1841</v>
      </c>
      <c r="O55" s="252"/>
      <c r="P55" s="276"/>
      <c r="Q55" s="276"/>
      <c r="R55" s="276"/>
      <c r="S55" s="276"/>
      <c r="T55" s="276"/>
      <c r="U55" s="276"/>
      <c r="V55" s="276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70"/>
      <c r="AK55" s="270"/>
      <c r="AL55" s="270"/>
    </row>
    <row r="56" ht="15.75" customHeight="1">
      <c r="A56" s="282" t="s">
        <v>315</v>
      </c>
      <c r="B56" s="57" t="s">
        <v>316</v>
      </c>
      <c r="C56" s="57" t="s">
        <v>6</v>
      </c>
      <c r="D56" s="331" t="s">
        <v>328</v>
      </c>
      <c r="E56" s="57" t="s">
        <v>319</v>
      </c>
      <c r="F56" s="332" t="s">
        <v>1842</v>
      </c>
      <c r="G56" s="255"/>
      <c r="H56" s="264">
        <v>1.0</v>
      </c>
      <c r="I56" s="331">
        <v>24990.0</v>
      </c>
      <c r="J56" s="333">
        <v>14990.0</v>
      </c>
      <c r="K56" s="364"/>
      <c r="L56" s="365">
        <v>5635.0</v>
      </c>
      <c r="M56" s="354">
        <f t="shared" ref="M56:M58" si="7">L56*H56</f>
        <v>5635</v>
      </c>
      <c r="N56" s="364" t="s">
        <v>1820</v>
      </c>
      <c r="O56" s="366"/>
      <c r="P56" s="364"/>
      <c r="Q56" s="364"/>
      <c r="R56" s="364"/>
      <c r="S56" s="286"/>
      <c r="T56" s="286"/>
      <c r="U56" s="286"/>
      <c r="V56" s="286"/>
      <c r="W56" s="247"/>
      <c r="X56" s="247"/>
      <c r="Y56" s="247"/>
      <c r="Z56" s="247"/>
      <c r="AA56" s="247"/>
      <c r="AB56" s="247"/>
      <c r="AC56" s="247"/>
      <c r="AD56" s="247"/>
      <c r="AE56" s="247"/>
      <c r="AF56" s="247"/>
      <c r="AG56" s="247"/>
      <c r="AH56" s="252"/>
      <c r="AI56" s="252"/>
      <c r="AJ56" s="270"/>
      <c r="AK56" s="270"/>
      <c r="AL56" s="270"/>
    </row>
    <row r="57" ht="15.75" hidden="1" customHeight="1">
      <c r="A57" s="35" t="s">
        <v>315</v>
      </c>
      <c r="B57" s="35" t="s">
        <v>316</v>
      </c>
      <c r="C57" s="35" t="s">
        <v>6</v>
      </c>
      <c r="D57" s="35" t="s">
        <v>474</v>
      </c>
      <c r="E57" s="35" t="s">
        <v>319</v>
      </c>
      <c r="F57" s="325" t="s">
        <v>1842</v>
      </c>
      <c r="G57" s="326" t="s">
        <v>524</v>
      </c>
      <c r="H57" s="154">
        <v>1.0</v>
      </c>
      <c r="I57" s="57">
        <v>17990.0</v>
      </c>
      <c r="J57" s="57">
        <v>12590.0</v>
      </c>
      <c r="K57" s="192"/>
      <c r="L57" s="344">
        <v>5669.0</v>
      </c>
      <c r="M57" s="345">
        <f t="shared" si="7"/>
        <v>5669</v>
      </c>
      <c r="N57" s="192" t="s">
        <v>1814</v>
      </c>
      <c r="O57" s="346"/>
      <c r="P57" s="347"/>
      <c r="Q57" s="347"/>
      <c r="R57" s="347"/>
      <c r="S57" s="347"/>
      <c r="T57" s="347"/>
      <c r="U57" s="347"/>
      <c r="V57" s="347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252"/>
      <c r="AK57" s="270"/>
      <c r="AL57" s="270"/>
    </row>
    <row r="58" ht="15.75" customHeight="1">
      <c r="A58" s="282" t="s">
        <v>315</v>
      </c>
      <c r="B58" s="57" t="s">
        <v>316</v>
      </c>
      <c r="C58" s="57" t="s">
        <v>6</v>
      </c>
      <c r="D58" s="331" t="s">
        <v>328</v>
      </c>
      <c r="E58" s="57" t="s">
        <v>319</v>
      </c>
      <c r="F58" s="332" t="s">
        <v>1843</v>
      </c>
      <c r="G58" s="255"/>
      <c r="H58" s="264">
        <v>1.0</v>
      </c>
      <c r="I58" s="331">
        <v>29990.0</v>
      </c>
      <c r="J58" s="333">
        <v>17990.0</v>
      </c>
      <c r="K58" s="364"/>
      <c r="L58" s="365">
        <v>6872.0</v>
      </c>
      <c r="M58" s="354">
        <f t="shared" si="7"/>
        <v>6872</v>
      </c>
      <c r="N58" s="364" t="s">
        <v>1820</v>
      </c>
      <c r="O58" s="366"/>
      <c r="P58" s="364"/>
      <c r="Q58" s="364"/>
      <c r="R58" s="364"/>
      <c r="S58" s="286"/>
      <c r="T58" s="286"/>
      <c r="U58" s="286"/>
      <c r="V58" s="286"/>
      <c r="W58" s="247"/>
      <c r="X58" s="247"/>
      <c r="Y58" s="247"/>
      <c r="Z58" s="247"/>
      <c r="AA58" s="247"/>
      <c r="AB58" s="247"/>
      <c r="AC58" s="247"/>
      <c r="AD58" s="247"/>
      <c r="AE58" s="247"/>
      <c r="AF58" s="247"/>
      <c r="AG58" s="247"/>
      <c r="AH58" s="252"/>
      <c r="AI58" s="252"/>
      <c r="AJ58" s="270"/>
      <c r="AK58" s="270"/>
      <c r="AL58" s="270"/>
    </row>
    <row r="59" ht="15.75" customHeight="1">
      <c r="A59" s="261" t="s">
        <v>315</v>
      </c>
      <c r="B59" s="35" t="s">
        <v>316</v>
      </c>
      <c r="C59" s="35" t="s">
        <v>6</v>
      </c>
      <c r="D59" s="35" t="s">
        <v>328</v>
      </c>
      <c r="E59" s="35" t="s">
        <v>319</v>
      </c>
      <c r="F59" s="355" t="s">
        <v>1844</v>
      </c>
      <c r="G59" s="35" t="s">
        <v>524</v>
      </c>
      <c r="H59" s="264">
        <v>1.0</v>
      </c>
      <c r="I59" s="244" t="s">
        <v>1845</v>
      </c>
      <c r="J59" s="265"/>
      <c r="K59" s="296"/>
      <c r="L59" s="356" t="s">
        <v>1846</v>
      </c>
      <c r="M59" s="357" t="s">
        <v>1846</v>
      </c>
      <c r="N59" s="351" t="s">
        <v>1793</v>
      </c>
      <c r="O59" s="268"/>
      <c r="P59" s="269"/>
      <c r="Q59" s="269"/>
      <c r="R59" s="269"/>
      <c r="S59" s="269"/>
      <c r="T59" s="237"/>
      <c r="U59" s="237"/>
      <c r="V59" s="237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252"/>
      <c r="AJ59" s="270"/>
      <c r="AK59" s="270"/>
      <c r="AL59" s="270"/>
    </row>
    <row r="60" ht="15.75" customHeight="1">
      <c r="A60" s="35" t="s">
        <v>315</v>
      </c>
      <c r="B60" s="367" t="s">
        <v>316</v>
      </c>
      <c r="C60" s="367" t="s">
        <v>6</v>
      </c>
      <c r="D60" s="367" t="s">
        <v>328</v>
      </c>
      <c r="E60" s="367" t="s">
        <v>4</v>
      </c>
      <c r="F60" s="368" t="s">
        <v>2162</v>
      </c>
      <c r="G60" s="369" t="s">
        <v>1840</v>
      </c>
      <c r="H60" s="39">
        <v>0.0</v>
      </c>
      <c r="I60" s="367">
        <v>18990.0</v>
      </c>
      <c r="J60" s="367">
        <v>13290.0</v>
      </c>
      <c r="K60" s="181"/>
      <c r="L60" s="370">
        <v>5103.0</v>
      </c>
      <c r="M60" s="371">
        <v>5103.0</v>
      </c>
      <c r="N60" s="192" t="s">
        <v>1841</v>
      </c>
      <c r="O60" s="363" t="s">
        <v>2163</v>
      </c>
      <c r="P60" s="276"/>
      <c r="Q60" s="276"/>
      <c r="R60" s="276"/>
      <c r="S60" s="276"/>
      <c r="T60" s="276"/>
      <c r="U60" s="276"/>
      <c r="V60" s="276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70"/>
      <c r="AK60" s="270"/>
      <c r="AL60" s="270"/>
    </row>
    <row r="61" ht="15.75" customHeight="1">
      <c r="A61" s="282" t="s">
        <v>315</v>
      </c>
      <c r="B61" s="57" t="s">
        <v>316</v>
      </c>
      <c r="C61" s="57" t="s">
        <v>6</v>
      </c>
      <c r="D61" s="331" t="s">
        <v>328</v>
      </c>
      <c r="E61" s="57" t="s">
        <v>319</v>
      </c>
      <c r="F61" s="332" t="s">
        <v>2125</v>
      </c>
      <c r="G61" s="255"/>
      <c r="H61" s="264">
        <v>1.0</v>
      </c>
      <c r="I61" s="331">
        <v>23990.0</v>
      </c>
      <c r="J61" s="333">
        <v>14390.0</v>
      </c>
      <c r="K61" s="364"/>
      <c r="L61" s="365">
        <v>5360.0</v>
      </c>
      <c r="M61" s="354">
        <f>L61*H61</f>
        <v>5360</v>
      </c>
      <c r="N61" s="364" t="s">
        <v>1820</v>
      </c>
      <c r="O61" s="366"/>
      <c r="P61" s="364"/>
      <c r="Q61" s="364"/>
      <c r="R61" s="364"/>
      <c r="S61" s="286"/>
      <c r="T61" s="286"/>
      <c r="U61" s="286"/>
      <c r="V61" s="286"/>
      <c r="W61" s="247"/>
      <c r="X61" s="247"/>
      <c r="Y61" s="247"/>
      <c r="Z61" s="247"/>
      <c r="AA61" s="247"/>
      <c r="AB61" s="247"/>
      <c r="AC61" s="247"/>
      <c r="AD61" s="247"/>
      <c r="AE61" s="247"/>
      <c r="AF61" s="247"/>
      <c r="AG61" s="247"/>
      <c r="AH61" s="252"/>
      <c r="AI61" s="252"/>
      <c r="AJ61" s="270"/>
      <c r="AK61" s="270"/>
      <c r="AL61" s="270"/>
    </row>
    <row r="62" ht="15.75" customHeight="1">
      <c r="A62" s="271" t="s">
        <v>315</v>
      </c>
      <c r="B62" s="57" t="s">
        <v>316</v>
      </c>
      <c r="C62" s="57" t="s">
        <v>6</v>
      </c>
      <c r="D62" s="57" t="s">
        <v>328</v>
      </c>
      <c r="E62" s="57" t="s">
        <v>4</v>
      </c>
      <c r="F62" s="57" t="s">
        <v>747</v>
      </c>
      <c r="G62" s="57" t="s">
        <v>524</v>
      </c>
      <c r="H62" s="38">
        <v>1.0</v>
      </c>
      <c r="I62" s="113">
        <v>13590.0</v>
      </c>
      <c r="J62" s="132">
        <v>11390.0</v>
      </c>
      <c r="K62" s="372"/>
      <c r="L62" s="373">
        <v>5843.0</v>
      </c>
      <c r="M62" s="374">
        <v>4967.0</v>
      </c>
      <c r="N62" s="192" t="s">
        <v>748</v>
      </c>
      <c r="P62" s="276"/>
      <c r="Q62" s="276"/>
      <c r="R62" s="276"/>
      <c r="S62" s="276"/>
      <c r="T62" s="276"/>
      <c r="U62" s="276"/>
      <c r="V62" s="276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70"/>
      <c r="AK62" s="270"/>
      <c r="AL62" s="270"/>
    </row>
    <row r="63" hidden="1">
      <c r="A63" s="255" t="s">
        <v>315</v>
      </c>
      <c r="B63" s="255" t="s">
        <v>331</v>
      </c>
      <c r="C63" s="255" t="s">
        <v>6</v>
      </c>
      <c r="D63" s="57" t="s">
        <v>567</v>
      </c>
      <c r="E63" s="339" t="s">
        <v>4</v>
      </c>
      <c r="F63" s="256" t="s">
        <v>1847</v>
      </c>
      <c r="G63" s="339" t="s">
        <v>377</v>
      </c>
      <c r="H63" s="250">
        <v>1.0</v>
      </c>
      <c r="I63" s="255">
        <v>16390.0</v>
      </c>
      <c r="J63" s="293">
        <v>13190.0</v>
      </c>
      <c r="K63" s="360">
        <v>8246.0</v>
      </c>
      <c r="L63" s="361"/>
      <c r="M63" s="354">
        <v>4948.0</v>
      </c>
      <c r="N63" s="286"/>
      <c r="O63" s="247"/>
      <c r="P63" s="286"/>
      <c r="Q63" s="286"/>
      <c r="R63" s="286"/>
      <c r="S63" s="286"/>
      <c r="T63" s="286"/>
      <c r="U63" s="286"/>
      <c r="V63" s="286"/>
      <c r="W63" s="247"/>
      <c r="X63" s="247"/>
      <c r="Y63" s="247"/>
      <c r="Z63" s="247"/>
      <c r="AA63" s="247"/>
      <c r="AB63" s="247"/>
      <c r="AC63" s="247"/>
      <c r="AD63" s="247"/>
      <c r="AE63" s="247"/>
      <c r="AF63" s="247"/>
      <c r="AG63" s="247"/>
      <c r="AH63" s="247"/>
      <c r="AI63" s="247"/>
      <c r="AJ63" s="63"/>
      <c r="AK63" s="270"/>
      <c r="AL63" s="270"/>
    </row>
    <row r="64" ht="15.75" hidden="1" customHeight="1">
      <c r="A64" s="255" t="s">
        <v>315</v>
      </c>
      <c r="B64" s="255" t="s">
        <v>331</v>
      </c>
      <c r="C64" s="255" t="s">
        <v>6</v>
      </c>
      <c r="D64" s="57" t="s">
        <v>567</v>
      </c>
      <c r="E64" s="339" t="s">
        <v>4</v>
      </c>
      <c r="F64" s="256" t="s">
        <v>1848</v>
      </c>
      <c r="G64" s="339" t="s">
        <v>377</v>
      </c>
      <c r="H64" s="250">
        <v>1.0</v>
      </c>
      <c r="I64" s="255">
        <v>16390.0</v>
      </c>
      <c r="J64" s="293">
        <v>13190.0</v>
      </c>
      <c r="K64" s="360">
        <v>8246.0</v>
      </c>
      <c r="L64" s="361"/>
      <c r="M64" s="354">
        <v>4948.0</v>
      </c>
      <c r="N64" s="286"/>
      <c r="O64" s="247"/>
      <c r="P64" s="286"/>
      <c r="Q64" s="286"/>
      <c r="R64" s="286"/>
      <c r="S64" s="286"/>
      <c r="T64" s="286"/>
      <c r="U64" s="286"/>
      <c r="V64" s="286"/>
      <c r="W64" s="247"/>
      <c r="X64" s="247"/>
      <c r="Y64" s="247"/>
      <c r="Z64" s="247"/>
      <c r="AA64" s="247"/>
      <c r="AB64" s="247"/>
      <c r="AC64" s="247"/>
      <c r="AD64" s="247"/>
      <c r="AE64" s="247"/>
      <c r="AF64" s="247"/>
      <c r="AG64" s="247"/>
      <c r="AH64" s="247"/>
      <c r="AI64" s="247"/>
      <c r="AJ64" s="63"/>
      <c r="AK64" s="252"/>
      <c r="AL64" s="252"/>
    </row>
    <row r="65" ht="15.75" hidden="1" customHeight="1">
      <c r="A65" s="35" t="s">
        <v>315</v>
      </c>
      <c r="B65" s="367" t="s">
        <v>316</v>
      </c>
      <c r="C65" s="367" t="s">
        <v>6</v>
      </c>
      <c r="D65" s="367" t="s">
        <v>567</v>
      </c>
      <c r="E65" s="367" t="s">
        <v>4</v>
      </c>
      <c r="F65" s="368" t="s">
        <v>1849</v>
      </c>
      <c r="G65" s="369" t="s">
        <v>1840</v>
      </c>
      <c r="H65" s="39">
        <v>1.0</v>
      </c>
      <c r="I65" s="367">
        <v>21990.0</v>
      </c>
      <c r="J65" s="367">
        <v>14590.0</v>
      </c>
      <c r="K65" s="181"/>
      <c r="L65" s="370">
        <v>6930.0</v>
      </c>
      <c r="M65" s="371">
        <v>6930.0</v>
      </c>
      <c r="N65" s="192" t="s">
        <v>1841</v>
      </c>
      <c r="O65" s="252"/>
      <c r="P65" s="276"/>
      <c r="Q65" s="276"/>
      <c r="R65" s="276"/>
      <c r="S65" s="276"/>
      <c r="T65" s="276"/>
      <c r="U65" s="276"/>
      <c r="V65" s="276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  <c r="AH65" s="252"/>
      <c r="AI65" s="252"/>
      <c r="AJ65" s="270"/>
      <c r="AK65" s="270"/>
      <c r="AL65" s="270"/>
    </row>
    <row r="66" ht="15.75" customHeight="1">
      <c r="A66" s="271" t="s">
        <v>315</v>
      </c>
      <c r="B66" s="57" t="s">
        <v>316</v>
      </c>
      <c r="C66" s="57" t="s">
        <v>6</v>
      </c>
      <c r="D66" s="57" t="s">
        <v>328</v>
      </c>
      <c r="E66" s="57" t="s">
        <v>4</v>
      </c>
      <c r="F66" s="57" t="s">
        <v>749</v>
      </c>
      <c r="G66" s="57" t="s">
        <v>524</v>
      </c>
      <c r="H66" s="38">
        <v>1.0</v>
      </c>
      <c r="I66" s="113">
        <v>15990.0</v>
      </c>
      <c r="J66" s="132">
        <v>13790.0</v>
      </c>
      <c r="K66" s="372"/>
      <c r="L66" s="373">
        <v>7163.0</v>
      </c>
      <c r="M66" s="374">
        <v>6089.0</v>
      </c>
      <c r="N66" s="192" t="s">
        <v>748</v>
      </c>
      <c r="P66" s="276"/>
      <c r="Q66" s="276"/>
      <c r="R66" s="276"/>
      <c r="S66" s="276"/>
      <c r="T66" s="276"/>
      <c r="U66" s="276"/>
      <c r="V66" s="276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70"/>
      <c r="AK66" s="270"/>
      <c r="AL66" s="270"/>
    </row>
    <row r="67" ht="15.75" customHeight="1">
      <c r="A67" s="255" t="s">
        <v>315</v>
      </c>
      <c r="B67" s="255" t="s">
        <v>316</v>
      </c>
      <c r="C67" s="255" t="s">
        <v>6</v>
      </c>
      <c r="D67" s="255" t="s">
        <v>328</v>
      </c>
      <c r="E67" s="339" t="s">
        <v>4</v>
      </c>
      <c r="F67" s="256" t="s">
        <v>1850</v>
      </c>
      <c r="G67" s="339" t="s">
        <v>377</v>
      </c>
      <c r="H67" s="250">
        <v>1.0</v>
      </c>
      <c r="I67" s="255">
        <v>22990.0</v>
      </c>
      <c r="J67" s="293">
        <v>17990.0</v>
      </c>
      <c r="K67" s="360"/>
      <c r="L67" s="361"/>
      <c r="M67" s="354">
        <v>6872.0</v>
      </c>
      <c r="N67" s="286"/>
      <c r="O67" s="247"/>
      <c r="P67" s="286"/>
      <c r="Q67" s="286"/>
      <c r="R67" s="286"/>
      <c r="S67" s="286"/>
      <c r="T67" s="286"/>
      <c r="U67" s="286"/>
      <c r="V67" s="286"/>
      <c r="W67" s="247"/>
      <c r="X67" s="247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63"/>
      <c r="AK67" s="252"/>
      <c r="AL67" s="252"/>
    </row>
    <row r="68" ht="15.75" customHeight="1">
      <c r="A68" s="35" t="s">
        <v>315</v>
      </c>
      <c r="B68" s="367" t="s">
        <v>316</v>
      </c>
      <c r="C68" s="367" t="s">
        <v>6</v>
      </c>
      <c r="D68" s="367" t="s">
        <v>328</v>
      </c>
      <c r="E68" s="367" t="s">
        <v>4</v>
      </c>
      <c r="F68" s="368" t="s">
        <v>1850</v>
      </c>
      <c r="G68" s="369" t="s">
        <v>1840</v>
      </c>
      <c r="H68" s="39">
        <v>1.0</v>
      </c>
      <c r="I68" s="367">
        <v>20990.0</v>
      </c>
      <c r="J68" s="367">
        <v>13790.0</v>
      </c>
      <c r="K68" s="181"/>
      <c r="L68" s="370">
        <v>6664.0</v>
      </c>
      <c r="M68" s="371">
        <v>6664.0</v>
      </c>
      <c r="N68" s="192" t="s">
        <v>1841</v>
      </c>
      <c r="O68" s="252"/>
      <c r="P68" s="276"/>
      <c r="Q68" s="276"/>
      <c r="R68" s="276"/>
      <c r="S68" s="276"/>
      <c r="T68" s="276"/>
      <c r="U68" s="276"/>
      <c r="V68" s="276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70"/>
      <c r="AK68" s="270"/>
      <c r="AL68" s="270"/>
    </row>
    <row r="69" ht="15.75" hidden="1" customHeight="1">
      <c r="A69" s="35" t="s">
        <v>315</v>
      </c>
      <c r="B69" s="367" t="s">
        <v>316</v>
      </c>
      <c r="C69" s="367" t="s">
        <v>6</v>
      </c>
      <c r="D69" s="367" t="s">
        <v>567</v>
      </c>
      <c r="E69" s="367" t="s">
        <v>4</v>
      </c>
      <c r="F69" s="368" t="s">
        <v>1850</v>
      </c>
      <c r="G69" s="369" t="s">
        <v>1840</v>
      </c>
      <c r="H69" s="39">
        <v>1.0</v>
      </c>
      <c r="I69" s="367">
        <v>20990.0</v>
      </c>
      <c r="J69" s="367">
        <v>13790.0</v>
      </c>
      <c r="K69" s="181"/>
      <c r="L69" s="370">
        <v>6664.0</v>
      </c>
      <c r="M69" s="371">
        <v>6664.0</v>
      </c>
      <c r="N69" s="192" t="s">
        <v>1841</v>
      </c>
      <c r="O69" s="252"/>
      <c r="P69" s="276"/>
      <c r="Q69" s="276"/>
      <c r="R69" s="276"/>
      <c r="S69" s="276"/>
      <c r="T69" s="276"/>
      <c r="U69" s="276"/>
      <c r="V69" s="276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70"/>
      <c r="AK69" s="270"/>
      <c r="AL69" s="270"/>
    </row>
    <row r="70" ht="15.75" customHeight="1">
      <c r="A70" s="261" t="s">
        <v>315</v>
      </c>
      <c r="B70" s="35" t="s">
        <v>316</v>
      </c>
      <c r="C70" s="35" t="s">
        <v>6</v>
      </c>
      <c r="D70" s="35" t="s">
        <v>328</v>
      </c>
      <c r="E70" s="35" t="s">
        <v>319</v>
      </c>
      <c r="F70" s="355" t="s">
        <v>636</v>
      </c>
      <c r="G70" s="35" t="s">
        <v>524</v>
      </c>
      <c r="H70" s="264">
        <v>1.0</v>
      </c>
      <c r="I70" s="244" t="s">
        <v>1851</v>
      </c>
      <c r="J70" s="265"/>
      <c r="K70" s="296"/>
      <c r="L70" s="356" t="s">
        <v>1852</v>
      </c>
      <c r="M70" s="357" t="s">
        <v>1852</v>
      </c>
      <c r="N70" s="351" t="s">
        <v>1793</v>
      </c>
      <c r="O70" s="268"/>
      <c r="P70" s="269"/>
      <c r="Q70" s="269"/>
      <c r="R70" s="269"/>
      <c r="S70" s="269"/>
      <c r="T70" s="237"/>
      <c r="U70" s="237"/>
      <c r="V70" s="237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252"/>
      <c r="AJ70" s="270"/>
      <c r="AK70" s="252"/>
      <c r="AL70" s="252"/>
    </row>
    <row r="71" ht="15.75" hidden="1" customHeight="1">
      <c r="A71" s="271" t="s">
        <v>315</v>
      </c>
      <c r="B71" s="57" t="s">
        <v>316</v>
      </c>
      <c r="C71" s="57" t="s">
        <v>6</v>
      </c>
      <c r="D71" s="97" t="s">
        <v>567</v>
      </c>
      <c r="E71" s="57" t="s">
        <v>4</v>
      </c>
      <c r="F71" s="57" t="s">
        <v>636</v>
      </c>
      <c r="G71" s="57" t="s">
        <v>524</v>
      </c>
      <c r="H71" s="39">
        <v>1.0</v>
      </c>
      <c r="I71" s="120">
        <v>15490.0</v>
      </c>
      <c r="J71" s="120">
        <v>12390.0</v>
      </c>
      <c r="K71" s="75"/>
      <c r="L71" s="137" t="s">
        <v>637</v>
      </c>
      <c r="M71" s="359">
        <v>4811.0</v>
      </c>
      <c r="N71" s="192" t="s">
        <v>629</v>
      </c>
      <c r="O71" s="252"/>
      <c r="P71" s="276"/>
      <c r="Q71" s="276"/>
      <c r="R71" s="276"/>
      <c r="S71" s="276"/>
      <c r="T71" s="276"/>
      <c r="U71" s="276"/>
      <c r="V71" s="276"/>
      <c r="W71" s="252"/>
      <c r="X71" s="252"/>
      <c r="Y71" s="252"/>
      <c r="Z71" s="252"/>
      <c r="AA71" s="252"/>
      <c r="AB71" s="252"/>
      <c r="AC71" s="252"/>
      <c r="AD71" s="252"/>
      <c r="AE71" s="252"/>
      <c r="AF71" s="252"/>
      <c r="AG71" s="252"/>
      <c r="AH71" s="252"/>
      <c r="AI71" s="270"/>
      <c r="AJ71" s="270"/>
      <c r="AK71" s="270"/>
    </row>
    <row r="72" ht="15.75" hidden="1" customHeight="1">
      <c r="A72" s="261" t="s">
        <v>315</v>
      </c>
      <c r="B72" s="35" t="s">
        <v>316</v>
      </c>
      <c r="C72" s="35" t="s">
        <v>6</v>
      </c>
      <c r="D72" s="35" t="s">
        <v>474</v>
      </c>
      <c r="E72" s="35" t="s">
        <v>319</v>
      </c>
      <c r="F72" s="355" t="s">
        <v>638</v>
      </c>
      <c r="G72" s="35" t="s">
        <v>524</v>
      </c>
      <c r="H72" s="264">
        <v>1.0</v>
      </c>
      <c r="I72" s="244" t="s">
        <v>1851</v>
      </c>
      <c r="J72" s="265"/>
      <c r="K72" s="296"/>
      <c r="L72" s="356" t="s">
        <v>1852</v>
      </c>
      <c r="M72" s="357" t="s">
        <v>1852</v>
      </c>
      <c r="N72" s="351" t="s">
        <v>1793</v>
      </c>
      <c r="O72" s="268"/>
      <c r="P72" s="269"/>
      <c r="Q72" s="269"/>
      <c r="R72" s="269"/>
      <c r="S72" s="269"/>
      <c r="T72" s="237"/>
      <c r="U72" s="237"/>
      <c r="V72" s="237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252"/>
      <c r="AJ72" s="270"/>
      <c r="AK72" s="270"/>
      <c r="AL72" s="270"/>
    </row>
    <row r="73" ht="15.75" hidden="1" customHeight="1">
      <c r="A73" s="271" t="s">
        <v>315</v>
      </c>
      <c r="B73" s="57" t="s">
        <v>316</v>
      </c>
      <c r="C73" s="57" t="s">
        <v>6</v>
      </c>
      <c r="D73" s="97" t="s">
        <v>474</v>
      </c>
      <c r="E73" s="57" t="s">
        <v>4</v>
      </c>
      <c r="F73" s="57" t="s">
        <v>638</v>
      </c>
      <c r="G73" s="57" t="s">
        <v>524</v>
      </c>
      <c r="H73" s="39">
        <v>1.0</v>
      </c>
      <c r="I73" s="120">
        <v>15490.0</v>
      </c>
      <c r="J73" s="120">
        <v>12390.0</v>
      </c>
      <c r="K73" s="75"/>
      <c r="L73" s="137" t="s">
        <v>637</v>
      </c>
      <c r="M73" s="359">
        <v>4811.0</v>
      </c>
      <c r="N73" s="192" t="s">
        <v>629</v>
      </c>
      <c r="O73" s="252"/>
      <c r="P73" s="276"/>
      <c r="Q73" s="276"/>
      <c r="R73" s="276"/>
      <c r="S73" s="276"/>
      <c r="T73" s="276"/>
      <c r="U73" s="276"/>
      <c r="V73" s="276"/>
      <c r="W73" s="252"/>
      <c r="X73" s="252"/>
      <c r="Y73" s="252"/>
      <c r="Z73" s="252"/>
      <c r="AA73" s="252"/>
      <c r="AB73" s="252"/>
      <c r="AC73" s="252"/>
      <c r="AD73" s="252"/>
      <c r="AE73" s="252"/>
      <c r="AF73" s="252"/>
      <c r="AG73" s="252"/>
      <c r="AH73" s="252"/>
      <c r="AI73" s="270"/>
      <c r="AJ73" s="270"/>
      <c r="AK73" s="270"/>
    </row>
    <row r="74" ht="15.75" hidden="1" customHeight="1">
      <c r="A74" s="35" t="s">
        <v>315</v>
      </c>
      <c r="B74" s="35" t="s">
        <v>316</v>
      </c>
      <c r="C74" s="35" t="s">
        <v>6</v>
      </c>
      <c r="D74" s="35" t="s">
        <v>567</v>
      </c>
      <c r="E74" s="35" t="s">
        <v>319</v>
      </c>
      <c r="F74" s="325" t="s">
        <v>1853</v>
      </c>
      <c r="G74" s="326" t="s">
        <v>524</v>
      </c>
      <c r="H74" s="154">
        <v>1.0</v>
      </c>
      <c r="I74" s="57">
        <v>12990.0</v>
      </c>
      <c r="J74" s="57">
        <v>8970.0</v>
      </c>
      <c r="K74" s="192"/>
      <c r="L74" s="344">
        <v>3990.0</v>
      </c>
      <c r="M74" s="345">
        <f>L74*H74</f>
        <v>3990</v>
      </c>
      <c r="N74" s="192" t="s">
        <v>1814</v>
      </c>
      <c r="O74" s="346"/>
      <c r="P74" s="347"/>
      <c r="Q74" s="347"/>
      <c r="R74" s="347"/>
      <c r="S74" s="347"/>
      <c r="T74" s="347"/>
      <c r="U74" s="347"/>
      <c r="V74" s="347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252"/>
      <c r="AK74" s="270"/>
      <c r="AL74" s="270"/>
    </row>
    <row r="75" ht="15.75" customHeight="1">
      <c r="A75" s="35" t="s">
        <v>315</v>
      </c>
      <c r="B75" s="35" t="s">
        <v>316</v>
      </c>
      <c r="C75" s="35" t="s">
        <v>6</v>
      </c>
      <c r="D75" s="35" t="s">
        <v>328</v>
      </c>
      <c r="E75" s="35" t="s">
        <v>4</v>
      </c>
      <c r="F75" s="348" t="s">
        <v>1854</v>
      </c>
      <c r="G75" s="35" t="s">
        <v>524</v>
      </c>
      <c r="H75" s="39">
        <v>1.0</v>
      </c>
      <c r="I75" s="59">
        <v>16390.0</v>
      </c>
      <c r="J75" s="38"/>
      <c r="K75" s="191"/>
      <c r="L75" s="349"/>
      <c r="M75" s="350">
        <v>6830.0</v>
      </c>
      <c r="N75" s="351" t="s">
        <v>1811</v>
      </c>
      <c r="O75" s="231"/>
      <c r="P75" s="292"/>
      <c r="Q75" s="292"/>
      <c r="R75" s="292"/>
      <c r="S75" s="292"/>
      <c r="T75" s="292"/>
      <c r="U75" s="292"/>
      <c r="V75" s="292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252"/>
      <c r="AJ75" s="270"/>
      <c r="AK75" s="270"/>
      <c r="AL75" s="270"/>
    </row>
    <row r="76" ht="15.75" customHeight="1">
      <c r="A76" s="35" t="s">
        <v>315</v>
      </c>
      <c r="B76" s="35" t="s">
        <v>316</v>
      </c>
      <c r="C76" s="35" t="s">
        <v>6</v>
      </c>
      <c r="D76" s="97" t="s">
        <v>328</v>
      </c>
      <c r="E76" s="97" t="s">
        <v>4</v>
      </c>
      <c r="F76" s="289" t="s">
        <v>1854</v>
      </c>
      <c r="G76" s="97" t="s">
        <v>377</v>
      </c>
      <c r="H76" s="39">
        <v>1.0</v>
      </c>
      <c r="I76" s="97">
        <v>24490.0</v>
      </c>
      <c r="J76" s="97">
        <v>16970.0</v>
      </c>
      <c r="K76" s="191"/>
      <c r="L76" s="349"/>
      <c r="M76" s="375">
        <v>6830.0</v>
      </c>
      <c r="N76" s="351"/>
      <c r="O76" s="231"/>
      <c r="P76" s="292"/>
      <c r="Q76" s="292"/>
      <c r="R76" s="292"/>
      <c r="S76" s="292"/>
      <c r="T76" s="292"/>
      <c r="U76" s="292"/>
      <c r="V76" s="292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252"/>
      <c r="AJ76" s="270"/>
      <c r="AK76" s="270"/>
      <c r="AL76" s="270"/>
    </row>
    <row r="77" ht="15.75" hidden="1" customHeight="1">
      <c r="A77" s="35" t="s">
        <v>315</v>
      </c>
      <c r="B77" s="35" t="s">
        <v>316</v>
      </c>
      <c r="C77" s="35" t="s">
        <v>6</v>
      </c>
      <c r="D77" s="97" t="s">
        <v>567</v>
      </c>
      <c r="E77" s="97" t="s">
        <v>4</v>
      </c>
      <c r="F77" s="289" t="s">
        <v>1854</v>
      </c>
      <c r="G77" s="97" t="s">
        <v>377</v>
      </c>
      <c r="H77" s="39">
        <v>1.0</v>
      </c>
      <c r="I77" s="97">
        <v>24490.0</v>
      </c>
      <c r="J77" s="97">
        <v>16970.0</v>
      </c>
      <c r="K77" s="191"/>
      <c r="L77" s="349"/>
      <c r="M77" s="375">
        <v>6830.0</v>
      </c>
      <c r="N77" s="351"/>
      <c r="O77" s="231"/>
      <c r="P77" s="292"/>
      <c r="Q77" s="292"/>
      <c r="R77" s="292"/>
      <c r="S77" s="292"/>
      <c r="T77" s="292"/>
      <c r="U77" s="292"/>
      <c r="V77" s="292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252"/>
      <c r="AJ77" s="270"/>
      <c r="AK77" s="270"/>
      <c r="AL77" s="270"/>
    </row>
    <row r="78" ht="15.75" customHeight="1">
      <c r="A78" s="261" t="s">
        <v>315</v>
      </c>
      <c r="B78" s="35" t="s">
        <v>316</v>
      </c>
      <c r="C78" s="35" t="s">
        <v>6</v>
      </c>
      <c r="D78" s="35" t="s">
        <v>328</v>
      </c>
      <c r="E78" s="35" t="s">
        <v>319</v>
      </c>
      <c r="F78" s="355" t="s">
        <v>1855</v>
      </c>
      <c r="G78" s="35" t="s">
        <v>524</v>
      </c>
      <c r="H78" s="264">
        <v>1.0</v>
      </c>
      <c r="I78" s="244" t="s">
        <v>1856</v>
      </c>
      <c r="J78" s="265"/>
      <c r="K78" s="296"/>
      <c r="L78" s="356" t="s">
        <v>1857</v>
      </c>
      <c r="M78" s="357" t="s">
        <v>1857</v>
      </c>
      <c r="N78" s="351" t="s">
        <v>1793</v>
      </c>
      <c r="O78" s="268"/>
      <c r="P78" s="269"/>
      <c r="Q78" s="269"/>
      <c r="R78" s="269"/>
      <c r="S78" s="269"/>
      <c r="T78" s="237"/>
      <c r="U78" s="237"/>
      <c r="V78" s="237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252"/>
      <c r="AJ78" s="270"/>
      <c r="AK78" s="252"/>
      <c r="AL78" s="252"/>
    </row>
    <row r="79" ht="15.75" customHeight="1">
      <c r="A79" s="271" t="s">
        <v>315</v>
      </c>
      <c r="B79" s="57" t="s">
        <v>316</v>
      </c>
      <c r="C79" s="57" t="s">
        <v>6</v>
      </c>
      <c r="D79" s="57" t="s">
        <v>328</v>
      </c>
      <c r="E79" s="57" t="s">
        <v>4</v>
      </c>
      <c r="F79" s="58" t="s">
        <v>572</v>
      </c>
      <c r="G79" s="57" t="s">
        <v>524</v>
      </c>
      <c r="H79" s="39">
        <v>1.0</v>
      </c>
      <c r="I79" s="59">
        <v>19790.0</v>
      </c>
      <c r="J79" s="59">
        <v>13790.0</v>
      </c>
      <c r="K79" s="181"/>
      <c r="L79" s="137">
        <v>6391.0</v>
      </c>
      <c r="M79" s="359">
        <v>5432.0</v>
      </c>
      <c r="N79" s="192" t="s">
        <v>476</v>
      </c>
      <c r="O79" s="252"/>
      <c r="P79" s="276"/>
      <c r="Q79" s="276"/>
      <c r="R79" s="276"/>
      <c r="S79" s="276"/>
      <c r="T79" s="276"/>
      <c r="U79" s="276"/>
      <c r="V79" s="276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70"/>
      <c r="AK79" s="270"/>
      <c r="AL79" s="270"/>
    </row>
    <row r="80" ht="15.75" customHeight="1">
      <c r="A80" s="261" t="s">
        <v>315</v>
      </c>
      <c r="B80" s="35" t="s">
        <v>316</v>
      </c>
      <c r="C80" s="35" t="s">
        <v>6</v>
      </c>
      <c r="D80" s="35" t="s">
        <v>370</v>
      </c>
      <c r="E80" s="35" t="s">
        <v>319</v>
      </c>
      <c r="F80" s="355" t="s">
        <v>1858</v>
      </c>
      <c r="G80" s="35" t="s">
        <v>524</v>
      </c>
      <c r="H80" s="264">
        <v>1.0</v>
      </c>
      <c r="I80" s="244" t="s">
        <v>1859</v>
      </c>
      <c r="J80" s="265"/>
      <c r="K80" s="296"/>
      <c r="L80" s="356">
        <v>3212.0</v>
      </c>
      <c r="M80" s="357" t="s">
        <v>1860</v>
      </c>
      <c r="N80" s="351" t="s">
        <v>1793</v>
      </c>
      <c r="O80" s="268"/>
      <c r="P80" s="269"/>
      <c r="Q80" s="269"/>
      <c r="R80" s="269"/>
      <c r="S80" s="269"/>
      <c r="T80" s="237"/>
      <c r="U80" s="237"/>
      <c r="V80" s="237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252"/>
      <c r="AJ80" s="270"/>
      <c r="AK80" s="270"/>
      <c r="AL80" s="270"/>
    </row>
    <row r="81" ht="15.75" hidden="1" customHeight="1">
      <c r="A81" s="261" t="s">
        <v>315</v>
      </c>
      <c r="B81" s="35" t="s">
        <v>316</v>
      </c>
      <c r="C81" s="35" t="s">
        <v>6</v>
      </c>
      <c r="D81" s="35" t="s">
        <v>474</v>
      </c>
      <c r="E81" s="35" t="s">
        <v>319</v>
      </c>
      <c r="F81" s="355" t="s">
        <v>1861</v>
      </c>
      <c r="G81" s="35" t="s">
        <v>524</v>
      </c>
      <c r="H81" s="264">
        <v>1.0</v>
      </c>
      <c r="I81" s="244" t="s">
        <v>1859</v>
      </c>
      <c r="J81" s="265"/>
      <c r="K81" s="296"/>
      <c r="L81" s="356">
        <v>3212.0</v>
      </c>
      <c r="M81" s="357" t="s">
        <v>1860</v>
      </c>
      <c r="N81" s="351" t="s">
        <v>1793</v>
      </c>
      <c r="O81" s="268"/>
      <c r="P81" s="269"/>
      <c r="Q81" s="269"/>
      <c r="R81" s="269"/>
      <c r="S81" s="269"/>
      <c r="T81" s="237"/>
      <c r="U81" s="237"/>
      <c r="V81" s="237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252"/>
      <c r="AJ81" s="270"/>
      <c r="AK81" s="252"/>
      <c r="AL81" s="252"/>
    </row>
    <row r="82" ht="15.75" customHeight="1">
      <c r="A82" s="261" t="s">
        <v>315</v>
      </c>
      <c r="B82" s="35" t="s">
        <v>316</v>
      </c>
      <c r="C82" s="35" t="s">
        <v>6</v>
      </c>
      <c r="D82" s="35" t="s">
        <v>370</v>
      </c>
      <c r="E82" s="35" t="s">
        <v>319</v>
      </c>
      <c r="F82" s="355" t="s">
        <v>1861</v>
      </c>
      <c r="G82" s="35" t="s">
        <v>524</v>
      </c>
      <c r="H82" s="264">
        <v>1.0</v>
      </c>
      <c r="I82" s="244" t="s">
        <v>1859</v>
      </c>
      <c r="J82" s="265"/>
      <c r="K82" s="296"/>
      <c r="L82" s="356">
        <v>3212.0</v>
      </c>
      <c r="M82" s="357" t="s">
        <v>1860</v>
      </c>
      <c r="N82" s="351" t="s">
        <v>1793</v>
      </c>
      <c r="O82" s="268"/>
      <c r="P82" s="269"/>
      <c r="Q82" s="269"/>
      <c r="R82" s="269"/>
      <c r="S82" s="269"/>
      <c r="T82" s="237"/>
      <c r="U82" s="237"/>
      <c r="V82" s="237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252"/>
      <c r="AJ82" s="270"/>
      <c r="AK82" s="252"/>
      <c r="AL82" s="252"/>
    </row>
    <row r="83" ht="15.75" customHeight="1">
      <c r="A83" s="261" t="s">
        <v>315</v>
      </c>
      <c r="B83" s="35" t="s">
        <v>316</v>
      </c>
      <c r="C83" s="35" t="s">
        <v>6</v>
      </c>
      <c r="D83" s="35" t="s">
        <v>370</v>
      </c>
      <c r="E83" s="35" t="s">
        <v>319</v>
      </c>
      <c r="F83" s="355" t="s">
        <v>1862</v>
      </c>
      <c r="G83" s="35" t="s">
        <v>524</v>
      </c>
      <c r="H83" s="264">
        <v>1.0</v>
      </c>
      <c r="I83" s="244" t="s">
        <v>1859</v>
      </c>
      <c r="J83" s="265"/>
      <c r="K83" s="296"/>
      <c r="L83" s="356">
        <v>3212.0</v>
      </c>
      <c r="M83" s="357" t="s">
        <v>1860</v>
      </c>
      <c r="N83" s="351" t="s">
        <v>1793</v>
      </c>
      <c r="O83" s="268"/>
      <c r="P83" s="269"/>
      <c r="Q83" s="269"/>
      <c r="R83" s="269"/>
      <c r="S83" s="269"/>
      <c r="T83" s="237"/>
      <c r="U83" s="237"/>
      <c r="V83" s="237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252"/>
      <c r="AJ83" s="270"/>
      <c r="AK83" s="270"/>
      <c r="AL83" s="270"/>
    </row>
    <row r="84" ht="15.75" customHeight="1">
      <c r="A84" s="282" t="s">
        <v>315</v>
      </c>
      <c r="B84" s="57" t="s">
        <v>316</v>
      </c>
      <c r="C84" s="255" t="s">
        <v>6</v>
      </c>
      <c r="D84" s="255" t="s">
        <v>328</v>
      </c>
      <c r="E84" s="255" t="s">
        <v>319</v>
      </c>
      <c r="F84" s="256" t="s">
        <v>1863</v>
      </c>
      <c r="G84" s="255"/>
      <c r="H84" s="250">
        <v>1.0</v>
      </c>
      <c r="I84" s="255"/>
      <c r="J84" s="293">
        <v>5790.0</v>
      </c>
      <c r="K84" s="286"/>
      <c r="L84" s="353">
        <v>1916.0</v>
      </c>
      <c r="M84" s="354">
        <f t="shared" ref="M84:M85" si="8">L84*H84</f>
        <v>1916</v>
      </c>
      <c r="N84" s="286" t="s">
        <v>1804</v>
      </c>
      <c r="O84" s="247"/>
      <c r="P84" s="296"/>
      <c r="Q84" s="286"/>
      <c r="R84" s="286"/>
      <c r="S84" s="286"/>
      <c r="T84" s="286"/>
      <c r="U84" s="286"/>
      <c r="V84" s="286"/>
      <c r="W84" s="247"/>
      <c r="X84" s="247"/>
      <c r="Y84" s="247"/>
      <c r="Z84" s="247"/>
      <c r="AA84" s="247"/>
      <c r="AB84" s="247"/>
      <c r="AC84" s="247"/>
      <c r="AD84" s="247"/>
      <c r="AE84" s="247"/>
      <c r="AF84" s="247"/>
      <c r="AG84" s="247"/>
      <c r="AH84" s="247"/>
      <c r="AI84" s="252"/>
      <c r="AJ84" s="252"/>
      <c r="AK84" s="270"/>
      <c r="AL84" s="270"/>
    </row>
    <row r="85" ht="15.75" customHeight="1">
      <c r="A85" s="282" t="s">
        <v>315</v>
      </c>
      <c r="B85" s="57" t="s">
        <v>316</v>
      </c>
      <c r="C85" s="255" t="s">
        <v>6</v>
      </c>
      <c r="D85" s="255" t="s">
        <v>328</v>
      </c>
      <c r="E85" s="255" t="s">
        <v>319</v>
      </c>
      <c r="F85" s="256" t="s">
        <v>1864</v>
      </c>
      <c r="G85" s="255"/>
      <c r="H85" s="250">
        <v>1.0</v>
      </c>
      <c r="I85" s="255"/>
      <c r="J85" s="293">
        <v>5790.0</v>
      </c>
      <c r="K85" s="286"/>
      <c r="L85" s="353">
        <f>3832/2</f>
        <v>1916</v>
      </c>
      <c r="M85" s="354">
        <f t="shared" si="8"/>
        <v>1916</v>
      </c>
      <c r="N85" s="286" t="s">
        <v>1804</v>
      </c>
      <c r="O85" s="247"/>
      <c r="P85" s="296"/>
      <c r="Q85" s="286"/>
      <c r="R85" s="286"/>
      <c r="S85" s="286"/>
      <c r="T85" s="286"/>
      <c r="U85" s="286"/>
      <c r="V85" s="286"/>
      <c r="W85" s="247"/>
      <c r="X85" s="247"/>
      <c r="Y85" s="247"/>
      <c r="Z85" s="247"/>
      <c r="AA85" s="247"/>
      <c r="AB85" s="247"/>
      <c r="AC85" s="247"/>
      <c r="AD85" s="247"/>
      <c r="AE85" s="247"/>
      <c r="AF85" s="247"/>
      <c r="AG85" s="247"/>
      <c r="AH85" s="247"/>
      <c r="AI85" s="252"/>
      <c r="AJ85" s="252"/>
      <c r="AK85" s="270"/>
      <c r="AL85" s="270"/>
    </row>
    <row r="86" ht="15.75" hidden="1" customHeight="1">
      <c r="A86" s="35" t="s">
        <v>315</v>
      </c>
      <c r="B86" s="57" t="s">
        <v>54</v>
      </c>
      <c r="C86" s="57" t="s">
        <v>22</v>
      </c>
      <c r="D86" s="35" t="s">
        <v>567</v>
      </c>
      <c r="E86" s="57" t="s">
        <v>4</v>
      </c>
      <c r="F86" s="348" t="s">
        <v>1865</v>
      </c>
      <c r="G86" s="35" t="s">
        <v>320</v>
      </c>
      <c r="H86" s="39">
        <v>1.0</v>
      </c>
      <c r="I86" s="59">
        <v>3590.0</v>
      </c>
      <c r="J86" s="376"/>
      <c r="K86" s="181"/>
      <c r="L86" s="587" t="s">
        <v>55</v>
      </c>
      <c r="M86" s="350">
        <f>4533/3</f>
        <v>1511</v>
      </c>
      <c r="N86" s="351" t="s">
        <v>1866</v>
      </c>
      <c r="O86" s="44"/>
      <c r="P86" s="237">
        <f t="shared" ref="P86:P88" si="9">M86*H86</f>
        <v>1511</v>
      </c>
      <c r="Q86" s="237"/>
      <c r="R86" s="237"/>
      <c r="S86" s="237"/>
      <c r="T86" s="237"/>
      <c r="U86" s="237"/>
      <c r="V86" s="237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252"/>
      <c r="AJ86" s="270"/>
      <c r="AK86" s="270"/>
      <c r="AL86" s="270"/>
    </row>
    <row r="87" ht="15.75" customHeight="1">
      <c r="A87" s="35" t="s">
        <v>315</v>
      </c>
      <c r="B87" s="57" t="s">
        <v>54</v>
      </c>
      <c r="C87" s="57" t="s">
        <v>22</v>
      </c>
      <c r="D87" s="35" t="s">
        <v>328</v>
      </c>
      <c r="E87" s="57" t="s">
        <v>4</v>
      </c>
      <c r="F87" s="348" t="s">
        <v>1867</v>
      </c>
      <c r="G87" s="35" t="s">
        <v>320</v>
      </c>
      <c r="H87" s="39">
        <v>0.0</v>
      </c>
      <c r="I87" s="59">
        <v>3590.0</v>
      </c>
      <c r="J87" s="376"/>
      <c r="K87" s="181"/>
      <c r="L87" s="587" t="s">
        <v>55</v>
      </c>
      <c r="M87" s="350">
        <f t="shared" ref="M87:M88" si="10">3022/2</f>
        <v>1511</v>
      </c>
      <c r="N87" s="351" t="s">
        <v>1866</v>
      </c>
      <c r="O87" s="55" t="s">
        <v>2164</v>
      </c>
      <c r="P87" s="237">
        <f t="shared" si="9"/>
        <v>0</v>
      </c>
      <c r="Q87" s="237"/>
      <c r="R87" s="237"/>
      <c r="S87" s="237"/>
      <c r="T87" s="237"/>
      <c r="U87" s="237"/>
      <c r="V87" s="237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252"/>
      <c r="AJ87" s="270"/>
      <c r="AK87" s="270"/>
      <c r="AL87" s="270"/>
    </row>
    <row r="88" ht="15.75" hidden="1" customHeight="1">
      <c r="A88" s="35" t="s">
        <v>315</v>
      </c>
      <c r="B88" s="57" t="s">
        <v>54</v>
      </c>
      <c r="C88" s="57" t="s">
        <v>22</v>
      </c>
      <c r="D88" s="35" t="s">
        <v>567</v>
      </c>
      <c r="E88" s="57" t="s">
        <v>4</v>
      </c>
      <c r="F88" s="348" t="s">
        <v>1867</v>
      </c>
      <c r="G88" s="35" t="s">
        <v>320</v>
      </c>
      <c r="H88" s="39">
        <v>1.0</v>
      </c>
      <c r="I88" s="59">
        <v>3590.0</v>
      </c>
      <c r="J88" s="376"/>
      <c r="K88" s="274"/>
      <c r="L88" s="377" t="s">
        <v>55</v>
      </c>
      <c r="M88" s="378">
        <f t="shared" si="10"/>
        <v>1511</v>
      </c>
      <c r="N88" s="35" t="s">
        <v>1866</v>
      </c>
      <c r="O88" s="55"/>
      <c r="P88" s="44">
        <f t="shared" si="9"/>
        <v>1511</v>
      </c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252"/>
      <c r="AJ88" s="270"/>
      <c r="AK88" s="270"/>
      <c r="AL88" s="270"/>
    </row>
    <row r="89" ht="15.75" customHeight="1">
      <c r="A89" s="271" t="s">
        <v>315</v>
      </c>
      <c r="B89" s="57" t="s">
        <v>316</v>
      </c>
      <c r="C89" s="57" t="s">
        <v>573</v>
      </c>
      <c r="D89" s="57" t="s">
        <v>328</v>
      </c>
      <c r="E89" s="57" t="s">
        <v>4</v>
      </c>
      <c r="F89" s="58" t="s">
        <v>575</v>
      </c>
      <c r="G89" s="57" t="s">
        <v>335</v>
      </c>
      <c r="H89" s="39">
        <v>1.0</v>
      </c>
      <c r="I89" s="59">
        <v>3990.0</v>
      </c>
      <c r="J89" s="59"/>
      <c r="K89" s="274"/>
      <c r="L89" s="61">
        <v>1693.0</v>
      </c>
      <c r="M89" s="62">
        <v>1354.0</v>
      </c>
      <c r="N89" s="57" t="s">
        <v>476</v>
      </c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  <c r="AH89" s="252"/>
      <c r="AI89" s="252"/>
      <c r="AJ89" s="270"/>
      <c r="AK89" s="270"/>
      <c r="AL89" s="270"/>
    </row>
    <row r="90" ht="15.75" hidden="1" customHeight="1">
      <c r="A90" s="271" t="s">
        <v>315</v>
      </c>
      <c r="B90" s="57" t="s">
        <v>316</v>
      </c>
      <c r="C90" s="57" t="s">
        <v>573</v>
      </c>
      <c r="D90" s="57" t="s">
        <v>474</v>
      </c>
      <c r="E90" s="57" t="s">
        <v>4</v>
      </c>
      <c r="F90" s="58" t="s">
        <v>575</v>
      </c>
      <c r="G90" s="57" t="s">
        <v>335</v>
      </c>
      <c r="H90" s="39">
        <v>1.0</v>
      </c>
      <c r="I90" s="59">
        <v>3990.0</v>
      </c>
      <c r="J90" s="59"/>
      <c r="K90" s="274"/>
      <c r="L90" s="61">
        <v>1693.0</v>
      </c>
      <c r="M90" s="62">
        <v>1354.0</v>
      </c>
      <c r="N90" s="57" t="s">
        <v>476</v>
      </c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70"/>
      <c r="AK90" s="270"/>
      <c r="AL90" s="270"/>
    </row>
    <row r="91" ht="15.75" hidden="1" customHeight="1">
      <c r="A91" s="282" t="s">
        <v>315</v>
      </c>
      <c r="B91" s="255" t="s">
        <v>316</v>
      </c>
      <c r="C91" s="255" t="s">
        <v>6</v>
      </c>
      <c r="D91" s="57" t="s">
        <v>567</v>
      </c>
      <c r="E91" s="255" t="s">
        <v>361</v>
      </c>
      <c r="F91" s="281" t="s">
        <v>1868</v>
      </c>
      <c r="G91" s="255"/>
      <c r="H91" s="250">
        <v>1.0</v>
      </c>
      <c r="I91" s="255"/>
      <c r="J91" s="293">
        <v>18590.0</v>
      </c>
      <c r="K91" s="294">
        <v>8795.0</v>
      </c>
      <c r="L91" s="295">
        <v>4837.0</v>
      </c>
      <c r="M91" s="251">
        <f>L91*H91</f>
        <v>4837</v>
      </c>
      <c r="N91" s="255" t="s">
        <v>1804</v>
      </c>
      <c r="O91" s="247"/>
      <c r="P91" s="270"/>
      <c r="Q91" s="247"/>
      <c r="R91" s="247"/>
      <c r="S91" s="247"/>
      <c r="T91" s="247"/>
      <c r="U91" s="247"/>
      <c r="V91" s="247"/>
      <c r="W91" s="247"/>
      <c r="X91" s="247"/>
      <c r="Y91" s="247"/>
      <c r="Z91" s="247"/>
      <c r="AA91" s="247"/>
      <c r="AB91" s="247"/>
      <c r="AC91" s="247"/>
      <c r="AD91" s="247"/>
      <c r="AE91" s="247"/>
      <c r="AF91" s="247"/>
      <c r="AG91" s="247"/>
      <c r="AH91" s="247"/>
      <c r="AI91" s="252"/>
      <c r="AJ91" s="252"/>
      <c r="AK91" s="252"/>
      <c r="AL91" s="252"/>
    </row>
    <row r="92" ht="15.75" hidden="1" customHeight="1">
      <c r="A92" s="271" t="s">
        <v>315</v>
      </c>
      <c r="B92" s="271" t="s">
        <v>331</v>
      </c>
      <c r="C92" s="271" t="s">
        <v>22</v>
      </c>
      <c r="D92" s="271" t="s">
        <v>567</v>
      </c>
      <c r="E92" s="271" t="s">
        <v>319</v>
      </c>
      <c r="F92" s="272" t="s">
        <v>1869</v>
      </c>
      <c r="G92" s="271" t="s">
        <v>320</v>
      </c>
      <c r="H92" s="273">
        <v>1.0</v>
      </c>
      <c r="I92" s="271">
        <v>4190.0</v>
      </c>
      <c r="J92" s="271"/>
      <c r="K92" s="274"/>
      <c r="L92" s="154">
        <v>1725.0</v>
      </c>
      <c r="M92" s="275">
        <v>1604.0</v>
      </c>
      <c r="N92" s="271" t="s">
        <v>321</v>
      </c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70"/>
      <c r="AK92" s="270"/>
      <c r="AL92" s="270"/>
    </row>
    <row r="93" ht="15.75" hidden="1" customHeight="1">
      <c r="A93" s="271" t="s">
        <v>315</v>
      </c>
      <c r="B93" s="271" t="s">
        <v>331</v>
      </c>
      <c r="C93" s="280"/>
      <c r="D93" s="271" t="s">
        <v>474</v>
      </c>
      <c r="E93" s="271" t="s">
        <v>319</v>
      </c>
      <c r="F93" s="272" t="s">
        <v>1293</v>
      </c>
      <c r="G93" s="271" t="s">
        <v>320</v>
      </c>
      <c r="H93" s="273">
        <v>1.0</v>
      </c>
      <c r="I93" s="271">
        <v>4390.0</v>
      </c>
      <c r="J93" s="271"/>
      <c r="K93" s="274"/>
      <c r="L93" s="154">
        <v>1830.0</v>
      </c>
      <c r="M93" s="275">
        <v>1739.0</v>
      </c>
      <c r="N93" s="271" t="s">
        <v>321</v>
      </c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70"/>
      <c r="AK93" s="270"/>
      <c r="AL93" s="270"/>
    </row>
    <row r="94" ht="15.75" hidden="1" customHeight="1">
      <c r="A94" s="271" t="s">
        <v>315</v>
      </c>
      <c r="B94" s="57" t="s">
        <v>331</v>
      </c>
      <c r="C94" s="58"/>
      <c r="D94" s="97" t="s">
        <v>567</v>
      </c>
      <c r="E94" s="57" t="s">
        <v>4</v>
      </c>
      <c r="F94" s="57" t="s">
        <v>639</v>
      </c>
      <c r="G94" s="57" t="s">
        <v>320</v>
      </c>
      <c r="H94" s="39">
        <v>1.0</v>
      </c>
      <c r="I94" s="120">
        <v>5490.0</v>
      </c>
      <c r="J94" s="120">
        <v>4390.0</v>
      </c>
      <c r="K94" s="119"/>
      <c r="L94" s="61" t="s">
        <v>176</v>
      </c>
      <c r="M94" s="62">
        <v>1739.0</v>
      </c>
      <c r="N94" s="57" t="s">
        <v>629</v>
      </c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70"/>
      <c r="AJ94" s="270"/>
      <c r="AK94" s="270"/>
    </row>
    <row r="95" ht="15.75" hidden="1" customHeight="1">
      <c r="A95" s="271" t="s">
        <v>315</v>
      </c>
      <c r="B95" s="57" t="s">
        <v>331</v>
      </c>
      <c r="C95" s="58"/>
      <c r="D95" s="97" t="s">
        <v>567</v>
      </c>
      <c r="E95" s="57" t="s">
        <v>4</v>
      </c>
      <c r="F95" s="57" t="s">
        <v>750</v>
      </c>
      <c r="G95" s="57" t="s">
        <v>335</v>
      </c>
      <c r="H95" s="38">
        <v>1.0</v>
      </c>
      <c r="I95" s="113">
        <v>3590.0</v>
      </c>
      <c r="J95" s="125"/>
      <c r="K95" s="104"/>
      <c r="L95" s="133">
        <v>1497.0</v>
      </c>
      <c r="M95" s="381">
        <v>1272.0</v>
      </c>
      <c r="N95" s="57" t="s">
        <v>748</v>
      </c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70"/>
      <c r="AK95" s="270"/>
      <c r="AL95" s="270"/>
    </row>
    <row r="96" ht="15.75" hidden="1" customHeight="1">
      <c r="A96" s="271" t="s">
        <v>315</v>
      </c>
      <c r="B96" s="57" t="s">
        <v>331</v>
      </c>
      <c r="C96" s="58"/>
      <c r="D96" s="97" t="s">
        <v>567</v>
      </c>
      <c r="E96" s="57" t="s">
        <v>4</v>
      </c>
      <c r="F96" s="57" t="s">
        <v>641</v>
      </c>
      <c r="G96" s="57" t="s">
        <v>335</v>
      </c>
      <c r="H96" s="38">
        <v>1.0</v>
      </c>
      <c r="I96" s="113">
        <v>4490.0</v>
      </c>
      <c r="J96" s="132">
        <v>3590.0</v>
      </c>
      <c r="K96" s="104"/>
      <c r="L96" s="133">
        <v>1497.0</v>
      </c>
      <c r="M96" s="381">
        <v>1272.0</v>
      </c>
      <c r="N96" s="57" t="s">
        <v>748</v>
      </c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  <c r="AH96" s="252"/>
      <c r="AI96" s="252"/>
      <c r="AJ96" s="270"/>
      <c r="AK96" s="270"/>
      <c r="AL96" s="270"/>
    </row>
    <row r="97" ht="15.75" hidden="1" customHeight="1">
      <c r="A97" s="271" t="s">
        <v>315</v>
      </c>
      <c r="B97" s="57" t="s">
        <v>316</v>
      </c>
      <c r="C97" s="58"/>
      <c r="D97" s="97" t="s">
        <v>567</v>
      </c>
      <c r="E97" s="57" t="s">
        <v>4</v>
      </c>
      <c r="F97" s="57" t="s">
        <v>752</v>
      </c>
      <c r="G97" s="57" t="s">
        <v>335</v>
      </c>
      <c r="H97" s="38">
        <v>1.0</v>
      </c>
      <c r="I97" s="113">
        <v>3390.0</v>
      </c>
      <c r="J97" s="132">
        <v>2590.0</v>
      </c>
      <c r="K97" s="104"/>
      <c r="L97" s="133">
        <v>1163.0</v>
      </c>
      <c r="M97" s="381">
        <v>989.0</v>
      </c>
      <c r="N97" s="57" t="s">
        <v>748</v>
      </c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52"/>
      <c r="AJ97" s="270"/>
      <c r="AK97" s="270"/>
      <c r="AL97" s="270"/>
    </row>
    <row r="98" ht="15.75" hidden="1" customHeight="1">
      <c r="A98" s="271" t="s">
        <v>315</v>
      </c>
      <c r="B98" s="57" t="s">
        <v>316</v>
      </c>
      <c r="C98" s="58"/>
      <c r="D98" s="97" t="s">
        <v>567</v>
      </c>
      <c r="E98" s="57" t="s">
        <v>4</v>
      </c>
      <c r="F98" s="57" t="s">
        <v>755</v>
      </c>
      <c r="G98" s="57" t="s">
        <v>335</v>
      </c>
      <c r="H98" s="38">
        <v>1.0</v>
      </c>
      <c r="I98" s="113">
        <v>2990.0</v>
      </c>
      <c r="J98" s="125"/>
      <c r="K98" s="114"/>
      <c r="L98" s="133">
        <v>1163.0</v>
      </c>
      <c r="M98" s="381">
        <v>989.0</v>
      </c>
      <c r="N98" s="57" t="s">
        <v>748</v>
      </c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52"/>
      <c r="AJ98" s="270"/>
      <c r="AK98" s="270"/>
      <c r="AL98" s="270"/>
    </row>
    <row r="99" ht="15.75" customHeight="1">
      <c r="A99" s="271" t="s">
        <v>315</v>
      </c>
      <c r="B99" s="57" t="s">
        <v>316</v>
      </c>
      <c r="C99" s="58"/>
      <c r="D99" s="57" t="s">
        <v>328</v>
      </c>
      <c r="E99" s="57" t="s">
        <v>4</v>
      </c>
      <c r="F99" s="57" t="s">
        <v>755</v>
      </c>
      <c r="G99" s="57" t="s">
        <v>335</v>
      </c>
      <c r="H99" s="38">
        <v>1.0</v>
      </c>
      <c r="I99" s="113">
        <v>2990.0</v>
      </c>
      <c r="J99" s="125"/>
      <c r="K99" s="114"/>
      <c r="L99" s="133">
        <v>1163.0</v>
      </c>
      <c r="M99" s="381">
        <v>989.0</v>
      </c>
      <c r="N99" s="57" t="s">
        <v>748</v>
      </c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70"/>
      <c r="AK99" s="270"/>
      <c r="AL99" s="270"/>
    </row>
    <row r="100" ht="15.75" hidden="1" customHeight="1">
      <c r="A100" s="271" t="s">
        <v>315</v>
      </c>
      <c r="B100" s="57" t="s">
        <v>316</v>
      </c>
      <c r="C100" s="58"/>
      <c r="D100" s="97" t="s">
        <v>567</v>
      </c>
      <c r="E100" s="57" t="s">
        <v>4</v>
      </c>
      <c r="F100" s="57" t="s">
        <v>756</v>
      </c>
      <c r="G100" s="57" t="s">
        <v>335</v>
      </c>
      <c r="H100" s="38">
        <v>1.0</v>
      </c>
      <c r="I100" s="113">
        <v>2990.0</v>
      </c>
      <c r="J100" s="125"/>
      <c r="K100" s="114"/>
      <c r="L100" s="133">
        <v>1163.0</v>
      </c>
      <c r="M100" s="381">
        <v>989.0</v>
      </c>
      <c r="N100" s="57" t="s">
        <v>748</v>
      </c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70"/>
      <c r="AK100" s="270"/>
      <c r="AL100" s="270"/>
    </row>
    <row r="101" ht="15.75" customHeight="1">
      <c r="A101" s="271" t="s">
        <v>315</v>
      </c>
      <c r="B101" s="57" t="s">
        <v>316</v>
      </c>
      <c r="C101" s="58"/>
      <c r="D101" s="57" t="s">
        <v>328</v>
      </c>
      <c r="E101" s="57" t="s">
        <v>4</v>
      </c>
      <c r="F101" s="57" t="s">
        <v>757</v>
      </c>
      <c r="G101" s="57" t="s">
        <v>335</v>
      </c>
      <c r="H101" s="38">
        <v>1.0</v>
      </c>
      <c r="I101" s="113">
        <v>2990.0</v>
      </c>
      <c r="J101" s="125"/>
      <c r="K101" s="104"/>
      <c r="L101" s="133">
        <v>1163.0</v>
      </c>
      <c r="M101" s="381">
        <v>989.0</v>
      </c>
      <c r="N101" s="57" t="s">
        <v>748</v>
      </c>
      <c r="O101" s="274"/>
      <c r="P101" s="276"/>
      <c r="Q101" s="276"/>
      <c r="R101" s="276"/>
      <c r="S101" s="276"/>
      <c r="T101" s="276"/>
      <c r="U101" s="276"/>
      <c r="V101" s="277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52"/>
      <c r="AJ101" s="270"/>
      <c r="AK101" s="270"/>
      <c r="AL101" s="270"/>
    </row>
    <row r="102" ht="15.75" hidden="1" customHeight="1">
      <c r="A102" s="271" t="s">
        <v>315</v>
      </c>
      <c r="B102" s="57" t="s">
        <v>316</v>
      </c>
      <c r="C102" s="58"/>
      <c r="D102" s="271" t="s">
        <v>474</v>
      </c>
      <c r="E102" s="57" t="s">
        <v>4</v>
      </c>
      <c r="F102" s="57" t="s">
        <v>757</v>
      </c>
      <c r="G102" s="57" t="s">
        <v>335</v>
      </c>
      <c r="H102" s="38">
        <v>1.0</v>
      </c>
      <c r="I102" s="113">
        <v>2990.0</v>
      </c>
      <c r="J102" s="125"/>
      <c r="K102" s="104"/>
      <c r="L102" s="133">
        <v>1163.0</v>
      </c>
      <c r="M102" s="381">
        <v>989.0</v>
      </c>
      <c r="N102" s="57" t="s">
        <v>748</v>
      </c>
      <c r="O102" s="274"/>
      <c r="P102" s="276"/>
      <c r="Q102" s="276"/>
      <c r="R102" s="276"/>
      <c r="S102" s="276"/>
      <c r="T102" s="276"/>
      <c r="U102" s="276"/>
      <c r="V102" s="277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70"/>
      <c r="AK102" s="270"/>
      <c r="AL102" s="270"/>
    </row>
    <row r="103" ht="15.75" customHeight="1">
      <c r="A103" s="271" t="s">
        <v>315</v>
      </c>
      <c r="B103" s="57" t="s">
        <v>316</v>
      </c>
      <c r="C103" s="58"/>
      <c r="D103" s="57" t="s">
        <v>328</v>
      </c>
      <c r="E103" s="57" t="s">
        <v>4</v>
      </c>
      <c r="F103" s="57" t="s">
        <v>760</v>
      </c>
      <c r="G103" s="57" t="s">
        <v>335</v>
      </c>
      <c r="H103" s="38">
        <v>1.0</v>
      </c>
      <c r="I103" s="113">
        <v>3390.0</v>
      </c>
      <c r="J103" s="132">
        <v>2590.0</v>
      </c>
      <c r="K103" s="104"/>
      <c r="L103" s="133">
        <v>1163.0</v>
      </c>
      <c r="M103" s="381">
        <v>989.0</v>
      </c>
      <c r="N103" s="57" t="s">
        <v>748</v>
      </c>
      <c r="O103" s="274"/>
      <c r="P103" s="276"/>
      <c r="Q103" s="276"/>
      <c r="R103" s="276"/>
      <c r="S103" s="276"/>
      <c r="T103" s="276"/>
      <c r="U103" s="276"/>
      <c r="V103" s="277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52"/>
      <c r="AJ103" s="270"/>
      <c r="AK103" s="270"/>
      <c r="AL103" s="270"/>
    </row>
    <row r="104" ht="15.75" hidden="1" customHeight="1">
      <c r="A104" s="271" t="s">
        <v>315</v>
      </c>
      <c r="B104" s="57" t="s">
        <v>316</v>
      </c>
      <c r="C104" s="58"/>
      <c r="D104" s="271" t="s">
        <v>474</v>
      </c>
      <c r="E104" s="57" t="s">
        <v>4</v>
      </c>
      <c r="F104" s="57" t="s">
        <v>760</v>
      </c>
      <c r="G104" s="57" t="s">
        <v>335</v>
      </c>
      <c r="H104" s="38">
        <v>1.0</v>
      </c>
      <c r="I104" s="113">
        <v>3390.0</v>
      </c>
      <c r="J104" s="132">
        <v>2590.0</v>
      </c>
      <c r="K104" s="104"/>
      <c r="L104" s="133">
        <v>1163.0</v>
      </c>
      <c r="M104" s="381">
        <v>989.0</v>
      </c>
      <c r="N104" s="57" t="s">
        <v>748</v>
      </c>
      <c r="O104" s="274"/>
      <c r="P104" s="276"/>
      <c r="Q104" s="276"/>
      <c r="R104" s="276"/>
      <c r="S104" s="276"/>
      <c r="T104" s="276"/>
      <c r="U104" s="276"/>
      <c r="V104" s="277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70"/>
      <c r="AK104" s="270"/>
      <c r="AL104" s="270"/>
    </row>
    <row r="105" ht="15.75" hidden="1" customHeight="1">
      <c r="A105" s="57" t="s">
        <v>315</v>
      </c>
      <c r="B105" s="57" t="s">
        <v>316</v>
      </c>
      <c r="C105" s="57"/>
      <c r="D105" s="271" t="s">
        <v>567</v>
      </c>
      <c r="E105" s="57" t="s">
        <v>4</v>
      </c>
      <c r="F105" s="58" t="s">
        <v>759</v>
      </c>
      <c r="G105" s="154" t="s">
        <v>335</v>
      </c>
      <c r="H105" s="38">
        <v>1.0</v>
      </c>
      <c r="I105" s="113">
        <v>3190.0</v>
      </c>
      <c r="J105" s="132">
        <v>2790.0</v>
      </c>
      <c r="K105" s="179">
        <v>1330.0</v>
      </c>
      <c r="L105" s="54">
        <v>1130.5</v>
      </c>
      <c r="M105" s="383">
        <f t="shared" ref="M105:M106" si="11">L105*H105</f>
        <v>1130.5</v>
      </c>
      <c r="N105" s="57" t="s">
        <v>1095</v>
      </c>
      <c r="O105" s="58"/>
      <c r="P105" s="180"/>
      <c r="Q105" s="14">
        <v>2.0</v>
      </c>
      <c r="R105" s="14"/>
      <c r="S105" s="14"/>
      <c r="T105" s="14"/>
      <c r="U105" s="14"/>
      <c r="V105" s="56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63"/>
    </row>
    <row r="106" ht="15.75" hidden="1" customHeight="1">
      <c r="A106" s="57" t="s">
        <v>315</v>
      </c>
      <c r="B106" s="57" t="s">
        <v>316</v>
      </c>
      <c r="C106" s="57"/>
      <c r="D106" s="271" t="s">
        <v>567</v>
      </c>
      <c r="E106" s="57" t="s">
        <v>4</v>
      </c>
      <c r="F106" s="58" t="s">
        <v>1110</v>
      </c>
      <c r="G106" s="154" t="s">
        <v>335</v>
      </c>
      <c r="H106" s="38">
        <v>1.0</v>
      </c>
      <c r="I106" s="113">
        <v>3190.0</v>
      </c>
      <c r="J106" s="132">
        <v>2790.0</v>
      </c>
      <c r="K106" s="179">
        <v>1330.0</v>
      </c>
      <c r="L106" s="54">
        <v>1130.5</v>
      </c>
      <c r="M106" s="383">
        <f t="shared" si="11"/>
        <v>1130.5</v>
      </c>
      <c r="N106" s="57" t="s">
        <v>1095</v>
      </c>
      <c r="O106" s="58"/>
      <c r="P106" s="180"/>
      <c r="Q106" s="14">
        <v>2.0</v>
      </c>
      <c r="R106" s="14"/>
      <c r="S106" s="14"/>
      <c r="T106" s="14"/>
      <c r="U106" s="14"/>
      <c r="V106" s="56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</row>
    <row r="107" ht="15.75" customHeight="1">
      <c r="A107" s="271" t="s">
        <v>315</v>
      </c>
      <c r="B107" s="57" t="s">
        <v>316</v>
      </c>
      <c r="C107" s="58"/>
      <c r="D107" s="57" t="s">
        <v>328</v>
      </c>
      <c r="E107" s="57" t="s">
        <v>4</v>
      </c>
      <c r="F107" s="57" t="s">
        <v>764</v>
      </c>
      <c r="G107" s="57" t="s">
        <v>335</v>
      </c>
      <c r="H107" s="38">
        <v>1.0</v>
      </c>
      <c r="I107" s="113">
        <v>2790.0</v>
      </c>
      <c r="J107" s="132">
        <v>1990.0</v>
      </c>
      <c r="K107" s="104"/>
      <c r="L107" s="532">
        <v>997.0</v>
      </c>
      <c r="M107" s="381">
        <v>847.0</v>
      </c>
      <c r="N107" s="57" t="s">
        <v>748</v>
      </c>
      <c r="O107" s="274"/>
      <c r="P107" s="276"/>
      <c r="Q107" s="276"/>
      <c r="R107" s="276"/>
      <c r="S107" s="276"/>
      <c r="T107" s="276"/>
      <c r="U107" s="276"/>
      <c r="V107" s="277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52"/>
      <c r="AJ107" s="270"/>
      <c r="AK107" s="270"/>
      <c r="AL107" s="270"/>
    </row>
    <row r="108" ht="15.75" customHeight="1">
      <c r="A108" s="271" t="s">
        <v>315</v>
      </c>
      <c r="B108" s="57" t="s">
        <v>316</v>
      </c>
      <c r="C108" s="58"/>
      <c r="D108" s="57" t="s">
        <v>328</v>
      </c>
      <c r="E108" s="57" t="s">
        <v>4</v>
      </c>
      <c r="F108" s="57" t="s">
        <v>765</v>
      </c>
      <c r="G108" s="57" t="s">
        <v>335</v>
      </c>
      <c r="H108" s="38">
        <v>1.0</v>
      </c>
      <c r="I108" s="113">
        <v>2790.0</v>
      </c>
      <c r="J108" s="132">
        <v>1990.0</v>
      </c>
      <c r="K108" s="104"/>
      <c r="L108" s="532">
        <v>997.0</v>
      </c>
      <c r="M108" s="381">
        <v>847.0</v>
      </c>
      <c r="N108" s="57" t="s">
        <v>748</v>
      </c>
      <c r="O108" s="274"/>
      <c r="P108" s="276"/>
      <c r="Q108" s="276"/>
      <c r="R108" s="276"/>
      <c r="S108" s="276"/>
      <c r="T108" s="276"/>
      <c r="U108" s="276"/>
      <c r="V108" s="277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52"/>
      <c r="AJ108" s="270"/>
      <c r="AK108" s="270"/>
      <c r="AL108" s="270"/>
    </row>
    <row r="109" ht="15.75" customHeight="1">
      <c r="A109" s="271" t="s">
        <v>315</v>
      </c>
      <c r="B109" s="57" t="s">
        <v>644</v>
      </c>
      <c r="C109" s="57" t="s">
        <v>317</v>
      </c>
      <c r="D109" s="97" t="s">
        <v>328</v>
      </c>
      <c r="E109" s="57" t="s">
        <v>4</v>
      </c>
      <c r="F109" s="57" t="s">
        <v>645</v>
      </c>
      <c r="G109" s="57" t="s">
        <v>335</v>
      </c>
      <c r="H109" s="39">
        <v>1.0</v>
      </c>
      <c r="I109" s="120">
        <v>1990.0</v>
      </c>
      <c r="J109" s="120"/>
      <c r="K109" s="119"/>
      <c r="L109" s="531">
        <v>690.0</v>
      </c>
      <c r="M109" s="62">
        <v>656.0</v>
      </c>
      <c r="N109" s="57" t="s">
        <v>629</v>
      </c>
      <c r="O109" s="380"/>
      <c r="P109" s="276"/>
      <c r="Q109" s="276"/>
      <c r="R109" s="276"/>
      <c r="S109" s="276"/>
      <c r="T109" s="276"/>
      <c r="U109" s="276"/>
      <c r="V109" s="277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70"/>
      <c r="AJ109" s="270"/>
      <c r="AK109" s="270"/>
    </row>
    <row r="110" ht="15.75" customHeight="1">
      <c r="A110" s="271" t="s">
        <v>315</v>
      </c>
      <c r="B110" s="57" t="s">
        <v>644</v>
      </c>
      <c r="C110" s="57" t="s">
        <v>317</v>
      </c>
      <c r="D110" s="97" t="s">
        <v>328</v>
      </c>
      <c r="E110" s="57" t="s">
        <v>4</v>
      </c>
      <c r="F110" s="57" t="s">
        <v>646</v>
      </c>
      <c r="G110" s="57" t="s">
        <v>335</v>
      </c>
      <c r="H110" s="39">
        <v>1.0</v>
      </c>
      <c r="I110" s="120">
        <v>1990.0</v>
      </c>
      <c r="J110" s="120"/>
      <c r="K110" s="119"/>
      <c r="L110" s="531">
        <v>690.0</v>
      </c>
      <c r="M110" s="62">
        <v>656.0</v>
      </c>
      <c r="N110" s="57" t="s">
        <v>629</v>
      </c>
      <c r="O110" s="380"/>
      <c r="P110" s="276"/>
      <c r="Q110" s="276"/>
      <c r="R110" s="276"/>
      <c r="S110" s="276"/>
      <c r="T110" s="276"/>
      <c r="U110" s="276"/>
      <c r="V110" s="277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70"/>
      <c r="AJ110" s="270"/>
      <c r="AK110" s="270"/>
    </row>
    <row r="111" ht="15.75" hidden="1" customHeight="1">
      <c r="A111" s="271" t="s">
        <v>315</v>
      </c>
      <c r="B111" s="57" t="s">
        <v>316</v>
      </c>
      <c r="C111" s="58"/>
      <c r="D111" s="97" t="s">
        <v>567</v>
      </c>
      <c r="E111" s="57" t="s">
        <v>4</v>
      </c>
      <c r="F111" s="57" t="s">
        <v>762</v>
      </c>
      <c r="G111" s="57" t="s">
        <v>335</v>
      </c>
      <c r="H111" s="38">
        <v>1.0</v>
      </c>
      <c r="I111" s="113">
        <v>2790.0</v>
      </c>
      <c r="J111" s="132">
        <v>1990.0</v>
      </c>
      <c r="K111" s="104"/>
      <c r="L111" s="532">
        <v>997.0</v>
      </c>
      <c r="M111" s="381">
        <v>847.0</v>
      </c>
      <c r="N111" s="57" t="s">
        <v>748</v>
      </c>
      <c r="O111" s="274"/>
      <c r="P111" s="276"/>
      <c r="Q111" s="276"/>
      <c r="R111" s="276"/>
      <c r="S111" s="276"/>
      <c r="T111" s="276"/>
      <c r="U111" s="276"/>
      <c r="V111" s="277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70"/>
      <c r="AK111" s="270"/>
      <c r="AL111" s="270"/>
    </row>
    <row r="112" ht="15.75" hidden="1" customHeight="1">
      <c r="A112" s="271" t="s">
        <v>315</v>
      </c>
      <c r="B112" s="57" t="s">
        <v>316</v>
      </c>
      <c r="C112" s="58"/>
      <c r="D112" s="97" t="s">
        <v>567</v>
      </c>
      <c r="E112" s="57" t="s">
        <v>4</v>
      </c>
      <c r="F112" s="57" t="s">
        <v>763</v>
      </c>
      <c r="G112" s="57" t="s">
        <v>335</v>
      </c>
      <c r="H112" s="38">
        <v>1.0</v>
      </c>
      <c r="I112" s="113">
        <v>2790.0</v>
      </c>
      <c r="J112" s="132">
        <v>1990.0</v>
      </c>
      <c r="K112" s="104"/>
      <c r="L112" s="532">
        <v>997.0</v>
      </c>
      <c r="M112" s="381">
        <v>847.0</v>
      </c>
      <c r="N112" s="57" t="s">
        <v>748</v>
      </c>
      <c r="O112" s="274"/>
      <c r="P112" s="276"/>
      <c r="Q112" s="276"/>
      <c r="R112" s="276"/>
      <c r="S112" s="276"/>
      <c r="T112" s="276"/>
      <c r="U112" s="276"/>
      <c r="V112" s="277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  <c r="AH112" s="252"/>
      <c r="AI112" s="252"/>
      <c r="AJ112" s="270"/>
      <c r="AK112" s="270"/>
      <c r="AL112" s="270"/>
    </row>
    <row r="113" ht="15.75" hidden="1" customHeight="1">
      <c r="A113" s="271" t="s">
        <v>315</v>
      </c>
      <c r="B113" s="57" t="s">
        <v>316</v>
      </c>
      <c r="C113" s="58"/>
      <c r="D113" s="97" t="s">
        <v>567</v>
      </c>
      <c r="E113" s="57" t="s">
        <v>4</v>
      </c>
      <c r="F113" s="57" t="s">
        <v>647</v>
      </c>
      <c r="G113" s="57" t="s">
        <v>335</v>
      </c>
      <c r="H113" s="39">
        <v>1.0</v>
      </c>
      <c r="I113" s="120">
        <v>2590.0</v>
      </c>
      <c r="J113" s="120"/>
      <c r="K113" s="119"/>
      <c r="L113" s="531">
        <v>660.0</v>
      </c>
      <c r="M113" s="62">
        <v>627.0</v>
      </c>
      <c r="N113" s="57" t="s">
        <v>629</v>
      </c>
      <c r="O113" s="380"/>
      <c r="P113" s="276"/>
      <c r="Q113" s="276"/>
      <c r="R113" s="276"/>
      <c r="S113" s="276"/>
      <c r="T113" s="276"/>
      <c r="U113" s="276"/>
      <c r="V113" s="277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70"/>
      <c r="AJ113" s="270"/>
      <c r="AK113" s="270"/>
    </row>
    <row r="114" ht="15.75" customHeight="1">
      <c r="A114" s="271" t="s">
        <v>315</v>
      </c>
      <c r="B114" s="57" t="s">
        <v>316</v>
      </c>
      <c r="C114" s="58"/>
      <c r="D114" s="97" t="s">
        <v>328</v>
      </c>
      <c r="E114" s="57" t="s">
        <v>4</v>
      </c>
      <c r="F114" s="57" t="s">
        <v>653</v>
      </c>
      <c r="G114" s="57" t="s">
        <v>335</v>
      </c>
      <c r="H114" s="39">
        <v>1.0</v>
      </c>
      <c r="I114" s="120">
        <v>2590.0</v>
      </c>
      <c r="J114" s="120"/>
      <c r="K114" s="119"/>
      <c r="L114" s="531">
        <v>860.0</v>
      </c>
      <c r="M114" s="62">
        <v>817.0</v>
      </c>
      <c r="N114" s="57" t="s">
        <v>629</v>
      </c>
      <c r="O114" s="380"/>
      <c r="P114" s="276"/>
      <c r="Q114" s="276"/>
      <c r="R114" s="276"/>
      <c r="S114" s="276"/>
      <c r="T114" s="276"/>
      <c r="U114" s="276"/>
      <c r="V114" s="277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70"/>
      <c r="AJ114" s="270"/>
      <c r="AK114" s="270"/>
    </row>
    <row r="115" ht="15.75" customHeight="1">
      <c r="A115" s="35" t="s">
        <v>315</v>
      </c>
      <c r="B115" s="367" t="s">
        <v>1872</v>
      </c>
      <c r="C115" s="390"/>
      <c r="D115" s="367" t="s">
        <v>328</v>
      </c>
      <c r="E115" s="367" t="s">
        <v>4</v>
      </c>
      <c r="F115" s="368" t="s">
        <v>1873</v>
      </c>
      <c r="G115" s="369" t="s">
        <v>1874</v>
      </c>
      <c r="H115" s="39">
        <v>1.0</v>
      </c>
      <c r="I115" s="367">
        <v>12490.0</v>
      </c>
      <c r="J115" s="367">
        <v>9970.0</v>
      </c>
      <c r="K115" s="274"/>
      <c r="L115" s="607">
        <v>4646.0</v>
      </c>
      <c r="M115" s="392">
        <v>4646.0</v>
      </c>
      <c r="N115" s="57" t="s">
        <v>1841</v>
      </c>
      <c r="O115" s="435"/>
      <c r="P115" s="276"/>
      <c r="Q115" s="276"/>
      <c r="R115" s="276"/>
      <c r="S115" s="276"/>
      <c r="T115" s="276"/>
      <c r="U115" s="276"/>
      <c r="V115" s="277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70"/>
      <c r="AK115" s="270"/>
      <c r="AL115" s="270"/>
    </row>
    <row r="116" ht="15.75" customHeight="1">
      <c r="A116" s="271" t="s">
        <v>315</v>
      </c>
      <c r="B116" s="57" t="s">
        <v>577</v>
      </c>
      <c r="C116" s="58"/>
      <c r="D116" s="57" t="s">
        <v>328</v>
      </c>
      <c r="E116" s="57" t="s">
        <v>4</v>
      </c>
      <c r="F116" s="57" t="s">
        <v>766</v>
      </c>
      <c r="G116" s="57" t="s">
        <v>579</v>
      </c>
      <c r="H116" s="38">
        <v>1.0</v>
      </c>
      <c r="I116" s="142">
        <v>11590.0</v>
      </c>
      <c r="J116" s="132">
        <v>9990.0</v>
      </c>
      <c r="K116" s="104"/>
      <c r="L116" s="532">
        <v>4990.0</v>
      </c>
      <c r="M116" s="381">
        <v>4491.0</v>
      </c>
      <c r="N116" s="57" t="s">
        <v>748</v>
      </c>
      <c r="O116" s="274"/>
      <c r="P116" s="276"/>
      <c r="Q116" s="276"/>
      <c r="R116" s="276"/>
      <c r="S116" s="276"/>
      <c r="T116" s="276"/>
      <c r="U116" s="276"/>
      <c r="V116" s="277"/>
      <c r="W116" s="252"/>
      <c r="X116" s="252"/>
      <c r="Y116" s="252"/>
      <c r="Z116" s="252"/>
      <c r="AA116" s="252"/>
      <c r="AB116" s="252"/>
      <c r="AC116" s="252"/>
      <c r="AD116" s="252"/>
      <c r="AE116" s="252"/>
      <c r="AF116" s="252"/>
      <c r="AG116" s="252"/>
      <c r="AH116" s="252"/>
      <c r="AI116" s="252"/>
      <c r="AJ116" s="270"/>
      <c r="AK116" s="270"/>
      <c r="AL116" s="270"/>
    </row>
    <row r="117" ht="15.75" customHeight="1">
      <c r="A117" s="35" t="s">
        <v>315</v>
      </c>
      <c r="B117" s="367" t="s">
        <v>1872</v>
      </c>
      <c r="C117" s="390"/>
      <c r="D117" s="367" t="s">
        <v>328</v>
      </c>
      <c r="E117" s="367" t="s">
        <v>4</v>
      </c>
      <c r="F117" s="368" t="s">
        <v>1875</v>
      </c>
      <c r="G117" s="369" t="s">
        <v>1874</v>
      </c>
      <c r="H117" s="39">
        <v>1.0</v>
      </c>
      <c r="I117" s="367">
        <v>12490.0</v>
      </c>
      <c r="J117" s="367">
        <v>9970.0</v>
      </c>
      <c r="K117" s="274"/>
      <c r="L117" s="607">
        <v>4323.0</v>
      </c>
      <c r="M117" s="392">
        <v>4323.0</v>
      </c>
      <c r="N117" s="57" t="s">
        <v>1841</v>
      </c>
      <c r="O117" s="380"/>
      <c r="P117" s="276"/>
      <c r="Q117" s="276"/>
      <c r="R117" s="276"/>
      <c r="S117" s="276"/>
      <c r="T117" s="276"/>
      <c r="U117" s="276"/>
      <c r="V117" s="277"/>
      <c r="W117" s="252"/>
      <c r="X117" s="252"/>
      <c r="Y117" s="252"/>
      <c r="Z117" s="252"/>
      <c r="AA117" s="252"/>
      <c r="AB117" s="252"/>
      <c r="AC117" s="252"/>
      <c r="AD117" s="252"/>
      <c r="AE117" s="252"/>
      <c r="AF117" s="252"/>
      <c r="AG117" s="252"/>
      <c r="AH117" s="252"/>
      <c r="AI117" s="252"/>
      <c r="AJ117" s="270"/>
      <c r="AK117" s="270"/>
      <c r="AL117" s="270"/>
    </row>
    <row r="118" ht="15.75" hidden="1" customHeight="1">
      <c r="A118" s="271" t="s">
        <v>315</v>
      </c>
      <c r="B118" s="57" t="s">
        <v>577</v>
      </c>
      <c r="C118" s="58"/>
      <c r="D118" s="271" t="s">
        <v>474</v>
      </c>
      <c r="E118" s="57" t="s">
        <v>4</v>
      </c>
      <c r="F118" s="57" t="s">
        <v>767</v>
      </c>
      <c r="G118" s="57" t="s">
        <v>579</v>
      </c>
      <c r="H118" s="38">
        <v>1.0</v>
      </c>
      <c r="I118" s="113">
        <v>12190.0</v>
      </c>
      <c r="J118" s="132">
        <v>10590.0</v>
      </c>
      <c r="K118" s="104"/>
      <c r="L118" s="532">
        <v>5290.0</v>
      </c>
      <c r="M118" s="381">
        <v>4761.0</v>
      </c>
      <c r="N118" s="57" t="s">
        <v>748</v>
      </c>
      <c r="O118" s="274"/>
      <c r="P118" s="276"/>
      <c r="Q118" s="276"/>
      <c r="R118" s="276"/>
      <c r="S118" s="276"/>
      <c r="T118" s="276"/>
      <c r="U118" s="276"/>
      <c r="V118" s="277"/>
      <c r="W118" s="252"/>
      <c r="X118" s="252"/>
      <c r="Y118" s="252"/>
      <c r="Z118" s="252"/>
      <c r="AA118" s="252"/>
      <c r="AB118" s="252"/>
      <c r="AC118" s="252"/>
      <c r="AD118" s="252"/>
      <c r="AE118" s="252"/>
      <c r="AF118" s="252"/>
      <c r="AG118" s="252"/>
      <c r="AH118" s="252"/>
      <c r="AI118" s="252"/>
      <c r="AJ118" s="270"/>
      <c r="AK118" s="270"/>
      <c r="AL118" s="270"/>
    </row>
    <row r="119" ht="15.75" customHeight="1">
      <c r="A119" s="261" t="s">
        <v>315</v>
      </c>
      <c r="B119" s="35" t="s">
        <v>316</v>
      </c>
      <c r="C119" s="35" t="s">
        <v>6</v>
      </c>
      <c r="D119" s="35" t="s">
        <v>328</v>
      </c>
      <c r="E119" s="35" t="s">
        <v>319</v>
      </c>
      <c r="F119" s="355" t="s">
        <v>2165</v>
      </c>
      <c r="G119" s="35" t="s">
        <v>583</v>
      </c>
      <c r="H119" s="264">
        <v>0.0</v>
      </c>
      <c r="I119" s="244" t="s">
        <v>1879</v>
      </c>
      <c r="J119" s="265"/>
      <c r="K119" s="266"/>
      <c r="L119" s="608">
        <v>1061.0</v>
      </c>
      <c r="M119" s="267" t="s">
        <v>2166</v>
      </c>
      <c r="N119" s="35" t="s">
        <v>1793</v>
      </c>
      <c r="O119" s="35" t="s">
        <v>2167</v>
      </c>
      <c r="P119" s="269"/>
      <c r="Q119" s="269"/>
      <c r="R119" s="269"/>
      <c r="S119" s="269"/>
      <c r="T119" s="237"/>
      <c r="U119" s="237"/>
      <c r="V119" s="246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252"/>
      <c r="AJ119" s="270"/>
      <c r="AK119" s="252"/>
      <c r="AL119" s="252"/>
    </row>
    <row r="120" ht="15.75" hidden="1" customHeight="1">
      <c r="A120" s="261" t="s">
        <v>315</v>
      </c>
      <c r="B120" s="35" t="s">
        <v>316</v>
      </c>
      <c r="C120" s="35" t="s">
        <v>6</v>
      </c>
      <c r="D120" s="35" t="s">
        <v>474</v>
      </c>
      <c r="E120" s="35" t="s">
        <v>319</v>
      </c>
      <c r="F120" s="355" t="s">
        <v>1878</v>
      </c>
      <c r="G120" s="35" t="s">
        <v>583</v>
      </c>
      <c r="H120" s="264">
        <v>1.0</v>
      </c>
      <c r="I120" s="244" t="s">
        <v>1879</v>
      </c>
      <c r="J120" s="265"/>
      <c r="K120" s="266"/>
      <c r="L120" s="608">
        <v>1061.0</v>
      </c>
      <c r="M120" s="267" t="s">
        <v>1880</v>
      </c>
      <c r="N120" s="35" t="s">
        <v>1793</v>
      </c>
      <c r="O120" s="265"/>
      <c r="P120" s="269"/>
      <c r="Q120" s="269"/>
      <c r="R120" s="269"/>
      <c r="S120" s="269"/>
      <c r="T120" s="237"/>
      <c r="U120" s="237"/>
      <c r="V120" s="246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252"/>
      <c r="AJ120" s="270"/>
      <c r="AK120" s="270"/>
      <c r="AL120" s="270"/>
    </row>
    <row r="121" ht="15.75" hidden="1" customHeight="1">
      <c r="A121" s="282" t="s">
        <v>315</v>
      </c>
      <c r="B121" s="255" t="s">
        <v>331</v>
      </c>
      <c r="C121" s="255" t="s">
        <v>6</v>
      </c>
      <c r="D121" s="57" t="s">
        <v>567</v>
      </c>
      <c r="E121" s="255" t="s">
        <v>319</v>
      </c>
      <c r="F121" s="281" t="s">
        <v>1870</v>
      </c>
      <c r="G121" s="255"/>
      <c r="H121" s="250">
        <v>1.0</v>
      </c>
      <c r="I121" s="255"/>
      <c r="J121" s="293">
        <v>14590.0</v>
      </c>
      <c r="K121" s="294">
        <v>6868.0</v>
      </c>
      <c r="L121" s="295">
        <v>4121.0</v>
      </c>
      <c r="M121" s="251">
        <f>L121*H121</f>
        <v>4121</v>
      </c>
      <c r="N121" s="255" t="s">
        <v>1804</v>
      </c>
      <c r="O121" s="255"/>
      <c r="P121" s="296"/>
      <c r="Q121" s="286"/>
      <c r="R121" s="286"/>
      <c r="S121" s="286"/>
      <c r="T121" s="286"/>
      <c r="U121" s="286"/>
      <c r="V121" s="287"/>
      <c r="W121" s="247"/>
      <c r="X121" s="247"/>
      <c r="Y121" s="247"/>
      <c r="Z121" s="247"/>
      <c r="AA121" s="247"/>
      <c r="AB121" s="247"/>
      <c r="AC121" s="247"/>
      <c r="AD121" s="247"/>
      <c r="AE121" s="247"/>
      <c r="AF121" s="247"/>
      <c r="AG121" s="247"/>
      <c r="AH121" s="247"/>
      <c r="AI121" s="252"/>
      <c r="AJ121" s="252"/>
      <c r="AK121" s="270"/>
      <c r="AL121" s="270"/>
    </row>
    <row r="122" ht="15.75" hidden="1" customHeight="1">
      <c r="A122" s="271" t="s">
        <v>315</v>
      </c>
      <c r="B122" s="57" t="s">
        <v>316</v>
      </c>
      <c r="C122" s="58"/>
      <c r="D122" s="97" t="s">
        <v>567</v>
      </c>
      <c r="E122" s="57" t="s">
        <v>4</v>
      </c>
      <c r="F122" s="57" t="s">
        <v>652</v>
      </c>
      <c r="G122" s="57" t="s">
        <v>335</v>
      </c>
      <c r="H122" s="39">
        <v>1.0</v>
      </c>
      <c r="I122" s="120">
        <v>2590.0</v>
      </c>
      <c r="J122" s="120"/>
      <c r="K122" s="119"/>
      <c r="L122" s="61">
        <v>860.0</v>
      </c>
      <c r="M122" s="62">
        <v>817.0</v>
      </c>
      <c r="N122" s="57" t="s">
        <v>629</v>
      </c>
      <c r="O122" s="380"/>
      <c r="P122" s="276"/>
      <c r="Q122" s="276"/>
      <c r="R122" s="276"/>
      <c r="S122" s="276"/>
      <c r="T122" s="276"/>
      <c r="U122" s="276"/>
      <c r="V122" s="277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  <c r="AH122" s="252"/>
      <c r="AI122" s="270"/>
      <c r="AJ122" s="270"/>
      <c r="AK122" s="270"/>
    </row>
    <row r="123" ht="15.75" hidden="1" customHeight="1">
      <c r="A123" s="271" t="s">
        <v>315</v>
      </c>
      <c r="B123" s="57" t="s">
        <v>316</v>
      </c>
      <c r="C123" s="57" t="s">
        <v>6</v>
      </c>
      <c r="D123" s="362" t="s">
        <v>474</v>
      </c>
      <c r="E123" s="57" t="s">
        <v>4</v>
      </c>
      <c r="F123" s="58" t="s">
        <v>584</v>
      </c>
      <c r="G123" s="57" t="s">
        <v>583</v>
      </c>
      <c r="H123" s="39">
        <v>0.0</v>
      </c>
      <c r="I123" s="59">
        <v>4790.0</v>
      </c>
      <c r="J123" s="59">
        <v>2390.0</v>
      </c>
      <c r="K123" s="274"/>
      <c r="L123" s="61">
        <v>1597.0</v>
      </c>
      <c r="M123" s="62">
        <v>799.0</v>
      </c>
      <c r="N123" s="57" t="s">
        <v>476</v>
      </c>
      <c r="O123" s="435" t="s">
        <v>2168</v>
      </c>
      <c r="P123" s="288" t="s">
        <v>2169</v>
      </c>
      <c r="Q123" s="276"/>
      <c r="R123" s="276"/>
      <c r="S123" s="276"/>
      <c r="T123" s="276"/>
      <c r="U123" s="276"/>
      <c r="V123" s="277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  <c r="AH123" s="252"/>
      <c r="AI123" s="252"/>
      <c r="AJ123" s="270"/>
      <c r="AK123" s="270"/>
      <c r="AL123" s="270"/>
    </row>
    <row r="124" ht="15.75" customHeight="1">
      <c r="A124" s="271" t="s">
        <v>315</v>
      </c>
      <c r="B124" s="57" t="s">
        <v>316</v>
      </c>
      <c r="C124" s="57" t="s">
        <v>6</v>
      </c>
      <c r="D124" s="57" t="s">
        <v>328</v>
      </c>
      <c r="E124" s="57" t="s">
        <v>4</v>
      </c>
      <c r="F124" s="58" t="s">
        <v>584</v>
      </c>
      <c r="G124" s="57" t="s">
        <v>583</v>
      </c>
      <c r="H124" s="39">
        <v>1.0</v>
      </c>
      <c r="I124" s="59">
        <v>4790.0</v>
      </c>
      <c r="J124" s="59">
        <v>2390.0</v>
      </c>
      <c r="K124" s="274"/>
      <c r="L124" s="61">
        <v>1597.0</v>
      </c>
      <c r="M124" s="62">
        <v>799.0</v>
      </c>
      <c r="N124" s="57" t="s">
        <v>476</v>
      </c>
      <c r="O124" s="380"/>
      <c r="P124" s="276"/>
      <c r="Q124" s="276"/>
      <c r="R124" s="276"/>
      <c r="S124" s="276"/>
      <c r="T124" s="276"/>
      <c r="U124" s="276"/>
      <c r="V124" s="277"/>
      <c r="W124" s="252"/>
      <c r="X124" s="252"/>
      <c r="Y124" s="252"/>
      <c r="Z124" s="252"/>
      <c r="AA124" s="252"/>
      <c r="AB124" s="252"/>
      <c r="AC124" s="252"/>
      <c r="AD124" s="252"/>
      <c r="AE124" s="252"/>
      <c r="AF124" s="252"/>
      <c r="AG124" s="252"/>
      <c r="AH124" s="252"/>
      <c r="AI124" s="252"/>
      <c r="AJ124" s="270"/>
      <c r="AK124" s="270"/>
      <c r="AL124" s="270"/>
    </row>
    <row r="125" ht="15.75" customHeight="1">
      <c r="A125" s="271" t="s">
        <v>315</v>
      </c>
      <c r="B125" s="57" t="s">
        <v>316</v>
      </c>
      <c r="C125" s="57" t="s">
        <v>6</v>
      </c>
      <c r="D125" s="57" t="s">
        <v>328</v>
      </c>
      <c r="E125" s="57" t="s">
        <v>4</v>
      </c>
      <c r="F125" s="58" t="s">
        <v>585</v>
      </c>
      <c r="G125" s="57" t="s">
        <v>583</v>
      </c>
      <c r="H125" s="39">
        <v>1.0</v>
      </c>
      <c r="I125" s="59">
        <v>4790.0</v>
      </c>
      <c r="J125" s="59">
        <v>2390.0</v>
      </c>
      <c r="K125" s="274"/>
      <c r="L125" s="61">
        <v>1597.0</v>
      </c>
      <c r="M125" s="62">
        <v>799.0</v>
      </c>
      <c r="N125" s="57" t="s">
        <v>476</v>
      </c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  <c r="AA125" s="252"/>
      <c r="AB125" s="252"/>
      <c r="AC125" s="252"/>
      <c r="AD125" s="252"/>
      <c r="AE125" s="252"/>
      <c r="AF125" s="252"/>
      <c r="AG125" s="252"/>
      <c r="AH125" s="252"/>
      <c r="AI125" s="252"/>
      <c r="AJ125" s="270"/>
      <c r="AK125" s="270"/>
      <c r="AL125" s="270"/>
    </row>
    <row r="126" ht="15.75" hidden="1" customHeight="1">
      <c r="A126" s="35" t="s">
        <v>315</v>
      </c>
      <c r="B126" s="35" t="s">
        <v>316</v>
      </c>
      <c r="C126" s="35" t="s">
        <v>6</v>
      </c>
      <c r="D126" s="35" t="s">
        <v>567</v>
      </c>
      <c r="E126" s="35" t="s">
        <v>319</v>
      </c>
      <c r="F126" s="325" t="s">
        <v>1882</v>
      </c>
      <c r="G126" s="326" t="s">
        <v>583</v>
      </c>
      <c r="H126" s="154">
        <v>1.0</v>
      </c>
      <c r="I126" s="57">
        <v>5990.0</v>
      </c>
      <c r="J126" s="57">
        <v>3590.0</v>
      </c>
      <c r="K126" s="57"/>
      <c r="L126" s="154">
        <v>1469.0</v>
      </c>
      <c r="M126" s="327">
        <f t="shared" ref="M126:M127" si="12">L126*H126</f>
        <v>1469</v>
      </c>
      <c r="N126" s="57" t="s">
        <v>1814</v>
      </c>
      <c r="O126" s="346"/>
      <c r="P126" s="323"/>
      <c r="Q126" s="323"/>
      <c r="R126" s="323"/>
      <c r="S126" s="323"/>
      <c r="T126" s="323"/>
      <c r="U126" s="323"/>
      <c r="V126" s="323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252"/>
      <c r="AK126" s="270"/>
      <c r="AL126" s="270"/>
    </row>
    <row r="127" ht="15.75" hidden="1" customHeight="1">
      <c r="A127" s="282" t="s">
        <v>315</v>
      </c>
      <c r="B127" s="57" t="s">
        <v>316</v>
      </c>
      <c r="C127" s="57" t="s">
        <v>6</v>
      </c>
      <c r="D127" s="331" t="s">
        <v>474</v>
      </c>
      <c r="E127" s="57" t="s">
        <v>319</v>
      </c>
      <c r="F127" s="332" t="s">
        <v>1883</v>
      </c>
      <c r="G127" s="255"/>
      <c r="H127" s="264">
        <v>1.0</v>
      </c>
      <c r="I127" s="331">
        <v>4990.0</v>
      </c>
      <c r="J127" s="333">
        <v>2590.0</v>
      </c>
      <c r="K127" s="331" t="s">
        <v>1884</v>
      </c>
      <c r="L127" s="343">
        <v>1144.0</v>
      </c>
      <c r="M127" s="251">
        <f t="shared" si="12"/>
        <v>1144</v>
      </c>
      <c r="N127" s="331" t="s">
        <v>1820</v>
      </c>
      <c r="O127" s="366"/>
      <c r="P127" s="366"/>
      <c r="Q127" s="366"/>
      <c r="R127" s="366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  <c r="AF127" s="247"/>
      <c r="AG127" s="247"/>
      <c r="AH127" s="252"/>
      <c r="AI127" s="252"/>
      <c r="AJ127" s="270"/>
      <c r="AK127" s="270"/>
      <c r="AL127" s="270"/>
    </row>
    <row r="128" ht="15.75" customHeight="1">
      <c r="A128" s="271" t="s">
        <v>315</v>
      </c>
      <c r="B128" s="57" t="s">
        <v>316</v>
      </c>
      <c r="C128" s="57" t="s">
        <v>6</v>
      </c>
      <c r="D128" s="57" t="s">
        <v>328</v>
      </c>
      <c r="E128" s="57" t="s">
        <v>4</v>
      </c>
      <c r="F128" s="57" t="s">
        <v>768</v>
      </c>
      <c r="G128" s="57" t="s">
        <v>583</v>
      </c>
      <c r="H128" s="38">
        <v>1.0</v>
      </c>
      <c r="I128" s="113">
        <v>5990.0</v>
      </c>
      <c r="J128" s="132">
        <v>3390.0</v>
      </c>
      <c r="K128" s="104"/>
      <c r="L128" s="133">
        <v>2663.0</v>
      </c>
      <c r="M128" s="381">
        <v>1332.0</v>
      </c>
      <c r="N128" s="57" t="s">
        <v>748</v>
      </c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  <c r="AH128" s="252"/>
      <c r="AI128" s="252"/>
      <c r="AJ128" s="270"/>
      <c r="AK128" s="270"/>
      <c r="AL128" s="270"/>
    </row>
    <row r="129" ht="15.75" hidden="1" customHeight="1">
      <c r="A129" s="271" t="s">
        <v>315</v>
      </c>
      <c r="B129" s="57" t="s">
        <v>316</v>
      </c>
      <c r="C129" s="57" t="s">
        <v>6</v>
      </c>
      <c r="D129" s="97" t="s">
        <v>567</v>
      </c>
      <c r="E129" s="57" t="s">
        <v>4</v>
      </c>
      <c r="F129" s="57" t="s">
        <v>659</v>
      </c>
      <c r="G129" s="57" t="s">
        <v>583</v>
      </c>
      <c r="H129" s="39">
        <v>1.0</v>
      </c>
      <c r="I129" s="120">
        <v>5290.0</v>
      </c>
      <c r="J129" s="120">
        <v>4290.0</v>
      </c>
      <c r="K129" s="119"/>
      <c r="L129" s="61" t="s">
        <v>660</v>
      </c>
      <c r="M129" s="62">
        <v>1322.0</v>
      </c>
      <c r="N129" s="57" t="s">
        <v>629</v>
      </c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70"/>
      <c r="AJ129" s="270"/>
      <c r="AK129" s="270"/>
    </row>
    <row r="130" ht="15.75" customHeight="1">
      <c r="A130" s="271" t="s">
        <v>315</v>
      </c>
      <c r="B130" s="57" t="s">
        <v>331</v>
      </c>
      <c r="C130" s="57" t="s">
        <v>6</v>
      </c>
      <c r="D130" s="57" t="s">
        <v>328</v>
      </c>
      <c r="E130" s="57" t="s">
        <v>4</v>
      </c>
      <c r="F130" s="58" t="s">
        <v>586</v>
      </c>
      <c r="G130" s="57" t="s">
        <v>583</v>
      </c>
      <c r="H130" s="39">
        <v>1.0</v>
      </c>
      <c r="I130" s="59">
        <v>6990.0</v>
      </c>
      <c r="J130" s="59">
        <v>3590.0</v>
      </c>
      <c r="K130" s="274"/>
      <c r="L130" s="61">
        <v>2423.0</v>
      </c>
      <c r="M130" s="62">
        <v>1696.0</v>
      </c>
      <c r="N130" s="57" t="s">
        <v>476</v>
      </c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  <c r="AH130" s="252"/>
      <c r="AI130" s="252"/>
      <c r="AJ130" s="270"/>
      <c r="AK130" s="270"/>
      <c r="AL130" s="270"/>
    </row>
    <row r="131" ht="15.75" customHeight="1">
      <c r="A131" s="271" t="s">
        <v>315</v>
      </c>
      <c r="B131" s="57" t="s">
        <v>316</v>
      </c>
      <c r="C131" s="57" t="s">
        <v>6</v>
      </c>
      <c r="D131" s="57" t="s">
        <v>328</v>
      </c>
      <c r="E131" s="57" t="s">
        <v>4</v>
      </c>
      <c r="F131" s="57" t="s">
        <v>769</v>
      </c>
      <c r="G131" s="57" t="s">
        <v>583</v>
      </c>
      <c r="H131" s="38">
        <v>1.0</v>
      </c>
      <c r="I131" s="113">
        <v>3790.0</v>
      </c>
      <c r="J131" s="125"/>
      <c r="K131" s="104"/>
      <c r="L131" s="133">
        <v>1580.0</v>
      </c>
      <c r="M131" s="381">
        <v>1106.0</v>
      </c>
      <c r="N131" s="57" t="s">
        <v>748</v>
      </c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  <c r="AA131" s="252"/>
      <c r="AB131" s="252"/>
      <c r="AC131" s="252"/>
      <c r="AD131" s="252"/>
      <c r="AE131" s="252"/>
      <c r="AF131" s="252"/>
      <c r="AG131" s="252"/>
      <c r="AH131" s="252"/>
      <c r="AI131" s="252"/>
      <c r="AJ131" s="270"/>
      <c r="AK131" s="270"/>
      <c r="AL131" s="270"/>
    </row>
    <row r="132" ht="15.75" customHeight="1">
      <c r="A132" s="35" t="s">
        <v>315</v>
      </c>
      <c r="B132" s="35" t="s">
        <v>316</v>
      </c>
      <c r="C132" s="35" t="s">
        <v>6</v>
      </c>
      <c r="D132" s="35" t="s">
        <v>328</v>
      </c>
      <c r="E132" s="35" t="s">
        <v>319</v>
      </c>
      <c r="F132" s="325" t="s">
        <v>1886</v>
      </c>
      <c r="G132" s="326" t="s">
        <v>583</v>
      </c>
      <c r="H132" s="154">
        <v>1.0</v>
      </c>
      <c r="I132" s="57">
        <v>5990.0</v>
      </c>
      <c r="J132" s="113">
        <v>3590.0</v>
      </c>
      <c r="K132" s="57"/>
      <c r="L132" s="154">
        <v>1598.0</v>
      </c>
      <c r="M132" s="327">
        <f>L132*H132</f>
        <v>1598</v>
      </c>
      <c r="N132" s="57" t="s">
        <v>1814</v>
      </c>
      <c r="O132" s="346"/>
      <c r="P132" s="323"/>
      <c r="Q132" s="323"/>
      <c r="R132" s="323"/>
      <c r="S132" s="323"/>
      <c r="T132" s="323"/>
      <c r="U132" s="323"/>
      <c r="V132" s="323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252"/>
      <c r="AK132" s="270"/>
      <c r="AL132" s="270"/>
    </row>
    <row r="133" ht="15.75" hidden="1" customHeight="1">
      <c r="A133" s="35" t="s">
        <v>315</v>
      </c>
      <c r="B133" s="367" t="s">
        <v>316</v>
      </c>
      <c r="C133" s="367" t="s">
        <v>6</v>
      </c>
      <c r="D133" s="367" t="s">
        <v>474</v>
      </c>
      <c r="E133" s="367" t="s">
        <v>4</v>
      </c>
      <c r="F133" s="368" t="s">
        <v>1886</v>
      </c>
      <c r="G133" s="369" t="s">
        <v>1887</v>
      </c>
      <c r="H133" s="39">
        <v>1.0</v>
      </c>
      <c r="I133" s="367">
        <v>5990.0</v>
      </c>
      <c r="J133" s="367">
        <v>3990.0</v>
      </c>
      <c r="K133" s="274"/>
      <c r="L133" s="391">
        <v>1598.0</v>
      </c>
      <c r="M133" s="392">
        <v>1598.0</v>
      </c>
      <c r="N133" s="57" t="s">
        <v>1841</v>
      </c>
      <c r="O133" s="363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  <c r="AA133" s="252"/>
      <c r="AB133" s="252"/>
      <c r="AC133" s="252"/>
      <c r="AD133" s="252"/>
      <c r="AE133" s="252"/>
      <c r="AF133" s="252"/>
      <c r="AG133" s="252"/>
      <c r="AH133" s="252"/>
      <c r="AI133" s="252"/>
      <c r="AJ133" s="270"/>
      <c r="AK133" s="270"/>
      <c r="AL133" s="270"/>
    </row>
    <row r="134" ht="15.75" hidden="1" customHeight="1">
      <c r="A134" s="57" t="s">
        <v>315</v>
      </c>
      <c r="B134" s="57" t="s">
        <v>316</v>
      </c>
      <c r="C134" s="57" t="s">
        <v>6</v>
      </c>
      <c r="D134" s="271" t="s">
        <v>567</v>
      </c>
      <c r="E134" s="57" t="s">
        <v>4</v>
      </c>
      <c r="F134" s="57" t="s">
        <v>1052</v>
      </c>
      <c r="G134" s="57" t="s">
        <v>1053</v>
      </c>
      <c r="H134" s="38">
        <v>1.0</v>
      </c>
      <c r="I134" s="113">
        <v>6190.0</v>
      </c>
      <c r="J134" s="125"/>
      <c r="K134" s="179">
        <v>2660.0</v>
      </c>
      <c r="L134" s="38">
        <v>2261.0</v>
      </c>
      <c r="M134" s="383">
        <f t="shared" ref="M134:M144" si="13">L134*H134</f>
        <v>2261</v>
      </c>
      <c r="N134" s="57" t="s">
        <v>1037</v>
      </c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  <c r="AA134" s="252"/>
      <c r="AB134" s="252"/>
      <c r="AC134" s="252"/>
      <c r="AD134" s="252"/>
      <c r="AE134" s="252"/>
      <c r="AF134" s="252"/>
      <c r="AG134" s="252"/>
      <c r="AH134" s="252"/>
      <c r="AI134" s="270"/>
      <c r="AJ134" s="270"/>
      <c r="AK134" s="270"/>
    </row>
    <row r="135" ht="15.75" hidden="1" customHeight="1">
      <c r="A135" s="35" t="s">
        <v>315</v>
      </c>
      <c r="B135" s="35" t="s">
        <v>316</v>
      </c>
      <c r="C135" s="35" t="s">
        <v>6</v>
      </c>
      <c r="D135" s="35" t="s">
        <v>474</v>
      </c>
      <c r="E135" s="35" t="s">
        <v>319</v>
      </c>
      <c r="F135" s="325" t="s">
        <v>1888</v>
      </c>
      <c r="G135" s="326" t="s">
        <v>583</v>
      </c>
      <c r="H135" s="154">
        <v>1.0</v>
      </c>
      <c r="I135" s="57">
        <v>4490.0</v>
      </c>
      <c r="J135" s="113">
        <v>2290.0</v>
      </c>
      <c r="K135" s="57"/>
      <c r="L135" s="154">
        <v>748.0</v>
      </c>
      <c r="M135" s="327">
        <f t="shared" si="13"/>
        <v>748</v>
      </c>
      <c r="N135" s="57" t="s">
        <v>1814</v>
      </c>
      <c r="O135" s="346"/>
      <c r="P135" s="323"/>
      <c r="Q135" s="323"/>
      <c r="R135" s="323"/>
      <c r="S135" s="323"/>
      <c r="T135" s="323"/>
      <c r="U135" s="323"/>
      <c r="V135" s="323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252"/>
      <c r="AK135" s="270"/>
      <c r="AL135" s="270"/>
    </row>
    <row r="136" ht="15.75" hidden="1" customHeight="1">
      <c r="A136" s="35" t="s">
        <v>315</v>
      </c>
      <c r="B136" s="35" t="s">
        <v>316</v>
      </c>
      <c r="C136" s="35" t="s">
        <v>6</v>
      </c>
      <c r="D136" s="342" t="s">
        <v>1824</v>
      </c>
      <c r="E136" s="35" t="s">
        <v>319</v>
      </c>
      <c r="F136" s="325" t="s">
        <v>1889</v>
      </c>
      <c r="G136" s="326" t="s">
        <v>583</v>
      </c>
      <c r="H136" s="154">
        <v>1.0</v>
      </c>
      <c r="I136" s="57">
        <v>3990.0</v>
      </c>
      <c r="J136" s="113">
        <v>2390.0</v>
      </c>
      <c r="K136" s="57"/>
      <c r="L136" s="154">
        <v>1064.0</v>
      </c>
      <c r="M136" s="327">
        <f t="shared" si="13"/>
        <v>1064</v>
      </c>
      <c r="N136" s="57" t="s">
        <v>1814</v>
      </c>
      <c r="O136" s="533" t="s">
        <v>1890</v>
      </c>
      <c r="P136" s="323" t="s">
        <v>1891</v>
      </c>
      <c r="Q136" s="323"/>
      <c r="R136" s="323"/>
      <c r="S136" s="323"/>
      <c r="T136" s="323"/>
      <c r="U136" s="323"/>
      <c r="V136" s="323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252"/>
      <c r="AK136" s="270"/>
      <c r="AL136" s="270"/>
    </row>
    <row r="137" ht="15.75" hidden="1" customHeight="1">
      <c r="A137" s="57" t="s">
        <v>315</v>
      </c>
      <c r="B137" s="57" t="s">
        <v>316</v>
      </c>
      <c r="C137" s="57" t="s">
        <v>6</v>
      </c>
      <c r="D137" s="271" t="s">
        <v>567</v>
      </c>
      <c r="E137" s="57" t="s">
        <v>4</v>
      </c>
      <c r="F137" s="57" t="s">
        <v>1054</v>
      </c>
      <c r="G137" s="57" t="s">
        <v>583</v>
      </c>
      <c r="H137" s="38">
        <v>1.0</v>
      </c>
      <c r="I137" s="113">
        <v>6790.0</v>
      </c>
      <c r="J137" s="125"/>
      <c r="K137" s="179">
        <v>2850.0</v>
      </c>
      <c r="L137" s="38">
        <v>2423.0</v>
      </c>
      <c r="M137" s="383">
        <f t="shared" si="13"/>
        <v>2423</v>
      </c>
      <c r="N137" s="57" t="s">
        <v>1037</v>
      </c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70"/>
      <c r="AJ137" s="270"/>
      <c r="AK137" s="270"/>
    </row>
    <row r="138" ht="15.75" hidden="1" customHeight="1">
      <c r="A138" s="57" t="s">
        <v>315</v>
      </c>
      <c r="B138" s="57" t="s">
        <v>316</v>
      </c>
      <c r="C138" s="57" t="s">
        <v>6</v>
      </c>
      <c r="D138" s="271" t="s">
        <v>567</v>
      </c>
      <c r="E138" s="57" t="s">
        <v>4</v>
      </c>
      <c r="F138" s="57" t="s">
        <v>1055</v>
      </c>
      <c r="G138" s="57" t="s">
        <v>583</v>
      </c>
      <c r="H138" s="38">
        <v>1.0</v>
      </c>
      <c r="I138" s="113">
        <v>6790.0</v>
      </c>
      <c r="J138" s="125"/>
      <c r="K138" s="179">
        <v>2850.0</v>
      </c>
      <c r="L138" s="38">
        <v>2423.0</v>
      </c>
      <c r="M138" s="383">
        <f t="shared" si="13"/>
        <v>2423</v>
      </c>
      <c r="N138" s="57" t="s">
        <v>1037</v>
      </c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70"/>
      <c r="AJ138" s="270"/>
      <c r="AK138" s="270"/>
    </row>
    <row r="139" ht="15.75" hidden="1" customHeight="1">
      <c r="A139" s="57" t="s">
        <v>315</v>
      </c>
      <c r="B139" s="57" t="s">
        <v>316</v>
      </c>
      <c r="C139" s="57" t="s">
        <v>6</v>
      </c>
      <c r="D139" s="271" t="s">
        <v>567</v>
      </c>
      <c r="E139" s="57" t="s">
        <v>4</v>
      </c>
      <c r="F139" s="57" t="s">
        <v>1056</v>
      </c>
      <c r="G139" s="57" t="s">
        <v>583</v>
      </c>
      <c r="H139" s="38">
        <v>1.0</v>
      </c>
      <c r="I139" s="113">
        <v>7190.0</v>
      </c>
      <c r="J139" s="125"/>
      <c r="K139" s="179">
        <v>3090.0</v>
      </c>
      <c r="L139" s="38">
        <v>2627.0</v>
      </c>
      <c r="M139" s="383">
        <f t="shared" si="13"/>
        <v>2627</v>
      </c>
      <c r="N139" s="57" t="s">
        <v>1037</v>
      </c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70"/>
      <c r="AJ139" s="270"/>
      <c r="AK139" s="270"/>
    </row>
    <row r="140" ht="15.75" customHeight="1">
      <c r="A140" s="35" t="s">
        <v>315</v>
      </c>
      <c r="B140" s="35" t="s">
        <v>316</v>
      </c>
      <c r="C140" s="35" t="s">
        <v>6</v>
      </c>
      <c r="D140" s="35" t="s">
        <v>328</v>
      </c>
      <c r="E140" s="35" t="s">
        <v>319</v>
      </c>
      <c r="F140" s="325" t="s">
        <v>667</v>
      </c>
      <c r="G140" s="326" t="s">
        <v>583</v>
      </c>
      <c r="H140" s="154">
        <v>1.0</v>
      </c>
      <c r="I140" s="57">
        <v>7990.0</v>
      </c>
      <c r="J140" s="113">
        <v>5590.0</v>
      </c>
      <c r="K140" s="57"/>
      <c r="L140" s="154">
        <v>2130.0</v>
      </c>
      <c r="M140" s="327">
        <f t="shared" si="13"/>
        <v>2130</v>
      </c>
      <c r="N140" s="57" t="s">
        <v>1814</v>
      </c>
      <c r="O140" s="346"/>
      <c r="P140" s="323"/>
      <c r="Q140" s="323"/>
      <c r="R140" s="323"/>
      <c r="S140" s="323"/>
      <c r="T140" s="323"/>
      <c r="U140" s="323"/>
      <c r="V140" s="323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252"/>
      <c r="AK140" s="270"/>
      <c r="AL140" s="270"/>
    </row>
    <row r="141" ht="15.75" hidden="1" customHeight="1">
      <c r="A141" s="35" t="s">
        <v>315</v>
      </c>
      <c r="B141" s="35" t="s">
        <v>316</v>
      </c>
      <c r="C141" s="35" t="s">
        <v>6</v>
      </c>
      <c r="D141" s="35" t="s">
        <v>474</v>
      </c>
      <c r="E141" s="35" t="s">
        <v>319</v>
      </c>
      <c r="F141" s="325" t="s">
        <v>667</v>
      </c>
      <c r="G141" s="326" t="s">
        <v>583</v>
      </c>
      <c r="H141" s="154">
        <v>1.0</v>
      </c>
      <c r="I141" s="57">
        <v>7990.0</v>
      </c>
      <c r="J141" s="113">
        <v>5590.0</v>
      </c>
      <c r="K141" s="57"/>
      <c r="L141" s="154">
        <v>2130.0</v>
      </c>
      <c r="M141" s="327">
        <f t="shared" si="13"/>
        <v>2130</v>
      </c>
      <c r="N141" s="57" t="s">
        <v>1814</v>
      </c>
      <c r="O141" s="346"/>
      <c r="P141" s="323"/>
      <c r="Q141" s="323"/>
      <c r="R141" s="323"/>
      <c r="S141" s="323"/>
      <c r="T141" s="323"/>
      <c r="U141" s="323"/>
      <c r="V141" s="323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252"/>
      <c r="AK141" s="270"/>
      <c r="AL141" s="270"/>
    </row>
    <row r="142" ht="15.75" hidden="1" customHeight="1">
      <c r="A142" s="57" t="s">
        <v>315</v>
      </c>
      <c r="B142" s="57" t="s">
        <v>316</v>
      </c>
      <c r="C142" s="57" t="s">
        <v>6</v>
      </c>
      <c r="D142" s="271" t="s">
        <v>567</v>
      </c>
      <c r="E142" s="57" t="s">
        <v>4</v>
      </c>
      <c r="F142" s="57" t="s">
        <v>1057</v>
      </c>
      <c r="G142" s="57" t="s">
        <v>583</v>
      </c>
      <c r="H142" s="38">
        <v>1.0</v>
      </c>
      <c r="I142" s="113">
        <v>7190.0</v>
      </c>
      <c r="J142" s="125"/>
      <c r="K142" s="179">
        <v>3090.0</v>
      </c>
      <c r="L142" s="38">
        <v>2627.0</v>
      </c>
      <c r="M142" s="383">
        <f t="shared" si="13"/>
        <v>2627</v>
      </c>
      <c r="N142" s="57" t="s">
        <v>1037</v>
      </c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70"/>
      <c r="AJ142" s="270"/>
      <c r="AK142" s="270"/>
    </row>
    <row r="143" ht="15.75" hidden="1" customHeight="1">
      <c r="A143" s="35" t="s">
        <v>315</v>
      </c>
      <c r="B143" s="35" t="s">
        <v>316</v>
      </c>
      <c r="C143" s="35" t="s">
        <v>6</v>
      </c>
      <c r="D143" s="35" t="s">
        <v>474</v>
      </c>
      <c r="E143" s="35" t="s">
        <v>319</v>
      </c>
      <c r="F143" s="325" t="s">
        <v>1896</v>
      </c>
      <c r="G143" s="326" t="s">
        <v>583</v>
      </c>
      <c r="H143" s="154">
        <v>1.0</v>
      </c>
      <c r="I143" s="57">
        <v>7990.0</v>
      </c>
      <c r="J143" s="113">
        <v>5590.0</v>
      </c>
      <c r="K143" s="64"/>
      <c r="L143" s="154">
        <v>2130.0</v>
      </c>
      <c r="M143" s="327">
        <f t="shared" si="13"/>
        <v>2130</v>
      </c>
      <c r="N143" s="57" t="s">
        <v>1814</v>
      </c>
      <c r="O143" s="346"/>
      <c r="P143" s="323"/>
      <c r="Q143" s="323"/>
      <c r="R143" s="323"/>
      <c r="S143" s="323"/>
      <c r="T143" s="323"/>
      <c r="U143" s="323"/>
      <c r="V143" s="323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252"/>
      <c r="AK143" s="270"/>
      <c r="AL143" s="270"/>
    </row>
    <row r="144" ht="15.75" hidden="1" customHeight="1">
      <c r="A144" s="57" t="s">
        <v>315</v>
      </c>
      <c r="B144" s="57" t="s">
        <v>316</v>
      </c>
      <c r="C144" s="57" t="s">
        <v>6</v>
      </c>
      <c r="D144" s="271" t="s">
        <v>567</v>
      </c>
      <c r="E144" s="57" t="s">
        <v>4</v>
      </c>
      <c r="F144" s="57" t="s">
        <v>1058</v>
      </c>
      <c r="G144" s="57" t="s">
        <v>583</v>
      </c>
      <c r="H144" s="38">
        <v>1.0</v>
      </c>
      <c r="I144" s="113">
        <v>7190.0</v>
      </c>
      <c r="J144" s="125"/>
      <c r="K144" s="389">
        <v>3090.0</v>
      </c>
      <c r="L144" s="38">
        <v>2627.0</v>
      </c>
      <c r="M144" s="383">
        <f t="shared" si="13"/>
        <v>2627</v>
      </c>
      <c r="N144" s="57" t="s">
        <v>1037</v>
      </c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70"/>
      <c r="AJ144" s="270"/>
      <c r="AK144" s="270"/>
    </row>
    <row r="145" ht="15.75" customHeight="1">
      <c r="A145" s="35" t="s">
        <v>315</v>
      </c>
      <c r="B145" s="367" t="s">
        <v>316</v>
      </c>
      <c r="C145" s="367" t="s">
        <v>6</v>
      </c>
      <c r="D145" s="367" t="s">
        <v>328</v>
      </c>
      <c r="E145" s="367" t="s">
        <v>4</v>
      </c>
      <c r="F145" s="368" t="s">
        <v>2065</v>
      </c>
      <c r="G145" s="369" t="s">
        <v>1887</v>
      </c>
      <c r="H145" s="39">
        <v>1.0</v>
      </c>
      <c r="I145" s="367">
        <v>4990.0</v>
      </c>
      <c r="J145" s="367">
        <v>2790.0</v>
      </c>
      <c r="L145" s="391">
        <v>1064.0</v>
      </c>
      <c r="M145" s="392">
        <v>1064.0</v>
      </c>
      <c r="N145" s="57" t="s">
        <v>1841</v>
      </c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52"/>
      <c r="AJ145" s="270"/>
      <c r="AK145" s="270"/>
      <c r="AL145" s="270"/>
    </row>
    <row r="146" ht="15.75" hidden="1" customHeight="1">
      <c r="A146" s="280" t="s">
        <v>315</v>
      </c>
      <c r="B146" s="255" t="s">
        <v>316</v>
      </c>
      <c r="C146" s="255" t="s">
        <v>6</v>
      </c>
      <c r="D146" s="57" t="s">
        <v>474</v>
      </c>
      <c r="E146" s="255" t="s">
        <v>319</v>
      </c>
      <c r="F146" s="281" t="s">
        <v>1898</v>
      </c>
      <c r="G146" s="280" t="s">
        <v>1899</v>
      </c>
      <c r="H146" s="250">
        <v>1.0</v>
      </c>
      <c r="I146" s="255"/>
      <c r="J146" s="293">
        <v>3990.0</v>
      </c>
      <c r="K146" s="388">
        <v>1829.0</v>
      </c>
      <c r="L146" s="295">
        <v>1280.0</v>
      </c>
      <c r="M146" s="251">
        <f>L146*H146</f>
        <v>1280</v>
      </c>
      <c r="N146" s="255" t="s">
        <v>1804</v>
      </c>
      <c r="O146" s="247"/>
      <c r="P146" s="537" t="s">
        <v>1900</v>
      </c>
      <c r="Q146" s="64" t="s">
        <v>1901</v>
      </c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  <c r="AF146" s="247"/>
      <c r="AG146" s="247"/>
      <c r="AH146" s="247"/>
      <c r="AI146" s="252"/>
      <c r="AJ146" s="252"/>
      <c r="AK146" s="63"/>
      <c r="AL146" s="63"/>
    </row>
    <row r="147" ht="15.75" hidden="1" customHeight="1">
      <c r="A147" s="35" t="s">
        <v>315</v>
      </c>
      <c r="B147" s="367" t="s">
        <v>316</v>
      </c>
      <c r="C147" s="367" t="s">
        <v>6</v>
      </c>
      <c r="D147" s="367" t="s">
        <v>567</v>
      </c>
      <c r="E147" s="367" t="s">
        <v>4</v>
      </c>
      <c r="F147" s="368" t="s">
        <v>2131</v>
      </c>
      <c r="G147" s="369" t="s">
        <v>1887</v>
      </c>
      <c r="H147" s="39">
        <v>1.0</v>
      </c>
      <c r="I147" s="367">
        <v>7990.0</v>
      </c>
      <c r="J147" s="367">
        <v>4790.0</v>
      </c>
      <c r="L147" s="391">
        <v>2130.0</v>
      </c>
      <c r="M147" s="392">
        <v>2130.0</v>
      </c>
      <c r="N147" s="57" t="s">
        <v>1841</v>
      </c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  <c r="AA147" s="252"/>
      <c r="AB147" s="252"/>
      <c r="AC147" s="252"/>
      <c r="AD147" s="252"/>
      <c r="AE147" s="252"/>
      <c r="AF147" s="252"/>
      <c r="AG147" s="252"/>
      <c r="AH147" s="252"/>
      <c r="AI147" s="252"/>
      <c r="AJ147" s="270"/>
      <c r="AK147" s="270"/>
      <c r="AL147" s="270"/>
    </row>
    <row r="148" ht="15.75" customHeight="1">
      <c r="A148" s="35" t="s">
        <v>315</v>
      </c>
      <c r="B148" s="35" t="s">
        <v>316</v>
      </c>
      <c r="C148" s="35" t="s">
        <v>6</v>
      </c>
      <c r="D148" s="35" t="s">
        <v>328</v>
      </c>
      <c r="E148" s="35" t="s">
        <v>319</v>
      </c>
      <c r="F148" s="325" t="s">
        <v>1904</v>
      </c>
      <c r="G148" s="326" t="s">
        <v>583</v>
      </c>
      <c r="H148" s="154">
        <v>1.0</v>
      </c>
      <c r="I148" s="57">
        <v>3990.0</v>
      </c>
      <c r="J148" s="113">
        <v>2790.0</v>
      </c>
      <c r="K148" s="64"/>
      <c r="L148" s="154">
        <v>1064.0</v>
      </c>
      <c r="M148" s="327">
        <f t="shared" ref="M148:M149" si="14">L148*H148</f>
        <v>1064</v>
      </c>
      <c r="N148" s="57" t="s">
        <v>1814</v>
      </c>
      <c r="O148" s="346"/>
      <c r="P148" s="323"/>
      <c r="Q148" s="323"/>
      <c r="R148" s="323"/>
      <c r="S148" s="323"/>
      <c r="T148" s="323"/>
      <c r="U148" s="323"/>
      <c r="V148" s="323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252"/>
      <c r="AK148" s="270"/>
      <c r="AL148" s="270"/>
    </row>
    <row r="149" ht="15.75" hidden="1" customHeight="1">
      <c r="A149" s="35" t="s">
        <v>315</v>
      </c>
      <c r="B149" s="35" t="s">
        <v>316</v>
      </c>
      <c r="C149" s="35" t="s">
        <v>6</v>
      </c>
      <c r="D149" s="35" t="s">
        <v>474</v>
      </c>
      <c r="E149" s="35" t="s">
        <v>319</v>
      </c>
      <c r="F149" s="325" t="s">
        <v>1905</v>
      </c>
      <c r="G149" s="326" t="s">
        <v>583</v>
      </c>
      <c r="H149" s="154">
        <v>1.0</v>
      </c>
      <c r="I149" s="57">
        <v>3990.0</v>
      </c>
      <c r="J149" s="113">
        <v>2790.0</v>
      </c>
      <c r="K149" s="64"/>
      <c r="L149" s="154">
        <v>1064.0</v>
      </c>
      <c r="M149" s="327">
        <f t="shared" si="14"/>
        <v>1064</v>
      </c>
      <c r="N149" s="57" t="s">
        <v>1814</v>
      </c>
      <c r="O149" s="346"/>
      <c r="P149" s="323"/>
      <c r="Q149" s="323"/>
      <c r="R149" s="323"/>
      <c r="S149" s="323"/>
      <c r="T149" s="323"/>
      <c r="U149" s="323"/>
      <c r="V149" s="323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252"/>
      <c r="AK149" s="270"/>
      <c r="AL149" s="270"/>
    </row>
    <row r="150" ht="15.75" hidden="1" customHeight="1">
      <c r="A150" s="35" t="s">
        <v>315</v>
      </c>
      <c r="B150" s="35" t="s">
        <v>316</v>
      </c>
      <c r="C150" s="35" t="s">
        <v>6</v>
      </c>
      <c r="D150" s="35" t="s">
        <v>567</v>
      </c>
      <c r="E150" s="35" t="s">
        <v>4</v>
      </c>
      <c r="F150" s="348" t="s">
        <v>1885</v>
      </c>
      <c r="G150" s="35" t="s">
        <v>583</v>
      </c>
      <c r="H150" s="39">
        <v>1.0</v>
      </c>
      <c r="I150" s="59">
        <v>3190.0</v>
      </c>
      <c r="J150" s="38"/>
      <c r="K150" s="54"/>
      <c r="L150" s="290"/>
      <c r="M150" s="378">
        <f>2656/2</f>
        <v>1328</v>
      </c>
      <c r="N150" s="35" t="s">
        <v>1811</v>
      </c>
      <c r="O150" s="231"/>
      <c r="P150" s="231"/>
      <c r="Q150" s="231"/>
      <c r="R150" s="231"/>
      <c r="S150" s="231"/>
      <c r="T150" s="231"/>
      <c r="U150" s="231"/>
      <c r="V150" s="231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252"/>
      <c r="AJ150" s="270"/>
      <c r="AK150" s="270"/>
      <c r="AL150" s="270"/>
    </row>
    <row r="151" ht="15.75" hidden="1" customHeight="1">
      <c r="A151" s="35" t="s">
        <v>315</v>
      </c>
      <c r="B151" s="35" t="s">
        <v>316</v>
      </c>
      <c r="C151" s="35" t="s">
        <v>6</v>
      </c>
      <c r="D151" s="35" t="s">
        <v>567</v>
      </c>
      <c r="E151" s="35" t="s">
        <v>319</v>
      </c>
      <c r="F151" s="325" t="s">
        <v>1888</v>
      </c>
      <c r="G151" s="326" t="s">
        <v>583</v>
      </c>
      <c r="H151" s="154">
        <v>1.0</v>
      </c>
      <c r="I151" s="57">
        <v>4490.0</v>
      </c>
      <c r="J151" s="113">
        <v>2290.0</v>
      </c>
      <c r="K151" s="64"/>
      <c r="L151" s="154">
        <v>748.0</v>
      </c>
      <c r="M151" s="327">
        <f>L151*H151</f>
        <v>748</v>
      </c>
      <c r="N151" s="57" t="s">
        <v>1814</v>
      </c>
      <c r="O151" s="346"/>
      <c r="P151" s="323"/>
      <c r="Q151" s="323"/>
      <c r="R151" s="323"/>
      <c r="S151" s="323"/>
      <c r="T151" s="323"/>
      <c r="U151" s="323"/>
      <c r="V151" s="323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252"/>
      <c r="AK151" s="270"/>
      <c r="AL151" s="270"/>
    </row>
    <row r="152" ht="15.75" customHeight="1">
      <c r="A152" s="35" t="s">
        <v>315</v>
      </c>
      <c r="B152" s="367" t="s">
        <v>316</v>
      </c>
      <c r="C152" s="367" t="s">
        <v>6</v>
      </c>
      <c r="D152" s="367" t="s">
        <v>328</v>
      </c>
      <c r="E152" s="367" t="s">
        <v>4</v>
      </c>
      <c r="F152" s="368" t="s">
        <v>1907</v>
      </c>
      <c r="G152" s="369" t="s">
        <v>1887</v>
      </c>
      <c r="H152" s="39">
        <v>1.0</v>
      </c>
      <c r="I152" s="367">
        <v>4490.0</v>
      </c>
      <c r="J152" s="367">
        <v>3590.0</v>
      </c>
      <c r="L152" s="391">
        <v>1360.0</v>
      </c>
      <c r="M152" s="392">
        <v>1360.0</v>
      </c>
      <c r="N152" s="57" t="s">
        <v>1841</v>
      </c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  <c r="AA152" s="252"/>
      <c r="AB152" s="252"/>
      <c r="AC152" s="252"/>
      <c r="AD152" s="252"/>
      <c r="AE152" s="252"/>
      <c r="AF152" s="252"/>
      <c r="AG152" s="252"/>
      <c r="AH152" s="252"/>
      <c r="AI152" s="252"/>
      <c r="AJ152" s="270"/>
      <c r="AK152" s="270"/>
      <c r="AL152" s="270"/>
    </row>
    <row r="153" ht="15.75" hidden="1" customHeight="1">
      <c r="A153" s="35" t="s">
        <v>315</v>
      </c>
      <c r="B153" s="35" t="s">
        <v>407</v>
      </c>
      <c r="C153" s="35"/>
      <c r="D153" s="35" t="s">
        <v>567</v>
      </c>
      <c r="E153" s="35" t="s">
        <v>4</v>
      </c>
      <c r="F153" s="289" t="s">
        <v>2145</v>
      </c>
      <c r="G153" s="35" t="s">
        <v>1053</v>
      </c>
      <c r="H153" s="39">
        <v>1.0</v>
      </c>
      <c r="I153" s="97">
        <v>3990.0</v>
      </c>
      <c r="J153" s="97">
        <v>2990.0</v>
      </c>
      <c r="K153" s="54"/>
      <c r="L153" s="290"/>
      <c r="M153" s="378">
        <v>1416.0</v>
      </c>
      <c r="N153" s="35"/>
      <c r="O153" s="231"/>
      <c r="P153" s="231"/>
      <c r="Q153" s="231"/>
      <c r="R153" s="231"/>
      <c r="S153" s="231"/>
      <c r="T153" s="231"/>
      <c r="U153" s="231"/>
      <c r="V153" s="231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252"/>
      <c r="AJ153" s="270"/>
      <c r="AK153" s="270"/>
      <c r="AL153" s="270"/>
    </row>
    <row r="154" ht="15.75" hidden="1" customHeight="1">
      <c r="A154" s="35" t="s">
        <v>315</v>
      </c>
      <c r="B154" s="57" t="s">
        <v>152</v>
      </c>
      <c r="C154" s="57" t="s">
        <v>6</v>
      </c>
      <c r="D154" s="35" t="s">
        <v>474</v>
      </c>
      <c r="E154" s="57" t="s">
        <v>4</v>
      </c>
      <c r="F154" s="348" t="s">
        <v>1909</v>
      </c>
      <c r="G154" s="35" t="s">
        <v>349</v>
      </c>
      <c r="H154" s="39">
        <v>1.0</v>
      </c>
      <c r="I154" s="59">
        <v>3990.0</v>
      </c>
      <c r="J154" s="376"/>
      <c r="L154" s="377" t="s">
        <v>153</v>
      </c>
      <c r="M154" s="378">
        <f>3114/2</f>
        <v>1557</v>
      </c>
      <c r="N154" s="35" t="s">
        <v>1866</v>
      </c>
      <c r="O154" s="44"/>
      <c r="P154" s="44">
        <f>M154*H154</f>
        <v>1557</v>
      </c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252"/>
      <c r="AJ154" s="270"/>
      <c r="AK154" s="270"/>
      <c r="AL154" s="270"/>
    </row>
    <row r="155" ht="15.75" hidden="1" customHeight="1">
      <c r="A155" s="35" t="s">
        <v>315</v>
      </c>
      <c r="B155" s="35" t="s">
        <v>407</v>
      </c>
      <c r="C155" s="35"/>
      <c r="D155" s="35" t="s">
        <v>567</v>
      </c>
      <c r="E155" s="35" t="s">
        <v>4</v>
      </c>
      <c r="F155" s="289" t="s">
        <v>1892</v>
      </c>
      <c r="G155" s="35" t="s">
        <v>1053</v>
      </c>
      <c r="H155" s="39">
        <v>1.0</v>
      </c>
      <c r="I155" s="97">
        <v>3990.0</v>
      </c>
      <c r="J155" s="97">
        <v>2990.0</v>
      </c>
      <c r="K155" s="54"/>
      <c r="L155" s="290"/>
      <c r="M155" s="378">
        <v>1416.0</v>
      </c>
      <c r="N155" s="35"/>
      <c r="O155" s="231"/>
      <c r="P155" s="231"/>
      <c r="Q155" s="231"/>
      <c r="R155" s="231"/>
      <c r="S155" s="231"/>
      <c r="T155" s="231"/>
      <c r="U155" s="231"/>
      <c r="V155" s="231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252"/>
      <c r="AJ155" s="270"/>
      <c r="AK155" s="270"/>
      <c r="AL155" s="270"/>
    </row>
    <row r="156" ht="15.75" hidden="1" customHeight="1">
      <c r="A156" s="255" t="s">
        <v>315</v>
      </c>
      <c r="B156" s="255" t="s">
        <v>407</v>
      </c>
      <c r="C156" s="255" t="s">
        <v>573</v>
      </c>
      <c r="D156" s="57" t="s">
        <v>567</v>
      </c>
      <c r="E156" s="255" t="s">
        <v>319</v>
      </c>
      <c r="F156" s="256" t="s">
        <v>1893</v>
      </c>
      <c r="G156" s="255" t="s">
        <v>1894</v>
      </c>
      <c r="H156" s="250">
        <v>1.0</v>
      </c>
      <c r="I156" s="293">
        <v>2790.0</v>
      </c>
      <c r="J156" s="255"/>
      <c r="K156" s="247" t="s">
        <v>524</v>
      </c>
      <c r="L156" s="284">
        <v>1160.0</v>
      </c>
      <c r="M156" s="534">
        <f>L156*H156</f>
        <v>1160</v>
      </c>
      <c r="N156" s="294" t="s">
        <v>1895</v>
      </c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52"/>
      <c r="AJ156" s="252"/>
      <c r="AK156" s="63"/>
      <c r="AL156" s="63"/>
    </row>
    <row r="157" ht="15.75" customHeight="1">
      <c r="A157" s="271" t="s">
        <v>315</v>
      </c>
      <c r="B157" s="57" t="s">
        <v>316</v>
      </c>
      <c r="C157" s="57" t="s">
        <v>6</v>
      </c>
      <c r="D157" s="57" t="s">
        <v>770</v>
      </c>
      <c r="E157" s="57" t="s">
        <v>4</v>
      </c>
      <c r="F157" s="57" t="s">
        <v>771</v>
      </c>
      <c r="G157" s="57" t="s">
        <v>583</v>
      </c>
      <c r="H157" s="38">
        <v>1.0</v>
      </c>
      <c r="I157" s="113">
        <v>6790.0</v>
      </c>
      <c r="J157" s="132">
        <v>5590.0</v>
      </c>
      <c r="K157" s="114"/>
      <c r="L157" s="133">
        <v>2950.0</v>
      </c>
      <c r="M157" s="381">
        <v>2360.0</v>
      </c>
      <c r="N157" s="57" t="s">
        <v>748</v>
      </c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  <c r="AH157" s="252"/>
      <c r="AI157" s="252"/>
      <c r="AJ157" s="270"/>
      <c r="AK157" s="270"/>
      <c r="AL157" s="270"/>
    </row>
    <row r="158" ht="15.75" hidden="1" customHeight="1">
      <c r="A158" s="261" t="s">
        <v>315</v>
      </c>
      <c r="B158" s="35" t="s">
        <v>316</v>
      </c>
      <c r="C158" s="35" t="s">
        <v>6</v>
      </c>
      <c r="D158" s="35" t="s">
        <v>474</v>
      </c>
      <c r="E158" s="35" t="s">
        <v>319</v>
      </c>
      <c r="F158" s="355" t="s">
        <v>1910</v>
      </c>
      <c r="G158" s="35" t="s">
        <v>583</v>
      </c>
      <c r="H158" s="264">
        <v>1.0</v>
      </c>
      <c r="I158" s="244" t="s">
        <v>1911</v>
      </c>
      <c r="J158" s="265"/>
      <c r="K158" s="270"/>
      <c r="L158" s="264">
        <v>1517.0</v>
      </c>
      <c r="M158" s="267" t="s">
        <v>1912</v>
      </c>
      <c r="N158" s="35" t="s">
        <v>1793</v>
      </c>
      <c r="O158" s="268"/>
      <c r="P158" s="268"/>
      <c r="Q158" s="268"/>
      <c r="R158" s="268"/>
      <c r="S158" s="268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252"/>
      <c r="AJ158" s="270"/>
      <c r="AK158" s="63"/>
      <c r="AL158" s="63"/>
    </row>
    <row r="159" ht="15.75" customHeight="1">
      <c r="A159" s="271" t="s">
        <v>315</v>
      </c>
      <c r="B159" s="57" t="s">
        <v>316</v>
      </c>
      <c r="C159" s="57" t="s">
        <v>6</v>
      </c>
      <c r="D159" s="57" t="s">
        <v>328</v>
      </c>
      <c r="E159" s="57" t="s">
        <v>4</v>
      </c>
      <c r="F159" s="57" t="s">
        <v>772</v>
      </c>
      <c r="G159" s="57" t="s">
        <v>583</v>
      </c>
      <c r="H159" s="38">
        <v>1.0</v>
      </c>
      <c r="I159" s="113">
        <v>3990.0</v>
      </c>
      <c r="J159" s="125"/>
      <c r="K159" s="114"/>
      <c r="L159" s="133">
        <v>1724.0</v>
      </c>
      <c r="M159" s="381">
        <v>862.0</v>
      </c>
      <c r="N159" s="57" t="s">
        <v>748</v>
      </c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  <c r="AH159" s="252"/>
      <c r="AI159" s="252"/>
      <c r="AJ159" s="270"/>
      <c r="AK159" s="270"/>
      <c r="AL159" s="270"/>
    </row>
    <row r="160" ht="15.75" hidden="1" customHeight="1">
      <c r="A160" s="271" t="s">
        <v>315</v>
      </c>
      <c r="B160" s="57" t="s">
        <v>316</v>
      </c>
      <c r="C160" s="57" t="s">
        <v>6</v>
      </c>
      <c r="D160" s="97" t="s">
        <v>567</v>
      </c>
      <c r="E160" s="57" t="s">
        <v>4</v>
      </c>
      <c r="F160" s="57" t="s">
        <v>667</v>
      </c>
      <c r="G160" s="57" t="s">
        <v>583</v>
      </c>
      <c r="H160" s="39">
        <v>1.0</v>
      </c>
      <c r="I160" s="123">
        <v>7990.0</v>
      </c>
      <c r="J160" s="120">
        <v>3390.0</v>
      </c>
      <c r="K160" s="387"/>
      <c r="L160" s="61" t="s">
        <v>668</v>
      </c>
      <c r="M160" s="62">
        <f>2664/2</f>
        <v>1332</v>
      </c>
      <c r="N160" s="57" t="s">
        <v>629</v>
      </c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  <c r="AH160" s="252"/>
      <c r="AI160" s="270"/>
      <c r="AJ160" s="270"/>
      <c r="AK160" s="270"/>
    </row>
    <row r="161" ht="15.75" hidden="1" customHeight="1">
      <c r="A161" s="35" t="s">
        <v>315</v>
      </c>
      <c r="B161" s="35" t="s">
        <v>316</v>
      </c>
      <c r="C161" s="35" t="s">
        <v>6</v>
      </c>
      <c r="D161" s="35" t="s">
        <v>567</v>
      </c>
      <c r="E161" s="35" t="s">
        <v>319</v>
      </c>
      <c r="F161" s="325" t="s">
        <v>1897</v>
      </c>
      <c r="G161" s="326" t="s">
        <v>583</v>
      </c>
      <c r="H161" s="154">
        <v>1.0</v>
      </c>
      <c r="I161" s="57">
        <v>4490.0</v>
      </c>
      <c r="J161" s="113">
        <v>2290.0</v>
      </c>
      <c r="K161" s="64"/>
      <c r="L161" s="154">
        <v>1048.0</v>
      </c>
      <c r="M161" s="327">
        <f>L161*H161</f>
        <v>1048</v>
      </c>
      <c r="N161" s="57" t="s">
        <v>1814</v>
      </c>
      <c r="O161" s="346"/>
      <c r="P161" s="323"/>
      <c r="Q161" s="323"/>
      <c r="R161" s="323"/>
      <c r="S161" s="323"/>
      <c r="T161" s="323"/>
      <c r="U161" s="323"/>
      <c r="V161" s="323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252"/>
      <c r="AK161" s="270"/>
      <c r="AL161" s="270"/>
    </row>
    <row r="162" ht="15.75" customHeight="1">
      <c r="A162" s="35" t="s">
        <v>315</v>
      </c>
      <c r="B162" s="35" t="s">
        <v>316</v>
      </c>
      <c r="C162" s="35" t="s">
        <v>6</v>
      </c>
      <c r="D162" s="97" t="s">
        <v>328</v>
      </c>
      <c r="E162" s="97" t="s">
        <v>4</v>
      </c>
      <c r="F162" s="289" t="s">
        <v>1916</v>
      </c>
      <c r="G162" s="97" t="s">
        <v>1917</v>
      </c>
      <c r="H162" s="39">
        <v>1.0</v>
      </c>
      <c r="I162" s="97">
        <v>4970.0</v>
      </c>
      <c r="J162" s="97">
        <v>3590.0</v>
      </c>
      <c r="K162" s="54"/>
      <c r="L162" s="290"/>
      <c r="M162" s="291">
        <v>1634.0</v>
      </c>
      <c r="N162" s="35"/>
      <c r="O162" s="231"/>
      <c r="P162" s="231"/>
      <c r="Q162" s="231"/>
      <c r="R162" s="231"/>
      <c r="S162" s="231"/>
      <c r="T162" s="231"/>
      <c r="U162" s="231"/>
      <c r="V162" s="231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252"/>
      <c r="AJ162" s="270"/>
      <c r="AK162" s="270"/>
      <c r="AL162" s="270"/>
    </row>
    <row r="163" ht="15.75" hidden="1" customHeight="1">
      <c r="A163" s="282" t="s">
        <v>315</v>
      </c>
      <c r="B163" s="57" t="s">
        <v>316</v>
      </c>
      <c r="C163" s="57" t="s">
        <v>6</v>
      </c>
      <c r="D163" s="331" t="s">
        <v>567</v>
      </c>
      <c r="E163" s="57" t="s">
        <v>319</v>
      </c>
      <c r="F163" s="332" t="s">
        <v>1902</v>
      </c>
      <c r="G163" s="255"/>
      <c r="H163" s="264">
        <v>1.0</v>
      </c>
      <c r="I163" s="331">
        <v>6990.0</v>
      </c>
      <c r="J163" s="333">
        <v>4190.0</v>
      </c>
      <c r="K163" s="366" t="s">
        <v>1903</v>
      </c>
      <c r="L163" s="343">
        <v>1510.0</v>
      </c>
      <c r="M163" s="251">
        <f>L163*H163</f>
        <v>1510</v>
      </c>
      <c r="N163" s="331" t="s">
        <v>1820</v>
      </c>
      <c r="O163" s="366"/>
      <c r="P163" s="366"/>
      <c r="Q163" s="366"/>
      <c r="R163" s="366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  <c r="AF163" s="247"/>
      <c r="AG163" s="247"/>
      <c r="AH163" s="252"/>
      <c r="AI163" s="252"/>
      <c r="AJ163" s="270"/>
      <c r="AK163" s="63"/>
      <c r="AL163" s="63"/>
    </row>
    <row r="164" ht="15.75" hidden="1" customHeight="1">
      <c r="A164" s="271" t="s">
        <v>315</v>
      </c>
      <c r="B164" s="57" t="s">
        <v>316</v>
      </c>
      <c r="C164" s="57" t="s">
        <v>6</v>
      </c>
      <c r="D164" s="97" t="s">
        <v>567</v>
      </c>
      <c r="E164" s="57" t="s">
        <v>4</v>
      </c>
      <c r="F164" s="57" t="s">
        <v>671</v>
      </c>
      <c r="G164" s="57" t="s">
        <v>583</v>
      </c>
      <c r="H164" s="39">
        <v>1.0</v>
      </c>
      <c r="I164" s="123">
        <v>5990.0</v>
      </c>
      <c r="J164" s="120">
        <v>2390.0</v>
      </c>
      <c r="K164" s="387"/>
      <c r="L164" s="61" t="s">
        <v>672</v>
      </c>
      <c r="M164" s="62">
        <v>999.0</v>
      </c>
      <c r="N164" s="57" t="s">
        <v>629</v>
      </c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  <c r="AA164" s="252"/>
      <c r="AB164" s="252"/>
      <c r="AC164" s="252"/>
      <c r="AD164" s="252"/>
      <c r="AE164" s="252"/>
      <c r="AF164" s="252"/>
      <c r="AG164" s="252"/>
      <c r="AH164" s="252"/>
      <c r="AI164" s="270"/>
      <c r="AJ164" s="270"/>
      <c r="AK164" s="270"/>
    </row>
    <row r="165" ht="15.75" hidden="1" customHeight="1">
      <c r="A165" s="35" t="s">
        <v>315</v>
      </c>
      <c r="B165" s="35" t="s">
        <v>316</v>
      </c>
      <c r="C165" s="35" t="s">
        <v>6</v>
      </c>
      <c r="D165" s="35" t="s">
        <v>567</v>
      </c>
      <c r="E165" s="35" t="s">
        <v>319</v>
      </c>
      <c r="F165" s="325" t="s">
        <v>1906</v>
      </c>
      <c r="G165" s="326" t="s">
        <v>583</v>
      </c>
      <c r="H165" s="154">
        <v>1.0</v>
      </c>
      <c r="I165" s="57">
        <v>5990.0</v>
      </c>
      <c r="J165" s="113">
        <v>4190.0</v>
      </c>
      <c r="K165" s="64"/>
      <c r="L165" s="154">
        <v>1598.0</v>
      </c>
      <c r="M165" s="327">
        <f>L165*H165</f>
        <v>1598</v>
      </c>
      <c r="N165" s="57" t="s">
        <v>1814</v>
      </c>
      <c r="O165" s="346"/>
      <c r="P165" s="323"/>
      <c r="Q165" s="323"/>
      <c r="R165" s="323"/>
      <c r="S165" s="323"/>
      <c r="T165" s="323"/>
      <c r="U165" s="323"/>
      <c r="V165" s="323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252"/>
      <c r="AK165" s="270"/>
      <c r="AL165" s="270"/>
    </row>
    <row r="166" ht="15.75" customHeight="1">
      <c r="A166" s="271" t="s">
        <v>315</v>
      </c>
      <c r="B166" s="57" t="s">
        <v>316</v>
      </c>
      <c r="C166" s="57" t="s">
        <v>6</v>
      </c>
      <c r="D166" s="97" t="s">
        <v>328</v>
      </c>
      <c r="E166" s="57" t="s">
        <v>4</v>
      </c>
      <c r="F166" s="57" t="s">
        <v>678</v>
      </c>
      <c r="G166" s="57" t="s">
        <v>583</v>
      </c>
      <c r="H166" s="39">
        <v>1.0</v>
      </c>
      <c r="I166" s="120">
        <v>7290.0</v>
      </c>
      <c r="J166" s="120">
        <v>5890.0</v>
      </c>
      <c r="K166" s="387"/>
      <c r="L166" s="61" t="s">
        <v>679</v>
      </c>
      <c r="M166" s="62">
        <v>1785.0</v>
      </c>
      <c r="N166" s="57" t="s">
        <v>629</v>
      </c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  <c r="AA166" s="252"/>
      <c r="AB166" s="252"/>
      <c r="AC166" s="252"/>
      <c r="AD166" s="252"/>
      <c r="AE166" s="252"/>
      <c r="AF166" s="252"/>
      <c r="AG166" s="252"/>
      <c r="AH166" s="252"/>
      <c r="AI166" s="270"/>
      <c r="AJ166" s="270"/>
      <c r="AK166" s="270"/>
    </row>
    <row r="167" ht="15.75" customHeight="1">
      <c r="A167" s="271" t="s">
        <v>315</v>
      </c>
      <c r="B167" s="57" t="s">
        <v>316</v>
      </c>
      <c r="C167" s="57" t="s">
        <v>6</v>
      </c>
      <c r="D167" s="57" t="s">
        <v>328</v>
      </c>
      <c r="E167" s="57" t="s">
        <v>4</v>
      </c>
      <c r="F167" s="58" t="s">
        <v>589</v>
      </c>
      <c r="G167" s="57" t="s">
        <v>583</v>
      </c>
      <c r="H167" s="39">
        <v>1.0</v>
      </c>
      <c r="I167" s="59">
        <v>5290.0</v>
      </c>
      <c r="J167" s="59">
        <v>3990.0</v>
      </c>
      <c r="L167" s="61">
        <v>1749.0</v>
      </c>
      <c r="M167" s="62">
        <v>1224.0</v>
      </c>
      <c r="N167" s="57" t="s">
        <v>476</v>
      </c>
      <c r="O167" s="363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  <c r="AA167" s="252"/>
      <c r="AB167" s="252"/>
      <c r="AC167" s="252"/>
      <c r="AD167" s="252"/>
      <c r="AE167" s="252"/>
      <c r="AF167" s="252"/>
      <c r="AG167" s="252"/>
      <c r="AH167" s="252"/>
      <c r="AI167" s="252"/>
      <c r="AJ167" s="270"/>
      <c r="AK167" s="270"/>
      <c r="AL167" s="270"/>
    </row>
    <row r="168" ht="15.75" customHeight="1">
      <c r="A168" s="35" t="s">
        <v>315</v>
      </c>
      <c r="B168" s="35" t="s">
        <v>316</v>
      </c>
      <c r="C168" s="35" t="s">
        <v>6</v>
      </c>
      <c r="D168" s="97" t="s">
        <v>328</v>
      </c>
      <c r="E168" s="97" t="s">
        <v>4</v>
      </c>
      <c r="F168" s="289" t="s">
        <v>1919</v>
      </c>
      <c r="G168" s="97" t="s">
        <v>1920</v>
      </c>
      <c r="H168" s="39">
        <v>1.0</v>
      </c>
      <c r="I168" s="97">
        <v>3990.0</v>
      </c>
      <c r="J168" s="97">
        <v>2590.0</v>
      </c>
      <c r="K168" s="54"/>
      <c r="L168" s="290"/>
      <c r="M168" s="291">
        <v>1107.0</v>
      </c>
      <c r="N168" s="35"/>
      <c r="O168" s="231"/>
      <c r="P168" s="231"/>
      <c r="Q168" s="231"/>
      <c r="R168" s="231"/>
      <c r="S168" s="231"/>
      <c r="T168" s="231"/>
      <c r="U168" s="231"/>
      <c r="V168" s="231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252"/>
      <c r="AJ168" s="270"/>
      <c r="AK168" s="270"/>
      <c r="AL168" s="270"/>
    </row>
    <row r="169" ht="15.75" hidden="1" customHeight="1">
      <c r="A169" s="271" t="s">
        <v>315</v>
      </c>
      <c r="B169" s="271" t="s">
        <v>316</v>
      </c>
      <c r="C169" s="271" t="s">
        <v>6</v>
      </c>
      <c r="D169" s="271" t="s">
        <v>567</v>
      </c>
      <c r="E169" s="271" t="s">
        <v>319</v>
      </c>
      <c r="F169" s="272" t="s">
        <v>2170</v>
      </c>
      <c r="G169" s="271" t="s">
        <v>349</v>
      </c>
      <c r="H169" s="273">
        <v>0.0</v>
      </c>
      <c r="I169" s="271">
        <v>4790.0</v>
      </c>
      <c r="J169" s="271"/>
      <c r="L169" s="154">
        <v>1930.0</v>
      </c>
      <c r="M169" s="275">
        <v>1834.0</v>
      </c>
      <c r="N169" s="271" t="s">
        <v>321</v>
      </c>
      <c r="O169" s="363" t="s">
        <v>2171</v>
      </c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  <c r="AA169" s="252"/>
      <c r="AB169" s="252"/>
      <c r="AC169" s="252"/>
      <c r="AD169" s="252"/>
      <c r="AE169" s="252"/>
      <c r="AF169" s="252"/>
      <c r="AG169" s="252"/>
      <c r="AH169" s="252"/>
      <c r="AI169" s="252"/>
      <c r="AJ169" s="270"/>
      <c r="AK169" s="270"/>
      <c r="AL169" s="270"/>
    </row>
    <row r="170" ht="15.75" customHeight="1">
      <c r="A170" s="271" t="s">
        <v>315</v>
      </c>
      <c r="B170" s="57" t="s">
        <v>316</v>
      </c>
      <c r="C170" s="57" t="s">
        <v>6</v>
      </c>
      <c r="D170" s="97" t="s">
        <v>328</v>
      </c>
      <c r="E170" s="57" t="s">
        <v>4</v>
      </c>
      <c r="F170" s="57" t="s">
        <v>680</v>
      </c>
      <c r="G170" s="57" t="s">
        <v>583</v>
      </c>
      <c r="H170" s="39">
        <v>1.0</v>
      </c>
      <c r="I170" s="120">
        <v>5790.0</v>
      </c>
      <c r="J170" s="120">
        <v>4590.0</v>
      </c>
      <c r="K170" s="387"/>
      <c r="L170" s="61" t="s">
        <v>662</v>
      </c>
      <c r="M170" s="124">
        <f>2896/2</f>
        <v>1448</v>
      </c>
      <c r="N170" s="57" t="s">
        <v>629</v>
      </c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  <c r="AH170" s="252"/>
      <c r="AI170" s="270"/>
      <c r="AJ170" s="270"/>
      <c r="AK170" s="270"/>
    </row>
    <row r="171" ht="15.75" hidden="1" customHeight="1">
      <c r="A171" s="35" t="s">
        <v>315</v>
      </c>
      <c r="B171" s="367" t="s">
        <v>316</v>
      </c>
      <c r="C171" s="367" t="s">
        <v>6</v>
      </c>
      <c r="D171" s="367" t="s">
        <v>567</v>
      </c>
      <c r="E171" s="367" t="s">
        <v>4</v>
      </c>
      <c r="F171" s="368" t="s">
        <v>1908</v>
      </c>
      <c r="G171" s="369" t="s">
        <v>1887</v>
      </c>
      <c r="H171" s="39">
        <v>1.0</v>
      </c>
      <c r="I171" s="367">
        <v>4490.0</v>
      </c>
      <c r="J171" s="367">
        <v>3590.0</v>
      </c>
      <c r="K171" s="274"/>
      <c r="L171" s="391">
        <v>1360.0</v>
      </c>
      <c r="M171" s="392">
        <v>1360.0</v>
      </c>
      <c r="N171" s="57" t="s">
        <v>1841</v>
      </c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  <c r="AH171" s="252"/>
      <c r="AI171" s="252"/>
      <c r="AJ171" s="270"/>
      <c r="AK171" s="270"/>
      <c r="AL171" s="270"/>
    </row>
    <row r="172" ht="15.75" customHeight="1">
      <c r="A172" s="271" t="s">
        <v>315</v>
      </c>
      <c r="B172" s="57" t="s">
        <v>316</v>
      </c>
      <c r="C172" s="57" t="s">
        <v>6</v>
      </c>
      <c r="D172" s="97" t="s">
        <v>328</v>
      </c>
      <c r="E172" s="57" t="s">
        <v>4</v>
      </c>
      <c r="F172" s="57" t="s">
        <v>681</v>
      </c>
      <c r="G172" s="57" t="s">
        <v>583</v>
      </c>
      <c r="H172" s="39">
        <v>1.0</v>
      </c>
      <c r="I172" s="120">
        <v>5790.0</v>
      </c>
      <c r="J172" s="120">
        <v>4590.0</v>
      </c>
      <c r="K172" s="119"/>
      <c r="L172" s="61" t="s">
        <v>662</v>
      </c>
      <c r="M172" s="124">
        <f>2896/2</f>
        <v>1448</v>
      </c>
      <c r="N172" s="57" t="s">
        <v>629</v>
      </c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  <c r="AA172" s="252"/>
      <c r="AB172" s="252"/>
      <c r="AC172" s="252"/>
      <c r="AD172" s="252"/>
      <c r="AE172" s="252"/>
      <c r="AF172" s="252"/>
      <c r="AG172" s="252"/>
      <c r="AH172" s="252"/>
      <c r="AI172" s="270"/>
      <c r="AJ172" s="270"/>
      <c r="AK172" s="270"/>
    </row>
    <row r="173" ht="15.75" hidden="1" customHeight="1">
      <c r="A173" s="271" t="s">
        <v>315</v>
      </c>
      <c r="B173" s="57" t="s">
        <v>331</v>
      </c>
      <c r="C173" s="57" t="s">
        <v>6</v>
      </c>
      <c r="D173" s="97" t="s">
        <v>567</v>
      </c>
      <c r="E173" s="57" t="s">
        <v>4</v>
      </c>
      <c r="F173" s="57" t="s">
        <v>674</v>
      </c>
      <c r="G173" s="57" t="s">
        <v>583</v>
      </c>
      <c r="H173" s="39">
        <v>1.0</v>
      </c>
      <c r="I173" s="120">
        <v>8990.0</v>
      </c>
      <c r="J173" s="120">
        <v>6970.0</v>
      </c>
      <c r="K173" s="119"/>
      <c r="L173" s="61" t="s">
        <v>675</v>
      </c>
      <c r="M173" s="62">
        <v>2213.0</v>
      </c>
      <c r="N173" s="57" t="s">
        <v>629</v>
      </c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  <c r="AA173" s="252"/>
      <c r="AB173" s="252"/>
      <c r="AC173" s="252"/>
      <c r="AD173" s="252"/>
      <c r="AE173" s="252"/>
      <c r="AF173" s="252"/>
      <c r="AG173" s="252"/>
      <c r="AH173" s="252"/>
      <c r="AI173" s="270"/>
      <c r="AJ173" s="270"/>
      <c r="AK173" s="270"/>
    </row>
    <row r="174" ht="15.75" hidden="1" customHeight="1">
      <c r="A174" s="35" t="s">
        <v>315</v>
      </c>
      <c r="B174" s="367" t="s">
        <v>316</v>
      </c>
      <c r="C174" s="367" t="s">
        <v>6</v>
      </c>
      <c r="D174" s="367" t="s">
        <v>474</v>
      </c>
      <c r="E174" s="367" t="s">
        <v>4</v>
      </c>
      <c r="F174" s="368" t="s">
        <v>1921</v>
      </c>
      <c r="G174" s="369" t="s">
        <v>1887</v>
      </c>
      <c r="H174" s="39">
        <v>1.0</v>
      </c>
      <c r="I174" s="367">
        <v>7990.0</v>
      </c>
      <c r="J174" s="367">
        <v>4790.0</v>
      </c>
      <c r="K174" s="274"/>
      <c r="L174" s="391">
        <v>1993.0</v>
      </c>
      <c r="M174" s="392">
        <v>1993.0</v>
      </c>
      <c r="N174" s="57" t="s">
        <v>1841</v>
      </c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  <c r="AA174" s="252"/>
      <c r="AB174" s="252"/>
      <c r="AC174" s="252"/>
      <c r="AD174" s="252"/>
      <c r="AE174" s="252"/>
      <c r="AF174" s="252"/>
      <c r="AG174" s="252"/>
      <c r="AH174" s="252"/>
      <c r="AI174" s="252"/>
      <c r="AJ174" s="270"/>
      <c r="AK174" s="270"/>
      <c r="AL174" s="270"/>
    </row>
    <row r="175" ht="15.75" hidden="1" customHeight="1">
      <c r="A175" s="271" t="s">
        <v>315</v>
      </c>
      <c r="B175" s="57" t="s">
        <v>316</v>
      </c>
      <c r="C175" s="57" t="s">
        <v>6</v>
      </c>
      <c r="D175" s="57" t="s">
        <v>567</v>
      </c>
      <c r="E175" s="57" t="s">
        <v>4</v>
      </c>
      <c r="F175" s="58" t="s">
        <v>588</v>
      </c>
      <c r="G175" s="57" t="s">
        <v>583</v>
      </c>
      <c r="H175" s="39">
        <v>1.0</v>
      </c>
      <c r="I175" s="59">
        <v>8990.0</v>
      </c>
      <c r="J175" s="59">
        <v>6390.0</v>
      </c>
      <c r="K175" s="274"/>
      <c r="L175" s="61">
        <v>2950.0</v>
      </c>
      <c r="M175" s="62">
        <v>2065.0</v>
      </c>
      <c r="N175" s="57" t="s">
        <v>476</v>
      </c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70"/>
      <c r="AK175" s="270"/>
      <c r="AL175" s="270"/>
    </row>
    <row r="176" ht="15.75" customHeight="1">
      <c r="A176" s="35" t="s">
        <v>315</v>
      </c>
      <c r="B176" s="35" t="s">
        <v>316</v>
      </c>
      <c r="C176" s="35" t="s">
        <v>6</v>
      </c>
      <c r="D176" s="35" t="s">
        <v>328</v>
      </c>
      <c r="E176" s="35" t="s">
        <v>319</v>
      </c>
      <c r="F176" s="325" t="s">
        <v>1922</v>
      </c>
      <c r="G176" s="326" t="s">
        <v>583</v>
      </c>
      <c r="H176" s="154">
        <v>1.0</v>
      </c>
      <c r="I176" s="57">
        <v>4690.0</v>
      </c>
      <c r="J176" s="57">
        <v>3790.0</v>
      </c>
      <c r="K176" s="57"/>
      <c r="L176" s="154">
        <v>1352.0</v>
      </c>
      <c r="M176" s="327">
        <f t="shared" ref="M176:M177" si="15">L176*H176</f>
        <v>1352</v>
      </c>
      <c r="N176" s="57" t="s">
        <v>1814</v>
      </c>
      <c r="O176" s="346"/>
      <c r="P176" s="323"/>
      <c r="Q176" s="323"/>
      <c r="R176" s="323"/>
      <c r="S176" s="323"/>
      <c r="T176" s="323"/>
      <c r="U176" s="323"/>
      <c r="V176" s="323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252"/>
      <c r="AK176" s="270"/>
      <c r="AL176" s="270"/>
    </row>
    <row r="177" ht="15.75" hidden="1" customHeight="1">
      <c r="A177" s="57" t="s">
        <v>315</v>
      </c>
      <c r="B177" s="57" t="s">
        <v>316</v>
      </c>
      <c r="C177" s="57" t="s">
        <v>6</v>
      </c>
      <c r="D177" s="271" t="s">
        <v>567</v>
      </c>
      <c r="E177" s="57" t="s">
        <v>4</v>
      </c>
      <c r="F177" s="57" t="s">
        <v>1059</v>
      </c>
      <c r="G177" s="57" t="s">
        <v>583</v>
      </c>
      <c r="H177" s="38">
        <v>1.0</v>
      </c>
      <c r="I177" s="113">
        <v>6990.0</v>
      </c>
      <c r="J177" s="125"/>
      <c r="K177" s="179">
        <v>2950.0</v>
      </c>
      <c r="L177" s="38">
        <v>2508.0</v>
      </c>
      <c r="M177" s="383">
        <f t="shared" si="15"/>
        <v>2508</v>
      </c>
      <c r="N177" s="57" t="s">
        <v>1037</v>
      </c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70"/>
      <c r="AJ177" s="270"/>
      <c r="AK177" s="270"/>
    </row>
    <row r="178" ht="15.75" hidden="1" customHeight="1">
      <c r="A178" s="261" t="s">
        <v>315</v>
      </c>
      <c r="B178" s="35" t="s">
        <v>316</v>
      </c>
      <c r="C178" s="35" t="s">
        <v>6</v>
      </c>
      <c r="D178" s="35" t="s">
        <v>567</v>
      </c>
      <c r="E178" s="35" t="s">
        <v>319</v>
      </c>
      <c r="F178" s="355" t="s">
        <v>1913</v>
      </c>
      <c r="G178" s="35" t="s">
        <v>583</v>
      </c>
      <c r="H178" s="264">
        <v>1.0</v>
      </c>
      <c r="I178" s="244" t="s">
        <v>1509</v>
      </c>
      <c r="J178" s="265"/>
      <c r="K178" s="266"/>
      <c r="L178" s="264">
        <v>1213.0</v>
      </c>
      <c r="M178" s="267" t="s">
        <v>1914</v>
      </c>
      <c r="N178" s="35" t="s">
        <v>1793</v>
      </c>
      <c r="O178" s="268"/>
      <c r="P178" s="268"/>
      <c r="Q178" s="268"/>
      <c r="R178" s="268"/>
      <c r="S178" s="268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252"/>
      <c r="AJ178" s="270"/>
      <c r="AK178" s="63"/>
      <c r="AL178" s="63"/>
    </row>
    <row r="179" ht="15.75" customHeight="1">
      <c r="A179" s="271" t="s">
        <v>315</v>
      </c>
      <c r="B179" s="57" t="s">
        <v>316</v>
      </c>
      <c r="C179" s="57" t="s">
        <v>6</v>
      </c>
      <c r="D179" s="97" t="s">
        <v>328</v>
      </c>
      <c r="E179" s="57" t="s">
        <v>4</v>
      </c>
      <c r="F179" s="57" t="s">
        <v>683</v>
      </c>
      <c r="G179" s="57" t="s">
        <v>583</v>
      </c>
      <c r="H179" s="39">
        <v>1.0</v>
      </c>
      <c r="I179" s="120">
        <v>5790.0</v>
      </c>
      <c r="J179" s="120">
        <v>4590.0</v>
      </c>
      <c r="K179" s="119"/>
      <c r="L179" s="61" t="s">
        <v>662</v>
      </c>
      <c r="M179" s="62">
        <v>1448.0</v>
      </c>
      <c r="N179" s="57" t="s">
        <v>629</v>
      </c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70"/>
      <c r="AJ179" s="270"/>
      <c r="AK179" s="270"/>
    </row>
    <row r="180" ht="15.75" customHeight="1">
      <c r="A180" s="271" t="s">
        <v>315</v>
      </c>
      <c r="B180" s="271" t="s">
        <v>316</v>
      </c>
      <c r="C180" s="271" t="s">
        <v>6</v>
      </c>
      <c r="D180" s="271" t="s">
        <v>328</v>
      </c>
      <c r="E180" s="271" t="s">
        <v>319</v>
      </c>
      <c r="F180" s="272" t="s">
        <v>1924</v>
      </c>
      <c r="G180" s="271" t="s">
        <v>349</v>
      </c>
      <c r="H180" s="273">
        <v>1.0</v>
      </c>
      <c r="I180" s="271">
        <v>5590.0</v>
      </c>
      <c r="J180" s="271"/>
      <c r="K180" s="274"/>
      <c r="L180" s="154">
        <v>2330.0</v>
      </c>
      <c r="M180" s="275">
        <v>2214.0</v>
      </c>
      <c r="N180" s="271" t="s">
        <v>321</v>
      </c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70"/>
      <c r="AK180" s="270"/>
      <c r="AL180" s="270"/>
    </row>
    <row r="181" ht="15.75" hidden="1" customHeight="1">
      <c r="A181" s="261" t="s">
        <v>315</v>
      </c>
      <c r="B181" s="35" t="s">
        <v>316</v>
      </c>
      <c r="C181" s="35" t="s">
        <v>6</v>
      </c>
      <c r="D181" s="35" t="s">
        <v>567</v>
      </c>
      <c r="E181" s="35" t="s">
        <v>319</v>
      </c>
      <c r="F181" s="355" t="s">
        <v>1915</v>
      </c>
      <c r="G181" s="35" t="s">
        <v>583</v>
      </c>
      <c r="H181" s="264">
        <v>1.0</v>
      </c>
      <c r="I181" s="244" t="s">
        <v>1509</v>
      </c>
      <c r="J181" s="265"/>
      <c r="K181" s="266"/>
      <c r="L181" s="264">
        <v>1213.0</v>
      </c>
      <c r="M181" s="267" t="s">
        <v>1914</v>
      </c>
      <c r="N181" s="35" t="s">
        <v>1793</v>
      </c>
      <c r="O181" s="268"/>
      <c r="P181" s="268"/>
      <c r="Q181" s="268"/>
      <c r="R181" s="268"/>
      <c r="S181" s="268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252"/>
      <c r="AJ181" s="270"/>
      <c r="AK181" s="63"/>
      <c r="AL181" s="63"/>
    </row>
    <row r="182" ht="15.75" customHeight="1">
      <c r="A182" s="271" t="s">
        <v>315</v>
      </c>
      <c r="B182" s="271" t="s">
        <v>316</v>
      </c>
      <c r="C182" s="271" t="s">
        <v>6</v>
      </c>
      <c r="D182" s="271" t="s">
        <v>328</v>
      </c>
      <c r="E182" s="271" t="s">
        <v>319</v>
      </c>
      <c r="F182" s="272" t="s">
        <v>1926</v>
      </c>
      <c r="G182" s="271" t="s">
        <v>349</v>
      </c>
      <c r="H182" s="273">
        <v>1.0</v>
      </c>
      <c r="I182" s="271">
        <v>4790.0</v>
      </c>
      <c r="J182" s="271"/>
      <c r="K182" s="274"/>
      <c r="L182" s="154">
        <v>1990.0</v>
      </c>
      <c r="M182" s="275">
        <v>1891.0</v>
      </c>
      <c r="N182" s="271" t="s">
        <v>321</v>
      </c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  <c r="AH182" s="252"/>
      <c r="AI182" s="252"/>
      <c r="AJ182" s="270"/>
      <c r="AK182" s="270"/>
      <c r="AL182" s="270"/>
    </row>
    <row r="183" ht="15.75" hidden="1" customHeight="1">
      <c r="A183" s="35" t="s">
        <v>315</v>
      </c>
      <c r="B183" s="35" t="s">
        <v>331</v>
      </c>
      <c r="C183" s="35" t="s">
        <v>6</v>
      </c>
      <c r="D183" s="97" t="s">
        <v>567</v>
      </c>
      <c r="E183" s="97" t="s">
        <v>4</v>
      </c>
      <c r="F183" s="289" t="s">
        <v>1918</v>
      </c>
      <c r="G183" s="97" t="s">
        <v>1917</v>
      </c>
      <c r="H183" s="39">
        <v>1.0</v>
      </c>
      <c r="I183" s="97">
        <v>7390.0</v>
      </c>
      <c r="J183" s="97">
        <v>5190.0</v>
      </c>
      <c r="K183" s="38"/>
      <c r="L183" s="290"/>
      <c r="M183" s="291">
        <v>2381.0</v>
      </c>
      <c r="N183" s="35"/>
      <c r="O183" s="231"/>
      <c r="P183" s="231"/>
      <c r="Q183" s="231"/>
      <c r="R183" s="231"/>
      <c r="S183" s="231"/>
      <c r="T183" s="231"/>
      <c r="U183" s="231"/>
      <c r="V183" s="231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252"/>
      <c r="AJ183" s="270"/>
      <c r="AK183" s="270"/>
      <c r="AL183" s="270"/>
    </row>
    <row r="184" ht="15.75" customHeight="1">
      <c r="A184" s="271" t="s">
        <v>315</v>
      </c>
      <c r="B184" s="57" t="s">
        <v>316</v>
      </c>
      <c r="C184" s="57" t="s">
        <v>6</v>
      </c>
      <c r="D184" s="97" t="s">
        <v>328</v>
      </c>
      <c r="E184" s="57" t="s">
        <v>4</v>
      </c>
      <c r="F184" s="57" t="s">
        <v>685</v>
      </c>
      <c r="G184" s="57" t="s">
        <v>583</v>
      </c>
      <c r="H184" s="39">
        <v>1.0</v>
      </c>
      <c r="I184" s="120">
        <v>8290.0</v>
      </c>
      <c r="J184" s="120">
        <v>6690.0</v>
      </c>
      <c r="K184" s="119"/>
      <c r="L184" s="61" t="s">
        <v>686</v>
      </c>
      <c r="M184" s="62">
        <v>2072.0</v>
      </c>
      <c r="N184" s="57" t="s">
        <v>629</v>
      </c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  <c r="AH184" s="252"/>
      <c r="AI184" s="270"/>
      <c r="AJ184" s="270"/>
      <c r="AK184" s="270"/>
    </row>
    <row r="185" ht="15.75" hidden="1" customHeight="1">
      <c r="A185" s="35" t="s">
        <v>315</v>
      </c>
      <c r="B185" s="35" t="s">
        <v>316</v>
      </c>
      <c r="C185" s="35" t="s">
        <v>6</v>
      </c>
      <c r="D185" s="97" t="s">
        <v>567</v>
      </c>
      <c r="E185" s="97" t="s">
        <v>4</v>
      </c>
      <c r="F185" s="289" t="s">
        <v>773</v>
      </c>
      <c r="G185" s="97" t="s">
        <v>1917</v>
      </c>
      <c r="H185" s="39">
        <v>1.0</v>
      </c>
      <c r="I185" s="97">
        <v>7290.0</v>
      </c>
      <c r="J185" s="97">
        <v>4990.0</v>
      </c>
      <c r="K185" s="38"/>
      <c r="L185" s="290"/>
      <c r="M185" s="291">
        <v>2213.0</v>
      </c>
      <c r="N185" s="35"/>
      <c r="O185" s="231"/>
      <c r="P185" s="231"/>
      <c r="Q185" s="231"/>
      <c r="R185" s="231"/>
      <c r="S185" s="231"/>
      <c r="T185" s="231"/>
      <c r="U185" s="231"/>
      <c r="V185" s="231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252"/>
      <c r="AJ185" s="270"/>
      <c r="AK185" s="270"/>
      <c r="AL185" s="270"/>
    </row>
    <row r="186" ht="15.75" customHeight="1">
      <c r="A186" s="35" t="s">
        <v>315</v>
      </c>
      <c r="B186" s="367" t="s">
        <v>316</v>
      </c>
      <c r="C186" s="367" t="s">
        <v>6</v>
      </c>
      <c r="D186" s="367" t="s">
        <v>328</v>
      </c>
      <c r="E186" s="367" t="s">
        <v>4</v>
      </c>
      <c r="F186" s="368" t="s">
        <v>1928</v>
      </c>
      <c r="G186" s="369" t="s">
        <v>1887</v>
      </c>
      <c r="H186" s="39">
        <v>1.0</v>
      </c>
      <c r="I186" s="367">
        <v>4990.0</v>
      </c>
      <c r="J186" s="367">
        <v>2790.0</v>
      </c>
      <c r="K186" s="274"/>
      <c r="L186" s="391">
        <v>1330.0</v>
      </c>
      <c r="M186" s="392">
        <v>1330.0</v>
      </c>
      <c r="N186" s="57" t="s">
        <v>1841</v>
      </c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  <c r="AA186" s="252"/>
      <c r="AB186" s="252"/>
      <c r="AC186" s="252"/>
      <c r="AD186" s="252"/>
      <c r="AE186" s="252"/>
      <c r="AF186" s="252"/>
      <c r="AG186" s="252"/>
      <c r="AH186" s="252"/>
      <c r="AI186" s="252"/>
      <c r="AJ186" s="270"/>
      <c r="AK186" s="270"/>
      <c r="AL186" s="270"/>
    </row>
    <row r="187" ht="15.75" hidden="1" customHeight="1">
      <c r="A187" s="271" t="s">
        <v>315</v>
      </c>
      <c r="B187" s="57" t="s">
        <v>316</v>
      </c>
      <c r="C187" s="57" t="s">
        <v>6</v>
      </c>
      <c r="D187" s="97" t="s">
        <v>567</v>
      </c>
      <c r="E187" s="57" t="s">
        <v>4</v>
      </c>
      <c r="F187" s="57" t="s">
        <v>773</v>
      </c>
      <c r="G187" s="57" t="s">
        <v>583</v>
      </c>
      <c r="H187" s="38">
        <v>1.0</v>
      </c>
      <c r="I187" s="113">
        <v>5590.0</v>
      </c>
      <c r="J187" s="132">
        <v>3790.0</v>
      </c>
      <c r="K187" s="104"/>
      <c r="L187" s="133">
        <v>2380.0</v>
      </c>
      <c r="M187" s="381">
        <v>1666.0</v>
      </c>
      <c r="N187" s="57" t="s">
        <v>748</v>
      </c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  <c r="AA187" s="252"/>
      <c r="AB187" s="252"/>
      <c r="AC187" s="252"/>
      <c r="AD187" s="252"/>
      <c r="AE187" s="252"/>
      <c r="AF187" s="252"/>
      <c r="AG187" s="252"/>
      <c r="AH187" s="252"/>
      <c r="AI187" s="252"/>
      <c r="AJ187" s="270"/>
      <c r="AK187" s="270"/>
      <c r="AL187" s="270"/>
    </row>
    <row r="188" ht="15.75" customHeight="1">
      <c r="A188" s="271" t="s">
        <v>315</v>
      </c>
      <c r="B188" s="57" t="s">
        <v>331</v>
      </c>
      <c r="C188" s="57" t="s">
        <v>6</v>
      </c>
      <c r="D188" s="97" t="s">
        <v>328</v>
      </c>
      <c r="E188" s="57" t="s">
        <v>4</v>
      </c>
      <c r="F188" s="57" t="s">
        <v>690</v>
      </c>
      <c r="G188" s="57" t="s">
        <v>583</v>
      </c>
      <c r="H188" s="39">
        <v>1.0</v>
      </c>
      <c r="I188" s="120">
        <v>7990.0</v>
      </c>
      <c r="J188" s="120">
        <v>6390.0</v>
      </c>
      <c r="K188" s="119"/>
      <c r="L188" s="61" t="s">
        <v>668</v>
      </c>
      <c r="M188" s="62">
        <v>1997.0</v>
      </c>
      <c r="N188" s="57" t="s">
        <v>629</v>
      </c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  <c r="AA188" s="252"/>
      <c r="AB188" s="252"/>
      <c r="AC188" s="252"/>
      <c r="AD188" s="252"/>
      <c r="AE188" s="252"/>
      <c r="AF188" s="252"/>
      <c r="AG188" s="252"/>
      <c r="AH188" s="252"/>
      <c r="AI188" s="270"/>
      <c r="AJ188" s="270"/>
      <c r="AK188" s="270"/>
    </row>
    <row r="189" ht="15.75" customHeight="1">
      <c r="A189" s="35" t="s">
        <v>315</v>
      </c>
      <c r="B189" s="35" t="s">
        <v>316</v>
      </c>
      <c r="C189" s="35" t="s">
        <v>6</v>
      </c>
      <c r="D189" s="97" t="s">
        <v>328</v>
      </c>
      <c r="E189" s="97" t="s">
        <v>569</v>
      </c>
      <c r="F189" s="289" t="s">
        <v>1929</v>
      </c>
      <c r="G189" s="97" t="s">
        <v>377</v>
      </c>
      <c r="H189" s="39">
        <v>1.0</v>
      </c>
      <c r="I189" s="97">
        <v>26790.0</v>
      </c>
      <c r="J189" s="97">
        <v>18390.0</v>
      </c>
      <c r="K189" s="38"/>
      <c r="L189" s="290"/>
      <c r="M189" s="291">
        <v>8361.0</v>
      </c>
      <c r="N189" s="35"/>
      <c r="O189" s="231"/>
      <c r="P189" s="231"/>
      <c r="Q189" s="231"/>
      <c r="R189" s="231"/>
      <c r="S189" s="231"/>
      <c r="T189" s="231"/>
      <c r="U189" s="231"/>
      <c r="V189" s="231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252"/>
      <c r="AJ189" s="270"/>
      <c r="AK189" s="270"/>
      <c r="AL189" s="270"/>
    </row>
    <row r="190" ht="15.75" hidden="1" customHeight="1">
      <c r="A190" s="271" t="s">
        <v>315</v>
      </c>
      <c r="B190" s="57" t="s">
        <v>316</v>
      </c>
      <c r="C190" s="57" t="s">
        <v>6</v>
      </c>
      <c r="D190" s="97" t="s">
        <v>567</v>
      </c>
      <c r="E190" s="57" t="s">
        <v>4</v>
      </c>
      <c r="F190" s="57" t="s">
        <v>680</v>
      </c>
      <c r="G190" s="57" t="s">
        <v>583</v>
      </c>
      <c r="H190" s="39">
        <v>1.0</v>
      </c>
      <c r="I190" s="120">
        <v>5790.0</v>
      </c>
      <c r="J190" s="120">
        <v>4590.0</v>
      </c>
      <c r="K190" s="119"/>
      <c r="L190" s="61" t="s">
        <v>662</v>
      </c>
      <c r="M190" s="124">
        <f>2896/2</f>
        <v>1448</v>
      </c>
      <c r="N190" s="57" t="s">
        <v>629</v>
      </c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  <c r="AA190" s="252"/>
      <c r="AB190" s="252"/>
      <c r="AC190" s="252"/>
      <c r="AD190" s="252"/>
      <c r="AE190" s="252"/>
      <c r="AF190" s="252"/>
      <c r="AG190" s="252"/>
      <c r="AH190" s="252"/>
      <c r="AI190" s="270"/>
      <c r="AJ190" s="270"/>
      <c r="AK190" s="270"/>
    </row>
    <row r="191" ht="15.75" customHeight="1">
      <c r="A191" s="271" t="s">
        <v>315</v>
      </c>
      <c r="B191" s="57" t="s">
        <v>316</v>
      </c>
      <c r="C191" s="57" t="s">
        <v>6</v>
      </c>
      <c r="D191" s="97" t="s">
        <v>328</v>
      </c>
      <c r="E191" s="57" t="s">
        <v>4</v>
      </c>
      <c r="F191" s="57" t="s">
        <v>692</v>
      </c>
      <c r="G191" s="57" t="s">
        <v>524</v>
      </c>
      <c r="H191" s="39">
        <v>1.0</v>
      </c>
      <c r="I191" s="120">
        <v>12990.0</v>
      </c>
      <c r="J191" s="120">
        <v>10390.0</v>
      </c>
      <c r="K191" s="119"/>
      <c r="L191" s="61" t="s">
        <v>693</v>
      </c>
      <c r="M191" s="62">
        <v>4028.0</v>
      </c>
      <c r="N191" s="57" t="s">
        <v>629</v>
      </c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  <c r="AA191" s="252"/>
      <c r="AB191" s="252"/>
      <c r="AC191" s="252"/>
      <c r="AD191" s="252"/>
      <c r="AE191" s="252"/>
      <c r="AF191" s="252"/>
      <c r="AG191" s="252"/>
      <c r="AH191" s="252"/>
      <c r="AI191" s="270"/>
      <c r="AJ191" s="270"/>
      <c r="AK191" s="270"/>
    </row>
    <row r="192" ht="15.75" customHeight="1">
      <c r="A192" s="35" t="s">
        <v>315</v>
      </c>
      <c r="B192" s="35" t="s">
        <v>316</v>
      </c>
      <c r="C192" s="35" t="s">
        <v>6</v>
      </c>
      <c r="D192" s="38" t="s">
        <v>328</v>
      </c>
      <c r="E192" s="35" t="s">
        <v>4</v>
      </c>
      <c r="F192" s="446" t="s">
        <v>694</v>
      </c>
      <c r="G192" s="38" t="s">
        <v>377</v>
      </c>
      <c r="H192" s="39">
        <v>1.0</v>
      </c>
      <c r="I192" s="38">
        <v>10590.0</v>
      </c>
      <c r="J192" s="38"/>
      <c r="K192" s="38"/>
      <c r="L192" s="39">
        <v>4251.0</v>
      </c>
      <c r="M192" s="447"/>
      <c r="N192" s="35"/>
      <c r="O192" s="54"/>
      <c r="P192" s="54"/>
      <c r="Q192" s="54"/>
      <c r="R192" s="54"/>
      <c r="S192" s="54"/>
      <c r="T192" s="54"/>
      <c r="U192" s="54"/>
      <c r="V192" s="5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252"/>
      <c r="AJ192" s="270"/>
      <c r="AK192" s="270"/>
      <c r="AL192" s="270"/>
    </row>
    <row r="193" ht="15.75" hidden="1" customHeight="1">
      <c r="A193" s="271" t="s">
        <v>315</v>
      </c>
      <c r="B193" s="57" t="s">
        <v>316</v>
      </c>
      <c r="C193" s="57" t="s">
        <v>6</v>
      </c>
      <c r="D193" s="97" t="s">
        <v>567</v>
      </c>
      <c r="E193" s="57" t="s">
        <v>4</v>
      </c>
      <c r="F193" s="57" t="s">
        <v>681</v>
      </c>
      <c r="G193" s="57" t="s">
        <v>583</v>
      </c>
      <c r="H193" s="39">
        <v>1.0</v>
      </c>
      <c r="I193" s="120">
        <v>5790.0</v>
      </c>
      <c r="J193" s="120">
        <v>4590.0</v>
      </c>
      <c r="K193" s="119"/>
      <c r="L193" s="61" t="s">
        <v>662</v>
      </c>
      <c r="M193" s="124">
        <f>2896/2</f>
        <v>1448</v>
      </c>
      <c r="N193" s="57" t="s">
        <v>629</v>
      </c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  <c r="AA193" s="252"/>
      <c r="AB193" s="252"/>
      <c r="AC193" s="252"/>
      <c r="AD193" s="252"/>
      <c r="AE193" s="252"/>
      <c r="AF193" s="252"/>
      <c r="AG193" s="252"/>
      <c r="AH193" s="252"/>
      <c r="AI193" s="270"/>
      <c r="AJ193" s="270"/>
      <c r="AK193" s="270"/>
    </row>
    <row r="194" ht="15.75" customHeight="1">
      <c r="A194" s="35" t="s">
        <v>315</v>
      </c>
      <c r="B194" s="35" t="s">
        <v>316</v>
      </c>
      <c r="C194" s="35" t="s">
        <v>6</v>
      </c>
      <c r="D194" s="38" t="s">
        <v>328</v>
      </c>
      <c r="E194" s="35" t="s">
        <v>4</v>
      </c>
      <c r="F194" s="448" t="s">
        <v>1931</v>
      </c>
      <c r="G194" s="38" t="s">
        <v>377</v>
      </c>
      <c r="H194" s="39">
        <v>1.0</v>
      </c>
      <c r="I194" s="38">
        <v>10590.0</v>
      </c>
      <c r="J194" s="38"/>
      <c r="K194" s="38"/>
      <c r="L194" s="39">
        <v>4251.0</v>
      </c>
      <c r="M194" s="447"/>
      <c r="N194" s="35"/>
      <c r="O194" s="54"/>
      <c r="P194" s="54"/>
      <c r="Q194" s="54"/>
      <c r="R194" s="54"/>
      <c r="S194" s="54"/>
      <c r="T194" s="54"/>
      <c r="U194" s="54"/>
      <c r="V194" s="5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252"/>
      <c r="AJ194" s="270"/>
      <c r="AK194" s="270"/>
      <c r="AL194" s="270"/>
    </row>
    <row r="195" ht="15.75" customHeight="1">
      <c r="A195" s="35" t="s">
        <v>315</v>
      </c>
      <c r="B195" s="35" t="s">
        <v>331</v>
      </c>
      <c r="C195" s="35" t="s">
        <v>6</v>
      </c>
      <c r="D195" s="97" t="s">
        <v>328</v>
      </c>
      <c r="E195" s="97" t="s">
        <v>569</v>
      </c>
      <c r="F195" s="289" t="s">
        <v>2040</v>
      </c>
      <c r="G195" s="97" t="s">
        <v>377</v>
      </c>
      <c r="H195" s="39">
        <v>1.0</v>
      </c>
      <c r="I195" s="97">
        <v>22990.0</v>
      </c>
      <c r="J195" s="97">
        <v>16970.0</v>
      </c>
      <c r="K195" s="38"/>
      <c r="L195" s="290"/>
      <c r="M195" s="291">
        <v>7394.0</v>
      </c>
      <c r="N195" s="35"/>
      <c r="O195" s="231"/>
      <c r="P195" s="231"/>
      <c r="Q195" s="231"/>
      <c r="R195" s="231"/>
      <c r="S195" s="231"/>
      <c r="T195" s="231"/>
      <c r="U195" s="231"/>
      <c r="V195" s="231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252"/>
      <c r="AJ195" s="270"/>
      <c r="AK195" s="270"/>
      <c r="AL195" s="270"/>
    </row>
    <row r="196" ht="15.75" hidden="1" customHeight="1">
      <c r="A196" s="271" t="s">
        <v>315</v>
      </c>
      <c r="B196" s="57" t="s">
        <v>316</v>
      </c>
      <c r="C196" s="57" t="s">
        <v>6</v>
      </c>
      <c r="D196" s="97" t="s">
        <v>567</v>
      </c>
      <c r="E196" s="57" t="s">
        <v>4</v>
      </c>
      <c r="F196" s="57" t="s">
        <v>774</v>
      </c>
      <c r="G196" s="57" t="s">
        <v>583</v>
      </c>
      <c r="H196" s="38">
        <v>1.0</v>
      </c>
      <c r="I196" s="113">
        <v>3990.0</v>
      </c>
      <c r="J196" s="125"/>
      <c r="K196" s="104"/>
      <c r="L196" s="133">
        <v>1691.0</v>
      </c>
      <c r="M196" s="381">
        <v>1184.0</v>
      </c>
      <c r="N196" s="57" t="s">
        <v>748</v>
      </c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  <c r="AH196" s="252"/>
      <c r="AI196" s="252"/>
      <c r="AJ196" s="270"/>
      <c r="AK196" s="270"/>
      <c r="AL196" s="270"/>
    </row>
    <row r="197" ht="15.75" customHeight="1">
      <c r="A197" s="271" t="s">
        <v>315</v>
      </c>
      <c r="B197" s="57" t="s">
        <v>316</v>
      </c>
      <c r="C197" s="57" t="s">
        <v>6</v>
      </c>
      <c r="D197" s="97" t="s">
        <v>328</v>
      </c>
      <c r="E197" s="57" t="s">
        <v>4</v>
      </c>
      <c r="F197" s="57" t="s">
        <v>695</v>
      </c>
      <c r="G197" s="57" t="s">
        <v>524</v>
      </c>
      <c r="H197" s="39">
        <v>1.0</v>
      </c>
      <c r="I197" s="120">
        <v>15490.0</v>
      </c>
      <c r="J197" s="120">
        <v>12390.0</v>
      </c>
      <c r="K197" s="119"/>
      <c r="L197" s="61" t="s">
        <v>696</v>
      </c>
      <c r="M197" s="62">
        <v>4647.0</v>
      </c>
      <c r="N197" s="57" t="s">
        <v>629</v>
      </c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  <c r="AA197" s="252"/>
      <c r="AB197" s="252"/>
      <c r="AC197" s="252"/>
      <c r="AD197" s="252"/>
      <c r="AE197" s="252"/>
      <c r="AF197" s="252"/>
      <c r="AG197" s="252"/>
      <c r="AH197" s="252"/>
      <c r="AI197" s="270"/>
      <c r="AJ197" s="270"/>
      <c r="AK197" s="270"/>
    </row>
    <row r="198" ht="15.75" customHeight="1">
      <c r="A198" s="271" t="s">
        <v>315</v>
      </c>
      <c r="B198" s="57" t="s">
        <v>316</v>
      </c>
      <c r="C198" s="57" t="s">
        <v>6</v>
      </c>
      <c r="D198" s="57" t="s">
        <v>328</v>
      </c>
      <c r="E198" s="57" t="s">
        <v>4</v>
      </c>
      <c r="F198" s="57" t="s">
        <v>780</v>
      </c>
      <c r="G198" s="57" t="s">
        <v>524</v>
      </c>
      <c r="H198" s="38">
        <v>1.0</v>
      </c>
      <c r="I198" s="113">
        <v>10790.0</v>
      </c>
      <c r="J198" s="125"/>
      <c r="K198" s="104"/>
      <c r="L198" s="133">
        <v>4663.0</v>
      </c>
      <c r="M198" s="381">
        <v>3964.0</v>
      </c>
      <c r="N198" s="57" t="s">
        <v>748</v>
      </c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  <c r="AH198" s="252"/>
      <c r="AI198" s="252"/>
      <c r="AJ198" s="270"/>
      <c r="AK198" s="270"/>
      <c r="AL198" s="270"/>
    </row>
    <row r="199" ht="15.75" customHeight="1">
      <c r="A199" s="271" t="s">
        <v>315</v>
      </c>
      <c r="B199" s="57" t="s">
        <v>316</v>
      </c>
      <c r="C199" s="57" t="s">
        <v>6</v>
      </c>
      <c r="D199" s="57" t="s">
        <v>328</v>
      </c>
      <c r="E199" s="57" t="s">
        <v>569</v>
      </c>
      <c r="F199" s="58" t="s">
        <v>596</v>
      </c>
      <c r="G199" s="57" t="s">
        <v>524</v>
      </c>
      <c r="H199" s="39">
        <v>1.0</v>
      </c>
      <c r="I199" s="59">
        <v>19970.0</v>
      </c>
      <c r="J199" s="59">
        <v>15970.0</v>
      </c>
      <c r="K199" s="274"/>
      <c r="L199" s="61">
        <v>7990.0</v>
      </c>
      <c r="M199" s="62">
        <v>6792.0</v>
      </c>
      <c r="N199" s="57" t="s">
        <v>476</v>
      </c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  <c r="AA199" s="252"/>
      <c r="AB199" s="252"/>
      <c r="AC199" s="252"/>
      <c r="AD199" s="252"/>
      <c r="AE199" s="252"/>
      <c r="AF199" s="252"/>
      <c r="AG199" s="252"/>
      <c r="AH199" s="252"/>
      <c r="AI199" s="252"/>
      <c r="AJ199" s="270"/>
      <c r="AK199" s="270"/>
      <c r="AL199" s="270"/>
    </row>
    <row r="200" ht="15.75" customHeight="1">
      <c r="A200" s="35" t="s">
        <v>315</v>
      </c>
      <c r="B200" s="35" t="s">
        <v>331</v>
      </c>
      <c r="C200" s="35" t="s">
        <v>6</v>
      </c>
      <c r="D200" s="97" t="s">
        <v>328</v>
      </c>
      <c r="E200" s="97" t="s">
        <v>569</v>
      </c>
      <c r="F200" s="289" t="s">
        <v>2132</v>
      </c>
      <c r="G200" s="97" t="s">
        <v>377</v>
      </c>
      <c r="H200" s="39">
        <v>1.0</v>
      </c>
      <c r="I200" s="97">
        <v>20990.0</v>
      </c>
      <c r="J200" s="97">
        <v>15590.0</v>
      </c>
      <c r="K200" s="38"/>
      <c r="L200" s="290"/>
      <c r="M200" s="291">
        <v>6575.0</v>
      </c>
      <c r="N200" s="35"/>
      <c r="O200" s="231"/>
      <c r="P200" s="231"/>
      <c r="Q200" s="231"/>
      <c r="R200" s="231"/>
      <c r="S200" s="231"/>
      <c r="T200" s="231"/>
      <c r="U200" s="231"/>
      <c r="V200" s="231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252"/>
      <c r="AJ200" s="270"/>
      <c r="AK200" s="270"/>
      <c r="AL200" s="270"/>
    </row>
    <row r="201" ht="15.75" customHeight="1">
      <c r="A201" s="35" t="s">
        <v>315</v>
      </c>
      <c r="B201" s="35" t="s">
        <v>331</v>
      </c>
      <c r="C201" s="35" t="s">
        <v>6</v>
      </c>
      <c r="D201" s="97" t="s">
        <v>328</v>
      </c>
      <c r="E201" s="97" t="s">
        <v>4</v>
      </c>
      <c r="F201" s="289" t="s">
        <v>1932</v>
      </c>
      <c r="G201" s="97" t="s">
        <v>377</v>
      </c>
      <c r="H201" s="39">
        <v>1.0</v>
      </c>
      <c r="I201" s="97">
        <v>22790.0</v>
      </c>
      <c r="J201" s="97">
        <v>15590.0</v>
      </c>
      <c r="K201" s="38"/>
      <c r="L201" s="290"/>
      <c r="M201" s="291">
        <v>6916.0</v>
      </c>
      <c r="N201" s="35"/>
      <c r="O201" s="231"/>
      <c r="P201" s="231"/>
      <c r="Q201" s="231"/>
      <c r="R201" s="231"/>
      <c r="S201" s="231"/>
      <c r="T201" s="231"/>
      <c r="U201" s="231"/>
      <c r="V201" s="231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252"/>
      <c r="AJ201" s="270"/>
      <c r="AK201" s="270"/>
      <c r="AL201" s="270"/>
    </row>
    <row r="202" ht="15.75" hidden="1" customHeight="1">
      <c r="A202" s="35" t="s">
        <v>315</v>
      </c>
      <c r="B202" s="35" t="s">
        <v>316</v>
      </c>
      <c r="C202" s="35" t="s">
        <v>6</v>
      </c>
      <c r="D202" s="97" t="s">
        <v>567</v>
      </c>
      <c r="E202" s="97" t="s">
        <v>4</v>
      </c>
      <c r="F202" s="289" t="s">
        <v>1923</v>
      </c>
      <c r="G202" s="97" t="s">
        <v>1917</v>
      </c>
      <c r="H202" s="39">
        <v>1.0</v>
      </c>
      <c r="I202" s="97">
        <v>5990.0</v>
      </c>
      <c r="J202" s="97">
        <v>4190.0</v>
      </c>
      <c r="K202" s="38"/>
      <c r="L202" s="290"/>
      <c r="M202" s="291">
        <v>1851.0</v>
      </c>
      <c r="N202" s="35"/>
      <c r="O202" s="231"/>
      <c r="P202" s="231"/>
      <c r="Q202" s="231"/>
      <c r="R202" s="231"/>
      <c r="S202" s="231"/>
      <c r="T202" s="231"/>
      <c r="U202" s="231"/>
      <c r="V202" s="231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252"/>
      <c r="AJ202" s="270"/>
      <c r="AK202" s="270"/>
      <c r="AL202" s="270"/>
    </row>
    <row r="203" ht="15.75" customHeight="1">
      <c r="A203" s="35" t="s">
        <v>315</v>
      </c>
      <c r="B203" s="367" t="s">
        <v>316</v>
      </c>
      <c r="C203" s="367" t="s">
        <v>6</v>
      </c>
      <c r="D203" s="367" t="s">
        <v>328</v>
      </c>
      <c r="E203" s="367" t="s">
        <v>569</v>
      </c>
      <c r="F203" s="368" t="s">
        <v>1934</v>
      </c>
      <c r="G203" s="369" t="s">
        <v>1840</v>
      </c>
      <c r="H203" s="39">
        <v>1.0</v>
      </c>
      <c r="I203" s="367">
        <v>13990.0</v>
      </c>
      <c r="J203" s="367">
        <v>9790.0</v>
      </c>
      <c r="K203" s="274"/>
      <c r="L203" s="391">
        <v>4636.0</v>
      </c>
      <c r="M203" s="392">
        <v>4636.0</v>
      </c>
      <c r="N203" s="57" t="s">
        <v>1841</v>
      </c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  <c r="AA203" s="252"/>
      <c r="AB203" s="252"/>
      <c r="AC203" s="252"/>
      <c r="AD203" s="252"/>
      <c r="AE203" s="252"/>
      <c r="AF203" s="252"/>
      <c r="AG203" s="252"/>
      <c r="AH203" s="252"/>
      <c r="AI203" s="252"/>
      <c r="AJ203" s="270"/>
      <c r="AK203" s="270"/>
      <c r="AL203" s="270"/>
    </row>
    <row r="204" ht="15.75" customHeight="1">
      <c r="A204" s="35" t="s">
        <v>315</v>
      </c>
      <c r="B204" s="35" t="s">
        <v>316</v>
      </c>
      <c r="C204" s="35" t="s">
        <v>6</v>
      </c>
      <c r="D204" s="35" t="s">
        <v>328</v>
      </c>
      <c r="E204" s="35" t="s">
        <v>319</v>
      </c>
      <c r="F204" s="325" t="s">
        <v>2116</v>
      </c>
      <c r="G204" s="326" t="s">
        <v>524</v>
      </c>
      <c r="H204" s="154">
        <v>1.0</v>
      </c>
      <c r="I204" s="57">
        <v>13990.0</v>
      </c>
      <c r="J204" s="57">
        <v>11190.0</v>
      </c>
      <c r="K204" s="57"/>
      <c r="L204" s="154">
        <v>4374.0</v>
      </c>
      <c r="M204" s="327">
        <f>L204*H204</f>
        <v>4374</v>
      </c>
      <c r="N204" s="57" t="s">
        <v>1814</v>
      </c>
      <c r="O204" s="346"/>
      <c r="P204" s="323"/>
      <c r="Q204" s="323"/>
      <c r="R204" s="323"/>
      <c r="S204" s="323"/>
      <c r="T204" s="323"/>
      <c r="U204" s="323"/>
      <c r="V204" s="323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252"/>
      <c r="AK204" s="270"/>
      <c r="AL204" s="270"/>
    </row>
    <row r="205" ht="15.75" hidden="1" customHeight="1">
      <c r="A205" s="271" t="s">
        <v>315</v>
      </c>
      <c r="B205" s="57" t="s">
        <v>316</v>
      </c>
      <c r="C205" s="57" t="s">
        <v>6</v>
      </c>
      <c r="D205" s="97" t="s">
        <v>567</v>
      </c>
      <c r="E205" s="57" t="s">
        <v>4</v>
      </c>
      <c r="F205" s="57" t="s">
        <v>682</v>
      </c>
      <c r="G205" s="57" t="s">
        <v>583</v>
      </c>
      <c r="H205" s="39">
        <v>1.0</v>
      </c>
      <c r="I205" s="120">
        <v>5790.0</v>
      </c>
      <c r="J205" s="120">
        <v>4590.0</v>
      </c>
      <c r="K205" s="119"/>
      <c r="L205" s="61" t="s">
        <v>662</v>
      </c>
      <c r="M205" s="62">
        <v>1448.0</v>
      </c>
      <c r="N205" s="57" t="s">
        <v>629</v>
      </c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  <c r="AA205" s="252"/>
      <c r="AB205" s="252"/>
      <c r="AC205" s="252"/>
      <c r="AD205" s="252"/>
      <c r="AE205" s="252"/>
      <c r="AF205" s="252"/>
      <c r="AG205" s="252"/>
      <c r="AH205" s="252"/>
      <c r="AI205" s="270"/>
      <c r="AJ205" s="270"/>
      <c r="AK205" s="270"/>
    </row>
    <row r="206" ht="15.75" hidden="1" customHeight="1">
      <c r="A206" s="57" t="s">
        <v>315</v>
      </c>
      <c r="B206" s="57" t="s">
        <v>316</v>
      </c>
      <c r="C206" s="57" t="s">
        <v>6</v>
      </c>
      <c r="D206" s="271" t="s">
        <v>567</v>
      </c>
      <c r="E206" s="57" t="s">
        <v>4</v>
      </c>
      <c r="F206" s="57" t="s">
        <v>1061</v>
      </c>
      <c r="G206" s="57" t="s">
        <v>583</v>
      </c>
      <c r="H206" s="38">
        <v>1.0</v>
      </c>
      <c r="I206" s="113">
        <v>6790.0</v>
      </c>
      <c r="J206" s="125"/>
      <c r="K206" s="179">
        <v>2850.0</v>
      </c>
      <c r="L206" s="38">
        <v>2423.0</v>
      </c>
      <c r="M206" s="383">
        <f>L206*H206</f>
        <v>2423</v>
      </c>
      <c r="N206" s="57" t="s">
        <v>1037</v>
      </c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  <c r="AH206" s="252"/>
      <c r="AI206" s="270"/>
      <c r="AJ206" s="270"/>
      <c r="AK206" s="270"/>
    </row>
    <row r="207" ht="15.75" hidden="1" customHeight="1">
      <c r="A207" s="271" t="s">
        <v>315</v>
      </c>
      <c r="B207" s="271" t="s">
        <v>316</v>
      </c>
      <c r="C207" s="271" t="s">
        <v>6</v>
      </c>
      <c r="D207" s="271" t="s">
        <v>567</v>
      </c>
      <c r="E207" s="271" t="s">
        <v>319</v>
      </c>
      <c r="F207" s="272" t="s">
        <v>1925</v>
      </c>
      <c r="G207" s="271" t="s">
        <v>349</v>
      </c>
      <c r="H207" s="273">
        <v>1.0</v>
      </c>
      <c r="I207" s="271">
        <v>4790.0</v>
      </c>
      <c r="J207" s="271"/>
      <c r="K207" s="274"/>
      <c r="L207" s="154">
        <v>1990.0</v>
      </c>
      <c r="M207" s="275">
        <v>1891.0</v>
      </c>
      <c r="N207" s="271" t="s">
        <v>321</v>
      </c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70"/>
      <c r="AK207" s="270"/>
      <c r="AL207" s="270"/>
    </row>
    <row r="208" ht="15.75" hidden="1" customHeight="1">
      <c r="A208" s="271" t="s">
        <v>315</v>
      </c>
      <c r="B208" s="271" t="s">
        <v>316</v>
      </c>
      <c r="C208" s="271" t="s">
        <v>6</v>
      </c>
      <c r="D208" s="271" t="s">
        <v>567</v>
      </c>
      <c r="E208" s="271" t="s">
        <v>319</v>
      </c>
      <c r="F208" s="272" t="s">
        <v>1926</v>
      </c>
      <c r="G208" s="271" t="s">
        <v>349</v>
      </c>
      <c r="H208" s="273">
        <v>1.0</v>
      </c>
      <c r="I208" s="271">
        <v>4790.0</v>
      </c>
      <c r="J208" s="271"/>
      <c r="K208" s="274"/>
      <c r="L208" s="154">
        <v>1990.0</v>
      </c>
      <c r="M208" s="275">
        <v>1891.0</v>
      </c>
      <c r="N208" s="271" t="s">
        <v>321</v>
      </c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  <c r="AH208" s="252"/>
      <c r="AI208" s="252"/>
      <c r="AJ208" s="270"/>
      <c r="AK208" s="270"/>
      <c r="AL208" s="270"/>
    </row>
    <row r="209" ht="15.75" customHeight="1">
      <c r="A209" s="35" t="s">
        <v>315</v>
      </c>
      <c r="B209" s="35" t="s">
        <v>331</v>
      </c>
      <c r="C209" s="35" t="s">
        <v>6</v>
      </c>
      <c r="D209" s="38" t="s">
        <v>328</v>
      </c>
      <c r="E209" s="35" t="s">
        <v>569</v>
      </c>
      <c r="F209" s="279" t="s">
        <v>1936</v>
      </c>
      <c r="G209" s="38" t="s">
        <v>377</v>
      </c>
      <c r="H209" s="39">
        <v>1.0</v>
      </c>
      <c r="I209" s="38">
        <v>20390.0</v>
      </c>
      <c r="J209" s="38"/>
      <c r="K209" s="38"/>
      <c r="L209" s="39">
        <v>8389.0</v>
      </c>
      <c r="M209" s="447"/>
      <c r="N209" s="35"/>
      <c r="O209" s="54"/>
      <c r="P209" s="54"/>
      <c r="Q209" s="54"/>
      <c r="R209" s="54"/>
      <c r="S209" s="54"/>
      <c r="T209" s="54"/>
      <c r="U209" s="54"/>
      <c r="V209" s="5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252"/>
      <c r="AJ209" s="270"/>
      <c r="AK209" s="270"/>
      <c r="AL209" s="270"/>
    </row>
    <row r="210" ht="15.75" customHeight="1">
      <c r="A210" s="271" t="s">
        <v>315</v>
      </c>
      <c r="B210" s="57" t="s">
        <v>316</v>
      </c>
      <c r="C210" s="57" t="s">
        <v>6</v>
      </c>
      <c r="D210" s="57" t="s">
        <v>328</v>
      </c>
      <c r="E210" s="57" t="s">
        <v>569</v>
      </c>
      <c r="F210" s="58" t="s">
        <v>600</v>
      </c>
      <c r="G210" s="57" t="s">
        <v>524</v>
      </c>
      <c r="H210" s="39">
        <v>1.0</v>
      </c>
      <c r="I210" s="59">
        <v>15790.0</v>
      </c>
      <c r="J210" s="59">
        <v>12390.0</v>
      </c>
      <c r="K210" s="274"/>
      <c r="L210" s="61">
        <v>6163.0</v>
      </c>
      <c r="M210" s="62">
        <v>4314.0</v>
      </c>
      <c r="N210" s="57" t="s">
        <v>476</v>
      </c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  <c r="AA210" s="252"/>
      <c r="AB210" s="252"/>
      <c r="AC210" s="252"/>
      <c r="AD210" s="252"/>
      <c r="AE210" s="252"/>
      <c r="AF210" s="252"/>
      <c r="AG210" s="252"/>
      <c r="AH210" s="252"/>
      <c r="AI210" s="252"/>
      <c r="AJ210" s="270"/>
      <c r="AK210" s="270"/>
      <c r="AL210" s="270"/>
    </row>
    <row r="211" ht="15.75" hidden="1" customHeight="1">
      <c r="A211" s="35" t="s">
        <v>315</v>
      </c>
      <c r="B211" s="35" t="s">
        <v>316</v>
      </c>
      <c r="C211" s="35" t="s">
        <v>6</v>
      </c>
      <c r="D211" s="35" t="s">
        <v>567</v>
      </c>
      <c r="E211" s="35" t="s">
        <v>319</v>
      </c>
      <c r="F211" s="325" t="s">
        <v>1927</v>
      </c>
      <c r="G211" s="326" t="s">
        <v>583</v>
      </c>
      <c r="H211" s="154">
        <v>1.0</v>
      </c>
      <c r="I211" s="57">
        <v>4490.0</v>
      </c>
      <c r="J211" s="113">
        <v>2790.0</v>
      </c>
      <c r="K211" s="57"/>
      <c r="L211" s="154">
        <v>1198.0</v>
      </c>
      <c r="M211" s="327">
        <f>L211*H211</f>
        <v>1198</v>
      </c>
      <c r="N211" s="57" t="s">
        <v>1814</v>
      </c>
      <c r="O211" s="346"/>
      <c r="P211" s="323"/>
      <c r="Q211" s="323"/>
      <c r="R211" s="323"/>
      <c r="S211" s="323"/>
      <c r="T211" s="323"/>
      <c r="U211" s="323"/>
      <c r="V211" s="323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252"/>
      <c r="AK211" s="270"/>
      <c r="AL211" s="270"/>
    </row>
    <row r="212" ht="15.75" hidden="1" customHeight="1">
      <c r="A212" s="271" t="s">
        <v>315</v>
      </c>
      <c r="B212" s="57" t="s">
        <v>331</v>
      </c>
      <c r="C212" s="57" t="s">
        <v>6</v>
      </c>
      <c r="D212" s="97" t="s">
        <v>567</v>
      </c>
      <c r="E212" s="57" t="s">
        <v>4</v>
      </c>
      <c r="F212" s="57" t="s">
        <v>689</v>
      </c>
      <c r="G212" s="57" t="s">
        <v>583</v>
      </c>
      <c r="H212" s="39">
        <v>1.0</v>
      </c>
      <c r="I212" s="120">
        <v>7990.0</v>
      </c>
      <c r="J212" s="120">
        <v>6390.0</v>
      </c>
      <c r="K212" s="119"/>
      <c r="L212" s="61" t="s">
        <v>668</v>
      </c>
      <c r="M212" s="62">
        <v>1997.0</v>
      </c>
      <c r="N212" s="57" t="s">
        <v>629</v>
      </c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  <c r="AA212" s="252"/>
      <c r="AB212" s="252"/>
      <c r="AC212" s="252"/>
      <c r="AD212" s="252"/>
      <c r="AE212" s="252"/>
      <c r="AF212" s="252"/>
      <c r="AG212" s="252"/>
      <c r="AH212" s="252"/>
      <c r="AI212" s="270"/>
      <c r="AJ212" s="270"/>
      <c r="AK212" s="270"/>
    </row>
    <row r="213" ht="15.75" hidden="1" customHeight="1">
      <c r="A213" s="57" t="s">
        <v>315</v>
      </c>
      <c r="B213" s="57" t="s">
        <v>316</v>
      </c>
      <c r="C213" s="57" t="s">
        <v>22</v>
      </c>
      <c r="D213" s="271" t="s">
        <v>567</v>
      </c>
      <c r="E213" s="57" t="s">
        <v>4</v>
      </c>
      <c r="F213" s="58" t="s">
        <v>1111</v>
      </c>
      <c r="G213" s="154" t="s">
        <v>524</v>
      </c>
      <c r="H213" s="38">
        <v>1.0</v>
      </c>
      <c r="I213" s="113">
        <v>23590.0</v>
      </c>
      <c r="J213" s="125"/>
      <c r="K213" s="179">
        <v>10163.0</v>
      </c>
      <c r="L213" s="38">
        <v>9655.0</v>
      </c>
      <c r="M213" s="383">
        <f>L213*H213</f>
        <v>9655</v>
      </c>
      <c r="N213" s="57" t="s">
        <v>1095</v>
      </c>
      <c r="O213" s="63"/>
      <c r="P213" s="63"/>
      <c r="Q213" s="5">
        <v>1.0</v>
      </c>
      <c r="R213" s="5"/>
      <c r="S213" s="5"/>
      <c r="T213" s="5"/>
      <c r="U213" s="5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63"/>
    </row>
    <row r="214" ht="15.75" hidden="1" customHeight="1">
      <c r="A214" s="35" t="s">
        <v>315</v>
      </c>
      <c r="B214" s="35" t="s">
        <v>316</v>
      </c>
      <c r="C214" s="35" t="s">
        <v>6</v>
      </c>
      <c r="D214" s="97" t="s">
        <v>567</v>
      </c>
      <c r="E214" s="97" t="s">
        <v>569</v>
      </c>
      <c r="F214" s="289" t="s">
        <v>1929</v>
      </c>
      <c r="G214" s="97" t="s">
        <v>377</v>
      </c>
      <c r="H214" s="39">
        <v>1.0</v>
      </c>
      <c r="I214" s="97">
        <v>26790.0</v>
      </c>
      <c r="J214" s="97">
        <v>18390.0</v>
      </c>
      <c r="K214" s="38"/>
      <c r="L214" s="290"/>
      <c r="M214" s="291">
        <v>8361.0</v>
      </c>
      <c r="N214" s="35"/>
      <c r="O214" s="231"/>
      <c r="P214" s="231"/>
      <c r="Q214" s="231"/>
      <c r="R214" s="231"/>
      <c r="S214" s="231"/>
      <c r="T214" s="231"/>
      <c r="U214" s="231"/>
      <c r="V214" s="231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252"/>
      <c r="AJ214" s="270"/>
      <c r="AK214" s="270"/>
      <c r="AL214" s="270"/>
    </row>
    <row r="215" ht="15.75" customHeight="1">
      <c r="A215" s="35" t="s">
        <v>315</v>
      </c>
      <c r="B215" s="35" t="s">
        <v>316</v>
      </c>
      <c r="C215" s="35" t="s">
        <v>6</v>
      </c>
      <c r="D215" s="35" t="s">
        <v>328</v>
      </c>
      <c r="E215" s="35" t="s">
        <v>4</v>
      </c>
      <c r="F215" s="448" t="s">
        <v>1938</v>
      </c>
      <c r="G215" s="38" t="s">
        <v>377</v>
      </c>
      <c r="H215" s="39">
        <v>1.0</v>
      </c>
      <c r="I215" s="97">
        <v>10190.0</v>
      </c>
      <c r="J215" s="97"/>
      <c r="K215" s="38"/>
      <c r="L215" s="39">
        <v>4114.0</v>
      </c>
      <c r="M215" s="447"/>
      <c r="N215" s="35"/>
      <c r="O215" s="231"/>
      <c r="P215" s="231"/>
      <c r="Q215" s="231"/>
      <c r="R215" s="231"/>
      <c r="S215" s="231"/>
      <c r="T215" s="231"/>
      <c r="U215" s="231"/>
      <c r="V215" s="231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252"/>
      <c r="AJ215" s="270"/>
      <c r="AK215" s="270"/>
      <c r="AL215" s="270"/>
    </row>
    <row r="216" ht="15.75" hidden="1" customHeight="1">
      <c r="A216" s="57" t="s">
        <v>315</v>
      </c>
      <c r="B216" s="57" t="s">
        <v>316</v>
      </c>
      <c r="C216" s="57" t="s">
        <v>22</v>
      </c>
      <c r="D216" s="271" t="s">
        <v>567</v>
      </c>
      <c r="E216" s="57" t="s">
        <v>4</v>
      </c>
      <c r="F216" s="58" t="s">
        <v>1117</v>
      </c>
      <c r="G216" s="154" t="s">
        <v>524</v>
      </c>
      <c r="H216" s="38">
        <v>1.0</v>
      </c>
      <c r="I216" s="113">
        <v>29790.0</v>
      </c>
      <c r="J216" s="125"/>
      <c r="K216" s="179">
        <v>12663.0</v>
      </c>
      <c r="L216" s="38">
        <v>12030.0</v>
      </c>
      <c r="M216" s="383">
        <f t="shared" ref="M216:M217" si="16">L216*H216</f>
        <v>12030</v>
      </c>
      <c r="N216" s="57" t="s">
        <v>1095</v>
      </c>
      <c r="O216" s="63"/>
      <c r="P216" s="63"/>
      <c r="Q216" s="5">
        <v>1.0</v>
      </c>
      <c r="R216" s="5"/>
      <c r="S216" s="5"/>
      <c r="T216" s="5"/>
      <c r="U216" s="5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</row>
    <row r="217" ht="15.75" hidden="1" customHeight="1">
      <c r="A217" s="57" t="s">
        <v>315</v>
      </c>
      <c r="B217" s="57" t="s">
        <v>316</v>
      </c>
      <c r="C217" s="57" t="s">
        <v>22</v>
      </c>
      <c r="D217" s="271" t="s">
        <v>567</v>
      </c>
      <c r="E217" s="57" t="s">
        <v>4</v>
      </c>
      <c r="F217" s="58" t="s">
        <v>1112</v>
      </c>
      <c r="G217" s="154" t="s">
        <v>524</v>
      </c>
      <c r="H217" s="38">
        <v>1.0</v>
      </c>
      <c r="I217" s="113">
        <v>25390.0</v>
      </c>
      <c r="J217" s="125"/>
      <c r="K217" s="179">
        <v>10663.0</v>
      </c>
      <c r="L217" s="38">
        <v>10130.0</v>
      </c>
      <c r="M217" s="383">
        <f t="shared" si="16"/>
        <v>10130</v>
      </c>
      <c r="N217" s="57" t="s">
        <v>1095</v>
      </c>
      <c r="O217" s="63"/>
      <c r="P217" s="63"/>
      <c r="Q217" s="5">
        <v>1.0</v>
      </c>
      <c r="R217" s="5"/>
      <c r="S217" s="5"/>
      <c r="T217" s="5"/>
      <c r="U217" s="5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63"/>
    </row>
    <row r="218" ht="15.75" customHeight="1">
      <c r="A218" s="271" t="s">
        <v>315</v>
      </c>
      <c r="B218" s="57" t="s">
        <v>316</v>
      </c>
      <c r="C218" s="57" t="s">
        <v>6</v>
      </c>
      <c r="D218" s="57" t="s">
        <v>328</v>
      </c>
      <c r="E218" s="57" t="s">
        <v>569</v>
      </c>
      <c r="F218" s="58" t="s">
        <v>605</v>
      </c>
      <c r="G218" s="57" t="s">
        <v>524</v>
      </c>
      <c r="H218" s="39">
        <v>1.0</v>
      </c>
      <c r="I218" s="59">
        <v>21590.0</v>
      </c>
      <c r="J218" s="59">
        <v>14890.0</v>
      </c>
      <c r="K218" s="274"/>
      <c r="L218" s="61">
        <v>8497.0</v>
      </c>
      <c r="M218" s="62">
        <v>5948.0</v>
      </c>
      <c r="N218" s="57" t="s">
        <v>476</v>
      </c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  <c r="AA218" s="252"/>
      <c r="AB218" s="252"/>
      <c r="AC218" s="252"/>
      <c r="AD218" s="252"/>
      <c r="AE218" s="252"/>
      <c r="AF218" s="252"/>
      <c r="AG218" s="252"/>
      <c r="AH218" s="252"/>
      <c r="AI218" s="252"/>
      <c r="AJ218" s="270"/>
      <c r="AK218" s="270"/>
      <c r="AL218" s="270"/>
    </row>
    <row r="219" ht="15.75" customHeight="1">
      <c r="A219" s="271" t="s">
        <v>315</v>
      </c>
      <c r="B219" s="57" t="s">
        <v>316</v>
      </c>
      <c r="C219" s="57" t="s">
        <v>6</v>
      </c>
      <c r="D219" s="57" t="s">
        <v>328</v>
      </c>
      <c r="E219" s="57" t="s">
        <v>569</v>
      </c>
      <c r="F219" s="57" t="s">
        <v>782</v>
      </c>
      <c r="G219" s="57" t="s">
        <v>524</v>
      </c>
      <c r="H219" s="38">
        <v>1.0</v>
      </c>
      <c r="I219" s="113">
        <v>21590.0</v>
      </c>
      <c r="J219" s="132">
        <v>15790.0</v>
      </c>
      <c r="K219" s="104"/>
      <c r="L219" s="133">
        <v>8497.0</v>
      </c>
      <c r="M219" s="381">
        <v>7222.0</v>
      </c>
      <c r="N219" s="57" t="s">
        <v>748</v>
      </c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  <c r="AH219" s="252"/>
      <c r="AI219" s="252"/>
      <c r="AJ219" s="270"/>
      <c r="AK219" s="270"/>
      <c r="AL219" s="270"/>
    </row>
    <row r="220" ht="15.75" hidden="1" customHeight="1">
      <c r="A220" s="271" t="s">
        <v>315</v>
      </c>
      <c r="B220" s="57" t="s">
        <v>316</v>
      </c>
      <c r="C220" s="57" t="s">
        <v>6</v>
      </c>
      <c r="D220" s="97" t="s">
        <v>567</v>
      </c>
      <c r="E220" s="57" t="s">
        <v>4</v>
      </c>
      <c r="F220" s="57" t="s">
        <v>694</v>
      </c>
      <c r="G220" s="57" t="s">
        <v>524</v>
      </c>
      <c r="H220" s="39">
        <v>1.0</v>
      </c>
      <c r="I220" s="120">
        <v>12990.0</v>
      </c>
      <c r="J220" s="120">
        <v>10390.0</v>
      </c>
      <c r="K220" s="119"/>
      <c r="L220" s="61" t="s">
        <v>693</v>
      </c>
      <c r="M220" s="62">
        <v>4028.0</v>
      </c>
      <c r="N220" s="57" t="s">
        <v>629</v>
      </c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  <c r="AH220" s="252"/>
      <c r="AI220" s="270"/>
      <c r="AJ220" s="270"/>
      <c r="AK220" s="270"/>
    </row>
    <row r="221" ht="15.75" customHeight="1">
      <c r="A221" s="271" t="s">
        <v>315</v>
      </c>
      <c r="B221" s="57" t="s">
        <v>316</v>
      </c>
      <c r="C221" s="57" t="s">
        <v>6</v>
      </c>
      <c r="D221" s="509" t="s">
        <v>328</v>
      </c>
      <c r="E221" s="57" t="s">
        <v>569</v>
      </c>
      <c r="F221" s="57" t="s">
        <v>701</v>
      </c>
      <c r="G221" s="57" t="s">
        <v>524</v>
      </c>
      <c r="H221" s="39">
        <v>1.0</v>
      </c>
      <c r="I221" s="120">
        <v>23990.0</v>
      </c>
      <c r="J221" s="120">
        <v>19190.0</v>
      </c>
      <c r="K221" s="119"/>
      <c r="L221" s="61" t="s">
        <v>702</v>
      </c>
      <c r="M221" s="62">
        <v>7789.0</v>
      </c>
      <c r="N221" s="57" t="s">
        <v>629</v>
      </c>
      <c r="O221" s="363" t="s">
        <v>2090</v>
      </c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  <c r="AA221" s="252"/>
      <c r="AB221" s="252"/>
      <c r="AC221" s="252"/>
      <c r="AD221" s="252"/>
      <c r="AE221" s="252"/>
      <c r="AF221" s="252"/>
      <c r="AG221" s="252"/>
      <c r="AH221" s="252"/>
      <c r="AI221" s="270"/>
      <c r="AJ221" s="270"/>
      <c r="AK221" s="270"/>
    </row>
    <row r="222" ht="15.75" customHeight="1">
      <c r="A222" s="35" t="s">
        <v>315</v>
      </c>
      <c r="B222" s="35" t="s">
        <v>316</v>
      </c>
      <c r="C222" s="35" t="s">
        <v>6</v>
      </c>
      <c r="D222" s="35" t="s">
        <v>328</v>
      </c>
      <c r="E222" s="35" t="s">
        <v>4</v>
      </c>
      <c r="F222" s="448" t="s">
        <v>1939</v>
      </c>
      <c r="G222" s="38" t="s">
        <v>377</v>
      </c>
      <c r="H222" s="39">
        <v>1.0</v>
      </c>
      <c r="I222" s="97">
        <v>11390.0</v>
      </c>
      <c r="J222" s="97"/>
      <c r="K222" s="38"/>
      <c r="L222" s="39">
        <v>4589.0</v>
      </c>
      <c r="M222" s="447"/>
      <c r="N222" s="35"/>
      <c r="O222" s="231"/>
      <c r="P222" s="231"/>
      <c r="Q222" s="231"/>
      <c r="R222" s="231"/>
      <c r="S222" s="231"/>
      <c r="T222" s="231"/>
      <c r="U222" s="231"/>
      <c r="V222" s="231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252"/>
      <c r="AJ222" s="270"/>
      <c r="AK222" s="270"/>
      <c r="AL222" s="270"/>
    </row>
    <row r="223" ht="15.75" hidden="1" customHeight="1">
      <c r="A223" s="271" t="s">
        <v>315</v>
      </c>
      <c r="B223" s="57" t="s">
        <v>316</v>
      </c>
      <c r="C223" s="57" t="s">
        <v>6</v>
      </c>
      <c r="D223" s="57" t="s">
        <v>567</v>
      </c>
      <c r="E223" s="57" t="s">
        <v>4</v>
      </c>
      <c r="F223" s="58" t="s">
        <v>595</v>
      </c>
      <c r="G223" s="57" t="s">
        <v>524</v>
      </c>
      <c r="H223" s="39">
        <v>1.0</v>
      </c>
      <c r="I223" s="59">
        <v>12970.0</v>
      </c>
      <c r="J223" s="59">
        <v>10390.0</v>
      </c>
      <c r="K223" s="274"/>
      <c r="L223" s="61">
        <v>5163.0</v>
      </c>
      <c r="M223" s="62">
        <v>4130.0</v>
      </c>
      <c r="N223" s="57" t="s">
        <v>476</v>
      </c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  <c r="AA223" s="252"/>
      <c r="AB223" s="252"/>
      <c r="AC223" s="252"/>
      <c r="AD223" s="252"/>
      <c r="AE223" s="252"/>
      <c r="AF223" s="252"/>
      <c r="AG223" s="252"/>
      <c r="AH223" s="252"/>
      <c r="AI223" s="252"/>
      <c r="AJ223" s="270"/>
      <c r="AK223" s="270"/>
      <c r="AL223" s="270"/>
    </row>
    <row r="224" ht="15.75" hidden="1" customHeight="1">
      <c r="A224" s="35" t="s">
        <v>315</v>
      </c>
      <c r="B224" s="35" t="s">
        <v>316</v>
      </c>
      <c r="C224" s="35" t="s">
        <v>6</v>
      </c>
      <c r="D224" s="35" t="s">
        <v>567</v>
      </c>
      <c r="E224" s="35" t="s">
        <v>569</v>
      </c>
      <c r="F224" s="325" t="s">
        <v>1933</v>
      </c>
      <c r="G224" s="326" t="s">
        <v>524</v>
      </c>
      <c r="H224" s="154">
        <v>1.0</v>
      </c>
      <c r="I224" s="57">
        <v>11990.0</v>
      </c>
      <c r="J224" s="57">
        <v>9590.0</v>
      </c>
      <c r="K224" s="57"/>
      <c r="L224" s="154">
        <v>3771.0</v>
      </c>
      <c r="M224" s="327">
        <f t="shared" ref="M224:M227" si="17">L224*H224</f>
        <v>3771</v>
      </c>
      <c r="N224" s="57" t="s">
        <v>1814</v>
      </c>
      <c r="O224" s="346"/>
      <c r="P224" s="323"/>
      <c r="Q224" s="323"/>
      <c r="R224" s="323"/>
      <c r="S224" s="323"/>
      <c r="T224" s="323"/>
      <c r="U224" s="323"/>
      <c r="V224" s="323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252"/>
      <c r="AK224" s="270"/>
      <c r="AL224" s="270"/>
    </row>
    <row r="225" ht="15.75" customHeight="1">
      <c r="A225" s="35" t="s">
        <v>315</v>
      </c>
      <c r="B225" s="35" t="s">
        <v>316</v>
      </c>
      <c r="C225" s="35" t="s">
        <v>1941</v>
      </c>
      <c r="D225" s="35" t="s">
        <v>328</v>
      </c>
      <c r="E225" s="35" t="s">
        <v>319</v>
      </c>
      <c r="F225" s="325" t="s">
        <v>1942</v>
      </c>
      <c r="G225" s="326" t="s">
        <v>1547</v>
      </c>
      <c r="H225" s="154">
        <v>1.0</v>
      </c>
      <c r="I225" s="57">
        <v>1790.0</v>
      </c>
      <c r="J225" s="57">
        <v>1490.0</v>
      </c>
      <c r="K225" s="57"/>
      <c r="L225" s="154">
        <v>570.0</v>
      </c>
      <c r="M225" s="327">
        <f t="shared" si="17"/>
        <v>570</v>
      </c>
      <c r="N225" s="57" t="s">
        <v>1814</v>
      </c>
      <c r="O225" s="346"/>
      <c r="P225" s="323"/>
      <c r="Q225" s="323"/>
      <c r="R225" s="323"/>
      <c r="S225" s="323"/>
      <c r="T225" s="323"/>
      <c r="U225" s="323"/>
      <c r="V225" s="323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252"/>
      <c r="AK225" s="270"/>
      <c r="AL225" s="270"/>
    </row>
    <row r="226" ht="15.75" customHeight="1">
      <c r="A226" s="35" t="s">
        <v>315</v>
      </c>
      <c r="B226" s="35" t="s">
        <v>316</v>
      </c>
      <c r="C226" s="35" t="s">
        <v>1941</v>
      </c>
      <c r="D226" s="35" t="s">
        <v>328</v>
      </c>
      <c r="E226" s="35" t="s">
        <v>319</v>
      </c>
      <c r="F226" s="325" t="s">
        <v>1943</v>
      </c>
      <c r="G226" s="326" t="s">
        <v>1547</v>
      </c>
      <c r="H226" s="154">
        <v>1.0</v>
      </c>
      <c r="I226" s="57">
        <v>1790.0</v>
      </c>
      <c r="J226" s="57">
        <v>1490.0</v>
      </c>
      <c r="K226" s="57"/>
      <c r="L226" s="154">
        <v>570.0</v>
      </c>
      <c r="M226" s="327">
        <f t="shared" si="17"/>
        <v>570</v>
      </c>
      <c r="N226" s="57" t="s">
        <v>1814</v>
      </c>
      <c r="O226" s="346"/>
      <c r="P226" s="323"/>
      <c r="Q226" s="323"/>
      <c r="R226" s="323"/>
      <c r="S226" s="323"/>
      <c r="T226" s="323"/>
      <c r="U226" s="323"/>
      <c r="V226" s="323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252"/>
      <c r="AK226" s="270"/>
      <c r="AL226" s="270"/>
    </row>
    <row r="227" ht="15.75" hidden="1" customHeight="1">
      <c r="A227" s="35" t="s">
        <v>315</v>
      </c>
      <c r="B227" s="35" t="s">
        <v>316</v>
      </c>
      <c r="C227" s="35" t="s">
        <v>1941</v>
      </c>
      <c r="D227" s="35" t="s">
        <v>474</v>
      </c>
      <c r="E227" s="35" t="s">
        <v>319</v>
      </c>
      <c r="F227" s="325" t="s">
        <v>1944</v>
      </c>
      <c r="G227" s="326" t="s">
        <v>1547</v>
      </c>
      <c r="H227" s="154">
        <v>1.0</v>
      </c>
      <c r="I227" s="57">
        <v>1790.0</v>
      </c>
      <c r="J227" s="57">
        <v>1490.0</v>
      </c>
      <c r="K227" s="57"/>
      <c r="L227" s="154">
        <v>570.0</v>
      </c>
      <c r="M227" s="327">
        <f t="shared" si="17"/>
        <v>570</v>
      </c>
      <c r="N227" s="57" t="s">
        <v>1814</v>
      </c>
      <c r="O227" s="346"/>
      <c r="P227" s="323"/>
      <c r="Q227" s="323"/>
      <c r="R227" s="323"/>
      <c r="S227" s="323"/>
      <c r="T227" s="323"/>
      <c r="U227" s="323"/>
      <c r="V227" s="323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252"/>
      <c r="AK227" s="270"/>
      <c r="AL227" s="270"/>
    </row>
    <row r="228" ht="15.75" hidden="1" customHeight="1">
      <c r="A228" s="271" t="s">
        <v>315</v>
      </c>
      <c r="B228" s="57" t="s">
        <v>316</v>
      </c>
      <c r="C228" s="57" t="s">
        <v>6</v>
      </c>
      <c r="D228" s="57" t="s">
        <v>567</v>
      </c>
      <c r="E228" s="57" t="s">
        <v>4</v>
      </c>
      <c r="F228" s="58" t="s">
        <v>597</v>
      </c>
      <c r="G228" s="57" t="s">
        <v>524</v>
      </c>
      <c r="H228" s="39">
        <v>1.0</v>
      </c>
      <c r="I228" s="59">
        <v>12790.0</v>
      </c>
      <c r="J228" s="59">
        <v>10390.0</v>
      </c>
      <c r="K228" s="274"/>
      <c r="L228" s="61">
        <v>4990.0</v>
      </c>
      <c r="M228" s="62">
        <v>3493.0</v>
      </c>
      <c r="N228" s="57" t="s">
        <v>476</v>
      </c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  <c r="AA228" s="252"/>
      <c r="AB228" s="252"/>
      <c r="AC228" s="252"/>
      <c r="AD228" s="252"/>
      <c r="AE228" s="252"/>
      <c r="AF228" s="252"/>
      <c r="AG228" s="252"/>
      <c r="AH228" s="252"/>
      <c r="AI228" s="252"/>
      <c r="AJ228" s="270"/>
      <c r="AK228" s="270"/>
      <c r="AL228" s="270"/>
    </row>
    <row r="229" ht="15.75" hidden="1" customHeight="1">
      <c r="A229" s="271" t="s">
        <v>315</v>
      </c>
      <c r="B229" s="57" t="s">
        <v>316</v>
      </c>
      <c r="C229" s="57" t="s">
        <v>6</v>
      </c>
      <c r="D229" s="57" t="s">
        <v>567</v>
      </c>
      <c r="E229" s="57" t="s">
        <v>4</v>
      </c>
      <c r="F229" s="58" t="s">
        <v>598</v>
      </c>
      <c r="G229" s="57" t="s">
        <v>524</v>
      </c>
      <c r="H229" s="39">
        <v>1.0</v>
      </c>
      <c r="I229" s="59">
        <v>14890.0</v>
      </c>
      <c r="J229" s="59">
        <v>11970.0</v>
      </c>
      <c r="K229" s="274"/>
      <c r="L229" s="61">
        <v>5950.0</v>
      </c>
      <c r="M229" s="62">
        <v>4165.0</v>
      </c>
      <c r="N229" s="57" t="s">
        <v>476</v>
      </c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  <c r="AA229" s="252"/>
      <c r="AB229" s="252"/>
      <c r="AC229" s="252"/>
      <c r="AD229" s="252"/>
      <c r="AE229" s="252"/>
      <c r="AF229" s="252"/>
      <c r="AG229" s="252"/>
      <c r="AH229" s="252"/>
      <c r="AI229" s="252"/>
      <c r="AJ229" s="270"/>
      <c r="AK229" s="270"/>
      <c r="AL229" s="270"/>
    </row>
    <row r="230" ht="15.75" hidden="1" customHeight="1">
      <c r="A230" s="271" t="s">
        <v>315</v>
      </c>
      <c r="B230" s="57" t="s">
        <v>316</v>
      </c>
      <c r="C230" s="57" t="s">
        <v>6</v>
      </c>
      <c r="D230" s="57" t="s">
        <v>567</v>
      </c>
      <c r="E230" s="57" t="s">
        <v>4</v>
      </c>
      <c r="F230" s="58" t="s">
        <v>599</v>
      </c>
      <c r="G230" s="57" t="s">
        <v>524</v>
      </c>
      <c r="H230" s="39">
        <v>1.0</v>
      </c>
      <c r="I230" s="59">
        <v>23990.0</v>
      </c>
      <c r="J230" s="59">
        <v>16790.0</v>
      </c>
      <c r="K230" s="274"/>
      <c r="L230" s="61">
        <v>7900.0</v>
      </c>
      <c r="M230" s="62">
        <v>6715.0</v>
      </c>
      <c r="N230" s="57" t="s">
        <v>476</v>
      </c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  <c r="AA230" s="252"/>
      <c r="AB230" s="252"/>
      <c r="AC230" s="252"/>
      <c r="AD230" s="252"/>
      <c r="AE230" s="252"/>
      <c r="AF230" s="252"/>
      <c r="AG230" s="252"/>
      <c r="AH230" s="252"/>
      <c r="AI230" s="252"/>
      <c r="AJ230" s="270"/>
      <c r="AK230" s="270"/>
      <c r="AL230" s="270"/>
    </row>
    <row r="231" ht="15.75" customHeight="1">
      <c r="A231" s="271" t="s">
        <v>315</v>
      </c>
      <c r="B231" s="57" t="s">
        <v>331</v>
      </c>
      <c r="C231" s="58"/>
      <c r="D231" s="57" t="s">
        <v>328</v>
      </c>
      <c r="E231" s="57" t="s">
        <v>4</v>
      </c>
      <c r="F231" s="57" t="s">
        <v>735</v>
      </c>
      <c r="G231" s="57" t="s">
        <v>335</v>
      </c>
      <c r="H231" s="38">
        <v>1.0</v>
      </c>
      <c r="I231" s="113">
        <v>5990.0</v>
      </c>
      <c r="J231" s="132">
        <v>4790.0</v>
      </c>
      <c r="K231" s="104"/>
      <c r="L231" s="133">
        <v>1497.0</v>
      </c>
      <c r="M231" s="381">
        <v>1272.0</v>
      </c>
      <c r="N231" s="57" t="s">
        <v>748</v>
      </c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  <c r="AA231" s="252"/>
      <c r="AB231" s="252"/>
      <c r="AC231" s="252"/>
      <c r="AD231" s="252"/>
      <c r="AE231" s="252"/>
      <c r="AF231" s="252"/>
      <c r="AG231" s="252"/>
      <c r="AH231" s="252"/>
      <c r="AI231" s="252"/>
      <c r="AJ231" s="270"/>
      <c r="AK231" s="270"/>
      <c r="AL231" s="270"/>
    </row>
    <row r="232" ht="15.75" hidden="1" customHeight="1">
      <c r="A232" s="35" t="s">
        <v>315</v>
      </c>
      <c r="B232" s="35" t="s">
        <v>316</v>
      </c>
      <c r="C232" s="35" t="s">
        <v>6</v>
      </c>
      <c r="D232" s="97" t="s">
        <v>567</v>
      </c>
      <c r="E232" s="97" t="s">
        <v>4</v>
      </c>
      <c r="F232" s="289" t="s">
        <v>1935</v>
      </c>
      <c r="G232" s="97" t="s">
        <v>377</v>
      </c>
      <c r="H232" s="39">
        <v>1.0</v>
      </c>
      <c r="I232" s="97">
        <v>26970.0</v>
      </c>
      <c r="J232" s="97">
        <v>18390.0</v>
      </c>
      <c r="K232" s="38"/>
      <c r="L232" s="290"/>
      <c r="M232" s="291">
        <v>8324.0</v>
      </c>
      <c r="N232" s="35"/>
      <c r="O232" s="231"/>
      <c r="P232" s="231"/>
      <c r="Q232" s="231"/>
      <c r="R232" s="231"/>
      <c r="S232" s="231"/>
      <c r="T232" s="231"/>
      <c r="U232" s="231"/>
      <c r="V232" s="231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252"/>
      <c r="AJ232" s="270"/>
      <c r="AK232" s="270"/>
      <c r="AL232" s="270"/>
    </row>
    <row r="233" ht="15.75" hidden="1" customHeight="1">
      <c r="A233" s="271" t="s">
        <v>315</v>
      </c>
      <c r="B233" s="57" t="s">
        <v>316</v>
      </c>
      <c r="C233" s="57" t="s">
        <v>6</v>
      </c>
      <c r="D233" s="57" t="s">
        <v>567</v>
      </c>
      <c r="E233" s="57" t="s">
        <v>569</v>
      </c>
      <c r="F233" s="58" t="s">
        <v>600</v>
      </c>
      <c r="G233" s="57" t="s">
        <v>524</v>
      </c>
      <c r="H233" s="39">
        <v>1.0</v>
      </c>
      <c r="I233" s="59">
        <v>15790.0</v>
      </c>
      <c r="J233" s="59">
        <v>12390.0</v>
      </c>
      <c r="K233" s="274"/>
      <c r="L233" s="61">
        <v>6163.0</v>
      </c>
      <c r="M233" s="62">
        <v>4314.0</v>
      </c>
      <c r="N233" s="57" t="s">
        <v>476</v>
      </c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  <c r="AA233" s="252"/>
      <c r="AB233" s="252"/>
      <c r="AC233" s="252"/>
      <c r="AD233" s="252"/>
      <c r="AE233" s="252"/>
      <c r="AF233" s="252"/>
      <c r="AG233" s="252"/>
      <c r="AH233" s="252"/>
      <c r="AI233" s="252"/>
      <c r="AJ233" s="270"/>
      <c r="AK233" s="270"/>
      <c r="AL233" s="270"/>
    </row>
    <row r="234" ht="15.75" customHeight="1">
      <c r="A234" s="271" t="s">
        <v>315</v>
      </c>
      <c r="B234" s="57" t="s">
        <v>316</v>
      </c>
      <c r="C234" s="58"/>
      <c r="D234" s="57" t="s">
        <v>328</v>
      </c>
      <c r="E234" s="57" t="s">
        <v>4</v>
      </c>
      <c r="F234" s="57" t="s">
        <v>736</v>
      </c>
      <c r="G234" s="57" t="s">
        <v>335</v>
      </c>
      <c r="H234" s="38">
        <v>1.0</v>
      </c>
      <c r="I234" s="113">
        <v>2390.0</v>
      </c>
      <c r="J234" s="113">
        <v>1990.0</v>
      </c>
      <c r="K234" s="104"/>
      <c r="L234" s="133">
        <v>830.0</v>
      </c>
      <c r="M234" s="381">
        <v>706.0</v>
      </c>
      <c r="N234" s="57" t="s">
        <v>748</v>
      </c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  <c r="AA234" s="252"/>
      <c r="AB234" s="252"/>
      <c r="AC234" s="252"/>
      <c r="AD234" s="252"/>
      <c r="AE234" s="252"/>
      <c r="AF234" s="252"/>
      <c r="AG234" s="252"/>
      <c r="AH234" s="252"/>
      <c r="AI234" s="252"/>
      <c r="AJ234" s="270"/>
      <c r="AK234" s="270"/>
      <c r="AL234" s="270"/>
    </row>
    <row r="235" ht="15.75" customHeight="1">
      <c r="A235" s="271" t="s">
        <v>315</v>
      </c>
      <c r="B235" s="57" t="s">
        <v>316</v>
      </c>
      <c r="C235" s="58"/>
      <c r="D235" s="57" t="s">
        <v>328</v>
      </c>
      <c r="E235" s="57" t="s">
        <v>4</v>
      </c>
      <c r="F235" s="57" t="s">
        <v>739</v>
      </c>
      <c r="G235" s="57" t="s">
        <v>335</v>
      </c>
      <c r="H235" s="38">
        <v>1.0</v>
      </c>
      <c r="I235" s="113">
        <v>2390.0</v>
      </c>
      <c r="J235" s="113">
        <v>1990.0</v>
      </c>
      <c r="K235" s="104"/>
      <c r="L235" s="133">
        <v>830.0</v>
      </c>
      <c r="M235" s="381">
        <v>706.0</v>
      </c>
      <c r="N235" s="57" t="s">
        <v>748</v>
      </c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  <c r="AA235" s="252"/>
      <c r="AB235" s="252"/>
      <c r="AC235" s="252"/>
      <c r="AD235" s="252"/>
      <c r="AE235" s="252"/>
      <c r="AF235" s="252"/>
      <c r="AG235" s="252"/>
      <c r="AH235" s="252"/>
      <c r="AI235" s="252"/>
      <c r="AJ235" s="270"/>
      <c r="AK235" s="270"/>
      <c r="AL235" s="270"/>
    </row>
    <row r="236" ht="15.75" hidden="1" customHeight="1">
      <c r="A236" s="271" t="s">
        <v>315</v>
      </c>
      <c r="B236" s="57" t="s">
        <v>316</v>
      </c>
      <c r="C236" s="58"/>
      <c r="D236" s="271" t="s">
        <v>474</v>
      </c>
      <c r="E236" s="57" t="s">
        <v>4</v>
      </c>
      <c r="F236" s="57" t="s">
        <v>739</v>
      </c>
      <c r="G236" s="57" t="s">
        <v>335</v>
      </c>
      <c r="H236" s="38">
        <v>1.0</v>
      </c>
      <c r="I236" s="113">
        <v>2390.0</v>
      </c>
      <c r="J236" s="113">
        <v>1990.0</v>
      </c>
      <c r="K236" s="104"/>
      <c r="L236" s="133">
        <v>830.0</v>
      </c>
      <c r="M236" s="381">
        <v>706.0</v>
      </c>
      <c r="N236" s="57" t="s">
        <v>748</v>
      </c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  <c r="AA236" s="252"/>
      <c r="AB236" s="252"/>
      <c r="AC236" s="252"/>
      <c r="AD236" s="252"/>
      <c r="AE236" s="252"/>
      <c r="AF236" s="252"/>
      <c r="AG236" s="252"/>
      <c r="AH236" s="252"/>
      <c r="AI236" s="252"/>
      <c r="AJ236" s="270"/>
      <c r="AK236" s="270"/>
      <c r="AL236" s="270"/>
    </row>
    <row r="237" ht="15.75" hidden="1" customHeight="1">
      <c r="A237" s="271" t="s">
        <v>315</v>
      </c>
      <c r="B237" s="57" t="s">
        <v>316</v>
      </c>
      <c r="C237" s="57" t="s">
        <v>6</v>
      </c>
      <c r="D237" s="57" t="s">
        <v>567</v>
      </c>
      <c r="E237" s="57" t="s">
        <v>4</v>
      </c>
      <c r="F237" s="58" t="s">
        <v>601</v>
      </c>
      <c r="G237" s="57" t="s">
        <v>524</v>
      </c>
      <c r="H237" s="39">
        <v>1.0</v>
      </c>
      <c r="I237" s="59">
        <v>19390.0</v>
      </c>
      <c r="J237" s="59">
        <v>15390.0</v>
      </c>
      <c r="K237" s="274"/>
      <c r="L237" s="61">
        <v>7663.0</v>
      </c>
      <c r="M237" s="62">
        <v>6130.0</v>
      </c>
      <c r="N237" s="57" t="s">
        <v>476</v>
      </c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  <c r="AA237" s="252"/>
      <c r="AB237" s="252"/>
      <c r="AC237" s="252"/>
      <c r="AD237" s="252"/>
      <c r="AE237" s="252"/>
      <c r="AF237" s="252"/>
      <c r="AG237" s="252"/>
      <c r="AH237" s="252"/>
      <c r="AI237" s="252"/>
      <c r="AJ237" s="270"/>
      <c r="AK237" s="270"/>
      <c r="AL237" s="270"/>
    </row>
    <row r="238" ht="15.75" hidden="1" customHeight="1">
      <c r="A238" s="35" t="s">
        <v>315</v>
      </c>
      <c r="B238" s="35" t="s">
        <v>316</v>
      </c>
      <c r="C238" s="35" t="s">
        <v>6</v>
      </c>
      <c r="D238" s="38" t="s">
        <v>567</v>
      </c>
      <c r="E238" s="35" t="s">
        <v>4</v>
      </c>
      <c r="F238" s="446" t="s">
        <v>2117</v>
      </c>
      <c r="G238" s="38" t="s">
        <v>377</v>
      </c>
      <c r="H238" s="39">
        <v>1.0</v>
      </c>
      <c r="I238" s="38">
        <v>10790.0</v>
      </c>
      <c r="J238" s="38"/>
      <c r="K238" s="38"/>
      <c r="L238" s="39">
        <v>4430.0</v>
      </c>
      <c r="M238" s="447"/>
      <c r="N238" s="35"/>
      <c r="O238" s="54"/>
      <c r="P238" s="54"/>
      <c r="Q238" s="54"/>
      <c r="R238" s="54"/>
      <c r="S238" s="54"/>
      <c r="T238" s="54"/>
      <c r="U238" s="54"/>
      <c r="V238" s="5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252"/>
      <c r="AJ238" s="270"/>
      <c r="AK238" s="270"/>
      <c r="AL238" s="270"/>
    </row>
    <row r="239" ht="15.75" customHeight="1">
      <c r="A239" s="271" t="s">
        <v>315</v>
      </c>
      <c r="B239" s="57" t="s">
        <v>316</v>
      </c>
      <c r="C239" s="58"/>
      <c r="D239" s="57" t="s">
        <v>328</v>
      </c>
      <c r="E239" s="57" t="s">
        <v>4</v>
      </c>
      <c r="F239" s="57" t="s">
        <v>809</v>
      </c>
      <c r="G239" s="57" t="s">
        <v>335</v>
      </c>
      <c r="H239" s="38">
        <v>1.0</v>
      </c>
      <c r="I239" s="113">
        <v>2790.0</v>
      </c>
      <c r="J239" s="113">
        <v>2190.0</v>
      </c>
      <c r="K239" s="104"/>
      <c r="L239" s="133">
        <v>930.0</v>
      </c>
      <c r="M239" s="381">
        <v>791.0</v>
      </c>
      <c r="N239" s="57" t="s">
        <v>748</v>
      </c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  <c r="AH239" s="252"/>
      <c r="AI239" s="252"/>
      <c r="AJ239" s="270"/>
      <c r="AK239" s="270"/>
      <c r="AL239" s="270"/>
    </row>
    <row r="240" ht="15.75" hidden="1" customHeight="1">
      <c r="A240" s="35" t="s">
        <v>315</v>
      </c>
      <c r="B240" s="35" t="s">
        <v>316</v>
      </c>
      <c r="C240" s="35" t="s">
        <v>6</v>
      </c>
      <c r="D240" s="97" t="s">
        <v>567</v>
      </c>
      <c r="E240" s="35" t="s">
        <v>4</v>
      </c>
      <c r="F240" s="446" t="s">
        <v>1937</v>
      </c>
      <c r="G240" s="38" t="s">
        <v>377</v>
      </c>
      <c r="H240" s="39">
        <v>1.0</v>
      </c>
      <c r="I240" s="97">
        <v>10190.0</v>
      </c>
      <c r="J240" s="97"/>
      <c r="K240" s="38"/>
      <c r="L240" s="39">
        <v>4114.0</v>
      </c>
      <c r="M240" s="447"/>
      <c r="N240" s="35"/>
      <c r="O240" s="231"/>
      <c r="P240" s="231"/>
      <c r="Q240" s="231"/>
      <c r="R240" s="231"/>
      <c r="S240" s="231"/>
      <c r="T240" s="231"/>
      <c r="U240" s="231"/>
      <c r="V240" s="231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252"/>
      <c r="AJ240" s="270"/>
      <c r="AK240" s="270"/>
      <c r="AL240" s="270"/>
    </row>
    <row r="241" ht="15.75" customHeight="1">
      <c r="A241" s="271" t="s">
        <v>315</v>
      </c>
      <c r="B241" s="57" t="s">
        <v>316</v>
      </c>
      <c r="C241" s="58"/>
      <c r="D241" s="57" t="s">
        <v>328</v>
      </c>
      <c r="E241" s="57" t="s">
        <v>4</v>
      </c>
      <c r="F241" s="57" t="s">
        <v>810</v>
      </c>
      <c r="G241" s="57" t="s">
        <v>335</v>
      </c>
      <c r="H241" s="38">
        <v>1.0</v>
      </c>
      <c r="I241" s="113">
        <v>2790.0</v>
      </c>
      <c r="J241" s="113">
        <v>2190.0</v>
      </c>
      <c r="K241" s="104"/>
      <c r="L241" s="133">
        <v>930.0</v>
      </c>
      <c r="M241" s="381">
        <v>791.0</v>
      </c>
      <c r="N241" s="57" t="s">
        <v>748</v>
      </c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70"/>
      <c r="AK241" s="270"/>
      <c r="AL241" s="270"/>
    </row>
    <row r="242" ht="15.75" hidden="1" customHeight="1">
      <c r="A242" s="271" t="s">
        <v>315</v>
      </c>
      <c r="B242" s="57" t="s">
        <v>316</v>
      </c>
      <c r="C242" s="58"/>
      <c r="D242" s="271" t="s">
        <v>474</v>
      </c>
      <c r="E242" s="57" t="s">
        <v>4</v>
      </c>
      <c r="F242" s="57" t="s">
        <v>741</v>
      </c>
      <c r="G242" s="57" t="s">
        <v>335</v>
      </c>
      <c r="H242" s="38">
        <v>0.0</v>
      </c>
      <c r="I242" s="113">
        <v>2790.0</v>
      </c>
      <c r="J242" s="113">
        <v>2190.0</v>
      </c>
      <c r="K242" s="104"/>
      <c r="L242" s="133">
        <v>930.0</v>
      </c>
      <c r="M242" s="381">
        <v>791.0</v>
      </c>
      <c r="N242" s="57" t="s">
        <v>748</v>
      </c>
      <c r="O242" s="395" t="s">
        <v>2172</v>
      </c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  <c r="AA242" s="252"/>
      <c r="AB242" s="252"/>
      <c r="AC242" s="252"/>
      <c r="AD242" s="252"/>
      <c r="AE242" s="252"/>
      <c r="AF242" s="252"/>
      <c r="AG242" s="252"/>
      <c r="AH242" s="252"/>
      <c r="AI242" s="252"/>
      <c r="AJ242" s="270"/>
      <c r="AK242" s="270"/>
      <c r="AL242" s="270"/>
    </row>
    <row r="243" ht="15.75" hidden="1" customHeight="1">
      <c r="A243" s="271" t="s">
        <v>315</v>
      </c>
      <c r="B243" s="57" t="s">
        <v>316</v>
      </c>
      <c r="C243" s="57" t="s">
        <v>6</v>
      </c>
      <c r="D243" s="57" t="s">
        <v>567</v>
      </c>
      <c r="E243" s="57" t="s">
        <v>4</v>
      </c>
      <c r="F243" s="58" t="s">
        <v>603</v>
      </c>
      <c r="G243" s="57" t="s">
        <v>524</v>
      </c>
      <c r="H243" s="39">
        <v>1.0</v>
      </c>
      <c r="I243" s="59">
        <v>16490.0</v>
      </c>
      <c r="J243" s="59">
        <v>12970.0</v>
      </c>
      <c r="K243" s="274"/>
      <c r="L243" s="61">
        <v>5500.0</v>
      </c>
      <c r="M243" s="62">
        <v>4400.0</v>
      </c>
      <c r="N243" s="57" t="s">
        <v>476</v>
      </c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  <c r="AA243" s="252"/>
      <c r="AB243" s="252"/>
      <c r="AC243" s="252"/>
      <c r="AD243" s="252"/>
      <c r="AE243" s="252"/>
      <c r="AF243" s="252"/>
      <c r="AG243" s="252"/>
      <c r="AH243" s="252"/>
      <c r="AI243" s="252"/>
      <c r="AJ243" s="270"/>
      <c r="AK243" s="270"/>
      <c r="AL243" s="270"/>
    </row>
    <row r="244" ht="15.75" hidden="1" customHeight="1">
      <c r="A244" s="271" t="s">
        <v>315</v>
      </c>
      <c r="B244" s="57" t="s">
        <v>316</v>
      </c>
      <c r="C244" s="58"/>
      <c r="D244" s="271" t="s">
        <v>474</v>
      </c>
      <c r="E244" s="57" t="s">
        <v>4</v>
      </c>
      <c r="F244" s="57" t="s">
        <v>813</v>
      </c>
      <c r="G244" s="57" t="s">
        <v>335</v>
      </c>
      <c r="H244" s="38">
        <v>1.0</v>
      </c>
      <c r="I244" s="113">
        <v>2390.0</v>
      </c>
      <c r="J244" s="125"/>
      <c r="K244" s="104"/>
      <c r="L244" s="133">
        <v>930.0</v>
      </c>
      <c r="M244" s="381">
        <v>791.0</v>
      </c>
      <c r="N244" s="57" t="s">
        <v>748</v>
      </c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  <c r="AA244" s="252"/>
      <c r="AB244" s="252"/>
      <c r="AC244" s="252"/>
      <c r="AD244" s="252"/>
      <c r="AE244" s="252"/>
      <c r="AF244" s="252"/>
      <c r="AG244" s="252"/>
      <c r="AH244" s="252"/>
      <c r="AI244" s="252"/>
      <c r="AJ244" s="270"/>
      <c r="AK244" s="270"/>
      <c r="AL244" s="270"/>
    </row>
    <row r="245" ht="15.75" hidden="1" customHeight="1">
      <c r="A245" s="271" t="s">
        <v>315</v>
      </c>
      <c r="B245" s="57" t="s">
        <v>316</v>
      </c>
      <c r="C245" s="57" t="s">
        <v>6</v>
      </c>
      <c r="D245" s="57" t="s">
        <v>567</v>
      </c>
      <c r="E245" s="57" t="s">
        <v>4</v>
      </c>
      <c r="F245" s="58" t="s">
        <v>604</v>
      </c>
      <c r="G245" s="57" t="s">
        <v>524</v>
      </c>
      <c r="H245" s="39">
        <v>1.0</v>
      </c>
      <c r="I245" s="59">
        <v>16490.0</v>
      </c>
      <c r="J245" s="59">
        <v>12970.0</v>
      </c>
      <c r="K245" s="274"/>
      <c r="L245" s="61">
        <v>5500.0</v>
      </c>
      <c r="M245" s="62">
        <v>4400.0</v>
      </c>
      <c r="N245" s="57" t="s">
        <v>476</v>
      </c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  <c r="AA245" s="252"/>
      <c r="AB245" s="252"/>
      <c r="AC245" s="252"/>
      <c r="AD245" s="252"/>
      <c r="AE245" s="252"/>
      <c r="AF245" s="252"/>
      <c r="AG245" s="252"/>
      <c r="AH245" s="252"/>
      <c r="AI245" s="252"/>
      <c r="AJ245" s="270"/>
      <c r="AK245" s="270"/>
      <c r="AL245" s="270"/>
    </row>
    <row r="246" ht="15.75" customHeight="1">
      <c r="A246" s="271" t="s">
        <v>315</v>
      </c>
      <c r="B246" s="57" t="s">
        <v>316</v>
      </c>
      <c r="C246" s="58"/>
      <c r="D246" s="57" t="s">
        <v>328</v>
      </c>
      <c r="E246" s="57" t="s">
        <v>4</v>
      </c>
      <c r="F246" s="597" t="s">
        <v>814</v>
      </c>
      <c r="G246" s="597" t="s">
        <v>335</v>
      </c>
      <c r="H246" s="609">
        <v>1.0</v>
      </c>
      <c r="I246" s="599">
        <v>2390.0</v>
      </c>
      <c r="J246" s="600"/>
      <c r="K246" s="610"/>
      <c r="L246" s="602">
        <v>930.0</v>
      </c>
      <c r="M246" s="611">
        <v>791.0</v>
      </c>
      <c r="N246" s="597" t="s">
        <v>748</v>
      </c>
      <c r="O246" s="612"/>
      <c r="P246" s="613" t="s">
        <v>2150</v>
      </c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70"/>
      <c r="AK246" s="270"/>
      <c r="AL246" s="270"/>
    </row>
    <row r="247" ht="15.75" customHeight="1">
      <c r="A247" s="271" t="s">
        <v>315</v>
      </c>
      <c r="B247" s="57" t="s">
        <v>331</v>
      </c>
      <c r="C247" s="58"/>
      <c r="D247" s="97" t="s">
        <v>328</v>
      </c>
      <c r="E247" s="57" t="s">
        <v>4</v>
      </c>
      <c r="F247" s="57" t="s">
        <v>745</v>
      </c>
      <c r="G247" s="57" t="s">
        <v>335</v>
      </c>
      <c r="H247" s="39">
        <v>1.0</v>
      </c>
      <c r="I247" s="120">
        <v>5990.0</v>
      </c>
      <c r="J247" s="120">
        <v>4790.0</v>
      </c>
      <c r="K247" s="119"/>
      <c r="L247" s="61" t="s">
        <v>744</v>
      </c>
      <c r="M247" s="62">
        <v>1896.0</v>
      </c>
      <c r="N247" s="57" t="s">
        <v>629</v>
      </c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  <c r="AH247" s="252"/>
      <c r="AI247" s="270"/>
      <c r="AJ247" s="270"/>
      <c r="AK247" s="270"/>
    </row>
    <row r="248" ht="15.75" hidden="1" customHeight="1">
      <c r="A248" s="271" t="s">
        <v>315</v>
      </c>
      <c r="B248" s="57" t="s">
        <v>316</v>
      </c>
      <c r="C248" s="58"/>
      <c r="D248" s="271" t="s">
        <v>474</v>
      </c>
      <c r="E248" s="57" t="s">
        <v>4</v>
      </c>
      <c r="F248" s="57" t="s">
        <v>816</v>
      </c>
      <c r="G248" s="57" t="s">
        <v>335</v>
      </c>
      <c r="H248" s="38">
        <v>1.0</v>
      </c>
      <c r="I248" s="113">
        <v>3790.0</v>
      </c>
      <c r="J248" s="125"/>
      <c r="K248" s="104"/>
      <c r="L248" s="133">
        <v>1590.0</v>
      </c>
      <c r="M248" s="381">
        <v>1352.0</v>
      </c>
      <c r="N248" s="57" t="s">
        <v>748</v>
      </c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  <c r="AA248" s="252"/>
      <c r="AB248" s="252"/>
      <c r="AC248" s="252"/>
      <c r="AD248" s="252"/>
      <c r="AE248" s="252"/>
      <c r="AF248" s="252"/>
      <c r="AG248" s="252"/>
      <c r="AH248" s="252"/>
      <c r="AI248" s="252"/>
      <c r="AJ248" s="270"/>
      <c r="AK248" s="270"/>
      <c r="AL248" s="270"/>
    </row>
    <row r="249" ht="15.75" hidden="1" customHeight="1">
      <c r="A249" s="271" t="s">
        <v>315</v>
      </c>
      <c r="B249" s="57" t="s">
        <v>331</v>
      </c>
      <c r="C249" s="57" t="s">
        <v>6</v>
      </c>
      <c r="D249" s="97" t="s">
        <v>567</v>
      </c>
      <c r="E249" s="57" t="s">
        <v>569</v>
      </c>
      <c r="F249" s="57" t="s">
        <v>699</v>
      </c>
      <c r="G249" s="57" t="s">
        <v>524</v>
      </c>
      <c r="H249" s="39">
        <v>1.0</v>
      </c>
      <c r="I249" s="120">
        <v>23990.0</v>
      </c>
      <c r="J249" s="120">
        <v>18970.0</v>
      </c>
      <c r="K249" s="119"/>
      <c r="L249" s="61" t="s">
        <v>700</v>
      </c>
      <c r="M249" s="62">
        <v>7506.0</v>
      </c>
      <c r="N249" s="57" t="s">
        <v>629</v>
      </c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  <c r="AA249" s="252"/>
      <c r="AB249" s="252"/>
      <c r="AC249" s="252"/>
      <c r="AD249" s="252"/>
      <c r="AE249" s="252"/>
      <c r="AF249" s="252"/>
      <c r="AG249" s="252"/>
      <c r="AH249" s="252"/>
      <c r="AI249" s="270"/>
      <c r="AJ249" s="270"/>
      <c r="AK249" s="270"/>
    </row>
    <row r="250" ht="15.75" hidden="1" customHeight="1">
      <c r="A250" s="271" t="s">
        <v>315</v>
      </c>
      <c r="B250" s="271" t="s">
        <v>331</v>
      </c>
      <c r="C250" s="280"/>
      <c r="D250" s="271" t="s">
        <v>474</v>
      </c>
      <c r="E250" s="271" t="s">
        <v>319</v>
      </c>
      <c r="F250" s="272" t="s">
        <v>2100</v>
      </c>
      <c r="G250" s="271" t="s">
        <v>335</v>
      </c>
      <c r="H250" s="273">
        <v>1.0</v>
      </c>
      <c r="I250" s="271">
        <v>5990.0</v>
      </c>
      <c r="J250" s="271"/>
      <c r="K250" s="274"/>
      <c r="L250" s="154">
        <v>2497.0</v>
      </c>
      <c r="M250" s="275">
        <v>2372.0</v>
      </c>
      <c r="N250" s="271" t="s">
        <v>321</v>
      </c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  <c r="AH250" s="252"/>
      <c r="AI250" s="252"/>
      <c r="AJ250" s="270"/>
      <c r="AK250" s="270"/>
      <c r="AL250" s="270"/>
    </row>
    <row r="251" ht="15.75" customHeight="1">
      <c r="A251" s="271" t="s">
        <v>315</v>
      </c>
      <c r="B251" s="271" t="s">
        <v>331</v>
      </c>
      <c r="C251" s="280"/>
      <c r="D251" s="271" t="s">
        <v>328</v>
      </c>
      <c r="E251" s="271" t="s">
        <v>319</v>
      </c>
      <c r="F251" s="272" t="s">
        <v>1946</v>
      </c>
      <c r="G251" s="271" t="s">
        <v>335</v>
      </c>
      <c r="H251" s="273">
        <v>1.0</v>
      </c>
      <c r="I251" s="271">
        <v>5990.0</v>
      </c>
      <c r="J251" s="271"/>
      <c r="K251" s="274"/>
      <c r="L251" s="154">
        <v>2497.0</v>
      </c>
      <c r="M251" s="275">
        <v>2372.0</v>
      </c>
      <c r="N251" s="271" t="s">
        <v>321</v>
      </c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  <c r="AH251" s="252"/>
      <c r="AI251" s="252"/>
      <c r="AJ251" s="270"/>
      <c r="AK251" s="270"/>
      <c r="AL251" s="270"/>
    </row>
    <row r="252" ht="15.75" customHeight="1">
      <c r="A252" s="271" t="s">
        <v>315</v>
      </c>
      <c r="B252" s="271" t="s">
        <v>316</v>
      </c>
      <c r="C252" s="280"/>
      <c r="D252" s="271" t="s">
        <v>328</v>
      </c>
      <c r="E252" s="271" t="s">
        <v>319</v>
      </c>
      <c r="F252" s="272" t="s">
        <v>1418</v>
      </c>
      <c r="G252" s="271" t="s">
        <v>335</v>
      </c>
      <c r="H252" s="273">
        <v>1.0</v>
      </c>
      <c r="I252" s="271">
        <v>3190.0</v>
      </c>
      <c r="J252" s="271"/>
      <c r="K252" s="274"/>
      <c r="L252" s="154">
        <v>1290.0</v>
      </c>
      <c r="M252" s="275">
        <v>1226.0</v>
      </c>
      <c r="N252" s="271" t="s">
        <v>321</v>
      </c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  <c r="AH252" s="252"/>
      <c r="AI252" s="252"/>
      <c r="AJ252" s="270"/>
      <c r="AK252" s="270"/>
      <c r="AL252" s="270"/>
    </row>
    <row r="253" ht="15.75" hidden="1" customHeight="1">
      <c r="A253" s="271" t="s">
        <v>315</v>
      </c>
      <c r="B253" s="271" t="s">
        <v>316</v>
      </c>
      <c r="C253" s="280"/>
      <c r="D253" s="271" t="s">
        <v>567</v>
      </c>
      <c r="E253" s="271" t="s">
        <v>319</v>
      </c>
      <c r="F253" s="272" t="s">
        <v>1419</v>
      </c>
      <c r="G253" s="271" t="s">
        <v>335</v>
      </c>
      <c r="H253" s="273">
        <v>0.0</v>
      </c>
      <c r="I253" s="271">
        <v>3190.0</v>
      </c>
      <c r="J253" s="271"/>
      <c r="K253" s="274"/>
      <c r="L253" s="154">
        <v>1290.0</v>
      </c>
      <c r="M253" s="275">
        <v>1226.0</v>
      </c>
      <c r="N253" s="271" t="s">
        <v>321</v>
      </c>
      <c r="O253" s="363" t="s">
        <v>2169</v>
      </c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70"/>
      <c r="AK253" s="270"/>
      <c r="AL253" s="270"/>
    </row>
    <row r="254" ht="15.75" hidden="1" customHeight="1">
      <c r="A254" s="57" t="s">
        <v>315</v>
      </c>
      <c r="B254" s="57" t="s">
        <v>316</v>
      </c>
      <c r="C254" s="58"/>
      <c r="D254" s="271" t="s">
        <v>474</v>
      </c>
      <c r="E254" s="57" t="s">
        <v>4</v>
      </c>
      <c r="F254" s="57" t="s">
        <v>758</v>
      </c>
      <c r="G254" s="57" t="s">
        <v>335</v>
      </c>
      <c r="H254" s="151">
        <v>1.0</v>
      </c>
      <c r="I254" s="113">
        <v>3190.0</v>
      </c>
      <c r="J254" s="132">
        <v>2790.0</v>
      </c>
      <c r="K254" s="176">
        <v>1330.0</v>
      </c>
      <c r="L254" s="151">
        <v>1131.0</v>
      </c>
      <c r="M254" s="175">
        <f t="shared" ref="M254:M258" si="18">L254*H254</f>
        <v>1131</v>
      </c>
      <c r="N254" s="57" t="s">
        <v>1035</v>
      </c>
      <c r="O254" s="363" t="s">
        <v>2173</v>
      </c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  <c r="AH254" s="252"/>
      <c r="AI254" s="270"/>
      <c r="AJ254" s="270"/>
      <c r="AK254" s="270"/>
    </row>
    <row r="255" ht="15.75" hidden="1" customHeight="1">
      <c r="A255" s="57" t="s">
        <v>315</v>
      </c>
      <c r="B255" s="57" t="s">
        <v>316</v>
      </c>
      <c r="C255" s="58"/>
      <c r="D255" s="271" t="s">
        <v>474</v>
      </c>
      <c r="E255" s="57" t="s">
        <v>4</v>
      </c>
      <c r="F255" s="57" t="s">
        <v>759</v>
      </c>
      <c r="G255" s="57" t="s">
        <v>335</v>
      </c>
      <c r="H255" s="151">
        <v>0.0</v>
      </c>
      <c r="I255" s="113">
        <v>3190.0</v>
      </c>
      <c r="J255" s="132">
        <v>2790.0</v>
      </c>
      <c r="K255" s="176">
        <v>1330.0</v>
      </c>
      <c r="L255" s="151">
        <v>1131.0</v>
      </c>
      <c r="M255" s="175">
        <f t="shared" si="18"/>
        <v>0</v>
      </c>
      <c r="N255" s="57" t="s">
        <v>1035</v>
      </c>
      <c r="O255" s="363" t="s">
        <v>2172</v>
      </c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70"/>
      <c r="AJ255" s="270"/>
      <c r="AK255" s="270"/>
    </row>
    <row r="256" ht="15.75" customHeight="1">
      <c r="A256" s="57" t="s">
        <v>315</v>
      </c>
      <c r="B256" s="57" t="s">
        <v>316</v>
      </c>
      <c r="C256" s="57" t="s">
        <v>6</v>
      </c>
      <c r="D256" s="57" t="s">
        <v>328</v>
      </c>
      <c r="E256" s="57" t="s">
        <v>4</v>
      </c>
      <c r="F256" s="57" t="s">
        <v>1052</v>
      </c>
      <c r="G256" s="57" t="s">
        <v>1053</v>
      </c>
      <c r="H256" s="151">
        <v>1.0</v>
      </c>
      <c r="I256" s="113">
        <v>6190.0</v>
      </c>
      <c r="J256" s="125"/>
      <c r="K256" s="178">
        <v>2660.0</v>
      </c>
      <c r="L256" s="151">
        <v>2261.0</v>
      </c>
      <c r="M256" s="175">
        <f t="shared" si="18"/>
        <v>2261</v>
      </c>
      <c r="N256" s="57" t="s">
        <v>1037</v>
      </c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70"/>
      <c r="AJ256" s="270"/>
      <c r="AK256" s="270"/>
    </row>
    <row r="257" ht="15.75" hidden="1" customHeight="1">
      <c r="A257" s="57" t="s">
        <v>315</v>
      </c>
      <c r="B257" s="57" t="s">
        <v>316</v>
      </c>
      <c r="C257" s="57" t="s">
        <v>6</v>
      </c>
      <c r="D257" s="271" t="s">
        <v>567</v>
      </c>
      <c r="E257" s="57" t="s">
        <v>4</v>
      </c>
      <c r="F257" s="58" t="s">
        <v>1115</v>
      </c>
      <c r="G257" s="154" t="s">
        <v>524</v>
      </c>
      <c r="H257" s="151">
        <v>1.0</v>
      </c>
      <c r="I257" s="113">
        <v>15590.0</v>
      </c>
      <c r="J257" s="125"/>
      <c r="K257" s="178">
        <v>5500.0</v>
      </c>
      <c r="L257" s="151">
        <v>5225.0</v>
      </c>
      <c r="M257" s="175">
        <f t="shared" si="18"/>
        <v>5225</v>
      </c>
      <c r="N257" s="57" t="s">
        <v>1095</v>
      </c>
      <c r="O257" s="63"/>
      <c r="P257" s="63"/>
      <c r="Q257" s="5">
        <v>2.0</v>
      </c>
      <c r="R257" s="5"/>
      <c r="S257" s="5"/>
      <c r="T257" s="5"/>
      <c r="U257" s="5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</row>
    <row r="258" ht="15.75" customHeight="1">
      <c r="A258" s="57" t="s">
        <v>315</v>
      </c>
      <c r="B258" s="57" t="s">
        <v>316</v>
      </c>
      <c r="C258" s="57" t="s">
        <v>6</v>
      </c>
      <c r="D258" s="57" t="s">
        <v>328</v>
      </c>
      <c r="E258" s="57" t="s">
        <v>4</v>
      </c>
      <c r="F258" s="57" t="s">
        <v>1054</v>
      </c>
      <c r="G258" s="57" t="s">
        <v>583</v>
      </c>
      <c r="H258" s="151">
        <v>1.0</v>
      </c>
      <c r="I258" s="113">
        <v>6790.0</v>
      </c>
      <c r="J258" s="125"/>
      <c r="K258" s="178">
        <v>2850.0</v>
      </c>
      <c r="L258" s="151">
        <v>2423.0</v>
      </c>
      <c r="M258" s="175">
        <f t="shared" si="18"/>
        <v>2423</v>
      </c>
      <c r="N258" s="57" t="s">
        <v>1037</v>
      </c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  <c r="AH258" s="252"/>
      <c r="AI258" s="270"/>
      <c r="AJ258" s="270"/>
      <c r="AK258" s="270"/>
    </row>
    <row r="259" ht="15.75" hidden="1" customHeight="1">
      <c r="A259" s="271" t="s">
        <v>315</v>
      </c>
      <c r="B259" s="271" t="s">
        <v>316</v>
      </c>
      <c r="C259" s="271" t="s">
        <v>317</v>
      </c>
      <c r="D259" s="271" t="s">
        <v>567</v>
      </c>
      <c r="E259" s="271" t="s">
        <v>319</v>
      </c>
      <c r="F259" s="272" t="s">
        <v>1940</v>
      </c>
      <c r="G259" s="271" t="s">
        <v>320</v>
      </c>
      <c r="H259" s="488">
        <v>1.0</v>
      </c>
      <c r="I259" s="271">
        <v>2390.0</v>
      </c>
      <c r="J259" s="271"/>
      <c r="K259" s="408"/>
      <c r="L259" s="413">
        <v>997.0</v>
      </c>
      <c r="M259" s="564">
        <v>927.0</v>
      </c>
      <c r="N259" s="271" t="s">
        <v>321</v>
      </c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  <c r="AA259" s="252"/>
      <c r="AB259" s="252"/>
      <c r="AC259" s="252"/>
      <c r="AD259" s="252"/>
      <c r="AE259" s="252"/>
      <c r="AF259" s="252"/>
      <c r="AG259" s="252"/>
      <c r="AH259" s="252"/>
      <c r="AI259" s="252"/>
      <c r="AJ259" s="270"/>
      <c r="AK259" s="270"/>
      <c r="AL259" s="270"/>
    </row>
    <row r="260" ht="15.75" customHeight="1">
      <c r="A260" s="57" t="s">
        <v>315</v>
      </c>
      <c r="B260" s="57" t="s">
        <v>316</v>
      </c>
      <c r="C260" s="57" t="s">
        <v>6</v>
      </c>
      <c r="D260" s="57" t="s">
        <v>328</v>
      </c>
      <c r="E260" s="57" t="s">
        <v>4</v>
      </c>
      <c r="F260" s="57" t="s">
        <v>1055</v>
      </c>
      <c r="G260" s="57" t="s">
        <v>583</v>
      </c>
      <c r="H260" s="151">
        <v>1.0</v>
      </c>
      <c r="I260" s="113">
        <v>6790.0</v>
      </c>
      <c r="J260" s="125"/>
      <c r="K260" s="178">
        <v>2850.0</v>
      </c>
      <c r="L260" s="151">
        <v>2423.0</v>
      </c>
      <c r="M260" s="175">
        <f>L260*H260</f>
        <v>2423</v>
      </c>
      <c r="N260" s="57" t="s">
        <v>1037</v>
      </c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  <c r="AA260" s="252"/>
      <c r="AB260" s="252"/>
      <c r="AC260" s="252"/>
      <c r="AD260" s="252"/>
      <c r="AE260" s="252"/>
      <c r="AF260" s="252"/>
      <c r="AG260" s="252"/>
      <c r="AH260" s="252"/>
      <c r="AI260" s="270"/>
      <c r="AJ260" s="270"/>
      <c r="AK260" s="270"/>
    </row>
    <row r="261" ht="15.75" hidden="1" customHeight="1">
      <c r="A261" s="271" t="s">
        <v>315</v>
      </c>
      <c r="B261" s="57" t="s">
        <v>316</v>
      </c>
      <c r="C261" s="57" t="s">
        <v>317</v>
      </c>
      <c r="D261" s="97" t="s">
        <v>567</v>
      </c>
      <c r="E261" s="57" t="s">
        <v>4</v>
      </c>
      <c r="F261" s="57" t="s">
        <v>728</v>
      </c>
      <c r="G261" s="57" t="s">
        <v>335</v>
      </c>
      <c r="H261" s="405">
        <v>1.0</v>
      </c>
      <c r="I261" s="120">
        <v>2490.0</v>
      </c>
      <c r="J261" s="120">
        <v>1990.0</v>
      </c>
      <c r="K261" s="449"/>
      <c r="L261" s="176">
        <v>830.0</v>
      </c>
      <c r="M261" s="409">
        <v>789.0</v>
      </c>
      <c r="N261" s="57" t="s">
        <v>629</v>
      </c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  <c r="AA261" s="252"/>
      <c r="AB261" s="252"/>
      <c r="AC261" s="252"/>
      <c r="AD261" s="252"/>
      <c r="AE261" s="252"/>
      <c r="AF261" s="252"/>
      <c r="AG261" s="252"/>
      <c r="AH261" s="252"/>
      <c r="AI261" s="270"/>
      <c r="AJ261" s="270"/>
      <c r="AK261" s="270"/>
    </row>
    <row r="262" ht="15.75" customHeight="1">
      <c r="A262" s="57" t="s">
        <v>315</v>
      </c>
      <c r="B262" s="57" t="s">
        <v>316</v>
      </c>
      <c r="C262" s="57" t="s">
        <v>6</v>
      </c>
      <c r="D262" s="57" t="s">
        <v>328</v>
      </c>
      <c r="E262" s="57" t="s">
        <v>4</v>
      </c>
      <c r="F262" s="57" t="s">
        <v>1056</v>
      </c>
      <c r="G262" s="57" t="s">
        <v>583</v>
      </c>
      <c r="H262" s="151">
        <v>1.0</v>
      </c>
      <c r="I262" s="113">
        <v>7190.0</v>
      </c>
      <c r="J262" s="125"/>
      <c r="K262" s="178">
        <v>3090.0</v>
      </c>
      <c r="L262" s="151">
        <v>2627.0</v>
      </c>
      <c r="M262" s="175">
        <f>L262*H262</f>
        <v>2627</v>
      </c>
      <c r="N262" s="57" t="s">
        <v>1037</v>
      </c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70"/>
      <c r="AJ262" s="270"/>
      <c r="AK262" s="270"/>
    </row>
    <row r="263" ht="15.75" hidden="1" customHeight="1">
      <c r="A263" s="271" t="s">
        <v>315</v>
      </c>
      <c r="B263" s="57" t="s">
        <v>316</v>
      </c>
      <c r="C263" s="58"/>
      <c r="D263" s="97" t="s">
        <v>567</v>
      </c>
      <c r="E263" s="57" t="s">
        <v>4</v>
      </c>
      <c r="F263" s="57" t="s">
        <v>730</v>
      </c>
      <c r="G263" s="57" t="s">
        <v>335</v>
      </c>
      <c r="H263" s="405">
        <v>1.0</v>
      </c>
      <c r="I263" s="120">
        <v>3490.0</v>
      </c>
      <c r="J263" s="120">
        <v>2190.0</v>
      </c>
      <c r="K263" s="449"/>
      <c r="L263" s="176" t="s">
        <v>731</v>
      </c>
      <c r="M263" s="409">
        <v>814.0</v>
      </c>
      <c r="N263" s="57" t="s">
        <v>629</v>
      </c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  <c r="AA263" s="252"/>
      <c r="AB263" s="252"/>
      <c r="AC263" s="252"/>
      <c r="AD263" s="252"/>
      <c r="AE263" s="252"/>
      <c r="AF263" s="252"/>
      <c r="AG263" s="252"/>
      <c r="AH263" s="252"/>
      <c r="AI263" s="270"/>
      <c r="AJ263" s="270"/>
      <c r="AK263" s="270"/>
    </row>
    <row r="264" ht="15.75" customHeight="1">
      <c r="A264" s="57" t="s">
        <v>315</v>
      </c>
      <c r="B264" s="57" t="s">
        <v>316</v>
      </c>
      <c r="C264" s="57" t="s">
        <v>6</v>
      </c>
      <c r="D264" s="57" t="s">
        <v>328</v>
      </c>
      <c r="E264" s="57" t="s">
        <v>4</v>
      </c>
      <c r="F264" s="57" t="s">
        <v>1057</v>
      </c>
      <c r="G264" s="57" t="s">
        <v>583</v>
      </c>
      <c r="H264" s="151">
        <v>1.0</v>
      </c>
      <c r="I264" s="113">
        <v>7190.0</v>
      </c>
      <c r="J264" s="125"/>
      <c r="K264" s="178">
        <v>3090.0</v>
      </c>
      <c r="L264" s="151">
        <v>2627.0</v>
      </c>
      <c r="M264" s="175">
        <f>L264*H264</f>
        <v>2627</v>
      </c>
      <c r="N264" s="57" t="s">
        <v>1037</v>
      </c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  <c r="AA264" s="252"/>
      <c r="AB264" s="252"/>
      <c r="AC264" s="252"/>
      <c r="AD264" s="252"/>
      <c r="AE264" s="252"/>
      <c r="AF264" s="252"/>
      <c r="AG264" s="252"/>
      <c r="AH264" s="252"/>
      <c r="AI264" s="270"/>
      <c r="AJ264" s="270"/>
      <c r="AK264" s="270"/>
    </row>
    <row r="265" ht="15.75" hidden="1" customHeight="1">
      <c r="A265" s="271" t="s">
        <v>315</v>
      </c>
      <c r="B265" s="57" t="s">
        <v>316</v>
      </c>
      <c r="C265" s="58"/>
      <c r="D265" s="97" t="s">
        <v>567</v>
      </c>
      <c r="E265" s="57" t="s">
        <v>4</v>
      </c>
      <c r="F265" s="57" t="s">
        <v>732</v>
      </c>
      <c r="G265" s="57" t="s">
        <v>335</v>
      </c>
      <c r="H265" s="151">
        <v>1.0</v>
      </c>
      <c r="I265" s="113">
        <v>2990.0</v>
      </c>
      <c r="J265" s="132">
        <v>2190.0</v>
      </c>
      <c r="K265" s="410"/>
      <c r="L265" s="411">
        <v>1097.0</v>
      </c>
      <c r="M265" s="412">
        <v>932.0</v>
      </c>
      <c r="N265" s="57" t="s">
        <v>748</v>
      </c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  <c r="AA265" s="252"/>
      <c r="AB265" s="252"/>
      <c r="AC265" s="252"/>
      <c r="AD265" s="252"/>
      <c r="AE265" s="252"/>
      <c r="AF265" s="252"/>
      <c r="AG265" s="252"/>
      <c r="AH265" s="252"/>
      <c r="AI265" s="252"/>
      <c r="AJ265" s="270"/>
      <c r="AK265" s="270"/>
      <c r="AL265" s="270"/>
    </row>
    <row r="266" ht="15.75" hidden="1" customHeight="1">
      <c r="A266" s="271" t="s">
        <v>315</v>
      </c>
      <c r="B266" s="57" t="s">
        <v>331</v>
      </c>
      <c r="C266" s="58"/>
      <c r="D266" s="97" t="s">
        <v>567</v>
      </c>
      <c r="E266" s="57" t="s">
        <v>4</v>
      </c>
      <c r="F266" s="57" t="s">
        <v>807</v>
      </c>
      <c r="G266" s="57" t="s">
        <v>335</v>
      </c>
      <c r="H266" s="151">
        <v>1.0</v>
      </c>
      <c r="I266" s="113">
        <v>5990.0</v>
      </c>
      <c r="J266" s="132">
        <v>4790.0</v>
      </c>
      <c r="K266" s="410"/>
      <c r="L266" s="411">
        <v>1497.0</v>
      </c>
      <c r="M266" s="412">
        <v>1272.0</v>
      </c>
      <c r="N266" s="57" t="s">
        <v>748</v>
      </c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  <c r="AA266" s="252"/>
      <c r="AB266" s="252"/>
      <c r="AC266" s="252"/>
      <c r="AD266" s="252"/>
      <c r="AE266" s="252"/>
      <c r="AF266" s="252"/>
      <c r="AG266" s="252"/>
      <c r="AH266" s="252"/>
      <c r="AI266" s="252"/>
      <c r="AJ266" s="270"/>
      <c r="AK266" s="270"/>
      <c r="AL266" s="270"/>
    </row>
    <row r="267" ht="15.75" customHeight="1">
      <c r="A267" s="57" t="s">
        <v>315</v>
      </c>
      <c r="B267" s="57" t="s">
        <v>316</v>
      </c>
      <c r="C267" s="57" t="s">
        <v>6</v>
      </c>
      <c r="D267" s="57" t="s">
        <v>328</v>
      </c>
      <c r="E267" s="57" t="s">
        <v>4</v>
      </c>
      <c r="F267" s="57" t="s">
        <v>1059</v>
      </c>
      <c r="G267" s="57" t="s">
        <v>583</v>
      </c>
      <c r="H267" s="151">
        <v>1.0</v>
      </c>
      <c r="I267" s="113">
        <v>6990.0</v>
      </c>
      <c r="J267" s="125"/>
      <c r="K267" s="178">
        <v>2950.0</v>
      </c>
      <c r="L267" s="151">
        <v>2508.0</v>
      </c>
      <c r="M267" s="175">
        <f>L267*H267</f>
        <v>2508</v>
      </c>
      <c r="N267" s="57" t="s">
        <v>1037</v>
      </c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  <c r="AH267" s="252"/>
      <c r="AI267" s="270"/>
      <c r="AJ267" s="270"/>
      <c r="AK267" s="270"/>
    </row>
    <row r="268" ht="15.75" hidden="1" customHeight="1">
      <c r="A268" s="271" t="s">
        <v>315</v>
      </c>
      <c r="B268" s="57" t="s">
        <v>331</v>
      </c>
      <c r="C268" s="58"/>
      <c r="D268" s="97" t="s">
        <v>567</v>
      </c>
      <c r="E268" s="57" t="s">
        <v>4</v>
      </c>
      <c r="F268" s="57" t="s">
        <v>808</v>
      </c>
      <c r="G268" s="57" t="s">
        <v>335</v>
      </c>
      <c r="H268" s="151">
        <v>1.0</v>
      </c>
      <c r="I268" s="113">
        <v>5990.0</v>
      </c>
      <c r="J268" s="132">
        <v>4790.0</v>
      </c>
      <c r="K268" s="410"/>
      <c r="L268" s="411">
        <v>1497.0</v>
      </c>
      <c r="M268" s="412">
        <v>1272.0</v>
      </c>
      <c r="N268" s="57" t="s">
        <v>748</v>
      </c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  <c r="AA268" s="252"/>
      <c r="AB268" s="252"/>
      <c r="AC268" s="252"/>
      <c r="AD268" s="252"/>
      <c r="AE268" s="252"/>
      <c r="AF268" s="252"/>
      <c r="AG268" s="252"/>
      <c r="AH268" s="252"/>
      <c r="AI268" s="252"/>
      <c r="AJ268" s="270"/>
      <c r="AK268" s="270"/>
      <c r="AL268" s="270"/>
    </row>
    <row r="269" ht="15.75" customHeight="1">
      <c r="A269" s="57" t="s">
        <v>315</v>
      </c>
      <c r="B269" s="57" t="s">
        <v>316</v>
      </c>
      <c r="C269" s="57" t="s">
        <v>6</v>
      </c>
      <c r="D269" s="57" t="s">
        <v>328</v>
      </c>
      <c r="E269" s="57" t="s">
        <v>4</v>
      </c>
      <c r="F269" s="57" t="s">
        <v>1060</v>
      </c>
      <c r="G269" s="57" t="s">
        <v>583</v>
      </c>
      <c r="H269" s="151">
        <v>0.0</v>
      </c>
      <c r="I269" s="113">
        <v>6990.0</v>
      </c>
      <c r="J269" s="125"/>
      <c r="K269" s="178">
        <v>2950.0</v>
      </c>
      <c r="L269" s="151">
        <v>2508.0</v>
      </c>
      <c r="M269" s="175">
        <f t="shared" ref="M269:M270" si="19">L269*H269</f>
        <v>0</v>
      </c>
      <c r="N269" s="57" t="s">
        <v>1037</v>
      </c>
      <c r="O269" s="363" t="s">
        <v>2174</v>
      </c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70"/>
      <c r="AJ269" s="270"/>
      <c r="AK269" s="270"/>
    </row>
    <row r="270" ht="15.75" customHeight="1">
      <c r="A270" s="57" t="s">
        <v>315</v>
      </c>
      <c r="B270" s="57" t="s">
        <v>316</v>
      </c>
      <c r="C270" s="57" t="s">
        <v>6</v>
      </c>
      <c r="D270" s="57" t="s">
        <v>328</v>
      </c>
      <c r="E270" s="57" t="s">
        <v>4</v>
      </c>
      <c r="F270" s="57" t="s">
        <v>1061</v>
      </c>
      <c r="G270" s="57" t="s">
        <v>583</v>
      </c>
      <c r="H270" s="151">
        <v>1.0</v>
      </c>
      <c r="I270" s="113">
        <v>6790.0</v>
      </c>
      <c r="J270" s="125"/>
      <c r="K270" s="178">
        <v>2850.0</v>
      </c>
      <c r="L270" s="151">
        <v>2423.0</v>
      </c>
      <c r="M270" s="175">
        <f t="shared" si="19"/>
        <v>2423</v>
      </c>
      <c r="N270" s="57" t="s">
        <v>1037</v>
      </c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  <c r="AA270" s="252"/>
      <c r="AB270" s="252"/>
      <c r="AC270" s="252"/>
      <c r="AD270" s="252"/>
      <c r="AE270" s="252"/>
      <c r="AF270" s="252"/>
      <c r="AG270" s="252"/>
      <c r="AH270" s="252"/>
      <c r="AI270" s="270"/>
      <c r="AJ270" s="270"/>
      <c r="AK270" s="270"/>
    </row>
    <row r="271" ht="15.75" hidden="1" customHeight="1">
      <c r="A271" s="271" t="s">
        <v>315</v>
      </c>
      <c r="B271" s="57" t="s">
        <v>316</v>
      </c>
      <c r="C271" s="58"/>
      <c r="D271" s="97" t="s">
        <v>567</v>
      </c>
      <c r="E271" s="57" t="s">
        <v>4</v>
      </c>
      <c r="F271" s="57" t="s">
        <v>736</v>
      </c>
      <c r="G271" s="57" t="s">
        <v>335</v>
      </c>
      <c r="H271" s="38">
        <v>1.0</v>
      </c>
      <c r="I271" s="113">
        <v>2390.0</v>
      </c>
      <c r="J271" s="113">
        <v>1990.0</v>
      </c>
      <c r="K271" s="104"/>
      <c r="L271" s="133">
        <v>830.0</v>
      </c>
      <c r="M271" s="412">
        <v>706.0</v>
      </c>
      <c r="N271" s="57" t="s">
        <v>748</v>
      </c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  <c r="AA271" s="252"/>
      <c r="AB271" s="252"/>
      <c r="AC271" s="252"/>
      <c r="AD271" s="252"/>
      <c r="AE271" s="252"/>
      <c r="AF271" s="252"/>
      <c r="AG271" s="252"/>
      <c r="AH271" s="252"/>
      <c r="AI271" s="252"/>
      <c r="AJ271" s="270"/>
      <c r="AK271" s="270"/>
      <c r="AL271" s="270"/>
    </row>
    <row r="272" hidden="1">
      <c r="A272" s="57" t="s">
        <v>315</v>
      </c>
      <c r="B272" s="57" t="s">
        <v>577</v>
      </c>
      <c r="C272" s="57"/>
      <c r="D272" s="57" t="s">
        <v>474</v>
      </c>
      <c r="E272" s="57" t="s">
        <v>4</v>
      </c>
      <c r="F272" s="58" t="s">
        <v>580</v>
      </c>
      <c r="G272" s="154" t="s">
        <v>1094</v>
      </c>
      <c r="H272" s="77">
        <v>1.0</v>
      </c>
      <c r="I272" s="59">
        <v>13490.0</v>
      </c>
      <c r="J272" s="59">
        <v>10790.0</v>
      </c>
      <c r="K272" s="179">
        <v>5390.0</v>
      </c>
      <c r="L272" s="151">
        <v>3773.0</v>
      </c>
      <c r="M272" s="175">
        <f t="shared" ref="M272:M280" si="20">L272*H272</f>
        <v>3773</v>
      </c>
      <c r="N272" s="57" t="s">
        <v>1095</v>
      </c>
      <c r="O272" s="58"/>
      <c r="P272" s="58"/>
      <c r="Q272" s="184">
        <v>1.0</v>
      </c>
      <c r="R272" s="14"/>
      <c r="S272" s="14"/>
      <c r="T272" s="14"/>
      <c r="U272" s="16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hidden="1">
      <c r="A273" s="57" t="s">
        <v>315</v>
      </c>
      <c r="B273" s="57" t="s">
        <v>577</v>
      </c>
      <c r="C273" s="57"/>
      <c r="D273" s="57" t="s">
        <v>474</v>
      </c>
      <c r="E273" s="57" t="s">
        <v>4</v>
      </c>
      <c r="F273" s="58" t="s">
        <v>1096</v>
      </c>
      <c r="G273" s="154" t="s">
        <v>1097</v>
      </c>
      <c r="H273" s="77">
        <v>0.0</v>
      </c>
      <c r="I273" s="120">
        <v>14490.0</v>
      </c>
      <c r="J273" s="120">
        <v>11990.0</v>
      </c>
      <c r="K273" s="178">
        <v>5790.0</v>
      </c>
      <c r="L273" s="151">
        <v>5211.0</v>
      </c>
      <c r="M273" s="175">
        <f t="shared" si="20"/>
        <v>0</v>
      </c>
      <c r="N273" s="57" t="s">
        <v>1095</v>
      </c>
      <c r="O273" s="57" t="s">
        <v>2175</v>
      </c>
      <c r="P273" s="58"/>
      <c r="Q273" s="184">
        <v>1.0</v>
      </c>
      <c r="R273" s="14"/>
      <c r="S273" s="14"/>
      <c r="T273" s="14"/>
      <c r="U273" s="16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>
      <c r="A274" s="57" t="s">
        <v>315</v>
      </c>
      <c r="B274" s="57" t="s">
        <v>316</v>
      </c>
      <c r="C274" s="57"/>
      <c r="D274" s="57" t="s">
        <v>328</v>
      </c>
      <c r="E274" s="57" t="s">
        <v>4</v>
      </c>
      <c r="F274" s="58" t="s">
        <v>1098</v>
      </c>
      <c r="G274" s="154" t="s">
        <v>335</v>
      </c>
      <c r="H274" s="77">
        <v>0.0</v>
      </c>
      <c r="I274" s="113">
        <v>3190.0</v>
      </c>
      <c r="J274" s="132">
        <v>2790.0</v>
      </c>
      <c r="K274" s="178">
        <v>1330.0</v>
      </c>
      <c r="L274" s="151">
        <v>1130.5</v>
      </c>
      <c r="M274" s="175">
        <f t="shared" si="20"/>
        <v>0</v>
      </c>
      <c r="N274" s="57" t="s">
        <v>1095</v>
      </c>
      <c r="O274" s="57" t="s">
        <v>2176</v>
      </c>
      <c r="P274" s="58"/>
      <c r="Q274" s="184">
        <v>1.0</v>
      </c>
      <c r="R274" s="14"/>
      <c r="S274" s="14"/>
      <c r="T274" s="14"/>
      <c r="U274" s="16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hidden="1">
      <c r="A275" s="57" t="s">
        <v>315</v>
      </c>
      <c r="B275" s="57" t="s">
        <v>577</v>
      </c>
      <c r="C275" s="57"/>
      <c r="D275" s="57" t="s">
        <v>474</v>
      </c>
      <c r="E275" s="57" t="s">
        <v>4</v>
      </c>
      <c r="F275" s="58" t="s">
        <v>1099</v>
      </c>
      <c r="G275" s="154" t="s">
        <v>1100</v>
      </c>
      <c r="H275" s="77">
        <v>1.0</v>
      </c>
      <c r="I275" s="113">
        <v>12190.0</v>
      </c>
      <c r="J275" s="132">
        <v>10970.0</v>
      </c>
      <c r="K275" s="178">
        <v>5290.0</v>
      </c>
      <c r="L275" s="151">
        <v>4761.0</v>
      </c>
      <c r="M275" s="175">
        <f t="shared" si="20"/>
        <v>4761</v>
      </c>
      <c r="N275" s="57" t="s">
        <v>1095</v>
      </c>
      <c r="O275" s="58"/>
      <c r="P275" s="58"/>
      <c r="Q275" s="184">
        <v>1.0</v>
      </c>
      <c r="R275" s="14"/>
      <c r="S275" s="14"/>
      <c r="T275" s="14"/>
      <c r="U275" s="16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hidden="1">
      <c r="A276" s="57" t="s">
        <v>315</v>
      </c>
      <c r="B276" s="57" t="s">
        <v>577</v>
      </c>
      <c r="C276" s="57"/>
      <c r="D276" s="57" t="s">
        <v>474</v>
      </c>
      <c r="E276" s="57" t="s">
        <v>4</v>
      </c>
      <c r="F276" s="58" t="s">
        <v>1101</v>
      </c>
      <c r="G276" s="154" t="s">
        <v>1097</v>
      </c>
      <c r="H276" s="77">
        <v>1.0</v>
      </c>
      <c r="I276" s="120">
        <v>14490.0</v>
      </c>
      <c r="J276" s="120">
        <v>11990.0</v>
      </c>
      <c r="K276" s="178">
        <v>5790.0</v>
      </c>
      <c r="L276" s="151">
        <v>5211.0</v>
      </c>
      <c r="M276" s="175">
        <f t="shared" si="20"/>
        <v>5211</v>
      </c>
      <c r="N276" s="57" t="s">
        <v>1095</v>
      </c>
      <c r="O276" s="63"/>
      <c r="P276" s="63"/>
      <c r="Q276" s="184">
        <v>1.0</v>
      </c>
      <c r="R276" s="14"/>
      <c r="S276" s="14"/>
      <c r="T276" s="14"/>
      <c r="U276" s="16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hidden="1">
      <c r="A277" s="57" t="s">
        <v>315</v>
      </c>
      <c r="B277" s="57" t="s">
        <v>577</v>
      </c>
      <c r="C277" s="57"/>
      <c r="D277" s="57" t="s">
        <v>474</v>
      </c>
      <c r="E277" s="57" t="s">
        <v>4</v>
      </c>
      <c r="F277" s="58" t="s">
        <v>1102</v>
      </c>
      <c r="G277" s="154" t="s">
        <v>1094</v>
      </c>
      <c r="H277" s="77">
        <v>1.0</v>
      </c>
      <c r="I277" s="59">
        <v>13490.0</v>
      </c>
      <c r="J277" s="59">
        <v>10790.0</v>
      </c>
      <c r="K277" s="178">
        <v>5390.0</v>
      </c>
      <c r="L277" s="151">
        <v>3773.0</v>
      </c>
      <c r="M277" s="175">
        <f t="shared" si="20"/>
        <v>3773</v>
      </c>
      <c r="N277" s="57" t="s">
        <v>1095</v>
      </c>
      <c r="O277" s="63"/>
      <c r="P277" s="63"/>
      <c r="Q277" s="184">
        <v>1.0</v>
      </c>
      <c r="R277" s="14"/>
      <c r="S277" s="14"/>
      <c r="T277" s="14"/>
      <c r="U277" s="16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>
      <c r="A278" s="57" t="s">
        <v>315</v>
      </c>
      <c r="B278" s="57" t="s">
        <v>316</v>
      </c>
      <c r="C278" s="57"/>
      <c r="D278" s="57" t="s">
        <v>328</v>
      </c>
      <c r="E278" s="57" t="s">
        <v>4</v>
      </c>
      <c r="F278" s="58" t="s">
        <v>1103</v>
      </c>
      <c r="G278" s="154" t="s">
        <v>335</v>
      </c>
      <c r="H278" s="77">
        <v>1.0</v>
      </c>
      <c r="I278" s="113">
        <v>3590.0</v>
      </c>
      <c r="J278" s="125"/>
      <c r="K278" s="178">
        <v>1330.0</v>
      </c>
      <c r="L278" s="151">
        <v>1130.5</v>
      </c>
      <c r="M278" s="175">
        <f t="shared" si="20"/>
        <v>1130.5</v>
      </c>
      <c r="N278" s="57" t="s">
        <v>1095</v>
      </c>
      <c r="O278" s="63"/>
      <c r="P278" s="63"/>
      <c r="Q278" s="184">
        <v>1.0</v>
      </c>
      <c r="R278" s="14"/>
      <c r="S278" s="14"/>
      <c r="T278" s="14"/>
      <c r="U278" s="16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hidden="1">
      <c r="A279" s="57" t="s">
        <v>315</v>
      </c>
      <c r="B279" s="57" t="s">
        <v>577</v>
      </c>
      <c r="C279" s="57"/>
      <c r="D279" s="57" t="s">
        <v>474</v>
      </c>
      <c r="E279" s="57" t="s">
        <v>4</v>
      </c>
      <c r="F279" s="58" t="s">
        <v>1104</v>
      </c>
      <c r="G279" s="154" t="s">
        <v>1097</v>
      </c>
      <c r="H279" s="77">
        <v>1.0</v>
      </c>
      <c r="I279" s="120">
        <v>14490.0</v>
      </c>
      <c r="J279" s="120">
        <v>11990.0</v>
      </c>
      <c r="K279" s="178">
        <v>5790.0</v>
      </c>
      <c r="L279" s="38">
        <v>5211.0</v>
      </c>
      <c r="M279" s="175">
        <f t="shared" si="20"/>
        <v>5211</v>
      </c>
      <c r="N279" s="57" t="s">
        <v>1095</v>
      </c>
      <c r="O279" s="58"/>
      <c r="P279" s="58"/>
      <c r="Q279" s="184">
        <v>1.0</v>
      </c>
      <c r="R279" s="14"/>
      <c r="S279" s="14"/>
      <c r="T279" s="14"/>
      <c r="U279" s="16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hidden="1">
      <c r="A280" s="57" t="s">
        <v>315</v>
      </c>
      <c r="B280" s="57" t="s">
        <v>316</v>
      </c>
      <c r="C280" s="57" t="s">
        <v>22</v>
      </c>
      <c r="D280" s="57"/>
      <c r="E280" s="57" t="s">
        <v>4</v>
      </c>
      <c r="F280" s="58" t="s">
        <v>1105</v>
      </c>
      <c r="G280" s="154" t="s">
        <v>524</v>
      </c>
      <c r="H280" s="77">
        <v>1.0</v>
      </c>
      <c r="I280" s="113">
        <v>13990.0</v>
      </c>
      <c r="J280" s="125"/>
      <c r="K280" s="178">
        <v>6330.0</v>
      </c>
      <c r="L280" s="38">
        <v>6014.0</v>
      </c>
      <c r="M280" s="175">
        <f t="shared" si="20"/>
        <v>6014</v>
      </c>
      <c r="N280" s="57" t="s">
        <v>1095</v>
      </c>
      <c r="O280" s="58"/>
      <c r="P280" s="58"/>
      <c r="Q280" s="184">
        <v>1.0</v>
      </c>
      <c r="R280" s="14"/>
      <c r="S280" s="14"/>
      <c r="T280" s="14"/>
      <c r="U280" s="16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hidden="1">
      <c r="A281" s="271" t="s">
        <v>315</v>
      </c>
      <c r="B281" s="57" t="s">
        <v>316</v>
      </c>
      <c r="C281" s="58"/>
      <c r="D281" s="97" t="s">
        <v>567</v>
      </c>
      <c r="E281" s="57" t="s">
        <v>4</v>
      </c>
      <c r="F281" s="57" t="s">
        <v>740</v>
      </c>
      <c r="G281" s="57" t="s">
        <v>335</v>
      </c>
      <c r="H281" s="422">
        <v>1.0</v>
      </c>
      <c r="I281" s="120">
        <v>2790.0</v>
      </c>
      <c r="J281" s="120"/>
      <c r="K281" s="449"/>
      <c r="L281" s="61">
        <v>930.0</v>
      </c>
      <c r="M281" s="409">
        <v>884.0</v>
      </c>
      <c r="N281" s="57" t="s">
        <v>629</v>
      </c>
      <c r="O281" s="380"/>
      <c r="P281" s="380"/>
      <c r="Q281" s="433"/>
      <c r="R281" s="276"/>
      <c r="S281" s="276"/>
      <c r="T281" s="276"/>
      <c r="U281" s="277"/>
      <c r="V281" s="276"/>
      <c r="W281" s="276"/>
      <c r="X281" s="276"/>
      <c r="Y281" s="276"/>
      <c r="Z281" s="276"/>
      <c r="AA281" s="276"/>
      <c r="AB281" s="276"/>
      <c r="AC281" s="276"/>
      <c r="AD281" s="276"/>
      <c r="AE281" s="276"/>
      <c r="AF281" s="276"/>
      <c r="AG281" s="276"/>
      <c r="AH281" s="276"/>
      <c r="AI281" s="296"/>
      <c r="AJ281" s="270"/>
      <c r="AK281" s="270"/>
    </row>
    <row r="282">
      <c r="A282" s="57" t="s">
        <v>315</v>
      </c>
      <c r="B282" s="57" t="s">
        <v>316</v>
      </c>
      <c r="C282" s="57" t="s">
        <v>6</v>
      </c>
      <c r="D282" s="57" t="s">
        <v>328</v>
      </c>
      <c r="E282" s="57" t="s">
        <v>4</v>
      </c>
      <c r="F282" s="58" t="s">
        <v>1109</v>
      </c>
      <c r="G282" s="154" t="s">
        <v>524</v>
      </c>
      <c r="H282" s="77">
        <v>1.0</v>
      </c>
      <c r="I282" s="113">
        <v>19390.0</v>
      </c>
      <c r="J282" s="132">
        <v>15390.0</v>
      </c>
      <c r="K282" s="178">
        <v>7663.0</v>
      </c>
      <c r="L282" s="38">
        <v>6897.0</v>
      </c>
      <c r="M282" s="175">
        <f t="shared" ref="M282:M283" si="21">L282*H282</f>
        <v>6897</v>
      </c>
      <c r="N282" s="57" t="s">
        <v>1095</v>
      </c>
      <c r="O282" s="58"/>
      <c r="P282" s="58"/>
      <c r="Q282" s="184">
        <v>1.0</v>
      </c>
      <c r="R282" s="14"/>
      <c r="S282" s="14"/>
      <c r="T282" s="14"/>
      <c r="U282" s="16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>
      <c r="A283" s="57" t="s">
        <v>315</v>
      </c>
      <c r="B283" s="57" t="s">
        <v>316</v>
      </c>
      <c r="C283" s="57"/>
      <c r="D283" s="57" t="s">
        <v>328</v>
      </c>
      <c r="E283" s="57" t="s">
        <v>4</v>
      </c>
      <c r="F283" s="58" t="s">
        <v>1110</v>
      </c>
      <c r="G283" s="154" t="s">
        <v>335</v>
      </c>
      <c r="H283" s="77">
        <v>1.0</v>
      </c>
      <c r="I283" s="113">
        <v>3190.0</v>
      </c>
      <c r="J283" s="132">
        <v>2790.0</v>
      </c>
      <c r="K283" s="178">
        <v>1330.0</v>
      </c>
      <c r="L283" s="38">
        <v>1130.5</v>
      </c>
      <c r="M283" s="175">
        <f t="shared" si="21"/>
        <v>1130.5</v>
      </c>
      <c r="N283" s="57" t="s">
        <v>1095</v>
      </c>
      <c r="O283" s="58"/>
      <c r="P283" s="58"/>
      <c r="Q283" s="184">
        <v>2.0</v>
      </c>
      <c r="R283" s="14"/>
      <c r="S283" s="14"/>
      <c r="T283" s="14"/>
      <c r="U283" s="16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hidden="1">
      <c r="A284" s="271" t="s">
        <v>315</v>
      </c>
      <c r="B284" s="57" t="s">
        <v>316</v>
      </c>
      <c r="C284" s="58"/>
      <c r="D284" s="97" t="s">
        <v>567</v>
      </c>
      <c r="E284" s="57" t="s">
        <v>4</v>
      </c>
      <c r="F284" s="57" t="s">
        <v>809</v>
      </c>
      <c r="G284" s="57" t="s">
        <v>335</v>
      </c>
      <c r="H284" s="77">
        <v>1.0</v>
      </c>
      <c r="I284" s="113">
        <v>2790.0</v>
      </c>
      <c r="J284" s="113">
        <v>2190.0</v>
      </c>
      <c r="K284" s="410"/>
      <c r="L284" s="133">
        <v>930.0</v>
      </c>
      <c r="M284" s="412">
        <v>791.0</v>
      </c>
      <c r="N284" s="57" t="s">
        <v>748</v>
      </c>
      <c r="O284" s="274"/>
      <c r="P284" s="380"/>
      <c r="Q284" s="433"/>
      <c r="R284" s="276"/>
      <c r="S284" s="276"/>
      <c r="T284" s="276"/>
      <c r="U284" s="277"/>
      <c r="V284" s="276"/>
      <c r="W284" s="276"/>
      <c r="X284" s="276"/>
      <c r="Y284" s="276"/>
      <c r="Z284" s="276"/>
      <c r="AA284" s="276"/>
      <c r="AB284" s="276"/>
      <c r="AC284" s="276"/>
      <c r="AD284" s="276"/>
      <c r="AE284" s="276"/>
      <c r="AF284" s="276"/>
      <c r="AG284" s="276"/>
      <c r="AH284" s="276"/>
      <c r="AI284" s="276"/>
      <c r="AJ284" s="270"/>
      <c r="AK284" s="270"/>
      <c r="AL284" s="270"/>
    </row>
    <row r="285">
      <c r="A285" s="57" t="s">
        <v>315</v>
      </c>
      <c r="B285" s="57" t="s">
        <v>316</v>
      </c>
      <c r="C285" s="57"/>
      <c r="D285" s="57" t="s">
        <v>328</v>
      </c>
      <c r="E285" s="57" t="s">
        <v>4</v>
      </c>
      <c r="F285" s="58" t="s">
        <v>759</v>
      </c>
      <c r="G285" s="154" t="s">
        <v>335</v>
      </c>
      <c r="H285" s="77">
        <v>1.0</v>
      </c>
      <c r="I285" s="113">
        <v>3190.0</v>
      </c>
      <c r="J285" s="132">
        <v>2790.0</v>
      </c>
      <c r="K285" s="178">
        <v>1330.0</v>
      </c>
      <c r="L285" s="38">
        <v>1130.5</v>
      </c>
      <c r="M285" s="175">
        <f>L285*H285</f>
        <v>1130.5</v>
      </c>
      <c r="N285" s="57" t="s">
        <v>1095</v>
      </c>
      <c r="O285" s="58"/>
      <c r="P285" s="58"/>
      <c r="Q285" s="184">
        <v>2.0</v>
      </c>
      <c r="R285" s="14"/>
      <c r="S285" s="14"/>
      <c r="T285" s="14"/>
      <c r="U285" s="16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63"/>
    </row>
    <row r="286" hidden="1">
      <c r="A286" s="271" t="s">
        <v>315</v>
      </c>
      <c r="B286" s="57" t="s">
        <v>316</v>
      </c>
      <c r="C286" s="58"/>
      <c r="D286" s="97" t="s">
        <v>567</v>
      </c>
      <c r="E286" s="57" t="s">
        <v>4</v>
      </c>
      <c r="F286" s="57" t="s">
        <v>810</v>
      </c>
      <c r="G286" s="57" t="s">
        <v>335</v>
      </c>
      <c r="H286" s="77">
        <v>1.0</v>
      </c>
      <c r="I286" s="113">
        <v>2790.0</v>
      </c>
      <c r="J286" s="113">
        <v>2190.0</v>
      </c>
      <c r="K286" s="410"/>
      <c r="L286" s="133">
        <v>930.0</v>
      </c>
      <c r="M286" s="412">
        <v>791.0</v>
      </c>
      <c r="N286" s="57" t="s">
        <v>748</v>
      </c>
      <c r="O286" s="274"/>
      <c r="P286" s="380"/>
      <c r="Q286" s="433"/>
      <c r="R286" s="276"/>
      <c r="S286" s="276"/>
      <c r="T286" s="276"/>
      <c r="U286" s="277"/>
      <c r="V286" s="276"/>
      <c r="W286" s="276"/>
      <c r="X286" s="276"/>
      <c r="Y286" s="276"/>
      <c r="Z286" s="276"/>
      <c r="AA286" s="276"/>
      <c r="AB286" s="276"/>
      <c r="AC286" s="276"/>
      <c r="AD286" s="276"/>
      <c r="AE286" s="276"/>
      <c r="AF286" s="276"/>
      <c r="AG286" s="276"/>
      <c r="AH286" s="276"/>
      <c r="AI286" s="276"/>
      <c r="AJ286" s="270"/>
      <c r="AK286" s="270"/>
      <c r="AL286" s="270"/>
    </row>
    <row r="287">
      <c r="A287" s="57" t="s">
        <v>315</v>
      </c>
      <c r="B287" s="57" t="s">
        <v>316</v>
      </c>
      <c r="C287" s="57"/>
      <c r="D287" s="57" t="s">
        <v>328</v>
      </c>
      <c r="E287" s="57" t="s">
        <v>4</v>
      </c>
      <c r="F287" s="58" t="s">
        <v>758</v>
      </c>
      <c r="G287" s="154" t="s">
        <v>335</v>
      </c>
      <c r="H287" s="77">
        <v>0.0</v>
      </c>
      <c r="I287" s="113">
        <v>3190.0</v>
      </c>
      <c r="J287" s="132">
        <v>2790.0</v>
      </c>
      <c r="K287" s="178">
        <v>1330.0</v>
      </c>
      <c r="L287" s="151">
        <v>1130.5</v>
      </c>
      <c r="M287" s="175">
        <f>L287*H287</f>
        <v>0</v>
      </c>
      <c r="N287" s="57" t="s">
        <v>1095</v>
      </c>
      <c r="O287" s="57" t="s">
        <v>2176</v>
      </c>
      <c r="P287" s="58"/>
      <c r="Q287" s="184">
        <v>1.0</v>
      </c>
      <c r="R287" s="14"/>
      <c r="S287" s="14"/>
      <c r="T287" s="14"/>
      <c r="U287" s="16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63"/>
    </row>
    <row r="288" hidden="1">
      <c r="A288" s="271" t="s">
        <v>315</v>
      </c>
      <c r="B288" s="57" t="s">
        <v>316</v>
      </c>
      <c r="C288" s="58"/>
      <c r="D288" s="97" t="s">
        <v>567</v>
      </c>
      <c r="E288" s="57" t="s">
        <v>4</v>
      </c>
      <c r="F288" s="57" t="s">
        <v>812</v>
      </c>
      <c r="G288" s="57" t="s">
        <v>335</v>
      </c>
      <c r="H288" s="77">
        <v>1.0</v>
      </c>
      <c r="I288" s="113">
        <v>2390.0</v>
      </c>
      <c r="J288" s="125"/>
      <c r="K288" s="410"/>
      <c r="L288" s="411">
        <v>930.0</v>
      </c>
      <c r="M288" s="412">
        <v>791.0</v>
      </c>
      <c r="N288" s="57" t="s">
        <v>748</v>
      </c>
      <c r="O288" s="274"/>
      <c r="P288" s="380"/>
      <c r="Q288" s="433"/>
      <c r="R288" s="276"/>
      <c r="S288" s="276"/>
      <c r="T288" s="276"/>
      <c r="U288" s="277"/>
      <c r="V288" s="276"/>
      <c r="W288" s="276"/>
      <c r="X288" s="276"/>
      <c r="Y288" s="276"/>
      <c r="Z288" s="276"/>
      <c r="AA288" s="276"/>
      <c r="AB288" s="276"/>
      <c r="AC288" s="276"/>
      <c r="AD288" s="276"/>
      <c r="AE288" s="276"/>
      <c r="AF288" s="276"/>
      <c r="AG288" s="276"/>
      <c r="AH288" s="276"/>
      <c r="AI288" s="276"/>
      <c r="AJ288" s="270"/>
      <c r="AK288" s="270"/>
      <c r="AL288" s="270"/>
    </row>
    <row r="289" hidden="1">
      <c r="A289" s="271" t="s">
        <v>315</v>
      </c>
      <c r="B289" s="57" t="s">
        <v>316</v>
      </c>
      <c r="C289" s="58"/>
      <c r="D289" s="97" t="s">
        <v>567</v>
      </c>
      <c r="E289" s="57" t="s">
        <v>4</v>
      </c>
      <c r="F289" s="57" t="s">
        <v>814</v>
      </c>
      <c r="G289" s="57" t="s">
        <v>335</v>
      </c>
      <c r="H289" s="77">
        <v>1.0</v>
      </c>
      <c r="I289" s="113">
        <v>2390.0</v>
      </c>
      <c r="J289" s="125"/>
      <c r="K289" s="410"/>
      <c r="L289" s="411">
        <v>930.0</v>
      </c>
      <c r="M289" s="412">
        <v>791.0</v>
      </c>
      <c r="N289" s="57" t="s">
        <v>748</v>
      </c>
      <c r="O289" s="274"/>
      <c r="P289" s="380"/>
      <c r="Q289" s="433"/>
      <c r="R289" s="276"/>
      <c r="S289" s="276"/>
      <c r="T289" s="276"/>
      <c r="U289" s="277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0"/>
      <c r="AK289" s="270"/>
      <c r="AL289" s="270"/>
    </row>
    <row r="290">
      <c r="A290" s="57" t="s">
        <v>315</v>
      </c>
      <c r="B290" s="57" t="s">
        <v>316</v>
      </c>
      <c r="C290" s="57" t="s">
        <v>22</v>
      </c>
      <c r="D290" s="57" t="s">
        <v>328</v>
      </c>
      <c r="E290" s="57" t="s">
        <v>4</v>
      </c>
      <c r="F290" s="58" t="s">
        <v>1113</v>
      </c>
      <c r="G290" s="154" t="s">
        <v>524</v>
      </c>
      <c r="H290" s="77">
        <v>1.0</v>
      </c>
      <c r="I290" s="113">
        <v>13390.0</v>
      </c>
      <c r="J290" s="125"/>
      <c r="K290" s="178">
        <v>5330.0</v>
      </c>
      <c r="L290" s="151">
        <v>5064.0</v>
      </c>
      <c r="M290" s="175">
        <f t="shared" ref="M290:M294" si="22">L290*H290</f>
        <v>5064</v>
      </c>
      <c r="N290" s="57" t="s">
        <v>1095</v>
      </c>
      <c r="O290" s="58"/>
      <c r="P290" s="58"/>
      <c r="Q290" s="184">
        <v>1.0</v>
      </c>
      <c r="R290" s="14"/>
      <c r="S290" s="14"/>
      <c r="T290" s="14"/>
      <c r="U290" s="16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63"/>
    </row>
    <row r="291">
      <c r="A291" s="57" t="s">
        <v>315</v>
      </c>
      <c r="B291" s="57" t="s">
        <v>316</v>
      </c>
      <c r="C291" s="57" t="s">
        <v>22</v>
      </c>
      <c r="D291" s="57" t="s">
        <v>328</v>
      </c>
      <c r="E291" s="57" t="s">
        <v>4</v>
      </c>
      <c r="F291" s="58" t="s">
        <v>1114</v>
      </c>
      <c r="G291" s="154" t="s">
        <v>524</v>
      </c>
      <c r="H291" s="77">
        <v>1.0</v>
      </c>
      <c r="I291" s="113">
        <v>26790.0</v>
      </c>
      <c r="J291" s="125"/>
      <c r="K291" s="178">
        <v>11663.0</v>
      </c>
      <c r="L291" s="151">
        <v>11080.0</v>
      </c>
      <c r="M291" s="175">
        <f t="shared" si="22"/>
        <v>11080</v>
      </c>
      <c r="N291" s="57" t="s">
        <v>1095</v>
      </c>
      <c r="O291" s="58"/>
      <c r="P291" s="58"/>
      <c r="Q291" s="184">
        <v>1.0</v>
      </c>
      <c r="R291" s="14"/>
      <c r="S291" s="14"/>
      <c r="T291" s="14"/>
      <c r="U291" s="16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63"/>
    </row>
    <row r="292">
      <c r="A292" s="57" t="s">
        <v>315</v>
      </c>
      <c r="B292" s="57" t="s">
        <v>316</v>
      </c>
      <c r="C292" s="57" t="s">
        <v>6</v>
      </c>
      <c r="D292" s="57" t="s">
        <v>328</v>
      </c>
      <c r="E292" s="57" t="s">
        <v>4</v>
      </c>
      <c r="F292" s="58" t="s">
        <v>1115</v>
      </c>
      <c r="G292" s="154" t="s">
        <v>524</v>
      </c>
      <c r="H292" s="77">
        <v>1.0</v>
      </c>
      <c r="I292" s="113">
        <v>15590.0</v>
      </c>
      <c r="J292" s="125"/>
      <c r="K292" s="178">
        <v>5500.0</v>
      </c>
      <c r="L292" s="151">
        <v>5225.0</v>
      </c>
      <c r="M292" s="175">
        <f t="shared" si="22"/>
        <v>5225</v>
      </c>
      <c r="N292" s="57" t="s">
        <v>1095</v>
      </c>
      <c r="O292" s="58"/>
      <c r="P292" s="58"/>
      <c r="Q292" s="184">
        <v>2.0</v>
      </c>
      <c r="R292" s="14"/>
      <c r="S292" s="14"/>
      <c r="T292" s="14"/>
      <c r="U292" s="16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hidden="1">
      <c r="A293" s="57" t="s">
        <v>315</v>
      </c>
      <c r="B293" s="57" t="s">
        <v>316</v>
      </c>
      <c r="C293" s="57"/>
      <c r="D293" s="271" t="s">
        <v>567</v>
      </c>
      <c r="E293" s="57" t="s">
        <v>4</v>
      </c>
      <c r="F293" s="58" t="s">
        <v>1108</v>
      </c>
      <c r="G293" s="154" t="s">
        <v>335</v>
      </c>
      <c r="H293" s="77">
        <v>1.0</v>
      </c>
      <c r="I293" s="113">
        <v>3590.0</v>
      </c>
      <c r="J293" s="125"/>
      <c r="K293" s="178">
        <v>1330.0</v>
      </c>
      <c r="L293" s="151">
        <v>1130.5</v>
      </c>
      <c r="M293" s="175">
        <f t="shared" si="22"/>
        <v>1130.5</v>
      </c>
      <c r="N293" s="57" t="s">
        <v>1095</v>
      </c>
      <c r="O293" s="58"/>
      <c r="P293" s="58"/>
      <c r="Q293" s="184">
        <v>1.0</v>
      </c>
      <c r="R293" s="14"/>
      <c r="S293" s="14"/>
      <c r="T293" s="14"/>
      <c r="U293" s="16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>
      <c r="A294" s="57" t="s">
        <v>315</v>
      </c>
      <c r="B294" s="57" t="s">
        <v>316</v>
      </c>
      <c r="C294" s="57" t="s">
        <v>6</v>
      </c>
      <c r="D294" s="57" t="s">
        <v>328</v>
      </c>
      <c r="E294" s="57" t="s">
        <v>4</v>
      </c>
      <c r="F294" s="58" t="s">
        <v>1116</v>
      </c>
      <c r="G294" s="154" t="s">
        <v>524</v>
      </c>
      <c r="H294" s="77">
        <v>0.0</v>
      </c>
      <c r="I294" s="113">
        <v>15590.0</v>
      </c>
      <c r="J294" s="125"/>
      <c r="K294" s="178">
        <v>5500.0</v>
      </c>
      <c r="L294" s="151">
        <v>5225.0</v>
      </c>
      <c r="M294" s="175">
        <f t="shared" si="22"/>
        <v>0</v>
      </c>
      <c r="N294" s="57" t="s">
        <v>1095</v>
      </c>
      <c r="O294" s="57" t="s">
        <v>2177</v>
      </c>
      <c r="P294" s="58"/>
      <c r="Q294" s="184">
        <v>1.0</v>
      </c>
      <c r="R294" s="14"/>
      <c r="S294" s="14"/>
      <c r="T294" s="14"/>
      <c r="U294" s="16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hidden="1">
      <c r="A295" s="271" t="s">
        <v>315</v>
      </c>
      <c r="B295" s="271" t="s">
        <v>316</v>
      </c>
      <c r="C295" s="280"/>
      <c r="D295" s="271" t="s">
        <v>567</v>
      </c>
      <c r="E295" s="271" t="s">
        <v>319</v>
      </c>
      <c r="F295" s="272" t="s">
        <v>1945</v>
      </c>
      <c r="G295" s="271" t="s">
        <v>335</v>
      </c>
      <c r="H295" s="452">
        <v>1.0</v>
      </c>
      <c r="I295" s="271">
        <v>5590.0</v>
      </c>
      <c r="J295" s="271"/>
      <c r="K295" s="408"/>
      <c r="L295" s="413">
        <v>2330.0</v>
      </c>
      <c r="M295" s="564">
        <v>2214.0</v>
      </c>
      <c r="N295" s="271" t="s">
        <v>321</v>
      </c>
      <c r="O295" s="380"/>
      <c r="P295" s="380"/>
      <c r="Q295" s="433"/>
      <c r="R295" s="276"/>
      <c r="S295" s="276"/>
      <c r="T295" s="276"/>
      <c r="U295" s="277"/>
      <c r="V295" s="276"/>
      <c r="W295" s="276"/>
      <c r="X295" s="276"/>
      <c r="Y295" s="276"/>
      <c r="Z295" s="276"/>
      <c r="AA295" s="276"/>
      <c r="AB295" s="276"/>
      <c r="AC295" s="276"/>
      <c r="AD295" s="276"/>
      <c r="AE295" s="276"/>
      <c r="AF295" s="276"/>
      <c r="AG295" s="276"/>
      <c r="AH295" s="276"/>
      <c r="AI295" s="276"/>
      <c r="AJ295" s="270"/>
      <c r="AK295" s="270"/>
      <c r="AL295" s="270"/>
    </row>
    <row r="296">
      <c r="A296" s="57" t="s">
        <v>315</v>
      </c>
      <c r="B296" s="57" t="s">
        <v>316</v>
      </c>
      <c r="C296" s="57" t="s">
        <v>22</v>
      </c>
      <c r="D296" s="57" t="s">
        <v>328</v>
      </c>
      <c r="E296" s="57" t="s">
        <v>4</v>
      </c>
      <c r="F296" s="58" t="s">
        <v>1118</v>
      </c>
      <c r="G296" s="154" t="s">
        <v>524</v>
      </c>
      <c r="H296" s="77">
        <v>1.0</v>
      </c>
      <c r="I296" s="113">
        <v>24990.0</v>
      </c>
      <c r="J296" s="125"/>
      <c r="K296" s="178">
        <v>10430.0</v>
      </c>
      <c r="L296" s="151">
        <v>9909.0</v>
      </c>
      <c r="M296" s="175">
        <f>L296*H296</f>
        <v>9909</v>
      </c>
      <c r="N296" s="57" t="s">
        <v>1095</v>
      </c>
      <c r="O296" s="58"/>
      <c r="P296" s="58"/>
      <c r="Q296" s="184">
        <v>1.0</v>
      </c>
      <c r="R296" s="14"/>
      <c r="S296" s="14"/>
      <c r="T296" s="14"/>
      <c r="U296" s="16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9" ht="15.75" customHeight="1"/>
    <row r="300" ht="15.75" customHeight="1">
      <c r="A300" s="301"/>
      <c r="B300" s="252"/>
      <c r="C300" s="252"/>
      <c r="D300" s="252"/>
      <c r="E300" s="252"/>
      <c r="F300" s="589"/>
      <c r="G300" s="252"/>
      <c r="H300" s="455"/>
      <c r="I300" s="252"/>
      <c r="J300" s="252"/>
      <c r="K300" s="252"/>
      <c r="L300" s="456"/>
      <c r="M300" s="457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  <c r="AA300" s="252"/>
      <c r="AB300" s="252"/>
      <c r="AC300" s="252"/>
      <c r="AD300" s="252"/>
      <c r="AE300" s="252"/>
      <c r="AF300" s="252"/>
      <c r="AG300" s="252"/>
      <c r="AH300" s="252"/>
      <c r="AI300" s="252"/>
      <c r="AJ300" s="252"/>
      <c r="AK300" s="252"/>
      <c r="AL300" s="252"/>
    </row>
    <row r="301" ht="15.75" customHeight="1">
      <c r="A301" s="282" t="s">
        <v>315</v>
      </c>
      <c r="B301" s="458" t="s">
        <v>236</v>
      </c>
      <c r="C301" s="458" t="s">
        <v>6</v>
      </c>
      <c r="D301" s="458" t="s">
        <v>567</v>
      </c>
      <c r="E301" s="458" t="s">
        <v>4</v>
      </c>
      <c r="F301" s="590" t="s">
        <v>1947</v>
      </c>
      <c r="G301" s="459" t="s">
        <v>1840</v>
      </c>
      <c r="H301" s="39">
        <v>1.0</v>
      </c>
      <c r="I301" s="274"/>
      <c r="J301" s="458">
        <v>2990.0</v>
      </c>
      <c r="K301" s="458">
        <v>2390.0</v>
      </c>
      <c r="L301" s="460">
        <v>947.0</v>
      </c>
      <c r="M301" s="461">
        <v>947.0</v>
      </c>
      <c r="N301" s="271" t="s">
        <v>1841</v>
      </c>
      <c r="O301" s="252"/>
      <c r="P301" s="252"/>
      <c r="Q301" s="252"/>
      <c r="R301" s="276"/>
      <c r="S301" s="276"/>
      <c r="T301" s="276"/>
      <c r="U301" s="276"/>
      <c r="V301" s="276"/>
      <c r="W301" s="276"/>
      <c r="X301" s="277"/>
      <c r="Y301" s="276"/>
      <c r="Z301" s="276"/>
      <c r="AA301" s="276"/>
      <c r="AB301" s="276"/>
      <c r="AC301" s="276"/>
      <c r="AD301" s="276"/>
      <c r="AE301" s="276"/>
      <c r="AF301" s="252"/>
      <c r="AG301" s="252"/>
      <c r="AH301" s="252"/>
      <c r="AI301" s="252"/>
      <c r="AJ301" s="252"/>
      <c r="AK301" s="252"/>
      <c r="AL301" s="252"/>
    </row>
    <row r="302" ht="15.75" customHeight="1">
      <c r="A302" s="282" t="s">
        <v>315</v>
      </c>
      <c r="B302" s="255" t="s">
        <v>231</v>
      </c>
      <c r="C302" s="255" t="s">
        <v>6</v>
      </c>
      <c r="D302" s="57" t="s">
        <v>474</v>
      </c>
      <c r="E302" s="255" t="s">
        <v>319</v>
      </c>
      <c r="F302" s="281" t="s">
        <v>1948</v>
      </c>
      <c r="G302" s="255"/>
      <c r="H302" s="250">
        <v>1.0</v>
      </c>
      <c r="I302" s="255"/>
      <c r="J302" s="293">
        <v>3890.0</v>
      </c>
      <c r="K302" s="294"/>
      <c r="L302" s="295">
        <f>3840/3</f>
        <v>1280</v>
      </c>
      <c r="M302" s="251">
        <f t="shared" ref="M302:M304" si="23">L302*H302</f>
        <v>1280</v>
      </c>
      <c r="N302" s="255" t="s">
        <v>1804</v>
      </c>
      <c r="O302" s="270"/>
      <c r="P302" s="247"/>
      <c r="Q302" s="247"/>
      <c r="R302" s="286"/>
      <c r="S302" s="286"/>
      <c r="T302" s="286"/>
      <c r="U302" s="286"/>
      <c r="V302" s="286"/>
      <c r="W302" s="286"/>
      <c r="X302" s="287"/>
      <c r="Y302" s="286"/>
      <c r="Z302" s="286"/>
      <c r="AA302" s="286"/>
      <c r="AB302" s="286"/>
      <c r="AC302" s="286"/>
      <c r="AD302" s="286"/>
      <c r="AE302" s="286"/>
      <c r="AF302" s="247"/>
      <c r="AG302" s="247"/>
      <c r="AH302" s="247"/>
      <c r="AI302" s="270"/>
      <c r="AJ302" s="270"/>
      <c r="AK302" s="270"/>
      <c r="AL302" s="270"/>
    </row>
    <row r="303" ht="15.75" customHeight="1">
      <c r="A303" s="282" t="s">
        <v>315</v>
      </c>
      <c r="B303" s="255" t="s">
        <v>231</v>
      </c>
      <c r="C303" s="255" t="s">
        <v>6</v>
      </c>
      <c r="D303" s="57" t="s">
        <v>567</v>
      </c>
      <c r="E303" s="255" t="s">
        <v>319</v>
      </c>
      <c r="F303" s="281" t="s">
        <v>1949</v>
      </c>
      <c r="G303" s="255"/>
      <c r="H303" s="250">
        <v>1.0</v>
      </c>
      <c r="I303" s="255"/>
      <c r="J303" s="293">
        <v>3990.0</v>
      </c>
      <c r="K303" s="294"/>
      <c r="L303" s="295">
        <f>2560/2</f>
        <v>1280</v>
      </c>
      <c r="M303" s="251">
        <f t="shared" si="23"/>
        <v>1280</v>
      </c>
      <c r="N303" s="255" t="s">
        <v>1804</v>
      </c>
      <c r="O303" s="270"/>
      <c r="P303" s="247"/>
      <c r="Q303" s="247"/>
      <c r="R303" s="247"/>
      <c r="S303" s="247"/>
      <c r="T303" s="247"/>
      <c r="U303" s="247"/>
      <c r="V303" s="247"/>
      <c r="W303" s="247"/>
      <c r="X303" s="247"/>
      <c r="Y303" s="247"/>
      <c r="Z303" s="247"/>
      <c r="AA303" s="247"/>
      <c r="AB303" s="247"/>
      <c r="AC303" s="247"/>
      <c r="AD303" s="247"/>
      <c r="AE303" s="247"/>
      <c r="AF303" s="247"/>
      <c r="AG303" s="247"/>
      <c r="AH303" s="247"/>
      <c r="AI303" s="252"/>
      <c r="AJ303" s="252"/>
      <c r="AK303" s="252"/>
      <c r="AL303" s="252"/>
    </row>
    <row r="304" ht="15.75" customHeight="1">
      <c r="A304" s="282" t="s">
        <v>315</v>
      </c>
      <c r="B304" s="57" t="s">
        <v>231</v>
      </c>
      <c r="C304" s="255" t="s">
        <v>6</v>
      </c>
      <c r="D304" s="57" t="s">
        <v>474</v>
      </c>
      <c r="E304" s="255" t="s">
        <v>319</v>
      </c>
      <c r="F304" s="281" t="s">
        <v>1950</v>
      </c>
      <c r="G304" s="255"/>
      <c r="H304" s="250">
        <v>1.0</v>
      </c>
      <c r="I304" s="255"/>
      <c r="J304" s="293">
        <v>3990.0</v>
      </c>
      <c r="K304" s="294"/>
      <c r="L304" s="295">
        <v>1463.0</v>
      </c>
      <c r="M304" s="251">
        <f t="shared" si="23"/>
        <v>1463</v>
      </c>
      <c r="N304" s="255" t="s">
        <v>1830</v>
      </c>
      <c r="O304" s="247"/>
      <c r="P304" s="64" t="s">
        <v>1951</v>
      </c>
      <c r="Q304" s="247"/>
      <c r="R304" s="247"/>
      <c r="S304" s="247"/>
      <c r="T304" s="247"/>
      <c r="U304" s="247"/>
      <c r="V304" s="247"/>
      <c r="W304" s="247"/>
      <c r="X304" s="247"/>
      <c r="Y304" s="247"/>
      <c r="Z304" s="247"/>
      <c r="AA304" s="247"/>
      <c r="AB304" s="247"/>
      <c r="AC304" s="247"/>
      <c r="AD304" s="247"/>
      <c r="AE304" s="247"/>
      <c r="AF304" s="247"/>
      <c r="AG304" s="247"/>
      <c r="AH304" s="252"/>
      <c r="AI304" s="270"/>
      <c r="AJ304" s="270"/>
      <c r="AK304" s="270"/>
      <c r="AL304" s="270"/>
    </row>
    <row r="305" ht="15.75" customHeight="1">
      <c r="A305" s="282" t="s">
        <v>315</v>
      </c>
      <c r="B305" s="458" t="s">
        <v>231</v>
      </c>
      <c r="C305" s="458" t="s">
        <v>6</v>
      </c>
      <c r="D305" s="458" t="s">
        <v>567</v>
      </c>
      <c r="E305" s="458" t="s">
        <v>4</v>
      </c>
      <c r="F305" s="590" t="s">
        <v>1952</v>
      </c>
      <c r="G305" s="459" t="s">
        <v>1840</v>
      </c>
      <c r="H305" s="39">
        <v>1.0</v>
      </c>
      <c r="I305" s="274"/>
      <c r="J305" s="458">
        <v>3990.0</v>
      </c>
      <c r="K305" s="458">
        <v>2990.0</v>
      </c>
      <c r="L305" s="460">
        <v>1105.0</v>
      </c>
      <c r="M305" s="461">
        <v>1105.0</v>
      </c>
      <c r="N305" s="271" t="s">
        <v>1841</v>
      </c>
      <c r="O305" s="252"/>
      <c r="P305" s="252"/>
      <c r="Q305" s="252"/>
      <c r="R305" s="276"/>
      <c r="S305" s="276"/>
      <c r="T305" s="276"/>
      <c r="U305" s="276"/>
      <c r="V305" s="276"/>
      <c r="W305" s="276"/>
      <c r="X305" s="277"/>
      <c r="Y305" s="276"/>
      <c r="Z305" s="276"/>
      <c r="AA305" s="276"/>
      <c r="AB305" s="276"/>
      <c r="AC305" s="276"/>
      <c r="AD305" s="276"/>
      <c r="AE305" s="276"/>
      <c r="AF305" s="252"/>
      <c r="AG305" s="252"/>
      <c r="AH305" s="252"/>
      <c r="AI305" s="252"/>
      <c r="AJ305" s="252"/>
      <c r="AK305" s="252"/>
      <c r="AL305" s="252"/>
    </row>
    <row r="306" ht="15.75" customHeight="1">
      <c r="A306" s="280" t="s">
        <v>315</v>
      </c>
      <c r="B306" s="255" t="s">
        <v>231</v>
      </c>
      <c r="C306" s="255" t="s">
        <v>6</v>
      </c>
      <c r="D306" s="255" t="s">
        <v>328</v>
      </c>
      <c r="E306" s="255" t="s">
        <v>319</v>
      </c>
      <c r="F306" s="281" t="s">
        <v>1953</v>
      </c>
      <c r="G306" s="255"/>
      <c r="H306" s="250">
        <v>1.0</v>
      </c>
      <c r="I306" s="255"/>
      <c r="J306" s="293">
        <v>2990.0</v>
      </c>
      <c r="K306" s="294"/>
      <c r="L306" s="295">
        <f t="shared" ref="L306:L308" si="24">2192/4</f>
        <v>548</v>
      </c>
      <c r="M306" s="251">
        <f t="shared" ref="M306:M309" si="25">L306*H306</f>
        <v>548</v>
      </c>
      <c r="N306" s="255" t="s">
        <v>1804</v>
      </c>
      <c r="O306" s="270"/>
      <c r="P306" s="247"/>
      <c r="Q306" s="247"/>
      <c r="R306" s="286"/>
      <c r="S306" s="286"/>
      <c r="T306" s="286"/>
      <c r="U306" s="286"/>
      <c r="V306" s="286"/>
      <c r="W306" s="286"/>
      <c r="X306" s="287"/>
      <c r="Y306" s="286"/>
      <c r="Z306" s="286"/>
      <c r="AA306" s="286"/>
      <c r="AB306" s="286"/>
      <c r="AC306" s="286"/>
      <c r="AD306" s="286"/>
      <c r="AE306" s="286"/>
      <c r="AF306" s="247"/>
      <c r="AG306" s="247"/>
      <c r="AH306" s="247"/>
      <c r="AI306" s="252"/>
      <c r="AJ306" s="252"/>
      <c r="AK306" s="252"/>
      <c r="AL306" s="252"/>
    </row>
    <row r="307" ht="15.75" customHeight="1">
      <c r="A307" s="280" t="s">
        <v>315</v>
      </c>
      <c r="B307" s="255" t="s">
        <v>231</v>
      </c>
      <c r="C307" s="255" t="s">
        <v>6</v>
      </c>
      <c r="D307" s="57" t="s">
        <v>474</v>
      </c>
      <c r="E307" s="255" t="s">
        <v>319</v>
      </c>
      <c r="F307" s="281" t="s">
        <v>1953</v>
      </c>
      <c r="G307" s="462"/>
      <c r="H307" s="463">
        <v>1.0</v>
      </c>
      <c r="I307" s="462"/>
      <c r="J307" s="293">
        <v>2990.0</v>
      </c>
      <c r="K307" s="464"/>
      <c r="L307" s="465">
        <f t="shared" si="24"/>
        <v>548</v>
      </c>
      <c r="M307" s="251">
        <f t="shared" si="25"/>
        <v>548</v>
      </c>
      <c r="N307" s="462" t="s">
        <v>1804</v>
      </c>
      <c r="O307" s="270"/>
      <c r="P307" s="252"/>
      <c r="Q307" s="252"/>
      <c r="R307" s="276"/>
      <c r="S307" s="276"/>
      <c r="T307" s="276"/>
      <c r="U307" s="276"/>
      <c r="V307" s="276"/>
      <c r="W307" s="276"/>
      <c r="X307" s="277"/>
      <c r="Y307" s="276"/>
      <c r="Z307" s="276"/>
      <c r="AA307" s="276"/>
      <c r="AB307" s="276"/>
      <c r="AC307" s="276"/>
      <c r="AD307" s="276"/>
      <c r="AE307" s="276"/>
      <c r="AF307" s="252"/>
      <c r="AG307" s="252"/>
      <c r="AH307" s="252"/>
      <c r="AI307" s="252"/>
      <c r="AJ307" s="252"/>
      <c r="AK307" s="252"/>
      <c r="AL307" s="252"/>
    </row>
    <row r="308" ht="15.75" customHeight="1">
      <c r="A308" s="280" t="s">
        <v>315</v>
      </c>
      <c r="B308" s="255" t="s">
        <v>231</v>
      </c>
      <c r="C308" s="255" t="s">
        <v>6</v>
      </c>
      <c r="D308" s="57" t="s">
        <v>567</v>
      </c>
      <c r="E308" s="255" t="s">
        <v>319</v>
      </c>
      <c r="F308" s="281" t="s">
        <v>1953</v>
      </c>
      <c r="G308" s="255"/>
      <c r="H308" s="250">
        <v>1.0</v>
      </c>
      <c r="I308" s="255"/>
      <c r="J308" s="293">
        <v>2990.0</v>
      </c>
      <c r="K308" s="294"/>
      <c r="L308" s="295">
        <f t="shared" si="24"/>
        <v>548</v>
      </c>
      <c r="M308" s="251">
        <f t="shared" si="25"/>
        <v>548</v>
      </c>
      <c r="N308" s="255" t="s">
        <v>1804</v>
      </c>
      <c r="O308" s="270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255"/>
      <c r="AF308" s="255"/>
      <c r="AG308" s="255"/>
      <c r="AH308" s="255"/>
      <c r="AI308" s="252"/>
      <c r="AJ308" s="252"/>
      <c r="AK308" s="252"/>
      <c r="AL308" s="252"/>
    </row>
    <row r="309" ht="15.75" customHeight="1">
      <c r="A309" s="280" t="s">
        <v>315</v>
      </c>
      <c r="B309" s="255" t="s">
        <v>236</v>
      </c>
      <c r="C309" s="255" t="s">
        <v>6</v>
      </c>
      <c r="D309" s="57" t="s">
        <v>567</v>
      </c>
      <c r="E309" s="255" t="s">
        <v>319</v>
      </c>
      <c r="F309" s="591" t="s">
        <v>1954</v>
      </c>
      <c r="G309" s="282"/>
      <c r="H309" s="250">
        <v>1.0</v>
      </c>
      <c r="I309" s="255"/>
      <c r="J309" s="293">
        <v>2990.0</v>
      </c>
      <c r="K309" s="294"/>
      <c r="L309" s="295">
        <f>1920/2</f>
        <v>960</v>
      </c>
      <c r="M309" s="251">
        <f t="shared" si="25"/>
        <v>960</v>
      </c>
      <c r="N309" s="255" t="s">
        <v>1804</v>
      </c>
      <c r="O309" s="270"/>
      <c r="P309" s="247"/>
      <c r="Q309" s="247"/>
      <c r="R309" s="286"/>
      <c r="S309" s="286"/>
      <c r="T309" s="286"/>
      <c r="U309" s="286"/>
      <c r="V309" s="286"/>
      <c r="W309" s="286"/>
      <c r="X309" s="287"/>
      <c r="Y309" s="286"/>
      <c r="Z309" s="286"/>
      <c r="AA309" s="286"/>
      <c r="AB309" s="286"/>
      <c r="AC309" s="286"/>
      <c r="AD309" s="286"/>
      <c r="AE309" s="286"/>
      <c r="AF309" s="247"/>
      <c r="AG309" s="247"/>
      <c r="AH309" s="247"/>
      <c r="AI309" s="252"/>
      <c r="AJ309" s="252"/>
      <c r="AK309" s="252"/>
      <c r="AL309" s="252"/>
    </row>
    <row r="310" ht="15.75" customHeight="1">
      <c r="A310" s="280" t="s">
        <v>315</v>
      </c>
      <c r="B310" s="458" t="s">
        <v>231</v>
      </c>
      <c r="C310" s="458" t="s">
        <v>6</v>
      </c>
      <c r="D310" s="458" t="s">
        <v>567</v>
      </c>
      <c r="E310" s="458" t="s">
        <v>4</v>
      </c>
      <c r="F310" s="590" t="s">
        <v>1955</v>
      </c>
      <c r="G310" s="459" t="s">
        <v>1840</v>
      </c>
      <c r="H310" s="39">
        <v>1.0</v>
      </c>
      <c r="I310" s="274"/>
      <c r="J310" s="458">
        <v>4990.0</v>
      </c>
      <c r="K310" s="458">
        <v>3990.0</v>
      </c>
      <c r="L310" s="460">
        <v>1511.0</v>
      </c>
      <c r="M310" s="461">
        <v>1511.0</v>
      </c>
      <c r="N310" s="271" t="s">
        <v>1841</v>
      </c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  <c r="AA310" s="252"/>
      <c r="AB310" s="252"/>
      <c r="AC310" s="252"/>
      <c r="AD310" s="252"/>
      <c r="AE310" s="252"/>
      <c r="AF310" s="252"/>
      <c r="AG310" s="252"/>
      <c r="AH310" s="252"/>
      <c r="AI310" s="252"/>
      <c r="AJ310" s="252"/>
      <c r="AK310" s="252"/>
      <c r="AL310" s="252"/>
    </row>
    <row r="311" ht="15.75" customHeight="1">
      <c r="A311" s="280" t="s">
        <v>315</v>
      </c>
      <c r="B311" s="255" t="s">
        <v>236</v>
      </c>
      <c r="C311" s="255" t="s">
        <v>6</v>
      </c>
      <c r="D311" s="57" t="s">
        <v>474</v>
      </c>
      <c r="E311" s="255" t="s">
        <v>319</v>
      </c>
      <c r="F311" s="256" t="s">
        <v>1956</v>
      </c>
      <c r="G311" s="462"/>
      <c r="H311" s="463">
        <v>1.0</v>
      </c>
      <c r="I311" s="462"/>
      <c r="J311" s="142">
        <v>2590.0</v>
      </c>
      <c r="K311" s="462"/>
      <c r="L311" s="465">
        <f t="shared" ref="L311:L312" si="26">1371/3</f>
        <v>457</v>
      </c>
      <c r="M311" s="251">
        <f t="shared" ref="M311:M312" si="27">L311*H311</f>
        <v>457</v>
      </c>
      <c r="N311" s="462" t="s">
        <v>1804</v>
      </c>
      <c r="O311" s="270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  <c r="AA311" s="252"/>
      <c r="AB311" s="252"/>
      <c r="AC311" s="252"/>
      <c r="AD311" s="252"/>
      <c r="AE311" s="252"/>
      <c r="AF311" s="252"/>
      <c r="AG311" s="252"/>
      <c r="AH311" s="252"/>
      <c r="AI311" s="252"/>
      <c r="AJ311" s="252"/>
      <c r="AK311" s="252"/>
      <c r="AL311" s="252"/>
    </row>
    <row r="312" ht="15.75" customHeight="1">
      <c r="A312" s="280" t="s">
        <v>315</v>
      </c>
      <c r="B312" s="255" t="s">
        <v>236</v>
      </c>
      <c r="C312" s="255" t="s">
        <v>6</v>
      </c>
      <c r="D312" s="57" t="s">
        <v>567</v>
      </c>
      <c r="E312" s="255" t="s">
        <v>319</v>
      </c>
      <c r="F312" s="256" t="s">
        <v>1956</v>
      </c>
      <c r="G312" s="255"/>
      <c r="H312" s="154">
        <v>1.0</v>
      </c>
      <c r="I312" s="255"/>
      <c r="J312" s="293">
        <v>2590.0</v>
      </c>
      <c r="K312" s="255"/>
      <c r="L312" s="295">
        <f t="shared" si="26"/>
        <v>457</v>
      </c>
      <c r="M312" s="251">
        <f t="shared" si="27"/>
        <v>457</v>
      </c>
      <c r="N312" s="255" t="s">
        <v>1804</v>
      </c>
      <c r="O312" s="270"/>
      <c r="P312" s="64"/>
      <c r="Q312" s="64"/>
      <c r="R312" s="247"/>
      <c r="S312" s="247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252"/>
      <c r="AJ312" s="252"/>
      <c r="AK312" s="252"/>
      <c r="AL312" s="252"/>
    </row>
    <row r="313" ht="15.75" customHeight="1">
      <c r="A313" s="35" t="s">
        <v>315</v>
      </c>
      <c r="B313" s="35" t="s">
        <v>231</v>
      </c>
      <c r="C313" s="35" t="s">
        <v>22</v>
      </c>
      <c r="D313" s="35" t="s">
        <v>328</v>
      </c>
      <c r="E313" s="35" t="s">
        <v>4</v>
      </c>
      <c r="F313" s="348" t="s">
        <v>1957</v>
      </c>
      <c r="G313" s="35" t="s">
        <v>524</v>
      </c>
      <c r="H313" s="39">
        <v>1.0</v>
      </c>
      <c r="I313" s="59">
        <v>3590.0</v>
      </c>
      <c r="J313" s="38"/>
      <c r="K313" s="38"/>
      <c r="L313" s="290"/>
      <c r="M313" s="378">
        <f t="shared" ref="M313:M314" si="28">2848/2</f>
        <v>1424</v>
      </c>
      <c r="N313" s="35" t="s">
        <v>1811</v>
      </c>
      <c r="O313" s="231"/>
      <c r="P313" s="231"/>
      <c r="Q313" s="231"/>
      <c r="R313" s="231"/>
      <c r="S313" s="231"/>
      <c r="T313" s="231"/>
      <c r="U313" s="231"/>
      <c r="V313" s="231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252"/>
      <c r="AJ313" s="252"/>
      <c r="AK313" s="252"/>
      <c r="AL313" s="252"/>
    </row>
    <row r="314" ht="15.75" customHeight="1">
      <c r="A314" s="35" t="s">
        <v>315</v>
      </c>
      <c r="B314" s="35" t="s">
        <v>231</v>
      </c>
      <c r="C314" s="35" t="s">
        <v>22</v>
      </c>
      <c r="D314" s="35" t="s">
        <v>567</v>
      </c>
      <c r="E314" s="35" t="s">
        <v>4</v>
      </c>
      <c r="F314" s="348" t="s">
        <v>1957</v>
      </c>
      <c r="G314" s="35" t="s">
        <v>524</v>
      </c>
      <c r="H314" s="39">
        <v>1.0</v>
      </c>
      <c r="I314" s="59">
        <v>3590.0</v>
      </c>
      <c r="J314" s="38"/>
      <c r="K314" s="38"/>
      <c r="L314" s="290"/>
      <c r="M314" s="378">
        <f t="shared" si="28"/>
        <v>1424</v>
      </c>
      <c r="N314" s="35" t="s">
        <v>1811</v>
      </c>
      <c r="O314" s="231"/>
      <c r="P314" s="231"/>
      <c r="Q314" s="231"/>
      <c r="R314" s="231"/>
      <c r="S314" s="231"/>
      <c r="T314" s="231"/>
      <c r="U314" s="231"/>
      <c r="V314" s="231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252"/>
      <c r="AJ314" s="252"/>
      <c r="AK314" s="252"/>
      <c r="AL314" s="252"/>
    </row>
    <row r="315" ht="15.75" customHeight="1">
      <c r="A315" s="280" t="s">
        <v>315</v>
      </c>
      <c r="B315" s="255" t="s">
        <v>236</v>
      </c>
      <c r="C315" s="255" t="s">
        <v>6</v>
      </c>
      <c r="D315" s="57" t="s">
        <v>567</v>
      </c>
      <c r="E315" s="255" t="s">
        <v>319</v>
      </c>
      <c r="F315" s="256" t="s">
        <v>2070</v>
      </c>
      <c r="G315" s="255"/>
      <c r="H315" s="250">
        <v>1.0</v>
      </c>
      <c r="I315" s="255"/>
      <c r="J315" s="293">
        <v>3790.0</v>
      </c>
      <c r="K315" s="255"/>
      <c r="L315" s="295">
        <v>1146.0</v>
      </c>
      <c r="M315" s="251">
        <f>L315*H315</f>
        <v>1146</v>
      </c>
      <c r="N315" s="255" t="s">
        <v>1804</v>
      </c>
      <c r="O315" s="270"/>
      <c r="P315" s="247"/>
      <c r="Q315" s="247"/>
      <c r="R315" s="247"/>
      <c r="S315" s="247"/>
      <c r="T315" s="247"/>
      <c r="U315" s="247"/>
      <c r="V315" s="247"/>
      <c r="W315" s="247"/>
      <c r="X315" s="247"/>
      <c r="Y315" s="247"/>
      <c r="Z315" s="247"/>
      <c r="AA315" s="247"/>
      <c r="AB315" s="247"/>
      <c r="AC315" s="247"/>
      <c r="AD315" s="247"/>
      <c r="AE315" s="247"/>
      <c r="AF315" s="247"/>
      <c r="AG315" s="247"/>
      <c r="AH315" s="247"/>
      <c r="AI315" s="252"/>
      <c r="AJ315" s="252"/>
      <c r="AK315" s="252"/>
      <c r="AL315" s="252"/>
    </row>
    <row r="316" ht="15.75" customHeight="1">
      <c r="A316" s="280" t="s">
        <v>315</v>
      </c>
      <c r="B316" s="458" t="s">
        <v>236</v>
      </c>
      <c r="C316" s="458" t="s">
        <v>6</v>
      </c>
      <c r="D316" s="458" t="s">
        <v>567</v>
      </c>
      <c r="E316" s="458" t="s">
        <v>4</v>
      </c>
      <c r="F316" s="590" t="s">
        <v>1958</v>
      </c>
      <c r="G316" s="459" t="s">
        <v>1840</v>
      </c>
      <c r="H316" s="39">
        <v>1.0</v>
      </c>
      <c r="I316" s="274"/>
      <c r="J316" s="458">
        <v>2990.0</v>
      </c>
      <c r="K316" s="458">
        <v>2390.0</v>
      </c>
      <c r="L316" s="460">
        <v>947.0</v>
      </c>
      <c r="M316" s="461">
        <v>947.0</v>
      </c>
      <c r="N316" s="271" t="s">
        <v>1841</v>
      </c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  <c r="AH316" s="252"/>
      <c r="AI316" s="252"/>
      <c r="AJ316" s="252"/>
      <c r="AK316" s="252"/>
      <c r="AL316" s="252"/>
    </row>
    <row r="317" ht="15.75" customHeight="1">
      <c r="A317" s="280" t="s">
        <v>315</v>
      </c>
      <c r="B317" s="458" t="s">
        <v>236</v>
      </c>
      <c r="C317" s="458" t="s">
        <v>6</v>
      </c>
      <c r="D317" s="458" t="s">
        <v>567</v>
      </c>
      <c r="E317" s="458" t="s">
        <v>4</v>
      </c>
      <c r="F317" s="590" t="s">
        <v>1959</v>
      </c>
      <c r="G317" s="459" t="s">
        <v>1840</v>
      </c>
      <c r="H317" s="39">
        <v>1.0</v>
      </c>
      <c r="I317" s="274"/>
      <c r="J317" s="458">
        <v>2990.0</v>
      </c>
      <c r="K317" s="458">
        <v>2390.0</v>
      </c>
      <c r="L317" s="460">
        <v>947.0</v>
      </c>
      <c r="M317" s="461">
        <v>947.0</v>
      </c>
      <c r="N317" s="271" t="s">
        <v>1841</v>
      </c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  <c r="AA317" s="252"/>
      <c r="AB317" s="252"/>
      <c r="AC317" s="252"/>
      <c r="AD317" s="252"/>
      <c r="AE317" s="252"/>
      <c r="AF317" s="252"/>
      <c r="AG317" s="252"/>
      <c r="AH317" s="252"/>
      <c r="AI317" s="252"/>
      <c r="AJ317" s="252"/>
      <c r="AK317" s="252"/>
      <c r="AL317" s="252"/>
    </row>
    <row r="318" ht="15.75" customHeight="1">
      <c r="A318" s="282" t="s">
        <v>315</v>
      </c>
      <c r="B318" s="458" t="s">
        <v>236</v>
      </c>
      <c r="C318" s="458" t="s">
        <v>6</v>
      </c>
      <c r="D318" s="458" t="s">
        <v>567</v>
      </c>
      <c r="E318" s="458" t="s">
        <v>4</v>
      </c>
      <c r="F318" s="590" t="s">
        <v>1960</v>
      </c>
      <c r="G318" s="459" t="s">
        <v>1840</v>
      </c>
      <c r="H318" s="39">
        <v>1.0</v>
      </c>
      <c r="I318" s="274"/>
      <c r="J318" s="458">
        <v>2990.0</v>
      </c>
      <c r="K318" s="458">
        <v>2390.0</v>
      </c>
      <c r="L318" s="460">
        <v>947.0</v>
      </c>
      <c r="M318" s="461">
        <v>947.0</v>
      </c>
      <c r="N318" s="271" t="s">
        <v>1841</v>
      </c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  <c r="AA318" s="252"/>
      <c r="AB318" s="252"/>
      <c r="AC318" s="252"/>
      <c r="AD318" s="252"/>
      <c r="AE318" s="252"/>
      <c r="AF318" s="252"/>
      <c r="AG318" s="252"/>
      <c r="AH318" s="252"/>
      <c r="AI318" s="252"/>
      <c r="AJ318" s="252"/>
      <c r="AK318" s="252"/>
      <c r="AL318" s="252"/>
    </row>
    <row r="319" ht="15.75" customHeight="1">
      <c r="A319" s="282" t="s">
        <v>315</v>
      </c>
      <c r="B319" s="458" t="s">
        <v>236</v>
      </c>
      <c r="C319" s="458" t="s">
        <v>6</v>
      </c>
      <c r="D319" s="458" t="s">
        <v>567</v>
      </c>
      <c r="E319" s="458" t="s">
        <v>4</v>
      </c>
      <c r="F319" s="590" t="s">
        <v>1961</v>
      </c>
      <c r="G319" s="459" t="s">
        <v>1840</v>
      </c>
      <c r="H319" s="39">
        <v>1.0</v>
      </c>
      <c r="I319" s="274"/>
      <c r="J319" s="458">
        <v>2990.0</v>
      </c>
      <c r="K319" s="458">
        <v>2390.0</v>
      </c>
      <c r="L319" s="460">
        <v>947.0</v>
      </c>
      <c r="M319" s="461">
        <v>947.0</v>
      </c>
      <c r="N319" s="271" t="s">
        <v>1841</v>
      </c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  <c r="AA319" s="252"/>
      <c r="AB319" s="252"/>
      <c r="AC319" s="252"/>
      <c r="AD319" s="252"/>
      <c r="AE319" s="252"/>
      <c r="AF319" s="252"/>
      <c r="AG319" s="252"/>
      <c r="AH319" s="252"/>
      <c r="AI319" s="252"/>
      <c r="AJ319" s="252"/>
      <c r="AK319" s="252"/>
      <c r="AL319" s="252"/>
    </row>
    <row r="320" ht="15.75" customHeight="1">
      <c r="A320" s="282" t="s">
        <v>315</v>
      </c>
      <c r="B320" s="458" t="s">
        <v>236</v>
      </c>
      <c r="C320" s="458" t="s">
        <v>6</v>
      </c>
      <c r="D320" s="458" t="s">
        <v>567</v>
      </c>
      <c r="E320" s="458" t="s">
        <v>4</v>
      </c>
      <c r="F320" s="590" t="s">
        <v>1962</v>
      </c>
      <c r="G320" s="459" t="s">
        <v>1840</v>
      </c>
      <c r="H320" s="39">
        <v>1.0</v>
      </c>
      <c r="I320" s="274"/>
      <c r="J320" s="458">
        <v>2990.0</v>
      </c>
      <c r="K320" s="458">
        <v>2390.0</v>
      </c>
      <c r="L320" s="460">
        <v>897.0</v>
      </c>
      <c r="M320" s="461">
        <v>897.0</v>
      </c>
      <c r="N320" s="271" t="s">
        <v>1841</v>
      </c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52"/>
      <c r="AK320" s="252"/>
      <c r="AL320" s="252"/>
    </row>
    <row r="321" ht="15.75" customHeight="1">
      <c r="A321" s="282" t="s">
        <v>315</v>
      </c>
      <c r="B321" s="458" t="s">
        <v>231</v>
      </c>
      <c r="C321" s="458" t="s">
        <v>6</v>
      </c>
      <c r="D321" s="458" t="s">
        <v>567</v>
      </c>
      <c r="E321" s="458" t="s">
        <v>4</v>
      </c>
      <c r="F321" s="590" t="s">
        <v>1963</v>
      </c>
      <c r="G321" s="459" t="s">
        <v>1840</v>
      </c>
      <c r="H321" s="39">
        <v>1.0</v>
      </c>
      <c r="I321" s="274"/>
      <c r="J321" s="458">
        <v>3990.0</v>
      </c>
      <c r="K321" s="466"/>
      <c r="L321" s="460">
        <v>1226.0</v>
      </c>
      <c r="M321" s="461">
        <v>1226.0</v>
      </c>
      <c r="N321" s="271" t="s">
        <v>1841</v>
      </c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52"/>
      <c r="AK321" s="252"/>
      <c r="AL321" s="252"/>
    </row>
    <row r="322" ht="15.75" customHeight="1">
      <c r="A322" s="35" t="s">
        <v>315</v>
      </c>
      <c r="B322" s="35" t="s">
        <v>236</v>
      </c>
      <c r="C322" s="35" t="s">
        <v>22</v>
      </c>
      <c r="D322" s="35" t="s">
        <v>328</v>
      </c>
      <c r="E322" s="35" t="s">
        <v>4</v>
      </c>
      <c r="F322" s="348" t="s">
        <v>1964</v>
      </c>
      <c r="G322" s="35" t="s">
        <v>524</v>
      </c>
      <c r="H322" s="39">
        <v>1.0</v>
      </c>
      <c r="I322" s="244">
        <v>2590.0</v>
      </c>
      <c r="J322" s="38"/>
      <c r="K322" s="38"/>
      <c r="L322" s="290"/>
      <c r="M322" s="378">
        <f>2118/2</f>
        <v>1059</v>
      </c>
      <c r="N322" s="35" t="s">
        <v>1811</v>
      </c>
      <c r="O322" s="231"/>
      <c r="P322" s="231"/>
      <c r="Q322" s="231"/>
      <c r="R322" s="231"/>
      <c r="S322" s="231"/>
      <c r="T322" s="231"/>
      <c r="U322" s="231"/>
      <c r="V322" s="231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252"/>
      <c r="AJ322" s="252"/>
      <c r="AK322" s="252"/>
      <c r="AL322" s="252"/>
    </row>
    <row r="323" ht="15.75" customHeight="1">
      <c r="A323" s="35" t="s">
        <v>315</v>
      </c>
      <c r="B323" s="35" t="s">
        <v>231</v>
      </c>
      <c r="C323" s="35" t="s">
        <v>22</v>
      </c>
      <c r="D323" s="35" t="s">
        <v>328</v>
      </c>
      <c r="E323" s="35" t="s">
        <v>4</v>
      </c>
      <c r="F323" s="348" t="s">
        <v>1965</v>
      </c>
      <c r="G323" s="35" t="s">
        <v>524</v>
      </c>
      <c r="H323" s="39">
        <v>1.0</v>
      </c>
      <c r="I323" s="59">
        <v>3990.0</v>
      </c>
      <c r="J323" s="38"/>
      <c r="K323" s="38"/>
      <c r="L323" s="290"/>
      <c r="M323" s="378">
        <f t="shared" ref="M323:M324" si="29">2236/2</f>
        <v>1118</v>
      </c>
      <c r="N323" s="35" t="s">
        <v>1811</v>
      </c>
      <c r="O323" s="231"/>
      <c r="P323" s="231"/>
      <c r="Q323" s="231"/>
      <c r="R323" s="231"/>
      <c r="S323" s="231"/>
      <c r="T323" s="231"/>
      <c r="U323" s="231"/>
      <c r="V323" s="231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252"/>
      <c r="AJ323" s="252"/>
      <c r="AK323" s="252"/>
      <c r="AL323" s="252"/>
    </row>
    <row r="324" ht="15.75" customHeight="1">
      <c r="A324" s="35" t="s">
        <v>315</v>
      </c>
      <c r="B324" s="35" t="s">
        <v>231</v>
      </c>
      <c r="C324" s="35" t="s">
        <v>22</v>
      </c>
      <c r="D324" s="35" t="s">
        <v>567</v>
      </c>
      <c r="E324" s="35" t="s">
        <v>4</v>
      </c>
      <c r="F324" s="348" t="s">
        <v>1965</v>
      </c>
      <c r="G324" s="35" t="s">
        <v>524</v>
      </c>
      <c r="H324" s="39">
        <v>1.0</v>
      </c>
      <c r="I324" s="59">
        <v>3990.0</v>
      </c>
      <c r="J324" s="38"/>
      <c r="K324" s="38"/>
      <c r="L324" s="290"/>
      <c r="M324" s="378">
        <f t="shared" si="29"/>
        <v>1118</v>
      </c>
      <c r="N324" s="35" t="s">
        <v>1811</v>
      </c>
      <c r="O324" s="231"/>
      <c r="P324" s="231"/>
      <c r="Q324" s="231"/>
      <c r="R324" s="231"/>
      <c r="S324" s="231"/>
      <c r="T324" s="231"/>
      <c r="U324" s="231"/>
      <c r="V324" s="231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252"/>
      <c r="AJ324" s="252"/>
      <c r="AK324" s="252"/>
      <c r="AL324" s="252"/>
    </row>
    <row r="325" ht="15.75" customHeight="1">
      <c r="A325" s="282" t="s">
        <v>315</v>
      </c>
      <c r="B325" s="458" t="s">
        <v>1966</v>
      </c>
      <c r="C325" s="458" t="s">
        <v>6</v>
      </c>
      <c r="D325" s="468" t="s">
        <v>328</v>
      </c>
      <c r="E325" s="458" t="s">
        <v>4</v>
      </c>
      <c r="F325" s="590" t="s">
        <v>1967</v>
      </c>
      <c r="G325" s="459" t="s">
        <v>1840</v>
      </c>
      <c r="H325" s="39">
        <v>1.0</v>
      </c>
      <c r="I325" s="274"/>
      <c r="J325" s="458">
        <v>2990.0</v>
      </c>
      <c r="K325" s="458">
        <v>2390.0</v>
      </c>
      <c r="L325" s="460">
        <v>947.0</v>
      </c>
      <c r="M325" s="461">
        <v>947.0</v>
      </c>
      <c r="N325" s="271" t="s">
        <v>1841</v>
      </c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  <c r="AA325" s="252"/>
      <c r="AB325" s="252"/>
      <c r="AC325" s="252"/>
      <c r="AD325" s="252"/>
      <c r="AE325" s="252"/>
      <c r="AF325" s="252"/>
      <c r="AG325" s="252"/>
      <c r="AH325" s="252"/>
      <c r="AI325" s="252"/>
      <c r="AJ325" s="252"/>
      <c r="AK325" s="252"/>
      <c r="AL325" s="252"/>
    </row>
    <row r="326" ht="15.75" customHeight="1">
      <c r="A326" s="282" t="s">
        <v>315</v>
      </c>
      <c r="B326" s="458" t="s">
        <v>1966</v>
      </c>
      <c r="C326" s="458" t="s">
        <v>6</v>
      </c>
      <c r="D326" s="458" t="s">
        <v>567</v>
      </c>
      <c r="E326" s="458" t="s">
        <v>4</v>
      </c>
      <c r="F326" s="590" t="s">
        <v>1968</v>
      </c>
      <c r="G326" s="459" t="s">
        <v>1840</v>
      </c>
      <c r="H326" s="39">
        <v>1.0</v>
      </c>
      <c r="I326" s="274"/>
      <c r="J326" s="458">
        <v>2990.0</v>
      </c>
      <c r="K326" s="458">
        <v>2390.0</v>
      </c>
      <c r="L326" s="460">
        <v>947.0</v>
      </c>
      <c r="M326" s="461">
        <v>947.0</v>
      </c>
      <c r="N326" s="271" t="s">
        <v>1841</v>
      </c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  <c r="AA326" s="252"/>
      <c r="AB326" s="252"/>
      <c r="AC326" s="252"/>
      <c r="AD326" s="252"/>
      <c r="AE326" s="252"/>
      <c r="AF326" s="252"/>
      <c r="AG326" s="252"/>
      <c r="AH326" s="252"/>
      <c r="AI326" s="252"/>
      <c r="AJ326" s="252"/>
      <c r="AK326" s="252"/>
      <c r="AL326" s="252"/>
    </row>
    <row r="327" ht="15.75" customHeight="1">
      <c r="A327" s="35" t="s">
        <v>315</v>
      </c>
      <c r="B327" s="35" t="s">
        <v>231</v>
      </c>
      <c r="C327" s="35" t="s">
        <v>22</v>
      </c>
      <c r="D327" s="35" t="s">
        <v>328</v>
      </c>
      <c r="E327" s="35" t="s">
        <v>4</v>
      </c>
      <c r="F327" s="348" t="s">
        <v>1969</v>
      </c>
      <c r="G327" s="35" t="s">
        <v>524</v>
      </c>
      <c r="H327" s="39">
        <v>1.0</v>
      </c>
      <c r="I327" s="59">
        <v>4390.0</v>
      </c>
      <c r="J327" s="38"/>
      <c r="K327" s="38"/>
      <c r="L327" s="290"/>
      <c r="M327" s="378">
        <f t="shared" ref="M327:M328" si="30">3542/2</f>
        <v>1771</v>
      </c>
      <c r="N327" s="35" t="s">
        <v>1811</v>
      </c>
      <c r="O327" s="231"/>
      <c r="P327" s="231"/>
      <c r="Q327" s="231"/>
      <c r="R327" s="231"/>
      <c r="S327" s="231"/>
      <c r="T327" s="231"/>
      <c r="U327" s="231"/>
      <c r="V327" s="231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252"/>
      <c r="AJ327" s="252"/>
      <c r="AK327" s="252"/>
      <c r="AL327" s="252"/>
    </row>
    <row r="328" ht="15.75" customHeight="1">
      <c r="A328" s="35" t="s">
        <v>315</v>
      </c>
      <c r="B328" s="35" t="s">
        <v>231</v>
      </c>
      <c r="C328" s="35" t="s">
        <v>22</v>
      </c>
      <c r="D328" s="35" t="s">
        <v>567</v>
      </c>
      <c r="E328" s="35" t="s">
        <v>4</v>
      </c>
      <c r="F328" s="348" t="s">
        <v>1969</v>
      </c>
      <c r="G328" s="35" t="s">
        <v>524</v>
      </c>
      <c r="H328" s="39">
        <v>1.0</v>
      </c>
      <c r="I328" s="59">
        <v>4390.0</v>
      </c>
      <c r="J328" s="38"/>
      <c r="K328" s="38"/>
      <c r="L328" s="290"/>
      <c r="M328" s="378">
        <f t="shared" si="30"/>
        <v>1771</v>
      </c>
      <c r="N328" s="35" t="s">
        <v>1811</v>
      </c>
      <c r="O328" s="231"/>
      <c r="P328" s="231"/>
      <c r="Q328" s="231"/>
      <c r="R328" s="231"/>
      <c r="S328" s="231"/>
      <c r="T328" s="231"/>
      <c r="U328" s="231"/>
      <c r="V328" s="231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252"/>
      <c r="AJ328" s="252"/>
      <c r="AK328" s="252"/>
      <c r="AL328" s="252"/>
    </row>
    <row r="329" ht="15.75" customHeight="1">
      <c r="A329" s="35" t="s">
        <v>315</v>
      </c>
      <c r="B329" s="35" t="s">
        <v>956</v>
      </c>
      <c r="C329" s="35" t="s">
        <v>22</v>
      </c>
      <c r="D329" s="35" t="s">
        <v>567</v>
      </c>
      <c r="E329" s="35" t="s">
        <v>4</v>
      </c>
      <c r="F329" s="348" t="s">
        <v>1970</v>
      </c>
      <c r="G329" s="35" t="s">
        <v>524</v>
      </c>
      <c r="H329" s="39">
        <v>1.0</v>
      </c>
      <c r="I329" s="59">
        <v>2290.0</v>
      </c>
      <c r="J329" s="38"/>
      <c r="K329" s="38"/>
      <c r="L329" s="290"/>
      <c r="M329" s="378">
        <f>1774/2</f>
        <v>887</v>
      </c>
      <c r="N329" s="35" t="s">
        <v>1811</v>
      </c>
      <c r="O329" s="231"/>
      <c r="P329" s="231"/>
      <c r="Q329" s="231"/>
      <c r="R329" s="231"/>
      <c r="S329" s="231"/>
      <c r="T329" s="231"/>
      <c r="U329" s="231"/>
      <c r="V329" s="231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252"/>
      <c r="AJ329" s="252"/>
      <c r="AK329" s="252"/>
      <c r="AL329" s="252"/>
    </row>
    <row r="330" ht="15.75" customHeight="1">
      <c r="A330" s="35" t="s">
        <v>315</v>
      </c>
      <c r="B330" s="35" t="s">
        <v>956</v>
      </c>
      <c r="C330" s="35" t="s">
        <v>22</v>
      </c>
      <c r="D330" s="35" t="s">
        <v>567</v>
      </c>
      <c r="E330" s="35" t="s">
        <v>4</v>
      </c>
      <c r="F330" s="348" t="s">
        <v>1971</v>
      </c>
      <c r="G330" s="35" t="s">
        <v>524</v>
      </c>
      <c r="H330" s="39">
        <v>1.0</v>
      </c>
      <c r="I330" s="59">
        <v>2290.0</v>
      </c>
      <c r="J330" s="38"/>
      <c r="K330" s="38"/>
      <c r="L330" s="290"/>
      <c r="M330" s="378">
        <f t="shared" ref="M330:M333" si="31">2661/3</f>
        <v>887</v>
      </c>
      <c r="N330" s="35" t="s">
        <v>1811</v>
      </c>
      <c r="O330" s="231"/>
      <c r="P330" s="231"/>
      <c r="Q330" s="231"/>
      <c r="R330" s="231"/>
      <c r="S330" s="231"/>
      <c r="T330" s="231"/>
      <c r="U330" s="231"/>
      <c r="V330" s="231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252"/>
      <c r="AJ330" s="252"/>
      <c r="AK330" s="252"/>
      <c r="AL330" s="252"/>
    </row>
    <row r="331" ht="15.75" customHeight="1">
      <c r="A331" s="35" t="s">
        <v>315</v>
      </c>
      <c r="B331" s="35" t="s">
        <v>956</v>
      </c>
      <c r="C331" s="35" t="s">
        <v>22</v>
      </c>
      <c r="D331" s="35" t="s">
        <v>328</v>
      </c>
      <c r="E331" s="35" t="s">
        <v>4</v>
      </c>
      <c r="F331" s="348" t="s">
        <v>1971</v>
      </c>
      <c r="G331" s="35" t="s">
        <v>524</v>
      </c>
      <c r="H331" s="39">
        <v>1.0</v>
      </c>
      <c r="I331" s="59">
        <v>2290.0</v>
      </c>
      <c r="J331" s="38"/>
      <c r="K331" s="38"/>
      <c r="L331" s="290"/>
      <c r="M331" s="378">
        <f t="shared" si="31"/>
        <v>887</v>
      </c>
      <c r="N331" s="35" t="s">
        <v>1811</v>
      </c>
      <c r="O331" s="231"/>
      <c r="P331" s="231"/>
      <c r="Q331" s="231"/>
      <c r="R331" s="231"/>
      <c r="S331" s="231"/>
      <c r="T331" s="231"/>
      <c r="U331" s="231"/>
      <c r="V331" s="231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252"/>
      <c r="AJ331" s="252"/>
      <c r="AK331" s="252"/>
      <c r="AL331" s="252"/>
    </row>
    <row r="332" ht="15.75" customHeight="1">
      <c r="A332" s="35" t="s">
        <v>315</v>
      </c>
      <c r="B332" s="35" t="s">
        <v>956</v>
      </c>
      <c r="C332" s="35" t="s">
        <v>22</v>
      </c>
      <c r="D332" s="35" t="s">
        <v>328</v>
      </c>
      <c r="E332" s="35" t="s">
        <v>4</v>
      </c>
      <c r="F332" s="348" t="s">
        <v>1972</v>
      </c>
      <c r="G332" s="35" t="s">
        <v>524</v>
      </c>
      <c r="H332" s="39">
        <v>2.0</v>
      </c>
      <c r="I332" s="59">
        <v>2290.0</v>
      </c>
      <c r="J332" s="38"/>
      <c r="K332" s="38"/>
      <c r="L332" s="290"/>
      <c r="M332" s="378">
        <f t="shared" si="31"/>
        <v>887</v>
      </c>
      <c r="N332" s="35" t="s">
        <v>1811</v>
      </c>
      <c r="O332" s="231"/>
      <c r="P332" s="231"/>
      <c r="Q332" s="231"/>
      <c r="R332" s="231"/>
      <c r="S332" s="231"/>
      <c r="T332" s="231"/>
      <c r="U332" s="231"/>
      <c r="V332" s="231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252"/>
      <c r="AJ332" s="252"/>
      <c r="AK332" s="252"/>
      <c r="AL332" s="252"/>
    </row>
    <row r="333" ht="15.75" customHeight="1">
      <c r="A333" s="35" t="s">
        <v>315</v>
      </c>
      <c r="B333" s="35" t="s">
        <v>956</v>
      </c>
      <c r="C333" s="35" t="s">
        <v>22</v>
      </c>
      <c r="D333" s="35" t="s">
        <v>567</v>
      </c>
      <c r="E333" s="35" t="s">
        <v>4</v>
      </c>
      <c r="F333" s="348" t="s">
        <v>1972</v>
      </c>
      <c r="G333" s="35" t="s">
        <v>524</v>
      </c>
      <c r="H333" s="39">
        <v>1.0</v>
      </c>
      <c r="I333" s="59">
        <v>2290.0</v>
      </c>
      <c r="J333" s="38"/>
      <c r="K333" s="38"/>
      <c r="L333" s="290"/>
      <c r="M333" s="378">
        <f t="shared" si="31"/>
        <v>887</v>
      </c>
      <c r="N333" s="35" t="s">
        <v>1811</v>
      </c>
      <c r="O333" s="231"/>
      <c r="P333" s="231"/>
      <c r="Q333" s="231"/>
      <c r="R333" s="231"/>
      <c r="S333" s="231"/>
      <c r="T333" s="231"/>
      <c r="U333" s="231"/>
      <c r="V333" s="231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252"/>
      <c r="AJ333" s="252"/>
      <c r="AK333" s="252"/>
      <c r="AL333" s="252"/>
    </row>
    <row r="334" ht="15.75" customHeight="1">
      <c r="A334" s="282" t="s">
        <v>315</v>
      </c>
      <c r="B334" s="255" t="s">
        <v>231</v>
      </c>
      <c r="C334" s="255" t="s">
        <v>6</v>
      </c>
      <c r="D334" s="57" t="s">
        <v>567</v>
      </c>
      <c r="E334" s="255" t="s">
        <v>319</v>
      </c>
      <c r="F334" s="281" t="s">
        <v>1974</v>
      </c>
      <c r="G334" s="255"/>
      <c r="H334" s="250">
        <v>1.0</v>
      </c>
      <c r="I334" s="255"/>
      <c r="J334" s="293">
        <v>3990.0</v>
      </c>
      <c r="K334" s="294"/>
      <c r="L334" s="295">
        <f>3900/3</f>
        <v>1300</v>
      </c>
      <c r="M334" s="251">
        <f>L334*H334</f>
        <v>1300</v>
      </c>
      <c r="N334" s="255" t="s">
        <v>1804</v>
      </c>
      <c r="O334" s="270"/>
      <c r="P334" s="247"/>
      <c r="Q334" s="247"/>
      <c r="R334" s="247"/>
      <c r="S334" s="247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52"/>
      <c r="AJ334" s="252"/>
      <c r="AK334" s="252"/>
      <c r="AL334" s="252"/>
    </row>
    <row r="335" ht="15.75" customHeight="1">
      <c r="A335" s="282" t="s">
        <v>315</v>
      </c>
      <c r="B335" s="458" t="s">
        <v>231</v>
      </c>
      <c r="C335" s="458" t="s">
        <v>6</v>
      </c>
      <c r="D335" s="458" t="s">
        <v>328</v>
      </c>
      <c r="E335" s="458" t="s">
        <v>4</v>
      </c>
      <c r="F335" s="590" t="s">
        <v>1975</v>
      </c>
      <c r="G335" s="459" t="s">
        <v>1840</v>
      </c>
      <c r="H335" s="39">
        <v>1.0</v>
      </c>
      <c r="I335" s="274"/>
      <c r="J335" s="458">
        <v>4490.0</v>
      </c>
      <c r="K335" s="458">
        <v>3590.0</v>
      </c>
      <c r="L335" s="460">
        <v>1283.0</v>
      </c>
      <c r="M335" s="461">
        <v>1283.0</v>
      </c>
      <c r="N335" s="271" t="s">
        <v>1841</v>
      </c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</row>
    <row r="336" ht="15.75" customHeight="1">
      <c r="A336" s="282" t="s">
        <v>315</v>
      </c>
      <c r="B336" s="458" t="s">
        <v>231</v>
      </c>
      <c r="C336" s="458" t="s">
        <v>6</v>
      </c>
      <c r="D336" s="458" t="s">
        <v>567</v>
      </c>
      <c r="E336" s="458" t="s">
        <v>4</v>
      </c>
      <c r="F336" s="590" t="s">
        <v>1975</v>
      </c>
      <c r="G336" s="459" t="s">
        <v>1840</v>
      </c>
      <c r="H336" s="39">
        <v>1.0</v>
      </c>
      <c r="I336" s="274"/>
      <c r="J336" s="458">
        <v>4490.0</v>
      </c>
      <c r="K336" s="458">
        <v>3590.0</v>
      </c>
      <c r="L336" s="460">
        <v>1283.0</v>
      </c>
      <c r="M336" s="461">
        <v>1283.0</v>
      </c>
      <c r="N336" s="271" t="s">
        <v>1841</v>
      </c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  <c r="AH336" s="252"/>
      <c r="AI336" s="252"/>
      <c r="AJ336" s="252"/>
      <c r="AK336" s="252"/>
      <c r="AL336" s="252"/>
    </row>
    <row r="337" ht="15.75" customHeight="1">
      <c r="A337" s="282" t="s">
        <v>315</v>
      </c>
      <c r="B337" s="458" t="s">
        <v>231</v>
      </c>
      <c r="C337" s="458" t="s">
        <v>6</v>
      </c>
      <c r="D337" s="458" t="s">
        <v>328</v>
      </c>
      <c r="E337" s="458" t="s">
        <v>4</v>
      </c>
      <c r="F337" s="590" t="s">
        <v>1976</v>
      </c>
      <c r="G337" s="459" t="s">
        <v>1840</v>
      </c>
      <c r="H337" s="39">
        <v>1.0</v>
      </c>
      <c r="I337" s="274"/>
      <c r="J337" s="458">
        <v>4490.0</v>
      </c>
      <c r="K337" s="458">
        <v>3590.0</v>
      </c>
      <c r="L337" s="460">
        <v>1283.0</v>
      </c>
      <c r="M337" s="461">
        <v>1283.0</v>
      </c>
      <c r="N337" s="271" t="s">
        <v>1841</v>
      </c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  <c r="AH337" s="252"/>
      <c r="AI337" s="252"/>
      <c r="AJ337" s="252"/>
      <c r="AK337" s="252"/>
      <c r="AL337" s="252"/>
    </row>
    <row r="338" ht="15.75" customHeight="1">
      <c r="A338" s="282" t="s">
        <v>315</v>
      </c>
      <c r="B338" s="458" t="s">
        <v>231</v>
      </c>
      <c r="C338" s="458" t="s">
        <v>6</v>
      </c>
      <c r="D338" s="458" t="s">
        <v>567</v>
      </c>
      <c r="E338" s="458" t="s">
        <v>4</v>
      </c>
      <c r="F338" s="590" t="s">
        <v>1976</v>
      </c>
      <c r="G338" s="459" t="s">
        <v>1840</v>
      </c>
      <c r="H338" s="39">
        <v>1.0</v>
      </c>
      <c r="I338" s="274"/>
      <c r="J338" s="458">
        <v>4490.0</v>
      </c>
      <c r="K338" s="458">
        <v>3590.0</v>
      </c>
      <c r="L338" s="460">
        <v>1283.0</v>
      </c>
      <c r="M338" s="461">
        <v>1283.0</v>
      </c>
      <c r="N338" s="271" t="s">
        <v>1841</v>
      </c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  <c r="AA338" s="252"/>
      <c r="AB338" s="252"/>
      <c r="AC338" s="252"/>
      <c r="AD338" s="252"/>
      <c r="AE338" s="252"/>
      <c r="AF338" s="252"/>
      <c r="AG338" s="252"/>
      <c r="AH338" s="252"/>
      <c r="AI338" s="252"/>
      <c r="AJ338" s="252"/>
      <c r="AK338" s="252"/>
      <c r="AL338" s="252"/>
    </row>
    <row r="339" ht="15.75" customHeight="1">
      <c r="A339" s="282" t="s">
        <v>315</v>
      </c>
      <c r="B339" s="458" t="s">
        <v>231</v>
      </c>
      <c r="C339" s="458" t="s">
        <v>6</v>
      </c>
      <c r="D339" s="458" t="s">
        <v>567</v>
      </c>
      <c r="E339" s="458" t="s">
        <v>4</v>
      </c>
      <c r="F339" s="590" t="s">
        <v>1977</v>
      </c>
      <c r="G339" s="459" t="s">
        <v>1840</v>
      </c>
      <c r="H339" s="39">
        <v>1.0</v>
      </c>
      <c r="I339" s="274"/>
      <c r="J339" s="458">
        <v>4490.0</v>
      </c>
      <c r="K339" s="458">
        <v>3590.0</v>
      </c>
      <c r="L339" s="460">
        <v>1283.0</v>
      </c>
      <c r="M339" s="461">
        <v>1283.0</v>
      </c>
      <c r="N339" s="271" t="s">
        <v>1841</v>
      </c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  <c r="AA339" s="252"/>
      <c r="AB339" s="252"/>
      <c r="AC339" s="252"/>
      <c r="AD339" s="252"/>
      <c r="AE339" s="252"/>
      <c r="AF339" s="252"/>
      <c r="AG339" s="252"/>
      <c r="AH339" s="252"/>
      <c r="AI339" s="252"/>
      <c r="AJ339" s="252"/>
      <c r="AK339" s="252"/>
      <c r="AL339" s="252"/>
    </row>
    <row r="340" ht="15.75" customHeight="1">
      <c r="A340" s="282" t="s">
        <v>315</v>
      </c>
      <c r="B340" s="458" t="s">
        <v>231</v>
      </c>
      <c r="C340" s="458" t="s">
        <v>6</v>
      </c>
      <c r="D340" s="458" t="s">
        <v>567</v>
      </c>
      <c r="E340" s="458" t="s">
        <v>4</v>
      </c>
      <c r="F340" s="590" t="s">
        <v>1978</v>
      </c>
      <c r="G340" s="459" t="s">
        <v>1840</v>
      </c>
      <c r="H340" s="39">
        <v>1.0</v>
      </c>
      <c r="I340" s="274"/>
      <c r="J340" s="458">
        <v>4490.0</v>
      </c>
      <c r="K340" s="458">
        <v>3590.0</v>
      </c>
      <c r="L340" s="460">
        <v>1283.0</v>
      </c>
      <c r="M340" s="461">
        <v>1283.0</v>
      </c>
      <c r="N340" s="271" t="s">
        <v>1841</v>
      </c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  <c r="AA340" s="252"/>
      <c r="AB340" s="252"/>
      <c r="AC340" s="252"/>
      <c r="AD340" s="252"/>
      <c r="AE340" s="252"/>
      <c r="AF340" s="252"/>
      <c r="AG340" s="252"/>
      <c r="AH340" s="252"/>
      <c r="AI340" s="252"/>
      <c r="AJ340" s="252"/>
      <c r="AK340" s="252"/>
      <c r="AL340" s="252"/>
    </row>
    <row r="341" ht="15.75" customHeight="1">
      <c r="A341" s="282" t="s">
        <v>315</v>
      </c>
      <c r="B341" s="458" t="s">
        <v>231</v>
      </c>
      <c r="C341" s="458" t="s">
        <v>6</v>
      </c>
      <c r="D341" s="458" t="s">
        <v>567</v>
      </c>
      <c r="E341" s="458" t="s">
        <v>4</v>
      </c>
      <c r="F341" s="590" t="s">
        <v>1979</v>
      </c>
      <c r="G341" s="459" t="s">
        <v>1840</v>
      </c>
      <c r="H341" s="39">
        <v>1.0</v>
      </c>
      <c r="I341" s="274"/>
      <c r="J341" s="458">
        <v>4490.0</v>
      </c>
      <c r="K341" s="458">
        <v>3590.0</v>
      </c>
      <c r="L341" s="460">
        <v>1283.0</v>
      </c>
      <c r="M341" s="461">
        <v>1283.0</v>
      </c>
      <c r="N341" s="271" t="s">
        <v>1841</v>
      </c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  <c r="AA341" s="252"/>
      <c r="AB341" s="252"/>
      <c r="AC341" s="252"/>
      <c r="AD341" s="252"/>
      <c r="AE341" s="252"/>
      <c r="AF341" s="252"/>
      <c r="AG341" s="252"/>
      <c r="AH341" s="252"/>
      <c r="AI341" s="252"/>
      <c r="AJ341" s="252"/>
      <c r="AK341" s="252"/>
      <c r="AL341" s="252"/>
    </row>
    <row r="342" ht="15.75" customHeight="1">
      <c r="A342" s="282" t="s">
        <v>315</v>
      </c>
      <c r="B342" s="458" t="s">
        <v>231</v>
      </c>
      <c r="C342" s="458" t="s">
        <v>6</v>
      </c>
      <c r="D342" s="458" t="s">
        <v>567</v>
      </c>
      <c r="E342" s="458" t="s">
        <v>4</v>
      </c>
      <c r="F342" s="590" t="s">
        <v>1980</v>
      </c>
      <c r="G342" s="459" t="s">
        <v>1840</v>
      </c>
      <c r="H342" s="39">
        <v>1.0</v>
      </c>
      <c r="I342" s="274"/>
      <c r="J342" s="458">
        <v>4490.0</v>
      </c>
      <c r="K342" s="458">
        <v>3590.0</v>
      </c>
      <c r="L342" s="460">
        <v>1283.0</v>
      </c>
      <c r="M342" s="461">
        <v>1283.0</v>
      </c>
      <c r="N342" s="271" t="s">
        <v>1841</v>
      </c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  <c r="AA342" s="252"/>
      <c r="AB342" s="252"/>
      <c r="AC342" s="252"/>
      <c r="AD342" s="252"/>
      <c r="AE342" s="252"/>
      <c r="AF342" s="252"/>
      <c r="AG342" s="252"/>
      <c r="AH342" s="252"/>
      <c r="AI342" s="252"/>
      <c r="AJ342" s="252"/>
      <c r="AK342" s="252"/>
      <c r="AL342" s="252"/>
    </row>
    <row r="343" ht="15.75" customHeight="1">
      <c r="A343" s="282" t="s">
        <v>315</v>
      </c>
      <c r="B343" s="458" t="s">
        <v>246</v>
      </c>
      <c r="C343" s="458" t="s">
        <v>6</v>
      </c>
      <c r="D343" s="458" t="s">
        <v>567</v>
      </c>
      <c r="E343" s="458" t="s">
        <v>4</v>
      </c>
      <c r="F343" s="590" t="s">
        <v>1981</v>
      </c>
      <c r="G343" s="459" t="s">
        <v>1840</v>
      </c>
      <c r="H343" s="39">
        <v>1.0</v>
      </c>
      <c r="I343" s="274"/>
      <c r="J343" s="458">
        <v>2990.0</v>
      </c>
      <c r="K343" s="458">
        <v>2390.0</v>
      </c>
      <c r="L343" s="460">
        <v>947.0</v>
      </c>
      <c r="M343" s="461">
        <v>947.0</v>
      </c>
      <c r="N343" s="271" t="s">
        <v>1841</v>
      </c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  <c r="AH343" s="252"/>
      <c r="AI343" s="252"/>
      <c r="AJ343" s="252"/>
      <c r="AK343" s="252"/>
      <c r="AL343" s="252"/>
    </row>
    <row r="344" ht="15.75" customHeight="1">
      <c r="A344" s="282" t="s">
        <v>315</v>
      </c>
      <c r="B344" s="458" t="s">
        <v>246</v>
      </c>
      <c r="C344" s="458" t="s">
        <v>6</v>
      </c>
      <c r="D344" s="458" t="s">
        <v>567</v>
      </c>
      <c r="E344" s="458" t="s">
        <v>4</v>
      </c>
      <c r="F344" s="590" t="s">
        <v>1982</v>
      </c>
      <c r="G344" s="459" t="s">
        <v>1840</v>
      </c>
      <c r="H344" s="39">
        <v>1.0</v>
      </c>
      <c r="I344" s="274"/>
      <c r="J344" s="458">
        <v>2990.0</v>
      </c>
      <c r="K344" s="458">
        <v>2390.0</v>
      </c>
      <c r="L344" s="460">
        <v>947.0</v>
      </c>
      <c r="M344" s="461">
        <v>947.0</v>
      </c>
      <c r="N344" s="271" t="s">
        <v>1841</v>
      </c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  <c r="AH344" s="252"/>
      <c r="AI344" s="252"/>
      <c r="AJ344" s="252"/>
      <c r="AK344" s="252"/>
      <c r="AL344" s="252"/>
    </row>
    <row r="345" ht="15.75" customHeight="1">
      <c r="A345" s="282" t="s">
        <v>315</v>
      </c>
      <c r="B345" s="458" t="s">
        <v>246</v>
      </c>
      <c r="C345" s="458" t="s">
        <v>6</v>
      </c>
      <c r="D345" s="468" t="s">
        <v>328</v>
      </c>
      <c r="E345" s="458" t="s">
        <v>4</v>
      </c>
      <c r="F345" s="590" t="s">
        <v>2119</v>
      </c>
      <c r="G345" s="459" t="s">
        <v>1840</v>
      </c>
      <c r="H345" s="39">
        <v>1.0</v>
      </c>
      <c r="I345" s="274"/>
      <c r="J345" s="458">
        <v>2990.0</v>
      </c>
      <c r="K345" s="458">
        <v>2390.0</v>
      </c>
      <c r="L345" s="460">
        <v>947.0</v>
      </c>
      <c r="M345" s="461">
        <v>947.0</v>
      </c>
      <c r="N345" s="271" t="s">
        <v>1841</v>
      </c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  <c r="AH345" s="252"/>
      <c r="AI345" s="252"/>
      <c r="AJ345" s="252"/>
      <c r="AK345" s="252"/>
      <c r="AL345" s="252"/>
    </row>
    <row r="346" ht="15.75" customHeight="1">
      <c r="A346" s="271" t="s">
        <v>315</v>
      </c>
      <c r="B346" s="57" t="s">
        <v>231</v>
      </c>
      <c r="C346" s="57" t="s">
        <v>6</v>
      </c>
      <c r="D346" s="57" t="s">
        <v>328</v>
      </c>
      <c r="E346" s="57" t="s">
        <v>4</v>
      </c>
      <c r="F346" s="57" t="s">
        <v>787</v>
      </c>
      <c r="G346" s="57" t="s">
        <v>524</v>
      </c>
      <c r="H346" s="38">
        <v>1.0</v>
      </c>
      <c r="I346" s="113">
        <v>4990.0</v>
      </c>
      <c r="J346" s="132">
        <v>3990.0</v>
      </c>
      <c r="K346" s="104"/>
      <c r="L346" s="133">
        <v>1663.0</v>
      </c>
      <c r="M346" s="381">
        <v>1497.0</v>
      </c>
      <c r="N346" s="57" t="s">
        <v>748</v>
      </c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  <c r="AH346" s="252"/>
      <c r="AI346" s="252"/>
      <c r="AJ346" s="270"/>
      <c r="AK346" s="270"/>
      <c r="AL346" s="270"/>
    </row>
    <row r="347" ht="15.75" customHeight="1">
      <c r="A347" s="271" t="s">
        <v>315</v>
      </c>
      <c r="B347" s="57" t="s">
        <v>231</v>
      </c>
      <c r="C347" s="57" t="s">
        <v>6</v>
      </c>
      <c r="D347" s="57" t="s">
        <v>328</v>
      </c>
      <c r="E347" s="57" t="s">
        <v>4</v>
      </c>
      <c r="F347" s="57" t="s">
        <v>788</v>
      </c>
      <c r="G347" s="57" t="s">
        <v>524</v>
      </c>
      <c r="H347" s="38">
        <v>1.0</v>
      </c>
      <c r="I347" s="113">
        <v>4990.0</v>
      </c>
      <c r="J347" s="132">
        <v>3990.0</v>
      </c>
      <c r="K347" s="104"/>
      <c r="L347" s="133">
        <v>1663.0</v>
      </c>
      <c r="M347" s="381">
        <v>1497.0</v>
      </c>
      <c r="N347" s="57" t="s">
        <v>748</v>
      </c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  <c r="AA347" s="252"/>
      <c r="AB347" s="252"/>
      <c r="AC347" s="252"/>
      <c r="AD347" s="252"/>
      <c r="AE347" s="252"/>
      <c r="AF347" s="252"/>
      <c r="AG347" s="252"/>
      <c r="AH347" s="252"/>
      <c r="AI347" s="252"/>
      <c r="AJ347" s="270"/>
      <c r="AK347" s="270"/>
      <c r="AL347" s="270"/>
    </row>
    <row r="348" ht="15.75" customHeight="1">
      <c r="A348" s="271" t="s">
        <v>315</v>
      </c>
      <c r="B348" s="271" t="s">
        <v>231</v>
      </c>
      <c r="C348" s="271" t="s">
        <v>6</v>
      </c>
      <c r="D348" s="271" t="s">
        <v>567</v>
      </c>
      <c r="E348" s="271" t="s">
        <v>319</v>
      </c>
      <c r="F348" s="272" t="s">
        <v>543</v>
      </c>
      <c r="G348" s="271" t="s">
        <v>377</v>
      </c>
      <c r="H348" s="273">
        <v>1.0</v>
      </c>
      <c r="I348" s="480"/>
      <c r="J348" s="271">
        <v>5390.0</v>
      </c>
      <c r="K348" s="280"/>
      <c r="L348" s="481">
        <v>2163.0</v>
      </c>
      <c r="M348" s="482">
        <v>2054.85</v>
      </c>
      <c r="N348" s="271" t="s">
        <v>378</v>
      </c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  <c r="AA348" s="252"/>
      <c r="AB348" s="252"/>
      <c r="AC348" s="252"/>
      <c r="AD348" s="252"/>
      <c r="AE348" s="252"/>
      <c r="AF348" s="252"/>
      <c r="AG348" s="252"/>
      <c r="AH348" s="252"/>
      <c r="AI348" s="252"/>
      <c r="AJ348" s="252"/>
      <c r="AK348" s="252"/>
      <c r="AL348" s="252"/>
    </row>
    <row r="349" ht="15.75" customHeight="1">
      <c r="A349" s="35" t="s">
        <v>315</v>
      </c>
      <c r="B349" s="35" t="s">
        <v>231</v>
      </c>
      <c r="C349" s="35" t="s">
        <v>6</v>
      </c>
      <c r="D349" s="35" t="s">
        <v>328</v>
      </c>
      <c r="E349" s="35" t="s">
        <v>4</v>
      </c>
      <c r="F349" s="35" t="s">
        <v>543</v>
      </c>
      <c r="G349" s="35" t="s">
        <v>524</v>
      </c>
      <c r="H349" s="39">
        <v>1.0</v>
      </c>
      <c r="I349" s="274"/>
      <c r="J349" s="59">
        <v>5390.0</v>
      </c>
      <c r="K349" s="38"/>
      <c r="L349" s="274"/>
      <c r="M349" s="107">
        <v>2055.0</v>
      </c>
      <c r="N349" s="35" t="s">
        <v>522</v>
      </c>
      <c r="O349" s="231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  <c r="AA349" s="252"/>
      <c r="AB349" s="252"/>
      <c r="AC349" s="252"/>
      <c r="AD349" s="252"/>
      <c r="AE349" s="252"/>
      <c r="AF349" s="252"/>
      <c r="AG349" s="252"/>
      <c r="AH349" s="252"/>
      <c r="AI349" s="252"/>
      <c r="AJ349" s="252"/>
      <c r="AK349" s="252"/>
      <c r="AL349" s="252"/>
    </row>
    <row r="350" ht="15.75" customHeight="1">
      <c r="A350" s="35" t="s">
        <v>315</v>
      </c>
      <c r="B350" s="35" t="s">
        <v>231</v>
      </c>
      <c r="C350" s="35" t="s">
        <v>6</v>
      </c>
      <c r="D350" s="35" t="s">
        <v>567</v>
      </c>
      <c r="E350" s="35" t="s">
        <v>4</v>
      </c>
      <c r="F350" s="35" t="s">
        <v>543</v>
      </c>
      <c r="G350" s="35" t="s">
        <v>524</v>
      </c>
      <c r="H350" s="39">
        <v>1.0</v>
      </c>
      <c r="I350" s="274"/>
      <c r="J350" s="59">
        <v>5390.0</v>
      </c>
      <c r="K350" s="38"/>
      <c r="L350" s="274"/>
      <c r="M350" s="107">
        <v>2055.0</v>
      </c>
      <c r="N350" s="35" t="s">
        <v>522</v>
      </c>
      <c r="O350" s="231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  <c r="AH350" s="252"/>
      <c r="AI350" s="252"/>
      <c r="AJ350" s="252"/>
      <c r="AK350" s="252"/>
      <c r="AL350" s="252"/>
    </row>
    <row r="351" ht="15.75" customHeight="1">
      <c r="A351" s="35" t="s">
        <v>315</v>
      </c>
      <c r="B351" s="35" t="s">
        <v>231</v>
      </c>
      <c r="C351" s="35" t="s">
        <v>6</v>
      </c>
      <c r="D351" s="35" t="s">
        <v>328</v>
      </c>
      <c r="E351" s="35" t="s">
        <v>4</v>
      </c>
      <c r="F351" s="35" t="s">
        <v>544</v>
      </c>
      <c r="G351" s="35" t="s">
        <v>524</v>
      </c>
      <c r="H351" s="39">
        <v>1.0</v>
      </c>
      <c r="I351" s="274"/>
      <c r="J351" s="59">
        <v>5390.0</v>
      </c>
      <c r="K351" s="38"/>
      <c r="L351" s="274"/>
      <c r="M351" s="107">
        <v>2055.0</v>
      </c>
      <c r="N351" s="35" t="s">
        <v>522</v>
      </c>
      <c r="O351" s="231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  <c r="AA351" s="252"/>
      <c r="AB351" s="252"/>
      <c r="AC351" s="252"/>
      <c r="AD351" s="252"/>
      <c r="AE351" s="252"/>
      <c r="AF351" s="252"/>
      <c r="AG351" s="252"/>
      <c r="AH351" s="252"/>
      <c r="AI351" s="252"/>
      <c r="AJ351" s="252"/>
      <c r="AK351" s="252"/>
      <c r="AL351" s="252"/>
    </row>
    <row r="352" ht="15.75" customHeight="1">
      <c r="A352" s="35" t="s">
        <v>315</v>
      </c>
      <c r="B352" s="35" t="s">
        <v>231</v>
      </c>
      <c r="C352" s="35" t="s">
        <v>6</v>
      </c>
      <c r="D352" s="35" t="s">
        <v>567</v>
      </c>
      <c r="E352" s="35" t="s">
        <v>4</v>
      </c>
      <c r="F352" s="35" t="s">
        <v>544</v>
      </c>
      <c r="G352" s="35" t="s">
        <v>524</v>
      </c>
      <c r="H352" s="39">
        <v>1.0</v>
      </c>
      <c r="I352" s="274"/>
      <c r="J352" s="59">
        <v>5390.0</v>
      </c>
      <c r="K352" s="38"/>
      <c r="L352" s="274"/>
      <c r="M352" s="107">
        <v>2055.0</v>
      </c>
      <c r="N352" s="35" t="s">
        <v>522</v>
      </c>
      <c r="O352" s="231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  <c r="AA352" s="252"/>
      <c r="AB352" s="252"/>
      <c r="AC352" s="252"/>
      <c r="AD352" s="252"/>
      <c r="AE352" s="252"/>
      <c r="AF352" s="252"/>
      <c r="AG352" s="252"/>
      <c r="AH352" s="252"/>
      <c r="AI352" s="252"/>
      <c r="AJ352" s="252"/>
      <c r="AK352" s="252"/>
      <c r="AL352" s="252"/>
    </row>
    <row r="353" ht="15.75" customHeight="1">
      <c r="A353" s="35" t="s">
        <v>315</v>
      </c>
      <c r="B353" s="35" t="s">
        <v>231</v>
      </c>
      <c r="C353" s="35" t="s">
        <v>6</v>
      </c>
      <c r="D353" s="35" t="s">
        <v>567</v>
      </c>
      <c r="E353" s="35" t="s">
        <v>4</v>
      </c>
      <c r="F353" s="35" t="s">
        <v>545</v>
      </c>
      <c r="G353" s="35" t="s">
        <v>524</v>
      </c>
      <c r="H353" s="39">
        <v>1.0</v>
      </c>
      <c r="I353" s="274"/>
      <c r="J353" s="59">
        <v>5390.0</v>
      </c>
      <c r="K353" s="38"/>
      <c r="L353" s="274"/>
      <c r="M353" s="107">
        <v>2055.0</v>
      </c>
      <c r="N353" s="35" t="s">
        <v>522</v>
      </c>
      <c r="O353" s="231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  <c r="AH353" s="252"/>
      <c r="AI353" s="252"/>
      <c r="AJ353" s="252"/>
      <c r="AK353" s="252"/>
      <c r="AL353" s="252"/>
    </row>
    <row r="354" ht="15.75" customHeight="1">
      <c r="A354" s="271" t="s">
        <v>315</v>
      </c>
      <c r="B354" s="57" t="s">
        <v>231</v>
      </c>
      <c r="C354" s="57" t="s">
        <v>6</v>
      </c>
      <c r="D354" s="57" t="s">
        <v>328</v>
      </c>
      <c r="E354" s="57" t="s">
        <v>4</v>
      </c>
      <c r="F354" s="57" t="s">
        <v>545</v>
      </c>
      <c r="G354" s="57" t="s">
        <v>524</v>
      </c>
      <c r="H354" s="38">
        <v>1.0</v>
      </c>
      <c r="I354" s="113">
        <v>5390.0</v>
      </c>
      <c r="J354" s="125"/>
      <c r="K354" s="104"/>
      <c r="L354" s="133">
        <v>2163.0</v>
      </c>
      <c r="M354" s="381">
        <v>1947.0</v>
      </c>
      <c r="N354" s="57" t="s">
        <v>748</v>
      </c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  <c r="AH354" s="252"/>
      <c r="AI354" s="252"/>
      <c r="AJ354" s="270"/>
      <c r="AK354" s="270"/>
      <c r="AL354" s="270"/>
    </row>
    <row r="355" ht="15.75" customHeight="1">
      <c r="A355" s="282" t="s">
        <v>315</v>
      </c>
      <c r="B355" s="458" t="s">
        <v>231</v>
      </c>
      <c r="C355" s="458" t="s">
        <v>6</v>
      </c>
      <c r="D355" s="458" t="s">
        <v>567</v>
      </c>
      <c r="E355" s="458" t="s">
        <v>4</v>
      </c>
      <c r="F355" s="590" t="s">
        <v>1983</v>
      </c>
      <c r="G355" s="459" t="s">
        <v>1840</v>
      </c>
      <c r="H355" s="39">
        <v>1.0</v>
      </c>
      <c r="I355" s="274"/>
      <c r="J355" s="458">
        <v>4990.0</v>
      </c>
      <c r="K355" s="466"/>
      <c r="L355" s="460">
        <v>1580.0</v>
      </c>
      <c r="M355" s="461">
        <v>1580.0</v>
      </c>
      <c r="N355" s="271" t="s">
        <v>1841</v>
      </c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  <c r="AH355" s="252"/>
      <c r="AI355" s="252"/>
      <c r="AJ355" s="252"/>
      <c r="AK355" s="252"/>
      <c r="AL355" s="252"/>
    </row>
    <row r="356" ht="15.75" customHeight="1">
      <c r="A356" s="282" t="s">
        <v>315</v>
      </c>
      <c r="B356" s="458" t="s">
        <v>231</v>
      </c>
      <c r="C356" s="458" t="s">
        <v>6</v>
      </c>
      <c r="D356" s="458" t="s">
        <v>567</v>
      </c>
      <c r="E356" s="458" t="s">
        <v>4</v>
      </c>
      <c r="F356" s="590" t="s">
        <v>1984</v>
      </c>
      <c r="G356" s="459" t="s">
        <v>1840</v>
      </c>
      <c r="H356" s="39">
        <v>1.0</v>
      </c>
      <c r="I356" s="274"/>
      <c r="J356" s="458">
        <v>4990.0</v>
      </c>
      <c r="K356" s="466"/>
      <c r="L356" s="460">
        <v>1580.0</v>
      </c>
      <c r="M356" s="461">
        <v>1580.0</v>
      </c>
      <c r="N356" s="271" t="s">
        <v>1841</v>
      </c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2"/>
      <c r="AJ356" s="252"/>
      <c r="AK356" s="252"/>
      <c r="AL356" s="252"/>
    </row>
    <row r="357" ht="15.75" customHeight="1">
      <c r="A357" s="271" t="s">
        <v>315</v>
      </c>
      <c r="B357" s="475" t="s">
        <v>231</v>
      </c>
      <c r="C357" s="475" t="s">
        <v>6</v>
      </c>
      <c r="D357" s="475" t="s">
        <v>328</v>
      </c>
      <c r="E357" s="476" t="s">
        <v>319</v>
      </c>
      <c r="F357" s="475" t="s">
        <v>1985</v>
      </c>
      <c r="G357" s="475" t="s">
        <v>524</v>
      </c>
      <c r="H357" s="264">
        <v>1.0</v>
      </c>
      <c r="I357" s="274"/>
      <c r="J357" s="475">
        <v>3590.0</v>
      </c>
      <c r="K357" s="478"/>
      <c r="L357" s="475">
        <v>1422.0</v>
      </c>
      <c r="M357" s="479">
        <f>L357*H357</f>
        <v>1422</v>
      </c>
      <c r="N357" s="380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  <c r="AH357" s="252"/>
      <c r="AI357" s="252"/>
      <c r="AJ357" s="252"/>
      <c r="AK357" s="252"/>
      <c r="AL357" s="252"/>
    </row>
    <row r="358" ht="15.75" customHeight="1">
      <c r="A358" s="271" t="s">
        <v>315</v>
      </c>
      <c r="B358" s="271" t="s">
        <v>231</v>
      </c>
      <c r="C358" s="271" t="s">
        <v>6</v>
      </c>
      <c r="D358" s="271" t="s">
        <v>567</v>
      </c>
      <c r="E358" s="271" t="s">
        <v>319</v>
      </c>
      <c r="F358" s="272" t="s">
        <v>1986</v>
      </c>
      <c r="G358" s="271" t="s">
        <v>377</v>
      </c>
      <c r="H358" s="273">
        <v>1.0</v>
      </c>
      <c r="I358" s="480"/>
      <c r="J358" s="271">
        <v>6190.0</v>
      </c>
      <c r="K358" s="280"/>
      <c r="L358" s="481">
        <v>2497.0</v>
      </c>
      <c r="M358" s="482">
        <v>2372.15</v>
      </c>
      <c r="N358" s="271" t="s">
        <v>378</v>
      </c>
      <c r="O358" s="380"/>
      <c r="P358" s="276"/>
      <c r="Q358" s="276"/>
      <c r="R358" s="276"/>
      <c r="S358" s="276"/>
      <c r="T358" s="276"/>
      <c r="U358" s="276"/>
      <c r="V358" s="277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  <c r="AH358" s="252"/>
      <c r="AI358" s="252"/>
      <c r="AJ358" s="252"/>
      <c r="AK358" s="252"/>
      <c r="AL358" s="252"/>
    </row>
    <row r="359" ht="15.75" customHeight="1">
      <c r="A359" s="271" t="s">
        <v>315</v>
      </c>
      <c r="B359" s="271" t="s">
        <v>231</v>
      </c>
      <c r="C359" s="271" t="s">
        <v>6</v>
      </c>
      <c r="D359" s="271" t="s">
        <v>567</v>
      </c>
      <c r="E359" s="271" t="s">
        <v>319</v>
      </c>
      <c r="F359" s="272" t="s">
        <v>1987</v>
      </c>
      <c r="G359" s="271" t="s">
        <v>377</v>
      </c>
      <c r="H359" s="273">
        <v>1.0</v>
      </c>
      <c r="I359" s="480"/>
      <c r="J359" s="271">
        <v>6190.0</v>
      </c>
      <c r="K359" s="280"/>
      <c r="L359" s="481">
        <v>2497.0</v>
      </c>
      <c r="M359" s="482">
        <v>2372.15</v>
      </c>
      <c r="N359" s="271" t="s">
        <v>378</v>
      </c>
      <c r="O359" s="380"/>
      <c r="P359" s="276"/>
      <c r="Q359" s="276"/>
      <c r="R359" s="276"/>
      <c r="S359" s="276"/>
      <c r="T359" s="276"/>
      <c r="U359" s="276"/>
      <c r="V359" s="277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  <c r="AH359" s="252"/>
      <c r="AI359" s="252"/>
      <c r="AJ359" s="252"/>
      <c r="AK359" s="252"/>
      <c r="AL359" s="252"/>
    </row>
    <row r="360" ht="15.75" customHeight="1">
      <c r="A360" s="271" t="s">
        <v>315</v>
      </c>
      <c r="B360" s="271" t="s">
        <v>231</v>
      </c>
      <c r="C360" s="271" t="s">
        <v>6</v>
      </c>
      <c r="D360" s="271" t="s">
        <v>328</v>
      </c>
      <c r="E360" s="271" t="s">
        <v>319</v>
      </c>
      <c r="F360" s="272" t="s">
        <v>1987</v>
      </c>
      <c r="G360" s="271" t="s">
        <v>377</v>
      </c>
      <c r="H360" s="273">
        <v>1.0</v>
      </c>
      <c r="I360" s="480"/>
      <c r="J360" s="271">
        <v>6190.0</v>
      </c>
      <c r="K360" s="280"/>
      <c r="L360" s="481">
        <v>2497.0</v>
      </c>
      <c r="M360" s="482">
        <v>2372.15</v>
      </c>
      <c r="N360" s="271" t="s">
        <v>378</v>
      </c>
      <c r="O360" s="380"/>
      <c r="P360" s="276"/>
      <c r="Q360" s="276"/>
      <c r="R360" s="276"/>
      <c r="S360" s="276"/>
      <c r="T360" s="276"/>
      <c r="U360" s="276"/>
      <c r="V360" s="277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  <c r="AH360" s="252"/>
      <c r="AI360" s="252"/>
      <c r="AJ360" s="252"/>
      <c r="AK360" s="252"/>
      <c r="AL360" s="252"/>
    </row>
    <row r="361" ht="15.75" customHeight="1">
      <c r="A361" s="271" t="s">
        <v>315</v>
      </c>
      <c r="B361" s="475" t="s">
        <v>231</v>
      </c>
      <c r="C361" s="475" t="s">
        <v>6</v>
      </c>
      <c r="D361" s="475" t="s">
        <v>328</v>
      </c>
      <c r="E361" s="476" t="s">
        <v>319</v>
      </c>
      <c r="F361" s="475" t="s">
        <v>1988</v>
      </c>
      <c r="G361" s="475" t="s">
        <v>524</v>
      </c>
      <c r="H361" s="264">
        <v>1.0</v>
      </c>
      <c r="I361" s="274"/>
      <c r="J361" s="475">
        <v>6190.0</v>
      </c>
      <c r="K361" s="478"/>
      <c r="L361" s="475">
        <v>2372.0</v>
      </c>
      <c r="M361" s="479">
        <f t="shared" ref="M361:M365" si="32">L361*H361</f>
        <v>2372</v>
      </c>
      <c r="N361" s="380"/>
      <c r="O361" s="435"/>
      <c r="P361" s="276"/>
      <c r="Q361" s="276"/>
      <c r="R361" s="276"/>
      <c r="S361" s="276"/>
      <c r="T361" s="276"/>
      <c r="U361" s="276"/>
      <c r="V361" s="277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</row>
    <row r="362" ht="15.75" customHeight="1">
      <c r="A362" s="271" t="s">
        <v>315</v>
      </c>
      <c r="B362" s="475" t="s">
        <v>231</v>
      </c>
      <c r="C362" s="475" t="s">
        <v>6</v>
      </c>
      <c r="D362" s="475" t="s">
        <v>567</v>
      </c>
      <c r="E362" s="476" t="s">
        <v>319</v>
      </c>
      <c r="F362" s="475" t="s">
        <v>1988</v>
      </c>
      <c r="G362" s="475" t="s">
        <v>524</v>
      </c>
      <c r="H362" s="264">
        <v>1.0</v>
      </c>
      <c r="I362" s="274"/>
      <c r="J362" s="475">
        <v>6190.0</v>
      </c>
      <c r="K362" s="478"/>
      <c r="L362" s="475">
        <v>2372.0</v>
      </c>
      <c r="M362" s="479">
        <f t="shared" si="32"/>
        <v>2372</v>
      </c>
      <c r="N362" s="380"/>
      <c r="O362" s="380"/>
      <c r="P362" s="276"/>
      <c r="Q362" s="276"/>
      <c r="R362" s="276"/>
      <c r="S362" s="276"/>
      <c r="T362" s="276"/>
      <c r="U362" s="276"/>
      <c r="V362" s="277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  <c r="AH362" s="252"/>
      <c r="AI362" s="252"/>
      <c r="AJ362" s="252"/>
      <c r="AK362" s="252"/>
      <c r="AL362" s="252"/>
    </row>
    <row r="363" ht="15.75" customHeight="1">
      <c r="A363" s="271" t="s">
        <v>315</v>
      </c>
      <c r="B363" s="475" t="s">
        <v>231</v>
      </c>
      <c r="C363" s="475" t="s">
        <v>6</v>
      </c>
      <c r="D363" s="475" t="s">
        <v>567</v>
      </c>
      <c r="E363" s="476" t="s">
        <v>319</v>
      </c>
      <c r="F363" s="475" t="s">
        <v>1989</v>
      </c>
      <c r="G363" s="475" t="s">
        <v>524</v>
      </c>
      <c r="H363" s="264">
        <v>2.0</v>
      </c>
      <c r="I363" s="274"/>
      <c r="J363" s="475">
        <v>6790.0</v>
      </c>
      <c r="K363" s="478"/>
      <c r="L363" s="475">
        <v>2530.0</v>
      </c>
      <c r="M363" s="479">
        <f t="shared" si="32"/>
        <v>5060</v>
      </c>
      <c r="N363" s="380"/>
      <c r="O363" s="380"/>
      <c r="P363" s="276"/>
      <c r="Q363" s="276"/>
      <c r="R363" s="276"/>
      <c r="S363" s="276"/>
      <c r="T363" s="276"/>
      <c r="U363" s="276"/>
      <c r="V363" s="277"/>
      <c r="W363" s="252"/>
      <c r="X363" s="252"/>
      <c r="Y363" s="252"/>
      <c r="Z363" s="252"/>
      <c r="AA363" s="252"/>
      <c r="AB363" s="252"/>
      <c r="AC363" s="252"/>
      <c r="AD363" s="252"/>
      <c r="AE363" s="252"/>
      <c r="AF363" s="252"/>
      <c r="AG363" s="252"/>
      <c r="AH363" s="252"/>
      <c r="AI363" s="252"/>
      <c r="AJ363" s="252"/>
      <c r="AK363" s="252"/>
      <c r="AL363" s="252"/>
    </row>
    <row r="364" ht="15.75" customHeight="1">
      <c r="A364" s="271" t="s">
        <v>315</v>
      </c>
      <c r="B364" s="475" t="s">
        <v>231</v>
      </c>
      <c r="C364" s="475" t="s">
        <v>6</v>
      </c>
      <c r="D364" s="475" t="s">
        <v>328</v>
      </c>
      <c r="E364" s="476" t="s">
        <v>319</v>
      </c>
      <c r="F364" s="475" t="s">
        <v>1990</v>
      </c>
      <c r="G364" s="475" t="s">
        <v>524</v>
      </c>
      <c r="H364" s="264">
        <v>1.0</v>
      </c>
      <c r="I364" s="274"/>
      <c r="J364" s="475">
        <v>6790.0</v>
      </c>
      <c r="K364" s="478"/>
      <c r="L364" s="475">
        <v>2530.0</v>
      </c>
      <c r="M364" s="479">
        <f t="shared" si="32"/>
        <v>2530</v>
      </c>
      <c r="N364" s="380"/>
      <c r="O364" s="380"/>
      <c r="P364" s="276"/>
      <c r="Q364" s="276"/>
      <c r="R364" s="276"/>
      <c r="S364" s="276"/>
      <c r="T364" s="276"/>
      <c r="U364" s="276"/>
      <c r="V364" s="277"/>
      <c r="W364" s="252"/>
      <c r="X364" s="252"/>
      <c r="Y364" s="252"/>
      <c r="Z364" s="252"/>
      <c r="AA364" s="252"/>
      <c r="AB364" s="252"/>
      <c r="AC364" s="252"/>
      <c r="AD364" s="252"/>
      <c r="AE364" s="252"/>
      <c r="AF364" s="252"/>
      <c r="AG364" s="252"/>
      <c r="AH364" s="252"/>
      <c r="AI364" s="252"/>
      <c r="AJ364" s="252"/>
      <c r="AK364" s="252"/>
      <c r="AL364" s="252"/>
    </row>
    <row r="365" ht="15.75" customHeight="1">
      <c r="A365" s="271" t="s">
        <v>315</v>
      </c>
      <c r="B365" s="475" t="s">
        <v>231</v>
      </c>
      <c r="C365" s="475" t="s">
        <v>6</v>
      </c>
      <c r="D365" s="475" t="s">
        <v>567</v>
      </c>
      <c r="E365" s="476" t="s">
        <v>319</v>
      </c>
      <c r="F365" s="475" t="s">
        <v>1990</v>
      </c>
      <c r="G365" s="475" t="s">
        <v>524</v>
      </c>
      <c r="H365" s="264">
        <v>1.0</v>
      </c>
      <c r="I365" s="274"/>
      <c r="J365" s="475">
        <v>6790.0</v>
      </c>
      <c r="K365" s="478"/>
      <c r="L365" s="475">
        <v>2530.0</v>
      </c>
      <c r="M365" s="479">
        <f t="shared" si="32"/>
        <v>2530</v>
      </c>
      <c r="N365" s="380"/>
      <c r="O365" s="380"/>
      <c r="P365" s="276"/>
      <c r="Q365" s="276"/>
      <c r="R365" s="276"/>
      <c r="S365" s="276"/>
      <c r="T365" s="276"/>
      <c r="U365" s="276"/>
      <c r="V365" s="277"/>
      <c r="W365" s="252"/>
      <c r="X365" s="252"/>
      <c r="Y365" s="252"/>
      <c r="Z365" s="252"/>
      <c r="AA365" s="252"/>
      <c r="AB365" s="252"/>
      <c r="AC365" s="252"/>
      <c r="AD365" s="252"/>
      <c r="AE365" s="252"/>
      <c r="AF365" s="252"/>
      <c r="AG365" s="252"/>
      <c r="AH365" s="252"/>
      <c r="AI365" s="252"/>
      <c r="AJ365" s="252"/>
      <c r="AK365" s="252"/>
      <c r="AL365" s="252"/>
    </row>
    <row r="366" ht="15.75" customHeight="1">
      <c r="A366" s="271" t="s">
        <v>315</v>
      </c>
      <c r="B366" s="271" t="s">
        <v>231</v>
      </c>
      <c r="C366" s="271" t="s">
        <v>6</v>
      </c>
      <c r="D366" s="271" t="s">
        <v>474</v>
      </c>
      <c r="E366" s="271" t="s">
        <v>319</v>
      </c>
      <c r="F366" s="272" t="s">
        <v>546</v>
      </c>
      <c r="G366" s="271" t="s">
        <v>377</v>
      </c>
      <c r="H366" s="273">
        <v>1.0</v>
      </c>
      <c r="I366" s="480"/>
      <c r="J366" s="271">
        <v>5190.0</v>
      </c>
      <c r="K366" s="280"/>
      <c r="L366" s="481">
        <v>1990.0</v>
      </c>
      <c r="M366" s="482">
        <v>1890.5</v>
      </c>
      <c r="N366" s="271" t="s">
        <v>378</v>
      </c>
      <c r="O366" s="380"/>
      <c r="P366" s="276"/>
      <c r="Q366" s="276"/>
      <c r="R366" s="276"/>
      <c r="S366" s="276"/>
      <c r="T366" s="276"/>
      <c r="U366" s="276"/>
      <c r="V366" s="277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  <c r="AH366" s="252"/>
      <c r="AI366" s="252"/>
      <c r="AJ366" s="252"/>
      <c r="AK366" s="252"/>
      <c r="AL366" s="252"/>
    </row>
    <row r="367" ht="15.75" customHeight="1">
      <c r="A367" s="35" t="s">
        <v>315</v>
      </c>
      <c r="B367" s="35" t="s">
        <v>231</v>
      </c>
      <c r="C367" s="35" t="s">
        <v>6</v>
      </c>
      <c r="D367" s="35" t="s">
        <v>328</v>
      </c>
      <c r="E367" s="35" t="s">
        <v>4</v>
      </c>
      <c r="F367" s="35" t="s">
        <v>546</v>
      </c>
      <c r="G367" s="35" t="s">
        <v>524</v>
      </c>
      <c r="H367" s="39">
        <v>1.0</v>
      </c>
      <c r="I367" s="274"/>
      <c r="J367" s="59">
        <v>5190.0</v>
      </c>
      <c r="K367" s="38"/>
      <c r="L367" s="274"/>
      <c r="M367" s="107">
        <v>1891.0</v>
      </c>
      <c r="N367" s="35" t="s">
        <v>522</v>
      </c>
      <c r="O367" s="73"/>
      <c r="P367" s="276"/>
      <c r="Q367" s="276"/>
      <c r="R367" s="276"/>
      <c r="S367" s="276"/>
      <c r="T367" s="276"/>
      <c r="U367" s="276"/>
      <c r="V367" s="277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  <c r="AH367" s="252"/>
      <c r="AI367" s="252"/>
      <c r="AJ367" s="252"/>
      <c r="AK367" s="252"/>
      <c r="AL367" s="252"/>
    </row>
    <row r="368" ht="15.75" customHeight="1">
      <c r="A368" s="35" t="s">
        <v>315</v>
      </c>
      <c r="B368" s="35" t="s">
        <v>231</v>
      </c>
      <c r="C368" s="35" t="s">
        <v>6</v>
      </c>
      <c r="D368" s="35" t="s">
        <v>567</v>
      </c>
      <c r="E368" s="35" t="s">
        <v>4</v>
      </c>
      <c r="F368" s="35" t="s">
        <v>546</v>
      </c>
      <c r="G368" s="35" t="s">
        <v>524</v>
      </c>
      <c r="H368" s="39">
        <v>1.0</v>
      </c>
      <c r="I368" s="274"/>
      <c r="J368" s="59">
        <v>5190.0</v>
      </c>
      <c r="K368" s="38"/>
      <c r="L368" s="274"/>
      <c r="M368" s="107">
        <v>1891.0</v>
      </c>
      <c r="N368" s="35" t="s">
        <v>522</v>
      </c>
      <c r="O368" s="73"/>
      <c r="P368" s="276"/>
      <c r="Q368" s="276"/>
      <c r="R368" s="276"/>
      <c r="S368" s="276"/>
      <c r="T368" s="276"/>
      <c r="U368" s="276"/>
      <c r="V368" s="277"/>
      <c r="W368" s="252"/>
      <c r="X368" s="252"/>
      <c r="Y368" s="252"/>
      <c r="Z368" s="252"/>
      <c r="AA368" s="252"/>
      <c r="AB368" s="252"/>
      <c r="AC368" s="252"/>
      <c r="AD368" s="252"/>
      <c r="AE368" s="252"/>
      <c r="AF368" s="252"/>
      <c r="AG368" s="252"/>
      <c r="AH368" s="252"/>
      <c r="AI368" s="252"/>
      <c r="AJ368" s="252"/>
      <c r="AK368" s="252"/>
      <c r="AL368" s="252"/>
    </row>
    <row r="369" ht="15.75" customHeight="1">
      <c r="A369" s="271" t="s">
        <v>315</v>
      </c>
      <c r="B369" s="271" t="s">
        <v>231</v>
      </c>
      <c r="C369" s="271" t="s">
        <v>6</v>
      </c>
      <c r="D369" s="271" t="s">
        <v>567</v>
      </c>
      <c r="E369" s="271" t="s">
        <v>319</v>
      </c>
      <c r="F369" s="272" t="s">
        <v>1991</v>
      </c>
      <c r="G369" s="271" t="s">
        <v>377</v>
      </c>
      <c r="H369" s="273">
        <v>1.0</v>
      </c>
      <c r="I369" s="480"/>
      <c r="J369" s="271">
        <v>5190.0</v>
      </c>
      <c r="K369" s="280"/>
      <c r="L369" s="481">
        <v>1990.0</v>
      </c>
      <c r="M369" s="482">
        <v>1890.5</v>
      </c>
      <c r="N369" s="271" t="s">
        <v>378</v>
      </c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  <c r="AH369" s="252"/>
      <c r="AI369" s="252"/>
      <c r="AJ369" s="252"/>
      <c r="AK369" s="252"/>
      <c r="AL369" s="252"/>
    </row>
    <row r="370" ht="15.75" customHeight="1">
      <c r="A370" s="271" t="s">
        <v>315</v>
      </c>
      <c r="B370" s="271" t="s">
        <v>231</v>
      </c>
      <c r="C370" s="271" t="s">
        <v>6</v>
      </c>
      <c r="D370" s="271" t="s">
        <v>567</v>
      </c>
      <c r="E370" s="271" t="s">
        <v>319</v>
      </c>
      <c r="F370" s="272" t="s">
        <v>1992</v>
      </c>
      <c r="G370" s="271" t="s">
        <v>377</v>
      </c>
      <c r="H370" s="273">
        <v>1.0</v>
      </c>
      <c r="I370" s="480"/>
      <c r="J370" s="271">
        <v>5190.0</v>
      </c>
      <c r="K370" s="280"/>
      <c r="L370" s="481">
        <v>1990.0</v>
      </c>
      <c r="M370" s="482">
        <v>1890.5</v>
      </c>
      <c r="N370" s="271" t="s">
        <v>378</v>
      </c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  <c r="AH370" s="252"/>
      <c r="AI370" s="252"/>
      <c r="AJ370" s="252"/>
      <c r="AK370" s="252"/>
      <c r="AL370" s="252"/>
    </row>
    <row r="371" ht="15.75" customHeight="1">
      <c r="A371" s="35" t="s">
        <v>315</v>
      </c>
      <c r="B371" s="35" t="s">
        <v>231</v>
      </c>
      <c r="C371" s="35" t="s">
        <v>6</v>
      </c>
      <c r="D371" s="35" t="s">
        <v>567</v>
      </c>
      <c r="E371" s="35" t="s">
        <v>4</v>
      </c>
      <c r="F371" s="35" t="s">
        <v>547</v>
      </c>
      <c r="G371" s="35" t="s">
        <v>524</v>
      </c>
      <c r="H371" s="39">
        <v>1.0</v>
      </c>
      <c r="I371" s="274"/>
      <c r="J371" s="59">
        <v>5190.0</v>
      </c>
      <c r="K371" s="38"/>
      <c r="L371" s="274"/>
      <c r="M371" s="107">
        <v>1891.0</v>
      </c>
      <c r="N371" s="35" t="s">
        <v>522</v>
      </c>
      <c r="O371" s="231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  <c r="AH371" s="252"/>
      <c r="AI371" s="252"/>
      <c r="AJ371" s="252"/>
      <c r="AK371" s="252"/>
      <c r="AL371" s="252"/>
    </row>
    <row r="372" ht="15.75" customHeight="1">
      <c r="A372" s="271" t="s">
        <v>315</v>
      </c>
      <c r="B372" s="271" t="s">
        <v>246</v>
      </c>
      <c r="C372" s="271" t="s">
        <v>6</v>
      </c>
      <c r="D372" s="271" t="s">
        <v>567</v>
      </c>
      <c r="E372" s="271" t="s">
        <v>319</v>
      </c>
      <c r="F372" s="272" t="s">
        <v>1993</v>
      </c>
      <c r="G372" s="271" t="s">
        <v>377</v>
      </c>
      <c r="H372" s="273">
        <v>1.0</v>
      </c>
      <c r="I372" s="480"/>
      <c r="J372" s="271">
        <v>3190.0</v>
      </c>
      <c r="K372" s="280"/>
      <c r="L372" s="481">
        <v>1163.0</v>
      </c>
      <c r="M372" s="482">
        <v>1104.85</v>
      </c>
      <c r="N372" s="271" t="s">
        <v>378</v>
      </c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  <c r="AH372" s="252"/>
      <c r="AI372" s="252"/>
      <c r="AJ372" s="252"/>
      <c r="AK372" s="252"/>
      <c r="AL372" s="252"/>
    </row>
    <row r="373" ht="15.75" customHeight="1">
      <c r="A373" s="271" t="s">
        <v>315</v>
      </c>
      <c r="B373" s="271" t="s">
        <v>246</v>
      </c>
      <c r="C373" s="271" t="s">
        <v>6</v>
      </c>
      <c r="D373" s="271" t="s">
        <v>474</v>
      </c>
      <c r="E373" s="271" t="s">
        <v>319</v>
      </c>
      <c r="F373" s="272" t="s">
        <v>1994</v>
      </c>
      <c r="G373" s="271" t="s">
        <v>377</v>
      </c>
      <c r="H373" s="273">
        <v>1.0</v>
      </c>
      <c r="I373" s="480"/>
      <c r="J373" s="271">
        <v>3190.0</v>
      </c>
      <c r="K373" s="280"/>
      <c r="L373" s="481">
        <v>1163.0</v>
      </c>
      <c r="M373" s="482">
        <v>1104.85</v>
      </c>
      <c r="N373" s="271" t="s">
        <v>378</v>
      </c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  <c r="AH373" s="252"/>
      <c r="AI373" s="252"/>
      <c r="AJ373" s="252"/>
      <c r="AK373" s="252"/>
      <c r="AL373" s="252"/>
    </row>
    <row r="374" ht="15.75" customHeight="1">
      <c r="A374" s="271" t="s">
        <v>315</v>
      </c>
      <c r="B374" s="271" t="s">
        <v>246</v>
      </c>
      <c r="C374" s="271" t="s">
        <v>6</v>
      </c>
      <c r="D374" s="271" t="s">
        <v>567</v>
      </c>
      <c r="E374" s="271" t="s">
        <v>319</v>
      </c>
      <c r="F374" s="272" t="s">
        <v>1995</v>
      </c>
      <c r="G374" s="271" t="s">
        <v>377</v>
      </c>
      <c r="H374" s="273">
        <v>1.0</v>
      </c>
      <c r="I374" s="480"/>
      <c r="J374" s="271">
        <v>3190.0</v>
      </c>
      <c r="K374" s="280"/>
      <c r="L374" s="481">
        <v>1163.0</v>
      </c>
      <c r="M374" s="482">
        <v>1104.85</v>
      </c>
      <c r="N374" s="271" t="s">
        <v>378</v>
      </c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  <c r="AH374" s="252"/>
      <c r="AI374" s="252"/>
      <c r="AJ374" s="252"/>
      <c r="AK374" s="252"/>
      <c r="AL374" s="252"/>
    </row>
    <row r="375" ht="15.75" customHeight="1">
      <c r="A375" s="282" t="s">
        <v>315</v>
      </c>
      <c r="B375" s="367" t="s">
        <v>231</v>
      </c>
      <c r="C375" s="367" t="s">
        <v>6</v>
      </c>
      <c r="D375" s="367" t="s">
        <v>567</v>
      </c>
      <c r="E375" s="367" t="s">
        <v>4</v>
      </c>
      <c r="F375" s="368" t="s">
        <v>1996</v>
      </c>
      <c r="G375" s="369" t="s">
        <v>1840</v>
      </c>
      <c r="H375" s="39">
        <v>1.0</v>
      </c>
      <c r="I375" s="483"/>
      <c r="J375" s="367">
        <v>3990.0</v>
      </c>
      <c r="K375" s="484"/>
      <c r="L375" s="391">
        <v>1321.0</v>
      </c>
      <c r="M375" s="392">
        <v>1321.0</v>
      </c>
      <c r="N375" s="271" t="s">
        <v>1841</v>
      </c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  <c r="AH375" s="252"/>
      <c r="AI375" s="252"/>
      <c r="AJ375" s="252"/>
      <c r="AK375" s="252"/>
      <c r="AL375" s="252"/>
    </row>
    <row r="376" ht="15.75" customHeight="1">
      <c r="A376" s="271" t="s">
        <v>315</v>
      </c>
      <c r="B376" s="271" t="s">
        <v>231</v>
      </c>
      <c r="C376" s="271" t="s">
        <v>6</v>
      </c>
      <c r="D376" s="271" t="s">
        <v>567</v>
      </c>
      <c r="E376" s="271" t="s">
        <v>319</v>
      </c>
      <c r="F376" s="272" t="s">
        <v>1997</v>
      </c>
      <c r="G376" s="271" t="s">
        <v>377</v>
      </c>
      <c r="H376" s="273">
        <v>1.0</v>
      </c>
      <c r="I376" s="480"/>
      <c r="J376" s="271">
        <v>3590.0</v>
      </c>
      <c r="K376" s="271"/>
      <c r="L376" s="273">
        <v>1497.0</v>
      </c>
      <c r="M376" s="479">
        <v>1422.0</v>
      </c>
      <c r="N376" s="271" t="s">
        <v>321</v>
      </c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  <c r="AH376" s="252"/>
      <c r="AI376" s="252"/>
      <c r="AJ376" s="252"/>
      <c r="AK376" s="252"/>
      <c r="AL376" s="252"/>
    </row>
    <row r="377" ht="15.75" customHeight="1">
      <c r="A377" s="271" t="s">
        <v>315</v>
      </c>
      <c r="B377" s="271" t="s">
        <v>231</v>
      </c>
      <c r="C377" s="271" t="s">
        <v>6</v>
      </c>
      <c r="D377" s="271" t="s">
        <v>328</v>
      </c>
      <c r="E377" s="271" t="s">
        <v>319</v>
      </c>
      <c r="F377" s="272" t="s">
        <v>1998</v>
      </c>
      <c r="G377" s="271" t="s">
        <v>377</v>
      </c>
      <c r="H377" s="273">
        <v>1.0</v>
      </c>
      <c r="I377" s="480"/>
      <c r="J377" s="271">
        <v>3590.0</v>
      </c>
      <c r="K377" s="271"/>
      <c r="L377" s="273">
        <v>1497.0</v>
      </c>
      <c r="M377" s="479">
        <v>1422.0</v>
      </c>
      <c r="N377" s="271" t="s">
        <v>321</v>
      </c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  <c r="AH377" s="252"/>
      <c r="AI377" s="252"/>
      <c r="AJ377" s="252"/>
      <c r="AK377" s="252"/>
      <c r="AL377" s="252"/>
    </row>
    <row r="378" ht="15.75" customHeight="1">
      <c r="A378" s="271" t="s">
        <v>315</v>
      </c>
      <c r="B378" s="271" t="s">
        <v>231</v>
      </c>
      <c r="C378" s="271" t="s">
        <v>6</v>
      </c>
      <c r="D378" s="394" t="s">
        <v>328</v>
      </c>
      <c r="E378" s="271" t="s">
        <v>319</v>
      </c>
      <c r="F378" s="272" t="s">
        <v>2102</v>
      </c>
      <c r="G378" s="271" t="s">
        <v>377</v>
      </c>
      <c r="H378" s="273">
        <v>1.0</v>
      </c>
      <c r="I378" s="480"/>
      <c r="J378" s="271">
        <v>3590.0</v>
      </c>
      <c r="K378" s="271"/>
      <c r="L378" s="273">
        <v>1497.0</v>
      </c>
      <c r="M378" s="479">
        <v>1422.0</v>
      </c>
      <c r="N378" s="271" t="s">
        <v>321</v>
      </c>
      <c r="O378" s="363" t="s">
        <v>2103</v>
      </c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  <c r="AH378" s="252"/>
      <c r="AI378" s="252"/>
      <c r="AJ378" s="252"/>
      <c r="AK378" s="252"/>
      <c r="AL378" s="252"/>
    </row>
    <row r="379" ht="15.75" customHeight="1">
      <c r="A379" s="271" t="s">
        <v>315</v>
      </c>
      <c r="B379" s="271" t="s">
        <v>231</v>
      </c>
      <c r="C379" s="271" t="s">
        <v>6</v>
      </c>
      <c r="D379" s="271" t="s">
        <v>328</v>
      </c>
      <c r="E379" s="271" t="s">
        <v>319</v>
      </c>
      <c r="F379" s="272" t="s">
        <v>1999</v>
      </c>
      <c r="G379" s="271" t="s">
        <v>377</v>
      </c>
      <c r="H379" s="273">
        <v>1.0</v>
      </c>
      <c r="I379" s="480"/>
      <c r="J379" s="271">
        <v>3590.0</v>
      </c>
      <c r="K379" s="271"/>
      <c r="L379" s="273">
        <v>1497.0</v>
      </c>
      <c r="M379" s="479">
        <v>1422.0</v>
      </c>
      <c r="N379" s="271" t="s">
        <v>321</v>
      </c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  <c r="AH379" s="252"/>
      <c r="AI379" s="252"/>
      <c r="AJ379" s="252"/>
      <c r="AK379" s="252"/>
      <c r="AL379" s="252"/>
    </row>
    <row r="380" ht="15.75" customHeight="1">
      <c r="A380" s="271" t="s">
        <v>315</v>
      </c>
      <c r="B380" s="271" t="s">
        <v>243</v>
      </c>
      <c r="C380" s="271" t="s">
        <v>6</v>
      </c>
      <c r="D380" s="271" t="s">
        <v>567</v>
      </c>
      <c r="E380" s="271" t="s">
        <v>319</v>
      </c>
      <c r="F380" s="272" t="s">
        <v>2000</v>
      </c>
      <c r="G380" s="271" t="s">
        <v>377</v>
      </c>
      <c r="H380" s="273">
        <v>1.0</v>
      </c>
      <c r="I380" s="480"/>
      <c r="J380" s="271">
        <v>2590.0</v>
      </c>
      <c r="K380" s="280"/>
      <c r="L380" s="481">
        <v>997.0</v>
      </c>
      <c r="M380" s="482">
        <v>947.15</v>
      </c>
      <c r="N380" s="271" t="s">
        <v>378</v>
      </c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  <c r="AH380" s="252"/>
      <c r="AI380" s="252"/>
      <c r="AJ380" s="252"/>
      <c r="AK380" s="252"/>
      <c r="AL380" s="252"/>
    </row>
    <row r="381" ht="15.75" customHeight="1">
      <c r="A381" s="271" t="s">
        <v>315</v>
      </c>
      <c r="B381" s="271" t="s">
        <v>243</v>
      </c>
      <c r="C381" s="271" t="s">
        <v>6</v>
      </c>
      <c r="D381" s="271" t="s">
        <v>474</v>
      </c>
      <c r="E381" s="271" t="s">
        <v>319</v>
      </c>
      <c r="F381" s="272" t="s">
        <v>2000</v>
      </c>
      <c r="G381" s="271" t="s">
        <v>377</v>
      </c>
      <c r="H381" s="273">
        <v>1.0</v>
      </c>
      <c r="I381" s="480"/>
      <c r="J381" s="271">
        <v>2590.0</v>
      </c>
      <c r="K381" s="280"/>
      <c r="L381" s="481">
        <v>997.0</v>
      </c>
      <c r="M381" s="482">
        <v>947.15</v>
      </c>
      <c r="N381" s="271" t="s">
        <v>378</v>
      </c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  <c r="AA381" s="252"/>
      <c r="AB381" s="252"/>
      <c r="AC381" s="252"/>
      <c r="AD381" s="252"/>
      <c r="AE381" s="252"/>
      <c r="AF381" s="252"/>
      <c r="AG381" s="252"/>
      <c r="AH381" s="252"/>
      <c r="AI381" s="252"/>
      <c r="AJ381" s="252"/>
      <c r="AK381" s="252"/>
      <c r="AL381" s="252"/>
    </row>
    <row r="382" ht="15.75" customHeight="1">
      <c r="A382" s="271" t="s">
        <v>315</v>
      </c>
      <c r="B382" s="271" t="s">
        <v>243</v>
      </c>
      <c r="C382" s="271" t="s">
        <v>6</v>
      </c>
      <c r="D382" s="271" t="s">
        <v>328</v>
      </c>
      <c r="E382" s="271" t="s">
        <v>319</v>
      </c>
      <c r="F382" s="272" t="s">
        <v>2001</v>
      </c>
      <c r="G382" s="271" t="s">
        <v>377</v>
      </c>
      <c r="H382" s="273">
        <v>1.0</v>
      </c>
      <c r="I382" s="480"/>
      <c r="J382" s="271">
        <v>2590.0</v>
      </c>
      <c r="K382" s="280"/>
      <c r="L382" s="481">
        <v>997.0</v>
      </c>
      <c r="M382" s="482">
        <v>947.15</v>
      </c>
      <c r="N382" s="271" t="s">
        <v>378</v>
      </c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  <c r="AH382" s="252"/>
      <c r="AI382" s="252"/>
      <c r="AJ382" s="252"/>
      <c r="AK382" s="252"/>
      <c r="AL382" s="252"/>
    </row>
    <row r="383" ht="15.75" customHeight="1">
      <c r="A383" s="271" t="s">
        <v>315</v>
      </c>
      <c r="B383" s="271" t="s">
        <v>243</v>
      </c>
      <c r="C383" s="271" t="s">
        <v>6</v>
      </c>
      <c r="D383" s="271" t="s">
        <v>567</v>
      </c>
      <c r="E383" s="271" t="s">
        <v>319</v>
      </c>
      <c r="F383" s="272" t="s">
        <v>2001</v>
      </c>
      <c r="G383" s="271" t="s">
        <v>377</v>
      </c>
      <c r="H383" s="273">
        <v>1.0</v>
      </c>
      <c r="I383" s="480"/>
      <c r="J383" s="271">
        <v>2590.0</v>
      </c>
      <c r="K383" s="280"/>
      <c r="L383" s="481">
        <v>997.0</v>
      </c>
      <c r="M383" s="482">
        <v>947.15</v>
      </c>
      <c r="N383" s="271" t="s">
        <v>378</v>
      </c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  <c r="AH383" s="252"/>
      <c r="AI383" s="252"/>
      <c r="AJ383" s="252"/>
      <c r="AK383" s="252"/>
      <c r="AL383" s="252"/>
    </row>
    <row r="384" ht="15.75" customHeight="1">
      <c r="A384" s="35" t="s">
        <v>315</v>
      </c>
      <c r="B384" s="57" t="s">
        <v>243</v>
      </c>
      <c r="C384" s="57" t="s">
        <v>6</v>
      </c>
      <c r="D384" s="35" t="s">
        <v>474</v>
      </c>
      <c r="E384" s="57" t="s">
        <v>4</v>
      </c>
      <c r="F384" s="348" t="s">
        <v>2002</v>
      </c>
      <c r="G384" s="35" t="s">
        <v>1840</v>
      </c>
      <c r="H384" s="39">
        <v>1.0</v>
      </c>
      <c r="I384" s="483"/>
      <c r="J384" s="59">
        <v>2390.0</v>
      </c>
      <c r="K384" s="485"/>
      <c r="L384" s="377">
        <v>997.0</v>
      </c>
      <c r="M384" s="378">
        <f t="shared" ref="M384:M385" si="33">1894/2</f>
        <v>947</v>
      </c>
      <c r="N384" s="35" t="s">
        <v>1866</v>
      </c>
      <c r="O384" s="44"/>
      <c r="P384" s="44">
        <f t="shared" ref="P384:P385" si="34">M384*H384</f>
        <v>947</v>
      </c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252"/>
      <c r="AJ384" s="252"/>
      <c r="AK384" s="252"/>
      <c r="AL384" s="252"/>
    </row>
    <row r="385" ht="15.75" customHeight="1">
      <c r="A385" s="35" t="s">
        <v>315</v>
      </c>
      <c r="B385" s="57" t="s">
        <v>243</v>
      </c>
      <c r="C385" s="57" t="s">
        <v>6</v>
      </c>
      <c r="D385" s="35" t="s">
        <v>567</v>
      </c>
      <c r="E385" s="57" t="s">
        <v>4</v>
      </c>
      <c r="F385" s="348" t="s">
        <v>2002</v>
      </c>
      <c r="G385" s="35" t="s">
        <v>1840</v>
      </c>
      <c r="H385" s="39">
        <v>1.0</v>
      </c>
      <c r="I385" s="483"/>
      <c r="J385" s="59">
        <v>2390.0</v>
      </c>
      <c r="K385" s="485"/>
      <c r="L385" s="377">
        <v>997.0</v>
      </c>
      <c r="M385" s="378">
        <f t="shared" si="33"/>
        <v>947</v>
      </c>
      <c r="N385" s="35" t="s">
        <v>1866</v>
      </c>
      <c r="O385" s="44"/>
      <c r="P385" s="44">
        <f t="shared" si="34"/>
        <v>947</v>
      </c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252"/>
      <c r="AJ385" s="252"/>
      <c r="AK385" s="252"/>
      <c r="AL385" s="252"/>
    </row>
    <row r="386" ht="15.75" customHeight="1">
      <c r="A386" s="271" t="s">
        <v>315</v>
      </c>
      <c r="B386" s="271" t="s">
        <v>243</v>
      </c>
      <c r="C386" s="271" t="s">
        <v>6</v>
      </c>
      <c r="D386" s="271" t="s">
        <v>567</v>
      </c>
      <c r="E386" s="271" t="s">
        <v>319</v>
      </c>
      <c r="F386" s="272" t="s">
        <v>2003</v>
      </c>
      <c r="G386" s="271" t="s">
        <v>377</v>
      </c>
      <c r="H386" s="273">
        <v>1.0</v>
      </c>
      <c r="I386" s="480"/>
      <c r="J386" s="271">
        <v>2590.0</v>
      </c>
      <c r="K386" s="280"/>
      <c r="L386" s="481">
        <v>997.0</v>
      </c>
      <c r="M386" s="482">
        <v>947.15</v>
      </c>
      <c r="N386" s="271" t="s">
        <v>378</v>
      </c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  <c r="AA386" s="252"/>
      <c r="AB386" s="252"/>
      <c r="AC386" s="252"/>
      <c r="AD386" s="252"/>
      <c r="AE386" s="252"/>
      <c r="AF386" s="252"/>
      <c r="AG386" s="252"/>
      <c r="AH386" s="252"/>
      <c r="AI386" s="252"/>
      <c r="AJ386" s="252"/>
      <c r="AK386" s="252"/>
      <c r="AL386" s="252"/>
    </row>
    <row r="387" ht="15.75" customHeight="1">
      <c r="A387" s="35" t="s">
        <v>315</v>
      </c>
      <c r="B387" s="57" t="s">
        <v>243</v>
      </c>
      <c r="C387" s="57" t="s">
        <v>6</v>
      </c>
      <c r="D387" s="35" t="s">
        <v>474</v>
      </c>
      <c r="E387" s="57" t="s">
        <v>4</v>
      </c>
      <c r="F387" s="348" t="s">
        <v>2004</v>
      </c>
      <c r="G387" s="35" t="s">
        <v>1840</v>
      </c>
      <c r="H387" s="39">
        <v>1.0</v>
      </c>
      <c r="I387" s="483"/>
      <c r="J387" s="59">
        <v>2390.0</v>
      </c>
      <c r="K387" s="485"/>
      <c r="L387" s="377">
        <v>997.0</v>
      </c>
      <c r="M387" s="378">
        <f t="shared" ref="M387:M388" si="35">1894/2</f>
        <v>947</v>
      </c>
      <c r="N387" s="35" t="s">
        <v>1866</v>
      </c>
      <c r="O387" s="44"/>
      <c r="P387" s="44">
        <f t="shared" ref="P387:P388" si="36">M387*H387</f>
        <v>947</v>
      </c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252"/>
      <c r="AJ387" s="252"/>
      <c r="AK387" s="252"/>
      <c r="AL387" s="252"/>
    </row>
    <row r="388" ht="15.75" customHeight="1">
      <c r="A388" s="35" t="s">
        <v>315</v>
      </c>
      <c r="B388" s="57" t="s">
        <v>243</v>
      </c>
      <c r="C388" s="57" t="s">
        <v>6</v>
      </c>
      <c r="D388" s="35" t="s">
        <v>567</v>
      </c>
      <c r="E388" s="57" t="s">
        <v>4</v>
      </c>
      <c r="F388" s="348" t="s">
        <v>2004</v>
      </c>
      <c r="G388" s="35" t="s">
        <v>1840</v>
      </c>
      <c r="H388" s="39">
        <v>1.0</v>
      </c>
      <c r="I388" s="483"/>
      <c r="J388" s="59">
        <v>2390.0</v>
      </c>
      <c r="K388" s="485"/>
      <c r="L388" s="377">
        <v>997.0</v>
      </c>
      <c r="M388" s="378">
        <f t="shared" si="35"/>
        <v>947</v>
      </c>
      <c r="N388" s="35" t="s">
        <v>1866</v>
      </c>
      <c r="O388" s="44"/>
      <c r="P388" s="44">
        <f t="shared" si="36"/>
        <v>947</v>
      </c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252"/>
      <c r="AJ388" s="252"/>
      <c r="AK388" s="252"/>
      <c r="AL388" s="252"/>
    </row>
    <row r="389" ht="15.75" customHeight="1">
      <c r="A389" s="271" t="s">
        <v>315</v>
      </c>
      <c r="B389" s="271" t="s">
        <v>243</v>
      </c>
      <c r="C389" s="271" t="s">
        <v>6</v>
      </c>
      <c r="D389" s="271" t="s">
        <v>567</v>
      </c>
      <c r="E389" s="271" t="s">
        <v>319</v>
      </c>
      <c r="F389" s="272" t="s">
        <v>2005</v>
      </c>
      <c r="G389" s="271" t="s">
        <v>377</v>
      </c>
      <c r="H389" s="273">
        <v>1.0</v>
      </c>
      <c r="I389" s="480"/>
      <c r="J389" s="271">
        <v>2590.0</v>
      </c>
      <c r="K389" s="280"/>
      <c r="L389" s="481">
        <v>997.0</v>
      </c>
      <c r="M389" s="482">
        <v>947.15</v>
      </c>
      <c r="N389" s="271" t="s">
        <v>378</v>
      </c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  <c r="AH389" s="252"/>
      <c r="AI389" s="252"/>
      <c r="AJ389" s="252"/>
      <c r="AK389" s="252"/>
      <c r="AL389" s="252"/>
    </row>
    <row r="390" ht="15.75" customHeight="1">
      <c r="A390" s="282" t="s">
        <v>315</v>
      </c>
      <c r="B390" s="367" t="s">
        <v>1966</v>
      </c>
      <c r="C390" s="367" t="s">
        <v>6</v>
      </c>
      <c r="D390" s="367" t="s">
        <v>328</v>
      </c>
      <c r="E390" s="367" t="s">
        <v>4</v>
      </c>
      <c r="F390" s="368" t="s">
        <v>2006</v>
      </c>
      <c r="G390" s="369" t="s">
        <v>1840</v>
      </c>
      <c r="H390" s="39">
        <v>1.0</v>
      </c>
      <c r="I390" s="483"/>
      <c r="J390" s="367">
        <v>2990.0</v>
      </c>
      <c r="K390" s="484"/>
      <c r="L390" s="391">
        <v>947.0</v>
      </c>
      <c r="M390" s="392">
        <v>947.0</v>
      </c>
      <c r="N390" s="271" t="s">
        <v>1841</v>
      </c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  <c r="AH390" s="252"/>
      <c r="AI390" s="252"/>
      <c r="AJ390" s="252"/>
      <c r="AK390" s="252"/>
      <c r="AL390" s="252"/>
    </row>
    <row r="391" ht="15.75" customHeight="1">
      <c r="A391" s="282" t="s">
        <v>315</v>
      </c>
      <c r="B391" s="367" t="s">
        <v>1966</v>
      </c>
      <c r="C391" s="367" t="s">
        <v>6</v>
      </c>
      <c r="D391" s="367" t="s">
        <v>567</v>
      </c>
      <c r="E391" s="367" t="s">
        <v>4</v>
      </c>
      <c r="F391" s="368" t="s">
        <v>2006</v>
      </c>
      <c r="G391" s="369" t="s">
        <v>1840</v>
      </c>
      <c r="H391" s="39">
        <v>1.0</v>
      </c>
      <c r="I391" s="483"/>
      <c r="J391" s="367">
        <v>2990.0</v>
      </c>
      <c r="K391" s="484"/>
      <c r="L391" s="391">
        <v>947.0</v>
      </c>
      <c r="M391" s="392">
        <v>947.0</v>
      </c>
      <c r="N391" s="271" t="s">
        <v>1841</v>
      </c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  <c r="AH391" s="252"/>
      <c r="AI391" s="252"/>
      <c r="AJ391" s="252"/>
      <c r="AK391" s="252"/>
      <c r="AL391" s="252"/>
    </row>
    <row r="392" ht="15.75" customHeight="1">
      <c r="A392" s="35" t="s">
        <v>315</v>
      </c>
      <c r="B392" s="57" t="s">
        <v>231</v>
      </c>
      <c r="C392" s="57" t="s">
        <v>6</v>
      </c>
      <c r="D392" s="35" t="s">
        <v>328</v>
      </c>
      <c r="E392" s="57" t="s">
        <v>4</v>
      </c>
      <c r="F392" s="348" t="s">
        <v>2007</v>
      </c>
      <c r="G392" s="35" t="s">
        <v>1840</v>
      </c>
      <c r="H392" s="39">
        <v>1.0</v>
      </c>
      <c r="I392" s="483"/>
      <c r="J392" s="59">
        <v>4390.0</v>
      </c>
      <c r="K392" s="485"/>
      <c r="L392" s="377" t="s">
        <v>176</v>
      </c>
      <c r="M392" s="378">
        <f t="shared" ref="M392:M393" si="37">3478/2</f>
        <v>1739</v>
      </c>
      <c r="N392" s="35" t="s">
        <v>1866</v>
      </c>
      <c r="O392" s="44"/>
      <c r="P392" s="44">
        <f t="shared" ref="P392:P396" si="38">M392*H392</f>
        <v>1739</v>
      </c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252"/>
      <c r="AJ392" s="252"/>
      <c r="AK392" s="252"/>
      <c r="AL392" s="252"/>
    </row>
    <row r="393" ht="15.75" customHeight="1">
      <c r="A393" s="35" t="s">
        <v>315</v>
      </c>
      <c r="B393" s="57" t="s">
        <v>231</v>
      </c>
      <c r="C393" s="57" t="s">
        <v>6</v>
      </c>
      <c r="D393" s="35" t="s">
        <v>567</v>
      </c>
      <c r="E393" s="57" t="s">
        <v>4</v>
      </c>
      <c r="F393" s="348" t="s">
        <v>2007</v>
      </c>
      <c r="G393" s="35" t="s">
        <v>1840</v>
      </c>
      <c r="H393" s="39">
        <v>1.0</v>
      </c>
      <c r="I393" s="483"/>
      <c r="J393" s="59">
        <v>4390.0</v>
      </c>
      <c r="K393" s="485"/>
      <c r="L393" s="377" t="s">
        <v>176</v>
      </c>
      <c r="M393" s="378">
        <f t="shared" si="37"/>
        <v>1739</v>
      </c>
      <c r="N393" s="35" t="s">
        <v>1866</v>
      </c>
      <c r="O393" s="44"/>
      <c r="P393" s="44">
        <f t="shared" si="38"/>
        <v>1739</v>
      </c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252"/>
      <c r="AJ393" s="252"/>
      <c r="AK393" s="252"/>
      <c r="AL393" s="252"/>
    </row>
    <row r="394" ht="15.75" customHeight="1">
      <c r="A394" s="35" t="s">
        <v>315</v>
      </c>
      <c r="B394" s="57" t="s">
        <v>231</v>
      </c>
      <c r="C394" s="57" t="s">
        <v>6</v>
      </c>
      <c r="D394" s="35" t="s">
        <v>328</v>
      </c>
      <c r="E394" s="57" t="s">
        <v>4</v>
      </c>
      <c r="F394" s="348" t="s">
        <v>2008</v>
      </c>
      <c r="G394" s="35" t="s">
        <v>1840</v>
      </c>
      <c r="H394" s="501">
        <v>1.0</v>
      </c>
      <c r="I394" s="483"/>
      <c r="J394" s="59">
        <v>4390.0</v>
      </c>
      <c r="K394" s="485"/>
      <c r="L394" s="377" t="s">
        <v>176</v>
      </c>
      <c r="M394" s="378">
        <f>5217/3</f>
        <v>1739</v>
      </c>
      <c r="N394" s="35" t="s">
        <v>1866</v>
      </c>
      <c r="O394" s="44"/>
      <c r="P394" s="44">
        <f t="shared" si="38"/>
        <v>1739</v>
      </c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252"/>
      <c r="AJ394" s="252"/>
      <c r="AK394" s="252"/>
      <c r="AL394" s="252"/>
    </row>
    <row r="395" ht="15.75" customHeight="1">
      <c r="A395" s="35" t="s">
        <v>315</v>
      </c>
      <c r="B395" s="57" t="s">
        <v>231</v>
      </c>
      <c r="C395" s="57" t="s">
        <v>6</v>
      </c>
      <c r="D395" s="35" t="s">
        <v>328</v>
      </c>
      <c r="E395" s="57" t="s">
        <v>4</v>
      </c>
      <c r="F395" s="348" t="s">
        <v>2009</v>
      </c>
      <c r="G395" s="35" t="s">
        <v>1840</v>
      </c>
      <c r="H395" s="501">
        <v>1.0</v>
      </c>
      <c r="I395" s="483"/>
      <c r="J395" s="59">
        <v>5390.0</v>
      </c>
      <c r="K395" s="485"/>
      <c r="L395" s="377" t="s">
        <v>60</v>
      </c>
      <c r="M395" s="378">
        <f t="shared" ref="M395:M396" si="39">4428/2</f>
        <v>2214</v>
      </c>
      <c r="N395" s="35" t="s">
        <v>1866</v>
      </c>
      <c r="O395" s="44"/>
      <c r="P395" s="44">
        <f t="shared" si="38"/>
        <v>2214</v>
      </c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252"/>
      <c r="AJ395" s="252"/>
      <c r="AK395" s="252"/>
      <c r="AL395" s="252"/>
    </row>
    <row r="396" ht="15.75" customHeight="1">
      <c r="A396" s="35" t="s">
        <v>315</v>
      </c>
      <c r="B396" s="57" t="s">
        <v>231</v>
      </c>
      <c r="C396" s="57" t="s">
        <v>6</v>
      </c>
      <c r="D396" s="35" t="s">
        <v>328</v>
      </c>
      <c r="E396" s="57" t="s">
        <v>4</v>
      </c>
      <c r="F396" s="348" t="s">
        <v>2010</v>
      </c>
      <c r="G396" s="35" t="s">
        <v>1840</v>
      </c>
      <c r="H396" s="501">
        <v>1.0</v>
      </c>
      <c r="I396" s="483"/>
      <c r="J396" s="59">
        <v>5390.0</v>
      </c>
      <c r="K396" s="485"/>
      <c r="L396" s="377" t="s">
        <v>60</v>
      </c>
      <c r="M396" s="378">
        <f t="shared" si="39"/>
        <v>2214</v>
      </c>
      <c r="N396" s="35" t="s">
        <v>1866</v>
      </c>
      <c r="O396" s="44"/>
      <c r="P396" s="44">
        <f t="shared" si="38"/>
        <v>2214</v>
      </c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252"/>
      <c r="AJ396" s="252"/>
      <c r="AK396" s="252"/>
      <c r="AL396" s="252"/>
    </row>
    <row r="397" ht="15.75" customHeight="1">
      <c r="A397" s="271" t="s">
        <v>315</v>
      </c>
      <c r="B397" s="271" t="s">
        <v>236</v>
      </c>
      <c r="C397" s="271" t="s">
        <v>6</v>
      </c>
      <c r="D397" s="271" t="s">
        <v>567</v>
      </c>
      <c r="E397" s="271" t="s">
        <v>319</v>
      </c>
      <c r="F397" s="272" t="s">
        <v>2011</v>
      </c>
      <c r="G397" s="271" t="s">
        <v>377</v>
      </c>
      <c r="H397" s="273">
        <v>1.0</v>
      </c>
      <c r="I397" s="480"/>
      <c r="J397" s="271">
        <v>3190.0</v>
      </c>
      <c r="K397" s="280"/>
      <c r="L397" s="579" t="s">
        <v>398</v>
      </c>
      <c r="M397" s="482">
        <v>1104.85</v>
      </c>
      <c r="N397" s="271" t="s">
        <v>378</v>
      </c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  <c r="AH397" s="252"/>
      <c r="AI397" s="252"/>
      <c r="AJ397" s="252"/>
      <c r="AK397" s="252"/>
      <c r="AL397" s="252"/>
    </row>
    <row r="398" ht="15.75" customHeight="1">
      <c r="A398" s="271" t="s">
        <v>315</v>
      </c>
      <c r="B398" s="271" t="s">
        <v>236</v>
      </c>
      <c r="C398" s="271" t="s">
        <v>6</v>
      </c>
      <c r="D398" s="271" t="s">
        <v>567</v>
      </c>
      <c r="E398" s="271" t="s">
        <v>319</v>
      </c>
      <c r="F398" s="272" t="s">
        <v>2012</v>
      </c>
      <c r="G398" s="271" t="s">
        <v>377</v>
      </c>
      <c r="H398" s="273">
        <v>1.0</v>
      </c>
      <c r="I398" s="480"/>
      <c r="J398" s="271">
        <v>3190.0</v>
      </c>
      <c r="K398" s="280"/>
      <c r="L398" s="481">
        <v>1163.0</v>
      </c>
      <c r="M398" s="482">
        <v>1104.85</v>
      </c>
      <c r="N398" s="271" t="s">
        <v>378</v>
      </c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  <c r="AH398" s="252"/>
      <c r="AI398" s="252"/>
      <c r="AJ398" s="252"/>
      <c r="AK398" s="252"/>
      <c r="AL398" s="252"/>
    </row>
    <row r="399" ht="15.75" customHeight="1">
      <c r="A399" s="35" t="s">
        <v>315</v>
      </c>
      <c r="B399" s="57" t="s">
        <v>236</v>
      </c>
      <c r="C399" s="57" t="s">
        <v>6</v>
      </c>
      <c r="D399" s="57" t="s">
        <v>567</v>
      </c>
      <c r="E399" s="57" t="s">
        <v>4</v>
      </c>
      <c r="F399" s="58" t="s">
        <v>606</v>
      </c>
      <c r="G399" s="57" t="s">
        <v>524</v>
      </c>
      <c r="H399" s="38">
        <v>1.0</v>
      </c>
      <c r="I399" s="274"/>
      <c r="J399" s="59">
        <v>2590.0</v>
      </c>
      <c r="K399" s="104"/>
      <c r="L399" s="61">
        <v>997.0</v>
      </c>
      <c r="M399" s="62">
        <v>897.0</v>
      </c>
      <c r="N399" s="57" t="s">
        <v>476</v>
      </c>
      <c r="O399" s="64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252"/>
      <c r="AF399" s="252"/>
      <c r="AG399" s="252"/>
      <c r="AH399" s="252"/>
      <c r="AI399" s="252"/>
      <c r="AJ399" s="252"/>
      <c r="AK399" s="252"/>
      <c r="AL399" s="252"/>
    </row>
    <row r="400" ht="15.75" customHeight="1">
      <c r="A400" s="35" t="s">
        <v>315</v>
      </c>
      <c r="B400" s="57" t="s">
        <v>236</v>
      </c>
      <c r="C400" s="57" t="s">
        <v>6</v>
      </c>
      <c r="D400" s="57" t="s">
        <v>328</v>
      </c>
      <c r="E400" s="57" t="s">
        <v>4</v>
      </c>
      <c r="F400" s="58" t="s">
        <v>606</v>
      </c>
      <c r="G400" s="57" t="s">
        <v>524</v>
      </c>
      <c r="H400" s="38">
        <v>1.0</v>
      </c>
      <c r="I400" s="274"/>
      <c r="J400" s="59">
        <v>2590.0</v>
      </c>
      <c r="K400" s="104"/>
      <c r="L400" s="61">
        <v>997.0</v>
      </c>
      <c r="M400" s="62">
        <v>897.0</v>
      </c>
      <c r="N400" s="57" t="s">
        <v>476</v>
      </c>
      <c r="O400" s="64" t="s">
        <v>476</v>
      </c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252"/>
      <c r="AF400" s="252"/>
      <c r="AG400" s="252"/>
      <c r="AH400" s="252"/>
      <c r="AI400" s="252"/>
      <c r="AJ400" s="252"/>
      <c r="AK400" s="252"/>
      <c r="AL400" s="252"/>
    </row>
    <row r="401" ht="15.75" customHeight="1">
      <c r="A401" s="35" t="s">
        <v>315</v>
      </c>
      <c r="B401" s="57" t="s">
        <v>236</v>
      </c>
      <c r="C401" s="57" t="s">
        <v>6</v>
      </c>
      <c r="D401" s="35" t="s">
        <v>474</v>
      </c>
      <c r="E401" s="57" t="s">
        <v>4</v>
      </c>
      <c r="F401" s="348" t="s">
        <v>2013</v>
      </c>
      <c r="G401" s="35" t="s">
        <v>1840</v>
      </c>
      <c r="H401" s="39">
        <v>1.0</v>
      </c>
      <c r="I401" s="480"/>
      <c r="J401" s="59">
        <v>1790.0</v>
      </c>
      <c r="K401" s="58"/>
      <c r="L401" s="377">
        <v>760.0</v>
      </c>
      <c r="M401" s="378">
        <f t="shared" ref="M401:M402" si="40">1444/2</f>
        <v>722</v>
      </c>
      <c r="N401" s="35" t="s">
        <v>1866</v>
      </c>
      <c r="O401" s="44"/>
      <c r="P401" s="44">
        <f t="shared" ref="P401:P402" si="41">M401*H401</f>
        <v>722</v>
      </c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252"/>
      <c r="AJ401" s="252"/>
      <c r="AK401" s="252"/>
      <c r="AL401" s="252"/>
    </row>
    <row r="402" ht="15.75" customHeight="1">
      <c r="A402" s="35" t="s">
        <v>315</v>
      </c>
      <c r="B402" s="57" t="s">
        <v>236</v>
      </c>
      <c r="C402" s="57" t="s">
        <v>6</v>
      </c>
      <c r="D402" s="35" t="s">
        <v>328</v>
      </c>
      <c r="E402" s="57" t="s">
        <v>4</v>
      </c>
      <c r="F402" s="348" t="s">
        <v>2014</v>
      </c>
      <c r="G402" s="35" t="s">
        <v>1840</v>
      </c>
      <c r="H402" s="501">
        <v>1.0</v>
      </c>
      <c r="I402" s="480"/>
      <c r="J402" s="59">
        <v>1790.0</v>
      </c>
      <c r="K402" s="58"/>
      <c r="L402" s="377">
        <v>760.0</v>
      </c>
      <c r="M402" s="378">
        <f t="shared" si="40"/>
        <v>722</v>
      </c>
      <c r="N402" s="35" t="s">
        <v>1866</v>
      </c>
      <c r="O402" s="44"/>
      <c r="P402" s="44">
        <f t="shared" si="41"/>
        <v>722</v>
      </c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252"/>
      <c r="AJ402" s="252"/>
      <c r="AK402" s="252"/>
      <c r="AL402" s="252"/>
    </row>
    <row r="403" ht="15.75" customHeight="1">
      <c r="A403" s="35" t="s">
        <v>315</v>
      </c>
      <c r="B403" s="57" t="s">
        <v>236</v>
      </c>
      <c r="C403" s="57" t="s">
        <v>6</v>
      </c>
      <c r="D403" s="57" t="s">
        <v>567</v>
      </c>
      <c r="E403" s="57" t="s">
        <v>4</v>
      </c>
      <c r="F403" s="58" t="s">
        <v>607</v>
      </c>
      <c r="G403" s="57" t="s">
        <v>524</v>
      </c>
      <c r="H403" s="38">
        <v>1.0</v>
      </c>
      <c r="I403" s="274"/>
      <c r="J403" s="59">
        <v>2590.0</v>
      </c>
      <c r="K403" s="104"/>
      <c r="L403" s="61">
        <v>997.0</v>
      </c>
      <c r="M403" s="62">
        <v>897.0</v>
      </c>
      <c r="N403" s="57" t="s">
        <v>476</v>
      </c>
      <c r="O403" s="64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252"/>
      <c r="AF403" s="252"/>
      <c r="AG403" s="252"/>
      <c r="AH403" s="252"/>
      <c r="AI403" s="252"/>
      <c r="AJ403" s="252"/>
      <c r="AK403" s="252"/>
      <c r="AL403" s="252"/>
    </row>
    <row r="404" ht="15.75" customHeight="1">
      <c r="A404" s="35" t="s">
        <v>315</v>
      </c>
      <c r="B404" s="57" t="s">
        <v>236</v>
      </c>
      <c r="C404" s="57" t="s">
        <v>6</v>
      </c>
      <c r="D404" s="57" t="s">
        <v>328</v>
      </c>
      <c r="E404" s="57" t="s">
        <v>4</v>
      </c>
      <c r="F404" s="58" t="s">
        <v>607</v>
      </c>
      <c r="G404" s="57" t="s">
        <v>524</v>
      </c>
      <c r="H404" s="38">
        <v>1.0</v>
      </c>
      <c r="I404" s="274"/>
      <c r="J404" s="59">
        <v>2590.0</v>
      </c>
      <c r="K404" s="104"/>
      <c r="L404" s="61">
        <v>997.0</v>
      </c>
      <c r="M404" s="62">
        <v>897.0</v>
      </c>
      <c r="N404" s="57" t="s">
        <v>476</v>
      </c>
      <c r="O404" s="64" t="s">
        <v>476</v>
      </c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252"/>
      <c r="AF404" s="252"/>
      <c r="AG404" s="252"/>
      <c r="AH404" s="252"/>
      <c r="AI404" s="252"/>
      <c r="AJ404" s="252"/>
      <c r="AK404" s="252"/>
      <c r="AL404" s="252"/>
    </row>
    <row r="405" ht="15.75" customHeight="1">
      <c r="A405" s="282" t="s">
        <v>315</v>
      </c>
      <c r="B405" s="367" t="s">
        <v>231</v>
      </c>
      <c r="C405" s="367" t="s">
        <v>6</v>
      </c>
      <c r="D405" s="367" t="s">
        <v>328</v>
      </c>
      <c r="E405" s="367" t="s">
        <v>4</v>
      </c>
      <c r="F405" s="368" t="s">
        <v>2015</v>
      </c>
      <c r="G405" s="369" t="s">
        <v>1840</v>
      </c>
      <c r="H405" s="39">
        <v>1.0</v>
      </c>
      <c r="I405" s="480"/>
      <c r="J405" s="367">
        <v>3990.0</v>
      </c>
      <c r="K405" s="484"/>
      <c r="L405" s="391">
        <v>1321.0</v>
      </c>
      <c r="M405" s="392">
        <v>1321.0</v>
      </c>
      <c r="N405" s="271" t="s">
        <v>1841</v>
      </c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  <c r="AH405" s="252"/>
      <c r="AI405" s="252"/>
      <c r="AJ405" s="252"/>
      <c r="AK405" s="252"/>
      <c r="AL405" s="252"/>
    </row>
    <row r="406" ht="15.75" customHeight="1">
      <c r="A406" s="282" t="s">
        <v>315</v>
      </c>
      <c r="B406" s="367" t="s">
        <v>231</v>
      </c>
      <c r="C406" s="367" t="s">
        <v>6</v>
      </c>
      <c r="D406" s="367" t="s">
        <v>567</v>
      </c>
      <c r="E406" s="367" t="s">
        <v>4</v>
      </c>
      <c r="F406" s="368" t="s">
        <v>2015</v>
      </c>
      <c r="G406" s="369" t="s">
        <v>1840</v>
      </c>
      <c r="H406" s="39">
        <v>1.0</v>
      </c>
      <c r="I406" s="480"/>
      <c r="J406" s="367">
        <v>3990.0</v>
      </c>
      <c r="K406" s="484"/>
      <c r="L406" s="391">
        <v>1321.0</v>
      </c>
      <c r="M406" s="392">
        <v>1321.0</v>
      </c>
      <c r="N406" s="271" t="s">
        <v>1841</v>
      </c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  <c r="AH406" s="252"/>
      <c r="AI406" s="252"/>
      <c r="AJ406" s="252"/>
      <c r="AK406" s="252"/>
      <c r="AL406" s="252"/>
    </row>
    <row r="407" ht="15.75" customHeight="1">
      <c r="A407" s="35" t="s">
        <v>315</v>
      </c>
      <c r="B407" s="57" t="s">
        <v>231</v>
      </c>
      <c r="C407" s="57" t="s">
        <v>6</v>
      </c>
      <c r="D407" s="35" t="s">
        <v>567</v>
      </c>
      <c r="E407" s="57" t="s">
        <v>4</v>
      </c>
      <c r="F407" s="348" t="s">
        <v>2016</v>
      </c>
      <c r="G407" s="35" t="s">
        <v>1840</v>
      </c>
      <c r="H407" s="39">
        <v>1.0</v>
      </c>
      <c r="I407" s="480"/>
      <c r="J407" s="59">
        <v>3590.0</v>
      </c>
      <c r="K407" s="58"/>
      <c r="L407" s="377" t="s">
        <v>17</v>
      </c>
      <c r="M407" s="378">
        <f>2642/2</f>
        <v>1321</v>
      </c>
      <c r="N407" s="35" t="s">
        <v>1866</v>
      </c>
      <c r="O407" s="44"/>
      <c r="P407" s="44">
        <f>M407*H407</f>
        <v>1321</v>
      </c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252"/>
      <c r="AJ407" s="252"/>
      <c r="AK407" s="252"/>
      <c r="AL407" s="252"/>
    </row>
    <row r="408" ht="15.75" customHeight="1">
      <c r="A408" s="282" t="s">
        <v>315</v>
      </c>
      <c r="B408" s="367" t="s">
        <v>231</v>
      </c>
      <c r="C408" s="367" t="s">
        <v>6</v>
      </c>
      <c r="D408" s="367" t="s">
        <v>328</v>
      </c>
      <c r="E408" s="367" t="s">
        <v>4</v>
      </c>
      <c r="F408" s="368" t="s">
        <v>2017</v>
      </c>
      <c r="G408" s="369" t="s">
        <v>1840</v>
      </c>
      <c r="H408" s="39">
        <v>1.0</v>
      </c>
      <c r="I408" s="480"/>
      <c r="J408" s="367">
        <v>3990.0</v>
      </c>
      <c r="K408" s="484"/>
      <c r="L408" s="391">
        <v>1321.0</v>
      </c>
      <c r="M408" s="392">
        <v>1321.0</v>
      </c>
      <c r="N408" s="271" t="s">
        <v>1841</v>
      </c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</row>
    <row r="409" ht="15.75" customHeight="1">
      <c r="A409" s="282" t="s">
        <v>315</v>
      </c>
      <c r="B409" s="367" t="s">
        <v>231</v>
      </c>
      <c r="C409" s="367" t="s">
        <v>6</v>
      </c>
      <c r="D409" s="367" t="s">
        <v>567</v>
      </c>
      <c r="E409" s="367" t="s">
        <v>4</v>
      </c>
      <c r="F409" s="368" t="s">
        <v>2017</v>
      </c>
      <c r="G409" s="369" t="s">
        <v>1840</v>
      </c>
      <c r="H409" s="39">
        <v>1.0</v>
      </c>
      <c r="I409" s="480"/>
      <c r="J409" s="367">
        <v>3990.0</v>
      </c>
      <c r="K409" s="484"/>
      <c r="L409" s="391">
        <v>1321.0</v>
      </c>
      <c r="M409" s="392">
        <v>1321.0</v>
      </c>
      <c r="N409" s="271" t="s">
        <v>1841</v>
      </c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  <c r="AH409" s="252"/>
      <c r="AI409" s="252"/>
      <c r="AJ409" s="252"/>
      <c r="AK409" s="252"/>
      <c r="AL409" s="252"/>
    </row>
    <row r="410" ht="15.75" customHeight="1">
      <c r="A410" s="282" t="s">
        <v>315</v>
      </c>
      <c r="B410" s="367" t="s">
        <v>231</v>
      </c>
      <c r="C410" s="367" t="s">
        <v>6</v>
      </c>
      <c r="D410" s="367" t="s">
        <v>328</v>
      </c>
      <c r="E410" s="367" t="s">
        <v>4</v>
      </c>
      <c r="F410" s="368" t="s">
        <v>2018</v>
      </c>
      <c r="G410" s="369" t="s">
        <v>1840</v>
      </c>
      <c r="H410" s="39">
        <v>1.0</v>
      </c>
      <c r="I410" s="480"/>
      <c r="J410" s="367">
        <v>3990.0</v>
      </c>
      <c r="K410" s="484"/>
      <c r="L410" s="391">
        <v>1321.0</v>
      </c>
      <c r="M410" s="392">
        <v>1321.0</v>
      </c>
      <c r="N410" s="271" t="s">
        <v>1841</v>
      </c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  <c r="AA410" s="252"/>
      <c r="AB410" s="252"/>
      <c r="AC410" s="252"/>
      <c r="AD410" s="252"/>
      <c r="AE410" s="252"/>
      <c r="AF410" s="252"/>
      <c r="AG410" s="252"/>
      <c r="AH410" s="252"/>
      <c r="AI410" s="252"/>
      <c r="AJ410" s="252"/>
      <c r="AK410" s="252"/>
      <c r="AL410" s="252"/>
    </row>
    <row r="411" ht="15.75" customHeight="1">
      <c r="A411" s="282" t="s">
        <v>315</v>
      </c>
      <c r="B411" s="367" t="s">
        <v>231</v>
      </c>
      <c r="C411" s="367" t="s">
        <v>6</v>
      </c>
      <c r="D411" s="367" t="s">
        <v>567</v>
      </c>
      <c r="E411" s="367" t="s">
        <v>4</v>
      </c>
      <c r="F411" s="368" t="s">
        <v>2018</v>
      </c>
      <c r="G411" s="369" t="s">
        <v>1840</v>
      </c>
      <c r="H411" s="39">
        <v>1.0</v>
      </c>
      <c r="I411" s="480"/>
      <c r="J411" s="367">
        <v>3990.0</v>
      </c>
      <c r="K411" s="484"/>
      <c r="L411" s="391">
        <v>1321.0</v>
      </c>
      <c r="M411" s="392">
        <v>1321.0</v>
      </c>
      <c r="N411" s="271" t="s">
        <v>1841</v>
      </c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  <c r="AA411" s="252"/>
      <c r="AB411" s="252"/>
      <c r="AC411" s="252"/>
      <c r="AD411" s="252"/>
      <c r="AE411" s="252"/>
      <c r="AF411" s="252"/>
      <c r="AG411" s="252"/>
      <c r="AH411" s="252"/>
      <c r="AI411" s="252"/>
      <c r="AJ411" s="252"/>
      <c r="AK411" s="252"/>
      <c r="AL411" s="252"/>
    </row>
    <row r="412" ht="15.75" customHeight="1">
      <c r="A412" s="271" t="s">
        <v>315</v>
      </c>
      <c r="B412" s="271" t="s">
        <v>246</v>
      </c>
      <c r="C412" s="271" t="s">
        <v>6</v>
      </c>
      <c r="D412" s="271" t="s">
        <v>567</v>
      </c>
      <c r="E412" s="271" t="s">
        <v>319</v>
      </c>
      <c r="F412" s="272" t="s">
        <v>2121</v>
      </c>
      <c r="G412" s="271" t="s">
        <v>377</v>
      </c>
      <c r="H412" s="273">
        <v>1.0</v>
      </c>
      <c r="I412" s="480"/>
      <c r="J412" s="271">
        <v>2590.0</v>
      </c>
      <c r="K412" s="280"/>
      <c r="L412" s="481">
        <v>997.0</v>
      </c>
      <c r="M412" s="482">
        <v>947.15</v>
      </c>
      <c r="N412" s="271" t="s">
        <v>378</v>
      </c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  <c r="AA412" s="252"/>
      <c r="AB412" s="252"/>
      <c r="AC412" s="252"/>
      <c r="AD412" s="252"/>
      <c r="AE412" s="252"/>
      <c r="AF412" s="252"/>
      <c r="AG412" s="252"/>
      <c r="AH412" s="252"/>
      <c r="AI412" s="252"/>
      <c r="AJ412" s="252"/>
      <c r="AK412" s="252"/>
      <c r="AL412" s="252"/>
    </row>
    <row r="413" ht="15.75" customHeight="1">
      <c r="A413" s="271" t="s">
        <v>315</v>
      </c>
      <c r="B413" s="271" t="s">
        <v>246</v>
      </c>
      <c r="C413" s="271" t="s">
        <v>6</v>
      </c>
      <c r="D413" s="271" t="s">
        <v>474</v>
      </c>
      <c r="E413" s="271" t="s">
        <v>319</v>
      </c>
      <c r="F413" s="272" t="s">
        <v>2019</v>
      </c>
      <c r="G413" s="271" t="s">
        <v>377</v>
      </c>
      <c r="H413" s="273">
        <v>1.0</v>
      </c>
      <c r="I413" s="480"/>
      <c r="J413" s="271">
        <v>2590.0</v>
      </c>
      <c r="K413" s="280"/>
      <c r="L413" s="481">
        <v>997.0</v>
      </c>
      <c r="M413" s="482">
        <v>947.15</v>
      </c>
      <c r="N413" s="271" t="s">
        <v>378</v>
      </c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  <c r="AA413" s="252"/>
      <c r="AB413" s="252"/>
      <c r="AC413" s="252"/>
      <c r="AD413" s="252"/>
      <c r="AE413" s="252"/>
      <c r="AF413" s="252"/>
      <c r="AG413" s="252"/>
      <c r="AH413" s="252"/>
      <c r="AI413" s="252"/>
      <c r="AJ413" s="252"/>
      <c r="AK413" s="252"/>
      <c r="AL413" s="252"/>
    </row>
    <row r="414" ht="15.75" customHeight="1">
      <c r="A414" s="282" t="s">
        <v>315</v>
      </c>
      <c r="B414" s="367" t="s">
        <v>246</v>
      </c>
      <c r="C414" s="367" t="s">
        <v>6</v>
      </c>
      <c r="D414" s="367" t="s">
        <v>567</v>
      </c>
      <c r="E414" s="367" t="s">
        <v>4</v>
      </c>
      <c r="F414" s="368" t="s">
        <v>2021</v>
      </c>
      <c r="G414" s="369" t="s">
        <v>1840</v>
      </c>
      <c r="H414" s="39">
        <v>1.0</v>
      </c>
      <c r="I414" s="480"/>
      <c r="J414" s="367">
        <v>2990.0</v>
      </c>
      <c r="K414" s="484"/>
      <c r="L414" s="391">
        <v>947.0</v>
      </c>
      <c r="M414" s="392">
        <v>947.0</v>
      </c>
      <c r="N414" s="271" t="s">
        <v>1841</v>
      </c>
      <c r="O414" s="380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  <c r="AA414" s="252"/>
      <c r="AB414" s="252"/>
      <c r="AC414" s="252"/>
      <c r="AD414" s="252"/>
      <c r="AE414" s="252"/>
      <c r="AF414" s="252"/>
      <c r="AG414" s="252"/>
      <c r="AH414" s="252"/>
      <c r="AI414" s="252"/>
      <c r="AJ414" s="252"/>
      <c r="AK414" s="252"/>
      <c r="AL414" s="252"/>
    </row>
    <row r="415" ht="15.75" customHeight="1">
      <c r="A415" s="271" t="s">
        <v>315</v>
      </c>
      <c r="B415" s="271" t="s">
        <v>246</v>
      </c>
      <c r="C415" s="271" t="s">
        <v>6</v>
      </c>
      <c r="D415" s="271" t="s">
        <v>567</v>
      </c>
      <c r="E415" s="271" t="s">
        <v>319</v>
      </c>
      <c r="F415" s="272" t="s">
        <v>2022</v>
      </c>
      <c r="G415" s="271" t="s">
        <v>377</v>
      </c>
      <c r="H415" s="273">
        <v>1.0</v>
      </c>
      <c r="I415" s="480"/>
      <c r="J415" s="271">
        <v>2590.0</v>
      </c>
      <c r="K415" s="280"/>
      <c r="L415" s="481">
        <v>997.0</v>
      </c>
      <c r="M415" s="482">
        <v>947.15</v>
      </c>
      <c r="N415" s="271" t="s">
        <v>378</v>
      </c>
      <c r="O415" s="380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  <c r="AH415" s="252"/>
      <c r="AI415" s="252"/>
      <c r="AJ415" s="252"/>
      <c r="AK415" s="252"/>
      <c r="AL415" s="252"/>
    </row>
    <row r="416" ht="15.75" customHeight="1">
      <c r="A416" s="35" t="s">
        <v>315</v>
      </c>
      <c r="B416" s="57" t="s">
        <v>246</v>
      </c>
      <c r="C416" s="57" t="s">
        <v>6</v>
      </c>
      <c r="D416" s="35" t="s">
        <v>567</v>
      </c>
      <c r="E416" s="57" t="s">
        <v>4</v>
      </c>
      <c r="F416" s="348" t="s">
        <v>2023</v>
      </c>
      <c r="G416" s="35" t="s">
        <v>1840</v>
      </c>
      <c r="H416" s="39">
        <v>1.0</v>
      </c>
      <c r="I416" s="480"/>
      <c r="J416" s="59">
        <v>2390.0</v>
      </c>
      <c r="K416" s="58"/>
      <c r="L416" s="377">
        <v>997.0</v>
      </c>
      <c r="M416" s="378">
        <f t="shared" ref="M416:M417" si="42">1894/2</f>
        <v>947</v>
      </c>
      <c r="N416" s="35" t="s">
        <v>1866</v>
      </c>
      <c r="O416" s="48"/>
      <c r="P416" s="44">
        <f t="shared" ref="P416:P417" si="43">M416*H416</f>
        <v>947</v>
      </c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252"/>
      <c r="AJ416" s="252"/>
      <c r="AK416" s="252"/>
      <c r="AL416" s="252"/>
    </row>
    <row r="417" ht="15.75" customHeight="1">
      <c r="A417" s="35" t="s">
        <v>315</v>
      </c>
      <c r="B417" s="57" t="s">
        <v>246</v>
      </c>
      <c r="C417" s="57" t="s">
        <v>6</v>
      </c>
      <c r="D417" s="35" t="s">
        <v>328</v>
      </c>
      <c r="E417" s="57" t="s">
        <v>4</v>
      </c>
      <c r="F417" s="348" t="s">
        <v>2023</v>
      </c>
      <c r="G417" s="35" t="s">
        <v>1840</v>
      </c>
      <c r="H417" s="501">
        <v>1.0</v>
      </c>
      <c r="I417" s="480"/>
      <c r="J417" s="59">
        <v>2390.0</v>
      </c>
      <c r="K417" s="58"/>
      <c r="L417" s="377">
        <v>997.0</v>
      </c>
      <c r="M417" s="378">
        <f t="shared" si="42"/>
        <v>947</v>
      </c>
      <c r="N417" s="35" t="s">
        <v>1866</v>
      </c>
      <c r="O417" s="48"/>
      <c r="P417" s="44">
        <f t="shared" si="43"/>
        <v>947</v>
      </c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252"/>
      <c r="AJ417" s="252"/>
      <c r="AK417" s="252"/>
      <c r="AL417" s="252"/>
    </row>
    <row r="418" ht="15.75" customHeight="1">
      <c r="A418" s="282" t="s">
        <v>315</v>
      </c>
      <c r="B418" s="367" t="s">
        <v>246</v>
      </c>
      <c r="C418" s="367" t="s">
        <v>6</v>
      </c>
      <c r="D418" s="367" t="s">
        <v>567</v>
      </c>
      <c r="E418" s="367" t="s">
        <v>4</v>
      </c>
      <c r="F418" s="368" t="s">
        <v>2024</v>
      </c>
      <c r="G418" s="369" t="s">
        <v>1840</v>
      </c>
      <c r="H418" s="39">
        <v>1.0</v>
      </c>
      <c r="I418" s="480"/>
      <c r="J418" s="367">
        <v>2990.0</v>
      </c>
      <c r="K418" s="484"/>
      <c r="L418" s="391">
        <v>947.0</v>
      </c>
      <c r="M418" s="392">
        <v>947.0</v>
      </c>
      <c r="N418" s="271" t="s">
        <v>1841</v>
      </c>
      <c r="O418" s="380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  <c r="AH418" s="252"/>
      <c r="AI418" s="252"/>
      <c r="AJ418" s="252"/>
      <c r="AK418" s="252"/>
      <c r="AL418" s="252"/>
    </row>
    <row r="419" ht="15.75" customHeight="1">
      <c r="A419" s="35" t="s">
        <v>315</v>
      </c>
      <c r="B419" s="57" t="s">
        <v>231</v>
      </c>
      <c r="C419" s="57" t="s">
        <v>6</v>
      </c>
      <c r="D419" s="35" t="s">
        <v>474</v>
      </c>
      <c r="E419" s="57" t="s">
        <v>4</v>
      </c>
      <c r="F419" s="348" t="s">
        <v>2025</v>
      </c>
      <c r="G419" s="35" t="s">
        <v>1840</v>
      </c>
      <c r="H419" s="39">
        <v>1.0</v>
      </c>
      <c r="I419" s="480"/>
      <c r="J419" s="59">
        <v>5390.0</v>
      </c>
      <c r="K419" s="58"/>
      <c r="L419" s="377" t="s">
        <v>60</v>
      </c>
      <c r="M419" s="378">
        <f t="shared" ref="M419:M420" si="44">4428/2</f>
        <v>2214</v>
      </c>
      <c r="N419" s="35" t="s">
        <v>1866</v>
      </c>
      <c r="O419" s="48"/>
      <c r="P419" s="44">
        <f t="shared" ref="P419:P423" si="45">M419*H419</f>
        <v>2214</v>
      </c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252"/>
      <c r="AJ419" s="252"/>
      <c r="AK419" s="252"/>
      <c r="AL419" s="252"/>
    </row>
    <row r="420" ht="15.75" customHeight="1">
      <c r="A420" s="35" t="s">
        <v>315</v>
      </c>
      <c r="B420" s="57" t="s">
        <v>231</v>
      </c>
      <c r="C420" s="57" t="s">
        <v>6</v>
      </c>
      <c r="D420" s="35" t="s">
        <v>328</v>
      </c>
      <c r="E420" s="57" t="s">
        <v>4</v>
      </c>
      <c r="F420" s="348" t="s">
        <v>2025</v>
      </c>
      <c r="G420" s="35" t="s">
        <v>1840</v>
      </c>
      <c r="H420" s="501">
        <v>1.0</v>
      </c>
      <c r="I420" s="480"/>
      <c r="J420" s="59">
        <v>5390.0</v>
      </c>
      <c r="K420" s="58"/>
      <c r="L420" s="377" t="s">
        <v>60</v>
      </c>
      <c r="M420" s="378">
        <f t="shared" si="44"/>
        <v>2214</v>
      </c>
      <c r="N420" s="35" t="s">
        <v>1866</v>
      </c>
      <c r="O420" s="48"/>
      <c r="P420" s="44">
        <f t="shared" si="45"/>
        <v>2214</v>
      </c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252"/>
      <c r="AJ420" s="252"/>
      <c r="AK420" s="252"/>
      <c r="AL420" s="252"/>
    </row>
    <row r="421" ht="15.75" customHeight="1">
      <c r="A421" s="35" t="s">
        <v>315</v>
      </c>
      <c r="B421" s="57" t="s">
        <v>231</v>
      </c>
      <c r="C421" s="57" t="s">
        <v>6</v>
      </c>
      <c r="D421" s="35" t="s">
        <v>474</v>
      </c>
      <c r="E421" s="57" t="s">
        <v>4</v>
      </c>
      <c r="F421" s="348" t="s">
        <v>2026</v>
      </c>
      <c r="G421" s="35" t="s">
        <v>1840</v>
      </c>
      <c r="H421" s="39">
        <v>1.0</v>
      </c>
      <c r="I421" s="7"/>
      <c r="J421" s="59">
        <v>5390.0</v>
      </c>
      <c r="K421" s="58"/>
      <c r="L421" s="377" t="s">
        <v>60</v>
      </c>
      <c r="M421" s="378">
        <f t="shared" ref="M421:M423" si="46">6642/3</f>
        <v>2214</v>
      </c>
      <c r="N421" s="35" t="s">
        <v>1866</v>
      </c>
      <c r="O421" s="48"/>
      <c r="P421" s="44">
        <f t="shared" si="45"/>
        <v>2214</v>
      </c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252"/>
      <c r="AJ421" s="252"/>
      <c r="AK421" s="252"/>
      <c r="AL421" s="252"/>
    </row>
    <row r="422" ht="15.75" customHeight="1">
      <c r="A422" s="35" t="s">
        <v>315</v>
      </c>
      <c r="B422" s="57" t="s">
        <v>231</v>
      </c>
      <c r="C422" s="57" t="s">
        <v>6</v>
      </c>
      <c r="D422" s="35" t="s">
        <v>567</v>
      </c>
      <c r="E422" s="57" t="s">
        <v>4</v>
      </c>
      <c r="F422" s="348" t="s">
        <v>2026</v>
      </c>
      <c r="G422" s="35" t="s">
        <v>1840</v>
      </c>
      <c r="H422" s="39">
        <v>1.0</v>
      </c>
      <c r="I422" s="7"/>
      <c r="J422" s="59">
        <v>5390.0</v>
      </c>
      <c r="K422" s="58"/>
      <c r="L422" s="377" t="s">
        <v>60</v>
      </c>
      <c r="M422" s="378">
        <f t="shared" si="46"/>
        <v>2214</v>
      </c>
      <c r="N422" s="35" t="s">
        <v>1866</v>
      </c>
      <c r="O422" s="48"/>
      <c r="P422" s="44">
        <f t="shared" si="45"/>
        <v>2214</v>
      </c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252"/>
      <c r="AJ422" s="252"/>
      <c r="AK422" s="252"/>
      <c r="AL422" s="252"/>
    </row>
    <row r="423" ht="15.75" customHeight="1">
      <c r="A423" s="35" t="s">
        <v>315</v>
      </c>
      <c r="B423" s="57" t="s">
        <v>231</v>
      </c>
      <c r="C423" s="57" t="s">
        <v>6</v>
      </c>
      <c r="D423" s="35" t="s">
        <v>328</v>
      </c>
      <c r="E423" s="57" t="s">
        <v>4</v>
      </c>
      <c r="F423" s="348" t="s">
        <v>2026</v>
      </c>
      <c r="G423" s="35" t="s">
        <v>1840</v>
      </c>
      <c r="H423" s="501">
        <v>1.0</v>
      </c>
      <c r="I423" s="7"/>
      <c r="J423" s="59">
        <v>5390.0</v>
      </c>
      <c r="K423" s="58"/>
      <c r="L423" s="377" t="s">
        <v>60</v>
      </c>
      <c r="M423" s="378">
        <f t="shared" si="46"/>
        <v>2214</v>
      </c>
      <c r="N423" s="35" t="s">
        <v>1866</v>
      </c>
      <c r="O423" s="48"/>
      <c r="P423" s="44">
        <f t="shared" si="45"/>
        <v>2214</v>
      </c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252"/>
      <c r="AJ423" s="252"/>
      <c r="AK423" s="252"/>
      <c r="AL423" s="252"/>
    </row>
    <row r="424" ht="15.75" customHeight="1">
      <c r="A424" s="271" t="s">
        <v>315</v>
      </c>
      <c r="B424" s="271" t="s">
        <v>407</v>
      </c>
      <c r="C424" s="280"/>
      <c r="D424" s="271" t="s">
        <v>567</v>
      </c>
      <c r="E424" s="271" t="s">
        <v>319</v>
      </c>
      <c r="F424" s="272" t="s">
        <v>2027</v>
      </c>
      <c r="G424" s="271" t="s">
        <v>335</v>
      </c>
      <c r="H424" s="273">
        <v>1.0</v>
      </c>
      <c r="I424" s="7"/>
      <c r="J424" s="271">
        <v>790.0</v>
      </c>
      <c r="K424" s="271"/>
      <c r="L424" s="273">
        <v>263.0</v>
      </c>
      <c r="M424" s="479">
        <v>250.0</v>
      </c>
      <c r="N424" s="271" t="s">
        <v>321</v>
      </c>
      <c r="O424" s="380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  <c r="AH424" s="252"/>
      <c r="AI424" s="252"/>
      <c r="AJ424" s="252"/>
      <c r="AK424" s="252"/>
      <c r="AL424" s="252"/>
    </row>
    <row r="425" ht="15.75" customHeight="1">
      <c r="A425" s="271" t="s">
        <v>315</v>
      </c>
      <c r="B425" s="271" t="s">
        <v>407</v>
      </c>
      <c r="C425" s="280"/>
      <c r="D425" s="271" t="s">
        <v>328</v>
      </c>
      <c r="E425" s="271" t="s">
        <v>319</v>
      </c>
      <c r="F425" s="272" t="s">
        <v>1513</v>
      </c>
      <c r="G425" s="271" t="s">
        <v>335</v>
      </c>
      <c r="H425" s="273">
        <v>1.0</v>
      </c>
      <c r="I425" s="7"/>
      <c r="J425" s="271">
        <v>990.0</v>
      </c>
      <c r="K425" s="271"/>
      <c r="L425" s="273">
        <v>330.0</v>
      </c>
      <c r="M425" s="479">
        <v>314.0</v>
      </c>
      <c r="N425" s="271" t="s">
        <v>321</v>
      </c>
      <c r="O425" s="380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  <c r="AA425" s="252"/>
      <c r="AB425" s="252"/>
      <c r="AC425" s="252"/>
      <c r="AD425" s="252"/>
      <c r="AE425" s="252"/>
      <c r="AF425" s="252"/>
      <c r="AG425" s="252"/>
      <c r="AH425" s="252"/>
      <c r="AI425" s="252"/>
      <c r="AJ425" s="252"/>
      <c r="AK425" s="252"/>
      <c r="AL425" s="252"/>
    </row>
    <row r="426" ht="15.75" customHeight="1">
      <c r="A426" s="271" t="s">
        <v>315</v>
      </c>
      <c r="B426" s="271" t="s">
        <v>407</v>
      </c>
      <c r="C426" s="271" t="s">
        <v>6</v>
      </c>
      <c r="D426" s="271" t="s">
        <v>328</v>
      </c>
      <c r="E426" s="271" t="s">
        <v>319</v>
      </c>
      <c r="F426" s="272" t="s">
        <v>2152</v>
      </c>
      <c r="G426" s="271" t="s">
        <v>335</v>
      </c>
      <c r="H426" s="273">
        <v>1.0</v>
      </c>
      <c r="I426" s="480"/>
      <c r="J426" s="271">
        <v>2190.0</v>
      </c>
      <c r="K426" s="271"/>
      <c r="L426" s="273">
        <v>845.0</v>
      </c>
      <c r="M426" s="479">
        <v>803.0</v>
      </c>
      <c r="N426" s="271" t="s">
        <v>321</v>
      </c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  <c r="AA426" s="252"/>
      <c r="AB426" s="252"/>
      <c r="AC426" s="252"/>
      <c r="AD426" s="252"/>
      <c r="AE426" s="252"/>
      <c r="AF426" s="252"/>
      <c r="AG426" s="252"/>
      <c r="AH426" s="252"/>
      <c r="AI426" s="252"/>
      <c r="AJ426" s="252"/>
      <c r="AK426" s="252"/>
      <c r="AL426" s="252"/>
    </row>
    <row r="427" ht="15.75" customHeight="1">
      <c r="A427" s="271" t="s">
        <v>315</v>
      </c>
      <c r="B427" s="271" t="s">
        <v>407</v>
      </c>
      <c r="C427" s="271" t="s">
        <v>6</v>
      </c>
      <c r="D427" s="271" t="s">
        <v>567</v>
      </c>
      <c r="E427" s="271" t="s">
        <v>319</v>
      </c>
      <c r="F427" s="272" t="s">
        <v>2028</v>
      </c>
      <c r="G427" s="271" t="s">
        <v>335</v>
      </c>
      <c r="H427" s="273">
        <v>1.0</v>
      </c>
      <c r="I427" s="480"/>
      <c r="J427" s="271">
        <v>2190.0</v>
      </c>
      <c r="K427" s="271"/>
      <c r="L427" s="273">
        <v>845.0</v>
      </c>
      <c r="M427" s="479">
        <v>803.0</v>
      </c>
      <c r="N427" s="271" t="s">
        <v>321</v>
      </c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  <c r="AA427" s="252"/>
      <c r="AB427" s="252"/>
      <c r="AC427" s="252"/>
      <c r="AD427" s="252"/>
      <c r="AE427" s="252"/>
      <c r="AF427" s="252"/>
      <c r="AG427" s="252"/>
      <c r="AH427" s="252"/>
      <c r="AI427" s="252"/>
      <c r="AJ427" s="252"/>
      <c r="AK427" s="252"/>
      <c r="AL427" s="252"/>
    </row>
    <row r="428" ht="15.75" customHeight="1">
      <c r="A428" s="57" t="s">
        <v>315</v>
      </c>
      <c r="B428" s="57" t="s">
        <v>236</v>
      </c>
      <c r="C428" s="57" t="s">
        <v>22</v>
      </c>
      <c r="D428" s="271" t="s">
        <v>567</v>
      </c>
      <c r="E428" s="57" t="s">
        <v>4</v>
      </c>
      <c r="F428" s="57" t="s">
        <v>822</v>
      </c>
      <c r="G428" s="57" t="s">
        <v>524</v>
      </c>
      <c r="H428" s="151">
        <v>2.0</v>
      </c>
      <c r="I428" s="113">
        <v>2790.0</v>
      </c>
      <c r="J428" s="125"/>
      <c r="K428" s="104"/>
      <c r="L428" s="152">
        <v>1190.0</v>
      </c>
      <c r="M428" s="496">
        <v>1012.0</v>
      </c>
      <c r="N428" s="57" t="s">
        <v>819</v>
      </c>
      <c r="P428" s="58"/>
      <c r="Q428" s="58"/>
      <c r="T428" s="63"/>
      <c r="U428" s="63">
        <f t="shared" ref="U428:U453" si="47">M428*H428</f>
        <v>2024</v>
      </c>
      <c r="V428" s="63"/>
      <c r="W428" s="63"/>
      <c r="X428" s="63"/>
      <c r="Y428" s="63"/>
      <c r="Z428" s="63"/>
      <c r="AA428" s="63"/>
      <c r="AB428" s="63"/>
      <c r="AC428" s="63"/>
      <c r="AD428" s="63"/>
      <c r="AE428" s="252"/>
      <c r="AF428" s="252"/>
      <c r="AG428" s="252"/>
      <c r="AH428" s="252"/>
      <c r="AI428" s="270"/>
      <c r="AJ428" s="270"/>
      <c r="AK428" s="270"/>
    </row>
    <row r="429" ht="15.75" customHeight="1">
      <c r="A429" s="57" t="s">
        <v>315</v>
      </c>
      <c r="B429" s="57" t="s">
        <v>236</v>
      </c>
      <c r="C429" s="57" t="s">
        <v>22</v>
      </c>
      <c r="D429" s="57" t="s">
        <v>328</v>
      </c>
      <c r="E429" s="57" t="s">
        <v>4</v>
      </c>
      <c r="F429" s="57" t="s">
        <v>822</v>
      </c>
      <c r="G429" s="57" t="s">
        <v>524</v>
      </c>
      <c r="H429" s="151">
        <v>1.0</v>
      </c>
      <c r="I429" s="113">
        <v>2790.0</v>
      </c>
      <c r="J429" s="125"/>
      <c r="K429" s="104"/>
      <c r="L429" s="152">
        <v>1190.0</v>
      </c>
      <c r="M429" s="496">
        <v>1012.0</v>
      </c>
      <c r="N429" s="57" t="s">
        <v>819</v>
      </c>
      <c r="P429" s="58"/>
      <c r="Q429" s="58"/>
      <c r="T429" s="63"/>
      <c r="U429" s="63">
        <f t="shared" si="47"/>
        <v>1012</v>
      </c>
      <c r="V429" s="63"/>
      <c r="W429" s="63"/>
      <c r="X429" s="63"/>
      <c r="Y429" s="63"/>
      <c r="Z429" s="63"/>
      <c r="AA429" s="63"/>
      <c r="AB429" s="63"/>
      <c r="AC429" s="63"/>
      <c r="AD429" s="63"/>
      <c r="AE429" s="252"/>
      <c r="AF429" s="252"/>
      <c r="AG429" s="252"/>
      <c r="AH429" s="252"/>
      <c r="AI429" s="270"/>
      <c r="AJ429" s="270"/>
      <c r="AK429" s="270"/>
    </row>
    <row r="430" ht="15.75" customHeight="1">
      <c r="A430" s="57" t="s">
        <v>315</v>
      </c>
      <c r="B430" s="57" t="s">
        <v>231</v>
      </c>
      <c r="C430" s="57" t="s">
        <v>6</v>
      </c>
      <c r="D430" s="57" t="s">
        <v>328</v>
      </c>
      <c r="E430" s="57" t="s">
        <v>4</v>
      </c>
      <c r="F430" s="57" t="s">
        <v>949</v>
      </c>
      <c r="G430" s="57" t="s">
        <v>524</v>
      </c>
      <c r="H430" s="151">
        <v>1.0</v>
      </c>
      <c r="I430" s="113">
        <v>4790.0</v>
      </c>
      <c r="J430" s="125"/>
      <c r="K430" s="104"/>
      <c r="L430" s="152">
        <v>1750.0</v>
      </c>
      <c r="M430" s="495">
        <v>1663.0</v>
      </c>
      <c r="N430" s="57" t="s">
        <v>819</v>
      </c>
      <c r="P430" s="63"/>
      <c r="Q430" s="63"/>
      <c r="T430" s="63"/>
      <c r="U430" s="63">
        <f t="shared" si="47"/>
        <v>1663</v>
      </c>
      <c r="V430" s="63"/>
      <c r="W430" s="63"/>
      <c r="X430" s="63"/>
      <c r="Y430" s="63"/>
      <c r="Z430" s="63"/>
      <c r="AA430" s="63"/>
      <c r="AB430" s="63"/>
      <c r="AC430" s="63"/>
      <c r="AD430" s="63"/>
      <c r="AE430" s="252"/>
      <c r="AF430" s="252"/>
      <c r="AG430" s="252"/>
      <c r="AH430" s="252"/>
      <c r="AI430" s="270"/>
      <c r="AJ430" s="270"/>
      <c r="AK430" s="270"/>
    </row>
    <row r="431" ht="15.75" customHeight="1">
      <c r="A431" s="57" t="s">
        <v>315</v>
      </c>
      <c r="B431" s="57" t="s">
        <v>231</v>
      </c>
      <c r="C431" s="57" t="s">
        <v>6</v>
      </c>
      <c r="D431" s="271" t="s">
        <v>567</v>
      </c>
      <c r="E431" s="57" t="s">
        <v>4</v>
      </c>
      <c r="F431" s="57" t="s">
        <v>950</v>
      </c>
      <c r="G431" s="57" t="s">
        <v>524</v>
      </c>
      <c r="H431" s="151">
        <v>1.0</v>
      </c>
      <c r="I431" s="113">
        <v>4790.0</v>
      </c>
      <c r="J431" s="125"/>
      <c r="K431" s="104"/>
      <c r="L431" s="152">
        <v>1750.0</v>
      </c>
      <c r="M431" s="495">
        <v>1663.0</v>
      </c>
      <c r="N431" s="57" t="s">
        <v>819</v>
      </c>
      <c r="P431" s="63"/>
      <c r="Q431" s="63"/>
      <c r="T431" s="63"/>
      <c r="U431" s="63">
        <f t="shared" si="47"/>
        <v>1663</v>
      </c>
      <c r="V431" s="63"/>
      <c r="W431" s="63"/>
      <c r="X431" s="63"/>
      <c r="Y431" s="63"/>
      <c r="Z431" s="63"/>
      <c r="AA431" s="63"/>
      <c r="AB431" s="63"/>
      <c r="AC431" s="63"/>
      <c r="AD431" s="63"/>
      <c r="AE431" s="252"/>
      <c r="AF431" s="252"/>
      <c r="AG431" s="252"/>
      <c r="AH431" s="252"/>
      <c r="AI431" s="270"/>
      <c r="AJ431" s="270"/>
      <c r="AK431" s="270"/>
    </row>
    <row r="432" ht="15.75" customHeight="1">
      <c r="A432" s="57" t="s">
        <v>315</v>
      </c>
      <c r="B432" s="57" t="s">
        <v>231</v>
      </c>
      <c r="C432" s="57" t="s">
        <v>6</v>
      </c>
      <c r="D432" s="35" t="s">
        <v>474</v>
      </c>
      <c r="E432" s="57" t="s">
        <v>4</v>
      </c>
      <c r="F432" s="57" t="s">
        <v>950</v>
      </c>
      <c r="G432" s="57" t="s">
        <v>524</v>
      </c>
      <c r="H432" s="151">
        <v>1.0</v>
      </c>
      <c r="I432" s="113">
        <v>4790.0</v>
      </c>
      <c r="J432" s="125"/>
      <c r="K432" s="104"/>
      <c r="L432" s="152">
        <v>1750.0</v>
      </c>
      <c r="M432" s="495">
        <v>1663.0</v>
      </c>
      <c r="N432" s="57" t="s">
        <v>819</v>
      </c>
      <c r="P432" s="63"/>
      <c r="Q432" s="63"/>
      <c r="T432" s="63"/>
      <c r="U432" s="63">
        <f t="shared" si="47"/>
        <v>1663</v>
      </c>
      <c r="V432" s="63"/>
      <c r="W432" s="63"/>
      <c r="X432" s="63"/>
      <c r="Y432" s="63"/>
      <c r="Z432" s="63"/>
      <c r="AA432" s="63"/>
      <c r="AB432" s="63"/>
      <c r="AC432" s="63"/>
      <c r="AD432" s="63"/>
      <c r="AE432" s="252"/>
      <c r="AF432" s="252"/>
      <c r="AG432" s="252"/>
      <c r="AH432" s="252"/>
      <c r="AI432" s="270"/>
      <c r="AJ432" s="270"/>
      <c r="AK432" s="270"/>
    </row>
    <row r="433" ht="15.75" customHeight="1">
      <c r="A433" s="57" t="s">
        <v>315</v>
      </c>
      <c r="B433" s="57" t="s">
        <v>231</v>
      </c>
      <c r="C433" s="57" t="s">
        <v>6</v>
      </c>
      <c r="D433" s="57" t="s">
        <v>328</v>
      </c>
      <c r="E433" s="57" t="s">
        <v>4</v>
      </c>
      <c r="F433" s="57" t="s">
        <v>951</v>
      </c>
      <c r="G433" s="57" t="s">
        <v>524</v>
      </c>
      <c r="H433" s="151">
        <v>1.0</v>
      </c>
      <c r="I433" s="113">
        <v>5190.0</v>
      </c>
      <c r="J433" s="125"/>
      <c r="K433" s="104"/>
      <c r="L433" s="152">
        <v>1990.0</v>
      </c>
      <c r="M433" s="495">
        <v>1891.0</v>
      </c>
      <c r="N433" s="57" t="s">
        <v>819</v>
      </c>
      <c r="P433" s="63"/>
      <c r="Q433" s="63"/>
      <c r="T433" s="63"/>
      <c r="U433" s="63">
        <f t="shared" si="47"/>
        <v>1891</v>
      </c>
      <c r="V433" s="63"/>
      <c r="W433" s="63"/>
      <c r="X433" s="63"/>
      <c r="Y433" s="63"/>
      <c r="Z433" s="63"/>
      <c r="AA433" s="63"/>
      <c r="AB433" s="63"/>
      <c r="AC433" s="63"/>
      <c r="AD433" s="63"/>
      <c r="AE433" s="252"/>
      <c r="AF433" s="252"/>
      <c r="AG433" s="252"/>
      <c r="AH433" s="252"/>
      <c r="AI433" s="270"/>
      <c r="AJ433" s="270"/>
      <c r="AK433" s="270"/>
    </row>
    <row r="434" ht="15.75" customHeight="1">
      <c r="A434" s="57" t="s">
        <v>315</v>
      </c>
      <c r="B434" s="57" t="s">
        <v>231</v>
      </c>
      <c r="C434" s="57" t="s">
        <v>6</v>
      </c>
      <c r="D434" s="271" t="s">
        <v>567</v>
      </c>
      <c r="E434" s="57" t="s">
        <v>4</v>
      </c>
      <c r="F434" s="57" t="s">
        <v>951</v>
      </c>
      <c r="G434" s="57" t="s">
        <v>524</v>
      </c>
      <c r="H434" s="38">
        <v>1.0</v>
      </c>
      <c r="I434" s="113">
        <v>5190.0</v>
      </c>
      <c r="J434" s="125"/>
      <c r="K434" s="104"/>
      <c r="L434" s="149">
        <v>1990.0</v>
      </c>
      <c r="M434" s="469">
        <v>1891.0</v>
      </c>
      <c r="N434" s="57" t="s">
        <v>819</v>
      </c>
      <c r="P434" s="63"/>
      <c r="Q434" s="63"/>
      <c r="T434" s="63"/>
      <c r="U434" s="63">
        <f t="shared" si="47"/>
        <v>1891</v>
      </c>
      <c r="V434" s="63"/>
      <c r="W434" s="63"/>
      <c r="X434" s="63"/>
      <c r="Y434" s="63"/>
      <c r="Z434" s="63"/>
      <c r="AA434" s="63"/>
      <c r="AB434" s="63"/>
      <c r="AC434" s="63"/>
      <c r="AD434" s="63"/>
      <c r="AE434" s="252"/>
      <c r="AF434" s="252"/>
      <c r="AG434" s="252"/>
      <c r="AH434" s="252"/>
      <c r="AI434" s="270"/>
      <c r="AJ434" s="270"/>
      <c r="AK434" s="270"/>
    </row>
    <row r="435" ht="15.75" customHeight="1">
      <c r="A435" s="57" t="s">
        <v>315</v>
      </c>
      <c r="B435" s="57" t="s">
        <v>231</v>
      </c>
      <c r="C435" s="57" t="s">
        <v>6</v>
      </c>
      <c r="D435" s="271" t="s">
        <v>567</v>
      </c>
      <c r="E435" s="57" t="s">
        <v>4</v>
      </c>
      <c r="F435" s="57" t="s">
        <v>952</v>
      </c>
      <c r="G435" s="57" t="s">
        <v>524</v>
      </c>
      <c r="H435" s="38">
        <v>1.0</v>
      </c>
      <c r="I435" s="113">
        <v>5190.0</v>
      </c>
      <c r="J435" s="125"/>
      <c r="K435" s="104"/>
      <c r="L435" s="149">
        <v>1990.0</v>
      </c>
      <c r="M435" s="469">
        <v>1891.0</v>
      </c>
      <c r="N435" s="57" t="s">
        <v>819</v>
      </c>
      <c r="P435" s="63"/>
      <c r="Q435" s="63"/>
      <c r="T435" s="63"/>
      <c r="U435" s="63">
        <f t="shared" si="47"/>
        <v>1891</v>
      </c>
      <c r="V435" s="63"/>
      <c r="W435" s="63"/>
      <c r="X435" s="63"/>
      <c r="Y435" s="63"/>
      <c r="Z435" s="63"/>
      <c r="AA435" s="63"/>
      <c r="AB435" s="63"/>
      <c r="AC435" s="63"/>
      <c r="AD435" s="63"/>
      <c r="AE435" s="252"/>
      <c r="AF435" s="252"/>
      <c r="AG435" s="252"/>
      <c r="AH435" s="252"/>
      <c r="AI435" s="270"/>
      <c r="AJ435" s="270"/>
      <c r="AK435" s="270"/>
    </row>
    <row r="436" ht="15.75" customHeight="1">
      <c r="A436" s="57" t="s">
        <v>315</v>
      </c>
      <c r="B436" s="57" t="s">
        <v>231</v>
      </c>
      <c r="C436" s="57" t="s">
        <v>6</v>
      </c>
      <c r="D436" s="271" t="s">
        <v>567</v>
      </c>
      <c r="E436" s="57" t="s">
        <v>4</v>
      </c>
      <c r="F436" s="57" t="s">
        <v>953</v>
      </c>
      <c r="G436" s="57" t="s">
        <v>524</v>
      </c>
      <c r="H436" s="151">
        <v>1.0</v>
      </c>
      <c r="I436" s="113">
        <v>5190.0</v>
      </c>
      <c r="J436" s="125"/>
      <c r="K436" s="104"/>
      <c r="L436" s="152">
        <v>1990.0</v>
      </c>
      <c r="M436" s="495">
        <v>1891.0</v>
      </c>
      <c r="N436" s="57" t="s">
        <v>819</v>
      </c>
      <c r="P436" s="63"/>
      <c r="Q436" s="63"/>
      <c r="T436" s="63"/>
      <c r="U436" s="63">
        <f t="shared" si="47"/>
        <v>1891</v>
      </c>
      <c r="V436" s="63"/>
      <c r="W436" s="63"/>
      <c r="X436" s="63"/>
      <c r="Y436" s="63"/>
      <c r="Z436" s="63"/>
      <c r="AA436" s="63"/>
      <c r="AB436" s="63"/>
      <c r="AC436" s="63"/>
      <c r="AD436" s="63"/>
      <c r="AE436" s="252"/>
      <c r="AF436" s="252"/>
      <c r="AG436" s="252"/>
      <c r="AH436" s="252"/>
      <c r="AI436" s="270"/>
      <c r="AJ436" s="270"/>
      <c r="AK436" s="270"/>
    </row>
    <row r="437" ht="15.75" customHeight="1">
      <c r="A437" s="57" t="s">
        <v>315</v>
      </c>
      <c r="B437" s="57" t="s">
        <v>231</v>
      </c>
      <c r="C437" s="57" t="s">
        <v>6</v>
      </c>
      <c r="D437" s="35" t="s">
        <v>474</v>
      </c>
      <c r="E437" s="57" t="s">
        <v>4</v>
      </c>
      <c r="F437" s="57" t="s">
        <v>953</v>
      </c>
      <c r="G437" s="57" t="s">
        <v>524</v>
      </c>
      <c r="H437" s="151">
        <v>1.0</v>
      </c>
      <c r="I437" s="113">
        <v>5190.0</v>
      </c>
      <c r="J437" s="125"/>
      <c r="K437" s="104"/>
      <c r="L437" s="152">
        <v>1990.0</v>
      </c>
      <c r="M437" s="495">
        <v>1891.0</v>
      </c>
      <c r="N437" s="57" t="s">
        <v>819</v>
      </c>
      <c r="P437" s="63"/>
      <c r="Q437" s="63"/>
      <c r="T437" s="63"/>
      <c r="U437" s="63">
        <f t="shared" si="47"/>
        <v>1891</v>
      </c>
      <c r="V437" s="63"/>
      <c r="W437" s="63"/>
      <c r="X437" s="63"/>
      <c r="Y437" s="63"/>
      <c r="Z437" s="63"/>
      <c r="AA437" s="63"/>
      <c r="AB437" s="63"/>
      <c r="AC437" s="63"/>
      <c r="AD437" s="63"/>
      <c r="AE437" s="252"/>
      <c r="AF437" s="252"/>
      <c r="AG437" s="252"/>
      <c r="AH437" s="252"/>
      <c r="AI437" s="270"/>
      <c r="AJ437" s="270"/>
      <c r="AK437" s="270"/>
    </row>
    <row r="438" ht="15.75" customHeight="1">
      <c r="A438" s="57" t="s">
        <v>315</v>
      </c>
      <c r="B438" s="57" t="s">
        <v>231</v>
      </c>
      <c r="C438" s="57" t="s">
        <v>6</v>
      </c>
      <c r="D438" s="271" t="s">
        <v>567</v>
      </c>
      <c r="E438" s="57" t="s">
        <v>4</v>
      </c>
      <c r="F438" s="57" t="s">
        <v>954</v>
      </c>
      <c r="G438" s="57" t="s">
        <v>524</v>
      </c>
      <c r="H438" s="151">
        <v>1.0</v>
      </c>
      <c r="I438" s="113">
        <v>6390.0</v>
      </c>
      <c r="J438" s="125"/>
      <c r="K438" s="104"/>
      <c r="L438" s="152">
        <v>2690.0</v>
      </c>
      <c r="M438" s="495">
        <v>2556.0</v>
      </c>
      <c r="N438" s="57" t="s">
        <v>819</v>
      </c>
      <c r="P438" s="63"/>
      <c r="Q438" s="63"/>
      <c r="T438" s="63"/>
      <c r="U438" s="63">
        <f t="shared" si="47"/>
        <v>2556</v>
      </c>
      <c r="V438" s="63"/>
      <c r="W438" s="63"/>
      <c r="X438" s="63"/>
      <c r="Y438" s="63"/>
      <c r="Z438" s="63"/>
      <c r="AA438" s="63"/>
      <c r="AB438" s="63"/>
      <c r="AC438" s="63"/>
      <c r="AD438" s="63"/>
      <c r="AE438" s="252"/>
      <c r="AF438" s="252"/>
      <c r="AG438" s="252"/>
      <c r="AH438" s="252"/>
      <c r="AI438" s="270"/>
      <c r="AJ438" s="270"/>
      <c r="AK438" s="270"/>
    </row>
    <row r="439" ht="15.75" customHeight="1">
      <c r="A439" s="57" t="s">
        <v>315</v>
      </c>
      <c r="B439" s="57" t="s">
        <v>231</v>
      </c>
      <c r="C439" s="57" t="s">
        <v>6</v>
      </c>
      <c r="D439" s="57" t="s">
        <v>328</v>
      </c>
      <c r="E439" s="57" t="s">
        <v>4</v>
      </c>
      <c r="F439" s="57" t="s">
        <v>954</v>
      </c>
      <c r="G439" s="57" t="s">
        <v>524</v>
      </c>
      <c r="H439" s="151">
        <v>1.0</v>
      </c>
      <c r="I439" s="113">
        <v>6390.0</v>
      </c>
      <c r="J439" s="125"/>
      <c r="K439" s="104"/>
      <c r="L439" s="152">
        <v>2690.0</v>
      </c>
      <c r="M439" s="495">
        <v>2556.0</v>
      </c>
      <c r="N439" s="57" t="s">
        <v>819</v>
      </c>
      <c r="P439" s="63"/>
      <c r="Q439" s="63"/>
      <c r="T439" s="63"/>
      <c r="U439" s="63">
        <f t="shared" si="47"/>
        <v>2556</v>
      </c>
      <c r="V439" s="63"/>
      <c r="W439" s="63"/>
      <c r="X439" s="63"/>
      <c r="Y439" s="63"/>
      <c r="Z439" s="63"/>
      <c r="AA439" s="63"/>
      <c r="AB439" s="63"/>
      <c r="AC439" s="63"/>
      <c r="AD439" s="63"/>
      <c r="AE439" s="252"/>
      <c r="AF439" s="252"/>
      <c r="AG439" s="252"/>
      <c r="AH439" s="252"/>
      <c r="AI439" s="270"/>
      <c r="AJ439" s="270"/>
      <c r="AK439" s="270"/>
    </row>
    <row r="440" ht="15.75" customHeight="1">
      <c r="A440" s="57" t="s">
        <v>315</v>
      </c>
      <c r="B440" s="57" t="s">
        <v>231</v>
      </c>
      <c r="C440" s="57" t="s">
        <v>6</v>
      </c>
      <c r="D440" s="271" t="s">
        <v>567</v>
      </c>
      <c r="E440" s="57" t="s">
        <v>4</v>
      </c>
      <c r="F440" s="57" t="s">
        <v>955</v>
      </c>
      <c r="G440" s="57" t="s">
        <v>524</v>
      </c>
      <c r="H440" s="151">
        <v>1.0</v>
      </c>
      <c r="I440" s="113">
        <v>6390.0</v>
      </c>
      <c r="J440" s="125"/>
      <c r="K440" s="104"/>
      <c r="L440" s="152">
        <v>2690.0</v>
      </c>
      <c r="M440" s="495">
        <v>2556.0</v>
      </c>
      <c r="N440" s="57" t="s">
        <v>819</v>
      </c>
      <c r="P440" s="63"/>
      <c r="Q440" s="63"/>
      <c r="T440" s="63"/>
      <c r="U440" s="63">
        <f t="shared" si="47"/>
        <v>2556</v>
      </c>
      <c r="V440" s="63"/>
      <c r="W440" s="63"/>
      <c r="X440" s="63"/>
      <c r="Y440" s="63"/>
      <c r="Z440" s="63"/>
      <c r="AA440" s="63"/>
      <c r="AB440" s="63"/>
      <c r="AC440" s="63"/>
      <c r="AD440" s="63"/>
      <c r="AE440" s="252"/>
      <c r="AF440" s="252"/>
      <c r="AG440" s="252"/>
      <c r="AH440" s="252"/>
      <c r="AI440" s="270"/>
      <c r="AJ440" s="270"/>
      <c r="AK440" s="270"/>
    </row>
    <row r="441" ht="15.75" customHeight="1">
      <c r="A441" s="57" t="s">
        <v>315</v>
      </c>
      <c r="B441" s="57" t="s">
        <v>231</v>
      </c>
      <c r="C441" s="57" t="s">
        <v>6</v>
      </c>
      <c r="D441" s="57" t="s">
        <v>328</v>
      </c>
      <c r="E441" s="57" t="s">
        <v>4</v>
      </c>
      <c r="F441" s="57" t="s">
        <v>955</v>
      </c>
      <c r="G441" s="57" t="s">
        <v>524</v>
      </c>
      <c r="H441" s="151">
        <v>1.0</v>
      </c>
      <c r="I441" s="113">
        <v>6390.0</v>
      </c>
      <c r="J441" s="125"/>
      <c r="K441" s="104"/>
      <c r="L441" s="152">
        <v>2690.0</v>
      </c>
      <c r="M441" s="495">
        <v>2556.0</v>
      </c>
      <c r="N441" s="57" t="s">
        <v>819</v>
      </c>
      <c r="P441" s="63"/>
      <c r="Q441" s="63"/>
      <c r="T441" s="63"/>
      <c r="U441" s="63">
        <f t="shared" si="47"/>
        <v>2556</v>
      </c>
      <c r="V441" s="63"/>
      <c r="W441" s="63"/>
      <c r="X441" s="63"/>
      <c r="Y441" s="63"/>
      <c r="Z441" s="63"/>
      <c r="AA441" s="63"/>
      <c r="AB441" s="63"/>
      <c r="AC441" s="63"/>
      <c r="AD441" s="63"/>
      <c r="AE441" s="252"/>
      <c r="AF441" s="252"/>
      <c r="AG441" s="252"/>
      <c r="AH441" s="252"/>
      <c r="AI441" s="270"/>
      <c r="AJ441" s="270"/>
      <c r="AK441" s="270"/>
    </row>
    <row r="442" ht="15.75" customHeight="1">
      <c r="A442" s="57" t="s">
        <v>315</v>
      </c>
      <c r="B442" s="57" t="s">
        <v>956</v>
      </c>
      <c r="C442" s="57" t="s">
        <v>6</v>
      </c>
      <c r="D442" s="57" t="s">
        <v>328</v>
      </c>
      <c r="E442" s="57" t="s">
        <v>4</v>
      </c>
      <c r="F442" s="57" t="s">
        <v>957</v>
      </c>
      <c r="G442" s="57" t="s">
        <v>524</v>
      </c>
      <c r="H442" s="151">
        <v>1.0</v>
      </c>
      <c r="I442" s="113">
        <v>3190.0</v>
      </c>
      <c r="J442" s="125"/>
      <c r="K442" s="104"/>
      <c r="L442" s="152">
        <v>1300.0</v>
      </c>
      <c r="M442" s="495">
        <v>1235.0</v>
      </c>
      <c r="N442" s="57" t="s">
        <v>819</v>
      </c>
      <c r="P442" s="63"/>
      <c r="Q442" s="63"/>
      <c r="T442" s="63"/>
      <c r="U442" s="63">
        <f t="shared" si="47"/>
        <v>1235</v>
      </c>
      <c r="V442" s="63"/>
      <c r="W442" s="63"/>
      <c r="X442" s="63"/>
      <c r="Y442" s="63"/>
      <c r="Z442" s="63"/>
      <c r="AA442" s="63"/>
      <c r="AB442" s="63"/>
      <c r="AC442" s="63"/>
      <c r="AD442" s="63"/>
      <c r="AE442" s="252"/>
      <c r="AF442" s="252"/>
      <c r="AG442" s="252"/>
      <c r="AH442" s="252"/>
      <c r="AI442" s="270"/>
      <c r="AJ442" s="270"/>
      <c r="AK442" s="270"/>
    </row>
    <row r="443" ht="15.75" customHeight="1">
      <c r="A443" s="57" t="s">
        <v>315</v>
      </c>
      <c r="B443" s="57" t="s">
        <v>956</v>
      </c>
      <c r="C443" s="57" t="s">
        <v>6</v>
      </c>
      <c r="D443" s="271" t="s">
        <v>567</v>
      </c>
      <c r="E443" s="57" t="s">
        <v>4</v>
      </c>
      <c r="F443" s="57" t="s">
        <v>957</v>
      </c>
      <c r="G443" s="57" t="s">
        <v>524</v>
      </c>
      <c r="H443" s="151">
        <v>1.0</v>
      </c>
      <c r="I443" s="113">
        <v>3190.0</v>
      </c>
      <c r="J443" s="125"/>
      <c r="K443" s="104"/>
      <c r="L443" s="152">
        <v>1300.0</v>
      </c>
      <c r="M443" s="495">
        <v>1235.0</v>
      </c>
      <c r="N443" s="57" t="s">
        <v>819</v>
      </c>
      <c r="P443" s="63"/>
      <c r="Q443" s="63"/>
      <c r="T443" s="63"/>
      <c r="U443" s="63">
        <f t="shared" si="47"/>
        <v>1235</v>
      </c>
      <c r="V443" s="63"/>
      <c r="W443" s="63"/>
      <c r="X443" s="63"/>
      <c r="Y443" s="63"/>
      <c r="Z443" s="63"/>
      <c r="AA443" s="63"/>
      <c r="AB443" s="63"/>
      <c r="AC443" s="63"/>
      <c r="AD443" s="63"/>
      <c r="AE443" s="252"/>
      <c r="AF443" s="252"/>
      <c r="AG443" s="252"/>
      <c r="AH443" s="252"/>
      <c r="AI443" s="270"/>
      <c r="AJ443" s="270"/>
      <c r="AK443" s="270"/>
    </row>
    <row r="444" ht="15.75" customHeight="1">
      <c r="A444" s="57" t="s">
        <v>315</v>
      </c>
      <c r="B444" s="57" t="s">
        <v>956</v>
      </c>
      <c r="C444" s="57" t="s">
        <v>6</v>
      </c>
      <c r="D444" s="57" t="s">
        <v>328</v>
      </c>
      <c r="E444" s="57" t="s">
        <v>4</v>
      </c>
      <c r="F444" s="57" t="s">
        <v>958</v>
      </c>
      <c r="G444" s="57" t="s">
        <v>524</v>
      </c>
      <c r="H444" s="151">
        <v>1.0</v>
      </c>
      <c r="I444" s="113">
        <v>3190.0</v>
      </c>
      <c r="J444" s="125"/>
      <c r="K444" s="104"/>
      <c r="L444" s="152">
        <v>1300.0</v>
      </c>
      <c r="M444" s="495">
        <v>1235.0</v>
      </c>
      <c r="N444" s="57" t="s">
        <v>819</v>
      </c>
      <c r="P444" s="63"/>
      <c r="Q444" s="63"/>
      <c r="T444" s="63"/>
      <c r="U444" s="63">
        <f t="shared" si="47"/>
        <v>1235</v>
      </c>
      <c r="V444" s="63"/>
      <c r="W444" s="63"/>
      <c r="X444" s="63"/>
      <c r="Y444" s="63"/>
      <c r="Z444" s="63"/>
      <c r="AA444" s="63"/>
      <c r="AB444" s="63"/>
      <c r="AC444" s="63"/>
      <c r="AD444" s="63"/>
      <c r="AE444" s="252"/>
      <c r="AF444" s="252"/>
      <c r="AG444" s="252"/>
      <c r="AH444" s="252"/>
      <c r="AI444" s="270"/>
      <c r="AJ444" s="270"/>
      <c r="AK444" s="270"/>
    </row>
    <row r="445" ht="15.75" customHeight="1">
      <c r="A445" s="57" t="s">
        <v>315</v>
      </c>
      <c r="B445" s="57" t="s">
        <v>956</v>
      </c>
      <c r="C445" s="57" t="s">
        <v>6</v>
      </c>
      <c r="D445" s="271" t="s">
        <v>567</v>
      </c>
      <c r="E445" s="57" t="s">
        <v>4</v>
      </c>
      <c r="F445" s="57" t="s">
        <v>958</v>
      </c>
      <c r="G445" s="57" t="s">
        <v>524</v>
      </c>
      <c r="H445" s="151">
        <v>1.0</v>
      </c>
      <c r="I445" s="113">
        <v>3190.0</v>
      </c>
      <c r="J445" s="125"/>
      <c r="K445" s="104"/>
      <c r="L445" s="152">
        <v>1300.0</v>
      </c>
      <c r="M445" s="495">
        <v>1235.0</v>
      </c>
      <c r="N445" s="57" t="s">
        <v>819</v>
      </c>
      <c r="P445" s="63"/>
      <c r="Q445" s="63"/>
      <c r="T445" s="63"/>
      <c r="U445" s="63">
        <f t="shared" si="47"/>
        <v>1235</v>
      </c>
      <c r="V445" s="63"/>
      <c r="W445" s="63"/>
      <c r="X445" s="63"/>
      <c r="Y445" s="63"/>
      <c r="Z445" s="63"/>
      <c r="AA445" s="63"/>
      <c r="AB445" s="63"/>
      <c r="AC445" s="63"/>
      <c r="AD445" s="63"/>
      <c r="AE445" s="252"/>
      <c r="AF445" s="252"/>
      <c r="AG445" s="252"/>
      <c r="AH445" s="252"/>
      <c r="AI445" s="270"/>
      <c r="AJ445" s="270"/>
      <c r="AK445" s="270"/>
    </row>
    <row r="446" ht="15.75" customHeight="1">
      <c r="A446" s="57" t="s">
        <v>315</v>
      </c>
      <c r="B446" s="57" t="s">
        <v>956</v>
      </c>
      <c r="C446" s="57" t="s">
        <v>6</v>
      </c>
      <c r="D446" s="271" t="s">
        <v>567</v>
      </c>
      <c r="E446" s="57" t="s">
        <v>4</v>
      </c>
      <c r="F446" s="57" t="s">
        <v>959</v>
      </c>
      <c r="G446" s="57" t="s">
        <v>524</v>
      </c>
      <c r="H446" s="151">
        <v>1.0</v>
      </c>
      <c r="I446" s="113">
        <v>3190.0</v>
      </c>
      <c r="J446" s="125"/>
      <c r="K446" s="104"/>
      <c r="L446" s="152">
        <v>1300.0</v>
      </c>
      <c r="M446" s="495">
        <v>1235.0</v>
      </c>
      <c r="N446" s="57" t="s">
        <v>819</v>
      </c>
      <c r="P446" s="63"/>
      <c r="Q446" s="63"/>
      <c r="T446" s="63"/>
      <c r="U446" s="63">
        <f t="shared" si="47"/>
        <v>1235</v>
      </c>
      <c r="V446" s="63"/>
      <c r="W446" s="63"/>
      <c r="X446" s="63"/>
      <c r="Y446" s="63"/>
      <c r="Z446" s="63"/>
      <c r="AA446" s="63"/>
      <c r="AB446" s="63"/>
      <c r="AC446" s="63"/>
      <c r="AD446" s="63"/>
      <c r="AE446" s="252"/>
      <c r="AF446" s="252"/>
      <c r="AG446" s="252"/>
      <c r="AH446" s="252"/>
      <c r="AI446" s="270"/>
      <c r="AJ446" s="270"/>
      <c r="AK446" s="270"/>
    </row>
    <row r="447" ht="15.75" customHeight="1">
      <c r="A447" s="57" t="s">
        <v>315</v>
      </c>
      <c r="B447" s="57" t="s">
        <v>956</v>
      </c>
      <c r="C447" s="57" t="s">
        <v>6</v>
      </c>
      <c r="D447" s="35" t="s">
        <v>474</v>
      </c>
      <c r="E447" s="57" t="s">
        <v>4</v>
      </c>
      <c r="F447" s="57" t="s">
        <v>959</v>
      </c>
      <c r="G447" s="57" t="s">
        <v>524</v>
      </c>
      <c r="H447" s="151">
        <v>1.0</v>
      </c>
      <c r="I447" s="113">
        <v>3190.0</v>
      </c>
      <c r="J447" s="125"/>
      <c r="K447" s="104"/>
      <c r="L447" s="152">
        <v>1300.0</v>
      </c>
      <c r="M447" s="495">
        <v>1235.0</v>
      </c>
      <c r="N447" s="57" t="s">
        <v>819</v>
      </c>
      <c r="P447" s="63"/>
      <c r="Q447" s="63"/>
      <c r="T447" s="63"/>
      <c r="U447" s="63">
        <f t="shared" si="47"/>
        <v>1235</v>
      </c>
      <c r="V447" s="63"/>
      <c r="W447" s="63"/>
      <c r="X447" s="63"/>
      <c r="Y447" s="63"/>
      <c r="Z447" s="63"/>
      <c r="AA447" s="63"/>
      <c r="AB447" s="63"/>
      <c r="AC447" s="63"/>
      <c r="AD447" s="63"/>
      <c r="AE447" s="252"/>
      <c r="AF447" s="252"/>
      <c r="AG447" s="252"/>
      <c r="AH447" s="252"/>
      <c r="AI447" s="270"/>
      <c r="AJ447" s="270"/>
      <c r="AK447" s="270"/>
    </row>
    <row r="448" ht="15.75" customHeight="1">
      <c r="A448" s="57" t="s">
        <v>315</v>
      </c>
      <c r="B448" s="57" t="s">
        <v>236</v>
      </c>
      <c r="C448" s="57" t="s">
        <v>6</v>
      </c>
      <c r="D448" s="57" t="s">
        <v>328</v>
      </c>
      <c r="E448" s="57" t="s">
        <v>4</v>
      </c>
      <c r="F448" s="57" t="s">
        <v>960</v>
      </c>
      <c r="G448" s="57" t="s">
        <v>524</v>
      </c>
      <c r="H448" s="151">
        <v>1.0</v>
      </c>
      <c r="I448" s="113">
        <v>2590.0</v>
      </c>
      <c r="J448" s="125"/>
      <c r="K448" s="104"/>
      <c r="L448" s="152">
        <v>997.0</v>
      </c>
      <c r="M448" s="495">
        <v>947.0</v>
      </c>
      <c r="N448" s="57" t="s">
        <v>819</v>
      </c>
      <c r="P448" s="63"/>
      <c r="Q448" s="63"/>
      <c r="T448" s="63"/>
      <c r="U448" s="63">
        <f t="shared" si="47"/>
        <v>947</v>
      </c>
      <c r="V448" s="63"/>
      <c r="W448" s="63"/>
      <c r="X448" s="63"/>
      <c r="Y448" s="63"/>
      <c r="Z448" s="63"/>
      <c r="AA448" s="63"/>
      <c r="AB448" s="63"/>
      <c r="AC448" s="63"/>
      <c r="AD448" s="63"/>
      <c r="AE448" s="252"/>
      <c r="AF448" s="252"/>
      <c r="AG448" s="252"/>
      <c r="AH448" s="252"/>
      <c r="AI448" s="270"/>
      <c r="AJ448" s="270"/>
      <c r="AK448" s="270"/>
    </row>
    <row r="449" ht="15.75" customHeight="1">
      <c r="A449" s="57" t="s">
        <v>315</v>
      </c>
      <c r="B449" s="57" t="s">
        <v>236</v>
      </c>
      <c r="C449" s="57" t="s">
        <v>6</v>
      </c>
      <c r="D449" s="271" t="s">
        <v>567</v>
      </c>
      <c r="E449" s="57" t="s">
        <v>4</v>
      </c>
      <c r="F449" s="57" t="s">
        <v>960</v>
      </c>
      <c r="G449" s="57" t="s">
        <v>524</v>
      </c>
      <c r="H449" s="151">
        <v>1.0</v>
      </c>
      <c r="I449" s="113">
        <v>2590.0</v>
      </c>
      <c r="J449" s="125"/>
      <c r="K449" s="104"/>
      <c r="L449" s="152">
        <v>997.0</v>
      </c>
      <c r="M449" s="495">
        <v>947.0</v>
      </c>
      <c r="N449" s="57" t="s">
        <v>819</v>
      </c>
      <c r="P449" s="63"/>
      <c r="Q449" s="63"/>
      <c r="T449" s="63"/>
      <c r="U449" s="63">
        <f t="shared" si="47"/>
        <v>947</v>
      </c>
      <c r="V449" s="63"/>
      <c r="W449" s="63"/>
      <c r="X449" s="63"/>
      <c r="Y449" s="63"/>
      <c r="Z449" s="63"/>
      <c r="AA449" s="63"/>
      <c r="AB449" s="63"/>
      <c r="AC449" s="63"/>
      <c r="AD449" s="63"/>
      <c r="AE449" s="252"/>
      <c r="AF449" s="252"/>
      <c r="AG449" s="252"/>
      <c r="AH449" s="252"/>
      <c r="AI449" s="270"/>
      <c r="AJ449" s="270"/>
      <c r="AK449" s="270"/>
    </row>
    <row r="450" ht="15.75" customHeight="1">
      <c r="A450" s="57" t="s">
        <v>315</v>
      </c>
      <c r="B450" s="57" t="s">
        <v>236</v>
      </c>
      <c r="C450" s="57" t="s">
        <v>22</v>
      </c>
      <c r="D450" s="271" t="s">
        <v>567</v>
      </c>
      <c r="E450" s="57" t="s">
        <v>4</v>
      </c>
      <c r="F450" s="57" t="s">
        <v>608</v>
      </c>
      <c r="G450" s="57" t="s">
        <v>524</v>
      </c>
      <c r="H450" s="151">
        <v>1.0</v>
      </c>
      <c r="I450" s="113">
        <v>2790.0</v>
      </c>
      <c r="J450" s="125"/>
      <c r="K450" s="104"/>
      <c r="L450" s="152">
        <v>1190.0</v>
      </c>
      <c r="M450" s="496">
        <v>1131.0</v>
      </c>
      <c r="N450" s="57" t="s">
        <v>819</v>
      </c>
      <c r="P450" s="63"/>
      <c r="Q450" s="63"/>
      <c r="T450" s="63"/>
      <c r="U450" s="63">
        <f t="shared" si="47"/>
        <v>1131</v>
      </c>
      <c r="V450" s="63"/>
      <c r="W450" s="63"/>
      <c r="X450" s="63"/>
      <c r="Y450" s="63"/>
      <c r="Z450" s="63"/>
      <c r="AA450" s="63"/>
      <c r="AB450" s="63"/>
      <c r="AC450" s="63"/>
      <c r="AD450" s="63"/>
      <c r="AE450" s="252"/>
      <c r="AF450" s="252"/>
      <c r="AG450" s="252"/>
      <c r="AH450" s="252"/>
      <c r="AI450" s="270"/>
      <c r="AJ450" s="270"/>
      <c r="AK450" s="270"/>
    </row>
    <row r="451" ht="15.75" customHeight="1">
      <c r="A451" s="57" t="s">
        <v>315</v>
      </c>
      <c r="B451" s="57" t="s">
        <v>236</v>
      </c>
      <c r="C451" s="57" t="s">
        <v>22</v>
      </c>
      <c r="D451" s="57" t="s">
        <v>328</v>
      </c>
      <c r="E451" s="57" t="s">
        <v>4</v>
      </c>
      <c r="F451" s="57" t="s">
        <v>608</v>
      </c>
      <c r="G451" s="57" t="s">
        <v>524</v>
      </c>
      <c r="H451" s="151">
        <v>1.0</v>
      </c>
      <c r="I451" s="113">
        <v>2790.0</v>
      </c>
      <c r="J451" s="125"/>
      <c r="K451" s="104"/>
      <c r="L451" s="152">
        <v>1190.0</v>
      </c>
      <c r="M451" s="496">
        <v>1131.0</v>
      </c>
      <c r="N451" s="57" t="s">
        <v>819</v>
      </c>
      <c r="P451" s="63"/>
      <c r="Q451" s="63"/>
      <c r="T451" s="63"/>
      <c r="U451" s="63">
        <f t="shared" si="47"/>
        <v>1131</v>
      </c>
      <c r="V451" s="63"/>
      <c r="W451" s="63"/>
      <c r="X451" s="63"/>
      <c r="Y451" s="63"/>
      <c r="Z451" s="63"/>
      <c r="AA451" s="63"/>
      <c r="AB451" s="63"/>
      <c r="AC451" s="63"/>
      <c r="AD451" s="63"/>
      <c r="AE451" s="252"/>
      <c r="AF451" s="252"/>
      <c r="AG451" s="252"/>
      <c r="AH451" s="252"/>
      <c r="AI451" s="270"/>
      <c r="AJ451" s="270"/>
      <c r="AK451" s="270"/>
    </row>
    <row r="452" ht="15.75" customHeight="1">
      <c r="A452" s="57" t="s">
        <v>315</v>
      </c>
      <c r="B452" s="57" t="s">
        <v>236</v>
      </c>
      <c r="C452" s="57" t="s">
        <v>22</v>
      </c>
      <c r="D452" s="271" t="s">
        <v>567</v>
      </c>
      <c r="E452" s="57" t="s">
        <v>4</v>
      </c>
      <c r="F452" s="57" t="s">
        <v>961</v>
      </c>
      <c r="G452" s="57" t="s">
        <v>524</v>
      </c>
      <c r="H452" s="151">
        <v>2.0</v>
      </c>
      <c r="I452" s="113">
        <v>2790.0</v>
      </c>
      <c r="J452" s="125"/>
      <c r="K452" s="104"/>
      <c r="L452" s="152">
        <v>1190.0</v>
      </c>
      <c r="M452" s="495">
        <v>1131.0</v>
      </c>
      <c r="N452" s="57" t="s">
        <v>819</v>
      </c>
      <c r="P452" s="63"/>
      <c r="Q452" s="63"/>
      <c r="T452" s="63"/>
      <c r="U452" s="63">
        <f t="shared" si="47"/>
        <v>2262</v>
      </c>
      <c r="V452" s="63"/>
      <c r="W452" s="63"/>
      <c r="X452" s="63"/>
      <c r="Y452" s="63"/>
      <c r="Z452" s="63"/>
      <c r="AA452" s="63"/>
      <c r="AB452" s="63"/>
      <c r="AC452" s="63"/>
      <c r="AD452" s="63"/>
      <c r="AE452" s="252"/>
      <c r="AF452" s="252"/>
      <c r="AG452" s="252"/>
      <c r="AH452" s="252"/>
      <c r="AI452" s="270"/>
      <c r="AJ452" s="270"/>
      <c r="AK452" s="270"/>
    </row>
    <row r="453" ht="15.75" customHeight="1">
      <c r="A453" s="57" t="s">
        <v>315</v>
      </c>
      <c r="B453" s="57" t="s">
        <v>236</v>
      </c>
      <c r="C453" s="57" t="s">
        <v>22</v>
      </c>
      <c r="D453" s="57" t="s">
        <v>328</v>
      </c>
      <c r="E453" s="57" t="s">
        <v>4</v>
      </c>
      <c r="F453" s="57" t="s">
        <v>961</v>
      </c>
      <c r="G453" s="57" t="s">
        <v>524</v>
      </c>
      <c r="H453" s="151">
        <v>1.0</v>
      </c>
      <c r="I453" s="113">
        <v>2790.0</v>
      </c>
      <c r="J453" s="125"/>
      <c r="K453" s="104"/>
      <c r="L453" s="152">
        <v>1190.0</v>
      </c>
      <c r="M453" s="495">
        <v>1131.0</v>
      </c>
      <c r="N453" s="57" t="s">
        <v>819</v>
      </c>
      <c r="P453" s="63"/>
      <c r="Q453" s="63"/>
      <c r="T453" s="63"/>
      <c r="U453" s="63">
        <f t="shared" si="47"/>
        <v>1131</v>
      </c>
      <c r="V453" s="63"/>
      <c r="W453" s="63"/>
      <c r="X453" s="63"/>
      <c r="Y453" s="63"/>
      <c r="Z453" s="63"/>
      <c r="AA453" s="63"/>
      <c r="AB453" s="63"/>
      <c r="AC453" s="63"/>
      <c r="AD453" s="63"/>
      <c r="AE453" s="252"/>
      <c r="AF453" s="252"/>
      <c r="AG453" s="252"/>
      <c r="AH453" s="252"/>
      <c r="AI453" s="270"/>
      <c r="AJ453" s="270"/>
      <c r="AK453" s="270"/>
    </row>
    <row r="454" ht="15.75" customHeight="1">
      <c r="A454" s="57" t="s">
        <v>315</v>
      </c>
      <c r="B454" s="57" t="s">
        <v>231</v>
      </c>
      <c r="C454" s="57" t="s">
        <v>6</v>
      </c>
      <c r="D454" s="271" t="s">
        <v>567</v>
      </c>
      <c r="E454" s="57" t="s">
        <v>4</v>
      </c>
      <c r="F454" s="58" t="s">
        <v>1119</v>
      </c>
      <c r="G454" s="57" t="s">
        <v>524</v>
      </c>
      <c r="H454" s="77">
        <v>1.0</v>
      </c>
      <c r="I454" s="113">
        <v>6590.0</v>
      </c>
      <c r="J454" s="125"/>
      <c r="K454" s="178">
        <v>2750.0</v>
      </c>
      <c r="L454" s="151">
        <v>2613.0</v>
      </c>
      <c r="M454" s="175">
        <f t="shared" ref="M454:M465" si="48">L454*H454</f>
        <v>2613</v>
      </c>
      <c r="N454" s="57" t="s">
        <v>1095</v>
      </c>
      <c r="O454" s="58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  <c r="AA454" s="252"/>
      <c r="AB454" s="252"/>
      <c r="AC454" s="252"/>
      <c r="AD454" s="252"/>
      <c r="AE454" s="252"/>
      <c r="AF454" s="252"/>
      <c r="AG454" s="252"/>
      <c r="AH454" s="252"/>
      <c r="AI454" s="270"/>
      <c r="AJ454" s="270"/>
      <c r="AK454" s="270"/>
    </row>
    <row r="455" ht="15.75" customHeight="1">
      <c r="A455" s="57" t="s">
        <v>315</v>
      </c>
      <c r="B455" s="57" t="s">
        <v>246</v>
      </c>
      <c r="C455" s="57" t="s">
        <v>6</v>
      </c>
      <c r="D455" s="57" t="s">
        <v>328</v>
      </c>
      <c r="E455" s="57" t="s">
        <v>4</v>
      </c>
      <c r="F455" s="58" t="s">
        <v>1120</v>
      </c>
      <c r="G455" s="57" t="s">
        <v>524</v>
      </c>
      <c r="H455" s="77">
        <v>1.0</v>
      </c>
      <c r="I455" s="113">
        <v>2390.0</v>
      </c>
      <c r="J455" s="125"/>
      <c r="K455" s="178">
        <v>997.0</v>
      </c>
      <c r="L455" s="151">
        <v>947.0</v>
      </c>
      <c r="M455" s="175">
        <f t="shared" si="48"/>
        <v>947</v>
      </c>
      <c r="N455" s="57" t="s">
        <v>1095</v>
      </c>
      <c r="O455" s="58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  <c r="AH455" s="252"/>
      <c r="AI455" s="270"/>
      <c r="AJ455" s="270"/>
      <c r="AK455" s="270"/>
    </row>
    <row r="456" ht="15.75" customHeight="1">
      <c r="A456" s="57" t="s">
        <v>315</v>
      </c>
      <c r="B456" s="57" t="s">
        <v>246</v>
      </c>
      <c r="C456" s="57" t="s">
        <v>6</v>
      </c>
      <c r="D456" s="271" t="s">
        <v>567</v>
      </c>
      <c r="E456" s="57" t="s">
        <v>4</v>
      </c>
      <c r="F456" s="58" t="s">
        <v>1120</v>
      </c>
      <c r="G456" s="57" t="s">
        <v>524</v>
      </c>
      <c r="H456" s="77">
        <v>1.0</v>
      </c>
      <c r="I456" s="113">
        <v>2390.0</v>
      </c>
      <c r="J456" s="125"/>
      <c r="K456" s="178">
        <v>997.0</v>
      </c>
      <c r="L456" s="151">
        <v>947.0</v>
      </c>
      <c r="M456" s="175">
        <f t="shared" si="48"/>
        <v>947</v>
      </c>
      <c r="N456" s="57" t="s">
        <v>1095</v>
      </c>
      <c r="O456" s="58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  <c r="AA456" s="252"/>
      <c r="AB456" s="252"/>
      <c r="AC456" s="252"/>
      <c r="AD456" s="252"/>
      <c r="AE456" s="252"/>
      <c r="AF456" s="252"/>
      <c r="AG456" s="252"/>
      <c r="AH456" s="252"/>
      <c r="AI456" s="270"/>
      <c r="AJ456" s="270"/>
      <c r="AK456" s="270"/>
    </row>
    <row r="457" ht="15.75" customHeight="1">
      <c r="A457" s="57" t="s">
        <v>315</v>
      </c>
      <c r="B457" s="57" t="s">
        <v>246</v>
      </c>
      <c r="C457" s="57" t="s">
        <v>6</v>
      </c>
      <c r="D457" s="271" t="s">
        <v>567</v>
      </c>
      <c r="E457" s="57" t="s">
        <v>4</v>
      </c>
      <c r="F457" s="58" t="s">
        <v>1121</v>
      </c>
      <c r="G457" s="57" t="s">
        <v>524</v>
      </c>
      <c r="H457" s="77">
        <v>1.0</v>
      </c>
      <c r="I457" s="113">
        <v>2390.0</v>
      </c>
      <c r="J457" s="125"/>
      <c r="K457" s="178">
        <v>997.0</v>
      </c>
      <c r="L457" s="151">
        <v>947.0</v>
      </c>
      <c r="M457" s="175">
        <f t="shared" si="48"/>
        <v>947</v>
      </c>
      <c r="N457" s="57" t="s">
        <v>1095</v>
      </c>
      <c r="O457" s="58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  <c r="AA457" s="252"/>
      <c r="AB457" s="252"/>
      <c r="AC457" s="252"/>
      <c r="AD457" s="252"/>
      <c r="AE457" s="252"/>
      <c r="AF457" s="252"/>
      <c r="AG457" s="252"/>
      <c r="AH457" s="252"/>
      <c r="AI457" s="270"/>
      <c r="AJ457" s="270"/>
      <c r="AK457" s="270"/>
    </row>
    <row r="458" ht="15.75" customHeight="1">
      <c r="A458" s="57" t="s">
        <v>315</v>
      </c>
      <c r="B458" s="57" t="s">
        <v>246</v>
      </c>
      <c r="C458" s="57" t="s">
        <v>6</v>
      </c>
      <c r="D458" s="57" t="s">
        <v>328</v>
      </c>
      <c r="E458" s="57" t="s">
        <v>4</v>
      </c>
      <c r="F458" s="58" t="s">
        <v>1121</v>
      </c>
      <c r="G458" s="57" t="s">
        <v>524</v>
      </c>
      <c r="H458" s="77">
        <v>1.0</v>
      </c>
      <c r="I458" s="113">
        <v>2390.0</v>
      </c>
      <c r="J458" s="125"/>
      <c r="K458" s="178">
        <v>997.0</v>
      </c>
      <c r="L458" s="151">
        <v>947.0</v>
      </c>
      <c r="M458" s="175">
        <f t="shared" si="48"/>
        <v>947</v>
      </c>
      <c r="N458" s="57" t="s">
        <v>1095</v>
      </c>
      <c r="O458" s="58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  <c r="AH458" s="252"/>
      <c r="AI458" s="270"/>
      <c r="AJ458" s="270"/>
      <c r="AK458" s="270"/>
    </row>
    <row r="459" ht="15.75" customHeight="1">
      <c r="A459" s="57" t="s">
        <v>315</v>
      </c>
      <c r="B459" s="57" t="s">
        <v>246</v>
      </c>
      <c r="C459" s="57" t="s">
        <v>6</v>
      </c>
      <c r="D459" s="57" t="s">
        <v>328</v>
      </c>
      <c r="E459" s="57" t="s">
        <v>4</v>
      </c>
      <c r="F459" s="58" t="s">
        <v>1122</v>
      </c>
      <c r="G459" s="57" t="s">
        <v>524</v>
      </c>
      <c r="H459" s="77">
        <v>0.0</v>
      </c>
      <c r="I459" s="113">
        <v>2790.0</v>
      </c>
      <c r="J459" s="125"/>
      <c r="K459" s="178">
        <v>1190.0</v>
      </c>
      <c r="L459" s="151">
        <v>1131.0</v>
      </c>
      <c r="M459" s="175">
        <f t="shared" si="48"/>
        <v>0</v>
      </c>
      <c r="N459" s="57" t="s">
        <v>1095</v>
      </c>
      <c r="O459" s="57" t="s">
        <v>2178</v>
      </c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  <c r="AH459" s="252"/>
      <c r="AI459" s="270"/>
      <c r="AJ459" s="270"/>
      <c r="AK459" s="270"/>
    </row>
    <row r="460" ht="15.75" customHeight="1">
      <c r="A460" s="57" t="s">
        <v>315</v>
      </c>
      <c r="B460" s="57" t="s">
        <v>246</v>
      </c>
      <c r="C460" s="57" t="s">
        <v>6</v>
      </c>
      <c r="D460" s="271" t="s">
        <v>567</v>
      </c>
      <c r="E460" s="57" t="s">
        <v>4</v>
      </c>
      <c r="F460" s="58" t="s">
        <v>1122</v>
      </c>
      <c r="G460" s="57" t="s">
        <v>524</v>
      </c>
      <c r="H460" s="77">
        <v>2.0</v>
      </c>
      <c r="I460" s="113">
        <v>2790.0</v>
      </c>
      <c r="J460" s="125"/>
      <c r="K460" s="178">
        <v>1190.0</v>
      </c>
      <c r="L460" s="151">
        <v>1131.0</v>
      </c>
      <c r="M460" s="175">
        <f t="shared" si="48"/>
        <v>2262</v>
      </c>
      <c r="N460" s="57" t="s">
        <v>1095</v>
      </c>
      <c r="O460" s="58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  <c r="AH460" s="252"/>
      <c r="AI460" s="270"/>
      <c r="AJ460" s="270"/>
      <c r="AK460" s="270"/>
    </row>
    <row r="461" ht="15.75" customHeight="1">
      <c r="A461" s="57" t="s">
        <v>315</v>
      </c>
      <c r="B461" s="57" t="s">
        <v>246</v>
      </c>
      <c r="C461" s="57" t="s">
        <v>6</v>
      </c>
      <c r="D461" s="57" t="s">
        <v>328</v>
      </c>
      <c r="E461" s="57" t="s">
        <v>4</v>
      </c>
      <c r="F461" s="58" t="s">
        <v>1123</v>
      </c>
      <c r="G461" s="57" t="s">
        <v>524</v>
      </c>
      <c r="H461" s="77">
        <v>0.0</v>
      </c>
      <c r="I461" s="113">
        <v>2790.0</v>
      </c>
      <c r="J461" s="125"/>
      <c r="K461" s="178">
        <v>1190.0</v>
      </c>
      <c r="L461" s="151">
        <v>1131.0</v>
      </c>
      <c r="M461" s="175">
        <f t="shared" si="48"/>
        <v>0</v>
      </c>
      <c r="N461" s="57" t="s">
        <v>1095</v>
      </c>
      <c r="O461" s="57" t="s">
        <v>2178</v>
      </c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  <c r="AH461" s="252"/>
      <c r="AI461" s="270"/>
      <c r="AJ461" s="270"/>
      <c r="AK461" s="270"/>
    </row>
    <row r="462" ht="15.75" customHeight="1">
      <c r="A462" s="57" t="s">
        <v>315</v>
      </c>
      <c r="B462" s="57" t="s">
        <v>246</v>
      </c>
      <c r="C462" s="57" t="s">
        <v>6</v>
      </c>
      <c r="D462" s="57" t="s">
        <v>328</v>
      </c>
      <c r="E462" s="57" t="s">
        <v>4</v>
      </c>
      <c r="F462" s="58" t="s">
        <v>1123</v>
      </c>
      <c r="G462" s="57" t="s">
        <v>524</v>
      </c>
      <c r="H462" s="77">
        <v>0.0</v>
      </c>
      <c r="I462" s="113">
        <v>2790.0</v>
      </c>
      <c r="J462" s="125"/>
      <c r="K462" s="178">
        <v>1190.0</v>
      </c>
      <c r="L462" s="151">
        <v>1131.0</v>
      </c>
      <c r="M462" s="175">
        <f t="shared" si="48"/>
        <v>0</v>
      </c>
      <c r="N462" s="57" t="s">
        <v>1095</v>
      </c>
      <c r="O462" s="57" t="s">
        <v>2174</v>
      </c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  <c r="AH462" s="252"/>
      <c r="AI462" s="270"/>
      <c r="AJ462" s="270"/>
      <c r="AK462" s="270"/>
    </row>
    <row r="463" ht="15.75" customHeight="1">
      <c r="A463" s="57" t="s">
        <v>315</v>
      </c>
      <c r="B463" s="57" t="s">
        <v>231</v>
      </c>
      <c r="C463" s="57" t="s">
        <v>6</v>
      </c>
      <c r="D463" s="57" t="s">
        <v>328</v>
      </c>
      <c r="E463" s="57" t="s">
        <v>4</v>
      </c>
      <c r="F463" s="58" t="s">
        <v>1124</v>
      </c>
      <c r="G463" s="57" t="s">
        <v>524</v>
      </c>
      <c r="H463" s="77">
        <v>1.0</v>
      </c>
      <c r="I463" s="113">
        <v>6590.0</v>
      </c>
      <c r="J463" s="125"/>
      <c r="K463" s="178">
        <v>2730.0</v>
      </c>
      <c r="L463" s="151">
        <v>2594.0</v>
      </c>
      <c r="M463" s="175">
        <f t="shared" si="48"/>
        <v>2594</v>
      </c>
      <c r="N463" s="57" t="s">
        <v>1095</v>
      </c>
      <c r="O463" s="58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  <c r="AH463" s="252"/>
      <c r="AI463" s="270"/>
      <c r="AJ463" s="270"/>
      <c r="AK463" s="270"/>
    </row>
    <row r="464" ht="15.75" customHeight="1">
      <c r="A464" s="57" t="s">
        <v>315</v>
      </c>
      <c r="B464" s="57" t="s">
        <v>231</v>
      </c>
      <c r="C464" s="57" t="s">
        <v>6</v>
      </c>
      <c r="D464" s="57" t="s">
        <v>328</v>
      </c>
      <c r="E464" s="57" t="s">
        <v>4</v>
      </c>
      <c r="F464" s="58" t="s">
        <v>1125</v>
      </c>
      <c r="G464" s="57" t="s">
        <v>524</v>
      </c>
      <c r="H464" s="77">
        <v>1.0</v>
      </c>
      <c r="I464" s="113">
        <v>6590.0</v>
      </c>
      <c r="J464" s="125"/>
      <c r="K464" s="178">
        <v>2730.0</v>
      </c>
      <c r="L464" s="151">
        <v>2594.0</v>
      </c>
      <c r="M464" s="175">
        <f t="shared" si="48"/>
        <v>2594</v>
      </c>
      <c r="N464" s="57" t="s">
        <v>1095</v>
      </c>
      <c r="O464" s="58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  <c r="AH464" s="252"/>
      <c r="AI464" s="270"/>
      <c r="AJ464" s="270"/>
      <c r="AK464" s="270"/>
    </row>
    <row r="465" ht="15.75" customHeight="1">
      <c r="A465" s="57" t="s">
        <v>315</v>
      </c>
      <c r="B465" s="57" t="s">
        <v>231</v>
      </c>
      <c r="C465" s="57" t="s">
        <v>6</v>
      </c>
      <c r="D465" s="271" t="s">
        <v>567</v>
      </c>
      <c r="E465" s="57" t="s">
        <v>4</v>
      </c>
      <c r="F465" s="58" t="s">
        <v>1125</v>
      </c>
      <c r="G465" s="57" t="s">
        <v>524</v>
      </c>
      <c r="H465" s="77">
        <v>1.0</v>
      </c>
      <c r="I465" s="113">
        <v>6590.0</v>
      </c>
      <c r="J465" s="125"/>
      <c r="K465" s="178">
        <v>2730.0</v>
      </c>
      <c r="L465" s="151">
        <v>2594.0</v>
      </c>
      <c r="M465" s="175">
        <f t="shared" si="48"/>
        <v>2594</v>
      </c>
      <c r="N465" s="57" t="s">
        <v>1095</v>
      </c>
      <c r="O465" s="58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  <c r="AH465" s="252"/>
      <c r="AI465" s="270"/>
      <c r="AJ465" s="270"/>
      <c r="AK465" s="270"/>
    </row>
    <row r="466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128"/>
      <c r="K466" s="129"/>
      <c r="L466" s="182"/>
      <c r="M466" s="63"/>
      <c r="N466" s="185"/>
      <c r="O466" s="63"/>
      <c r="P466" s="63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  <c r="AH466" s="252"/>
      <c r="AI466" s="252"/>
      <c r="AJ466" s="270"/>
      <c r="AK466" s="270"/>
      <c r="AL466" s="270"/>
    </row>
    <row r="467" ht="15.75" customHeight="1">
      <c r="A467" s="301"/>
      <c r="B467" s="252"/>
      <c r="C467" s="252"/>
      <c r="D467" s="252"/>
      <c r="E467" s="252"/>
      <c r="F467" s="592"/>
      <c r="G467" s="252"/>
      <c r="H467" s="455"/>
      <c r="I467" s="252"/>
      <c r="J467" s="252"/>
      <c r="K467" s="504"/>
      <c r="L467" s="505"/>
      <c r="M467" s="506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  <c r="AH467" s="252"/>
      <c r="AI467" s="252"/>
      <c r="AJ467" s="270"/>
      <c r="AK467" s="270"/>
      <c r="AL467" s="270"/>
    </row>
    <row r="468" ht="15.75" customHeight="1">
      <c r="A468" s="301"/>
      <c r="B468" s="252"/>
      <c r="C468" s="252"/>
      <c r="D468" s="252"/>
      <c r="E468" s="252"/>
      <c r="F468" s="592"/>
      <c r="G468" s="252"/>
      <c r="H468" s="455"/>
      <c r="I468" s="252"/>
      <c r="J468" s="252"/>
      <c r="K468" s="504"/>
      <c r="L468" s="505"/>
      <c r="M468" s="506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  <c r="AH468" s="252"/>
      <c r="AI468" s="252"/>
      <c r="AJ468" s="270"/>
      <c r="AK468" s="270"/>
      <c r="AL468" s="270"/>
    </row>
    <row r="469" ht="15.75" customHeight="1">
      <c r="A469" s="301"/>
      <c r="B469" s="252"/>
      <c r="C469" s="252"/>
      <c r="D469" s="252"/>
      <c r="E469" s="252"/>
      <c r="F469" s="592"/>
      <c r="G469" s="252"/>
      <c r="H469" s="455"/>
      <c r="I469" s="252"/>
      <c r="J469" s="252"/>
      <c r="K469" s="504"/>
      <c r="L469" s="505"/>
      <c r="M469" s="506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  <c r="AA469" s="252"/>
      <c r="AB469" s="252"/>
      <c r="AC469" s="252"/>
      <c r="AD469" s="252"/>
      <c r="AE469" s="252"/>
      <c r="AF469" s="252"/>
      <c r="AG469" s="252"/>
      <c r="AH469" s="252"/>
      <c r="AI469" s="252"/>
      <c r="AJ469" s="270"/>
      <c r="AK469" s="270"/>
      <c r="AL469" s="270"/>
    </row>
    <row r="470" ht="15.75" customHeight="1">
      <c r="A470" s="301"/>
      <c r="B470" s="252"/>
      <c r="C470" s="252"/>
      <c r="D470" s="252"/>
      <c r="E470" s="252"/>
      <c r="F470" s="592"/>
      <c r="G470" s="252"/>
      <c r="H470" s="455"/>
      <c r="I470" s="252"/>
      <c r="J470" s="252"/>
      <c r="K470" s="504"/>
      <c r="L470" s="505"/>
      <c r="M470" s="506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  <c r="AA470" s="252"/>
      <c r="AB470" s="252"/>
      <c r="AC470" s="252"/>
      <c r="AD470" s="252"/>
      <c r="AE470" s="252"/>
      <c r="AF470" s="252"/>
      <c r="AG470" s="252"/>
      <c r="AH470" s="252"/>
      <c r="AI470" s="252"/>
      <c r="AJ470" s="270"/>
      <c r="AK470" s="270"/>
      <c r="AL470" s="270"/>
    </row>
    <row r="471" ht="15.75" customHeight="1">
      <c r="A471" s="301"/>
      <c r="B471" s="252"/>
      <c r="C471" s="252"/>
      <c r="D471" s="252"/>
      <c r="E471" s="252"/>
      <c r="F471" s="592"/>
      <c r="G471" s="252"/>
      <c r="H471" s="455"/>
      <c r="I471" s="252"/>
      <c r="J471" s="252"/>
      <c r="K471" s="504"/>
      <c r="L471" s="505"/>
      <c r="M471" s="506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  <c r="AA471" s="252"/>
      <c r="AB471" s="252"/>
      <c r="AC471" s="252"/>
      <c r="AD471" s="252"/>
      <c r="AE471" s="252"/>
      <c r="AF471" s="252"/>
      <c r="AG471" s="252"/>
      <c r="AH471" s="252"/>
      <c r="AI471" s="252"/>
      <c r="AJ471" s="270"/>
      <c r="AK471" s="270"/>
      <c r="AL471" s="270"/>
    </row>
    <row r="472" ht="15.75" customHeight="1">
      <c r="A472" s="301"/>
      <c r="B472" s="252"/>
      <c r="C472" s="252"/>
      <c r="D472" s="252"/>
      <c r="E472" s="252"/>
      <c r="F472" s="592"/>
      <c r="G472" s="252"/>
      <c r="H472" s="455"/>
      <c r="I472" s="252"/>
      <c r="J472" s="252"/>
      <c r="K472" s="504"/>
      <c r="L472" s="505"/>
      <c r="M472" s="506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  <c r="AA472" s="252"/>
      <c r="AB472" s="252"/>
      <c r="AC472" s="252"/>
      <c r="AD472" s="252"/>
      <c r="AE472" s="252"/>
      <c r="AF472" s="252"/>
      <c r="AG472" s="252"/>
      <c r="AH472" s="252"/>
      <c r="AI472" s="252"/>
      <c r="AJ472" s="270"/>
      <c r="AK472" s="270"/>
      <c r="AL472" s="270"/>
    </row>
    <row r="473" ht="15.75" customHeight="1">
      <c r="A473" s="301"/>
      <c r="B473" s="252"/>
      <c r="C473" s="252"/>
      <c r="D473" s="252"/>
      <c r="E473" s="252"/>
      <c r="F473" s="592"/>
      <c r="G473" s="252"/>
      <c r="H473" s="455"/>
      <c r="I473" s="252"/>
      <c r="J473" s="252"/>
      <c r="K473" s="504"/>
      <c r="L473" s="505"/>
      <c r="M473" s="506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  <c r="AH473" s="252"/>
      <c r="AI473" s="252"/>
      <c r="AJ473" s="270"/>
      <c r="AK473" s="270"/>
      <c r="AL473" s="270"/>
    </row>
    <row r="474" ht="15.75" customHeight="1">
      <c r="A474" s="301"/>
      <c r="B474" s="252"/>
      <c r="C474" s="252"/>
      <c r="D474" s="252"/>
      <c r="E474" s="252"/>
      <c r="F474" s="592"/>
      <c r="G474" s="252"/>
      <c r="H474" s="455"/>
      <c r="I474" s="252"/>
      <c r="J474" s="252"/>
      <c r="K474" s="504"/>
      <c r="L474" s="505"/>
      <c r="M474" s="506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  <c r="AA474" s="252"/>
      <c r="AB474" s="252"/>
      <c r="AC474" s="252"/>
      <c r="AD474" s="252"/>
      <c r="AE474" s="252"/>
      <c r="AF474" s="252"/>
      <c r="AG474" s="252"/>
      <c r="AH474" s="252"/>
      <c r="AI474" s="252"/>
      <c r="AJ474" s="270"/>
      <c r="AK474" s="270"/>
      <c r="AL474" s="270"/>
    </row>
    <row r="475" ht="15.75" customHeight="1">
      <c r="A475" s="301"/>
      <c r="B475" s="252"/>
      <c r="C475" s="252"/>
      <c r="D475" s="252"/>
      <c r="E475" s="252"/>
      <c r="F475" s="592"/>
      <c r="G475" s="252"/>
      <c r="H475" s="455"/>
      <c r="I475" s="252"/>
      <c r="J475" s="252"/>
      <c r="K475" s="504"/>
      <c r="L475" s="505"/>
      <c r="M475" s="506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  <c r="AA475" s="252"/>
      <c r="AB475" s="252"/>
      <c r="AC475" s="252"/>
      <c r="AD475" s="252"/>
      <c r="AE475" s="252"/>
      <c r="AF475" s="252"/>
      <c r="AG475" s="252"/>
      <c r="AH475" s="252"/>
      <c r="AI475" s="252"/>
      <c r="AJ475" s="270"/>
      <c r="AK475" s="270"/>
      <c r="AL475" s="270"/>
    </row>
    <row r="476" ht="15.75" customHeight="1">
      <c r="A476" s="301"/>
      <c r="B476" s="252"/>
      <c r="C476" s="252"/>
      <c r="D476" s="252"/>
      <c r="E476" s="252"/>
      <c r="F476" s="592"/>
      <c r="G476" s="252"/>
      <c r="H476" s="455"/>
      <c r="I476" s="252"/>
      <c r="J476" s="252"/>
      <c r="K476" s="504"/>
      <c r="L476" s="505"/>
      <c r="M476" s="506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  <c r="AH476" s="252"/>
      <c r="AI476" s="252"/>
      <c r="AJ476" s="270"/>
      <c r="AK476" s="270"/>
      <c r="AL476" s="270"/>
    </row>
    <row r="477" ht="15.75" customHeight="1">
      <c r="A477" s="301"/>
      <c r="B477" s="252"/>
      <c r="C477" s="252"/>
      <c r="D477" s="252"/>
      <c r="E477" s="252"/>
      <c r="F477" s="592"/>
      <c r="G477" s="252"/>
      <c r="H477" s="455"/>
      <c r="I477" s="252"/>
      <c r="J477" s="252"/>
      <c r="K477" s="504"/>
      <c r="L477" s="505"/>
      <c r="M477" s="506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  <c r="AH477" s="252"/>
      <c r="AI477" s="252"/>
      <c r="AJ477" s="270"/>
      <c r="AK477" s="270"/>
      <c r="AL477" s="270"/>
    </row>
    <row r="478" ht="15.75" customHeight="1">
      <c r="A478" s="301"/>
      <c r="B478" s="252"/>
      <c r="C478" s="252"/>
      <c r="D478" s="252"/>
      <c r="E478" s="252"/>
      <c r="F478" s="592"/>
      <c r="G478" s="252"/>
      <c r="H478" s="455"/>
      <c r="I478" s="252"/>
      <c r="J478" s="252"/>
      <c r="K478" s="504"/>
      <c r="L478" s="505"/>
      <c r="M478" s="506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  <c r="AH478" s="252"/>
      <c r="AI478" s="252"/>
      <c r="AJ478" s="270"/>
      <c r="AK478" s="270"/>
      <c r="AL478" s="270"/>
    </row>
    <row r="479" ht="15.75" customHeight="1">
      <c r="A479" s="301"/>
      <c r="B479" s="252"/>
      <c r="C479" s="252"/>
      <c r="D479" s="252"/>
      <c r="E479" s="252"/>
      <c r="F479" s="592"/>
      <c r="G479" s="252"/>
      <c r="H479" s="455"/>
      <c r="I479" s="252"/>
      <c r="J479" s="252"/>
      <c r="K479" s="504"/>
      <c r="L479" s="505"/>
      <c r="M479" s="506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  <c r="AA479" s="252"/>
      <c r="AB479" s="252"/>
      <c r="AC479" s="252"/>
      <c r="AD479" s="252"/>
      <c r="AE479" s="252"/>
      <c r="AF479" s="252"/>
      <c r="AG479" s="252"/>
      <c r="AH479" s="252"/>
      <c r="AI479" s="252"/>
      <c r="AJ479" s="270"/>
      <c r="AK479" s="270"/>
      <c r="AL479" s="270"/>
    </row>
    <row r="480" ht="15.75" customHeight="1">
      <c r="A480" s="301"/>
      <c r="B480" s="252"/>
      <c r="C480" s="252"/>
      <c r="D480" s="252"/>
      <c r="E480" s="252"/>
      <c r="F480" s="592"/>
      <c r="G480" s="252"/>
      <c r="H480" s="455"/>
      <c r="I480" s="252"/>
      <c r="J480" s="252"/>
      <c r="K480" s="504"/>
      <c r="L480" s="505"/>
      <c r="M480" s="506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  <c r="AA480" s="252"/>
      <c r="AB480" s="252"/>
      <c r="AC480" s="252"/>
      <c r="AD480" s="252"/>
      <c r="AE480" s="252"/>
      <c r="AF480" s="252"/>
      <c r="AG480" s="252"/>
      <c r="AH480" s="252"/>
      <c r="AI480" s="252"/>
      <c r="AJ480" s="270"/>
      <c r="AK480" s="270"/>
      <c r="AL480" s="270"/>
    </row>
    <row r="481" ht="15.75" customHeight="1">
      <c r="A481" s="301"/>
      <c r="B481" s="252"/>
      <c r="C481" s="252"/>
      <c r="D481" s="252"/>
      <c r="E481" s="252"/>
      <c r="F481" s="592"/>
      <c r="G481" s="252"/>
      <c r="H481" s="455"/>
      <c r="I481" s="252"/>
      <c r="J481" s="252"/>
      <c r="K481" s="504"/>
      <c r="L481" s="505"/>
      <c r="M481" s="506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  <c r="AA481" s="252"/>
      <c r="AB481" s="252"/>
      <c r="AC481" s="252"/>
      <c r="AD481" s="252"/>
      <c r="AE481" s="252"/>
      <c r="AF481" s="252"/>
      <c r="AG481" s="252"/>
      <c r="AH481" s="252"/>
      <c r="AI481" s="252"/>
      <c r="AJ481" s="270"/>
      <c r="AK481" s="270"/>
      <c r="AL481" s="270"/>
    </row>
    <row r="482" ht="15.75" customHeight="1">
      <c r="A482" s="301"/>
      <c r="B482" s="252"/>
      <c r="C482" s="252"/>
      <c r="D482" s="252"/>
      <c r="E482" s="252"/>
      <c r="F482" s="592"/>
      <c r="G482" s="252"/>
      <c r="H482" s="455"/>
      <c r="I482" s="252"/>
      <c r="J482" s="252"/>
      <c r="K482" s="504"/>
      <c r="L482" s="505"/>
      <c r="M482" s="506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  <c r="AH482" s="252"/>
      <c r="AI482" s="252"/>
      <c r="AJ482" s="270"/>
      <c r="AK482" s="270"/>
      <c r="AL482" s="270"/>
    </row>
    <row r="483" ht="15.75" customHeight="1">
      <c r="A483" s="301"/>
      <c r="B483" s="252"/>
      <c r="C483" s="252"/>
      <c r="D483" s="252"/>
      <c r="E483" s="252"/>
      <c r="F483" s="592"/>
      <c r="G483" s="252"/>
      <c r="H483" s="455"/>
      <c r="I483" s="252"/>
      <c r="J483" s="252"/>
      <c r="K483" s="504"/>
      <c r="L483" s="505"/>
      <c r="M483" s="506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  <c r="AA483" s="252"/>
      <c r="AB483" s="252"/>
      <c r="AC483" s="252"/>
      <c r="AD483" s="252"/>
      <c r="AE483" s="252"/>
      <c r="AF483" s="252"/>
      <c r="AG483" s="252"/>
      <c r="AH483" s="252"/>
      <c r="AI483" s="252"/>
      <c r="AJ483" s="270"/>
      <c r="AK483" s="270"/>
      <c r="AL483" s="270"/>
    </row>
    <row r="484" ht="15.75" customHeight="1">
      <c r="A484" s="301"/>
      <c r="B484" s="252"/>
      <c r="C484" s="252"/>
      <c r="D484" s="252"/>
      <c r="E484" s="252"/>
      <c r="F484" s="592"/>
      <c r="G484" s="252"/>
      <c r="H484" s="455"/>
      <c r="I484" s="252"/>
      <c r="J484" s="252"/>
      <c r="K484" s="504"/>
      <c r="L484" s="505"/>
      <c r="M484" s="506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  <c r="AA484" s="252"/>
      <c r="AB484" s="252"/>
      <c r="AC484" s="252"/>
      <c r="AD484" s="252"/>
      <c r="AE484" s="252"/>
      <c r="AF484" s="252"/>
      <c r="AG484" s="252"/>
      <c r="AH484" s="252"/>
      <c r="AI484" s="252"/>
      <c r="AJ484" s="270"/>
      <c r="AK484" s="270"/>
      <c r="AL484" s="270"/>
    </row>
    <row r="485" ht="15.75" customHeight="1">
      <c r="A485" s="301"/>
      <c r="B485" s="252"/>
      <c r="C485" s="252"/>
      <c r="D485" s="252"/>
      <c r="E485" s="252"/>
      <c r="F485" s="592"/>
      <c r="G485" s="252"/>
      <c r="H485" s="455"/>
      <c r="I485" s="252"/>
      <c r="J485" s="252"/>
      <c r="K485" s="504"/>
      <c r="L485" s="505"/>
      <c r="M485" s="506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  <c r="AA485" s="252"/>
      <c r="AB485" s="252"/>
      <c r="AC485" s="252"/>
      <c r="AD485" s="252"/>
      <c r="AE485" s="252"/>
      <c r="AF485" s="252"/>
      <c r="AG485" s="252"/>
      <c r="AH485" s="252"/>
      <c r="AI485" s="252"/>
      <c r="AJ485" s="270"/>
      <c r="AK485" s="270"/>
      <c r="AL485" s="270"/>
    </row>
    <row r="486" ht="15.75" customHeight="1">
      <c r="A486" s="301"/>
      <c r="B486" s="252"/>
      <c r="C486" s="252"/>
      <c r="D486" s="252"/>
      <c r="E486" s="252"/>
      <c r="F486" s="592"/>
      <c r="G486" s="252"/>
      <c r="H486" s="455"/>
      <c r="I486" s="252"/>
      <c r="J486" s="252"/>
      <c r="K486" s="504"/>
      <c r="L486" s="505"/>
      <c r="M486" s="506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  <c r="AA486" s="252"/>
      <c r="AB486" s="252"/>
      <c r="AC486" s="252"/>
      <c r="AD486" s="252"/>
      <c r="AE486" s="252"/>
      <c r="AF486" s="252"/>
      <c r="AG486" s="252"/>
      <c r="AH486" s="252"/>
      <c r="AI486" s="252"/>
      <c r="AJ486" s="270"/>
      <c r="AK486" s="270"/>
      <c r="AL486" s="270"/>
    </row>
    <row r="487" ht="15.75" customHeight="1">
      <c r="A487" s="301"/>
      <c r="B487" s="252"/>
      <c r="C487" s="252"/>
      <c r="D487" s="252"/>
      <c r="E487" s="252"/>
      <c r="F487" s="592"/>
      <c r="G487" s="252"/>
      <c r="H487" s="455"/>
      <c r="I487" s="252"/>
      <c r="J487" s="252"/>
      <c r="K487" s="504"/>
      <c r="L487" s="505"/>
      <c r="M487" s="506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  <c r="AA487" s="252"/>
      <c r="AB487" s="252"/>
      <c r="AC487" s="252"/>
      <c r="AD487" s="252"/>
      <c r="AE487" s="252"/>
      <c r="AF487" s="252"/>
      <c r="AG487" s="252"/>
      <c r="AH487" s="252"/>
      <c r="AI487" s="252"/>
      <c r="AJ487" s="270"/>
      <c r="AK487" s="270"/>
      <c r="AL487" s="270"/>
    </row>
    <row r="488" ht="15.75" customHeight="1">
      <c r="A488" s="301"/>
      <c r="B488" s="252"/>
      <c r="C488" s="252"/>
      <c r="D488" s="252"/>
      <c r="E488" s="252"/>
      <c r="F488" s="592"/>
      <c r="G488" s="252"/>
      <c r="H488" s="455"/>
      <c r="I488" s="252"/>
      <c r="J488" s="252"/>
      <c r="K488" s="504"/>
      <c r="L488" s="505"/>
      <c r="M488" s="506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  <c r="AA488" s="252"/>
      <c r="AB488" s="252"/>
      <c r="AC488" s="252"/>
      <c r="AD488" s="252"/>
      <c r="AE488" s="252"/>
      <c r="AF488" s="252"/>
      <c r="AG488" s="252"/>
      <c r="AH488" s="252"/>
      <c r="AI488" s="252"/>
      <c r="AJ488" s="270"/>
      <c r="AK488" s="270"/>
      <c r="AL488" s="270"/>
    </row>
    <row r="489" ht="15.75" customHeight="1">
      <c r="A489" s="301"/>
      <c r="B489" s="252"/>
      <c r="C489" s="252"/>
      <c r="D489" s="252"/>
      <c r="E489" s="252"/>
      <c r="F489" s="592"/>
      <c r="G489" s="252"/>
      <c r="H489" s="455"/>
      <c r="I489" s="252"/>
      <c r="J489" s="252"/>
      <c r="K489" s="504"/>
      <c r="L489" s="505"/>
      <c r="M489" s="506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  <c r="AG489" s="252"/>
      <c r="AH489" s="252"/>
      <c r="AI489" s="252"/>
      <c r="AJ489" s="270"/>
      <c r="AK489" s="270"/>
      <c r="AL489" s="270"/>
    </row>
    <row r="490" ht="15.75" customHeight="1">
      <c r="A490" s="301"/>
      <c r="B490" s="252"/>
      <c r="C490" s="252"/>
      <c r="D490" s="252"/>
      <c r="E490" s="252"/>
      <c r="F490" s="592"/>
      <c r="G490" s="252"/>
      <c r="H490" s="455"/>
      <c r="I490" s="252"/>
      <c r="J490" s="252"/>
      <c r="K490" s="504"/>
      <c r="L490" s="505"/>
      <c r="M490" s="506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  <c r="AA490" s="252"/>
      <c r="AB490" s="252"/>
      <c r="AC490" s="252"/>
      <c r="AD490" s="252"/>
      <c r="AE490" s="252"/>
      <c r="AF490" s="252"/>
      <c r="AG490" s="252"/>
      <c r="AH490" s="252"/>
      <c r="AI490" s="252"/>
      <c r="AJ490" s="270"/>
      <c r="AK490" s="270"/>
      <c r="AL490" s="270"/>
    </row>
    <row r="491" ht="15.75" customHeight="1">
      <c r="A491" s="301"/>
      <c r="B491" s="252"/>
      <c r="C491" s="252"/>
      <c r="D491" s="252"/>
      <c r="E491" s="252"/>
      <c r="F491" s="592"/>
      <c r="G491" s="252"/>
      <c r="H491" s="455"/>
      <c r="I491" s="252"/>
      <c r="J491" s="252"/>
      <c r="K491" s="504"/>
      <c r="L491" s="505"/>
      <c r="M491" s="506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  <c r="AH491" s="252"/>
      <c r="AI491" s="252"/>
      <c r="AJ491" s="270"/>
      <c r="AK491" s="270"/>
      <c r="AL491" s="270"/>
    </row>
    <row r="492" ht="15.75" customHeight="1">
      <c r="A492" s="301"/>
      <c r="B492" s="252"/>
      <c r="C492" s="252"/>
      <c r="D492" s="252"/>
      <c r="E492" s="252"/>
      <c r="F492" s="592"/>
      <c r="G492" s="252"/>
      <c r="H492" s="455"/>
      <c r="I492" s="252"/>
      <c r="J492" s="252"/>
      <c r="K492" s="504"/>
      <c r="L492" s="505"/>
      <c r="M492" s="506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  <c r="AH492" s="252"/>
      <c r="AI492" s="252"/>
      <c r="AJ492" s="270"/>
      <c r="AK492" s="270"/>
      <c r="AL492" s="270"/>
    </row>
    <row r="493" ht="15.75" customHeight="1">
      <c r="A493" s="301"/>
      <c r="B493" s="252"/>
      <c r="C493" s="252"/>
      <c r="D493" s="252"/>
      <c r="E493" s="252"/>
      <c r="F493" s="592"/>
      <c r="G493" s="252"/>
      <c r="H493" s="455"/>
      <c r="I493" s="252"/>
      <c r="J493" s="252"/>
      <c r="K493" s="504"/>
      <c r="L493" s="505"/>
      <c r="M493" s="506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  <c r="AH493" s="252"/>
      <c r="AI493" s="252"/>
      <c r="AJ493" s="270"/>
      <c r="AK493" s="270"/>
      <c r="AL493" s="270"/>
    </row>
    <row r="494" ht="15.75" customHeight="1">
      <c r="A494" s="301"/>
      <c r="B494" s="252"/>
      <c r="C494" s="252"/>
      <c r="D494" s="252"/>
      <c r="E494" s="252"/>
      <c r="F494" s="592"/>
      <c r="G494" s="252"/>
      <c r="H494" s="455"/>
      <c r="I494" s="252"/>
      <c r="J494" s="252"/>
      <c r="K494" s="504"/>
      <c r="L494" s="505"/>
      <c r="M494" s="506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  <c r="AH494" s="252"/>
      <c r="AI494" s="252"/>
      <c r="AJ494" s="270"/>
      <c r="AK494" s="270"/>
      <c r="AL494" s="270"/>
    </row>
    <row r="495" ht="15.75" customHeight="1">
      <c r="A495" s="301"/>
      <c r="B495" s="252"/>
      <c r="C495" s="252"/>
      <c r="D495" s="252"/>
      <c r="E495" s="252"/>
      <c r="F495" s="592"/>
      <c r="G495" s="252"/>
      <c r="H495" s="455"/>
      <c r="I495" s="252"/>
      <c r="J495" s="252"/>
      <c r="K495" s="504"/>
      <c r="L495" s="505"/>
      <c r="M495" s="506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  <c r="AH495" s="252"/>
      <c r="AI495" s="252"/>
      <c r="AJ495" s="270"/>
      <c r="AK495" s="270"/>
      <c r="AL495" s="270"/>
    </row>
    <row r="496" ht="15.75" customHeight="1">
      <c r="A496" s="301"/>
      <c r="B496" s="252"/>
      <c r="C496" s="252"/>
      <c r="D496" s="252"/>
      <c r="E496" s="252"/>
      <c r="F496" s="592"/>
      <c r="G496" s="252"/>
      <c r="H496" s="455"/>
      <c r="I496" s="252"/>
      <c r="J496" s="252"/>
      <c r="K496" s="504"/>
      <c r="L496" s="505"/>
      <c r="M496" s="506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  <c r="AH496" s="252"/>
      <c r="AI496" s="252"/>
      <c r="AJ496" s="270"/>
      <c r="AK496" s="270"/>
      <c r="AL496" s="270"/>
    </row>
    <row r="497" ht="15.75" customHeight="1">
      <c r="A497" s="301"/>
      <c r="B497" s="252"/>
      <c r="C497" s="252"/>
      <c r="D497" s="252"/>
      <c r="E497" s="252"/>
      <c r="F497" s="592"/>
      <c r="G497" s="252"/>
      <c r="H497" s="455"/>
      <c r="I497" s="252"/>
      <c r="J497" s="252"/>
      <c r="K497" s="504"/>
      <c r="L497" s="505"/>
      <c r="M497" s="506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  <c r="AH497" s="252"/>
      <c r="AI497" s="252"/>
      <c r="AJ497" s="270"/>
      <c r="AK497" s="270"/>
      <c r="AL497" s="270"/>
    </row>
    <row r="498" ht="15.75" customHeight="1">
      <c r="A498" s="301"/>
      <c r="B498" s="252"/>
      <c r="C498" s="252"/>
      <c r="D498" s="252"/>
      <c r="E498" s="252"/>
      <c r="F498" s="592"/>
      <c r="G498" s="252"/>
      <c r="H498" s="455"/>
      <c r="I498" s="252"/>
      <c r="J498" s="252"/>
      <c r="K498" s="504"/>
      <c r="L498" s="505"/>
      <c r="M498" s="506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  <c r="AH498" s="252"/>
      <c r="AI498" s="252"/>
      <c r="AJ498" s="270"/>
      <c r="AK498" s="270"/>
      <c r="AL498" s="270"/>
    </row>
    <row r="499" ht="15.75" customHeight="1">
      <c r="A499" s="301"/>
      <c r="B499" s="252"/>
      <c r="C499" s="252"/>
      <c r="D499" s="252"/>
      <c r="E499" s="252"/>
      <c r="F499" s="592"/>
      <c r="G499" s="252"/>
      <c r="H499" s="455"/>
      <c r="I499" s="252"/>
      <c r="J499" s="252"/>
      <c r="K499" s="504"/>
      <c r="L499" s="505"/>
      <c r="M499" s="506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  <c r="AH499" s="252"/>
      <c r="AI499" s="252"/>
      <c r="AJ499" s="270"/>
      <c r="AK499" s="270"/>
      <c r="AL499" s="270"/>
    </row>
    <row r="500" ht="15.75" customHeight="1">
      <c r="A500" s="301"/>
      <c r="B500" s="252"/>
      <c r="C500" s="252"/>
      <c r="D500" s="252"/>
      <c r="E500" s="252"/>
      <c r="F500" s="592"/>
      <c r="G500" s="252"/>
      <c r="H500" s="455"/>
      <c r="I500" s="252"/>
      <c r="J500" s="252"/>
      <c r="K500" s="504"/>
      <c r="L500" s="505"/>
      <c r="M500" s="506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  <c r="AH500" s="252"/>
      <c r="AI500" s="252"/>
      <c r="AJ500" s="270"/>
      <c r="AK500" s="270"/>
      <c r="AL500" s="270"/>
    </row>
    <row r="501" ht="15.75" customHeight="1">
      <c r="A501" s="301"/>
      <c r="B501" s="252"/>
      <c r="C501" s="252"/>
      <c r="D501" s="252"/>
      <c r="E501" s="252"/>
      <c r="F501" s="592"/>
      <c r="G501" s="252"/>
      <c r="H501" s="455"/>
      <c r="I501" s="252"/>
      <c r="J501" s="252"/>
      <c r="K501" s="504"/>
      <c r="L501" s="505"/>
      <c r="M501" s="506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  <c r="AH501" s="252"/>
      <c r="AI501" s="252"/>
      <c r="AJ501" s="270"/>
      <c r="AK501" s="270"/>
      <c r="AL501" s="270"/>
    </row>
    <row r="502" ht="15.75" customHeight="1">
      <c r="A502" s="301"/>
      <c r="B502" s="252"/>
      <c r="C502" s="252"/>
      <c r="D502" s="252"/>
      <c r="E502" s="252"/>
      <c r="F502" s="592"/>
      <c r="G502" s="252"/>
      <c r="H502" s="455"/>
      <c r="I502" s="252"/>
      <c r="J502" s="252"/>
      <c r="K502" s="504"/>
      <c r="L502" s="505"/>
      <c r="M502" s="506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  <c r="AH502" s="252"/>
      <c r="AI502" s="252"/>
      <c r="AJ502" s="270"/>
      <c r="AK502" s="270"/>
      <c r="AL502" s="270"/>
    </row>
    <row r="503" ht="15.75" customHeight="1">
      <c r="A503" s="301"/>
      <c r="B503" s="252"/>
      <c r="C503" s="252"/>
      <c r="D503" s="252"/>
      <c r="E503" s="252"/>
      <c r="F503" s="592"/>
      <c r="G503" s="252"/>
      <c r="H503" s="455"/>
      <c r="I503" s="252"/>
      <c r="J503" s="252"/>
      <c r="K503" s="504"/>
      <c r="L503" s="505"/>
      <c r="M503" s="506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  <c r="AH503" s="252"/>
      <c r="AI503" s="252"/>
      <c r="AJ503" s="270"/>
      <c r="AK503" s="270"/>
      <c r="AL503" s="270"/>
    </row>
    <row r="504" ht="15.75" customHeight="1">
      <c r="A504" s="301"/>
      <c r="B504" s="252"/>
      <c r="C504" s="252"/>
      <c r="D504" s="252"/>
      <c r="E504" s="252"/>
      <c r="F504" s="592"/>
      <c r="G504" s="252"/>
      <c r="H504" s="455"/>
      <c r="I504" s="252"/>
      <c r="J504" s="252"/>
      <c r="K504" s="504"/>
      <c r="L504" s="505"/>
      <c r="M504" s="506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  <c r="AH504" s="252"/>
      <c r="AI504" s="252"/>
      <c r="AJ504" s="270"/>
      <c r="AK504" s="270"/>
      <c r="AL504" s="270"/>
    </row>
    <row r="505" ht="15.75" customHeight="1">
      <c r="A505" s="301"/>
      <c r="B505" s="252"/>
      <c r="C505" s="252"/>
      <c r="D505" s="252"/>
      <c r="E505" s="252"/>
      <c r="F505" s="592"/>
      <c r="G505" s="252"/>
      <c r="H505" s="455"/>
      <c r="I505" s="252"/>
      <c r="J505" s="252"/>
      <c r="K505" s="504"/>
      <c r="L505" s="505"/>
      <c r="M505" s="506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  <c r="AH505" s="252"/>
      <c r="AI505" s="252"/>
      <c r="AJ505" s="270"/>
      <c r="AK505" s="270"/>
      <c r="AL505" s="270"/>
    </row>
    <row r="506" ht="15.75" customHeight="1">
      <c r="A506" s="301"/>
      <c r="B506" s="252"/>
      <c r="C506" s="252"/>
      <c r="D506" s="252"/>
      <c r="E506" s="252"/>
      <c r="F506" s="592"/>
      <c r="G506" s="252"/>
      <c r="H506" s="455"/>
      <c r="I506" s="252"/>
      <c r="J506" s="252"/>
      <c r="K506" s="504"/>
      <c r="L506" s="505"/>
      <c r="M506" s="506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  <c r="AH506" s="252"/>
      <c r="AI506" s="252"/>
      <c r="AJ506" s="270"/>
      <c r="AK506" s="270"/>
      <c r="AL506" s="270"/>
    </row>
    <row r="507" ht="15.75" customHeight="1">
      <c r="A507" s="301"/>
      <c r="B507" s="252"/>
      <c r="C507" s="252"/>
      <c r="D507" s="252"/>
      <c r="E507" s="252"/>
      <c r="F507" s="592"/>
      <c r="G507" s="252"/>
      <c r="H507" s="455"/>
      <c r="I507" s="252"/>
      <c r="J507" s="252"/>
      <c r="K507" s="504"/>
      <c r="L507" s="505"/>
      <c r="M507" s="506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  <c r="AH507" s="252"/>
      <c r="AI507" s="252"/>
      <c r="AJ507" s="270"/>
      <c r="AK507" s="270"/>
      <c r="AL507" s="270"/>
    </row>
    <row r="508" ht="15.75" customHeight="1">
      <c r="A508" s="301"/>
      <c r="B508" s="252"/>
      <c r="C508" s="252"/>
      <c r="D508" s="252"/>
      <c r="E508" s="252"/>
      <c r="F508" s="592"/>
      <c r="G508" s="252"/>
      <c r="H508" s="455"/>
      <c r="I508" s="252"/>
      <c r="J508" s="252"/>
      <c r="K508" s="504"/>
      <c r="L508" s="505"/>
      <c r="M508" s="506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  <c r="AH508" s="252"/>
      <c r="AI508" s="252"/>
      <c r="AJ508" s="270"/>
      <c r="AK508" s="270"/>
      <c r="AL508" s="270"/>
    </row>
    <row r="509" ht="15.75" customHeight="1">
      <c r="A509" s="301"/>
      <c r="B509" s="252"/>
      <c r="C509" s="252"/>
      <c r="D509" s="252"/>
      <c r="E509" s="252"/>
      <c r="F509" s="592"/>
      <c r="G509" s="252"/>
      <c r="H509" s="455"/>
      <c r="I509" s="252"/>
      <c r="J509" s="252"/>
      <c r="K509" s="504"/>
      <c r="L509" s="505"/>
      <c r="M509" s="506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  <c r="AH509" s="252"/>
      <c r="AI509" s="252"/>
      <c r="AJ509" s="270"/>
      <c r="AK509" s="270"/>
      <c r="AL509" s="270"/>
    </row>
    <row r="510" ht="15.75" customHeight="1">
      <c r="A510" s="301"/>
      <c r="B510" s="252"/>
      <c r="C510" s="252"/>
      <c r="D510" s="252"/>
      <c r="E510" s="252"/>
      <c r="F510" s="592"/>
      <c r="G510" s="252"/>
      <c r="H510" s="455"/>
      <c r="I510" s="252"/>
      <c r="J510" s="252"/>
      <c r="K510" s="504"/>
      <c r="L510" s="505"/>
      <c r="M510" s="506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  <c r="AH510" s="252"/>
      <c r="AI510" s="252"/>
      <c r="AJ510" s="270"/>
      <c r="AK510" s="270"/>
      <c r="AL510" s="270"/>
    </row>
    <row r="511" ht="15.75" customHeight="1">
      <c r="A511" s="301"/>
      <c r="B511" s="252"/>
      <c r="C511" s="252"/>
      <c r="D511" s="252"/>
      <c r="E511" s="252"/>
      <c r="F511" s="592"/>
      <c r="G511" s="252"/>
      <c r="H511" s="455"/>
      <c r="I511" s="252"/>
      <c r="J511" s="252"/>
      <c r="K511" s="504"/>
      <c r="L511" s="505"/>
      <c r="M511" s="506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  <c r="AH511" s="252"/>
      <c r="AI511" s="252"/>
      <c r="AJ511" s="270"/>
      <c r="AK511" s="270"/>
      <c r="AL511" s="270"/>
    </row>
    <row r="512" ht="15.75" customHeight="1">
      <c r="A512" s="301"/>
      <c r="B512" s="252"/>
      <c r="C512" s="252"/>
      <c r="D512" s="252"/>
      <c r="E512" s="252"/>
      <c r="F512" s="592"/>
      <c r="G512" s="252"/>
      <c r="H512" s="455"/>
      <c r="I512" s="252"/>
      <c r="J512" s="252"/>
      <c r="K512" s="504"/>
      <c r="L512" s="505"/>
      <c r="M512" s="506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  <c r="AH512" s="252"/>
      <c r="AI512" s="252"/>
      <c r="AJ512" s="270"/>
      <c r="AK512" s="270"/>
      <c r="AL512" s="270"/>
    </row>
    <row r="513" ht="15.75" customHeight="1">
      <c r="A513" s="301"/>
      <c r="B513" s="252"/>
      <c r="C513" s="252"/>
      <c r="D513" s="252"/>
      <c r="E513" s="252"/>
      <c r="F513" s="592"/>
      <c r="G513" s="252"/>
      <c r="H513" s="455"/>
      <c r="I513" s="252"/>
      <c r="J513" s="252"/>
      <c r="K513" s="504"/>
      <c r="L513" s="505"/>
      <c r="M513" s="506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  <c r="AH513" s="252"/>
      <c r="AI513" s="252"/>
      <c r="AJ513" s="270"/>
      <c r="AK513" s="270"/>
      <c r="AL513" s="270"/>
    </row>
    <row r="514" ht="15.75" customHeight="1">
      <c r="A514" s="301"/>
      <c r="B514" s="252"/>
      <c r="C514" s="252"/>
      <c r="D514" s="252"/>
      <c r="E514" s="252"/>
      <c r="F514" s="592"/>
      <c r="G514" s="252"/>
      <c r="H514" s="455"/>
      <c r="I514" s="252"/>
      <c r="J514" s="252"/>
      <c r="K514" s="504"/>
      <c r="L514" s="505"/>
      <c r="M514" s="506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  <c r="AH514" s="252"/>
      <c r="AI514" s="252"/>
      <c r="AJ514" s="270"/>
      <c r="AK514" s="270"/>
      <c r="AL514" s="270"/>
    </row>
    <row r="515" ht="15.75" customHeight="1">
      <c r="A515" s="301"/>
      <c r="B515" s="252"/>
      <c r="C515" s="252"/>
      <c r="D515" s="252"/>
      <c r="E515" s="252"/>
      <c r="F515" s="592"/>
      <c r="G515" s="252"/>
      <c r="H515" s="455"/>
      <c r="I515" s="252"/>
      <c r="J515" s="252"/>
      <c r="K515" s="504"/>
      <c r="L515" s="505"/>
      <c r="M515" s="506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  <c r="AH515" s="252"/>
      <c r="AI515" s="252"/>
      <c r="AJ515" s="270"/>
      <c r="AK515" s="270"/>
      <c r="AL515" s="270"/>
    </row>
    <row r="516" ht="15.75" customHeight="1">
      <c r="A516" s="301"/>
      <c r="B516" s="252"/>
      <c r="C516" s="252"/>
      <c r="D516" s="252"/>
      <c r="E516" s="252"/>
      <c r="F516" s="592"/>
      <c r="G516" s="252"/>
      <c r="H516" s="455"/>
      <c r="I516" s="252"/>
      <c r="J516" s="252"/>
      <c r="K516" s="504"/>
      <c r="L516" s="505"/>
      <c r="M516" s="506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  <c r="AH516" s="252"/>
      <c r="AI516" s="252"/>
      <c r="AJ516" s="270"/>
      <c r="AK516" s="270"/>
      <c r="AL516" s="270"/>
    </row>
    <row r="517" ht="15.75" customHeight="1">
      <c r="A517" s="301"/>
      <c r="B517" s="252"/>
      <c r="C517" s="252"/>
      <c r="D517" s="252"/>
      <c r="E517" s="252"/>
      <c r="F517" s="592"/>
      <c r="G517" s="252"/>
      <c r="H517" s="455"/>
      <c r="I517" s="252"/>
      <c r="J517" s="252"/>
      <c r="K517" s="504"/>
      <c r="L517" s="505"/>
      <c r="M517" s="506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  <c r="AH517" s="252"/>
      <c r="AI517" s="252"/>
      <c r="AJ517" s="270"/>
      <c r="AK517" s="270"/>
      <c r="AL517" s="270"/>
    </row>
    <row r="518" ht="15.75" customHeight="1">
      <c r="A518" s="301"/>
      <c r="B518" s="252"/>
      <c r="C518" s="252"/>
      <c r="D518" s="252"/>
      <c r="E518" s="252"/>
      <c r="F518" s="592"/>
      <c r="G518" s="252"/>
      <c r="H518" s="455"/>
      <c r="I518" s="252"/>
      <c r="J518" s="252"/>
      <c r="K518" s="504"/>
      <c r="L518" s="505"/>
      <c r="M518" s="506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  <c r="AH518" s="252"/>
      <c r="AI518" s="252"/>
      <c r="AJ518" s="270"/>
      <c r="AK518" s="270"/>
      <c r="AL518" s="270"/>
    </row>
    <row r="519" ht="15.75" customHeight="1">
      <c r="A519" s="301"/>
      <c r="B519" s="252"/>
      <c r="C519" s="252"/>
      <c r="D519" s="252"/>
      <c r="E519" s="252"/>
      <c r="F519" s="592"/>
      <c r="G519" s="252"/>
      <c r="H519" s="455"/>
      <c r="I519" s="252"/>
      <c r="J519" s="252"/>
      <c r="K519" s="504"/>
      <c r="L519" s="505"/>
      <c r="M519" s="506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  <c r="AH519" s="252"/>
      <c r="AI519" s="252"/>
      <c r="AJ519" s="270"/>
      <c r="AK519" s="270"/>
      <c r="AL519" s="270"/>
    </row>
    <row r="520" ht="15.75" customHeight="1">
      <c r="A520" s="301"/>
      <c r="B520" s="252"/>
      <c r="C520" s="252"/>
      <c r="D520" s="252"/>
      <c r="E520" s="252"/>
      <c r="F520" s="592"/>
      <c r="G520" s="252"/>
      <c r="H520" s="455"/>
      <c r="I520" s="252"/>
      <c r="J520" s="252"/>
      <c r="K520" s="504"/>
      <c r="L520" s="505"/>
      <c r="M520" s="506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  <c r="AH520" s="252"/>
      <c r="AI520" s="252"/>
      <c r="AJ520" s="270"/>
      <c r="AK520" s="270"/>
      <c r="AL520" s="270"/>
    </row>
    <row r="521" ht="15.75" customHeight="1">
      <c r="A521" s="301"/>
      <c r="B521" s="252"/>
      <c r="C521" s="252"/>
      <c r="D521" s="252"/>
      <c r="E521" s="252"/>
      <c r="F521" s="592"/>
      <c r="G521" s="252"/>
      <c r="H521" s="455"/>
      <c r="I521" s="252"/>
      <c r="J521" s="252"/>
      <c r="K521" s="504"/>
      <c r="L521" s="505"/>
      <c r="M521" s="506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  <c r="AH521" s="252"/>
      <c r="AI521" s="252"/>
      <c r="AJ521" s="270"/>
      <c r="AK521" s="270"/>
      <c r="AL521" s="270"/>
    </row>
    <row r="522" ht="15.75" customHeight="1">
      <c r="A522" s="301"/>
      <c r="B522" s="252"/>
      <c r="C522" s="252"/>
      <c r="D522" s="252"/>
      <c r="E522" s="252"/>
      <c r="F522" s="592"/>
      <c r="G522" s="252"/>
      <c r="H522" s="455"/>
      <c r="I522" s="252"/>
      <c r="J522" s="252"/>
      <c r="K522" s="504"/>
      <c r="L522" s="505"/>
      <c r="M522" s="506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  <c r="AH522" s="252"/>
      <c r="AI522" s="252"/>
      <c r="AJ522" s="270"/>
      <c r="AK522" s="270"/>
      <c r="AL522" s="270"/>
    </row>
    <row r="523" ht="15.75" customHeight="1">
      <c r="A523" s="301"/>
      <c r="B523" s="252"/>
      <c r="C523" s="252"/>
      <c r="D523" s="252"/>
      <c r="E523" s="252"/>
      <c r="F523" s="592"/>
      <c r="G523" s="252"/>
      <c r="H523" s="455"/>
      <c r="I523" s="252"/>
      <c r="J523" s="252"/>
      <c r="K523" s="504"/>
      <c r="L523" s="505"/>
      <c r="M523" s="506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  <c r="AH523" s="252"/>
      <c r="AI523" s="252"/>
      <c r="AJ523" s="270"/>
      <c r="AK523" s="270"/>
      <c r="AL523" s="270"/>
    </row>
    <row r="524" ht="15.75" customHeight="1">
      <c r="A524" s="301"/>
      <c r="B524" s="252"/>
      <c r="C524" s="252"/>
      <c r="D524" s="252"/>
      <c r="E524" s="252"/>
      <c r="F524" s="592"/>
      <c r="G524" s="252"/>
      <c r="H524" s="455"/>
      <c r="I524" s="252"/>
      <c r="J524" s="252"/>
      <c r="K524" s="504"/>
      <c r="L524" s="505"/>
      <c r="M524" s="506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  <c r="AH524" s="252"/>
      <c r="AI524" s="252"/>
      <c r="AJ524" s="270"/>
      <c r="AK524" s="270"/>
      <c r="AL524" s="270"/>
    </row>
    <row r="525" ht="15.75" customHeight="1">
      <c r="A525" s="301"/>
      <c r="B525" s="252"/>
      <c r="C525" s="252"/>
      <c r="D525" s="252"/>
      <c r="E525" s="252"/>
      <c r="F525" s="592"/>
      <c r="G525" s="252"/>
      <c r="H525" s="455"/>
      <c r="I525" s="252"/>
      <c r="J525" s="252"/>
      <c r="K525" s="504"/>
      <c r="L525" s="505"/>
      <c r="M525" s="506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  <c r="AH525" s="252"/>
      <c r="AI525" s="252"/>
      <c r="AJ525" s="270"/>
      <c r="AK525" s="270"/>
      <c r="AL525" s="270"/>
    </row>
    <row r="526" ht="15.75" customHeight="1">
      <c r="A526" s="301"/>
      <c r="B526" s="252"/>
      <c r="C526" s="252"/>
      <c r="D526" s="252"/>
      <c r="E526" s="252"/>
      <c r="F526" s="592"/>
      <c r="G526" s="252"/>
      <c r="H526" s="455"/>
      <c r="I526" s="252"/>
      <c r="J526" s="252"/>
      <c r="K526" s="504"/>
      <c r="L526" s="505"/>
      <c r="M526" s="506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  <c r="AH526" s="252"/>
      <c r="AI526" s="252"/>
      <c r="AJ526" s="270"/>
      <c r="AK526" s="270"/>
      <c r="AL526" s="270"/>
    </row>
    <row r="527" ht="15.75" customHeight="1">
      <c r="A527" s="301"/>
      <c r="B527" s="252"/>
      <c r="C527" s="252"/>
      <c r="D527" s="252"/>
      <c r="E527" s="252"/>
      <c r="F527" s="592"/>
      <c r="G527" s="252"/>
      <c r="H527" s="455"/>
      <c r="I527" s="252"/>
      <c r="J527" s="252"/>
      <c r="K527" s="504"/>
      <c r="L527" s="505"/>
      <c r="M527" s="506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  <c r="AH527" s="252"/>
      <c r="AI527" s="252"/>
      <c r="AJ527" s="270"/>
      <c r="AK527" s="270"/>
      <c r="AL527" s="270"/>
    </row>
    <row r="528" ht="15.75" customHeight="1">
      <c r="A528" s="301"/>
      <c r="B528" s="252"/>
      <c r="C528" s="252"/>
      <c r="D528" s="252"/>
      <c r="E528" s="252"/>
      <c r="F528" s="592"/>
      <c r="G528" s="252"/>
      <c r="H528" s="455"/>
      <c r="I528" s="252"/>
      <c r="J528" s="252"/>
      <c r="K528" s="504"/>
      <c r="L528" s="505"/>
      <c r="M528" s="506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  <c r="AH528" s="252"/>
      <c r="AI528" s="252"/>
      <c r="AJ528" s="270"/>
      <c r="AK528" s="270"/>
      <c r="AL528" s="270"/>
    </row>
    <row r="529" ht="15.75" customHeight="1">
      <c r="A529" s="301"/>
      <c r="B529" s="252"/>
      <c r="C529" s="252"/>
      <c r="D529" s="252"/>
      <c r="E529" s="252"/>
      <c r="F529" s="592"/>
      <c r="G529" s="252"/>
      <c r="H529" s="455"/>
      <c r="I529" s="252"/>
      <c r="J529" s="252"/>
      <c r="K529" s="504"/>
      <c r="L529" s="505"/>
      <c r="M529" s="506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  <c r="AH529" s="252"/>
      <c r="AI529" s="252"/>
      <c r="AJ529" s="270"/>
      <c r="AK529" s="270"/>
      <c r="AL529" s="270"/>
    </row>
    <row r="530" ht="15.75" customHeight="1">
      <c r="A530" s="301"/>
      <c r="B530" s="252"/>
      <c r="C530" s="252"/>
      <c r="D530" s="252"/>
      <c r="E530" s="252"/>
      <c r="F530" s="592"/>
      <c r="G530" s="252"/>
      <c r="H530" s="455"/>
      <c r="I530" s="252"/>
      <c r="J530" s="252"/>
      <c r="K530" s="504"/>
      <c r="L530" s="505"/>
      <c r="M530" s="506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  <c r="AH530" s="252"/>
      <c r="AI530" s="252"/>
      <c r="AJ530" s="270"/>
      <c r="AK530" s="270"/>
      <c r="AL530" s="270"/>
    </row>
    <row r="531" ht="15.75" customHeight="1">
      <c r="A531" s="301"/>
      <c r="B531" s="252"/>
      <c r="C531" s="252"/>
      <c r="D531" s="252"/>
      <c r="E531" s="252"/>
      <c r="F531" s="592"/>
      <c r="G531" s="252"/>
      <c r="H531" s="455"/>
      <c r="I531" s="252"/>
      <c r="J531" s="252"/>
      <c r="K531" s="504"/>
      <c r="L531" s="505"/>
      <c r="M531" s="506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  <c r="AH531" s="252"/>
      <c r="AI531" s="252"/>
      <c r="AJ531" s="270"/>
      <c r="AK531" s="270"/>
      <c r="AL531" s="270"/>
    </row>
    <row r="532" ht="15.75" customHeight="1">
      <c r="A532" s="301"/>
      <c r="B532" s="252"/>
      <c r="C532" s="252"/>
      <c r="D532" s="252"/>
      <c r="E532" s="252"/>
      <c r="F532" s="592"/>
      <c r="G532" s="252"/>
      <c r="H532" s="455"/>
      <c r="I532" s="252"/>
      <c r="J532" s="252"/>
      <c r="K532" s="252"/>
      <c r="L532" s="507"/>
      <c r="M532" s="508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  <c r="AH532" s="252"/>
      <c r="AI532" s="252"/>
      <c r="AJ532" s="252"/>
      <c r="AK532" s="252"/>
      <c r="AL532" s="252"/>
    </row>
    <row r="533" ht="15.75" customHeight="1">
      <c r="A533" s="301"/>
      <c r="B533" s="252"/>
      <c r="C533" s="252"/>
      <c r="D533" s="252"/>
      <c r="E533" s="252"/>
      <c r="F533" s="592"/>
      <c r="G533" s="252"/>
      <c r="H533" s="455"/>
      <c r="I533" s="252"/>
      <c r="J533" s="252"/>
      <c r="K533" s="252"/>
      <c r="L533" s="507"/>
      <c r="M533" s="508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  <c r="AH533" s="252"/>
      <c r="AI533" s="252"/>
      <c r="AJ533" s="252"/>
      <c r="AK533" s="252"/>
      <c r="AL533" s="252"/>
    </row>
    <row r="534" ht="15.75" customHeight="1">
      <c r="A534" s="301"/>
      <c r="B534" s="252"/>
      <c r="C534" s="252"/>
      <c r="D534" s="252"/>
      <c r="E534" s="252"/>
      <c r="F534" s="592"/>
      <c r="G534" s="252"/>
      <c r="H534" s="455"/>
      <c r="I534" s="252"/>
      <c r="J534" s="252"/>
      <c r="K534" s="252"/>
      <c r="L534" s="507"/>
      <c r="M534" s="508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  <c r="AH534" s="252"/>
      <c r="AI534" s="252"/>
      <c r="AJ534" s="252"/>
      <c r="AK534" s="252"/>
      <c r="AL534" s="252"/>
    </row>
    <row r="535" ht="15.75" customHeight="1">
      <c r="A535" s="301"/>
      <c r="B535" s="252"/>
      <c r="C535" s="252"/>
      <c r="D535" s="252"/>
      <c r="E535" s="252"/>
      <c r="F535" s="592"/>
      <c r="G535" s="252"/>
      <c r="H535" s="455"/>
      <c r="I535" s="252"/>
      <c r="J535" s="252"/>
      <c r="K535" s="252"/>
      <c r="L535" s="507"/>
      <c r="M535" s="508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  <c r="AH535" s="252"/>
      <c r="AI535" s="252"/>
      <c r="AJ535" s="252"/>
      <c r="AK535" s="252"/>
      <c r="AL535" s="252"/>
    </row>
    <row r="536" ht="15.75" customHeight="1">
      <c r="A536" s="301"/>
      <c r="B536" s="252"/>
      <c r="C536" s="252"/>
      <c r="D536" s="252"/>
      <c r="E536" s="252"/>
      <c r="F536" s="592"/>
      <c r="G536" s="252"/>
      <c r="H536" s="455"/>
      <c r="I536" s="252"/>
      <c r="J536" s="252"/>
      <c r="K536" s="252"/>
      <c r="L536" s="507"/>
      <c r="M536" s="508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  <c r="AH536" s="252"/>
      <c r="AI536" s="252"/>
      <c r="AJ536" s="252"/>
      <c r="AK536" s="252"/>
      <c r="AL536" s="252"/>
    </row>
    <row r="537" ht="15.75" customHeight="1">
      <c r="A537" s="301"/>
      <c r="B537" s="252"/>
      <c r="C537" s="252"/>
      <c r="D537" s="252"/>
      <c r="E537" s="252"/>
      <c r="F537" s="592"/>
      <c r="G537" s="252"/>
      <c r="H537" s="455"/>
      <c r="I537" s="252"/>
      <c r="J537" s="252"/>
      <c r="K537" s="252"/>
      <c r="L537" s="507"/>
      <c r="M537" s="508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  <c r="AH537" s="252"/>
      <c r="AI537" s="252"/>
      <c r="AJ537" s="252"/>
      <c r="AK537" s="252"/>
      <c r="AL537" s="252"/>
    </row>
    <row r="538" ht="15.75" customHeight="1">
      <c r="A538" s="301"/>
      <c r="B538" s="252"/>
      <c r="C538" s="252"/>
      <c r="D538" s="252"/>
      <c r="E538" s="252"/>
      <c r="F538" s="592"/>
      <c r="G538" s="252"/>
      <c r="H538" s="455"/>
      <c r="I538" s="252"/>
      <c r="J538" s="252"/>
      <c r="K538" s="252"/>
      <c r="L538" s="507"/>
      <c r="M538" s="508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  <c r="AH538" s="252"/>
      <c r="AI538" s="252"/>
      <c r="AJ538" s="252"/>
      <c r="AK538" s="252"/>
      <c r="AL538" s="252"/>
    </row>
    <row r="539" ht="15.75" customHeight="1">
      <c r="A539" s="301"/>
      <c r="B539" s="252"/>
      <c r="C539" s="252"/>
      <c r="D539" s="252"/>
      <c r="E539" s="252"/>
      <c r="F539" s="592"/>
      <c r="G539" s="252"/>
      <c r="H539" s="455"/>
      <c r="I539" s="252"/>
      <c r="J539" s="252"/>
      <c r="K539" s="252"/>
      <c r="L539" s="507"/>
      <c r="M539" s="508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  <c r="AH539" s="252"/>
      <c r="AI539" s="252"/>
      <c r="AJ539" s="252"/>
      <c r="AK539" s="252"/>
      <c r="AL539" s="252"/>
    </row>
    <row r="540" ht="15.75" customHeight="1">
      <c r="A540" s="301"/>
      <c r="B540" s="252"/>
      <c r="C540" s="252"/>
      <c r="D540" s="252"/>
      <c r="E540" s="252"/>
      <c r="F540" s="592"/>
      <c r="G540" s="252"/>
      <c r="H540" s="455"/>
      <c r="I540" s="252"/>
      <c r="J540" s="252"/>
      <c r="K540" s="252"/>
      <c r="L540" s="507"/>
      <c r="M540" s="508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  <c r="AH540" s="252"/>
      <c r="AI540" s="252"/>
      <c r="AJ540" s="252"/>
      <c r="AK540" s="252"/>
      <c r="AL540" s="252"/>
    </row>
    <row r="541" ht="15.75" customHeight="1">
      <c r="A541" s="301"/>
      <c r="B541" s="252"/>
      <c r="C541" s="252"/>
      <c r="D541" s="252"/>
      <c r="E541" s="252"/>
      <c r="F541" s="592"/>
      <c r="G541" s="252"/>
      <c r="H541" s="455"/>
      <c r="I541" s="252"/>
      <c r="J541" s="252"/>
      <c r="K541" s="252"/>
      <c r="L541" s="507"/>
      <c r="M541" s="508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  <c r="AH541" s="252"/>
      <c r="AI541" s="252"/>
      <c r="AJ541" s="252"/>
      <c r="AK541" s="252"/>
      <c r="AL541" s="252"/>
    </row>
    <row r="542" ht="15.75" customHeight="1">
      <c r="A542" s="301"/>
      <c r="B542" s="252"/>
      <c r="C542" s="252"/>
      <c r="D542" s="252"/>
      <c r="E542" s="252"/>
      <c r="F542" s="592"/>
      <c r="G542" s="252"/>
      <c r="H542" s="455"/>
      <c r="I542" s="252"/>
      <c r="J542" s="252"/>
      <c r="K542" s="252"/>
      <c r="L542" s="507"/>
      <c r="M542" s="508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  <c r="AH542" s="252"/>
      <c r="AI542" s="252"/>
      <c r="AJ542" s="252"/>
      <c r="AK542" s="252"/>
      <c r="AL542" s="252"/>
    </row>
    <row r="543" ht="15.75" customHeight="1">
      <c r="A543" s="301"/>
      <c r="B543" s="252"/>
      <c r="C543" s="252"/>
      <c r="D543" s="252"/>
      <c r="E543" s="252"/>
      <c r="F543" s="592"/>
      <c r="G543" s="252"/>
      <c r="H543" s="455"/>
      <c r="I543" s="252"/>
      <c r="J543" s="252"/>
      <c r="K543" s="252"/>
      <c r="L543" s="507"/>
      <c r="M543" s="508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  <c r="AH543" s="252"/>
      <c r="AI543" s="252"/>
      <c r="AJ543" s="252"/>
      <c r="AK543" s="252"/>
      <c r="AL543" s="252"/>
    </row>
    <row r="544" ht="15.75" customHeight="1">
      <c r="A544" s="301"/>
      <c r="B544" s="252"/>
      <c r="C544" s="252"/>
      <c r="D544" s="252"/>
      <c r="E544" s="252"/>
      <c r="F544" s="592"/>
      <c r="G544" s="252"/>
      <c r="H544" s="455"/>
      <c r="I544" s="252"/>
      <c r="J544" s="252"/>
      <c r="K544" s="252"/>
      <c r="L544" s="507"/>
      <c r="M544" s="508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  <c r="AH544" s="252"/>
      <c r="AI544" s="252"/>
      <c r="AJ544" s="252"/>
      <c r="AK544" s="252"/>
      <c r="AL544" s="252"/>
    </row>
    <row r="545" ht="15.75" customHeight="1">
      <c r="A545" s="301"/>
      <c r="B545" s="252"/>
      <c r="C545" s="252"/>
      <c r="D545" s="252"/>
      <c r="E545" s="252"/>
      <c r="F545" s="592"/>
      <c r="G545" s="252"/>
      <c r="H545" s="455"/>
      <c r="I545" s="252"/>
      <c r="J545" s="252"/>
      <c r="K545" s="252"/>
      <c r="L545" s="507"/>
      <c r="M545" s="508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  <c r="AH545" s="252"/>
      <c r="AI545" s="252"/>
      <c r="AJ545" s="252"/>
      <c r="AK545" s="252"/>
      <c r="AL545" s="252"/>
    </row>
    <row r="546" ht="15.75" customHeight="1">
      <c r="A546" s="301"/>
      <c r="B546" s="252"/>
      <c r="C546" s="252"/>
      <c r="D546" s="252"/>
      <c r="E546" s="252"/>
      <c r="F546" s="592"/>
      <c r="G546" s="252"/>
      <c r="H546" s="455"/>
      <c r="I546" s="252"/>
      <c r="J546" s="252"/>
      <c r="K546" s="252"/>
      <c r="L546" s="507"/>
      <c r="M546" s="508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  <c r="AH546" s="252"/>
      <c r="AI546" s="252"/>
      <c r="AJ546" s="252"/>
      <c r="AK546" s="252"/>
      <c r="AL546" s="252"/>
    </row>
    <row r="547" ht="15.75" customHeight="1">
      <c r="A547" s="301"/>
      <c r="B547" s="252"/>
      <c r="C547" s="252"/>
      <c r="D547" s="252"/>
      <c r="E547" s="252"/>
      <c r="F547" s="592"/>
      <c r="G547" s="252"/>
      <c r="H547" s="455"/>
      <c r="I547" s="252"/>
      <c r="J547" s="252"/>
      <c r="K547" s="252"/>
      <c r="L547" s="507"/>
      <c r="M547" s="508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  <c r="AH547" s="252"/>
      <c r="AI547" s="252"/>
      <c r="AJ547" s="252"/>
      <c r="AK547" s="252"/>
      <c r="AL547" s="252"/>
    </row>
    <row r="548" ht="15.75" customHeight="1">
      <c r="A548" s="301"/>
      <c r="B548" s="252"/>
      <c r="C548" s="252"/>
      <c r="D548" s="252"/>
      <c r="E548" s="252"/>
      <c r="F548" s="592"/>
      <c r="G548" s="252"/>
      <c r="H548" s="455"/>
      <c r="I548" s="252"/>
      <c r="J548" s="252"/>
      <c r="K548" s="252"/>
      <c r="L548" s="507"/>
      <c r="M548" s="508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  <c r="AH548" s="252"/>
      <c r="AI548" s="252"/>
      <c r="AJ548" s="252"/>
      <c r="AK548" s="252"/>
      <c r="AL548" s="252"/>
    </row>
    <row r="549" ht="15.75" customHeight="1">
      <c r="A549" s="301"/>
      <c r="B549" s="252"/>
      <c r="C549" s="252"/>
      <c r="D549" s="252"/>
      <c r="E549" s="252"/>
      <c r="F549" s="592"/>
      <c r="G549" s="252"/>
      <c r="H549" s="455"/>
      <c r="I549" s="252"/>
      <c r="J549" s="252"/>
      <c r="K549" s="252"/>
      <c r="L549" s="507"/>
      <c r="M549" s="508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  <c r="AH549" s="252"/>
      <c r="AI549" s="252"/>
      <c r="AJ549" s="252"/>
      <c r="AK549" s="252"/>
      <c r="AL549" s="252"/>
    </row>
    <row r="550" ht="15.75" customHeight="1">
      <c r="A550" s="301"/>
      <c r="B550" s="252"/>
      <c r="C550" s="252"/>
      <c r="D550" s="252"/>
      <c r="E550" s="252"/>
      <c r="F550" s="592"/>
      <c r="G550" s="252"/>
      <c r="H550" s="455"/>
      <c r="I550" s="252"/>
      <c r="J550" s="252"/>
      <c r="K550" s="252"/>
      <c r="L550" s="507"/>
      <c r="M550" s="508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  <c r="AH550" s="252"/>
      <c r="AI550" s="252"/>
      <c r="AJ550" s="252"/>
      <c r="AK550" s="252"/>
      <c r="AL550" s="252"/>
    </row>
    <row r="551" ht="15.75" customHeight="1">
      <c r="A551" s="301"/>
      <c r="B551" s="252"/>
      <c r="C551" s="252"/>
      <c r="D551" s="252"/>
      <c r="E551" s="252"/>
      <c r="F551" s="592"/>
      <c r="G551" s="252"/>
      <c r="H551" s="455"/>
      <c r="I551" s="252"/>
      <c r="J551" s="252"/>
      <c r="K551" s="252"/>
      <c r="L551" s="507"/>
      <c r="M551" s="508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  <c r="AH551" s="252"/>
      <c r="AI551" s="252"/>
      <c r="AJ551" s="252"/>
      <c r="AK551" s="252"/>
      <c r="AL551" s="252"/>
    </row>
    <row r="552" ht="15.75" customHeight="1">
      <c r="A552" s="301"/>
      <c r="B552" s="252"/>
      <c r="C552" s="252"/>
      <c r="D552" s="252"/>
      <c r="E552" s="252"/>
      <c r="F552" s="592"/>
      <c r="G552" s="252"/>
      <c r="H552" s="455"/>
      <c r="I552" s="252"/>
      <c r="J552" s="252"/>
      <c r="K552" s="252"/>
      <c r="L552" s="507"/>
      <c r="M552" s="508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  <c r="AH552" s="252"/>
      <c r="AI552" s="252"/>
      <c r="AJ552" s="252"/>
      <c r="AK552" s="252"/>
      <c r="AL552" s="252"/>
    </row>
    <row r="553" ht="15.75" customHeight="1">
      <c r="A553" s="301"/>
      <c r="B553" s="252"/>
      <c r="C553" s="252"/>
      <c r="D553" s="252"/>
      <c r="E553" s="252"/>
      <c r="F553" s="592"/>
      <c r="G553" s="252"/>
      <c r="H553" s="455"/>
      <c r="I553" s="252"/>
      <c r="J553" s="252"/>
      <c r="K553" s="252"/>
      <c r="L553" s="507"/>
      <c r="M553" s="508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  <c r="AH553" s="252"/>
      <c r="AI553" s="252"/>
      <c r="AJ553" s="252"/>
      <c r="AK553" s="252"/>
      <c r="AL553" s="252"/>
    </row>
    <row r="554" ht="15.75" customHeight="1">
      <c r="A554" s="301"/>
      <c r="B554" s="252"/>
      <c r="C554" s="252"/>
      <c r="D554" s="252"/>
      <c r="E554" s="252"/>
      <c r="F554" s="592"/>
      <c r="G554" s="252"/>
      <c r="H554" s="455"/>
      <c r="I554" s="252"/>
      <c r="J554" s="252"/>
      <c r="K554" s="252"/>
      <c r="L554" s="507"/>
      <c r="M554" s="508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  <c r="AH554" s="252"/>
      <c r="AI554" s="252"/>
      <c r="AJ554" s="252"/>
      <c r="AK554" s="252"/>
      <c r="AL554" s="252"/>
    </row>
    <row r="555" ht="15.75" customHeight="1">
      <c r="A555" s="301"/>
      <c r="B555" s="252"/>
      <c r="C555" s="252"/>
      <c r="D555" s="252"/>
      <c r="E555" s="252"/>
      <c r="F555" s="592"/>
      <c r="G555" s="252"/>
      <c r="H555" s="455"/>
      <c r="I555" s="252"/>
      <c r="J555" s="252"/>
      <c r="K555" s="252"/>
      <c r="L555" s="507"/>
      <c r="M555" s="508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  <c r="AH555" s="252"/>
      <c r="AI555" s="252"/>
      <c r="AJ555" s="252"/>
      <c r="AK555" s="252"/>
      <c r="AL555" s="252"/>
    </row>
    <row r="556" ht="15.75" customHeight="1">
      <c r="A556" s="301"/>
      <c r="B556" s="252"/>
      <c r="C556" s="252"/>
      <c r="D556" s="252"/>
      <c r="E556" s="252"/>
      <c r="F556" s="592"/>
      <c r="G556" s="252"/>
      <c r="H556" s="455"/>
      <c r="I556" s="252"/>
      <c r="J556" s="252"/>
      <c r="K556" s="252"/>
      <c r="L556" s="507"/>
      <c r="M556" s="508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  <c r="AH556" s="252"/>
      <c r="AI556" s="252"/>
      <c r="AJ556" s="252"/>
      <c r="AK556" s="252"/>
      <c r="AL556" s="252"/>
    </row>
    <row r="557" ht="15.75" customHeight="1">
      <c r="A557" s="301"/>
      <c r="B557" s="252"/>
      <c r="C557" s="252"/>
      <c r="D557" s="252"/>
      <c r="E557" s="252"/>
      <c r="F557" s="592"/>
      <c r="G557" s="252"/>
      <c r="H557" s="455"/>
      <c r="I557" s="252"/>
      <c r="J557" s="252"/>
      <c r="K557" s="252"/>
      <c r="L557" s="507"/>
      <c r="M557" s="508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  <c r="AH557" s="252"/>
      <c r="AI557" s="252"/>
      <c r="AJ557" s="252"/>
      <c r="AK557" s="252"/>
      <c r="AL557" s="252"/>
    </row>
    <row r="558" ht="15.75" customHeight="1">
      <c r="A558" s="301"/>
      <c r="B558" s="252"/>
      <c r="C558" s="252"/>
      <c r="D558" s="252"/>
      <c r="E558" s="252"/>
      <c r="F558" s="592"/>
      <c r="G558" s="252"/>
      <c r="H558" s="455"/>
      <c r="I558" s="252"/>
      <c r="J558" s="252"/>
      <c r="K558" s="252"/>
      <c r="L558" s="507"/>
      <c r="M558" s="508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  <c r="AH558" s="252"/>
      <c r="AI558" s="252"/>
      <c r="AJ558" s="252"/>
      <c r="AK558" s="252"/>
      <c r="AL558" s="252"/>
    </row>
    <row r="559" ht="15.75" customHeight="1">
      <c r="A559" s="301"/>
      <c r="B559" s="252"/>
      <c r="C559" s="252"/>
      <c r="D559" s="252"/>
      <c r="E559" s="252"/>
      <c r="F559" s="592"/>
      <c r="G559" s="252"/>
      <c r="H559" s="455"/>
      <c r="I559" s="252"/>
      <c r="J559" s="252"/>
      <c r="K559" s="252"/>
      <c r="L559" s="507"/>
      <c r="M559" s="508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  <c r="AH559" s="252"/>
      <c r="AI559" s="252"/>
      <c r="AJ559" s="252"/>
      <c r="AK559" s="252"/>
      <c r="AL559" s="252"/>
    </row>
    <row r="560" ht="15.75" customHeight="1">
      <c r="A560" s="301"/>
      <c r="B560" s="252"/>
      <c r="C560" s="252"/>
      <c r="D560" s="252"/>
      <c r="E560" s="252"/>
      <c r="F560" s="592"/>
      <c r="G560" s="252"/>
      <c r="H560" s="455"/>
      <c r="I560" s="252"/>
      <c r="J560" s="252"/>
      <c r="K560" s="252"/>
      <c r="L560" s="507"/>
      <c r="M560" s="508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  <c r="AH560" s="252"/>
      <c r="AI560" s="252"/>
      <c r="AJ560" s="252"/>
      <c r="AK560" s="252"/>
      <c r="AL560" s="252"/>
    </row>
    <row r="561" ht="15.75" customHeight="1">
      <c r="A561" s="301"/>
      <c r="B561" s="252"/>
      <c r="C561" s="252"/>
      <c r="D561" s="252"/>
      <c r="E561" s="252"/>
      <c r="F561" s="592"/>
      <c r="G561" s="252"/>
      <c r="H561" s="455"/>
      <c r="I561" s="252"/>
      <c r="J561" s="252"/>
      <c r="K561" s="252"/>
      <c r="L561" s="507"/>
      <c r="M561" s="508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  <c r="AH561" s="252"/>
      <c r="AI561" s="252"/>
      <c r="AJ561" s="252"/>
      <c r="AK561" s="252"/>
      <c r="AL561" s="252"/>
    </row>
    <row r="562" ht="15.75" customHeight="1">
      <c r="A562" s="301"/>
      <c r="B562" s="252"/>
      <c r="C562" s="252"/>
      <c r="D562" s="252"/>
      <c r="E562" s="252"/>
      <c r="F562" s="592"/>
      <c r="G562" s="252"/>
      <c r="H562" s="455"/>
      <c r="I562" s="252"/>
      <c r="J562" s="252"/>
      <c r="K562" s="252"/>
      <c r="L562" s="507"/>
      <c r="M562" s="508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  <c r="AH562" s="252"/>
      <c r="AI562" s="252"/>
      <c r="AJ562" s="252"/>
      <c r="AK562" s="252"/>
      <c r="AL562" s="252"/>
    </row>
    <row r="563" ht="15.75" customHeight="1">
      <c r="A563" s="301"/>
      <c r="B563" s="252"/>
      <c r="C563" s="252"/>
      <c r="D563" s="252"/>
      <c r="E563" s="252"/>
      <c r="F563" s="592"/>
      <c r="G563" s="252"/>
      <c r="H563" s="455"/>
      <c r="I563" s="252"/>
      <c r="J563" s="252"/>
      <c r="K563" s="252"/>
      <c r="L563" s="507"/>
      <c r="M563" s="508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  <c r="AH563" s="252"/>
      <c r="AI563" s="252"/>
      <c r="AJ563" s="252"/>
      <c r="AK563" s="252"/>
      <c r="AL563" s="252"/>
    </row>
    <row r="564" ht="15.75" customHeight="1">
      <c r="A564" s="301"/>
      <c r="B564" s="252"/>
      <c r="C564" s="252"/>
      <c r="D564" s="252"/>
      <c r="E564" s="252"/>
      <c r="F564" s="592"/>
      <c r="G564" s="252"/>
      <c r="H564" s="455"/>
      <c r="I564" s="252"/>
      <c r="J564" s="252"/>
      <c r="K564" s="252"/>
      <c r="L564" s="507"/>
      <c r="M564" s="508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  <c r="AH564" s="252"/>
      <c r="AI564" s="252"/>
      <c r="AJ564" s="252"/>
      <c r="AK564" s="252"/>
      <c r="AL564" s="252"/>
    </row>
    <row r="565" ht="15.75" customHeight="1">
      <c r="A565" s="301"/>
      <c r="B565" s="252"/>
      <c r="C565" s="252"/>
      <c r="D565" s="252"/>
      <c r="E565" s="252"/>
      <c r="F565" s="592"/>
      <c r="G565" s="252"/>
      <c r="H565" s="455"/>
      <c r="I565" s="252"/>
      <c r="J565" s="252"/>
      <c r="K565" s="252"/>
      <c r="L565" s="507"/>
      <c r="M565" s="508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  <c r="AH565" s="252"/>
      <c r="AI565" s="252"/>
      <c r="AJ565" s="252"/>
      <c r="AK565" s="252"/>
      <c r="AL565" s="252"/>
    </row>
    <row r="566" ht="15.75" customHeight="1">
      <c r="A566" s="301"/>
      <c r="B566" s="252"/>
      <c r="C566" s="252"/>
      <c r="D566" s="252"/>
      <c r="E566" s="252"/>
      <c r="F566" s="592"/>
      <c r="G566" s="252"/>
      <c r="H566" s="455"/>
      <c r="I566" s="252"/>
      <c r="J566" s="252"/>
      <c r="K566" s="252"/>
      <c r="L566" s="507"/>
      <c r="M566" s="508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  <c r="AH566" s="252"/>
      <c r="AI566" s="252"/>
      <c r="AJ566" s="252"/>
      <c r="AK566" s="252"/>
      <c r="AL566" s="252"/>
    </row>
    <row r="567" ht="15.75" customHeight="1">
      <c r="A567" s="301"/>
      <c r="B567" s="252"/>
      <c r="C567" s="252"/>
      <c r="D567" s="252"/>
      <c r="E567" s="252"/>
      <c r="F567" s="592"/>
      <c r="G567" s="252"/>
      <c r="H567" s="455"/>
      <c r="I567" s="252"/>
      <c r="J567" s="252"/>
      <c r="K567" s="252"/>
      <c r="L567" s="507"/>
      <c r="M567" s="508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  <c r="AH567" s="252"/>
      <c r="AI567" s="252"/>
      <c r="AJ567" s="252"/>
      <c r="AK567" s="252"/>
      <c r="AL567" s="252"/>
    </row>
    <row r="568" ht="15.75" customHeight="1">
      <c r="A568" s="301"/>
      <c r="B568" s="252"/>
      <c r="C568" s="252"/>
      <c r="D568" s="252"/>
      <c r="E568" s="252"/>
      <c r="F568" s="592"/>
      <c r="G568" s="252"/>
      <c r="H568" s="455"/>
      <c r="I568" s="252"/>
      <c r="J568" s="252"/>
      <c r="K568" s="252"/>
      <c r="L568" s="507"/>
      <c r="M568" s="508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  <c r="AH568" s="252"/>
      <c r="AI568" s="252"/>
      <c r="AJ568" s="252"/>
      <c r="AK568" s="252"/>
      <c r="AL568" s="252"/>
    </row>
    <row r="569" ht="15.75" customHeight="1">
      <c r="A569" s="301"/>
      <c r="B569" s="252"/>
      <c r="C569" s="252"/>
      <c r="D569" s="252"/>
      <c r="E569" s="252"/>
      <c r="F569" s="592"/>
      <c r="G569" s="252"/>
      <c r="H569" s="455"/>
      <c r="I569" s="252"/>
      <c r="J569" s="252"/>
      <c r="K569" s="252"/>
      <c r="L569" s="507"/>
      <c r="M569" s="508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  <c r="AH569" s="252"/>
      <c r="AI569" s="252"/>
      <c r="AJ569" s="252"/>
      <c r="AK569" s="252"/>
      <c r="AL569" s="252"/>
    </row>
    <row r="570" ht="15.75" customHeight="1">
      <c r="A570" s="301"/>
      <c r="B570" s="252"/>
      <c r="C570" s="252"/>
      <c r="D570" s="252"/>
      <c r="E570" s="252"/>
      <c r="F570" s="592"/>
      <c r="G570" s="252"/>
      <c r="H570" s="455"/>
      <c r="I570" s="252"/>
      <c r="J570" s="252"/>
      <c r="K570" s="252"/>
      <c r="L570" s="507"/>
      <c r="M570" s="508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  <c r="AH570" s="252"/>
      <c r="AI570" s="252"/>
      <c r="AJ570" s="252"/>
      <c r="AK570" s="252"/>
      <c r="AL570" s="252"/>
    </row>
    <row r="571" ht="15.75" customHeight="1">
      <c r="A571" s="301"/>
      <c r="B571" s="252"/>
      <c r="C571" s="252"/>
      <c r="D571" s="252"/>
      <c r="E571" s="252"/>
      <c r="F571" s="592"/>
      <c r="G571" s="252"/>
      <c r="H571" s="455"/>
      <c r="I571" s="252"/>
      <c r="J571" s="252"/>
      <c r="K571" s="252"/>
      <c r="L571" s="507"/>
      <c r="M571" s="508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  <c r="AK571" s="252"/>
      <c r="AL571" s="252"/>
    </row>
    <row r="572" ht="15.75" customHeight="1">
      <c r="A572" s="301"/>
      <c r="B572" s="252"/>
      <c r="C572" s="252"/>
      <c r="D572" s="252"/>
      <c r="E572" s="252"/>
      <c r="F572" s="592"/>
      <c r="G572" s="252"/>
      <c r="H572" s="455"/>
      <c r="I572" s="252"/>
      <c r="J572" s="252"/>
      <c r="K572" s="252"/>
      <c r="L572" s="507"/>
      <c r="M572" s="508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  <c r="AK572" s="252"/>
      <c r="AL572" s="252"/>
    </row>
    <row r="573" ht="15.75" customHeight="1">
      <c r="A573" s="301"/>
      <c r="B573" s="252"/>
      <c r="C573" s="252"/>
      <c r="D573" s="252"/>
      <c r="E573" s="252"/>
      <c r="F573" s="592"/>
      <c r="G573" s="252"/>
      <c r="H573" s="455"/>
      <c r="I573" s="252"/>
      <c r="J573" s="252"/>
      <c r="K573" s="252"/>
      <c r="L573" s="507"/>
      <c r="M573" s="508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  <c r="AK573" s="252"/>
      <c r="AL573" s="252"/>
    </row>
    <row r="574" ht="15.75" customHeight="1">
      <c r="A574" s="301"/>
      <c r="B574" s="252"/>
      <c r="C574" s="252"/>
      <c r="D574" s="252"/>
      <c r="E574" s="252"/>
      <c r="F574" s="592"/>
      <c r="G574" s="252"/>
      <c r="H574" s="455"/>
      <c r="I574" s="252"/>
      <c r="J574" s="252"/>
      <c r="K574" s="252"/>
      <c r="L574" s="507"/>
      <c r="M574" s="508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  <c r="AK574" s="252"/>
      <c r="AL574" s="252"/>
    </row>
    <row r="575" ht="15.75" customHeight="1">
      <c r="A575" s="301"/>
      <c r="B575" s="252"/>
      <c r="C575" s="252"/>
      <c r="D575" s="252"/>
      <c r="E575" s="252"/>
      <c r="F575" s="592"/>
      <c r="G575" s="252"/>
      <c r="H575" s="455"/>
      <c r="I575" s="252"/>
      <c r="J575" s="252"/>
      <c r="K575" s="252"/>
      <c r="L575" s="507"/>
      <c r="M575" s="508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  <c r="AK575" s="252"/>
      <c r="AL575" s="252"/>
    </row>
    <row r="576" ht="15.75" customHeight="1">
      <c r="A576" s="301"/>
      <c r="B576" s="252"/>
      <c r="C576" s="252"/>
      <c r="D576" s="252"/>
      <c r="E576" s="252"/>
      <c r="F576" s="592"/>
      <c r="G576" s="252"/>
      <c r="H576" s="455"/>
      <c r="I576" s="252"/>
      <c r="J576" s="252"/>
      <c r="K576" s="252"/>
      <c r="L576" s="507"/>
      <c r="M576" s="508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  <c r="AK576" s="252"/>
      <c r="AL576" s="252"/>
    </row>
    <row r="577" ht="15.75" customHeight="1">
      <c r="A577" s="301"/>
      <c r="B577" s="252"/>
      <c r="C577" s="252"/>
      <c r="D577" s="252"/>
      <c r="E577" s="252"/>
      <c r="F577" s="592"/>
      <c r="G577" s="252"/>
      <c r="H577" s="455"/>
      <c r="I577" s="252"/>
      <c r="J577" s="252"/>
      <c r="K577" s="252"/>
      <c r="L577" s="507"/>
      <c r="M577" s="508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  <c r="AK577" s="252"/>
      <c r="AL577" s="252"/>
    </row>
    <row r="578" ht="15.75" customHeight="1">
      <c r="A578" s="301"/>
      <c r="B578" s="252"/>
      <c r="C578" s="252"/>
      <c r="D578" s="252"/>
      <c r="E578" s="252"/>
      <c r="F578" s="592"/>
      <c r="G578" s="252"/>
      <c r="H578" s="455"/>
      <c r="I578" s="252"/>
      <c r="J578" s="252"/>
      <c r="K578" s="252"/>
      <c r="L578" s="507"/>
      <c r="M578" s="508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  <c r="AK578" s="252"/>
      <c r="AL578" s="252"/>
    </row>
    <row r="579" ht="15.75" customHeight="1">
      <c r="A579" s="301"/>
      <c r="B579" s="252"/>
      <c r="C579" s="252"/>
      <c r="D579" s="252"/>
      <c r="E579" s="252"/>
      <c r="F579" s="592"/>
      <c r="G579" s="252"/>
      <c r="H579" s="455"/>
      <c r="I579" s="252"/>
      <c r="J579" s="252"/>
      <c r="K579" s="252"/>
      <c r="L579" s="507"/>
      <c r="M579" s="508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  <c r="AH579" s="252"/>
      <c r="AI579" s="252"/>
      <c r="AJ579" s="252"/>
      <c r="AK579" s="252"/>
      <c r="AL579" s="252"/>
    </row>
    <row r="580" ht="15.75" customHeight="1">
      <c r="A580" s="301"/>
      <c r="B580" s="252"/>
      <c r="C580" s="252"/>
      <c r="D580" s="252"/>
      <c r="E580" s="252"/>
      <c r="F580" s="592"/>
      <c r="G580" s="252"/>
      <c r="H580" s="455"/>
      <c r="I580" s="252"/>
      <c r="J580" s="252"/>
      <c r="K580" s="252"/>
      <c r="L580" s="507"/>
      <c r="M580" s="508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  <c r="AH580" s="252"/>
      <c r="AI580" s="252"/>
      <c r="AJ580" s="252"/>
      <c r="AK580" s="252"/>
      <c r="AL580" s="252"/>
    </row>
    <row r="581" ht="15.75" customHeight="1">
      <c r="A581" s="301"/>
      <c r="B581" s="252"/>
      <c r="C581" s="252"/>
      <c r="D581" s="252"/>
      <c r="E581" s="252"/>
      <c r="F581" s="592"/>
      <c r="G581" s="252"/>
      <c r="H581" s="455"/>
      <c r="I581" s="252"/>
      <c r="J581" s="252"/>
      <c r="K581" s="252"/>
      <c r="L581" s="507"/>
      <c r="M581" s="508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  <c r="AH581" s="252"/>
      <c r="AI581" s="252"/>
      <c r="AJ581" s="252"/>
      <c r="AK581" s="252"/>
      <c r="AL581" s="252"/>
    </row>
    <row r="582" ht="15.75" customHeight="1">
      <c r="A582" s="301"/>
      <c r="B582" s="252"/>
      <c r="C582" s="252"/>
      <c r="D582" s="252"/>
      <c r="E582" s="252"/>
      <c r="F582" s="592"/>
      <c r="G582" s="252"/>
      <c r="H582" s="455"/>
      <c r="I582" s="252"/>
      <c r="J582" s="252"/>
      <c r="K582" s="252"/>
      <c r="L582" s="507"/>
      <c r="M582" s="508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  <c r="AH582" s="252"/>
      <c r="AI582" s="252"/>
      <c r="AJ582" s="252"/>
      <c r="AK582" s="252"/>
      <c r="AL582" s="252"/>
    </row>
    <row r="583" ht="15.75" customHeight="1">
      <c r="A583" s="301"/>
      <c r="B583" s="252"/>
      <c r="C583" s="252"/>
      <c r="D583" s="252"/>
      <c r="E583" s="252"/>
      <c r="F583" s="592"/>
      <c r="G583" s="252"/>
      <c r="H583" s="455"/>
      <c r="I583" s="252"/>
      <c r="J583" s="252"/>
      <c r="K583" s="252"/>
      <c r="L583" s="507"/>
      <c r="M583" s="508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  <c r="AH583" s="252"/>
      <c r="AI583" s="252"/>
      <c r="AJ583" s="252"/>
      <c r="AK583" s="252"/>
      <c r="AL583" s="252"/>
    </row>
    <row r="584" ht="15.75" customHeight="1">
      <c r="A584" s="301"/>
      <c r="B584" s="252"/>
      <c r="C584" s="252"/>
      <c r="D584" s="252"/>
      <c r="E584" s="252"/>
      <c r="F584" s="592"/>
      <c r="G584" s="252"/>
      <c r="H584" s="455"/>
      <c r="I584" s="252"/>
      <c r="J584" s="252"/>
      <c r="K584" s="252"/>
      <c r="L584" s="507"/>
      <c r="M584" s="508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  <c r="AH584" s="252"/>
      <c r="AI584" s="252"/>
      <c r="AJ584" s="252"/>
      <c r="AK584" s="252"/>
      <c r="AL584" s="252"/>
    </row>
    <row r="585" ht="15.75" customHeight="1">
      <c r="A585" s="301"/>
      <c r="B585" s="252"/>
      <c r="C585" s="252"/>
      <c r="D585" s="252"/>
      <c r="E585" s="252"/>
      <c r="F585" s="592"/>
      <c r="G585" s="252"/>
      <c r="H585" s="455"/>
      <c r="I585" s="252"/>
      <c r="J585" s="252"/>
      <c r="K585" s="252"/>
      <c r="L585" s="507"/>
      <c r="M585" s="508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  <c r="AH585" s="252"/>
      <c r="AI585" s="252"/>
      <c r="AJ585" s="252"/>
      <c r="AK585" s="252"/>
      <c r="AL585" s="252"/>
    </row>
    <row r="586" ht="15.75" customHeight="1">
      <c r="A586" s="301"/>
      <c r="B586" s="252"/>
      <c r="C586" s="252"/>
      <c r="D586" s="252"/>
      <c r="E586" s="252"/>
      <c r="F586" s="592"/>
      <c r="G586" s="252"/>
      <c r="H586" s="455"/>
      <c r="I586" s="252"/>
      <c r="J586" s="252"/>
      <c r="K586" s="252"/>
      <c r="L586" s="507"/>
      <c r="M586" s="508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  <c r="AH586" s="252"/>
      <c r="AI586" s="252"/>
      <c r="AJ586" s="252"/>
      <c r="AK586" s="252"/>
      <c r="AL586" s="252"/>
    </row>
    <row r="587" ht="15.75" customHeight="1">
      <c r="A587" s="301"/>
      <c r="B587" s="252"/>
      <c r="C587" s="252"/>
      <c r="D587" s="252"/>
      <c r="E587" s="252"/>
      <c r="F587" s="592"/>
      <c r="G587" s="252"/>
      <c r="H587" s="455"/>
      <c r="I587" s="252"/>
      <c r="J587" s="252"/>
      <c r="K587" s="252"/>
      <c r="L587" s="507"/>
      <c r="M587" s="508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  <c r="AH587" s="252"/>
      <c r="AI587" s="252"/>
      <c r="AJ587" s="252"/>
      <c r="AK587" s="252"/>
      <c r="AL587" s="252"/>
    </row>
    <row r="588" ht="15.75" customHeight="1">
      <c r="A588" s="301"/>
      <c r="B588" s="252"/>
      <c r="C588" s="252"/>
      <c r="D588" s="252"/>
      <c r="E588" s="252"/>
      <c r="F588" s="592"/>
      <c r="G588" s="252"/>
      <c r="H588" s="455"/>
      <c r="I588" s="252"/>
      <c r="J588" s="252"/>
      <c r="K588" s="252"/>
      <c r="L588" s="507"/>
      <c r="M588" s="508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  <c r="AH588" s="252"/>
      <c r="AI588" s="252"/>
      <c r="AJ588" s="252"/>
      <c r="AK588" s="252"/>
      <c r="AL588" s="252"/>
    </row>
    <row r="589" ht="15.75" customHeight="1">
      <c r="A589" s="301"/>
      <c r="B589" s="252"/>
      <c r="C589" s="252"/>
      <c r="D589" s="252"/>
      <c r="E589" s="252"/>
      <c r="F589" s="592"/>
      <c r="G589" s="252"/>
      <c r="H589" s="455"/>
      <c r="I589" s="252"/>
      <c r="J589" s="252"/>
      <c r="K589" s="252"/>
      <c r="L589" s="507"/>
      <c r="M589" s="508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  <c r="AH589" s="252"/>
      <c r="AI589" s="252"/>
      <c r="AJ589" s="252"/>
      <c r="AK589" s="252"/>
      <c r="AL589" s="252"/>
    </row>
    <row r="590" ht="15.75" customHeight="1">
      <c r="A590" s="301"/>
      <c r="B590" s="252"/>
      <c r="C590" s="252"/>
      <c r="D590" s="252"/>
      <c r="E590" s="252"/>
      <c r="F590" s="592"/>
      <c r="G590" s="252"/>
      <c r="H590" s="455"/>
      <c r="I590" s="252"/>
      <c r="J590" s="252"/>
      <c r="K590" s="252"/>
      <c r="L590" s="507"/>
      <c r="M590" s="508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  <c r="AH590" s="252"/>
      <c r="AI590" s="252"/>
      <c r="AJ590" s="252"/>
      <c r="AK590" s="252"/>
      <c r="AL590" s="252"/>
    </row>
    <row r="591" ht="15.75" customHeight="1">
      <c r="A591" s="301"/>
      <c r="B591" s="252"/>
      <c r="C591" s="252"/>
      <c r="D591" s="252"/>
      <c r="E591" s="252"/>
      <c r="F591" s="592"/>
      <c r="G591" s="252"/>
      <c r="H591" s="455"/>
      <c r="I591" s="252"/>
      <c r="J591" s="252"/>
      <c r="K591" s="252"/>
      <c r="L591" s="507"/>
      <c r="M591" s="508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  <c r="AH591" s="252"/>
      <c r="AI591" s="252"/>
      <c r="AJ591" s="252"/>
      <c r="AK591" s="252"/>
      <c r="AL591" s="252"/>
    </row>
    <row r="592" ht="15.75" customHeight="1">
      <c r="A592" s="301"/>
      <c r="B592" s="252"/>
      <c r="C592" s="252"/>
      <c r="D592" s="252"/>
      <c r="E592" s="252"/>
      <c r="F592" s="592"/>
      <c r="G592" s="252"/>
      <c r="H592" s="455"/>
      <c r="I592" s="252"/>
      <c r="J592" s="252"/>
      <c r="K592" s="252"/>
      <c r="L592" s="507"/>
      <c r="M592" s="508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  <c r="AH592" s="252"/>
      <c r="AI592" s="252"/>
      <c r="AJ592" s="252"/>
      <c r="AK592" s="252"/>
      <c r="AL592" s="252"/>
    </row>
    <row r="593" ht="15.75" customHeight="1">
      <c r="A593" s="301"/>
      <c r="B593" s="252"/>
      <c r="C593" s="252"/>
      <c r="D593" s="252"/>
      <c r="E593" s="252"/>
      <c r="F593" s="592"/>
      <c r="G593" s="252"/>
      <c r="H593" s="455"/>
      <c r="I593" s="252"/>
      <c r="J593" s="252"/>
      <c r="K593" s="252"/>
      <c r="L593" s="507"/>
      <c r="M593" s="508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  <c r="AH593" s="252"/>
      <c r="AI593" s="252"/>
      <c r="AJ593" s="252"/>
      <c r="AK593" s="252"/>
      <c r="AL593" s="252"/>
    </row>
    <row r="594" ht="15.75" customHeight="1">
      <c r="A594" s="301"/>
      <c r="B594" s="252"/>
      <c r="C594" s="252"/>
      <c r="D594" s="252"/>
      <c r="E594" s="252"/>
      <c r="F594" s="592"/>
      <c r="G594" s="252"/>
      <c r="H594" s="455"/>
      <c r="I594" s="252"/>
      <c r="J594" s="252"/>
      <c r="K594" s="252"/>
      <c r="L594" s="507"/>
      <c r="M594" s="508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  <c r="AH594" s="252"/>
      <c r="AI594" s="252"/>
      <c r="AJ594" s="252"/>
      <c r="AK594" s="252"/>
      <c r="AL594" s="252"/>
    </row>
    <row r="595" ht="15.75" customHeight="1">
      <c r="A595" s="301"/>
      <c r="B595" s="252"/>
      <c r="C595" s="252"/>
      <c r="D595" s="252"/>
      <c r="E595" s="252"/>
      <c r="F595" s="592"/>
      <c r="G595" s="252"/>
      <c r="H595" s="455"/>
      <c r="I595" s="252"/>
      <c r="J595" s="252"/>
      <c r="K595" s="252"/>
      <c r="L595" s="507"/>
      <c r="M595" s="508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  <c r="AH595" s="252"/>
      <c r="AI595" s="252"/>
      <c r="AJ595" s="252"/>
      <c r="AK595" s="252"/>
      <c r="AL595" s="252"/>
    </row>
    <row r="596" ht="15.75" customHeight="1">
      <c r="A596" s="301"/>
      <c r="B596" s="252"/>
      <c r="C596" s="252"/>
      <c r="D596" s="252"/>
      <c r="E596" s="252"/>
      <c r="F596" s="592"/>
      <c r="G596" s="252"/>
      <c r="H596" s="455"/>
      <c r="I596" s="252"/>
      <c r="J596" s="252"/>
      <c r="K596" s="252"/>
      <c r="L596" s="507"/>
      <c r="M596" s="508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  <c r="AH596" s="252"/>
      <c r="AI596" s="252"/>
      <c r="AJ596" s="252"/>
      <c r="AK596" s="252"/>
      <c r="AL596" s="252"/>
    </row>
    <row r="597" ht="15.75" customHeight="1">
      <c r="A597" s="301"/>
      <c r="B597" s="252"/>
      <c r="C597" s="252"/>
      <c r="D597" s="252"/>
      <c r="E597" s="252"/>
      <c r="F597" s="592"/>
      <c r="G597" s="252"/>
      <c r="H597" s="455"/>
      <c r="I597" s="252"/>
      <c r="J597" s="252"/>
      <c r="K597" s="252"/>
      <c r="L597" s="507"/>
      <c r="M597" s="508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  <c r="AH597" s="252"/>
      <c r="AI597" s="252"/>
      <c r="AJ597" s="252"/>
      <c r="AK597" s="252"/>
      <c r="AL597" s="252"/>
    </row>
    <row r="598" ht="15.75" customHeight="1">
      <c r="A598" s="301"/>
      <c r="B598" s="252"/>
      <c r="C598" s="252"/>
      <c r="D598" s="252"/>
      <c r="E598" s="252"/>
      <c r="F598" s="592"/>
      <c r="G598" s="252"/>
      <c r="H598" s="455"/>
      <c r="I598" s="252"/>
      <c r="J598" s="252"/>
      <c r="K598" s="252"/>
      <c r="L598" s="507"/>
      <c r="M598" s="508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  <c r="AH598" s="252"/>
      <c r="AI598" s="252"/>
      <c r="AJ598" s="252"/>
      <c r="AK598" s="252"/>
      <c r="AL598" s="252"/>
    </row>
    <row r="599" ht="15.75" customHeight="1">
      <c r="A599" s="301"/>
      <c r="B599" s="252"/>
      <c r="C599" s="252"/>
      <c r="D599" s="252"/>
      <c r="E599" s="252"/>
      <c r="F599" s="592"/>
      <c r="G599" s="252"/>
      <c r="H599" s="455"/>
      <c r="I599" s="252"/>
      <c r="J599" s="252"/>
      <c r="K599" s="252"/>
      <c r="L599" s="507"/>
      <c r="M599" s="508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  <c r="AH599" s="252"/>
      <c r="AI599" s="252"/>
      <c r="AJ599" s="252"/>
      <c r="AK599" s="252"/>
      <c r="AL599" s="252"/>
    </row>
    <row r="600" ht="15.75" customHeight="1">
      <c r="A600" s="301"/>
      <c r="B600" s="252"/>
      <c r="C600" s="252"/>
      <c r="D600" s="252"/>
      <c r="E600" s="252"/>
      <c r="F600" s="592"/>
      <c r="G600" s="252"/>
      <c r="H600" s="455"/>
      <c r="I600" s="252"/>
      <c r="J600" s="252"/>
      <c r="K600" s="252"/>
      <c r="L600" s="507"/>
      <c r="M600" s="508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  <c r="AH600" s="252"/>
      <c r="AI600" s="252"/>
      <c r="AJ600" s="252"/>
      <c r="AK600" s="252"/>
      <c r="AL600" s="252"/>
    </row>
    <row r="601" ht="15.75" customHeight="1">
      <c r="A601" s="301"/>
      <c r="B601" s="252"/>
      <c r="C601" s="252"/>
      <c r="D601" s="252"/>
      <c r="E601" s="252"/>
      <c r="F601" s="592"/>
      <c r="G601" s="252"/>
      <c r="H601" s="455"/>
      <c r="I601" s="252"/>
      <c r="J601" s="252"/>
      <c r="K601" s="252"/>
      <c r="L601" s="507"/>
      <c r="M601" s="508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  <c r="AH601" s="252"/>
      <c r="AI601" s="252"/>
      <c r="AJ601" s="252"/>
      <c r="AK601" s="252"/>
      <c r="AL601" s="252"/>
    </row>
    <row r="602" ht="15.75" customHeight="1">
      <c r="A602" s="301"/>
      <c r="B602" s="252"/>
      <c r="C602" s="252"/>
      <c r="D602" s="252"/>
      <c r="E602" s="252"/>
      <c r="F602" s="592"/>
      <c r="G602" s="252"/>
      <c r="H602" s="455"/>
      <c r="I602" s="252"/>
      <c r="J602" s="252"/>
      <c r="K602" s="252"/>
      <c r="L602" s="507"/>
      <c r="M602" s="508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  <c r="AH602" s="252"/>
      <c r="AI602" s="252"/>
      <c r="AJ602" s="252"/>
      <c r="AK602" s="252"/>
      <c r="AL602" s="252"/>
    </row>
    <row r="603" ht="15.75" customHeight="1">
      <c r="A603" s="301"/>
      <c r="B603" s="252"/>
      <c r="C603" s="252"/>
      <c r="D603" s="252"/>
      <c r="E603" s="252"/>
      <c r="F603" s="592"/>
      <c r="G603" s="252"/>
      <c r="H603" s="455"/>
      <c r="I603" s="252"/>
      <c r="J603" s="252"/>
      <c r="K603" s="252"/>
      <c r="L603" s="507"/>
      <c r="M603" s="508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  <c r="AH603" s="252"/>
      <c r="AI603" s="252"/>
      <c r="AJ603" s="252"/>
      <c r="AK603" s="252"/>
      <c r="AL603" s="252"/>
    </row>
    <row r="604" ht="15.75" customHeight="1">
      <c r="A604" s="301"/>
      <c r="B604" s="252"/>
      <c r="C604" s="252"/>
      <c r="D604" s="252"/>
      <c r="E604" s="252"/>
      <c r="F604" s="592"/>
      <c r="G604" s="252"/>
      <c r="H604" s="455"/>
      <c r="I604" s="252"/>
      <c r="J604" s="252"/>
      <c r="K604" s="252"/>
      <c r="L604" s="507"/>
      <c r="M604" s="508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  <c r="AH604" s="252"/>
      <c r="AI604" s="252"/>
      <c r="AJ604" s="252"/>
      <c r="AK604" s="252"/>
      <c r="AL604" s="252"/>
    </row>
    <row r="605" ht="15.75" customHeight="1">
      <c r="A605" s="301"/>
      <c r="B605" s="252"/>
      <c r="C605" s="252"/>
      <c r="D605" s="252"/>
      <c r="E605" s="252"/>
      <c r="F605" s="592"/>
      <c r="G605" s="252"/>
      <c r="H605" s="455"/>
      <c r="I605" s="252"/>
      <c r="J605" s="252"/>
      <c r="K605" s="252"/>
      <c r="L605" s="507"/>
      <c r="M605" s="508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  <c r="AH605" s="252"/>
      <c r="AI605" s="252"/>
      <c r="AJ605" s="252"/>
      <c r="AK605" s="252"/>
      <c r="AL605" s="252"/>
    </row>
    <row r="606" ht="15.75" customHeight="1">
      <c r="A606" s="301"/>
      <c r="B606" s="252"/>
      <c r="C606" s="252"/>
      <c r="D606" s="252"/>
      <c r="E606" s="252"/>
      <c r="F606" s="592"/>
      <c r="G606" s="252"/>
      <c r="H606" s="455"/>
      <c r="I606" s="252"/>
      <c r="J606" s="252"/>
      <c r="K606" s="252"/>
      <c r="L606" s="507"/>
      <c r="M606" s="508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  <c r="AH606" s="252"/>
      <c r="AI606" s="252"/>
      <c r="AJ606" s="252"/>
      <c r="AK606" s="252"/>
      <c r="AL606" s="252"/>
    </row>
    <row r="607" ht="15.75" customHeight="1">
      <c r="A607" s="301"/>
      <c r="B607" s="252"/>
      <c r="C607" s="252"/>
      <c r="D607" s="252"/>
      <c r="E607" s="252"/>
      <c r="F607" s="592"/>
      <c r="G607" s="252"/>
      <c r="H607" s="455"/>
      <c r="I607" s="252"/>
      <c r="J607" s="252"/>
      <c r="K607" s="252"/>
      <c r="L607" s="507"/>
      <c r="M607" s="508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  <c r="AH607" s="252"/>
      <c r="AI607" s="252"/>
      <c r="AJ607" s="252"/>
      <c r="AK607" s="252"/>
      <c r="AL607" s="252"/>
    </row>
    <row r="608" ht="15.75" customHeight="1">
      <c r="A608" s="301"/>
      <c r="B608" s="252"/>
      <c r="C608" s="252"/>
      <c r="D608" s="252"/>
      <c r="E608" s="252"/>
      <c r="F608" s="592"/>
      <c r="G608" s="252"/>
      <c r="H608" s="455"/>
      <c r="I608" s="252"/>
      <c r="J608" s="252"/>
      <c r="K608" s="252"/>
      <c r="L608" s="507"/>
      <c r="M608" s="508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  <c r="AH608" s="252"/>
      <c r="AI608" s="252"/>
      <c r="AJ608" s="252"/>
      <c r="AK608" s="252"/>
      <c r="AL608" s="252"/>
    </row>
    <row r="609" ht="15.75" customHeight="1">
      <c r="A609" s="301"/>
      <c r="B609" s="252"/>
      <c r="C609" s="252"/>
      <c r="D609" s="252"/>
      <c r="E609" s="252"/>
      <c r="F609" s="592"/>
      <c r="G609" s="252"/>
      <c r="H609" s="455"/>
      <c r="I609" s="252"/>
      <c r="J609" s="252"/>
      <c r="K609" s="252"/>
      <c r="L609" s="507"/>
      <c r="M609" s="508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  <c r="AH609" s="252"/>
      <c r="AI609" s="252"/>
      <c r="AJ609" s="252"/>
      <c r="AK609" s="252"/>
      <c r="AL609" s="252"/>
    </row>
    <row r="610" ht="15.75" customHeight="1">
      <c r="A610" s="301"/>
      <c r="B610" s="252"/>
      <c r="C610" s="252"/>
      <c r="D610" s="252"/>
      <c r="E610" s="252"/>
      <c r="F610" s="592"/>
      <c r="G610" s="252"/>
      <c r="H610" s="455"/>
      <c r="I610" s="252"/>
      <c r="J610" s="252"/>
      <c r="K610" s="252"/>
      <c r="L610" s="507"/>
      <c r="M610" s="508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  <c r="AH610" s="252"/>
      <c r="AI610" s="252"/>
      <c r="AJ610" s="252"/>
      <c r="AK610" s="252"/>
      <c r="AL610" s="252"/>
    </row>
    <row r="611" ht="15.75" customHeight="1">
      <c r="A611" s="301"/>
      <c r="B611" s="252"/>
      <c r="C611" s="252"/>
      <c r="D611" s="252"/>
      <c r="E611" s="252"/>
      <c r="F611" s="592"/>
      <c r="G611" s="252"/>
      <c r="H611" s="455"/>
      <c r="I611" s="252"/>
      <c r="J611" s="252"/>
      <c r="K611" s="252"/>
      <c r="L611" s="507"/>
      <c r="M611" s="508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  <c r="AH611" s="252"/>
      <c r="AI611" s="252"/>
      <c r="AJ611" s="252"/>
      <c r="AK611" s="252"/>
      <c r="AL611" s="252"/>
    </row>
    <row r="612" ht="15.75" customHeight="1">
      <c r="A612" s="301"/>
      <c r="B612" s="252"/>
      <c r="C612" s="252"/>
      <c r="D612" s="252"/>
      <c r="E612" s="252"/>
      <c r="F612" s="592"/>
      <c r="G612" s="252"/>
      <c r="H612" s="455"/>
      <c r="I612" s="252"/>
      <c r="J612" s="252"/>
      <c r="K612" s="252"/>
      <c r="L612" s="507"/>
      <c r="M612" s="508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  <c r="AH612" s="252"/>
      <c r="AI612" s="252"/>
      <c r="AJ612" s="252"/>
      <c r="AK612" s="252"/>
      <c r="AL612" s="252"/>
    </row>
    <row r="613" ht="15.75" customHeight="1">
      <c r="A613" s="301"/>
      <c r="B613" s="252"/>
      <c r="C613" s="252"/>
      <c r="D613" s="252"/>
      <c r="E613" s="252"/>
      <c r="F613" s="592"/>
      <c r="G613" s="252"/>
      <c r="H613" s="455"/>
      <c r="I613" s="252"/>
      <c r="J613" s="252"/>
      <c r="K613" s="252"/>
      <c r="L613" s="507"/>
      <c r="M613" s="508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  <c r="AH613" s="252"/>
      <c r="AI613" s="252"/>
      <c r="AJ613" s="252"/>
      <c r="AK613" s="252"/>
      <c r="AL613" s="252"/>
    </row>
    <row r="614" ht="15.75" customHeight="1">
      <c r="A614" s="301"/>
      <c r="B614" s="252"/>
      <c r="C614" s="252"/>
      <c r="D614" s="252"/>
      <c r="E614" s="252"/>
      <c r="F614" s="592"/>
      <c r="G614" s="252"/>
      <c r="H614" s="455"/>
      <c r="I614" s="252"/>
      <c r="J614" s="252"/>
      <c r="K614" s="252"/>
      <c r="L614" s="507"/>
      <c r="M614" s="508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  <c r="AH614" s="252"/>
      <c r="AI614" s="252"/>
      <c r="AJ614" s="252"/>
      <c r="AK614" s="252"/>
      <c r="AL614" s="252"/>
    </row>
    <row r="615" ht="15.75" customHeight="1">
      <c r="A615" s="301"/>
      <c r="B615" s="252"/>
      <c r="C615" s="252"/>
      <c r="D615" s="252"/>
      <c r="E615" s="252"/>
      <c r="F615" s="592"/>
      <c r="G615" s="252"/>
      <c r="H615" s="455"/>
      <c r="I615" s="252"/>
      <c r="J615" s="252"/>
      <c r="K615" s="252"/>
      <c r="L615" s="507"/>
      <c r="M615" s="508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  <c r="AH615" s="252"/>
      <c r="AI615" s="252"/>
      <c r="AJ615" s="252"/>
      <c r="AK615" s="252"/>
      <c r="AL615" s="252"/>
    </row>
    <row r="616" ht="15.75" customHeight="1">
      <c r="A616" s="301"/>
      <c r="B616" s="252"/>
      <c r="C616" s="252"/>
      <c r="D616" s="252"/>
      <c r="E616" s="252"/>
      <c r="F616" s="592"/>
      <c r="G616" s="252"/>
      <c r="H616" s="455"/>
      <c r="I616" s="252"/>
      <c r="J616" s="252"/>
      <c r="K616" s="252"/>
      <c r="L616" s="507"/>
      <c r="M616" s="508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  <c r="AH616" s="252"/>
      <c r="AI616" s="252"/>
      <c r="AJ616" s="252"/>
      <c r="AK616" s="252"/>
      <c r="AL616" s="252"/>
    </row>
    <row r="617" ht="15.75" customHeight="1">
      <c r="A617" s="301"/>
      <c r="B617" s="252"/>
      <c r="C617" s="252"/>
      <c r="D617" s="252"/>
      <c r="E617" s="252"/>
      <c r="F617" s="592"/>
      <c r="G617" s="252"/>
      <c r="H617" s="455"/>
      <c r="I617" s="252"/>
      <c r="J617" s="252"/>
      <c r="K617" s="252"/>
      <c r="L617" s="507"/>
      <c r="M617" s="508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  <c r="AH617" s="252"/>
      <c r="AI617" s="252"/>
      <c r="AJ617" s="252"/>
      <c r="AK617" s="252"/>
      <c r="AL617" s="252"/>
    </row>
    <row r="618" ht="15.75" customHeight="1">
      <c r="A618" s="301"/>
      <c r="B618" s="252"/>
      <c r="C618" s="252"/>
      <c r="D618" s="252"/>
      <c r="E618" s="252"/>
      <c r="F618" s="592"/>
      <c r="G618" s="252"/>
      <c r="H618" s="455"/>
      <c r="I618" s="252"/>
      <c r="J618" s="252"/>
      <c r="K618" s="252"/>
      <c r="L618" s="507"/>
      <c r="M618" s="508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  <c r="AH618" s="252"/>
      <c r="AI618" s="252"/>
      <c r="AJ618" s="252"/>
      <c r="AK618" s="252"/>
      <c r="AL618" s="252"/>
    </row>
    <row r="619" ht="15.75" customHeight="1">
      <c r="A619" s="301"/>
      <c r="B619" s="252"/>
      <c r="C619" s="252"/>
      <c r="D619" s="252"/>
      <c r="E619" s="252"/>
      <c r="F619" s="592"/>
      <c r="G619" s="252"/>
      <c r="H619" s="455"/>
      <c r="I619" s="252"/>
      <c r="J619" s="252"/>
      <c r="K619" s="252"/>
      <c r="L619" s="507"/>
      <c r="M619" s="508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  <c r="AH619" s="252"/>
      <c r="AI619" s="252"/>
      <c r="AJ619" s="252"/>
      <c r="AK619" s="252"/>
      <c r="AL619" s="252"/>
    </row>
    <row r="620" ht="15.75" customHeight="1">
      <c r="A620" s="301"/>
      <c r="B620" s="252"/>
      <c r="C620" s="252"/>
      <c r="D620" s="252"/>
      <c r="E620" s="252"/>
      <c r="F620" s="592"/>
      <c r="G620" s="252"/>
      <c r="H620" s="455"/>
      <c r="I620" s="252"/>
      <c r="J620" s="252"/>
      <c r="K620" s="252"/>
      <c r="L620" s="507"/>
      <c r="M620" s="508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  <c r="AH620" s="252"/>
      <c r="AI620" s="252"/>
      <c r="AJ620" s="252"/>
      <c r="AK620" s="252"/>
      <c r="AL620" s="252"/>
    </row>
    <row r="621" ht="15.75" customHeight="1">
      <c r="A621" s="301"/>
      <c r="B621" s="252"/>
      <c r="C621" s="252"/>
      <c r="D621" s="252"/>
      <c r="E621" s="252"/>
      <c r="F621" s="592"/>
      <c r="G621" s="252"/>
      <c r="H621" s="455"/>
      <c r="I621" s="252"/>
      <c r="J621" s="252"/>
      <c r="K621" s="252"/>
      <c r="L621" s="507"/>
      <c r="M621" s="508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  <c r="AH621" s="252"/>
      <c r="AI621" s="252"/>
      <c r="AJ621" s="252"/>
      <c r="AK621" s="252"/>
      <c r="AL621" s="252"/>
    </row>
    <row r="622" ht="15.75" customHeight="1">
      <c r="A622" s="301"/>
      <c r="B622" s="252"/>
      <c r="C622" s="252"/>
      <c r="D622" s="252"/>
      <c r="E622" s="252"/>
      <c r="F622" s="592"/>
      <c r="G622" s="252"/>
      <c r="H622" s="455"/>
      <c r="I622" s="252"/>
      <c r="J622" s="252"/>
      <c r="K622" s="252"/>
      <c r="L622" s="507"/>
      <c r="M622" s="508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  <c r="AH622" s="252"/>
      <c r="AI622" s="252"/>
      <c r="AJ622" s="252"/>
      <c r="AK622" s="252"/>
      <c r="AL622" s="252"/>
    </row>
    <row r="623" ht="15.75" customHeight="1">
      <c r="A623" s="301"/>
      <c r="B623" s="252"/>
      <c r="C623" s="252"/>
      <c r="D623" s="252"/>
      <c r="E623" s="252"/>
      <c r="F623" s="592"/>
      <c r="G623" s="252"/>
      <c r="H623" s="455"/>
      <c r="I623" s="252"/>
      <c r="J623" s="252"/>
      <c r="K623" s="252"/>
      <c r="L623" s="507"/>
      <c r="M623" s="508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  <c r="AH623" s="252"/>
      <c r="AI623" s="252"/>
      <c r="AJ623" s="252"/>
      <c r="AK623" s="252"/>
      <c r="AL623" s="252"/>
    </row>
    <row r="624" ht="15.75" customHeight="1">
      <c r="A624" s="301"/>
      <c r="B624" s="252"/>
      <c r="C624" s="252"/>
      <c r="D624" s="252"/>
      <c r="E624" s="252"/>
      <c r="F624" s="592"/>
      <c r="G624" s="252"/>
      <c r="H624" s="455"/>
      <c r="I624" s="252"/>
      <c r="J624" s="252"/>
      <c r="K624" s="252"/>
      <c r="L624" s="507"/>
      <c r="M624" s="508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  <c r="AH624" s="252"/>
      <c r="AI624" s="252"/>
      <c r="AJ624" s="252"/>
      <c r="AK624" s="252"/>
      <c r="AL624" s="252"/>
    </row>
    <row r="625" ht="15.75" customHeight="1">
      <c r="A625" s="301"/>
      <c r="B625" s="252"/>
      <c r="C625" s="252"/>
      <c r="D625" s="252"/>
      <c r="E625" s="252"/>
      <c r="F625" s="592"/>
      <c r="G625" s="252"/>
      <c r="H625" s="455"/>
      <c r="I625" s="252"/>
      <c r="J625" s="252"/>
      <c r="K625" s="252"/>
      <c r="L625" s="507"/>
      <c r="M625" s="508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  <c r="AH625" s="252"/>
      <c r="AI625" s="252"/>
      <c r="AJ625" s="252"/>
      <c r="AK625" s="252"/>
      <c r="AL625" s="252"/>
    </row>
    <row r="626" ht="15.75" customHeight="1">
      <c r="A626" s="301"/>
      <c r="B626" s="252"/>
      <c r="C626" s="252"/>
      <c r="D626" s="252"/>
      <c r="E626" s="252"/>
      <c r="F626" s="592"/>
      <c r="G626" s="252"/>
      <c r="H626" s="455"/>
      <c r="I626" s="252"/>
      <c r="J626" s="252"/>
      <c r="K626" s="252"/>
      <c r="L626" s="507"/>
      <c r="M626" s="508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  <c r="AH626" s="252"/>
      <c r="AI626" s="252"/>
      <c r="AJ626" s="252"/>
      <c r="AK626" s="252"/>
      <c r="AL626" s="252"/>
    </row>
    <row r="627" ht="15.75" customHeight="1">
      <c r="A627" s="301"/>
      <c r="B627" s="252"/>
      <c r="C627" s="252"/>
      <c r="D627" s="252"/>
      <c r="E627" s="252"/>
      <c r="F627" s="592"/>
      <c r="G627" s="252"/>
      <c r="H627" s="455"/>
      <c r="I627" s="252"/>
      <c r="J627" s="252"/>
      <c r="K627" s="252"/>
      <c r="L627" s="507"/>
      <c r="M627" s="508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  <c r="AH627" s="252"/>
      <c r="AI627" s="252"/>
      <c r="AJ627" s="252"/>
      <c r="AK627" s="252"/>
      <c r="AL627" s="252"/>
    </row>
    <row r="628" ht="15.75" customHeight="1">
      <c r="A628" s="301"/>
      <c r="B628" s="252"/>
      <c r="C628" s="252"/>
      <c r="D628" s="252"/>
      <c r="E628" s="252"/>
      <c r="F628" s="592"/>
      <c r="G628" s="252"/>
      <c r="H628" s="455"/>
      <c r="I628" s="252"/>
      <c r="J628" s="252"/>
      <c r="K628" s="252"/>
      <c r="L628" s="507"/>
      <c r="M628" s="508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  <c r="AH628" s="252"/>
      <c r="AI628" s="252"/>
      <c r="AJ628" s="252"/>
      <c r="AK628" s="252"/>
      <c r="AL628" s="252"/>
    </row>
    <row r="629" ht="15.75" customHeight="1">
      <c r="A629" s="301"/>
      <c r="B629" s="252"/>
      <c r="C629" s="252"/>
      <c r="D629" s="252"/>
      <c r="E629" s="252"/>
      <c r="F629" s="592"/>
      <c r="G629" s="252"/>
      <c r="H629" s="455"/>
      <c r="I629" s="252"/>
      <c r="J629" s="252"/>
      <c r="K629" s="252"/>
      <c r="L629" s="507"/>
      <c r="M629" s="508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  <c r="AH629" s="252"/>
      <c r="AI629" s="252"/>
      <c r="AJ629" s="252"/>
      <c r="AK629" s="252"/>
      <c r="AL629" s="252"/>
    </row>
    <row r="630" ht="15.75" customHeight="1">
      <c r="A630" s="301"/>
      <c r="B630" s="252"/>
      <c r="C630" s="252"/>
      <c r="D630" s="252"/>
      <c r="E630" s="252"/>
      <c r="F630" s="592"/>
      <c r="G630" s="252"/>
      <c r="H630" s="455"/>
      <c r="I630" s="252"/>
      <c r="J630" s="252"/>
      <c r="K630" s="252"/>
      <c r="L630" s="507"/>
      <c r="M630" s="508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  <c r="AH630" s="252"/>
      <c r="AI630" s="252"/>
      <c r="AJ630" s="252"/>
      <c r="AK630" s="252"/>
      <c r="AL630" s="252"/>
    </row>
    <row r="631" ht="15.75" customHeight="1">
      <c r="A631" s="301"/>
      <c r="B631" s="252"/>
      <c r="C631" s="252"/>
      <c r="D631" s="252"/>
      <c r="E631" s="252"/>
      <c r="F631" s="592"/>
      <c r="G631" s="252"/>
      <c r="H631" s="455"/>
      <c r="I631" s="252"/>
      <c r="J631" s="252"/>
      <c r="K631" s="252"/>
      <c r="L631" s="507"/>
      <c r="M631" s="508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  <c r="AH631" s="252"/>
      <c r="AI631" s="252"/>
      <c r="AJ631" s="252"/>
      <c r="AK631" s="252"/>
      <c r="AL631" s="252"/>
    </row>
    <row r="632" ht="15.75" customHeight="1">
      <c r="A632" s="301"/>
      <c r="B632" s="252"/>
      <c r="C632" s="252"/>
      <c r="D632" s="252"/>
      <c r="E632" s="252"/>
      <c r="F632" s="592"/>
      <c r="G632" s="252"/>
      <c r="H632" s="455"/>
      <c r="I632" s="252"/>
      <c r="J632" s="252"/>
      <c r="K632" s="252"/>
      <c r="L632" s="507"/>
      <c r="M632" s="508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  <c r="AH632" s="252"/>
      <c r="AI632" s="252"/>
      <c r="AJ632" s="252"/>
      <c r="AK632" s="252"/>
      <c r="AL632" s="252"/>
    </row>
    <row r="633" ht="15.75" customHeight="1">
      <c r="A633" s="301"/>
      <c r="B633" s="252"/>
      <c r="C633" s="252"/>
      <c r="D633" s="252"/>
      <c r="E633" s="252"/>
      <c r="F633" s="592"/>
      <c r="G633" s="252"/>
      <c r="H633" s="455"/>
      <c r="I633" s="252"/>
      <c r="J633" s="252"/>
      <c r="K633" s="252"/>
      <c r="L633" s="507"/>
      <c r="M633" s="508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  <c r="AH633" s="252"/>
      <c r="AI633" s="252"/>
      <c r="AJ633" s="252"/>
      <c r="AK633" s="252"/>
      <c r="AL633" s="252"/>
    </row>
    <row r="634" ht="15.75" customHeight="1">
      <c r="A634" s="301"/>
      <c r="B634" s="252"/>
      <c r="C634" s="252"/>
      <c r="D634" s="252"/>
      <c r="E634" s="252"/>
      <c r="F634" s="592"/>
      <c r="G634" s="252"/>
      <c r="H634" s="455"/>
      <c r="I634" s="252"/>
      <c r="J634" s="252"/>
      <c r="K634" s="252"/>
      <c r="L634" s="507"/>
      <c r="M634" s="508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  <c r="AH634" s="252"/>
      <c r="AI634" s="252"/>
      <c r="AJ634" s="252"/>
      <c r="AK634" s="252"/>
      <c r="AL634" s="252"/>
    </row>
    <row r="635" ht="15.75" customHeight="1">
      <c r="A635" s="301"/>
      <c r="B635" s="252"/>
      <c r="C635" s="252"/>
      <c r="D635" s="252"/>
      <c r="E635" s="252"/>
      <c r="F635" s="592"/>
      <c r="G635" s="252"/>
      <c r="H635" s="455"/>
      <c r="I635" s="252"/>
      <c r="J635" s="252"/>
      <c r="K635" s="252"/>
      <c r="L635" s="507"/>
      <c r="M635" s="508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  <c r="AH635" s="252"/>
      <c r="AI635" s="252"/>
      <c r="AJ635" s="252"/>
      <c r="AK635" s="252"/>
      <c r="AL635" s="252"/>
    </row>
    <row r="636" ht="15.75" customHeight="1">
      <c r="A636" s="301"/>
      <c r="B636" s="252"/>
      <c r="C636" s="252"/>
      <c r="D636" s="252"/>
      <c r="E636" s="252"/>
      <c r="F636" s="592"/>
      <c r="G636" s="252"/>
      <c r="H636" s="455"/>
      <c r="I636" s="252"/>
      <c r="J636" s="252"/>
      <c r="K636" s="252"/>
      <c r="L636" s="507"/>
      <c r="M636" s="508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  <c r="AH636" s="252"/>
      <c r="AI636" s="252"/>
      <c r="AJ636" s="252"/>
      <c r="AK636" s="252"/>
      <c r="AL636" s="252"/>
    </row>
    <row r="637" ht="15.75" customHeight="1">
      <c r="A637" s="301"/>
      <c r="B637" s="252"/>
      <c r="C637" s="252"/>
      <c r="D637" s="252"/>
      <c r="E637" s="252"/>
      <c r="F637" s="592"/>
      <c r="G637" s="252"/>
      <c r="H637" s="455"/>
      <c r="I637" s="252"/>
      <c r="J637" s="252"/>
      <c r="K637" s="252"/>
      <c r="L637" s="507"/>
      <c r="M637" s="508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  <c r="AH637" s="252"/>
      <c r="AI637" s="252"/>
      <c r="AJ637" s="252"/>
      <c r="AK637" s="252"/>
      <c r="AL637" s="252"/>
    </row>
    <row r="638" ht="15.75" customHeight="1">
      <c r="A638" s="301"/>
      <c r="B638" s="252"/>
      <c r="C638" s="252"/>
      <c r="D638" s="252"/>
      <c r="E638" s="252"/>
      <c r="F638" s="592"/>
      <c r="G638" s="252"/>
      <c r="H638" s="455"/>
      <c r="I638" s="252"/>
      <c r="J638" s="252"/>
      <c r="K638" s="252"/>
      <c r="L638" s="507"/>
      <c r="M638" s="508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  <c r="AH638" s="252"/>
      <c r="AI638" s="252"/>
      <c r="AJ638" s="252"/>
      <c r="AK638" s="252"/>
      <c r="AL638" s="252"/>
    </row>
    <row r="639" ht="15.75" customHeight="1">
      <c r="A639" s="301"/>
      <c r="B639" s="252"/>
      <c r="C639" s="252"/>
      <c r="D639" s="252"/>
      <c r="E639" s="252"/>
      <c r="F639" s="592"/>
      <c r="G639" s="252"/>
      <c r="H639" s="455"/>
      <c r="I639" s="252"/>
      <c r="J639" s="252"/>
      <c r="K639" s="252"/>
      <c r="L639" s="507"/>
      <c r="M639" s="508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  <c r="AH639" s="252"/>
      <c r="AI639" s="252"/>
      <c r="AJ639" s="252"/>
      <c r="AK639" s="252"/>
      <c r="AL639" s="252"/>
    </row>
    <row r="640" ht="15.75" customHeight="1">
      <c r="A640" s="301"/>
      <c r="B640" s="252"/>
      <c r="C640" s="252"/>
      <c r="D640" s="252"/>
      <c r="E640" s="252"/>
      <c r="F640" s="592"/>
      <c r="G640" s="252"/>
      <c r="H640" s="455"/>
      <c r="I640" s="252"/>
      <c r="J640" s="252"/>
      <c r="K640" s="252"/>
      <c r="L640" s="507"/>
      <c r="M640" s="508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  <c r="AH640" s="252"/>
      <c r="AI640" s="252"/>
      <c r="AJ640" s="252"/>
      <c r="AK640" s="252"/>
      <c r="AL640" s="252"/>
    </row>
    <row r="641" ht="15.75" customHeight="1">
      <c r="A641" s="301"/>
      <c r="B641" s="252"/>
      <c r="C641" s="252"/>
      <c r="D641" s="252"/>
      <c r="E641" s="252"/>
      <c r="F641" s="592"/>
      <c r="G641" s="252"/>
      <c r="H641" s="455"/>
      <c r="I641" s="252"/>
      <c r="J641" s="252"/>
      <c r="K641" s="252"/>
      <c r="L641" s="507"/>
      <c r="M641" s="508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  <c r="AH641" s="252"/>
      <c r="AI641" s="252"/>
      <c r="AJ641" s="252"/>
      <c r="AK641" s="252"/>
      <c r="AL641" s="252"/>
    </row>
    <row r="642" ht="15.75" customHeight="1">
      <c r="A642" s="301"/>
      <c r="B642" s="252"/>
      <c r="C642" s="252"/>
      <c r="D642" s="252"/>
      <c r="E642" s="252"/>
      <c r="F642" s="592"/>
      <c r="G642" s="252"/>
      <c r="H642" s="455"/>
      <c r="I642" s="252"/>
      <c r="J642" s="252"/>
      <c r="K642" s="252"/>
      <c r="L642" s="507"/>
      <c r="M642" s="508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  <c r="AH642" s="252"/>
      <c r="AI642" s="252"/>
      <c r="AJ642" s="252"/>
      <c r="AK642" s="252"/>
      <c r="AL642" s="252"/>
    </row>
    <row r="643" ht="15.75" customHeight="1">
      <c r="A643" s="301"/>
      <c r="B643" s="252"/>
      <c r="C643" s="252"/>
      <c r="D643" s="252"/>
      <c r="E643" s="252"/>
      <c r="F643" s="592"/>
      <c r="G643" s="252"/>
      <c r="H643" s="455"/>
      <c r="I643" s="252"/>
      <c r="J643" s="252"/>
      <c r="K643" s="252"/>
      <c r="L643" s="507"/>
      <c r="M643" s="508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  <c r="AH643" s="252"/>
      <c r="AI643" s="252"/>
      <c r="AJ643" s="252"/>
      <c r="AK643" s="252"/>
      <c r="AL643" s="252"/>
    </row>
    <row r="644" ht="15.75" customHeight="1">
      <c r="A644" s="301"/>
      <c r="B644" s="252"/>
      <c r="C644" s="252"/>
      <c r="D644" s="252"/>
      <c r="E644" s="252"/>
      <c r="F644" s="592"/>
      <c r="G644" s="252"/>
      <c r="H644" s="455"/>
      <c r="I644" s="252"/>
      <c r="J644" s="252"/>
      <c r="K644" s="252"/>
      <c r="L644" s="507"/>
      <c r="M644" s="508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  <c r="AH644" s="252"/>
      <c r="AI644" s="252"/>
      <c r="AJ644" s="252"/>
      <c r="AK644" s="252"/>
      <c r="AL644" s="252"/>
    </row>
    <row r="645" ht="15.75" customHeight="1">
      <c r="A645" s="301"/>
      <c r="B645" s="252"/>
      <c r="C645" s="252"/>
      <c r="D645" s="252"/>
      <c r="E645" s="252"/>
      <c r="F645" s="592"/>
      <c r="G645" s="252"/>
      <c r="H645" s="455"/>
      <c r="I645" s="252"/>
      <c r="J645" s="252"/>
      <c r="K645" s="252"/>
      <c r="L645" s="507"/>
      <c r="M645" s="508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  <c r="AH645" s="252"/>
      <c r="AI645" s="252"/>
      <c r="AJ645" s="252"/>
      <c r="AK645" s="252"/>
      <c r="AL645" s="252"/>
    </row>
    <row r="646" ht="15.75" customHeight="1">
      <c r="A646" s="301"/>
      <c r="B646" s="252"/>
      <c r="C646" s="252"/>
      <c r="D646" s="252"/>
      <c r="E646" s="252"/>
      <c r="F646" s="592"/>
      <c r="G646" s="252"/>
      <c r="H646" s="455"/>
      <c r="I646" s="252"/>
      <c r="J646" s="252"/>
      <c r="K646" s="252"/>
      <c r="L646" s="507"/>
      <c r="M646" s="508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  <c r="AH646" s="252"/>
      <c r="AI646" s="252"/>
      <c r="AJ646" s="252"/>
      <c r="AK646" s="252"/>
      <c r="AL646" s="252"/>
    </row>
    <row r="647" ht="15.75" customHeight="1">
      <c r="A647" s="301"/>
      <c r="B647" s="252"/>
      <c r="C647" s="252"/>
      <c r="D647" s="252"/>
      <c r="E647" s="252"/>
      <c r="F647" s="592"/>
      <c r="G647" s="252"/>
      <c r="H647" s="455"/>
      <c r="I647" s="252"/>
      <c r="J647" s="252"/>
      <c r="K647" s="252"/>
      <c r="L647" s="507"/>
      <c r="M647" s="508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  <c r="AH647" s="252"/>
      <c r="AI647" s="252"/>
      <c r="AJ647" s="252"/>
      <c r="AK647" s="252"/>
      <c r="AL647" s="252"/>
    </row>
    <row r="648" ht="15.75" customHeight="1">
      <c r="A648" s="301"/>
      <c r="B648" s="252"/>
      <c r="C648" s="252"/>
      <c r="D648" s="252"/>
      <c r="E648" s="252"/>
      <c r="F648" s="592"/>
      <c r="G648" s="252"/>
      <c r="H648" s="455"/>
      <c r="I648" s="252"/>
      <c r="J648" s="252"/>
      <c r="K648" s="252"/>
      <c r="L648" s="507"/>
      <c r="M648" s="508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  <c r="AH648" s="252"/>
      <c r="AI648" s="252"/>
      <c r="AJ648" s="252"/>
      <c r="AK648" s="252"/>
      <c r="AL648" s="252"/>
    </row>
    <row r="649" ht="15.75" customHeight="1">
      <c r="A649" s="301"/>
      <c r="B649" s="252"/>
      <c r="C649" s="252"/>
      <c r="D649" s="252"/>
      <c r="E649" s="252"/>
      <c r="F649" s="592"/>
      <c r="G649" s="252"/>
      <c r="H649" s="455"/>
      <c r="I649" s="252"/>
      <c r="J649" s="252"/>
      <c r="K649" s="252"/>
      <c r="L649" s="507"/>
      <c r="M649" s="508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  <c r="AH649" s="252"/>
      <c r="AI649" s="252"/>
      <c r="AJ649" s="252"/>
      <c r="AK649" s="252"/>
      <c r="AL649" s="252"/>
    </row>
    <row r="650" ht="15.75" customHeight="1">
      <c r="A650" s="301"/>
      <c r="B650" s="252"/>
      <c r="C650" s="252"/>
      <c r="D650" s="252"/>
      <c r="E650" s="252"/>
      <c r="F650" s="592"/>
      <c r="G650" s="252"/>
      <c r="H650" s="455"/>
      <c r="I650" s="252"/>
      <c r="J650" s="252"/>
      <c r="K650" s="252"/>
      <c r="L650" s="507"/>
      <c r="M650" s="508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  <c r="AH650" s="252"/>
      <c r="AI650" s="252"/>
      <c r="AJ650" s="252"/>
      <c r="AK650" s="252"/>
      <c r="AL650" s="252"/>
    </row>
    <row r="651" ht="15.75" customHeight="1">
      <c r="A651" s="301"/>
      <c r="B651" s="252"/>
      <c r="C651" s="252"/>
      <c r="D651" s="252"/>
      <c r="E651" s="252"/>
      <c r="F651" s="592"/>
      <c r="G651" s="252"/>
      <c r="H651" s="455"/>
      <c r="I651" s="252"/>
      <c r="J651" s="252"/>
      <c r="K651" s="252"/>
      <c r="L651" s="507"/>
      <c r="M651" s="508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  <c r="AH651" s="252"/>
      <c r="AI651" s="252"/>
      <c r="AJ651" s="252"/>
      <c r="AK651" s="252"/>
      <c r="AL651" s="252"/>
    </row>
    <row r="652" ht="15.75" customHeight="1">
      <c r="A652" s="301"/>
      <c r="B652" s="252"/>
      <c r="C652" s="252"/>
      <c r="D652" s="252"/>
      <c r="E652" s="252"/>
      <c r="F652" s="592"/>
      <c r="G652" s="252"/>
      <c r="H652" s="455"/>
      <c r="I652" s="252"/>
      <c r="J652" s="252"/>
      <c r="K652" s="252"/>
      <c r="L652" s="507"/>
      <c r="M652" s="508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  <c r="AH652" s="252"/>
      <c r="AI652" s="252"/>
      <c r="AJ652" s="252"/>
      <c r="AK652" s="252"/>
      <c r="AL652" s="252"/>
    </row>
    <row r="653" ht="15.75" customHeight="1">
      <c r="A653" s="301"/>
      <c r="B653" s="252"/>
      <c r="C653" s="252"/>
      <c r="D653" s="252"/>
      <c r="E653" s="252"/>
      <c r="F653" s="592"/>
      <c r="G653" s="252"/>
      <c r="H653" s="455"/>
      <c r="I653" s="252"/>
      <c r="J653" s="252"/>
      <c r="K653" s="252"/>
      <c r="L653" s="507"/>
      <c r="M653" s="508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  <c r="AH653" s="252"/>
      <c r="AI653" s="252"/>
      <c r="AJ653" s="252"/>
      <c r="AK653" s="252"/>
      <c r="AL653" s="252"/>
    </row>
    <row r="654" ht="15.75" customHeight="1">
      <c r="A654" s="301"/>
      <c r="B654" s="252"/>
      <c r="C654" s="252"/>
      <c r="D654" s="252"/>
      <c r="E654" s="252"/>
      <c r="F654" s="592"/>
      <c r="G654" s="252"/>
      <c r="H654" s="455"/>
      <c r="I654" s="252"/>
      <c r="J654" s="252"/>
      <c r="K654" s="252"/>
      <c r="L654" s="507"/>
      <c r="M654" s="508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  <c r="AH654" s="252"/>
      <c r="AI654" s="252"/>
      <c r="AJ654" s="252"/>
      <c r="AK654" s="252"/>
      <c r="AL654" s="252"/>
    </row>
    <row r="655" ht="15.75" customHeight="1">
      <c r="A655" s="301"/>
      <c r="B655" s="252"/>
      <c r="C655" s="252"/>
      <c r="D655" s="252"/>
      <c r="E655" s="252"/>
      <c r="F655" s="592"/>
      <c r="G655" s="252"/>
      <c r="H655" s="455"/>
      <c r="I655" s="252"/>
      <c r="J655" s="252"/>
      <c r="K655" s="252"/>
      <c r="L655" s="507"/>
      <c r="M655" s="508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  <c r="AH655" s="252"/>
      <c r="AI655" s="252"/>
      <c r="AJ655" s="252"/>
      <c r="AK655" s="252"/>
      <c r="AL655" s="252"/>
    </row>
    <row r="656" ht="15.75" customHeight="1">
      <c r="A656" s="301"/>
      <c r="B656" s="252"/>
      <c r="C656" s="252"/>
      <c r="D656" s="252"/>
      <c r="E656" s="252"/>
      <c r="F656" s="592"/>
      <c r="G656" s="252"/>
      <c r="H656" s="455"/>
      <c r="I656" s="252"/>
      <c r="J656" s="252"/>
      <c r="K656" s="252"/>
      <c r="L656" s="507"/>
      <c r="M656" s="508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  <c r="AH656" s="252"/>
      <c r="AI656" s="252"/>
      <c r="AJ656" s="252"/>
      <c r="AK656" s="252"/>
      <c r="AL656" s="252"/>
    </row>
    <row r="657" ht="15.75" customHeight="1">
      <c r="A657" s="301"/>
      <c r="B657" s="252"/>
      <c r="C657" s="252"/>
      <c r="D657" s="252"/>
      <c r="E657" s="252"/>
      <c r="F657" s="592"/>
      <c r="G657" s="252"/>
      <c r="H657" s="455"/>
      <c r="I657" s="252"/>
      <c r="J657" s="252"/>
      <c r="K657" s="252"/>
      <c r="L657" s="507"/>
      <c r="M657" s="508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  <c r="AH657" s="252"/>
      <c r="AI657" s="252"/>
      <c r="AJ657" s="252"/>
      <c r="AK657" s="252"/>
      <c r="AL657" s="252"/>
    </row>
    <row r="658" ht="15.75" customHeight="1">
      <c r="A658" s="301"/>
      <c r="B658" s="252"/>
      <c r="C658" s="252"/>
      <c r="D658" s="252"/>
      <c r="E658" s="252"/>
      <c r="F658" s="592"/>
      <c r="G658" s="252"/>
      <c r="H658" s="455"/>
      <c r="I658" s="252"/>
      <c r="J658" s="252"/>
      <c r="K658" s="252"/>
      <c r="L658" s="507"/>
      <c r="M658" s="508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  <c r="AH658" s="252"/>
      <c r="AI658" s="252"/>
      <c r="AJ658" s="252"/>
      <c r="AK658" s="252"/>
      <c r="AL658" s="252"/>
    </row>
    <row r="659" ht="15.75" customHeight="1">
      <c r="A659" s="301"/>
      <c r="B659" s="252"/>
      <c r="C659" s="252"/>
      <c r="D659" s="252"/>
      <c r="E659" s="252"/>
      <c r="F659" s="592"/>
      <c r="G659" s="252"/>
      <c r="H659" s="455"/>
      <c r="I659" s="252"/>
      <c r="J659" s="252"/>
      <c r="K659" s="252"/>
      <c r="L659" s="507"/>
      <c r="M659" s="508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  <c r="AH659" s="252"/>
      <c r="AI659" s="252"/>
      <c r="AJ659" s="252"/>
      <c r="AK659" s="252"/>
      <c r="AL659" s="252"/>
    </row>
    <row r="660" ht="15.75" customHeight="1">
      <c r="A660" s="301"/>
      <c r="B660" s="252"/>
      <c r="C660" s="252"/>
      <c r="D660" s="252"/>
      <c r="E660" s="252"/>
      <c r="F660" s="592"/>
      <c r="G660" s="252"/>
      <c r="H660" s="455"/>
      <c r="I660" s="252"/>
      <c r="J660" s="252"/>
      <c r="K660" s="252"/>
      <c r="L660" s="507"/>
      <c r="M660" s="508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  <c r="AH660" s="252"/>
      <c r="AI660" s="252"/>
      <c r="AJ660" s="252"/>
      <c r="AK660" s="252"/>
      <c r="AL660" s="252"/>
    </row>
    <row r="661" ht="15.75" customHeight="1">
      <c r="A661" s="301"/>
      <c r="B661" s="252"/>
      <c r="C661" s="252"/>
      <c r="D661" s="252"/>
      <c r="E661" s="252"/>
      <c r="F661" s="592"/>
      <c r="G661" s="252"/>
      <c r="H661" s="455"/>
      <c r="I661" s="252"/>
      <c r="J661" s="252"/>
      <c r="K661" s="252"/>
      <c r="L661" s="507"/>
      <c r="M661" s="508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  <c r="AH661" s="252"/>
      <c r="AI661" s="252"/>
      <c r="AJ661" s="252"/>
      <c r="AK661" s="252"/>
      <c r="AL661" s="252"/>
    </row>
    <row r="662" ht="15.75" customHeight="1">
      <c r="A662" s="301"/>
      <c r="B662" s="252"/>
      <c r="C662" s="252"/>
      <c r="D662" s="252"/>
      <c r="E662" s="252"/>
      <c r="F662" s="592"/>
      <c r="G662" s="252"/>
      <c r="H662" s="455"/>
      <c r="I662" s="252"/>
      <c r="J662" s="252"/>
      <c r="K662" s="252"/>
      <c r="L662" s="507"/>
      <c r="M662" s="508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  <c r="AH662" s="252"/>
      <c r="AI662" s="252"/>
      <c r="AJ662" s="252"/>
      <c r="AK662" s="252"/>
      <c r="AL662" s="252"/>
    </row>
    <row r="663" ht="15.75" customHeight="1">
      <c r="A663" s="301"/>
      <c r="B663" s="252"/>
      <c r="C663" s="252"/>
      <c r="D663" s="252"/>
      <c r="E663" s="252"/>
      <c r="F663" s="592"/>
      <c r="G663" s="252"/>
      <c r="H663" s="455"/>
      <c r="I663" s="252"/>
      <c r="J663" s="252"/>
      <c r="K663" s="252"/>
      <c r="L663" s="507"/>
      <c r="M663" s="508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  <c r="AH663" s="252"/>
      <c r="AI663" s="252"/>
      <c r="AJ663" s="252"/>
      <c r="AK663" s="252"/>
      <c r="AL663" s="252"/>
    </row>
    <row r="664" ht="15.75" customHeight="1">
      <c r="A664" s="301"/>
      <c r="B664" s="252"/>
      <c r="C664" s="252"/>
      <c r="D664" s="252"/>
      <c r="E664" s="252"/>
      <c r="F664" s="592"/>
      <c r="G664" s="252"/>
      <c r="H664" s="455"/>
      <c r="I664" s="252"/>
      <c r="J664" s="252"/>
      <c r="K664" s="252"/>
      <c r="L664" s="507"/>
      <c r="M664" s="508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  <c r="AH664" s="252"/>
      <c r="AI664" s="252"/>
      <c r="AJ664" s="252"/>
      <c r="AK664" s="252"/>
      <c r="AL664" s="252"/>
    </row>
    <row r="665" ht="15.75" customHeight="1">
      <c r="A665" s="301"/>
      <c r="B665" s="252"/>
      <c r="C665" s="252"/>
      <c r="D665" s="252"/>
      <c r="E665" s="252"/>
      <c r="F665" s="592"/>
      <c r="G665" s="252"/>
      <c r="H665" s="455"/>
      <c r="I665" s="252"/>
      <c r="J665" s="252"/>
      <c r="K665" s="252"/>
      <c r="L665" s="507"/>
      <c r="M665" s="508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  <c r="AH665" s="252"/>
      <c r="AI665" s="252"/>
      <c r="AJ665" s="252"/>
      <c r="AK665" s="252"/>
      <c r="AL665" s="252"/>
    </row>
    <row r="666" ht="15.75" customHeight="1">
      <c r="A666" s="301"/>
      <c r="B666" s="252"/>
      <c r="C666" s="252"/>
      <c r="D666" s="252"/>
      <c r="E666" s="252"/>
      <c r="F666" s="592"/>
      <c r="G666" s="252"/>
      <c r="H666" s="455"/>
      <c r="I666" s="252"/>
      <c r="J666" s="252"/>
      <c r="K666" s="252"/>
      <c r="L666" s="507"/>
      <c r="M666" s="508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  <c r="AH666" s="252"/>
      <c r="AI666" s="252"/>
      <c r="AJ666" s="252"/>
      <c r="AK666" s="252"/>
      <c r="AL666" s="252"/>
    </row>
    <row r="667" ht="15.75" customHeight="1">
      <c r="A667" s="301"/>
      <c r="B667" s="252"/>
      <c r="C667" s="252"/>
      <c r="D667" s="252"/>
      <c r="E667" s="252"/>
      <c r="F667" s="592"/>
      <c r="G667" s="252"/>
      <c r="H667" s="455"/>
      <c r="I667" s="252"/>
      <c r="J667" s="252"/>
      <c r="K667" s="252"/>
      <c r="L667" s="507"/>
      <c r="M667" s="508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  <c r="AH667" s="252"/>
      <c r="AI667" s="252"/>
      <c r="AJ667" s="252"/>
      <c r="AK667" s="252"/>
      <c r="AL667" s="252"/>
    </row>
    <row r="668" ht="15.75" customHeight="1">
      <c r="A668" s="301"/>
      <c r="B668" s="252"/>
      <c r="C668" s="252"/>
      <c r="D668" s="252"/>
      <c r="E668" s="252"/>
      <c r="F668" s="592"/>
      <c r="G668" s="252"/>
      <c r="H668" s="455"/>
      <c r="I668" s="252"/>
      <c r="J668" s="252"/>
      <c r="K668" s="252"/>
      <c r="L668" s="507"/>
      <c r="M668" s="508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  <c r="AH668" s="252"/>
      <c r="AI668" s="252"/>
      <c r="AJ668" s="252"/>
      <c r="AK668" s="252"/>
      <c r="AL668" s="252"/>
    </row>
    <row r="669" ht="15.75" customHeight="1">
      <c r="A669" s="301"/>
      <c r="B669" s="252"/>
      <c r="C669" s="252"/>
      <c r="D669" s="252"/>
      <c r="E669" s="252"/>
      <c r="F669" s="592"/>
      <c r="G669" s="252"/>
      <c r="H669" s="455"/>
      <c r="I669" s="252"/>
      <c r="J669" s="252"/>
      <c r="K669" s="252"/>
      <c r="L669" s="507"/>
      <c r="M669" s="508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  <c r="AH669" s="252"/>
      <c r="AI669" s="252"/>
      <c r="AJ669" s="252"/>
      <c r="AK669" s="252"/>
      <c r="AL669" s="252"/>
    </row>
    <row r="670" ht="15.75" customHeight="1">
      <c r="A670" s="301"/>
      <c r="B670" s="252"/>
      <c r="C670" s="252"/>
      <c r="D670" s="252"/>
      <c r="E670" s="252"/>
      <c r="F670" s="592"/>
      <c r="G670" s="252"/>
      <c r="H670" s="455"/>
      <c r="I670" s="252"/>
      <c r="J670" s="252"/>
      <c r="K670" s="252"/>
      <c r="L670" s="507"/>
      <c r="M670" s="508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  <c r="AH670" s="252"/>
      <c r="AI670" s="252"/>
      <c r="AJ670" s="252"/>
      <c r="AK670" s="252"/>
      <c r="AL670" s="252"/>
    </row>
    <row r="671" ht="15.75" customHeight="1">
      <c r="A671" s="301"/>
      <c r="B671" s="252"/>
      <c r="C671" s="252"/>
      <c r="D671" s="252"/>
      <c r="E671" s="252"/>
      <c r="F671" s="592"/>
      <c r="G671" s="252"/>
      <c r="H671" s="455"/>
      <c r="I671" s="252"/>
      <c r="J671" s="252"/>
      <c r="K671" s="252"/>
      <c r="L671" s="507"/>
      <c r="M671" s="508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  <c r="AH671" s="252"/>
      <c r="AI671" s="252"/>
      <c r="AJ671" s="252"/>
      <c r="AK671" s="252"/>
      <c r="AL671" s="252"/>
    </row>
    <row r="672" ht="15.75" customHeight="1">
      <c r="A672" s="301"/>
      <c r="B672" s="252"/>
      <c r="C672" s="252"/>
      <c r="D672" s="252"/>
      <c r="E672" s="252"/>
      <c r="F672" s="592"/>
      <c r="G672" s="252"/>
      <c r="H672" s="455"/>
      <c r="I672" s="252"/>
      <c r="J672" s="252"/>
      <c r="K672" s="252"/>
      <c r="L672" s="507"/>
      <c r="M672" s="508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  <c r="AH672" s="252"/>
      <c r="AI672" s="252"/>
      <c r="AJ672" s="252"/>
      <c r="AK672" s="252"/>
      <c r="AL672" s="252"/>
    </row>
    <row r="673" ht="15.75" customHeight="1">
      <c r="A673" s="301"/>
      <c r="B673" s="252"/>
      <c r="C673" s="252"/>
      <c r="D673" s="252"/>
      <c r="E673" s="252"/>
      <c r="F673" s="592"/>
      <c r="G673" s="252"/>
      <c r="H673" s="455"/>
      <c r="I673" s="252"/>
      <c r="J673" s="252"/>
      <c r="K673" s="252"/>
      <c r="L673" s="507"/>
      <c r="M673" s="508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  <c r="AH673" s="252"/>
      <c r="AI673" s="252"/>
      <c r="AJ673" s="252"/>
      <c r="AK673" s="252"/>
      <c r="AL673" s="252"/>
    </row>
    <row r="674" ht="15.75" customHeight="1">
      <c r="A674" s="301"/>
      <c r="B674" s="252"/>
      <c r="C674" s="252"/>
      <c r="D674" s="252"/>
      <c r="E674" s="252"/>
      <c r="F674" s="592"/>
      <c r="G674" s="252"/>
      <c r="H674" s="455"/>
      <c r="I674" s="252"/>
      <c r="J674" s="252"/>
      <c r="K674" s="252"/>
      <c r="L674" s="507"/>
      <c r="M674" s="508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  <c r="AH674" s="252"/>
      <c r="AI674" s="252"/>
      <c r="AJ674" s="252"/>
      <c r="AK674" s="252"/>
      <c r="AL674" s="252"/>
    </row>
    <row r="675" ht="15.75" customHeight="1">
      <c r="A675" s="301"/>
      <c r="B675" s="252"/>
      <c r="C675" s="252"/>
      <c r="D675" s="252"/>
      <c r="E675" s="252"/>
      <c r="F675" s="592"/>
      <c r="G675" s="252"/>
      <c r="H675" s="455"/>
      <c r="I675" s="252"/>
      <c r="J675" s="252"/>
      <c r="K675" s="252"/>
      <c r="L675" s="507"/>
      <c r="M675" s="508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  <c r="AH675" s="252"/>
      <c r="AI675" s="252"/>
      <c r="AJ675" s="252"/>
      <c r="AK675" s="252"/>
      <c r="AL675" s="252"/>
    </row>
    <row r="676" ht="15.75" customHeight="1">
      <c r="A676" s="301"/>
      <c r="B676" s="252"/>
      <c r="C676" s="252"/>
      <c r="D676" s="252"/>
      <c r="E676" s="252"/>
      <c r="F676" s="592"/>
      <c r="G676" s="252"/>
      <c r="H676" s="455"/>
      <c r="I676" s="252"/>
      <c r="J676" s="252"/>
      <c r="K676" s="252"/>
      <c r="L676" s="507"/>
      <c r="M676" s="508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  <c r="AH676" s="252"/>
      <c r="AI676" s="252"/>
      <c r="AJ676" s="252"/>
      <c r="AK676" s="252"/>
      <c r="AL676" s="252"/>
    </row>
    <row r="677" ht="15.75" customHeight="1">
      <c r="A677" s="301"/>
      <c r="B677" s="252"/>
      <c r="C677" s="252"/>
      <c r="D677" s="252"/>
      <c r="E677" s="252"/>
      <c r="F677" s="592"/>
      <c r="G677" s="252"/>
      <c r="H677" s="455"/>
      <c r="I677" s="252"/>
      <c r="J677" s="252"/>
      <c r="K677" s="252"/>
      <c r="L677" s="507"/>
      <c r="M677" s="508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  <c r="AH677" s="252"/>
      <c r="AI677" s="252"/>
      <c r="AJ677" s="252"/>
      <c r="AK677" s="252"/>
      <c r="AL677" s="252"/>
    </row>
    <row r="678" ht="15.75" customHeight="1">
      <c r="A678" s="301"/>
      <c r="B678" s="252"/>
      <c r="C678" s="252"/>
      <c r="D678" s="252"/>
      <c r="E678" s="252"/>
      <c r="F678" s="592"/>
      <c r="G678" s="252"/>
      <c r="H678" s="455"/>
      <c r="I678" s="252"/>
      <c r="J678" s="252"/>
      <c r="K678" s="252"/>
      <c r="L678" s="507"/>
      <c r="M678" s="508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  <c r="AH678" s="252"/>
      <c r="AI678" s="252"/>
      <c r="AJ678" s="252"/>
      <c r="AK678" s="252"/>
      <c r="AL678" s="252"/>
    </row>
    <row r="679" ht="15.75" customHeight="1">
      <c r="A679" s="301"/>
      <c r="B679" s="252"/>
      <c r="C679" s="252"/>
      <c r="D679" s="252"/>
      <c r="E679" s="252"/>
      <c r="F679" s="592"/>
      <c r="G679" s="252"/>
      <c r="H679" s="455"/>
      <c r="I679" s="252"/>
      <c r="J679" s="252"/>
      <c r="K679" s="252"/>
      <c r="L679" s="507"/>
      <c r="M679" s="508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  <c r="AH679" s="252"/>
      <c r="AI679" s="252"/>
      <c r="AJ679" s="252"/>
      <c r="AK679" s="252"/>
      <c r="AL679" s="252"/>
    </row>
    <row r="680" ht="15.75" customHeight="1">
      <c r="A680" s="301"/>
      <c r="B680" s="252"/>
      <c r="C680" s="252"/>
      <c r="D680" s="252"/>
      <c r="E680" s="252"/>
      <c r="F680" s="592"/>
      <c r="G680" s="252"/>
      <c r="H680" s="455"/>
      <c r="I680" s="252"/>
      <c r="J680" s="252"/>
      <c r="K680" s="252"/>
      <c r="L680" s="507"/>
      <c r="M680" s="508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  <c r="AH680" s="252"/>
      <c r="AI680" s="252"/>
      <c r="AJ680" s="252"/>
      <c r="AK680" s="252"/>
      <c r="AL680" s="252"/>
    </row>
    <row r="681" ht="15.75" customHeight="1">
      <c r="A681" s="301"/>
      <c r="B681" s="252"/>
      <c r="C681" s="252"/>
      <c r="D681" s="252"/>
      <c r="E681" s="252"/>
      <c r="F681" s="592"/>
      <c r="G681" s="252"/>
      <c r="H681" s="455"/>
      <c r="I681" s="252"/>
      <c r="J681" s="252"/>
      <c r="K681" s="252"/>
      <c r="L681" s="507"/>
      <c r="M681" s="508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  <c r="AH681" s="252"/>
      <c r="AI681" s="252"/>
      <c r="AJ681" s="252"/>
      <c r="AK681" s="252"/>
      <c r="AL681" s="252"/>
    </row>
    <row r="682" ht="15.75" customHeight="1">
      <c r="A682" s="301"/>
      <c r="B682" s="252"/>
      <c r="C682" s="252"/>
      <c r="D682" s="252"/>
      <c r="E682" s="252"/>
      <c r="F682" s="592"/>
      <c r="G682" s="252"/>
      <c r="H682" s="455"/>
      <c r="I682" s="252"/>
      <c r="J682" s="252"/>
      <c r="K682" s="252"/>
      <c r="L682" s="507"/>
      <c r="M682" s="508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  <c r="AH682" s="252"/>
      <c r="AI682" s="252"/>
      <c r="AJ682" s="252"/>
      <c r="AK682" s="252"/>
      <c r="AL682" s="252"/>
    </row>
    <row r="683" ht="15.75" customHeight="1">
      <c r="A683" s="301"/>
      <c r="B683" s="252"/>
      <c r="C683" s="252"/>
      <c r="D683" s="252"/>
      <c r="E683" s="252"/>
      <c r="F683" s="592"/>
      <c r="G683" s="252"/>
      <c r="H683" s="455"/>
      <c r="I683" s="252"/>
      <c r="J683" s="252"/>
      <c r="K683" s="252"/>
      <c r="L683" s="507"/>
      <c r="M683" s="508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  <c r="AH683" s="252"/>
      <c r="AI683" s="252"/>
      <c r="AJ683" s="252"/>
      <c r="AK683" s="252"/>
      <c r="AL683" s="252"/>
    </row>
    <row r="684" ht="15.75" customHeight="1">
      <c r="A684" s="301"/>
      <c r="B684" s="252"/>
      <c r="C684" s="252"/>
      <c r="D684" s="252"/>
      <c r="E684" s="252"/>
      <c r="F684" s="592"/>
      <c r="G684" s="252"/>
      <c r="H684" s="455"/>
      <c r="I684" s="252"/>
      <c r="J684" s="252"/>
      <c r="K684" s="252"/>
      <c r="L684" s="507"/>
      <c r="M684" s="508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  <c r="AH684" s="252"/>
      <c r="AI684" s="252"/>
      <c r="AJ684" s="252"/>
      <c r="AK684" s="252"/>
      <c r="AL684" s="252"/>
    </row>
    <row r="685" ht="15.75" customHeight="1">
      <c r="A685" s="301"/>
      <c r="B685" s="252"/>
      <c r="C685" s="252"/>
      <c r="D685" s="252"/>
      <c r="E685" s="252"/>
      <c r="F685" s="592"/>
      <c r="G685" s="252"/>
      <c r="H685" s="455"/>
      <c r="I685" s="252"/>
      <c r="J685" s="252"/>
      <c r="K685" s="252"/>
      <c r="L685" s="507"/>
      <c r="M685" s="508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  <c r="AH685" s="252"/>
      <c r="AI685" s="252"/>
      <c r="AJ685" s="252"/>
      <c r="AK685" s="252"/>
      <c r="AL685" s="252"/>
    </row>
    <row r="686" ht="15.75" customHeight="1">
      <c r="A686" s="301"/>
      <c r="B686" s="252"/>
      <c r="C686" s="252"/>
      <c r="D686" s="252"/>
      <c r="E686" s="252"/>
      <c r="F686" s="592"/>
      <c r="G686" s="252"/>
      <c r="H686" s="455"/>
      <c r="I686" s="252"/>
      <c r="J686" s="252"/>
      <c r="K686" s="252"/>
      <c r="L686" s="507"/>
      <c r="M686" s="508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  <c r="AH686" s="252"/>
      <c r="AI686" s="252"/>
      <c r="AJ686" s="252"/>
      <c r="AK686" s="252"/>
      <c r="AL686" s="252"/>
    </row>
    <row r="687" ht="15.75" customHeight="1">
      <c r="A687" s="301"/>
      <c r="B687" s="252"/>
      <c r="C687" s="252"/>
      <c r="D687" s="252"/>
      <c r="E687" s="252"/>
      <c r="F687" s="592"/>
      <c r="G687" s="252"/>
      <c r="H687" s="455"/>
      <c r="I687" s="252"/>
      <c r="J687" s="252"/>
      <c r="K687" s="252"/>
      <c r="L687" s="507"/>
      <c r="M687" s="508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  <c r="AH687" s="252"/>
      <c r="AI687" s="252"/>
      <c r="AJ687" s="252"/>
      <c r="AK687" s="252"/>
      <c r="AL687" s="252"/>
    </row>
    <row r="688" ht="15.75" customHeight="1">
      <c r="A688" s="301"/>
      <c r="B688" s="252"/>
      <c r="C688" s="252"/>
      <c r="D688" s="252"/>
      <c r="E688" s="252"/>
      <c r="F688" s="592"/>
      <c r="G688" s="252"/>
      <c r="H688" s="455"/>
      <c r="I688" s="252"/>
      <c r="J688" s="252"/>
      <c r="K688" s="252"/>
      <c r="L688" s="507"/>
      <c r="M688" s="508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  <c r="AH688" s="252"/>
      <c r="AI688" s="252"/>
      <c r="AJ688" s="252"/>
      <c r="AK688" s="252"/>
      <c r="AL688" s="252"/>
    </row>
    <row r="689" ht="15.75" customHeight="1">
      <c r="A689" s="301"/>
      <c r="B689" s="252"/>
      <c r="C689" s="252"/>
      <c r="D689" s="252"/>
      <c r="E689" s="252"/>
      <c r="F689" s="592"/>
      <c r="G689" s="252"/>
      <c r="H689" s="455"/>
      <c r="I689" s="252"/>
      <c r="J689" s="252"/>
      <c r="K689" s="252"/>
      <c r="L689" s="507"/>
      <c r="M689" s="508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  <c r="AH689" s="252"/>
      <c r="AI689" s="252"/>
      <c r="AJ689" s="252"/>
      <c r="AK689" s="252"/>
      <c r="AL689" s="252"/>
    </row>
    <row r="690" ht="15.75" customHeight="1">
      <c r="A690" s="301"/>
      <c r="B690" s="252"/>
      <c r="C690" s="252"/>
      <c r="D690" s="252"/>
      <c r="E690" s="252"/>
      <c r="F690" s="592"/>
      <c r="G690" s="252"/>
      <c r="H690" s="455"/>
      <c r="I690" s="252"/>
      <c r="J690" s="252"/>
      <c r="K690" s="252"/>
      <c r="L690" s="507"/>
      <c r="M690" s="508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  <c r="AH690" s="252"/>
      <c r="AI690" s="252"/>
      <c r="AJ690" s="252"/>
      <c r="AK690" s="252"/>
      <c r="AL690" s="252"/>
    </row>
    <row r="691" ht="15.75" customHeight="1">
      <c r="A691" s="301"/>
      <c r="B691" s="252"/>
      <c r="C691" s="252"/>
      <c r="D691" s="252"/>
      <c r="E691" s="252"/>
      <c r="F691" s="592"/>
      <c r="G691" s="252"/>
      <c r="H691" s="455"/>
      <c r="I691" s="252"/>
      <c r="J691" s="252"/>
      <c r="K691" s="252"/>
      <c r="L691" s="507"/>
      <c r="M691" s="508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  <c r="AH691" s="252"/>
      <c r="AI691" s="252"/>
      <c r="AJ691" s="252"/>
      <c r="AK691" s="252"/>
      <c r="AL691" s="252"/>
    </row>
    <row r="692" ht="15.75" customHeight="1">
      <c r="A692" s="301"/>
      <c r="B692" s="252"/>
      <c r="C692" s="252"/>
      <c r="D692" s="252"/>
      <c r="E692" s="252"/>
      <c r="F692" s="592"/>
      <c r="G692" s="252"/>
      <c r="H692" s="455"/>
      <c r="I692" s="252"/>
      <c r="J692" s="252"/>
      <c r="K692" s="252"/>
      <c r="L692" s="507"/>
      <c r="M692" s="508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  <c r="AH692" s="252"/>
      <c r="AI692" s="252"/>
      <c r="AJ692" s="252"/>
      <c r="AK692" s="252"/>
      <c r="AL692" s="252"/>
    </row>
    <row r="693" ht="15.75" customHeight="1">
      <c r="A693" s="301"/>
      <c r="B693" s="252"/>
      <c r="C693" s="252"/>
      <c r="D693" s="252"/>
      <c r="E693" s="252"/>
      <c r="F693" s="592"/>
      <c r="G693" s="252"/>
      <c r="H693" s="455"/>
      <c r="I693" s="252"/>
      <c r="J693" s="252"/>
      <c r="K693" s="252"/>
      <c r="L693" s="507"/>
      <c r="M693" s="508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  <c r="AH693" s="252"/>
      <c r="AI693" s="252"/>
      <c r="AJ693" s="252"/>
      <c r="AK693" s="252"/>
      <c r="AL693" s="252"/>
    </row>
    <row r="694" ht="15.75" customHeight="1">
      <c r="A694" s="301"/>
      <c r="B694" s="252"/>
      <c r="C694" s="252"/>
      <c r="D694" s="252"/>
      <c r="E694" s="252"/>
      <c r="F694" s="592"/>
      <c r="G694" s="252"/>
      <c r="H694" s="455"/>
      <c r="I694" s="252"/>
      <c r="J694" s="252"/>
      <c r="K694" s="252"/>
      <c r="L694" s="507"/>
      <c r="M694" s="508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  <c r="AH694" s="252"/>
      <c r="AI694" s="252"/>
      <c r="AJ694" s="252"/>
      <c r="AK694" s="252"/>
      <c r="AL694" s="252"/>
    </row>
    <row r="695" ht="15.75" customHeight="1">
      <c r="A695" s="301"/>
      <c r="B695" s="252"/>
      <c r="C695" s="252"/>
      <c r="D695" s="252"/>
      <c r="E695" s="252"/>
      <c r="F695" s="592"/>
      <c r="G695" s="252"/>
      <c r="H695" s="455"/>
      <c r="I695" s="252"/>
      <c r="J695" s="252"/>
      <c r="K695" s="252"/>
      <c r="L695" s="507"/>
      <c r="M695" s="508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  <c r="AH695" s="252"/>
      <c r="AI695" s="252"/>
      <c r="AJ695" s="252"/>
      <c r="AK695" s="252"/>
      <c r="AL695" s="252"/>
    </row>
    <row r="696" ht="15.75" customHeight="1">
      <c r="A696" s="301"/>
      <c r="B696" s="252"/>
      <c r="C696" s="252"/>
      <c r="D696" s="252"/>
      <c r="E696" s="252"/>
      <c r="F696" s="592"/>
      <c r="G696" s="252"/>
      <c r="H696" s="455"/>
      <c r="I696" s="252"/>
      <c r="J696" s="252"/>
      <c r="K696" s="252"/>
      <c r="L696" s="507"/>
      <c r="M696" s="508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  <c r="AH696" s="252"/>
      <c r="AI696" s="252"/>
      <c r="AJ696" s="252"/>
      <c r="AK696" s="252"/>
      <c r="AL696" s="252"/>
    </row>
    <row r="697" ht="15.75" customHeight="1">
      <c r="A697" s="301"/>
      <c r="B697" s="252"/>
      <c r="C697" s="252"/>
      <c r="D697" s="252"/>
      <c r="E697" s="252"/>
      <c r="F697" s="592"/>
      <c r="G697" s="252"/>
      <c r="H697" s="455"/>
      <c r="I697" s="252"/>
      <c r="J697" s="252"/>
      <c r="K697" s="252"/>
      <c r="L697" s="507"/>
      <c r="M697" s="508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  <c r="AH697" s="252"/>
      <c r="AI697" s="252"/>
      <c r="AJ697" s="252"/>
      <c r="AK697" s="252"/>
      <c r="AL697" s="252"/>
    </row>
    <row r="698" ht="15.75" customHeight="1">
      <c r="A698" s="301"/>
      <c r="B698" s="252"/>
      <c r="C698" s="252"/>
      <c r="D698" s="252"/>
      <c r="E698" s="252"/>
      <c r="F698" s="592"/>
      <c r="G698" s="252"/>
      <c r="H698" s="455"/>
      <c r="I698" s="252"/>
      <c r="J698" s="252"/>
      <c r="K698" s="252"/>
      <c r="L698" s="507"/>
      <c r="M698" s="508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  <c r="AH698" s="252"/>
      <c r="AI698" s="252"/>
      <c r="AJ698" s="252"/>
      <c r="AK698" s="252"/>
      <c r="AL698" s="252"/>
    </row>
    <row r="699" ht="15.75" customHeight="1">
      <c r="A699" s="301"/>
      <c r="B699" s="252"/>
      <c r="C699" s="252"/>
      <c r="D699" s="252"/>
      <c r="E699" s="252"/>
      <c r="F699" s="592"/>
      <c r="G699" s="252"/>
      <c r="H699" s="455"/>
      <c r="I699" s="252"/>
      <c r="J699" s="252"/>
      <c r="K699" s="252"/>
      <c r="L699" s="507"/>
      <c r="M699" s="508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  <c r="AH699" s="252"/>
      <c r="AI699" s="252"/>
      <c r="AJ699" s="252"/>
      <c r="AK699" s="252"/>
      <c r="AL699" s="252"/>
    </row>
    <row r="700" ht="15.75" customHeight="1">
      <c r="A700" s="301"/>
      <c r="B700" s="252"/>
      <c r="C700" s="252"/>
      <c r="D700" s="252"/>
      <c r="E700" s="252"/>
      <c r="F700" s="592"/>
      <c r="G700" s="252"/>
      <c r="H700" s="455"/>
      <c r="I700" s="252"/>
      <c r="J700" s="252"/>
      <c r="K700" s="252"/>
      <c r="L700" s="507"/>
      <c r="M700" s="508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  <c r="AH700" s="252"/>
      <c r="AI700" s="252"/>
      <c r="AJ700" s="252"/>
      <c r="AK700" s="252"/>
      <c r="AL700" s="252"/>
    </row>
    <row r="701" ht="15.75" customHeight="1">
      <c r="A701" s="301"/>
      <c r="B701" s="252"/>
      <c r="C701" s="252"/>
      <c r="D701" s="252"/>
      <c r="E701" s="252"/>
      <c r="F701" s="592"/>
      <c r="G701" s="252"/>
      <c r="H701" s="455"/>
      <c r="I701" s="252"/>
      <c r="J701" s="252"/>
      <c r="K701" s="252"/>
      <c r="L701" s="507"/>
      <c r="M701" s="508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  <c r="AH701" s="252"/>
      <c r="AI701" s="252"/>
      <c r="AJ701" s="252"/>
      <c r="AK701" s="252"/>
      <c r="AL701" s="252"/>
    </row>
    <row r="702" ht="15.75" customHeight="1">
      <c r="A702" s="301"/>
      <c r="B702" s="252"/>
      <c r="C702" s="252"/>
      <c r="D702" s="252"/>
      <c r="E702" s="252"/>
      <c r="F702" s="592"/>
      <c r="G702" s="252"/>
      <c r="H702" s="455"/>
      <c r="I702" s="252"/>
      <c r="J702" s="252"/>
      <c r="K702" s="252"/>
      <c r="L702" s="507"/>
      <c r="M702" s="508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  <c r="AH702" s="252"/>
      <c r="AI702" s="252"/>
      <c r="AJ702" s="252"/>
      <c r="AK702" s="252"/>
      <c r="AL702" s="252"/>
    </row>
    <row r="703" ht="15.75" customHeight="1">
      <c r="A703" s="301"/>
      <c r="B703" s="252"/>
      <c r="C703" s="252"/>
      <c r="D703" s="252"/>
      <c r="E703" s="252"/>
      <c r="F703" s="592"/>
      <c r="G703" s="252"/>
      <c r="H703" s="455"/>
      <c r="I703" s="252"/>
      <c r="J703" s="252"/>
      <c r="K703" s="252"/>
      <c r="L703" s="507"/>
      <c r="M703" s="508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  <c r="AH703" s="252"/>
      <c r="AI703" s="252"/>
      <c r="AJ703" s="252"/>
      <c r="AK703" s="252"/>
      <c r="AL703" s="252"/>
    </row>
    <row r="704" ht="15.75" customHeight="1">
      <c r="A704" s="301"/>
      <c r="B704" s="252"/>
      <c r="C704" s="252"/>
      <c r="D704" s="252"/>
      <c r="E704" s="252"/>
      <c r="F704" s="592"/>
      <c r="G704" s="252"/>
      <c r="H704" s="455"/>
      <c r="I704" s="252"/>
      <c r="J704" s="252"/>
      <c r="K704" s="252"/>
      <c r="L704" s="507"/>
      <c r="M704" s="508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  <c r="AH704" s="252"/>
      <c r="AI704" s="252"/>
      <c r="AJ704" s="252"/>
      <c r="AK704" s="252"/>
      <c r="AL704" s="252"/>
    </row>
    <row r="705" ht="15.75" customHeight="1">
      <c r="A705" s="301"/>
      <c r="B705" s="252"/>
      <c r="C705" s="252"/>
      <c r="D705" s="252"/>
      <c r="E705" s="252"/>
      <c r="F705" s="592"/>
      <c r="G705" s="252"/>
      <c r="H705" s="455"/>
      <c r="I705" s="252"/>
      <c r="J705" s="252"/>
      <c r="K705" s="252"/>
      <c r="L705" s="507"/>
      <c r="M705" s="508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  <c r="AH705" s="252"/>
      <c r="AI705" s="252"/>
      <c r="AJ705" s="252"/>
      <c r="AK705" s="252"/>
      <c r="AL705" s="252"/>
    </row>
    <row r="706" ht="15.75" customHeight="1">
      <c r="A706" s="301"/>
      <c r="B706" s="252"/>
      <c r="C706" s="252"/>
      <c r="D706" s="252"/>
      <c r="E706" s="252"/>
      <c r="F706" s="592"/>
      <c r="G706" s="252"/>
      <c r="H706" s="455"/>
      <c r="I706" s="252"/>
      <c r="J706" s="252"/>
      <c r="K706" s="252"/>
      <c r="L706" s="507"/>
      <c r="M706" s="508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  <c r="AH706" s="252"/>
      <c r="AI706" s="252"/>
      <c r="AJ706" s="252"/>
      <c r="AK706" s="252"/>
      <c r="AL706" s="252"/>
    </row>
    <row r="707" ht="15.75" customHeight="1">
      <c r="A707" s="301"/>
      <c r="B707" s="252"/>
      <c r="C707" s="252"/>
      <c r="D707" s="252"/>
      <c r="E707" s="252"/>
      <c r="F707" s="592"/>
      <c r="G707" s="252"/>
      <c r="H707" s="455"/>
      <c r="I707" s="252"/>
      <c r="J707" s="252"/>
      <c r="K707" s="252"/>
      <c r="L707" s="507"/>
      <c r="M707" s="508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  <c r="AH707" s="252"/>
      <c r="AI707" s="252"/>
      <c r="AJ707" s="252"/>
      <c r="AK707" s="252"/>
      <c r="AL707" s="252"/>
    </row>
    <row r="708" ht="15.75" customHeight="1">
      <c r="A708" s="301"/>
      <c r="B708" s="252"/>
      <c r="C708" s="252"/>
      <c r="D708" s="252"/>
      <c r="E708" s="252"/>
      <c r="F708" s="592"/>
      <c r="G708" s="252"/>
      <c r="H708" s="455"/>
      <c r="I708" s="252"/>
      <c r="J708" s="252"/>
      <c r="K708" s="252"/>
      <c r="L708" s="507"/>
      <c r="M708" s="508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  <c r="AH708" s="252"/>
      <c r="AI708" s="252"/>
      <c r="AJ708" s="252"/>
      <c r="AK708" s="252"/>
      <c r="AL708" s="252"/>
    </row>
    <row r="709" ht="15.75" customHeight="1">
      <c r="A709" s="301"/>
      <c r="B709" s="252"/>
      <c r="C709" s="252"/>
      <c r="D709" s="252"/>
      <c r="E709" s="252"/>
      <c r="F709" s="592"/>
      <c r="G709" s="252"/>
      <c r="H709" s="455"/>
      <c r="I709" s="252"/>
      <c r="J709" s="252"/>
      <c r="K709" s="252"/>
      <c r="L709" s="507"/>
      <c r="M709" s="508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  <c r="AH709" s="252"/>
      <c r="AI709" s="252"/>
      <c r="AJ709" s="252"/>
      <c r="AK709" s="252"/>
      <c r="AL709" s="252"/>
    </row>
    <row r="710" ht="15.75" customHeight="1">
      <c r="A710" s="301"/>
      <c r="B710" s="252"/>
      <c r="C710" s="252"/>
      <c r="D710" s="252"/>
      <c r="E710" s="252"/>
      <c r="F710" s="592"/>
      <c r="G710" s="252"/>
      <c r="H710" s="455"/>
      <c r="I710" s="252"/>
      <c r="J710" s="252"/>
      <c r="K710" s="252"/>
      <c r="L710" s="507"/>
      <c r="M710" s="508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  <c r="AH710" s="252"/>
      <c r="AI710" s="252"/>
      <c r="AJ710" s="252"/>
      <c r="AK710" s="252"/>
      <c r="AL710" s="252"/>
    </row>
    <row r="711" ht="15.75" customHeight="1">
      <c r="A711" s="301"/>
      <c r="B711" s="252"/>
      <c r="C711" s="252"/>
      <c r="D711" s="252"/>
      <c r="E711" s="252"/>
      <c r="F711" s="592"/>
      <c r="G711" s="252"/>
      <c r="H711" s="455"/>
      <c r="I711" s="252"/>
      <c r="J711" s="252"/>
      <c r="K711" s="252"/>
      <c r="L711" s="507"/>
      <c r="M711" s="508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  <c r="AH711" s="252"/>
      <c r="AI711" s="252"/>
      <c r="AJ711" s="252"/>
      <c r="AK711" s="252"/>
      <c r="AL711" s="252"/>
    </row>
    <row r="712" ht="15.75" customHeight="1">
      <c r="A712" s="301"/>
      <c r="B712" s="252"/>
      <c r="C712" s="252"/>
      <c r="D712" s="252"/>
      <c r="E712" s="252"/>
      <c r="F712" s="592"/>
      <c r="G712" s="252"/>
      <c r="H712" s="455"/>
      <c r="I712" s="252"/>
      <c r="J712" s="252"/>
      <c r="K712" s="252"/>
      <c r="L712" s="507"/>
      <c r="M712" s="508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  <c r="AH712" s="252"/>
      <c r="AI712" s="252"/>
      <c r="AJ712" s="252"/>
      <c r="AK712" s="252"/>
      <c r="AL712" s="252"/>
    </row>
    <row r="713" ht="15.75" customHeight="1">
      <c r="A713" s="301"/>
      <c r="B713" s="252"/>
      <c r="C713" s="252"/>
      <c r="D713" s="252"/>
      <c r="E713" s="252"/>
      <c r="F713" s="592"/>
      <c r="G713" s="252"/>
      <c r="H713" s="455"/>
      <c r="I713" s="252"/>
      <c r="J713" s="252"/>
      <c r="K713" s="252"/>
      <c r="L713" s="507"/>
      <c r="M713" s="508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  <c r="AH713" s="252"/>
      <c r="AI713" s="252"/>
      <c r="AJ713" s="252"/>
      <c r="AK713" s="252"/>
      <c r="AL713" s="252"/>
    </row>
    <row r="714" ht="15.75" customHeight="1">
      <c r="A714" s="301"/>
      <c r="B714" s="252"/>
      <c r="C714" s="252"/>
      <c r="D714" s="252"/>
      <c r="E714" s="252"/>
      <c r="F714" s="592"/>
      <c r="G714" s="252"/>
      <c r="H714" s="455"/>
      <c r="I714" s="252"/>
      <c r="J714" s="252"/>
      <c r="K714" s="252"/>
      <c r="L714" s="507"/>
      <c r="M714" s="508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  <c r="AH714" s="252"/>
      <c r="AI714" s="252"/>
      <c r="AJ714" s="252"/>
      <c r="AK714" s="252"/>
      <c r="AL714" s="252"/>
    </row>
    <row r="715" ht="15.75" customHeight="1">
      <c r="A715" s="301"/>
      <c r="B715" s="252"/>
      <c r="C715" s="252"/>
      <c r="D715" s="252"/>
      <c r="E715" s="252"/>
      <c r="F715" s="592"/>
      <c r="G715" s="252"/>
      <c r="H715" s="455"/>
      <c r="I715" s="252"/>
      <c r="J715" s="252"/>
      <c r="K715" s="252"/>
      <c r="L715" s="507"/>
      <c r="M715" s="508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  <c r="AH715" s="252"/>
      <c r="AI715" s="252"/>
      <c r="AJ715" s="252"/>
      <c r="AK715" s="252"/>
      <c r="AL715" s="252"/>
    </row>
    <row r="716" ht="15.75" customHeight="1">
      <c r="A716" s="301"/>
      <c r="B716" s="252"/>
      <c r="C716" s="252"/>
      <c r="D716" s="252"/>
      <c r="E716" s="252"/>
      <c r="F716" s="592"/>
      <c r="G716" s="252"/>
      <c r="H716" s="455"/>
      <c r="I716" s="252"/>
      <c r="J716" s="252"/>
      <c r="K716" s="252"/>
      <c r="L716" s="507"/>
      <c r="M716" s="508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  <c r="AH716" s="252"/>
      <c r="AI716" s="252"/>
      <c r="AJ716" s="252"/>
      <c r="AK716" s="252"/>
      <c r="AL716" s="252"/>
    </row>
    <row r="717" ht="15.75" customHeight="1">
      <c r="A717" s="301"/>
      <c r="B717" s="252"/>
      <c r="C717" s="252"/>
      <c r="D717" s="252"/>
      <c r="E717" s="252"/>
      <c r="F717" s="592"/>
      <c r="G717" s="252"/>
      <c r="H717" s="455"/>
      <c r="I717" s="252"/>
      <c r="J717" s="252"/>
      <c r="K717" s="252"/>
      <c r="L717" s="507"/>
      <c r="M717" s="508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  <c r="AH717" s="252"/>
      <c r="AI717" s="252"/>
      <c r="AJ717" s="252"/>
      <c r="AK717" s="252"/>
      <c r="AL717" s="252"/>
    </row>
    <row r="718" ht="15.75" customHeight="1">
      <c r="A718" s="301"/>
      <c r="B718" s="252"/>
      <c r="C718" s="252"/>
      <c r="D718" s="252"/>
      <c r="E718" s="252"/>
      <c r="F718" s="592"/>
      <c r="G718" s="252"/>
      <c r="H718" s="455"/>
      <c r="I718" s="252"/>
      <c r="J718" s="252"/>
      <c r="K718" s="252"/>
      <c r="L718" s="507"/>
      <c r="M718" s="508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  <c r="AH718" s="252"/>
      <c r="AI718" s="252"/>
      <c r="AJ718" s="252"/>
      <c r="AK718" s="252"/>
      <c r="AL718" s="252"/>
    </row>
    <row r="719" ht="15.75" customHeight="1">
      <c r="A719" s="301"/>
      <c r="B719" s="252"/>
      <c r="C719" s="252"/>
      <c r="D719" s="252"/>
      <c r="E719" s="252"/>
      <c r="F719" s="592"/>
      <c r="G719" s="252"/>
      <c r="H719" s="455"/>
      <c r="I719" s="252"/>
      <c r="J719" s="252"/>
      <c r="K719" s="252"/>
      <c r="L719" s="507"/>
      <c r="M719" s="508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  <c r="AH719" s="252"/>
      <c r="AI719" s="252"/>
      <c r="AJ719" s="252"/>
      <c r="AK719" s="252"/>
      <c r="AL719" s="252"/>
    </row>
    <row r="720" ht="15.75" customHeight="1">
      <c r="A720" s="301"/>
      <c r="B720" s="252"/>
      <c r="C720" s="252"/>
      <c r="D720" s="252"/>
      <c r="E720" s="252"/>
      <c r="F720" s="592"/>
      <c r="G720" s="252"/>
      <c r="H720" s="455"/>
      <c r="I720" s="252"/>
      <c r="J720" s="252"/>
      <c r="K720" s="252"/>
      <c r="L720" s="507"/>
      <c r="M720" s="508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  <c r="AH720" s="252"/>
      <c r="AI720" s="252"/>
      <c r="AJ720" s="252"/>
      <c r="AK720" s="252"/>
      <c r="AL720" s="252"/>
    </row>
    <row r="721" ht="15.75" customHeight="1">
      <c r="A721" s="301"/>
      <c r="B721" s="252"/>
      <c r="C721" s="252"/>
      <c r="D721" s="252"/>
      <c r="E721" s="252"/>
      <c r="F721" s="592"/>
      <c r="G721" s="252"/>
      <c r="H721" s="455"/>
      <c r="I721" s="252"/>
      <c r="J721" s="252"/>
      <c r="K721" s="252"/>
      <c r="L721" s="507"/>
      <c r="M721" s="508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  <c r="AH721" s="252"/>
      <c r="AI721" s="252"/>
      <c r="AJ721" s="252"/>
      <c r="AK721" s="252"/>
      <c r="AL721" s="252"/>
    </row>
    <row r="722" ht="15.75" customHeight="1">
      <c r="A722" s="301"/>
      <c r="B722" s="252"/>
      <c r="C722" s="252"/>
      <c r="D722" s="252"/>
      <c r="E722" s="252"/>
      <c r="F722" s="592"/>
      <c r="G722" s="252"/>
      <c r="H722" s="455"/>
      <c r="I722" s="252"/>
      <c r="J722" s="252"/>
      <c r="K722" s="252"/>
      <c r="L722" s="507"/>
      <c r="M722" s="508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  <c r="AH722" s="252"/>
      <c r="AI722" s="252"/>
      <c r="AJ722" s="252"/>
      <c r="AK722" s="252"/>
      <c r="AL722" s="252"/>
    </row>
    <row r="723" ht="15.75" customHeight="1">
      <c r="A723" s="301"/>
      <c r="B723" s="252"/>
      <c r="C723" s="252"/>
      <c r="D723" s="252"/>
      <c r="E723" s="252"/>
      <c r="F723" s="592"/>
      <c r="G723" s="252"/>
      <c r="H723" s="455"/>
      <c r="I723" s="252"/>
      <c r="J723" s="252"/>
      <c r="K723" s="252"/>
      <c r="L723" s="507"/>
      <c r="M723" s="508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  <c r="AH723" s="252"/>
      <c r="AI723" s="252"/>
      <c r="AJ723" s="252"/>
      <c r="AK723" s="252"/>
      <c r="AL723" s="252"/>
    </row>
    <row r="724" ht="15.75" customHeight="1">
      <c r="A724" s="301"/>
      <c r="B724" s="252"/>
      <c r="C724" s="252"/>
      <c r="D724" s="252"/>
      <c r="E724" s="252"/>
      <c r="F724" s="592"/>
      <c r="G724" s="252"/>
      <c r="H724" s="455"/>
      <c r="I724" s="252"/>
      <c r="J724" s="252"/>
      <c r="K724" s="252"/>
      <c r="L724" s="507"/>
      <c r="M724" s="508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  <c r="AH724" s="252"/>
      <c r="AI724" s="252"/>
      <c r="AJ724" s="252"/>
      <c r="AK724" s="252"/>
      <c r="AL724" s="252"/>
    </row>
    <row r="725" ht="15.75" customHeight="1">
      <c r="A725" s="301"/>
      <c r="B725" s="252"/>
      <c r="C725" s="252"/>
      <c r="D725" s="252"/>
      <c r="E725" s="252"/>
      <c r="F725" s="592"/>
      <c r="G725" s="252"/>
      <c r="H725" s="455"/>
      <c r="I725" s="252"/>
      <c r="J725" s="252"/>
      <c r="K725" s="252"/>
      <c r="L725" s="507"/>
      <c r="M725" s="508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  <c r="AH725" s="252"/>
      <c r="AI725" s="252"/>
      <c r="AJ725" s="252"/>
      <c r="AK725" s="252"/>
      <c r="AL725" s="252"/>
    </row>
    <row r="726" ht="15.75" customHeight="1">
      <c r="A726" s="301"/>
      <c r="B726" s="252"/>
      <c r="C726" s="252"/>
      <c r="D726" s="252"/>
      <c r="E726" s="252"/>
      <c r="F726" s="592"/>
      <c r="G726" s="252"/>
      <c r="H726" s="455"/>
      <c r="I726" s="252"/>
      <c r="J726" s="252"/>
      <c r="K726" s="252"/>
      <c r="L726" s="507"/>
      <c r="M726" s="508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  <c r="AH726" s="252"/>
      <c r="AI726" s="252"/>
      <c r="AJ726" s="252"/>
      <c r="AK726" s="252"/>
      <c r="AL726" s="252"/>
    </row>
    <row r="727" ht="15.75" customHeight="1">
      <c r="A727" s="301"/>
      <c r="B727" s="252"/>
      <c r="C727" s="252"/>
      <c r="D727" s="252"/>
      <c r="E727" s="252"/>
      <c r="F727" s="592"/>
      <c r="G727" s="252"/>
      <c r="H727" s="455"/>
      <c r="I727" s="252"/>
      <c r="J727" s="252"/>
      <c r="K727" s="252"/>
      <c r="L727" s="507"/>
      <c r="M727" s="508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  <c r="AH727" s="252"/>
      <c r="AI727" s="252"/>
      <c r="AJ727" s="252"/>
      <c r="AK727" s="252"/>
      <c r="AL727" s="252"/>
    </row>
    <row r="728" ht="15.75" customHeight="1">
      <c r="A728" s="301"/>
      <c r="B728" s="252"/>
      <c r="C728" s="252"/>
      <c r="D728" s="252"/>
      <c r="E728" s="252"/>
      <c r="F728" s="592"/>
      <c r="G728" s="252"/>
      <c r="H728" s="455"/>
      <c r="I728" s="252"/>
      <c r="J728" s="252"/>
      <c r="K728" s="252"/>
      <c r="L728" s="507"/>
      <c r="M728" s="508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  <c r="AH728" s="252"/>
      <c r="AI728" s="252"/>
      <c r="AJ728" s="252"/>
      <c r="AK728" s="252"/>
      <c r="AL728" s="252"/>
    </row>
    <row r="729" ht="15.75" customHeight="1">
      <c r="A729" s="301"/>
      <c r="B729" s="252"/>
      <c r="C729" s="252"/>
      <c r="D729" s="252"/>
      <c r="E729" s="252"/>
      <c r="F729" s="592"/>
      <c r="G729" s="252"/>
      <c r="H729" s="455"/>
      <c r="I729" s="252"/>
      <c r="J729" s="252"/>
      <c r="K729" s="252"/>
      <c r="L729" s="507"/>
      <c r="M729" s="508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  <c r="AH729" s="252"/>
      <c r="AI729" s="252"/>
      <c r="AJ729" s="252"/>
      <c r="AK729" s="252"/>
      <c r="AL729" s="252"/>
    </row>
    <row r="730" ht="15.75" customHeight="1">
      <c r="A730" s="301"/>
      <c r="B730" s="252"/>
      <c r="C730" s="252"/>
      <c r="D730" s="252"/>
      <c r="E730" s="252"/>
      <c r="F730" s="592"/>
      <c r="G730" s="252"/>
      <c r="H730" s="455"/>
      <c r="I730" s="252"/>
      <c r="J730" s="252"/>
      <c r="K730" s="252"/>
      <c r="L730" s="507"/>
      <c r="M730" s="508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  <c r="AH730" s="252"/>
      <c r="AI730" s="252"/>
      <c r="AJ730" s="252"/>
      <c r="AK730" s="252"/>
      <c r="AL730" s="252"/>
    </row>
    <row r="731" ht="15.75" customHeight="1">
      <c r="A731" s="301"/>
      <c r="B731" s="252"/>
      <c r="C731" s="252"/>
      <c r="D731" s="252"/>
      <c r="E731" s="252"/>
      <c r="F731" s="592"/>
      <c r="G731" s="252"/>
      <c r="H731" s="455"/>
      <c r="I731" s="252"/>
      <c r="J731" s="252"/>
      <c r="K731" s="252"/>
      <c r="L731" s="507"/>
      <c r="M731" s="508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  <c r="AH731" s="252"/>
      <c r="AI731" s="252"/>
      <c r="AJ731" s="252"/>
      <c r="AK731" s="252"/>
      <c r="AL731" s="252"/>
    </row>
    <row r="732" ht="15.75" customHeight="1">
      <c r="A732" s="301"/>
      <c r="B732" s="252"/>
      <c r="C732" s="252"/>
      <c r="D732" s="252"/>
      <c r="E732" s="252"/>
      <c r="F732" s="592"/>
      <c r="G732" s="252"/>
      <c r="H732" s="455"/>
      <c r="I732" s="252"/>
      <c r="J732" s="252"/>
      <c r="K732" s="252"/>
      <c r="L732" s="507"/>
      <c r="M732" s="508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  <c r="AH732" s="252"/>
      <c r="AI732" s="252"/>
      <c r="AJ732" s="252"/>
      <c r="AK732" s="252"/>
      <c r="AL732" s="252"/>
    </row>
    <row r="733" ht="15.75" customHeight="1">
      <c r="A733" s="301"/>
      <c r="B733" s="252"/>
      <c r="C733" s="252"/>
      <c r="D733" s="252"/>
      <c r="E733" s="252"/>
      <c r="F733" s="592"/>
      <c r="G733" s="252"/>
      <c r="H733" s="455"/>
      <c r="I733" s="252"/>
      <c r="J733" s="252"/>
      <c r="K733" s="252"/>
      <c r="L733" s="507"/>
      <c r="M733" s="508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  <c r="AH733" s="252"/>
      <c r="AI733" s="252"/>
      <c r="AJ733" s="252"/>
      <c r="AK733" s="252"/>
      <c r="AL733" s="252"/>
    </row>
    <row r="734" ht="15.75" customHeight="1">
      <c r="A734" s="301"/>
      <c r="B734" s="252"/>
      <c r="C734" s="252"/>
      <c r="D734" s="252"/>
      <c r="E734" s="252"/>
      <c r="F734" s="592"/>
      <c r="G734" s="252"/>
      <c r="H734" s="455"/>
      <c r="I734" s="252"/>
      <c r="J734" s="252"/>
      <c r="K734" s="252"/>
      <c r="L734" s="507"/>
      <c r="M734" s="508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  <c r="AH734" s="252"/>
      <c r="AI734" s="252"/>
      <c r="AJ734" s="252"/>
      <c r="AK734" s="252"/>
      <c r="AL734" s="252"/>
    </row>
    <row r="735" ht="15.75" customHeight="1">
      <c r="A735" s="301"/>
      <c r="B735" s="252"/>
      <c r="C735" s="252"/>
      <c r="D735" s="252"/>
      <c r="E735" s="252"/>
      <c r="F735" s="592"/>
      <c r="G735" s="252"/>
      <c r="H735" s="455"/>
      <c r="I735" s="252"/>
      <c r="J735" s="252"/>
      <c r="K735" s="252"/>
      <c r="L735" s="507"/>
      <c r="M735" s="508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  <c r="AH735" s="252"/>
      <c r="AI735" s="252"/>
      <c r="AJ735" s="252"/>
      <c r="AK735" s="252"/>
      <c r="AL735" s="252"/>
    </row>
    <row r="736" ht="15.75" customHeight="1">
      <c r="A736" s="301"/>
      <c r="B736" s="252"/>
      <c r="C736" s="252"/>
      <c r="D736" s="252"/>
      <c r="E736" s="252"/>
      <c r="F736" s="592"/>
      <c r="G736" s="252"/>
      <c r="H736" s="455"/>
      <c r="I736" s="252"/>
      <c r="J736" s="252"/>
      <c r="K736" s="252"/>
      <c r="L736" s="507"/>
      <c r="M736" s="508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  <c r="AH736" s="252"/>
      <c r="AI736" s="252"/>
      <c r="AJ736" s="252"/>
      <c r="AK736" s="252"/>
      <c r="AL736" s="252"/>
    </row>
    <row r="737" ht="15.75" customHeight="1">
      <c r="A737" s="301"/>
      <c r="B737" s="252"/>
      <c r="C737" s="252"/>
      <c r="D737" s="252"/>
      <c r="E737" s="252"/>
      <c r="F737" s="592"/>
      <c r="G737" s="252"/>
      <c r="H737" s="455"/>
      <c r="I737" s="252"/>
      <c r="J737" s="252"/>
      <c r="K737" s="252"/>
      <c r="L737" s="507"/>
      <c r="M737" s="508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  <c r="AH737" s="252"/>
      <c r="AI737" s="252"/>
      <c r="AJ737" s="252"/>
      <c r="AK737" s="252"/>
      <c r="AL737" s="252"/>
    </row>
    <row r="738" ht="15.75" customHeight="1">
      <c r="A738" s="301"/>
      <c r="B738" s="252"/>
      <c r="C738" s="252"/>
      <c r="D738" s="252"/>
      <c r="E738" s="252"/>
      <c r="F738" s="592"/>
      <c r="G738" s="252"/>
      <c r="H738" s="455"/>
      <c r="I738" s="252"/>
      <c r="J738" s="252"/>
      <c r="K738" s="252"/>
      <c r="L738" s="507"/>
      <c r="M738" s="508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  <c r="AH738" s="252"/>
      <c r="AI738" s="252"/>
      <c r="AJ738" s="252"/>
      <c r="AK738" s="252"/>
      <c r="AL738" s="252"/>
    </row>
    <row r="739" ht="15.75" customHeight="1">
      <c r="A739" s="301"/>
      <c r="B739" s="252"/>
      <c r="C739" s="252"/>
      <c r="D739" s="252"/>
      <c r="E739" s="252"/>
      <c r="F739" s="592"/>
      <c r="G739" s="252"/>
      <c r="H739" s="455"/>
      <c r="I739" s="252"/>
      <c r="J739" s="252"/>
      <c r="K739" s="252"/>
      <c r="L739" s="507"/>
      <c r="M739" s="508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  <c r="AH739" s="252"/>
      <c r="AI739" s="252"/>
      <c r="AJ739" s="252"/>
      <c r="AK739" s="252"/>
      <c r="AL739" s="252"/>
    </row>
    <row r="740" ht="15.75" customHeight="1">
      <c r="A740" s="301"/>
      <c r="B740" s="252"/>
      <c r="C740" s="252"/>
      <c r="D740" s="252"/>
      <c r="E740" s="252"/>
      <c r="F740" s="592"/>
      <c r="G740" s="252"/>
      <c r="H740" s="455"/>
      <c r="I740" s="252"/>
      <c r="J740" s="252"/>
      <c r="K740" s="252"/>
      <c r="L740" s="507"/>
      <c r="M740" s="508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  <c r="AH740" s="252"/>
      <c r="AI740" s="252"/>
      <c r="AJ740" s="252"/>
      <c r="AK740" s="252"/>
      <c r="AL740" s="252"/>
    </row>
    <row r="741" ht="15.75" customHeight="1">
      <c r="A741" s="301"/>
      <c r="B741" s="252"/>
      <c r="C741" s="252"/>
      <c r="D741" s="252"/>
      <c r="E741" s="252"/>
      <c r="F741" s="592"/>
      <c r="G741" s="252"/>
      <c r="H741" s="455"/>
      <c r="I741" s="252"/>
      <c r="J741" s="252"/>
      <c r="K741" s="252"/>
      <c r="L741" s="507"/>
      <c r="M741" s="508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  <c r="AH741" s="252"/>
      <c r="AI741" s="252"/>
      <c r="AJ741" s="252"/>
      <c r="AK741" s="252"/>
      <c r="AL741" s="252"/>
    </row>
    <row r="742" ht="15.75" customHeight="1">
      <c r="A742" s="301"/>
      <c r="B742" s="252"/>
      <c r="C742" s="252"/>
      <c r="D742" s="252"/>
      <c r="E742" s="252"/>
      <c r="F742" s="592"/>
      <c r="G742" s="252"/>
      <c r="H742" s="455"/>
      <c r="I742" s="252"/>
      <c r="J742" s="252"/>
      <c r="K742" s="252"/>
      <c r="L742" s="507"/>
      <c r="M742" s="508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  <c r="AH742" s="252"/>
      <c r="AI742" s="252"/>
      <c r="AJ742" s="252"/>
      <c r="AK742" s="252"/>
      <c r="AL742" s="252"/>
    </row>
    <row r="743" ht="15.75" customHeight="1">
      <c r="A743" s="301"/>
      <c r="B743" s="252"/>
      <c r="C743" s="252"/>
      <c r="D743" s="252"/>
      <c r="E743" s="252"/>
      <c r="F743" s="592"/>
      <c r="G743" s="252"/>
      <c r="H743" s="455"/>
      <c r="I743" s="252"/>
      <c r="J743" s="252"/>
      <c r="K743" s="252"/>
      <c r="L743" s="507"/>
      <c r="M743" s="508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  <c r="AH743" s="252"/>
      <c r="AI743" s="252"/>
      <c r="AJ743" s="252"/>
      <c r="AK743" s="252"/>
      <c r="AL743" s="252"/>
    </row>
    <row r="744" ht="15.75" customHeight="1">
      <c r="A744" s="301"/>
      <c r="B744" s="252"/>
      <c r="C744" s="252"/>
      <c r="D744" s="252"/>
      <c r="E744" s="252"/>
      <c r="F744" s="592"/>
      <c r="G744" s="252"/>
      <c r="H744" s="455"/>
      <c r="I744" s="252"/>
      <c r="J744" s="252"/>
      <c r="K744" s="252"/>
      <c r="L744" s="507"/>
      <c r="M744" s="508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  <c r="AH744" s="252"/>
      <c r="AI744" s="252"/>
      <c r="AJ744" s="252"/>
      <c r="AK744" s="252"/>
      <c r="AL744" s="252"/>
    </row>
    <row r="745" ht="15.75" customHeight="1">
      <c r="A745" s="301"/>
      <c r="B745" s="252"/>
      <c r="C745" s="252"/>
      <c r="D745" s="252"/>
      <c r="E745" s="252"/>
      <c r="F745" s="592"/>
      <c r="G745" s="252"/>
      <c r="H745" s="455"/>
      <c r="I745" s="252"/>
      <c r="J745" s="252"/>
      <c r="K745" s="252"/>
      <c r="L745" s="507"/>
      <c r="M745" s="508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  <c r="AH745" s="252"/>
      <c r="AI745" s="252"/>
      <c r="AJ745" s="252"/>
      <c r="AK745" s="252"/>
      <c r="AL745" s="252"/>
    </row>
    <row r="746" ht="15.75" customHeight="1">
      <c r="A746" s="301"/>
      <c r="B746" s="252"/>
      <c r="C746" s="252"/>
      <c r="D746" s="252"/>
      <c r="E746" s="252"/>
      <c r="F746" s="592"/>
      <c r="G746" s="252"/>
      <c r="H746" s="455"/>
      <c r="I746" s="252"/>
      <c r="J746" s="252"/>
      <c r="K746" s="252"/>
      <c r="L746" s="507"/>
      <c r="M746" s="508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  <c r="AH746" s="252"/>
      <c r="AI746" s="252"/>
      <c r="AJ746" s="252"/>
      <c r="AK746" s="252"/>
      <c r="AL746" s="252"/>
    </row>
    <row r="747" ht="15.75" customHeight="1">
      <c r="A747" s="301"/>
      <c r="B747" s="252"/>
      <c r="C747" s="252"/>
      <c r="D747" s="252"/>
      <c r="E747" s="252"/>
      <c r="F747" s="592"/>
      <c r="G747" s="252"/>
      <c r="H747" s="455"/>
      <c r="I747" s="252"/>
      <c r="J747" s="252"/>
      <c r="K747" s="252"/>
      <c r="L747" s="507"/>
      <c r="M747" s="508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  <c r="AH747" s="252"/>
      <c r="AI747" s="252"/>
      <c r="AJ747" s="252"/>
      <c r="AK747" s="252"/>
      <c r="AL747" s="252"/>
    </row>
    <row r="748" ht="15.75" customHeight="1">
      <c r="A748" s="301"/>
      <c r="B748" s="252"/>
      <c r="C748" s="252"/>
      <c r="D748" s="252"/>
      <c r="E748" s="252"/>
      <c r="F748" s="592"/>
      <c r="G748" s="252"/>
      <c r="H748" s="455"/>
      <c r="I748" s="252"/>
      <c r="J748" s="252"/>
      <c r="K748" s="252"/>
      <c r="L748" s="507"/>
      <c r="M748" s="508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  <c r="AH748" s="252"/>
      <c r="AI748" s="252"/>
      <c r="AJ748" s="252"/>
      <c r="AK748" s="252"/>
      <c r="AL748" s="252"/>
    </row>
    <row r="749" ht="15.75" customHeight="1">
      <c r="A749" s="301"/>
      <c r="B749" s="252"/>
      <c r="C749" s="252"/>
      <c r="D749" s="252"/>
      <c r="E749" s="252"/>
      <c r="F749" s="592"/>
      <c r="G749" s="252"/>
      <c r="H749" s="455"/>
      <c r="I749" s="252"/>
      <c r="J749" s="252"/>
      <c r="K749" s="252"/>
      <c r="L749" s="507"/>
      <c r="M749" s="508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  <c r="AH749" s="252"/>
      <c r="AI749" s="252"/>
      <c r="AJ749" s="252"/>
      <c r="AK749" s="252"/>
      <c r="AL749" s="252"/>
    </row>
    <row r="750" ht="15.75" customHeight="1">
      <c r="A750" s="301"/>
      <c r="B750" s="252"/>
      <c r="C750" s="252"/>
      <c r="D750" s="252"/>
      <c r="E750" s="252"/>
      <c r="F750" s="592"/>
      <c r="G750" s="252"/>
      <c r="H750" s="455"/>
      <c r="I750" s="252"/>
      <c r="J750" s="252"/>
      <c r="K750" s="252"/>
      <c r="L750" s="507"/>
      <c r="M750" s="508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  <c r="AH750" s="252"/>
      <c r="AI750" s="252"/>
      <c r="AJ750" s="252"/>
      <c r="AK750" s="252"/>
      <c r="AL750" s="252"/>
    </row>
    <row r="751" ht="15.75" customHeight="1">
      <c r="A751" s="301"/>
      <c r="B751" s="252"/>
      <c r="C751" s="252"/>
      <c r="D751" s="252"/>
      <c r="E751" s="252"/>
      <c r="F751" s="592"/>
      <c r="G751" s="252"/>
      <c r="H751" s="455"/>
      <c r="I751" s="252"/>
      <c r="J751" s="252"/>
      <c r="K751" s="252"/>
      <c r="L751" s="507"/>
      <c r="M751" s="508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  <c r="AH751" s="252"/>
      <c r="AI751" s="252"/>
      <c r="AJ751" s="252"/>
      <c r="AK751" s="252"/>
      <c r="AL751" s="252"/>
    </row>
    <row r="752" ht="15.75" customHeight="1">
      <c r="A752" s="301"/>
      <c r="B752" s="252"/>
      <c r="C752" s="252"/>
      <c r="D752" s="252"/>
      <c r="E752" s="252"/>
      <c r="F752" s="592"/>
      <c r="G752" s="252"/>
      <c r="H752" s="455"/>
      <c r="I752" s="252"/>
      <c r="J752" s="252"/>
      <c r="K752" s="252"/>
      <c r="L752" s="507"/>
      <c r="M752" s="508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  <c r="AH752" s="252"/>
      <c r="AI752" s="252"/>
      <c r="AJ752" s="252"/>
      <c r="AK752" s="252"/>
      <c r="AL752" s="252"/>
    </row>
    <row r="753" ht="15.75" customHeight="1">
      <c r="A753" s="301"/>
      <c r="B753" s="252"/>
      <c r="C753" s="252"/>
      <c r="D753" s="252"/>
      <c r="E753" s="252"/>
      <c r="F753" s="592"/>
      <c r="G753" s="252"/>
      <c r="H753" s="455"/>
      <c r="I753" s="252"/>
      <c r="J753" s="252"/>
      <c r="K753" s="252"/>
      <c r="L753" s="507"/>
      <c r="M753" s="508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  <c r="AH753" s="252"/>
      <c r="AI753" s="252"/>
      <c r="AJ753" s="252"/>
      <c r="AK753" s="252"/>
      <c r="AL753" s="252"/>
    </row>
    <row r="754" ht="15.75" customHeight="1">
      <c r="A754" s="301"/>
      <c r="B754" s="252"/>
      <c r="C754" s="252"/>
      <c r="D754" s="252"/>
      <c r="E754" s="252"/>
      <c r="F754" s="592"/>
      <c r="G754" s="252"/>
      <c r="H754" s="455"/>
      <c r="I754" s="252"/>
      <c r="J754" s="252"/>
      <c r="K754" s="252"/>
      <c r="L754" s="507"/>
      <c r="M754" s="508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  <c r="AH754" s="252"/>
      <c r="AI754" s="252"/>
      <c r="AJ754" s="252"/>
      <c r="AK754" s="252"/>
      <c r="AL754" s="252"/>
    </row>
    <row r="755" ht="15.75" customHeight="1">
      <c r="A755" s="301"/>
      <c r="B755" s="252"/>
      <c r="C755" s="252"/>
      <c r="D755" s="252"/>
      <c r="E755" s="252"/>
      <c r="F755" s="592"/>
      <c r="G755" s="252"/>
      <c r="H755" s="455"/>
      <c r="I755" s="252"/>
      <c r="J755" s="252"/>
      <c r="K755" s="252"/>
      <c r="L755" s="507"/>
      <c r="M755" s="508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  <c r="AH755" s="252"/>
      <c r="AI755" s="252"/>
      <c r="AJ755" s="252"/>
      <c r="AK755" s="252"/>
      <c r="AL755" s="252"/>
    </row>
    <row r="756" ht="15.75" customHeight="1">
      <c r="A756" s="301"/>
      <c r="B756" s="252"/>
      <c r="C756" s="252"/>
      <c r="D756" s="252"/>
      <c r="E756" s="252"/>
      <c r="F756" s="592"/>
      <c r="G756" s="252"/>
      <c r="H756" s="455"/>
      <c r="I756" s="252"/>
      <c r="J756" s="252"/>
      <c r="K756" s="252"/>
      <c r="L756" s="507"/>
      <c r="M756" s="508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  <c r="AH756" s="252"/>
      <c r="AI756" s="252"/>
      <c r="AJ756" s="252"/>
      <c r="AK756" s="252"/>
      <c r="AL756" s="252"/>
    </row>
    <row r="757" ht="15.75" customHeight="1">
      <c r="A757" s="301"/>
      <c r="B757" s="252"/>
      <c r="C757" s="252"/>
      <c r="D757" s="252"/>
      <c r="E757" s="252"/>
      <c r="F757" s="592"/>
      <c r="G757" s="252"/>
      <c r="H757" s="455"/>
      <c r="I757" s="252"/>
      <c r="J757" s="252"/>
      <c r="K757" s="252"/>
      <c r="L757" s="507"/>
      <c r="M757" s="508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  <c r="AH757" s="252"/>
      <c r="AI757" s="252"/>
      <c r="AJ757" s="252"/>
      <c r="AK757" s="252"/>
      <c r="AL757" s="252"/>
    </row>
    <row r="758" ht="15.75" customHeight="1">
      <c r="A758" s="301"/>
      <c r="B758" s="252"/>
      <c r="C758" s="252"/>
      <c r="D758" s="252"/>
      <c r="E758" s="252"/>
      <c r="F758" s="592"/>
      <c r="G758" s="252"/>
      <c r="H758" s="455"/>
      <c r="I758" s="252"/>
      <c r="J758" s="252"/>
      <c r="K758" s="252"/>
      <c r="L758" s="507"/>
      <c r="M758" s="508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  <c r="AH758" s="252"/>
      <c r="AI758" s="252"/>
      <c r="AJ758" s="252"/>
      <c r="AK758" s="252"/>
      <c r="AL758" s="252"/>
    </row>
    <row r="759" ht="15.75" customHeight="1">
      <c r="A759" s="301"/>
      <c r="B759" s="252"/>
      <c r="C759" s="252"/>
      <c r="D759" s="252"/>
      <c r="E759" s="252"/>
      <c r="F759" s="592"/>
      <c r="G759" s="252"/>
      <c r="H759" s="455"/>
      <c r="I759" s="252"/>
      <c r="J759" s="252"/>
      <c r="K759" s="252"/>
      <c r="L759" s="507"/>
      <c r="M759" s="508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  <c r="AH759" s="252"/>
      <c r="AI759" s="252"/>
      <c r="AJ759" s="252"/>
      <c r="AK759" s="252"/>
      <c r="AL759" s="252"/>
    </row>
    <row r="760" ht="15.75" customHeight="1">
      <c r="A760" s="301"/>
      <c r="B760" s="252"/>
      <c r="C760" s="252"/>
      <c r="D760" s="252"/>
      <c r="E760" s="252"/>
      <c r="F760" s="592"/>
      <c r="G760" s="252"/>
      <c r="H760" s="455"/>
      <c r="I760" s="252"/>
      <c r="J760" s="252"/>
      <c r="K760" s="252"/>
      <c r="L760" s="507"/>
      <c r="M760" s="508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  <c r="AH760" s="252"/>
      <c r="AI760" s="252"/>
      <c r="AJ760" s="252"/>
      <c r="AK760" s="252"/>
      <c r="AL760" s="252"/>
    </row>
    <row r="761" ht="15.75" customHeight="1">
      <c r="A761" s="301"/>
      <c r="B761" s="252"/>
      <c r="C761" s="252"/>
      <c r="D761" s="252"/>
      <c r="E761" s="252"/>
      <c r="F761" s="592"/>
      <c r="G761" s="252"/>
      <c r="H761" s="455"/>
      <c r="I761" s="252"/>
      <c r="J761" s="252"/>
      <c r="K761" s="252"/>
      <c r="L761" s="507"/>
      <c r="M761" s="508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  <c r="AH761" s="252"/>
      <c r="AI761" s="252"/>
      <c r="AJ761" s="252"/>
      <c r="AK761" s="252"/>
      <c r="AL761" s="252"/>
    </row>
    <row r="762" ht="15.75" customHeight="1">
      <c r="A762" s="301"/>
      <c r="B762" s="252"/>
      <c r="C762" s="252"/>
      <c r="D762" s="252"/>
      <c r="E762" s="252"/>
      <c r="F762" s="592"/>
      <c r="G762" s="252"/>
      <c r="H762" s="455"/>
      <c r="I762" s="252"/>
      <c r="J762" s="252"/>
      <c r="K762" s="252"/>
      <c r="L762" s="507"/>
      <c r="M762" s="508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  <c r="AK762" s="252"/>
      <c r="AL762" s="252"/>
    </row>
    <row r="763" ht="15.75" customHeight="1">
      <c r="A763" s="301"/>
      <c r="B763" s="252"/>
      <c r="C763" s="252"/>
      <c r="D763" s="252"/>
      <c r="E763" s="252"/>
      <c r="F763" s="592"/>
      <c r="G763" s="252"/>
      <c r="H763" s="455"/>
      <c r="I763" s="252"/>
      <c r="J763" s="252"/>
      <c r="K763" s="252"/>
      <c r="L763" s="507"/>
      <c r="M763" s="508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  <c r="AK763" s="252"/>
      <c r="AL763" s="252"/>
    </row>
    <row r="764" ht="15.75" customHeight="1">
      <c r="A764" s="301"/>
      <c r="B764" s="252"/>
      <c r="C764" s="252"/>
      <c r="D764" s="252"/>
      <c r="E764" s="252"/>
      <c r="F764" s="592"/>
      <c r="G764" s="252"/>
      <c r="H764" s="455"/>
      <c r="I764" s="252"/>
      <c r="J764" s="252"/>
      <c r="K764" s="252"/>
      <c r="L764" s="507"/>
      <c r="M764" s="508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  <c r="AK764" s="252"/>
      <c r="AL764" s="252"/>
    </row>
    <row r="765" ht="15.75" customHeight="1">
      <c r="A765" s="301"/>
      <c r="B765" s="252"/>
      <c r="C765" s="252"/>
      <c r="D765" s="252"/>
      <c r="E765" s="252"/>
      <c r="F765" s="592"/>
      <c r="G765" s="252"/>
      <c r="H765" s="455"/>
      <c r="I765" s="252"/>
      <c r="J765" s="252"/>
      <c r="K765" s="252"/>
      <c r="L765" s="507"/>
      <c r="M765" s="508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  <c r="AK765" s="252"/>
      <c r="AL765" s="252"/>
    </row>
    <row r="766" ht="15.75" customHeight="1">
      <c r="A766" s="301"/>
      <c r="B766" s="252"/>
      <c r="C766" s="252"/>
      <c r="D766" s="252"/>
      <c r="E766" s="252"/>
      <c r="F766" s="592"/>
      <c r="G766" s="252"/>
      <c r="H766" s="455"/>
      <c r="I766" s="252"/>
      <c r="J766" s="252"/>
      <c r="K766" s="252"/>
      <c r="L766" s="507"/>
      <c r="M766" s="508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  <c r="AK766" s="252"/>
      <c r="AL766" s="252"/>
    </row>
    <row r="767" ht="15.75" customHeight="1">
      <c r="A767" s="301"/>
      <c r="B767" s="252"/>
      <c r="C767" s="252"/>
      <c r="D767" s="252"/>
      <c r="E767" s="252"/>
      <c r="F767" s="592"/>
      <c r="G767" s="252"/>
      <c r="H767" s="455"/>
      <c r="I767" s="252"/>
      <c r="J767" s="252"/>
      <c r="K767" s="252"/>
      <c r="L767" s="507"/>
      <c r="M767" s="508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  <c r="AH767" s="252"/>
      <c r="AI767" s="252"/>
      <c r="AJ767" s="252"/>
      <c r="AK767" s="252"/>
      <c r="AL767" s="252"/>
    </row>
    <row r="768" ht="15.75" customHeight="1">
      <c r="A768" s="301"/>
      <c r="B768" s="252"/>
      <c r="C768" s="252"/>
      <c r="D768" s="252"/>
      <c r="E768" s="252"/>
      <c r="F768" s="592"/>
      <c r="G768" s="252"/>
      <c r="H768" s="455"/>
      <c r="I768" s="252"/>
      <c r="J768" s="252"/>
      <c r="K768" s="252"/>
      <c r="L768" s="507"/>
      <c r="M768" s="508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  <c r="AH768" s="252"/>
      <c r="AI768" s="252"/>
      <c r="AJ768" s="252"/>
      <c r="AK768" s="252"/>
      <c r="AL768" s="252"/>
    </row>
    <row r="769" ht="15.75" customHeight="1">
      <c r="A769" s="301"/>
      <c r="B769" s="252"/>
      <c r="C769" s="252"/>
      <c r="D769" s="252"/>
      <c r="E769" s="252"/>
      <c r="F769" s="592"/>
      <c r="G769" s="252"/>
      <c r="H769" s="455"/>
      <c r="I769" s="252"/>
      <c r="J769" s="252"/>
      <c r="K769" s="252"/>
      <c r="L769" s="507"/>
      <c r="M769" s="508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  <c r="AH769" s="252"/>
      <c r="AI769" s="252"/>
      <c r="AJ769" s="252"/>
      <c r="AK769" s="252"/>
      <c r="AL769" s="252"/>
    </row>
    <row r="770" ht="15.75" customHeight="1">
      <c r="A770" s="301"/>
      <c r="B770" s="252"/>
      <c r="C770" s="252"/>
      <c r="D770" s="252"/>
      <c r="E770" s="252"/>
      <c r="F770" s="592"/>
      <c r="G770" s="252"/>
      <c r="H770" s="455"/>
      <c r="I770" s="252"/>
      <c r="J770" s="252"/>
      <c r="K770" s="252"/>
      <c r="L770" s="507"/>
      <c r="M770" s="508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  <c r="AH770" s="252"/>
      <c r="AI770" s="252"/>
      <c r="AJ770" s="252"/>
      <c r="AK770" s="252"/>
      <c r="AL770" s="252"/>
    </row>
    <row r="771" ht="15.75" customHeight="1">
      <c r="A771" s="301"/>
      <c r="B771" s="252"/>
      <c r="C771" s="252"/>
      <c r="D771" s="252"/>
      <c r="E771" s="252"/>
      <c r="F771" s="592"/>
      <c r="G771" s="252"/>
      <c r="H771" s="455"/>
      <c r="I771" s="252"/>
      <c r="J771" s="252"/>
      <c r="K771" s="252"/>
      <c r="L771" s="507"/>
      <c r="M771" s="508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  <c r="AH771" s="252"/>
      <c r="AI771" s="252"/>
      <c r="AJ771" s="252"/>
      <c r="AK771" s="252"/>
      <c r="AL771" s="252"/>
    </row>
    <row r="772" ht="15.75" customHeight="1">
      <c r="A772" s="301"/>
      <c r="B772" s="252"/>
      <c r="C772" s="252"/>
      <c r="D772" s="252"/>
      <c r="E772" s="252"/>
      <c r="F772" s="592"/>
      <c r="G772" s="252"/>
      <c r="H772" s="455"/>
      <c r="I772" s="252"/>
      <c r="J772" s="252"/>
      <c r="K772" s="252"/>
      <c r="L772" s="507"/>
      <c r="M772" s="508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  <c r="AH772" s="252"/>
      <c r="AI772" s="252"/>
      <c r="AJ772" s="252"/>
      <c r="AK772" s="252"/>
      <c r="AL772" s="252"/>
    </row>
    <row r="773" ht="15.75" customHeight="1">
      <c r="A773" s="301"/>
      <c r="B773" s="252"/>
      <c r="C773" s="252"/>
      <c r="D773" s="252"/>
      <c r="E773" s="252"/>
      <c r="F773" s="592"/>
      <c r="G773" s="252"/>
      <c r="H773" s="455"/>
      <c r="I773" s="252"/>
      <c r="J773" s="252"/>
      <c r="K773" s="252"/>
      <c r="L773" s="507"/>
      <c r="M773" s="508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  <c r="AH773" s="252"/>
      <c r="AI773" s="252"/>
      <c r="AJ773" s="252"/>
      <c r="AK773" s="252"/>
      <c r="AL773" s="252"/>
    </row>
    <row r="774" ht="15.75" customHeight="1">
      <c r="A774" s="301"/>
      <c r="B774" s="252"/>
      <c r="C774" s="252"/>
      <c r="D774" s="252"/>
      <c r="E774" s="252"/>
      <c r="F774" s="592"/>
      <c r="G774" s="252"/>
      <c r="H774" s="455"/>
      <c r="I774" s="252"/>
      <c r="J774" s="252"/>
      <c r="K774" s="252"/>
      <c r="L774" s="507"/>
      <c r="M774" s="508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  <c r="AH774" s="252"/>
      <c r="AI774" s="252"/>
      <c r="AJ774" s="252"/>
      <c r="AK774" s="252"/>
      <c r="AL774" s="252"/>
    </row>
    <row r="775" ht="15.75" customHeight="1">
      <c r="A775" s="301"/>
      <c r="B775" s="252"/>
      <c r="C775" s="252"/>
      <c r="D775" s="252"/>
      <c r="E775" s="252"/>
      <c r="F775" s="592"/>
      <c r="G775" s="252"/>
      <c r="H775" s="455"/>
      <c r="I775" s="252"/>
      <c r="J775" s="252"/>
      <c r="K775" s="252"/>
      <c r="L775" s="507"/>
      <c r="M775" s="508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  <c r="AH775" s="252"/>
      <c r="AI775" s="252"/>
      <c r="AJ775" s="252"/>
      <c r="AK775" s="252"/>
      <c r="AL775" s="252"/>
    </row>
    <row r="776" ht="15.75" customHeight="1">
      <c r="A776" s="301"/>
      <c r="B776" s="252"/>
      <c r="C776" s="252"/>
      <c r="D776" s="252"/>
      <c r="E776" s="252"/>
      <c r="F776" s="592"/>
      <c r="G776" s="252"/>
      <c r="H776" s="455"/>
      <c r="I776" s="252"/>
      <c r="J776" s="252"/>
      <c r="K776" s="252"/>
      <c r="L776" s="507"/>
      <c r="M776" s="508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  <c r="AH776" s="252"/>
      <c r="AI776" s="252"/>
      <c r="AJ776" s="252"/>
      <c r="AK776" s="252"/>
      <c r="AL776" s="252"/>
    </row>
    <row r="777" ht="15.75" customHeight="1">
      <c r="A777" s="301"/>
      <c r="B777" s="252"/>
      <c r="C777" s="252"/>
      <c r="D777" s="252"/>
      <c r="E777" s="252"/>
      <c r="F777" s="592"/>
      <c r="G777" s="252"/>
      <c r="H777" s="455"/>
      <c r="I777" s="252"/>
      <c r="J777" s="252"/>
      <c r="K777" s="252"/>
      <c r="L777" s="507"/>
      <c r="M777" s="508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  <c r="AH777" s="252"/>
      <c r="AI777" s="252"/>
      <c r="AJ777" s="252"/>
      <c r="AK777" s="252"/>
      <c r="AL777" s="252"/>
    </row>
    <row r="778" ht="15.75" customHeight="1">
      <c r="A778" s="301"/>
      <c r="B778" s="252"/>
      <c r="C778" s="252"/>
      <c r="D778" s="252"/>
      <c r="E778" s="252"/>
      <c r="F778" s="592"/>
      <c r="G778" s="252"/>
      <c r="H778" s="455"/>
      <c r="I778" s="252"/>
      <c r="J778" s="252"/>
      <c r="K778" s="252"/>
      <c r="L778" s="507"/>
      <c r="M778" s="508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  <c r="AH778" s="252"/>
      <c r="AI778" s="252"/>
      <c r="AJ778" s="252"/>
      <c r="AK778" s="252"/>
      <c r="AL778" s="252"/>
    </row>
    <row r="779" ht="15.75" customHeight="1">
      <c r="A779" s="301"/>
      <c r="B779" s="252"/>
      <c r="C779" s="252"/>
      <c r="D779" s="252"/>
      <c r="E779" s="252"/>
      <c r="F779" s="592"/>
      <c r="G779" s="252"/>
      <c r="H779" s="455"/>
      <c r="I779" s="252"/>
      <c r="J779" s="252"/>
      <c r="K779" s="252"/>
      <c r="L779" s="507"/>
      <c r="M779" s="508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  <c r="AH779" s="252"/>
      <c r="AI779" s="252"/>
      <c r="AJ779" s="252"/>
      <c r="AK779" s="252"/>
      <c r="AL779" s="252"/>
    </row>
    <row r="780" ht="15.75" customHeight="1">
      <c r="A780" s="301"/>
      <c r="B780" s="252"/>
      <c r="C780" s="252"/>
      <c r="D780" s="252"/>
      <c r="E780" s="252"/>
      <c r="F780" s="592"/>
      <c r="G780" s="252"/>
      <c r="H780" s="455"/>
      <c r="I780" s="252"/>
      <c r="J780" s="252"/>
      <c r="K780" s="252"/>
      <c r="L780" s="507"/>
      <c r="M780" s="508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  <c r="AH780" s="252"/>
      <c r="AI780" s="252"/>
      <c r="AJ780" s="252"/>
      <c r="AK780" s="252"/>
      <c r="AL780" s="252"/>
    </row>
    <row r="781" ht="15.75" customHeight="1">
      <c r="A781" s="301"/>
      <c r="B781" s="252"/>
      <c r="C781" s="252"/>
      <c r="D781" s="252"/>
      <c r="E781" s="252"/>
      <c r="F781" s="592"/>
      <c r="G781" s="252"/>
      <c r="H781" s="455"/>
      <c r="I781" s="252"/>
      <c r="J781" s="252"/>
      <c r="K781" s="252"/>
      <c r="L781" s="507"/>
      <c r="M781" s="508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</row>
    <row r="782" ht="15.75" customHeight="1">
      <c r="A782" s="301"/>
      <c r="B782" s="252"/>
      <c r="C782" s="252"/>
      <c r="D782" s="252"/>
      <c r="E782" s="252"/>
      <c r="F782" s="592"/>
      <c r="G782" s="252"/>
      <c r="H782" s="455"/>
      <c r="I782" s="252"/>
      <c r="J782" s="252"/>
      <c r="K782" s="252"/>
      <c r="L782" s="507"/>
      <c r="M782" s="508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  <c r="AH782" s="252"/>
      <c r="AI782" s="252"/>
      <c r="AJ782" s="252"/>
      <c r="AK782" s="252"/>
      <c r="AL782" s="252"/>
    </row>
    <row r="783" ht="15.75" customHeight="1">
      <c r="A783" s="301"/>
      <c r="B783" s="252"/>
      <c r="C783" s="252"/>
      <c r="D783" s="252"/>
      <c r="E783" s="252"/>
      <c r="F783" s="592"/>
      <c r="G783" s="252"/>
      <c r="H783" s="455"/>
      <c r="I783" s="252"/>
      <c r="J783" s="252"/>
      <c r="K783" s="252"/>
      <c r="L783" s="507"/>
      <c r="M783" s="508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  <c r="AH783" s="252"/>
      <c r="AI783" s="252"/>
      <c r="AJ783" s="252"/>
      <c r="AK783" s="252"/>
      <c r="AL783" s="252"/>
    </row>
    <row r="784" ht="15.75" customHeight="1">
      <c r="A784" s="301"/>
      <c r="B784" s="252"/>
      <c r="C784" s="252"/>
      <c r="D784" s="252"/>
      <c r="E784" s="252"/>
      <c r="F784" s="592"/>
      <c r="G784" s="252"/>
      <c r="H784" s="455"/>
      <c r="I784" s="252"/>
      <c r="J784" s="252"/>
      <c r="K784" s="252"/>
      <c r="L784" s="507"/>
      <c r="M784" s="508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  <c r="AH784" s="252"/>
      <c r="AI784" s="252"/>
      <c r="AJ784" s="252"/>
      <c r="AK784" s="252"/>
      <c r="AL784" s="252"/>
    </row>
    <row r="785" ht="15.75" customHeight="1">
      <c r="A785" s="301"/>
      <c r="B785" s="252"/>
      <c r="C785" s="252"/>
      <c r="D785" s="252"/>
      <c r="E785" s="252"/>
      <c r="F785" s="592"/>
      <c r="G785" s="252"/>
      <c r="H785" s="455"/>
      <c r="I785" s="252"/>
      <c r="J785" s="252"/>
      <c r="K785" s="252"/>
      <c r="L785" s="507"/>
      <c r="M785" s="508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  <c r="AH785" s="252"/>
      <c r="AI785" s="252"/>
      <c r="AJ785" s="252"/>
      <c r="AK785" s="252"/>
      <c r="AL785" s="252"/>
    </row>
    <row r="786" ht="15.75" customHeight="1">
      <c r="A786" s="301"/>
      <c r="B786" s="252"/>
      <c r="C786" s="252"/>
      <c r="D786" s="252"/>
      <c r="E786" s="252"/>
      <c r="F786" s="592"/>
      <c r="G786" s="252"/>
      <c r="H786" s="455"/>
      <c r="I786" s="252"/>
      <c r="J786" s="252"/>
      <c r="K786" s="252"/>
      <c r="L786" s="507"/>
      <c r="M786" s="508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  <c r="AH786" s="252"/>
      <c r="AI786" s="252"/>
      <c r="AJ786" s="252"/>
      <c r="AK786" s="252"/>
      <c r="AL786" s="252"/>
    </row>
    <row r="787" ht="15.75" customHeight="1">
      <c r="A787" s="301"/>
      <c r="B787" s="252"/>
      <c r="C787" s="252"/>
      <c r="D787" s="252"/>
      <c r="E787" s="252"/>
      <c r="F787" s="592"/>
      <c r="G787" s="252"/>
      <c r="H787" s="455"/>
      <c r="I787" s="252"/>
      <c r="J787" s="252"/>
      <c r="K787" s="252"/>
      <c r="L787" s="507"/>
      <c r="M787" s="508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  <c r="AH787" s="252"/>
      <c r="AI787" s="252"/>
      <c r="AJ787" s="252"/>
      <c r="AK787" s="252"/>
      <c r="AL787" s="252"/>
    </row>
    <row r="788" ht="15.75" customHeight="1">
      <c r="A788" s="301"/>
      <c r="B788" s="252"/>
      <c r="C788" s="252"/>
      <c r="D788" s="252"/>
      <c r="E788" s="252"/>
      <c r="F788" s="592"/>
      <c r="G788" s="252"/>
      <c r="H788" s="455"/>
      <c r="I788" s="252"/>
      <c r="J788" s="252"/>
      <c r="K788" s="252"/>
      <c r="L788" s="507"/>
      <c r="M788" s="508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  <c r="AH788" s="252"/>
      <c r="AI788" s="252"/>
      <c r="AJ788" s="252"/>
      <c r="AK788" s="252"/>
      <c r="AL788" s="252"/>
    </row>
    <row r="789" ht="15.75" customHeight="1">
      <c r="A789" s="301"/>
      <c r="B789" s="252"/>
      <c r="C789" s="252"/>
      <c r="D789" s="252"/>
      <c r="E789" s="252"/>
      <c r="F789" s="592"/>
      <c r="G789" s="252"/>
      <c r="H789" s="455"/>
      <c r="I789" s="252"/>
      <c r="J789" s="252"/>
      <c r="K789" s="252"/>
      <c r="L789" s="507"/>
      <c r="M789" s="508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  <c r="AH789" s="252"/>
      <c r="AI789" s="252"/>
      <c r="AJ789" s="252"/>
      <c r="AK789" s="252"/>
      <c r="AL789" s="252"/>
    </row>
    <row r="790" ht="15.75" customHeight="1">
      <c r="A790" s="301"/>
      <c r="B790" s="252"/>
      <c r="C790" s="252"/>
      <c r="D790" s="252"/>
      <c r="E790" s="252"/>
      <c r="F790" s="592"/>
      <c r="G790" s="252"/>
      <c r="H790" s="455"/>
      <c r="I790" s="252"/>
      <c r="J790" s="252"/>
      <c r="K790" s="252"/>
      <c r="L790" s="507"/>
      <c r="M790" s="508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  <c r="AH790" s="252"/>
      <c r="AI790" s="252"/>
      <c r="AJ790" s="252"/>
      <c r="AK790" s="252"/>
      <c r="AL790" s="252"/>
    </row>
    <row r="791" ht="15.75" customHeight="1">
      <c r="A791" s="301"/>
      <c r="B791" s="252"/>
      <c r="C791" s="252"/>
      <c r="D791" s="252"/>
      <c r="E791" s="252"/>
      <c r="F791" s="592"/>
      <c r="G791" s="252"/>
      <c r="H791" s="455"/>
      <c r="I791" s="252"/>
      <c r="J791" s="252"/>
      <c r="K791" s="252"/>
      <c r="L791" s="507"/>
      <c r="M791" s="508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  <c r="AH791" s="252"/>
      <c r="AI791" s="252"/>
      <c r="AJ791" s="252"/>
      <c r="AK791" s="252"/>
      <c r="AL791" s="252"/>
    </row>
    <row r="792" ht="15.75" customHeight="1">
      <c r="A792" s="301"/>
      <c r="B792" s="252"/>
      <c r="C792" s="252"/>
      <c r="D792" s="252"/>
      <c r="E792" s="252"/>
      <c r="F792" s="592"/>
      <c r="G792" s="252"/>
      <c r="H792" s="455"/>
      <c r="I792" s="252"/>
      <c r="J792" s="252"/>
      <c r="K792" s="252"/>
      <c r="L792" s="507"/>
      <c r="M792" s="508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  <c r="AH792" s="252"/>
      <c r="AI792" s="252"/>
      <c r="AJ792" s="252"/>
      <c r="AK792" s="252"/>
      <c r="AL792" s="252"/>
    </row>
    <row r="793" ht="15.75" customHeight="1">
      <c r="A793" s="301"/>
      <c r="B793" s="252"/>
      <c r="C793" s="252"/>
      <c r="D793" s="252"/>
      <c r="E793" s="252"/>
      <c r="F793" s="592"/>
      <c r="G793" s="252"/>
      <c r="H793" s="455"/>
      <c r="I793" s="252"/>
      <c r="J793" s="252"/>
      <c r="K793" s="252"/>
      <c r="L793" s="507"/>
      <c r="M793" s="508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  <c r="AH793" s="252"/>
      <c r="AI793" s="252"/>
      <c r="AJ793" s="252"/>
      <c r="AK793" s="252"/>
      <c r="AL793" s="252"/>
    </row>
    <row r="794" ht="15.75" customHeight="1">
      <c r="A794" s="301"/>
      <c r="B794" s="252"/>
      <c r="C794" s="252"/>
      <c r="D794" s="252"/>
      <c r="E794" s="252"/>
      <c r="F794" s="592"/>
      <c r="G794" s="252"/>
      <c r="H794" s="455"/>
      <c r="I794" s="252"/>
      <c r="J794" s="252"/>
      <c r="K794" s="252"/>
      <c r="L794" s="507"/>
      <c r="M794" s="508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  <c r="AH794" s="252"/>
      <c r="AI794" s="252"/>
      <c r="AJ794" s="252"/>
      <c r="AK794" s="252"/>
      <c r="AL794" s="252"/>
    </row>
    <row r="795" ht="15.75" customHeight="1">
      <c r="A795" s="301"/>
      <c r="B795" s="252"/>
      <c r="C795" s="252"/>
      <c r="D795" s="252"/>
      <c r="E795" s="252"/>
      <c r="F795" s="592"/>
      <c r="G795" s="252"/>
      <c r="H795" s="455"/>
      <c r="I795" s="252"/>
      <c r="J795" s="252"/>
      <c r="K795" s="252"/>
      <c r="L795" s="507"/>
      <c r="M795" s="508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  <c r="AH795" s="252"/>
      <c r="AI795" s="252"/>
      <c r="AJ795" s="252"/>
      <c r="AK795" s="252"/>
      <c r="AL795" s="252"/>
    </row>
    <row r="796" ht="15.75" customHeight="1">
      <c r="A796" s="301"/>
      <c r="B796" s="252"/>
      <c r="C796" s="252"/>
      <c r="D796" s="252"/>
      <c r="E796" s="252"/>
      <c r="F796" s="592"/>
      <c r="G796" s="252"/>
      <c r="H796" s="455"/>
      <c r="I796" s="252"/>
      <c r="J796" s="252"/>
      <c r="K796" s="252"/>
      <c r="L796" s="507"/>
      <c r="M796" s="508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  <c r="AH796" s="252"/>
      <c r="AI796" s="252"/>
      <c r="AJ796" s="252"/>
      <c r="AK796" s="252"/>
      <c r="AL796" s="252"/>
    </row>
    <row r="797" ht="15.75" customHeight="1">
      <c r="A797" s="301"/>
      <c r="B797" s="252"/>
      <c r="C797" s="252"/>
      <c r="D797" s="252"/>
      <c r="E797" s="252"/>
      <c r="F797" s="592"/>
      <c r="G797" s="252"/>
      <c r="H797" s="455"/>
      <c r="I797" s="252"/>
      <c r="J797" s="252"/>
      <c r="K797" s="252"/>
      <c r="L797" s="507"/>
      <c r="M797" s="508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  <c r="AH797" s="252"/>
      <c r="AI797" s="252"/>
      <c r="AJ797" s="252"/>
      <c r="AK797" s="252"/>
      <c r="AL797" s="252"/>
    </row>
    <row r="798" ht="15.75" customHeight="1">
      <c r="A798" s="301"/>
      <c r="B798" s="252"/>
      <c r="C798" s="252"/>
      <c r="D798" s="252"/>
      <c r="E798" s="252"/>
      <c r="F798" s="592"/>
      <c r="G798" s="252"/>
      <c r="H798" s="455"/>
      <c r="I798" s="252"/>
      <c r="J798" s="252"/>
      <c r="K798" s="252"/>
      <c r="L798" s="507"/>
      <c r="M798" s="508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  <c r="AH798" s="252"/>
      <c r="AI798" s="252"/>
      <c r="AJ798" s="252"/>
      <c r="AK798" s="252"/>
      <c r="AL798" s="252"/>
    </row>
    <row r="799" ht="15.75" customHeight="1">
      <c r="A799" s="301"/>
      <c r="B799" s="252"/>
      <c r="C799" s="252"/>
      <c r="D799" s="252"/>
      <c r="E799" s="252"/>
      <c r="F799" s="592"/>
      <c r="G799" s="252"/>
      <c r="H799" s="455"/>
      <c r="I799" s="252"/>
      <c r="J799" s="252"/>
      <c r="K799" s="252"/>
      <c r="L799" s="507"/>
      <c r="M799" s="508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  <c r="AH799" s="252"/>
      <c r="AI799" s="252"/>
      <c r="AJ799" s="252"/>
      <c r="AK799" s="252"/>
      <c r="AL799" s="252"/>
    </row>
    <row r="800" ht="15.75" customHeight="1">
      <c r="A800" s="301"/>
      <c r="B800" s="252"/>
      <c r="C800" s="252"/>
      <c r="D800" s="252"/>
      <c r="E800" s="252"/>
      <c r="F800" s="592"/>
      <c r="G800" s="252"/>
      <c r="H800" s="455"/>
      <c r="I800" s="252"/>
      <c r="J800" s="252"/>
      <c r="K800" s="252"/>
      <c r="L800" s="507"/>
      <c r="M800" s="508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  <c r="AH800" s="252"/>
      <c r="AI800" s="252"/>
      <c r="AJ800" s="252"/>
      <c r="AK800" s="252"/>
      <c r="AL800" s="252"/>
    </row>
    <row r="801" ht="15.75" customHeight="1">
      <c r="A801" s="301"/>
      <c r="B801" s="252"/>
      <c r="C801" s="252"/>
      <c r="D801" s="252"/>
      <c r="E801" s="252"/>
      <c r="F801" s="592"/>
      <c r="G801" s="252"/>
      <c r="H801" s="455"/>
      <c r="I801" s="252"/>
      <c r="J801" s="252"/>
      <c r="K801" s="252"/>
      <c r="L801" s="507"/>
      <c r="M801" s="508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  <c r="AH801" s="252"/>
      <c r="AI801" s="252"/>
      <c r="AJ801" s="252"/>
      <c r="AK801" s="252"/>
      <c r="AL801" s="252"/>
    </row>
    <row r="802" ht="15.75" customHeight="1">
      <c r="A802" s="301"/>
      <c r="B802" s="252"/>
      <c r="C802" s="252"/>
      <c r="D802" s="252"/>
      <c r="E802" s="252"/>
      <c r="F802" s="592"/>
      <c r="G802" s="252"/>
      <c r="H802" s="455"/>
      <c r="I802" s="252"/>
      <c r="J802" s="252"/>
      <c r="K802" s="252"/>
      <c r="L802" s="507"/>
      <c r="M802" s="508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  <c r="AH802" s="252"/>
      <c r="AI802" s="252"/>
      <c r="AJ802" s="252"/>
      <c r="AK802" s="252"/>
      <c r="AL802" s="252"/>
    </row>
    <row r="803" ht="15.75" customHeight="1">
      <c r="A803" s="301"/>
      <c r="B803" s="252"/>
      <c r="C803" s="252"/>
      <c r="D803" s="252"/>
      <c r="E803" s="252"/>
      <c r="F803" s="592"/>
      <c r="G803" s="252"/>
      <c r="H803" s="455"/>
      <c r="I803" s="252"/>
      <c r="J803" s="252"/>
      <c r="K803" s="252"/>
      <c r="L803" s="507"/>
      <c r="M803" s="508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  <c r="AH803" s="252"/>
      <c r="AI803" s="252"/>
      <c r="AJ803" s="252"/>
      <c r="AK803" s="252"/>
      <c r="AL803" s="252"/>
    </row>
    <row r="804" ht="15.75" customHeight="1">
      <c r="A804" s="301"/>
      <c r="B804" s="252"/>
      <c r="C804" s="252"/>
      <c r="D804" s="252"/>
      <c r="E804" s="252"/>
      <c r="F804" s="592"/>
      <c r="G804" s="252"/>
      <c r="H804" s="455"/>
      <c r="I804" s="252"/>
      <c r="J804" s="252"/>
      <c r="K804" s="252"/>
      <c r="L804" s="507"/>
      <c r="M804" s="508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  <c r="AH804" s="252"/>
      <c r="AI804" s="252"/>
      <c r="AJ804" s="252"/>
      <c r="AK804" s="252"/>
      <c r="AL804" s="252"/>
    </row>
    <row r="805" ht="15.75" customHeight="1">
      <c r="A805" s="301"/>
      <c r="B805" s="252"/>
      <c r="C805" s="252"/>
      <c r="D805" s="252"/>
      <c r="E805" s="252"/>
      <c r="F805" s="592"/>
      <c r="G805" s="252"/>
      <c r="H805" s="455"/>
      <c r="I805" s="252"/>
      <c r="J805" s="252"/>
      <c r="K805" s="252"/>
      <c r="L805" s="507"/>
      <c r="M805" s="508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  <c r="AH805" s="252"/>
      <c r="AI805" s="252"/>
      <c r="AJ805" s="252"/>
      <c r="AK805" s="252"/>
      <c r="AL805" s="252"/>
    </row>
    <row r="806" ht="15.75" customHeight="1">
      <c r="A806" s="301"/>
      <c r="B806" s="252"/>
      <c r="C806" s="252"/>
      <c r="D806" s="252"/>
      <c r="E806" s="252"/>
      <c r="F806" s="592"/>
      <c r="G806" s="252"/>
      <c r="H806" s="455"/>
      <c r="I806" s="252"/>
      <c r="J806" s="252"/>
      <c r="K806" s="252"/>
      <c r="L806" s="507"/>
      <c r="M806" s="508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  <c r="AH806" s="252"/>
      <c r="AI806" s="252"/>
      <c r="AJ806" s="252"/>
      <c r="AK806" s="252"/>
      <c r="AL806" s="252"/>
    </row>
    <row r="807" ht="15.75" customHeight="1">
      <c r="A807" s="301"/>
      <c r="B807" s="252"/>
      <c r="C807" s="252"/>
      <c r="D807" s="252"/>
      <c r="E807" s="252"/>
      <c r="F807" s="592"/>
      <c r="G807" s="252"/>
      <c r="H807" s="455"/>
      <c r="I807" s="252"/>
      <c r="J807" s="252"/>
      <c r="K807" s="252"/>
      <c r="L807" s="507"/>
      <c r="M807" s="508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  <c r="AH807" s="252"/>
      <c r="AI807" s="252"/>
      <c r="AJ807" s="252"/>
      <c r="AK807" s="252"/>
      <c r="AL807" s="252"/>
    </row>
    <row r="808" ht="15.75" customHeight="1">
      <c r="A808" s="301"/>
      <c r="B808" s="252"/>
      <c r="C808" s="252"/>
      <c r="D808" s="252"/>
      <c r="E808" s="252"/>
      <c r="F808" s="592"/>
      <c r="G808" s="252"/>
      <c r="H808" s="455"/>
      <c r="I808" s="252"/>
      <c r="J808" s="252"/>
      <c r="K808" s="252"/>
      <c r="L808" s="507"/>
      <c r="M808" s="508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  <c r="AH808" s="252"/>
      <c r="AI808" s="252"/>
      <c r="AJ808" s="252"/>
      <c r="AK808" s="252"/>
      <c r="AL808" s="252"/>
    </row>
    <row r="809" ht="15.75" customHeight="1">
      <c r="A809" s="301"/>
      <c r="B809" s="252"/>
      <c r="C809" s="252"/>
      <c r="D809" s="252"/>
      <c r="E809" s="252"/>
      <c r="F809" s="592"/>
      <c r="G809" s="252"/>
      <c r="H809" s="455"/>
      <c r="I809" s="252"/>
      <c r="J809" s="252"/>
      <c r="K809" s="252"/>
      <c r="L809" s="507"/>
      <c r="M809" s="508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  <c r="AH809" s="252"/>
      <c r="AI809" s="252"/>
      <c r="AJ809" s="252"/>
      <c r="AK809" s="252"/>
      <c r="AL809" s="252"/>
    </row>
    <row r="810" ht="15.75" customHeight="1">
      <c r="A810" s="301"/>
      <c r="B810" s="252"/>
      <c r="C810" s="252"/>
      <c r="D810" s="252"/>
      <c r="E810" s="252"/>
      <c r="F810" s="592"/>
      <c r="G810" s="252"/>
      <c r="H810" s="455"/>
      <c r="I810" s="252"/>
      <c r="J810" s="252"/>
      <c r="K810" s="252"/>
      <c r="L810" s="507"/>
      <c r="M810" s="508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  <c r="AH810" s="252"/>
      <c r="AI810" s="252"/>
      <c r="AJ810" s="252"/>
      <c r="AK810" s="252"/>
      <c r="AL810" s="252"/>
    </row>
    <row r="811" ht="15.75" customHeight="1">
      <c r="A811" s="301"/>
      <c r="B811" s="252"/>
      <c r="C811" s="252"/>
      <c r="D811" s="252"/>
      <c r="E811" s="252"/>
      <c r="F811" s="592"/>
      <c r="G811" s="252"/>
      <c r="H811" s="455"/>
      <c r="I811" s="252"/>
      <c r="J811" s="252"/>
      <c r="K811" s="252"/>
      <c r="L811" s="507"/>
      <c r="M811" s="508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  <c r="AH811" s="252"/>
      <c r="AI811" s="252"/>
      <c r="AJ811" s="252"/>
      <c r="AK811" s="252"/>
      <c r="AL811" s="252"/>
    </row>
    <row r="812" ht="15.75" customHeight="1">
      <c r="A812" s="301"/>
      <c r="B812" s="252"/>
      <c r="C812" s="252"/>
      <c r="D812" s="252"/>
      <c r="E812" s="252"/>
      <c r="F812" s="592"/>
      <c r="G812" s="252"/>
      <c r="H812" s="455"/>
      <c r="I812" s="252"/>
      <c r="J812" s="252"/>
      <c r="K812" s="252"/>
      <c r="L812" s="507"/>
      <c r="M812" s="508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  <c r="AH812" s="252"/>
      <c r="AI812" s="252"/>
      <c r="AJ812" s="252"/>
      <c r="AK812" s="252"/>
      <c r="AL812" s="252"/>
    </row>
    <row r="813" ht="15.75" customHeight="1">
      <c r="A813" s="301"/>
      <c r="B813" s="252"/>
      <c r="C813" s="252"/>
      <c r="D813" s="252"/>
      <c r="E813" s="252"/>
      <c r="F813" s="592"/>
      <c r="G813" s="252"/>
      <c r="H813" s="455"/>
      <c r="I813" s="252"/>
      <c r="J813" s="252"/>
      <c r="K813" s="252"/>
      <c r="L813" s="507"/>
      <c r="M813" s="508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  <c r="AH813" s="252"/>
      <c r="AI813" s="252"/>
      <c r="AJ813" s="252"/>
      <c r="AK813" s="252"/>
      <c r="AL813" s="252"/>
    </row>
    <row r="814" ht="15.75" customHeight="1">
      <c r="A814" s="301"/>
      <c r="B814" s="252"/>
      <c r="C814" s="252"/>
      <c r="D814" s="252"/>
      <c r="E814" s="252"/>
      <c r="F814" s="592"/>
      <c r="G814" s="252"/>
      <c r="H814" s="455"/>
      <c r="I814" s="252"/>
      <c r="J814" s="252"/>
      <c r="K814" s="252"/>
      <c r="L814" s="507"/>
      <c r="M814" s="508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  <c r="AH814" s="252"/>
      <c r="AI814" s="252"/>
      <c r="AJ814" s="252"/>
      <c r="AK814" s="252"/>
      <c r="AL814" s="252"/>
    </row>
    <row r="815" ht="15.75" customHeight="1">
      <c r="A815" s="301"/>
      <c r="B815" s="252"/>
      <c r="C815" s="252"/>
      <c r="D815" s="252"/>
      <c r="E815" s="252"/>
      <c r="F815" s="592"/>
      <c r="G815" s="252"/>
      <c r="H815" s="455"/>
      <c r="I815" s="252"/>
      <c r="J815" s="252"/>
      <c r="K815" s="252"/>
      <c r="L815" s="507"/>
      <c r="M815" s="508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  <c r="AH815" s="252"/>
      <c r="AI815" s="252"/>
      <c r="AJ815" s="252"/>
      <c r="AK815" s="252"/>
      <c r="AL815" s="252"/>
    </row>
    <row r="816" ht="15.75" customHeight="1">
      <c r="A816" s="301"/>
      <c r="B816" s="252"/>
      <c r="C816" s="252"/>
      <c r="D816" s="252"/>
      <c r="E816" s="252"/>
      <c r="F816" s="592"/>
      <c r="G816" s="252"/>
      <c r="H816" s="455"/>
      <c r="I816" s="252"/>
      <c r="J816" s="252"/>
      <c r="K816" s="252"/>
      <c r="L816" s="507"/>
      <c r="M816" s="508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  <c r="AH816" s="252"/>
      <c r="AI816" s="252"/>
      <c r="AJ816" s="252"/>
      <c r="AK816" s="252"/>
      <c r="AL816" s="252"/>
    </row>
    <row r="817" ht="15.75" customHeight="1">
      <c r="A817" s="301"/>
      <c r="B817" s="252"/>
      <c r="C817" s="252"/>
      <c r="D817" s="252"/>
      <c r="E817" s="252"/>
      <c r="F817" s="592"/>
      <c r="G817" s="252"/>
      <c r="H817" s="455"/>
      <c r="I817" s="252"/>
      <c r="J817" s="252"/>
      <c r="K817" s="252"/>
      <c r="L817" s="507"/>
      <c r="M817" s="508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  <c r="AH817" s="252"/>
      <c r="AI817" s="252"/>
      <c r="AJ817" s="252"/>
      <c r="AK817" s="252"/>
      <c r="AL817" s="252"/>
    </row>
    <row r="818" ht="15.75" customHeight="1">
      <c r="A818" s="301"/>
      <c r="B818" s="252"/>
      <c r="C818" s="252"/>
      <c r="D818" s="252"/>
      <c r="E818" s="252"/>
      <c r="F818" s="592"/>
      <c r="G818" s="252"/>
      <c r="H818" s="455"/>
      <c r="I818" s="252"/>
      <c r="J818" s="252"/>
      <c r="K818" s="252"/>
      <c r="L818" s="507"/>
      <c r="M818" s="508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  <c r="AH818" s="252"/>
      <c r="AI818" s="252"/>
      <c r="AJ818" s="252"/>
      <c r="AK818" s="252"/>
      <c r="AL818" s="252"/>
    </row>
    <row r="819" ht="15.75" customHeight="1">
      <c r="A819" s="301"/>
      <c r="B819" s="252"/>
      <c r="C819" s="252"/>
      <c r="D819" s="252"/>
      <c r="E819" s="252"/>
      <c r="F819" s="592"/>
      <c r="G819" s="252"/>
      <c r="H819" s="455"/>
      <c r="I819" s="252"/>
      <c r="J819" s="252"/>
      <c r="K819" s="252"/>
      <c r="L819" s="507"/>
      <c r="M819" s="508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  <c r="AH819" s="252"/>
      <c r="AI819" s="252"/>
      <c r="AJ819" s="252"/>
      <c r="AK819" s="252"/>
      <c r="AL819" s="252"/>
    </row>
    <row r="820" ht="15.75" customHeight="1">
      <c r="A820" s="301"/>
      <c r="B820" s="252"/>
      <c r="C820" s="252"/>
      <c r="D820" s="252"/>
      <c r="E820" s="252"/>
      <c r="F820" s="592"/>
      <c r="G820" s="252"/>
      <c r="H820" s="455"/>
      <c r="I820" s="252"/>
      <c r="J820" s="252"/>
      <c r="K820" s="252"/>
      <c r="L820" s="507"/>
      <c r="M820" s="508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  <c r="AH820" s="252"/>
      <c r="AI820" s="252"/>
      <c r="AJ820" s="252"/>
      <c r="AK820" s="252"/>
      <c r="AL820" s="252"/>
    </row>
    <row r="821" ht="15.75" customHeight="1">
      <c r="A821" s="301"/>
      <c r="B821" s="252"/>
      <c r="C821" s="252"/>
      <c r="D821" s="252"/>
      <c r="E821" s="252"/>
      <c r="F821" s="592"/>
      <c r="G821" s="252"/>
      <c r="H821" s="455"/>
      <c r="I821" s="252"/>
      <c r="J821" s="252"/>
      <c r="K821" s="252"/>
      <c r="L821" s="507"/>
      <c r="M821" s="508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  <c r="AH821" s="252"/>
      <c r="AI821" s="252"/>
      <c r="AJ821" s="252"/>
      <c r="AK821" s="252"/>
      <c r="AL821" s="252"/>
    </row>
    <row r="822" ht="15.75" customHeight="1">
      <c r="A822" s="301"/>
      <c r="B822" s="252"/>
      <c r="C822" s="252"/>
      <c r="D822" s="252"/>
      <c r="E822" s="252"/>
      <c r="F822" s="592"/>
      <c r="G822" s="252"/>
      <c r="H822" s="455"/>
      <c r="I822" s="252"/>
      <c r="J822" s="252"/>
      <c r="K822" s="252"/>
      <c r="L822" s="507"/>
      <c r="M822" s="508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  <c r="AH822" s="252"/>
      <c r="AI822" s="252"/>
      <c r="AJ822" s="252"/>
      <c r="AK822" s="252"/>
      <c r="AL822" s="252"/>
    </row>
    <row r="823" ht="15.75" customHeight="1">
      <c r="A823" s="301"/>
      <c r="B823" s="252"/>
      <c r="C823" s="252"/>
      <c r="D823" s="252"/>
      <c r="E823" s="252"/>
      <c r="F823" s="592"/>
      <c r="G823" s="252"/>
      <c r="H823" s="455"/>
      <c r="I823" s="252"/>
      <c r="J823" s="252"/>
      <c r="K823" s="252"/>
      <c r="L823" s="507"/>
      <c r="M823" s="508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  <c r="AH823" s="252"/>
      <c r="AI823" s="252"/>
      <c r="AJ823" s="252"/>
      <c r="AK823" s="252"/>
      <c r="AL823" s="252"/>
    </row>
    <row r="824" ht="15.75" customHeight="1">
      <c r="A824" s="301"/>
      <c r="B824" s="252"/>
      <c r="C824" s="252"/>
      <c r="D824" s="252"/>
      <c r="E824" s="252"/>
      <c r="F824" s="592"/>
      <c r="G824" s="252"/>
      <c r="H824" s="455"/>
      <c r="I824" s="252"/>
      <c r="J824" s="252"/>
      <c r="K824" s="252"/>
      <c r="L824" s="507"/>
      <c r="M824" s="508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  <c r="AH824" s="252"/>
      <c r="AI824" s="252"/>
      <c r="AJ824" s="252"/>
      <c r="AK824" s="252"/>
      <c r="AL824" s="252"/>
    </row>
    <row r="825" ht="15.75" customHeight="1">
      <c r="A825" s="301"/>
      <c r="B825" s="252"/>
      <c r="C825" s="252"/>
      <c r="D825" s="252"/>
      <c r="E825" s="252"/>
      <c r="F825" s="592"/>
      <c r="G825" s="252"/>
      <c r="H825" s="455"/>
      <c r="I825" s="252"/>
      <c r="J825" s="252"/>
      <c r="K825" s="252"/>
      <c r="L825" s="507"/>
      <c r="M825" s="508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  <c r="AH825" s="252"/>
      <c r="AI825" s="252"/>
      <c r="AJ825" s="252"/>
      <c r="AK825" s="252"/>
      <c r="AL825" s="252"/>
    </row>
    <row r="826" ht="15.75" customHeight="1">
      <c r="A826" s="301"/>
      <c r="B826" s="252"/>
      <c r="C826" s="252"/>
      <c r="D826" s="252"/>
      <c r="E826" s="252"/>
      <c r="F826" s="592"/>
      <c r="G826" s="252"/>
      <c r="H826" s="455"/>
      <c r="I826" s="252"/>
      <c r="J826" s="252"/>
      <c r="K826" s="252"/>
      <c r="L826" s="507"/>
      <c r="M826" s="508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  <c r="AH826" s="252"/>
      <c r="AI826" s="252"/>
      <c r="AJ826" s="252"/>
      <c r="AK826" s="252"/>
      <c r="AL826" s="252"/>
    </row>
    <row r="827" ht="15.75" customHeight="1">
      <c r="A827" s="301"/>
      <c r="B827" s="252"/>
      <c r="C827" s="252"/>
      <c r="D827" s="252"/>
      <c r="E827" s="252"/>
      <c r="F827" s="592"/>
      <c r="G827" s="252"/>
      <c r="H827" s="455"/>
      <c r="I827" s="252"/>
      <c r="J827" s="252"/>
      <c r="K827" s="252"/>
      <c r="L827" s="507"/>
      <c r="M827" s="508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  <c r="AH827" s="252"/>
      <c r="AI827" s="252"/>
      <c r="AJ827" s="252"/>
      <c r="AK827" s="252"/>
      <c r="AL827" s="252"/>
    </row>
    <row r="828" ht="15.75" customHeight="1">
      <c r="A828" s="301"/>
      <c r="B828" s="252"/>
      <c r="C828" s="252"/>
      <c r="D828" s="252"/>
      <c r="E828" s="252"/>
      <c r="F828" s="592"/>
      <c r="G828" s="252"/>
      <c r="H828" s="455"/>
      <c r="I828" s="252"/>
      <c r="J828" s="252"/>
      <c r="K828" s="252"/>
      <c r="L828" s="507"/>
      <c r="M828" s="508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  <c r="AH828" s="252"/>
      <c r="AI828" s="252"/>
      <c r="AJ828" s="252"/>
      <c r="AK828" s="252"/>
      <c r="AL828" s="252"/>
    </row>
    <row r="829" ht="15.75" customHeight="1">
      <c r="A829" s="301"/>
      <c r="B829" s="252"/>
      <c r="C829" s="252"/>
      <c r="D829" s="252"/>
      <c r="E829" s="252"/>
      <c r="F829" s="592"/>
      <c r="G829" s="252"/>
      <c r="H829" s="455"/>
      <c r="I829" s="252"/>
      <c r="J829" s="252"/>
      <c r="K829" s="252"/>
      <c r="L829" s="507"/>
      <c r="M829" s="508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  <c r="AH829" s="252"/>
      <c r="AI829" s="252"/>
      <c r="AJ829" s="252"/>
      <c r="AK829" s="252"/>
      <c r="AL829" s="252"/>
    </row>
    <row r="830" ht="15.75" customHeight="1">
      <c r="A830" s="301"/>
      <c r="B830" s="252"/>
      <c r="C830" s="252"/>
      <c r="D830" s="252"/>
      <c r="E830" s="252"/>
      <c r="F830" s="592"/>
      <c r="G830" s="252"/>
      <c r="H830" s="455"/>
      <c r="I830" s="252"/>
      <c r="J830" s="252"/>
      <c r="K830" s="252"/>
      <c r="L830" s="507"/>
      <c r="M830" s="508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  <c r="AH830" s="252"/>
      <c r="AI830" s="252"/>
      <c r="AJ830" s="252"/>
      <c r="AK830" s="252"/>
      <c r="AL830" s="252"/>
    </row>
    <row r="831" ht="15.75" customHeight="1">
      <c r="A831" s="301"/>
      <c r="B831" s="252"/>
      <c r="C831" s="252"/>
      <c r="D831" s="252"/>
      <c r="E831" s="252"/>
      <c r="F831" s="592"/>
      <c r="G831" s="252"/>
      <c r="H831" s="455"/>
      <c r="I831" s="252"/>
      <c r="J831" s="252"/>
      <c r="K831" s="252"/>
      <c r="L831" s="507"/>
      <c r="M831" s="508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  <c r="AH831" s="252"/>
      <c r="AI831" s="252"/>
      <c r="AJ831" s="252"/>
      <c r="AK831" s="252"/>
      <c r="AL831" s="252"/>
    </row>
    <row r="832" ht="15.75" customHeight="1">
      <c r="A832" s="301"/>
      <c r="B832" s="252"/>
      <c r="C832" s="252"/>
      <c r="D832" s="252"/>
      <c r="E832" s="252"/>
      <c r="F832" s="592"/>
      <c r="G832" s="252"/>
      <c r="H832" s="455"/>
      <c r="I832" s="252"/>
      <c r="J832" s="252"/>
      <c r="K832" s="252"/>
      <c r="L832" s="507"/>
      <c r="M832" s="508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  <c r="AH832" s="252"/>
      <c r="AI832" s="252"/>
      <c r="AJ832" s="252"/>
      <c r="AK832" s="252"/>
      <c r="AL832" s="252"/>
    </row>
    <row r="833" ht="15.75" customHeight="1">
      <c r="A833" s="301"/>
      <c r="B833" s="252"/>
      <c r="C833" s="252"/>
      <c r="D833" s="252"/>
      <c r="E833" s="252"/>
      <c r="F833" s="592"/>
      <c r="G833" s="252"/>
      <c r="H833" s="455"/>
      <c r="I833" s="252"/>
      <c r="J833" s="252"/>
      <c r="K833" s="252"/>
      <c r="L833" s="507"/>
      <c r="M833" s="508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  <c r="AH833" s="252"/>
      <c r="AI833" s="252"/>
      <c r="AJ833" s="252"/>
      <c r="AK833" s="252"/>
      <c r="AL833" s="252"/>
    </row>
    <row r="834" ht="15.75" customHeight="1">
      <c r="A834" s="301"/>
      <c r="B834" s="252"/>
      <c r="C834" s="252"/>
      <c r="D834" s="252"/>
      <c r="E834" s="252"/>
      <c r="F834" s="592"/>
      <c r="G834" s="252"/>
      <c r="H834" s="455"/>
      <c r="I834" s="252"/>
      <c r="J834" s="252"/>
      <c r="K834" s="252"/>
      <c r="L834" s="507"/>
      <c r="M834" s="508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  <c r="AH834" s="252"/>
      <c r="AI834" s="252"/>
      <c r="AJ834" s="252"/>
      <c r="AK834" s="252"/>
      <c r="AL834" s="252"/>
    </row>
    <row r="835" ht="15.75" customHeight="1">
      <c r="A835" s="301"/>
      <c r="B835" s="252"/>
      <c r="C835" s="252"/>
      <c r="D835" s="252"/>
      <c r="E835" s="252"/>
      <c r="F835" s="592"/>
      <c r="G835" s="252"/>
      <c r="H835" s="455"/>
      <c r="I835" s="252"/>
      <c r="J835" s="252"/>
      <c r="K835" s="252"/>
      <c r="L835" s="507"/>
      <c r="M835" s="508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  <c r="AH835" s="252"/>
      <c r="AI835" s="252"/>
      <c r="AJ835" s="252"/>
      <c r="AK835" s="252"/>
      <c r="AL835" s="252"/>
    </row>
    <row r="836" ht="15.75" customHeight="1">
      <c r="A836" s="301"/>
      <c r="B836" s="252"/>
      <c r="C836" s="252"/>
      <c r="D836" s="252"/>
      <c r="E836" s="252"/>
      <c r="F836" s="592"/>
      <c r="G836" s="252"/>
      <c r="H836" s="455"/>
      <c r="I836" s="252"/>
      <c r="J836" s="252"/>
      <c r="K836" s="252"/>
      <c r="L836" s="507"/>
      <c r="M836" s="508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  <c r="AH836" s="252"/>
      <c r="AI836" s="252"/>
      <c r="AJ836" s="252"/>
      <c r="AK836" s="252"/>
      <c r="AL836" s="252"/>
    </row>
    <row r="837" ht="15.75" customHeight="1">
      <c r="A837" s="301"/>
      <c r="B837" s="252"/>
      <c r="C837" s="252"/>
      <c r="D837" s="252"/>
      <c r="E837" s="252"/>
      <c r="F837" s="592"/>
      <c r="G837" s="252"/>
      <c r="H837" s="455"/>
      <c r="I837" s="252"/>
      <c r="J837" s="252"/>
      <c r="K837" s="252"/>
      <c r="L837" s="507"/>
      <c r="M837" s="508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  <c r="AH837" s="252"/>
      <c r="AI837" s="252"/>
      <c r="AJ837" s="252"/>
      <c r="AK837" s="252"/>
      <c r="AL837" s="252"/>
    </row>
    <row r="838" ht="15.75" customHeight="1">
      <c r="A838" s="301"/>
      <c r="B838" s="252"/>
      <c r="C838" s="252"/>
      <c r="D838" s="252"/>
      <c r="E838" s="252"/>
      <c r="F838" s="592"/>
      <c r="G838" s="252"/>
      <c r="H838" s="455"/>
      <c r="I838" s="252"/>
      <c r="J838" s="252"/>
      <c r="K838" s="252"/>
      <c r="L838" s="507"/>
      <c r="M838" s="508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  <c r="AH838" s="252"/>
      <c r="AI838" s="252"/>
      <c r="AJ838" s="252"/>
      <c r="AK838" s="252"/>
      <c r="AL838" s="252"/>
    </row>
    <row r="839" ht="15.75" customHeight="1">
      <c r="A839" s="301"/>
      <c r="B839" s="252"/>
      <c r="C839" s="252"/>
      <c r="D839" s="252"/>
      <c r="E839" s="252"/>
      <c r="F839" s="592"/>
      <c r="G839" s="252"/>
      <c r="H839" s="455"/>
      <c r="I839" s="252"/>
      <c r="J839" s="252"/>
      <c r="K839" s="252"/>
      <c r="L839" s="507"/>
      <c r="M839" s="508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  <c r="AH839" s="252"/>
      <c r="AI839" s="252"/>
      <c r="AJ839" s="252"/>
      <c r="AK839" s="252"/>
      <c r="AL839" s="252"/>
    </row>
    <row r="840" ht="15.75" customHeight="1">
      <c r="A840" s="301"/>
      <c r="B840" s="252"/>
      <c r="C840" s="252"/>
      <c r="D840" s="252"/>
      <c r="E840" s="252"/>
      <c r="F840" s="592"/>
      <c r="G840" s="252"/>
      <c r="H840" s="455"/>
      <c r="I840" s="252"/>
      <c r="J840" s="252"/>
      <c r="K840" s="252"/>
      <c r="L840" s="507"/>
      <c r="M840" s="508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  <c r="AH840" s="252"/>
      <c r="AI840" s="252"/>
      <c r="AJ840" s="252"/>
      <c r="AK840" s="252"/>
      <c r="AL840" s="252"/>
    </row>
    <row r="841" ht="15.75" customHeight="1">
      <c r="A841" s="301"/>
      <c r="B841" s="252"/>
      <c r="C841" s="252"/>
      <c r="D841" s="252"/>
      <c r="E841" s="252"/>
      <c r="F841" s="592"/>
      <c r="G841" s="252"/>
      <c r="H841" s="455"/>
      <c r="I841" s="252"/>
      <c r="J841" s="252"/>
      <c r="K841" s="252"/>
      <c r="L841" s="507"/>
      <c r="M841" s="508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  <c r="AH841" s="252"/>
      <c r="AI841" s="252"/>
      <c r="AJ841" s="252"/>
      <c r="AK841" s="252"/>
      <c r="AL841" s="252"/>
    </row>
    <row r="842" ht="15.75" customHeight="1">
      <c r="A842" s="301"/>
      <c r="B842" s="252"/>
      <c r="C842" s="252"/>
      <c r="D842" s="252"/>
      <c r="E842" s="252"/>
      <c r="F842" s="592"/>
      <c r="G842" s="252"/>
      <c r="H842" s="455"/>
      <c r="I842" s="252"/>
      <c r="J842" s="252"/>
      <c r="K842" s="252"/>
      <c r="L842" s="507"/>
      <c r="M842" s="508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  <c r="AH842" s="252"/>
      <c r="AI842" s="252"/>
      <c r="AJ842" s="252"/>
      <c r="AK842" s="252"/>
      <c r="AL842" s="252"/>
    </row>
    <row r="843" ht="15.75" customHeight="1">
      <c r="A843" s="301"/>
      <c r="B843" s="252"/>
      <c r="C843" s="252"/>
      <c r="D843" s="252"/>
      <c r="E843" s="252"/>
      <c r="F843" s="592"/>
      <c r="G843" s="252"/>
      <c r="H843" s="455"/>
      <c r="I843" s="252"/>
      <c r="J843" s="252"/>
      <c r="K843" s="252"/>
      <c r="L843" s="507"/>
      <c r="M843" s="508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  <c r="AH843" s="252"/>
      <c r="AI843" s="252"/>
      <c r="AJ843" s="252"/>
      <c r="AK843" s="252"/>
      <c r="AL843" s="252"/>
    </row>
    <row r="844" ht="15.75" customHeight="1">
      <c r="A844" s="301"/>
      <c r="B844" s="252"/>
      <c r="C844" s="252"/>
      <c r="D844" s="252"/>
      <c r="E844" s="252"/>
      <c r="F844" s="592"/>
      <c r="G844" s="252"/>
      <c r="H844" s="455"/>
      <c r="I844" s="252"/>
      <c r="J844" s="252"/>
      <c r="K844" s="252"/>
      <c r="L844" s="507"/>
      <c r="M844" s="508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  <c r="AH844" s="252"/>
      <c r="AI844" s="252"/>
      <c r="AJ844" s="252"/>
      <c r="AK844" s="252"/>
      <c r="AL844" s="252"/>
    </row>
    <row r="845" ht="15.75" customHeight="1">
      <c r="A845" s="301"/>
      <c r="B845" s="252"/>
      <c r="C845" s="252"/>
      <c r="D845" s="252"/>
      <c r="E845" s="252"/>
      <c r="F845" s="592"/>
      <c r="G845" s="252"/>
      <c r="H845" s="455"/>
      <c r="I845" s="252"/>
      <c r="J845" s="252"/>
      <c r="K845" s="252"/>
      <c r="L845" s="507"/>
      <c r="M845" s="508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  <c r="AH845" s="252"/>
      <c r="AI845" s="252"/>
      <c r="AJ845" s="252"/>
      <c r="AK845" s="252"/>
      <c r="AL845" s="252"/>
    </row>
    <row r="846" ht="15.75" customHeight="1">
      <c r="A846" s="301"/>
      <c r="B846" s="252"/>
      <c r="C846" s="252"/>
      <c r="D846" s="252"/>
      <c r="E846" s="252"/>
      <c r="F846" s="592"/>
      <c r="G846" s="252"/>
      <c r="H846" s="455"/>
      <c r="I846" s="252"/>
      <c r="J846" s="252"/>
      <c r="K846" s="252"/>
      <c r="L846" s="507"/>
      <c r="M846" s="508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  <c r="AH846" s="252"/>
      <c r="AI846" s="252"/>
      <c r="AJ846" s="252"/>
      <c r="AK846" s="252"/>
      <c r="AL846" s="252"/>
    </row>
    <row r="847" ht="15.75" customHeight="1">
      <c r="A847" s="301"/>
      <c r="B847" s="252"/>
      <c r="C847" s="252"/>
      <c r="D847" s="252"/>
      <c r="E847" s="252"/>
      <c r="F847" s="592"/>
      <c r="G847" s="252"/>
      <c r="H847" s="455"/>
      <c r="I847" s="252"/>
      <c r="J847" s="252"/>
      <c r="K847" s="252"/>
      <c r="L847" s="507"/>
      <c r="M847" s="508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  <c r="AH847" s="252"/>
      <c r="AI847" s="252"/>
      <c r="AJ847" s="252"/>
      <c r="AK847" s="252"/>
      <c r="AL847" s="252"/>
    </row>
    <row r="848" ht="15.75" customHeight="1">
      <c r="A848" s="301"/>
      <c r="B848" s="252"/>
      <c r="C848" s="252"/>
      <c r="D848" s="252"/>
      <c r="E848" s="252"/>
      <c r="F848" s="592"/>
      <c r="G848" s="252"/>
      <c r="H848" s="455"/>
      <c r="I848" s="252"/>
      <c r="J848" s="252"/>
      <c r="K848" s="252"/>
      <c r="L848" s="507"/>
      <c r="M848" s="508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  <c r="AH848" s="252"/>
      <c r="AI848" s="252"/>
      <c r="AJ848" s="252"/>
      <c r="AK848" s="252"/>
      <c r="AL848" s="252"/>
    </row>
    <row r="849" ht="15.75" customHeight="1">
      <c r="A849" s="301"/>
      <c r="B849" s="252"/>
      <c r="C849" s="252"/>
      <c r="D849" s="252"/>
      <c r="E849" s="252"/>
      <c r="F849" s="592"/>
      <c r="G849" s="252"/>
      <c r="H849" s="455"/>
      <c r="I849" s="252"/>
      <c r="J849" s="252"/>
      <c r="K849" s="252"/>
      <c r="L849" s="507"/>
      <c r="M849" s="508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  <c r="AH849" s="252"/>
      <c r="AI849" s="252"/>
      <c r="AJ849" s="252"/>
      <c r="AK849" s="252"/>
      <c r="AL849" s="252"/>
    </row>
    <row r="850" ht="15.75" customHeight="1">
      <c r="A850" s="301"/>
      <c r="B850" s="252"/>
      <c r="C850" s="252"/>
      <c r="D850" s="252"/>
      <c r="E850" s="252"/>
      <c r="F850" s="592"/>
      <c r="G850" s="252"/>
      <c r="H850" s="455"/>
      <c r="I850" s="252"/>
      <c r="J850" s="252"/>
      <c r="K850" s="252"/>
      <c r="L850" s="507"/>
      <c r="M850" s="508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  <c r="AH850" s="252"/>
      <c r="AI850" s="252"/>
      <c r="AJ850" s="252"/>
      <c r="AK850" s="252"/>
      <c r="AL850" s="252"/>
    </row>
    <row r="851" ht="15.75" customHeight="1">
      <c r="A851" s="301"/>
      <c r="B851" s="252"/>
      <c r="C851" s="252"/>
      <c r="D851" s="252"/>
      <c r="E851" s="252"/>
      <c r="F851" s="592"/>
      <c r="G851" s="252"/>
      <c r="H851" s="455"/>
      <c r="I851" s="252"/>
      <c r="J851" s="252"/>
      <c r="K851" s="252"/>
      <c r="L851" s="507"/>
      <c r="M851" s="508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  <c r="AH851" s="252"/>
      <c r="AI851" s="252"/>
      <c r="AJ851" s="252"/>
      <c r="AK851" s="252"/>
      <c r="AL851" s="252"/>
    </row>
    <row r="852" ht="15.75" customHeight="1">
      <c r="A852" s="301"/>
      <c r="B852" s="252"/>
      <c r="C852" s="252"/>
      <c r="D852" s="252"/>
      <c r="E852" s="252"/>
      <c r="F852" s="592"/>
      <c r="G852" s="252"/>
      <c r="H852" s="455"/>
      <c r="I852" s="252"/>
      <c r="J852" s="252"/>
      <c r="K852" s="252"/>
      <c r="L852" s="507"/>
      <c r="M852" s="508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  <c r="AH852" s="252"/>
      <c r="AI852" s="252"/>
      <c r="AJ852" s="252"/>
      <c r="AK852" s="252"/>
      <c r="AL852" s="252"/>
    </row>
    <row r="853" ht="15.75" customHeight="1">
      <c r="A853" s="301"/>
      <c r="B853" s="252"/>
      <c r="C853" s="252"/>
      <c r="D853" s="252"/>
      <c r="E853" s="252"/>
      <c r="F853" s="592"/>
      <c r="G853" s="252"/>
      <c r="H853" s="455"/>
      <c r="I853" s="252"/>
      <c r="J853" s="252"/>
      <c r="K853" s="252"/>
      <c r="L853" s="507"/>
      <c r="M853" s="508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  <c r="AH853" s="252"/>
      <c r="AI853" s="252"/>
      <c r="AJ853" s="252"/>
      <c r="AK853" s="252"/>
      <c r="AL853" s="252"/>
    </row>
    <row r="854" ht="15.75" customHeight="1">
      <c r="A854" s="301"/>
      <c r="B854" s="252"/>
      <c r="C854" s="252"/>
      <c r="D854" s="252"/>
      <c r="E854" s="252"/>
      <c r="F854" s="592"/>
      <c r="G854" s="252"/>
      <c r="H854" s="455"/>
      <c r="I854" s="252"/>
      <c r="J854" s="252"/>
      <c r="K854" s="252"/>
      <c r="L854" s="507"/>
      <c r="M854" s="508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  <c r="AH854" s="252"/>
      <c r="AI854" s="252"/>
      <c r="AJ854" s="252"/>
      <c r="AK854" s="252"/>
      <c r="AL854" s="252"/>
    </row>
    <row r="855" ht="15.75" customHeight="1">
      <c r="A855" s="301"/>
      <c r="B855" s="252"/>
      <c r="C855" s="252"/>
      <c r="D855" s="252"/>
      <c r="E855" s="252"/>
      <c r="F855" s="592"/>
      <c r="G855" s="252"/>
      <c r="H855" s="455"/>
      <c r="I855" s="252"/>
      <c r="J855" s="252"/>
      <c r="K855" s="252"/>
      <c r="L855" s="507"/>
      <c r="M855" s="508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  <c r="AH855" s="252"/>
      <c r="AI855" s="252"/>
      <c r="AJ855" s="252"/>
      <c r="AK855" s="252"/>
      <c r="AL855" s="252"/>
    </row>
    <row r="856" ht="15.75" customHeight="1">
      <c r="A856" s="301"/>
      <c r="B856" s="252"/>
      <c r="C856" s="252"/>
      <c r="D856" s="252"/>
      <c r="E856" s="252"/>
      <c r="F856" s="592"/>
      <c r="G856" s="252"/>
      <c r="H856" s="455"/>
      <c r="I856" s="252"/>
      <c r="J856" s="252"/>
      <c r="K856" s="252"/>
      <c r="L856" s="507"/>
      <c r="M856" s="508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  <c r="AH856" s="252"/>
      <c r="AI856" s="252"/>
      <c r="AJ856" s="252"/>
      <c r="AK856" s="252"/>
      <c r="AL856" s="252"/>
    </row>
    <row r="857" ht="15.75" customHeight="1">
      <c r="A857" s="301"/>
      <c r="B857" s="252"/>
      <c r="C857" s="252"/>
      <c r="D857" s="252"/>
      <c r="E857" s="252"/>
      <c r="F857" s="592"/>
      <c r="G857" s="252"/>
      <c r="H857" s="455"/>
      <c r="I857" s="252"/>
      <c r="J857" s="252"/>
      <c r="K857" s="252"/>
      <c r="L857" s="507"/>
      <c r="M857" s="508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  <c r="AH857" s="252"/>
      <c r="AI857" s="252"/>
      <c r="AJ857" s="252"/>
      <c r="AK857" s="252"/>
      <c r="AL857" s="252"/>
    </row>
    <row r="858" ht="15.75" customHeight="1">
      <c r="A858" s="301"/>
      <c r="B858" s="252"/>
      <c r="C858" s="252"/>
      <c r="D858" s="252"/>
      <c r="E858" s="252"/>
      <c r="F858" s="592"/>
      <c r="G858" s="252"/>
      <c r="H858" s="455"/>
      <c r="I858" s="252"/>
      <c r="J858" s="252"/>
      <c r="K858" s="252"/>
      <c r="L858" s="507"/>
      <c r="M858" s="508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  <c r="AH858" s="252"/>
      <c r="AI858" s="252"/>
      <c r="AJ858" s="252"/>
      <c r="AK858" s="252"/>
      <c r="AL858" s="252"/>
    </row>
    <row r="859" ht="15.75" customHeight="1">
      <c r="A859" s="301"/>
      <c r="B859" s="252"/>
      <c r="C859" s="252"/>
      <c r="D859" s="252"/>
      <c r="E859" s="252"/>
      <c r="F859" s="592"/>
      <c r="G859" s="252"/>
      <c r="H859" s="455"/>
      <c r="I859" s="252"/>
      <c r="J859" s="252"/>
      <c r="K859" s="252"/>
      <c r="L859" s="507"/>
      <c r="M859" s="508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  <c r="AH859" s="252"/>
      <c r="AI859" s="252"/>
      <c r="AJ859" s="252"/>
      <c r="AK859" s="252"/>
      <c r="AL859" s="252"/>
    </row>
    <row r="860" ht="15.75" customHeight="1">
      <c r="A860" s="301"/>
      <c r="B860" s="252"/>
      <c r="C860" s="252"/>
      <c r="D860" s="252"/>
      <c r="E860" s="252"/>
      <c r="F860" s="592"/>
      <c r="G860" s="252"/>
      <c r="H860" s="455"/>
      <c r="I860" s="252"/>
      <c r="J860" s="252"/>
      <c r="K860" s="252"/>
      <c r="L860" s="507"/>
      <c r="M860" s="508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  <c r="AH860" s="252"/>
      <c r="AI860" s="252"/>
      <c r="AJ860" s="252"/>
      <c r="AK860" s="252"/>
      <c r="AL860" s="252"/>
    </row>
    <row r="861" ht="15.75" customHeight="1">
      <c r="A861" s="301"/>
      <c r="B861" s="252"/>
      <c r="C861" s="252"/>
      <c r="D861" s="252"/>
      <c r="E861" s="252"/>
      <c r="F861" s="592"/>
      <c r="G861" s="252"/>
      <c r="H861" s="455"/>
      <c r="I861" s="252"/>
      <c r="J861" s="252"/>
      <c r="K861" s="252"/>
      <c r="L861" s="507"/>
      <c r="M861" s="508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  <c r="AH861" s="252"/>
      <c r="AI861" s="252"/>
      <c r="AJ861" s="252"/>
      <c r="AK861" s="252"/>
      <c r="AL861" s="252"/>
    </row>
    <row r="862" ht="15.75" customHeight="1">
      <c r="A862" s="301"/>
      <c r="B862" s="252"/>
      <c r="C862" s="252"/>
      <c r="D862" s="252"/>
      <c r="E862" s="252"/>
      <c r="F862" s="592"/>
      <c r="G862" s="252"/>
      <c r="H862" s="455"/>
      <c r="I862" s="252"/>
      <c r="J862" s="252"/>
      <c r="K862" s="252"/>
      <c r="L862" s="507"/>
      <c r="M862" s="508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  <c r="AH862" s="252"/>
      <c r="AI862" s="252"/>
      <c r="AJ862" s="252"/>
      <c r="AK862" s="252"/>
      <c r="AL862" s="252"/>
    </row>
    <row r="863" ht="15.75" customHeight="1">
      <c r="A863" s="301"/>
      <c r="B863" s="252"/>
      <c r="C863" s="252"/>
      <c r="D863" s="252"/>
      <c r="E863" s="252"/>
      <c r="F863" s="592"/>
      <c r="G863" s="252"/>
      <c r="H863" s="455"/>
      <c r="I863" s="252"/>
      <c r="J863" s="252"/>
      <c r="K863" s="252"/>
      <c r="L863" s="507"/>
      <c r="M863" s="508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  <c r="AH863" s="252"/>
      <c r="AI863" s="252"/>
      <c r="AJ863" s="252"/>
      <c r="AK863" s="252"/>
      <c r="AL863" s="252"/>
    </row>
    <row r="864" ht="15.75" customHeight="1">
      <c r="A864" s="301"/>
      <c r="B864" s="252"/>
      <c r="C864" s="252"/>
      <c r="D864" s="252"/>
      <c r="E864" s="252"/>
      <c r="F864" s="592"/>
      <c r="G864" s="252"/>
      <c r="H864" s="455"/>
      <c r="I864" s="252"/>
      <c r="J864" s="252"/>
      <c r="K864" s="252"/>
      <c r="L864" s="507"/>
      <c r="M864" s="508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  <c r="AH864" s="252"/>
      <c r="AI864" s="252"/>
      <c r="AJ864" s="252"/>
      <c r="AK864" s="252"/>
      <c r="AL864" s="252"/>
    </row>
    <row r="865" ht="15.75" customHeight="1">
      <c r="A865" s="301"/>
      <c r="B865" s="252"/>
      <c r="C865" s="252"/>
      <c r="D865" s="252"/>
      <c r="E865" s="252"/>
      <c r="F865" s="592"/>
      <c r="G865" s="252"/>
      <c r="H865" s="455"/>
      <c r="I865" s="252"/>
      <c r="J865" s="252"/>
      <c r="K865" s="252"/>
      <c r="L865" s="507"/>
      <c r="M865" s="508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  <c r="AH865" s="252"/>
      <c r="AI865" s="252"/>
      <c r="AJ865" s="252"/>
      <c r="AK865" s="252"/>
      <c r="AL865" s="252"/>
    </row>
    <row r="866" ht="15.75" customHeight="1">
      <c r="A866" s="301"/>
      <c r="B866" s="252"/>
      <c r="C866" s="252"/>
      <c r="D866" s="252"/>
      <c r="E866" s="252"/>
      <c r="F866" s="592"/>
      <c r="G866" s="252"/>
      <c r="H866" s="455"/>
      <c r="I866" s="252"/>
      <c r="J866" s="252"/>
      <c r="K866" s="252"/>
      <c r="L866" s="507"/>
      <c r="M866" s="508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  <c r="AH866" s="252"/>
      <c r="AI866" s="252"/>
      <c r="AJ866" s="252"/>
      <c r="AK866" s="252"/>
      <c r="AL866" s="252"/>
    </row>
    <row r="867" ht="15.75" customHeight="1">
      <c r="A867" s="301"/>
      <c r="B867" s="252"/>
      <c r="C867" s="252"/>
      <c r="D867" s="252"/>
      <c r="E867" s="252"/>
      <c r="F867" s="592"/>
      <c r="G867" s="252"/>
      <c r="H867" s="455"/>
      <c r="I867" s="252"/>
      <c r="J867" s="252"/>
      <c r="K867" s="252"/>
      <c r="L867" s="507"/>
      <c r="M867" s="508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  <c r="AH867" s="252"/>
      <c r="AI867" s="252"/>
      <c r="AJ867" s="252"/>
      <c r="AK867" s="252"/>
      <c r="AL867" s="252"/>
    </row>
    <row r="868" ht="15.75" customHeight="1">
      <c r="A868" s="301"/>
      <c r="B868" s="252"/>
      <c r="C868" s="252"/>
      <c r="D868" s="252"/>
      <c r="E868" s="252"/>
      <c r="F868" s="592"/>
      <c r="G868" s="252"/>
      <c r="H868" s="455"/>
      <c r="I868" s="252"/>
      <c r="J868" s="252"/>
      <c r="K868" s="252"/>
      <c r="L868" s="507"/>
      <c r="M868" s="508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  <c r="AH868" s="252"/>
      <c r="AI868" s="252"/>
      <c r="AJ868" s="252"/>
      <c r="AK868" s="252"/>
      <c r="AL868" s="252"/>
    </row>
    <row r="869" ht="15.75" customHeight="1">
      <c r="A869" s="301"/>
      <c r="B869" s="252"/>
      <c r="C869" s="252"/>
      <c r="D869" s="252"/>
      <c r="E869" s="252"/>
      <c r="F869" s="592"/>
      <c r="G869" s="252"/>
      <c r="H869" s="455"/>
      <c r="I869" s="252"/>
      <c r="J869" s="252"/>
      <c r="K869" s="252"/>
      <c r="L869" s="507"/>
      <c r="M869" s="508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  <c r="AH869" s="252"/>
      <c r="AI869" s="252"/>
      <c r="AJ869" s="252"/>
      <c r="AK869" s="252"/>
      <c r="AL869" s="252"/>
    </row>
    <row r="870" ht="15.75" customHeight="1">
      <c r="A870" s="301"/>
      <c r="B870" s="252"/>
      <c r="C870" s="252"/>
      <c r="D870" s="252"/>
      <c r="E870" s="252"/>
      <c r="F870" s="592"/>
      <c r="G870" s="252"/>
      <c r="H870" s="455"/>
      <c r="I870" s="252"/>
      <c r="J870" s="252"/>
      <c r="K870" s="252"/>
      <c r="L870" s="507"/>
      <c r="M870" s="508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  <c r="AH870" s="252"/>
      <c r="AI870" s="252"/>
      <c r="AJ870" s="252"/>
      <c r="AK870" s="252"/>
      <c r="AL870" s="252"/>
    </row>
    <row r="871" ht="15.75" customHeight="1">
      <c r="A871" s="301"/>
      <c r="B871" s="252"/>
      <c r="C871" s="252"/>
      <c r="D871" s="252"/>
      <c r="E871" s="252"/>
      <c r="F871" s="592"/>
      <c r="G871" s="252"/>
      <c r="H871" s="455"/>
      <c r="I871" s="252"/>
      <c r="J871" s="252"/>
      <c r="K871" s="252"/>
      <c r="L871" s="507"/>
      <c r="M871" s="508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  <c r="AH871" s="252"/>
      <c r="AI871" s="252"/>
      <c r="AJ871" s="252"/>
      <c r="AK871" s="252"/>
      <c r="AL871" s="252"/>
    </row>
    <row r="872" ht="15.75" customHeight="1">
      <c r="A872" s="301"/>
      <c r="B872" s="252"/>
      <c r="C872" s="252"/>
      <c r="D872" s="252"/>
      <c r="E872" s="252"/>
      <c r="F872" s="592"/>
      <c r="G872" s="252"/>
      <c r="H872" s="455"/>
      <c r="I872" s="252"/>
      <c r="J872" s="252"/>
      <c r="K872" s="252"/>
      <c r="L872" s="507"/>
      <c r="M872" s="508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  <c r="AH872" s="252"/>
      <c r="AI872" s="252"/>
      <c r="AJ872" s="252"/>
      <c r="AK872" s="252"/>
      <c r="AL872" s="252"/>
    </row>
    <row r="873" ht="15.75" customHeight="1">
      <c r="A873" s="301"/>
      <c r="B873" s="252"/>
      <c r="C873" s="252"/>
      <c r="D873" s="252"/>
      <c r="E873" s="252"/>
      <c r="F873" s="592"/>
      <c r="G873" s="252"/>
      <c r="H873" s="455"/>
      <c r="I873" s="252"/>
      <c r="J873" s="252"/>
      <c r="K873" s="252"/>
      <c r="L873" s="507"/>
      <c r="M873" s="508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  <c r="AH873" s="252"/>
      <c r="AI873" s="252"/>
      <c r="AJ873" s="252"/>
      <c r="AK873" s="252"/>
      <c r="AL873" s="252"/>
    </row>
    <row r="874" ht="15.75" customHeight="1">
      <c r="A874" s="301"/>
      <c r="B874" s="252"/>
      <c r="C874" s="252"/>
      <c r="D874" s="252"/>
      <c r="E874" s="252"/>
      <c r="F874" s="592"/>
      <c r="G874" s="252"/>
      <c r="H874" s="455"/>
      <c r="I874" s="252"/>
      <c r="J874" s="252"/>
      <c r="K874" s="252"/>
      <c r="L874" s="507"/>
      <c r="M874" s="508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  <c r="AH874" s="252"/>
      <c r="AI874" s="252"/>
      <c r="AJ874" s="252"/>
      <c r="AK874" s="252"/>
      <c r="AL874" s="252"/>
    </row>
    <row r="875" ht="15.75" customHeight="1">
      <c r="A875" s="301"/>
      <c r="B875" s="252"/>
      <c r="C875" s="252"/>
      <c r="D875" s="252"/>
      <c r="E875" s="252"/>
      <c r="F875" s="592"/>
      <c r="G875" s="252"/>
      <c r="H875" s="455"/>
      <c r="I875" s="252"/>
      <c r="J875" s="252"/>
      <c r="K875" s="252"/>
      <c r="L875" s="507"/>
      <c r="M875" s="508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  <c r="AH875" s="252"/>
      <c r="AI875" s="252"/>
      <c r="AJ875" s="252"/>
      <c r="AK875" s="252"/>
      <c r="AL875" s="252"/>
    </row>
    <row r="876" ht="15.75" customHeight="1">
      <c r="A876" s="301"/>
      <c r="B876" s="252"/>
      <c r="C876" s="252"/>
      <c r="D876" s="252"/>
      <c r="E876" s="252"/>
      <c r="F876" s="592"/>
      <c r="G876" s="252"/>
      <c r="H876" s="455"/>
      <c r="I876" s="252"/>
      <c r="J876" s="252"/>
      <c r="K876" s="252"/>
      <c r="L876" s="507"/>
      <c r="M876" s="508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  <c r="AH876" s="252"/>
      <c r="AI876" s="252"/>
      <c r="AJ876" s="252"/>
      <c r="AK876" s="252"/>
      <c r="AL876" s="252"/>
    </row>
    <row r="877" ht="15.75" customHeight="1">
      <c r="A877" s="301"/>
      <c r="B877" s="252"/>
      <c r="C877" s="252"/>
      <c r="D877" s="252"/>
      <c r="E877" s="252"/>
      <c r="F877" s="592"/>
      <c r="G877" s="252"/>
      <c r="H877" s="455"/>
      <c r="I877" s="252"/>
      <c r="J877" s="252"/>
      <c r="K877" s="252"/>
      <c r="L877" s="507"/>
      <c r="M877" s="508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  <c r="AH877" s="252"/>
      <c r="AI877" s="252"/>
      <c r="AJ877" s="252"/>
      <c r="AK877" s="252"/>
      <c r="AL877" s="252"/>
    </row>
    <row r="878" ht="15.75" customHeight="1">
      <c r="A878" s="301"/>
      <c r="B878" s="252"/>
      <c r="C878" s="252"/>
      <c r="D878" s="252"/>
      <c r="E878" s="252"/>
      <c r="F878" s="592"/>
      <c r="G878" s="252"/>
      <c r="H878" s="455"/>
      <c r="I878" s="252"/>
      <c r="J878" s="252"/>
      <c r="K878" s="252"/>
      <c r="L878" s="507"/>
      <c r="M878" s="508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  <c r="AH878" s="252"/>
      <c r="AI878" s="252"/>
      <c r="AJ878" s="252"/>
      <c r="AK878" s="252"/>
      <c r="AL878" s="252"/>
    </row>
    <row r="879" ht="15.75" customHeight="1">
      <c r="A879" s="301"/>
      <c r="B879" s="252"/>
      <c r="C879" s="252"/>
      <c r="D879" s="252"/>
      <c r="E879" s="252"/>
      <c r="F879" s="592"/>
      <c r="G879" s="252"/>
      <c r="H879" s="455"/>
      <c r="I879" s="252"/>
      <c r="J879" s="252"/>
      <c r="K879" s="252"/>
      <c r="L879" s="507"/>
      <c r="M879" s="508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  <c r="AH879" s="252"/>
      <c r="AI879" s="252"/>
      <c r="AJ879" s="252"/>
      <c r="AK879" s="252"/>
      <c r="AL879" s="252"/>
    </row>
    <row r="880" ht="15.75" customHeight="1">
      <c r="A880" s="301"/>
      <c r="B880" s="252"/>
      <c r="C880" s="252"/>
      <c r="D880" s="252"/>
      <c r="E880" s="252"/>
      <c r="F880" s="592"/>
      <c r="G880" s="252"/>
      <c r="H880" s="455"/>
      <c r="I880" s="252"/>
      <c r="J880" s="252"/>
      <c r="K880" s="252"/>
      <c r="L880" s="507"/>
      <c r="M880" s="508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  <c r="AH880" s="252"/>
      <c r="AI880" s="252"/>
      <c r="AJ880" s="252"/>
      <c r="AK880" s="252"/>
      <c r="AL880" s="252"/>
    </row>
    <row r="881" ht="15.75" customHeight="1">
      <c r="A881" s="301"/>
      <c r="B881" s="252"/>
      <c r="C881" s="252"/>
      <c r="D881" s="252"/>
      <c r="E881" s="252"/>
      <c r="F881" s="592"/>
      <c r="G881" s="252"/>
      <c r="H881" s="455"/>
      <c r="I881" s="252"/>
      <c r="J881" s="252"/>
      <c r="K881" s="252"/>
      <c r="L881" s="507"/>
      <c r="M881" s="508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  <c r="AH881" s="252"/>
      <c r="AI881" s="252"/>
      <c r="AJ881" s="252"/>
      <c r="AK881" s="252"/>
      <c r="AL881" s="252"/>
    </row>
    <row r="882" ht="15.75" customHeight="1">
      <c r="A882" s="301"/>
      <c r="B882" s="252"/>
      <c r="C882" s="252"/>
      <c r="D882" s="252"/>
      <c r="E882" s="252"/>
      <c r="F882" s="592"/>
      <c r="G882" s="252"/>
      <c r="H882" s="455"/>
      <c r="I882" s="252"/>
      <c r="J882" s="252"/>
      <c r="K882" s="252"/>
      <c r="L882" s="507"/>
      <c r="M882" s="508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  <c r="AH882" s="252"/>
      <c r="AI882" s="252"/>
      <c r="AJ882" s="252"/>
      <c r="AK882" s="252"/>
      <c r="AL882" s="252"/>
    </row>
    <row r="883" ht="15.75" customHeight="1">
      <c r="A883" s="301"/>
      <c r="B883" s="252"/>
      <c r="C883" s="252"/>
      <c r="D883" s="252"/>
      <c r="E883" s="252"/>
      <c r="F883" s="592"/>
      <c r="G883" s="252"/>
      <c r="H883" s="455"/>
      <c r="I883" s="252"/>
      <c r="J883" s="252"/>
      <c r="K883" s="252"/>
      <c r="L883" s="507"/>
      <c r="M883" s="508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  <c r="AH883" s="252"/>
      <c r="AI883" s="252"/>
      <c r="AJ883" s="252"/>
      <c r="AK883" s="252"/>
      <c r="AL883" s="252"/>
    </row>
    <row r="884" ht="15.75" customHeight="1">
      <c r="A884" s="301"/>
      <c r="B884" s="252"/>
      <c r="C884" s="252"/>
      <c r="D884" s="252"/>
      <c r="E884" s="252"/>
      <c r="F884" s="592"/>
      <c r="G884" s="252"/>
      <c r="H884" s="455"/>
      <c r="I884" s="252"/>
      <c r="J884" s="252"/>
      <c r="K884" s="252"/>
      <c r="L884" s="507"/>
      <c r="M884" s="508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  <c r="AH884" s="252"/>
      <c r="AI884" s="252"/>
      <c r="AJ884" s="252"/>
      <c r="AK884" s="252"/>
      <c r="AL884" s="252"/>
    </row>
    <row r="885" ht="15.75" customHeight="1">
      <c r="A885" s="301"/>
      <c r="B885" s="252"/>
      <c r="C885" s="252"/>
      <c r="D885" s="252"/>
      <c r="E885" s="252"/>
      <c r="F885" s="592"/>
      <c r="G885" s="252"/>
      <c r="H885" s="455"/>
      <c r="I885" s="252"/>
      <c r="J885" s="252"/>
      <c r="K885" s="252"/>
      <c r="L885" s="507"/>
      <c r="M885" s="508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  <c r="AH885" s="252"/>
      <c r="AI885" s="252"/>
      <c r="AJ885" s="252"/>
      <c r="AK885" s="252"/>
      <c r="AL885" s="252"/>
    </row>
    <row r="886" ht="15.75" customHeight="1">
      <c r="A886" s="301"/>
      <c r="B886" s="252"/>
      <c r="C886" s="252"/>
      <c r="D886" s="252"/>
      <c r="E886" s="252"/>
      <c r="F886" s="592"/>
      <c r="G886" s="252"/>
      <c r="H886" s="455"/>
      <c r="I886" s="252"/>
      <c r="J886" s="252"/>
      <c r="K886" s="252"/>
      <c r="L886" s="507"/>
      <c r="M886" s="508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  <c r="AH886" s="252"/>
      <c r="AI886" s="252"/>
      <c r="AJ886" s="252"/>
      <c r="AK886" s="252"/>
      <c r="AL886" s="252"/>
    </row>
    <row r="887" ht="15.75" customHeight="1">
      <c r="A887" s="301"/>
      <c r="B887" s="252"/>
      <c r="C887" s="252"/>
      <c r="D887" s="252"/>
      <c r="E887" s="252"/>
      <c r="F887" s="592"/>
      <c r="G887" s="252"/>
      <c r="H887" s="455"/>
      <c r="I887" s="252"/>
      <c r="J887" s="252"/>
      <c r="K887" s="252"/>
      <c r="L887" s="507"/>
      <c r="M887" s="508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  <c r="AH887" s="252"/>
      <c r="AI887" s="252"/>
      <c r="AJ887" s="252"/>
      <c r="AK887" s="252"/>
      <c r="AL887" s="252"/>
    </row>
    <row r="888" ht="15.75" customHeight="1">
      <c r="A888" s="301"/>
      <c r="B888" s="252"/>
      <c r="C888" s="252"/>
      <c r="D888" s="252"/>
      <c r="E888" s="252"/>
      <c r="F888" s="592"/>
      <c r="G888" s="252"/>
      <c r="H888" s="455"/>
      <c r="I888" s="252"/>
      <c r="J888" s="252"/>
      <c r="K888" s="252"/>
      <c r="L888" s="507"/>
      <c r="M888" s="508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  <c r="AH888" s="252"/>
      <c r="AI888" s="252"/>
      <c r="AJ888" s="252"/>
      <c r="AK888" s="252"/>
      <c r="AL888" s="252"/>
    </row>
    <row r="889" ht="15.75" customHeight="1">
      <c r="A889" s="301"/>
      <c r="B889" s="252"/>
      <c r="C889" s="252"/>
      <c r="D889" s="252"/>
      <c r="E889" s="252"/>
      <c r="F889" s="592"/>
      <c r="G889" s="252"/>
      <c r="H889" s="455"/>
      <c r="I889" s="252"/>
      <c r="J889" s="252"/>
      <c r="K889" s="252"/>
      <c r="L889" s="507"/>
      <c r="M889" s="508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  <c r="AH889" s="252"/>
      <c r="AI889" s="252"/>
      <c r="AJ889" s="252"/>
      <c r="AK889" s="252"/>
      <c r="AL889" s="252"/>
    </row>
    <row r="890" ht="15.75" customHeight="1">
      <c r="A890" s="301"/>
      <c r="B890" s="252"/>
      <c r="C890" s="252"/>
      <c r="D890" s="252"/>
      <c r="E890" s="252"/>
      <c r="F890" s="592"/>
      <c r="G890" s="252"/>
      <c r="H890" s="455"/>
      <c r="I890" s="252"/>
      <c r="J890" s="252"/>
      <c r="K890" s="252"/>
      <c r="L890" s="507"/>
      <c r="M890" s="508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  <c r="AH890" s="252"/>
      <c r="AI890" s="252"/>
      <c r="AJ890" s="252"/>
      <c r="AK890" s="252"/>
      <c r="AL890" s="252"/>
    </row>
    <row r="891" ht="15.75" customHeight="1">
      <c r="A891" s="301"/>
      <c r="B891" s="252"/>
      <c r="C891" s="252"/>
      <c r="D891" s="252"/>
      <c r="E891" s="252"/>
      <c r="F891" s="592"/>
      <c r="G891" s="252"/>
      <c r="H891" s="455"/>
      <c r="I891" s="252"/>
      <c r="J891" s="252"/>
      <c r="K891" s="252"/>
      <c r="L891" s="507"/>
      <c r="M891" s="508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  <c r="AH891" s="252"/>
      <c r="AI891" s="252"/>
      <c r="AJ891" s="252"/>
      <c r="AK891" s="252"/>
      <c r="AL891" s="252"/>
    </row>
    <row r="892" ht="15.75" customHeight="1">
      <c r="A892" s="301"/>
      <c r="B892" s="252"/>
      <c r="C892" s="252"/>
      <c r="D892" s="252"/>
      <c r="E892" s="252"/>
      <c r="F892" s="592"/>
      <c r="G892" s="252"/>
      <c r="H892" s="455"/>
      <c r="I892" s="252"/>
      <c r="J892" s="252"/>
      <c r="K892" s="252"/>
      <c r="L892" s="507"/>
      <c r="M892" s="508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  <c r="AH892" s="252"/>
      <c r="AI892" s="252"/>
      <c r="AJ892" s="252"/>
      <c r="AK892" s="252"/>
      <c r="AL892" s="252"/>
    </row>
    <row r="893" ht="15.75" customHeight="1">
      <c r="A893" s="301"/>
      <c r="B893" s="252"/>
      <c r="C893" s="252"/>
      <c r="D893" s="252"/>
      <c r="E893" s="252"/>
      <c r="F893" s="592"/>
      <c r="G893" s="252"/>
      <c r="H893" s="455"/>
      <c r="I893" s="252"/>
      <c r="J893" s="252"/>
      <c r="K893" s="252"/>
      <c r="L893" s="507"/>
      <c r="M893" s="508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  <c r="AH893" s="252"/>
      <c r="AI893" s="252"/>
      <c r="AJ893" s="252"/>
      <c r="AK893" s="252"/>
      <c r="AL893" s="252"/>
    </row>
    <row r="894" ht="15.75" customHeight="1">
      <c r="A894" s="301"/>
      <c r="B894" s="252"/>
      <c r="C894" s="252"/>
      <c r="D894" s="252"/>
      <c r="E894" s="252"/>
      <c r="F894" s="592"/>
      <c r="G894" s="252"/>
      <c r="H894" s="455"/>
      <c r="I894" s="252"/>
      <c r="J894" s="252"/>
      <c r="K894" s="252"/>
      <c r="L894" s="507"/>
      <c r="M894" s="508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  <c r="AH894" s="252"/>
      <c r="AI894" s="252"/>
      <c r="AJ894" s="252"/>
      <c r="AK894" s="252"/>
      <c r="AL894" s="252"/>
    </row>
    <row r="895" ht="15.75" customHeight="1">
      <c r="A895" s="301"/>
      <c r="B895" s="252"/>
      <c r="C895" s="252"/>
      <c r="D895" s="252"/>
      <c r="E895" s="252"/>
      <c r="F895" s="592"/>
      <c r="G895" s="252"/>
      <c r="H895" s="455"/>
      <c r="I895" s="252"/>
      <c r="J895" s="252"/>
      <c r="K895" s="252"/>
      <c r="L895" s="507"/>
      <c r="M895" s="508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  <c r="AH895" s="252"/>
      <c r="AI895" s="252"/>
      <c r="AJ895" s="252"/>
      <c r="AK895" s="252"/>
      <c r="AL895" s="252"/>
    </row>
    <row r="896" ht="15.75" customHeight="1">
      <c r="A896" s="301"/>
      <c r="B896" s="252"/>
      <c r="C896" s="252"/>
      <c r="D896" s="252"/>
      <c r="E896" s="252"/>
      <c r="F896" s="592"/>
      <c r="G896" s="252"/>
      <c r="H896" s="455"/>
      <c r="I896" s="252"/>
      <c r="J896" s="252"/>
      <c r="K896" s="252"/>
      <c r="L896" s="507"/>
      <c r="M896" s="508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  <c r="AH896" s="252"/>
      <c r="AI896" s="252"/>
      <c r="AJ896" s="252"/>
      <c r="AK896" s="252"/>
      <c r="AL896" s="252"/>
    </row>
    <row r="897" ht="15.75" customHeight="1">
      <c r="A897" s="301"/>
      <c r="B897" s="252"/>
      <c r="C897" s="252"/>
      <c r="D897" s="252"/>
      <c r="E897" s="252"/>
      <c r="F897" s="592"/>
      <c r="G897" s="252"/>
      <c r="H897" s="455"/>
      <c r="I897" s="252"/>
      <c r="J897" s="252"/>
      <c r="K897" s="252"/>
      <c r="L897" s="507"/>
      <c r="M897" s="508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  <c r="AH897" s="252"/>
      <c r="AI897" s="252"/>
      <c r="AJ897" s="252"/>
      <c r="AK897" s="252"/>
      <c r="AL897" s="252"/>
    </row>
    <row r="898" ht="15.75" customHeight="1">
      <c r="A898" s="301"/>
      <c r="B898" s="252"/>
      <c r="C898" s="252"/>
      <c r="D898" s="252"/>
      <c r="E898" s="252"/>
      <c r="F898" s="592"/>
      <c r="G898" s="252"/>
      <c r="H898" s="455"/>
      <c r="I898" s="252"/>
      <c r="J898" s="252"/>
      <c r="K898" s="252"/>
      <c r="L898" s="507"/>
      <c r="M898" s="508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  <c r="AH898" s="252"/>
      <c r="AI898" s="252"/>
      <c r="AJ898" s="252"/>
      <c r="AK898" s="252"/>
      <c r="AL898" s="252"/>
    </row>
    <row r="899" ht="15.75" customHeight="1">
      <c r="A899" s="301"/>
      <c r="B899" s="252"/>
      <c r="C899" s="252"/>
      <c r="D899" s="252"/>
      <c r="E899" s="252"/>
      <c r="F899" s="592"/>
      <c r="G899" s="252"/>
      <c r="H899" s="455"/>
      <c r="I899" s="252"/>
      <c r="J899" s="252"/>
      <c r="K899" s="252"/>
      <c r="L899" s="507"/>
      <c r="M899" s="508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  <c r="AH899" s="252"/>
      <c r="AI899" s="252"/>
      <c r="AJ899" s="252"/>
      <c r="AK899" s="252"/>
      <c r="AL899" s="252"/>
    </row>
    <row r="900" ht="15.75" customHeight="1">
      <c r="A900" s="301"/>
      <c r="B900" s="252"/>
      <c r="C900" s="252"/>
      <c r="D900" s="252"/>
      <c r="E900" s="252"/>
      <c r="F900" s="592"/>
      <c r="G900" s="252"/>
      <c r="H900" s="455"/>
      <c r="I900" s="252"/>
      <c r="J900" s="252"/>
      <c r="K900" s="252"/>
      <c r="L900" s="507"/>
      <c r="M900" s="508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  <c r="AH900" s="252"/>
      <c r="AI900" s="252"/>
      <c r="AJ900" s="252"/>
      <c r="AK900" s="252"/>
      <c r="AL900" s="252"/>
    </row>
    <row r="901" ht="15.75" customHeight="1">
      <c r="A901" s="301"/>
      <c r="B901" s="252"/>
      <c r="C901" s="252"/>
      <c r="D901" s="252"/>
      <c r="E901" s="252"/>
      <c r="F901" s="592"/>
      <c r="G901" s="252"/>
      <c r="H901" s="455"/>
      <c r="I901" s="252"/>
      <c r="J901" s="252"/>
      <c r="K901" s="252"/>
      <c r="L901" s="507"/>
      <c r="M901" s="508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  <c r="AH901" s="252"/>
      <c r="AI901" s="252"/>
      <c r="AJ901" s="252"/>
      <c r="AK901" s="252"/>
      <c r="AL901" s="252"/>
    </row>
    <row r="902" ht="15.75" customHeight="1">
      <c r="A902" s="301"/>
      <c r="B902" s="252"/>
      <c r="C902" s="252"/>
      <c r="D902" s="252"/>
      <c r="E902" s="252"/>
      <c r="F902" s="592"/>
      <c r="G902" s="252"/>
      <c r="H902" s="455"/>
      <c r="I902" s="252"/>
      <c r="J902" s="252"/>
      <c r="K902" s="252"/>
      <c r="L902" s="507"/>
      <c r="M902" s="508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  <c r="AH902" s="252"/>
      <c r="AI902" s="252"/>
      <c r="AJ902" s="252"/>
      <c r="AK902" s="252"/>
      <c r="AL902" s="252"/>
    </row>
    <row r="903" ht="15.75" customHeight="1">
      <c r="A903" s="301"/>
      <c r="B903" s="252"/>
      <c r="C903" s="252"/>
      <c r="D903" s="252"/>
      <c r="E903" s="252"/>
      <c r="F903" s="592"/>
      <c r="G903" s="252"/>
      <c r="H903" s="455"/>
      <c r="I903" s="252"/>
      <c r="J903" s="252"/>
      <c r="K903" s="252"/>
      <c r="L903" s="507"/>
      <c r="M903" s="508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  <c r="AH903" s="252"/>
      <c r="AI903" s="252"/>
      <c r="AJ903" s="252"/>
      <c r="AK903" s="252"/>
      <c r="AL903" s="252"/>
    </row>
    <row r="904" ht="15.75" customHeight="1">
      <c r="A904" s="301"/>
      <c r="B904" s="252"/>
      <c r="C904" s="252"/>
      <c r="D904" s="252"/>
      <c r="E904" s="252"/>
      <c r="F904" s="592"/>
      <c r="G904" s="252"/>
      <c r="H904" s="455"/>
      <c r="I904" s="252"/>
      <c r="J904" s="252"/>
      <c r="K904" s="252"/>
      <c r="L904" s="507"/>
      <c r="M904" s="508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  <c r="AH904" s="252"/>
      <c r="AI904" s="252"/>
      <c r="AJ904" s="252"/>
      <c r="AK904" s="252"/>
      <c r="AL904" s="252"/>
    </row>
    <row r="905" ht="15.75" customHeight="1">
      <c r="A905" s="301"/>
      <c r="B905" s="252"/>
      <c r="C905" s="252"/>
      <c r="D905" s="252"/>
      <c r="E905" s="252"/>
      <c r="F905" s="592"/>
      <c r="G905" s="252"/>
      <c r="H905" s="455"/>
      <c r="I905" s="252"/>
      <c r="J905" s="252"/>
      <c r="K905" s="252"/>
      <c r="L905" s="507"/>
      <c r="M905" s="508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  <c r="AH905" s="252"/>
      <c r="AI905" s="252"/>
      <c r="AJ905" s="252"/>
      <c r="AK905" s="252"/>
      <c r="AL905" s="252"/>
    </row>
    <row r="906" ht="15.75" customHeight="1">
      <c r="A906" s="301"/>
      <c r="B906" s="252"/>
      <c r="C906" s="252"/>
      <c r="D906" s="252"/>
      <c r="E906" s="252"/>
      <c r="F906" s="592"/>
      <c r="G906" s="252"/>
      <c r="H906" s="455"/>
      <c r="I906" s="252"/>
      <c r="J906" s="252"/>
      <c r="K906" s="252"/>
      <c r="L906" s="507"/>
      <c r="M906" s="508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  <c r="AH906" s="252"/>
      <c r="AI906" s="252"/>
      <c r="AJ906" s="252"/>
      <c r="AK906" s="252"/>
      <c r="AL906" s="252"/>
    </row>
    <row r="907" ht="15.75" customHeight="1">
      <c r="A907" s="301"/>
      <c r="B907" s="252"/>
      <c r="C907" s="252"/>
      <c r="D907" s="252"/>
      <c r="E907" s="252"/>
      <c r="F907" s="592"/>
      <c r="G907" s="252"/>
      <c r="H907" s="455"/>
      <c r="I907" s="252"/>
      <c r="J907" s="252"/>
      <c r="K907" s="252"/>
      <c r="L907" s="507"/>
      <c r="M907" s="508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  <c r="AH907" s="252"/>
      <c r="AI907" s="252"/>
      <c r="AJ907" s="252"/>
      <c r="AK907" s="252"/>
      <c r="AL907" s="252"/>
    </row>
    <row r="908" ht="15.75" customHeight="1">
      <c r="A908" s="301"/>
      <c r="B908" s="252"/>
      <c r="C908" s="252"/>
      <c r="D908" s="252"/>
      <c r="E908" s="252"/>
      <c r="F908" s="592"/>
      <c r="G908" s="252"/>
      <c r="H908" s="455"/>
      <c r="I908" s="252"/>
      <c r="J908" s="252"/>
      <c r="K908" s="252"/>
      <c r="L908" s="507"/>
      <c r="M908" s="508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  <c r="AH908" s="252"/>
      <c r="AI908" s="252"/>
      <c r="AJ908" s="252"/>
      <c r="AK908" s="252"/>
      <c r="AL908" s="252"/>
    </row>
    <row r="909" ht="15.75" customHeight="1">
      <c r="A909" s="301"/>
      <c r="B909" s="252"/>
      <c r="C909" s="252"/>
      <c r="D909" s="252"/>
      <c r="E909" s="252"/>
      <c r="F909" s="592"/>
      <c r="G909" s="252"/>
      <c r="H909" s="455"/>
      <c r="I909" s="252"/>
      <c r="J909" s="252"/>
      <c r="K909" s="252"/>
      <c r="L909" s="507"/>
      <c r="M909" s="508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  <c r="AH909" s="252"/>
      <c r="AI909" s="252"/>
      <c r="AJ909" s="252"/>
      <c r="AK909" s="252"/>
      <c r="AL909" s="252"/>
    </row>
    <row r="910" ht="15.75" customHeight="1">
      <c r="A910" s="301"/>
      <c r="B910" s="252"/>
      <c r="C910" s="252"/>
      <c r="D910" s="252"/>
      <c r="E910" s="252"/>
      <c r="F910" s="592"/>
      <c r="G910" s="252"/>
      <c r="H910" s="455"/>
      <c r="I910" s="252"/>
      <c r="J910" s="252"/>
      <c r="K910" s="252"/>
      <c r="L910" s="507"/>
      <c r="M910" s="508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  <c r="AH910" s="252"/>
      <c r="AI910" s="252"/>
      <c r="AJ910" s="252"/>
      <c r="AK910" s="252"/>
      <c r="AL910" s="252"/>
    </row>
    <row r="911" ht="15.75" customHeight="1">
      <c r="A911" s="301"/>
      <c r="B911" s="252"/>
      <c r="C911" s="252"/>
      <c r="D911" s="252"/>
      <c r="E911" s="252"/>
      <c r="F911" s="592"/>
      <c r="G911" s="252"/>
      <c r="H911" s="455"/>
      <c r="I911" s="252"/>
      <c r="J911" s="252"/>
      <c r="K911" s="252"/>
      <c r="L911" s="507"/>
      <c r="M911" s="508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  <c r="AH911" s="252"/>
      <c r="AI911" s="252"/>
      <c r="AJ911" s="252"/>
      <c r="AK911" s="252"/>
      <c r="AL911" s="252"/>
    </row>
    <row r="912" ht="15.75" customHeight="1">
      <c r="A912" s="301"/>
      <c r="B912" s="252"/>
      <c r="C912" s="252"/>
      <c r="D912" s="252"/>
      <c r="E912" s="252"/>
      <c r="F912" s="592"/>
      <c r="G912" s="252"/>
      <c r="H912" s="455"/>
      <c r="I912" s="252"/>
      <c r="J912" s="252"/>
      <c r="K912" s="252"/>
      <c r="L912" s="507"/>
      <c r="M912" s="508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  <c r="AH912" s="252"/>
      <c r="AI912" s="252"/>
      <c r="AJ912" s="252"/>
      <c r="AK912" s="252"/>
      <c r="AL912" s="252"/>
    </row>
    <row r="913" ht="15.75" customHeight="1">
      <c r="A913" s="301"/>
      <c r="B913" s="252"/>
      <c r="C913" s="252"/>
      <c r="D913" s="252"/>
      <c r="E913" s="252"/>
      <c r="F913" s="592"/>
      <c r="G913" s="252"/>
      <c r="H913" s="455"/>
      <c r="I913" s="252"/>
      <c r="J913" s="252"/>
      <c r="K913" s="252"/>
      <c r="L913" s="507"/>
      <c r="M913" s="508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  <c r="AH913" s="252"/>
      <c r="AI913" s="252"/>
      <c r="AJ913" s="252"/>
      <c r="AK913" s="252"/>
      <c r="AL913" s="252"/>
    </row>
    <row r="914" ht="15.75" customHeight="1">
      <c r="A914" s="301"/>
      <c r="B914" s="252"/>
      <c r="C914" s="252"/>
      <c r="D914" s="252"/>
      <c r="E914" s="252"/>
      <c r="F914" s="592"/>
      <c r="G914" s="252"/>
      <c r="H914" s="455"/>
      <c r="I914" s="252"/>
      <c r="J914" s="252"/>
      <c r="K914" s="252"/>
      <c r="L914" s="507"/>
      <c r="M914" s="508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  <c r="AH914" s="252"/>
      <c r="AI914" s="252"/>
      <c r="AJ914" s="252"/>
      <c r="AK914" s="252"/>
      <c r="AL914" s="252"/>
    </row>
    <row r="915" ht="15.75" customHeight="1">
      <c r="A915" s="301"/>
      <c r="B915" s="252"/>
      <c r="C915" s="252"/>
      <c r="D915" s="252"/>
      <c r="E915" s="252"/>
      <c r="F915" s="592"/>
      <c r="G915" s="252"/>
      <c r="H915" s="455"/>
      <c r="I915" s="252"/>
      <c r="J915" s="252"/>
      <c r="K915" s="252"/>
      <c r="L915" s="507"/>
      <c r="M915" s="508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  <c r="AH915" s="252"/>
      <c r="AI915" s="252"/>
      <c r="AJ915" s="252"/>
      <c r="AK915" s="252"/>
      <c r="AL915" s="252"/>
    </row>
    <row r="916" ht="15.75" customHeight="1">
      <c r="A916" s="301"/>
      <c r="B916" s="252"/>
      <c r="C916" s="252"/>
      <c r="D916" s="252"/>
      <c r="E916" s="252"/>
      <c r="F916" s="592"/>
      <c r="G916" s="252"/>
      <c r="H916" s="455"/>
      <c r="I916" s="252"/>
      <c r="J916" s="252"/>
      <c r="K916" s="252"/>
      <c r="L916" s="507"/>
      <c r="M916" s="508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  <c r="AH916" s="252"/>
      <c r="AI916" s="252"/>
      <c r="AJ916" s="252"/>
      <c r="AK916" s="252"/>
      <c r="AL916" s="252"/>
    </row>
    <row r="917" ht="15.75" customHeight="1">
      <c r="A917" s="301"/>
      <c r="B917" s="252"/>
      <c r="C917" s="252"/>
      <c r="D917" s="252"/>
      <c r="E917" s="252"/>
      <c r="F917" s="592"/>
      <c r="G917" s="252"/>
      <c r="H917" s="455"/>
      <c r="I917" s="252"/>
      <c r="J917" s="252"/>
      <c r="K917" s="252"/>
      <c r="L917" s="507"/>
      <c r="M917" s="508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  <c r="AH917" s="252"/>
      <c r="AI917" s="252"/>
      <c r="AJ917" s="252"/>
      <c r="AK917" s="252"/>
      <c r="AL917" s="252"/>
    </row>
    <row r="918" ht="15.75" customHeight="1">
      <c r="A918" s="301"/>
      <c r="B918" s="252"/>
      <c r="C918" s="252"/>
      <c r="D918" s="252"/>
      <c r="E918" s="252"/>
      <c r="F918" s="592"/>
      <c r="G918" s="252"/>
      <c r="H918" s="455"/>
      <c r="I918" s="252"/>
      <c r="J918" s="252"/>
      <c r="K918" s="252"/>
      <c r="L918" s="507"/>
      <c r="M918" s="508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  <c r="AH918" s="252"/>
      <c r="AI918" s="252"/>
      <c r="AJ918" s="252"/>
      <c r="AK918" s="252"/>
      <c r="AL918" s="252"/>
    </row>
    <row r="919" ht="15.75" customHeight="1">
      <c r="A919" s="301"/>
      <c r="B919" s="252"/>
      <c r="C919" s="252"/>
      <c r="D919" s="252"/>
      <c r="E919" s="252"/>
      <c r="F919" s="592"/>
      <c r="G919" s="252"/>
      <c r="H919" s="455"/>
      <c r="I919" s="252"/>
      <c r="J919" s="252"/>
      <c r="K919" s="252"/>
      <c r="L919" s="507"/>
      <c r="M919" s="508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  <c r="AH919" s="252"/>
      <c r="AI919" s="252"/>
      <c r="AJ919" s="252"/>
      <c r="AK919" s="252"/>
      <c r="AL919" s="252"/>
    </row>
    <row r="920" ht="15.75" customHeight="1">
      <c r="A920" s="301"/>
      <c r="B920" s="252"/>
      <c r="C920" s="252"/>
      <c r="D920" s="252"/>
      <c r="E920" s="252"/>
      <c r="F920" s="592"/>
      <c r="G920" s="252"/>
      <c r="H920" s="455"/>
      <c r="I920" s="252"/>
      <c r="J920" s="252"/>
      <c r="K920" s="252"/>
      <c r="L920" s="507"/>
      <c r="M920" s="508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  <c r="AH920" s="252"/>
      <c r="AI920" s="252"/>
      <c r="AJ920" s="252"/>
      <c r="AK920" s="252"/>
      <c r="AL920" s="252"/>
    </row>
    <row r="921" ht="15.75" customHeight="1">
      <c r="A921" s="301"/>
      <c r="B921" s="252"/>
      <c r="C921" s="252"/>
      <c r="D921" s="252"/>
      <c r="E921" s="252"/>
      <c r="F921" s="592"/>
      <c r="G921" s="252"/>
      <c r="H921" s="455"/>
      <c r="I921" s="252"/>
      <c r="J921" s="252"/>
      <c r="K921" s="252"/>
      <c r="L921" s="507"/>
      <c r="M921" s="508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  <c r="AH921" s="252"/>
      <c r="AI921" s="252"/>
      <c r="AJ921" s="252"/>
      <c r="AK921" s="252"/>
      <c r="AL921" s="252"/>
    </row>
    <row r="922" ht="15.75" customHeight="1">
      <c r="A922" s="301"/>
      <c r="B922" s="252"/>
      <c r="C922" s="252"/>
      <c r="D922" s="252"/>
      <c r="E922" s="252"/>
      <c r="F922" s="592"/>
      <c r="G922" s="252"/>
      <c r="H922" s="455"/>
      <c r="I922" s="252"/>
      <c r="J922" s="252"/>
      <c r="K922" s="252"/>
      <c r="L922" s="507"/>
      <c r="M922" s="508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  <c r="AH922" s="252"/>
      <c r="AI922" s="252"/>
      <c r="AJ922" s="252"/>
      <c r="AK922" s="252"/>
      <c r="AL922" s="252"/>
    </row>
    <row r="923" ht="15.75" customHeight="1">
      <c r="A923" s="301"/>
      <c r="B923" s="252"/>
      <c r="C923" s="252"/>
      <c r="D923" s="252"/>
      <c r="E923" s="252"/>
      <c r="F923" s="592"/>
      <c r="G923" s="252"/>
      <c r="H923" s="455"/>
      <c r="I923" s="252"/>
      <c r="J923" s="252"/>
      <c r="K923" s="252"/>
      <c r="L923" s="507"/>
      <c r="M923" s="508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  <c r="AH923" s="252"/>
      <c r="AI923" s="252"/>
      <c r="AJ923" s="252"/>
      <c r="AK923" s="252"/>
      <c r="AL923" s="252"/>
    </row>
    <row r="924" ht="15.75" customHeight="1">
      <c r="A924" s="301"/>
      <c r="B924" s="252"/>
      <c r="C924" s="252"/>
      <c r="D924" s="252"/>
      <c r="E924" s="252"/>
      <c r="F924" s="592"/>
      <c r="G924" s="252"/>
      <c r="H924" s="455"/>
      <c r="I924" s="252"/>
      <c r="J924" s="252"/>
      <c r="K924" s="252"/>
      <c r="L924" s="507"/>
      <c r="M924" s="508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  <c r="AH924" s="252"/>
      <c r="AI924" s="252"/>
      <c r="AJ924" s="252"/>
      <c r="AK924" s="252"/>
      <c r="AL924" s="252"/>
    </row>
    <row r="925" ht="15.75" customHeight="1">
      <c r="A925" s="301"/>
      <c r="B925" s="252"/>
      <c r="C925" s="252"/>
      <c r="D925" s="252"/>
      <c r="E925" s="252"/>
      <c r="F925" s="592"/>
      <c r="G925" s="252"/>
      <c r="H925" s="455"/>
      <c r="I925" s="252"/>
      <c r="J925" s="252"/>
      <c r="K925" s="252"/>
      <c r="L925" s="507"/>
      <c r="M925" s="508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  <c r="AH925" s="252"/>
      <c r="AI925" s="252"/>
      <c r="AJ925" s="252"/>
      <c r="AK925" s="252"/>
      <c r="AL925" s="252"/>
    </row>
    <row r="926" ht="15.75" customHeight="1">
      <c r="A926" s="301"/>
      <c r="B926" s="252"/>
      <c r="C926" s="252"/>
      <c r="D926" s="252"/>
      <c r="E926" s="252"/>
      <c r="F926" s="592"/>
      <c r="G926" s="252"/>
      <c r="H926" s="455"/>
      <c r="I926" s="252"/>
      <c r="J926" s="252"/>
      <c r="K926" s="252"/>
      <c r="L926" s="507"/>
      <c r="M926" s="508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  <c r="AH926" s="252"/>
      <c r="AI926" s="252"/>
      <c r="AJ926" s="252"/>
      <c r="AK926" s="252"/>
      <c r="AL926" s="252"/>
    </row>
    <row r="927" ht="15.75" customHeight="1">
      <c r="A927" s="301"/>
      <c r="B927" s="252"/>
      <c r="C927" s="252"/>
      <c r="D927" s="252"/>
      <c r="E927" s="252"/>
      <c r="F927" s="592"/>
      <c r="G927" s="252"/>
      <c r="H927" s="455"/>
      <c r="I927" s="252"/>
      <c r="J927" s="252"/>
      <c r="K927" s="252"/>
      <c r="L927" s="507"/>
      <c r="M927" s="508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  <c r="AH927" s="252"/>
      <c r="AI927" s="252"/>
      <c r="AJ927" s="252"/>
      <c r="AK927" s="252"/>
      <c r="AL927" s="252"/>
    </row>
    <row r="928" ht="15.75" customHeight="1">
      <c r="A928" s="301"/>
      <c r="B928" s="252"/>
      <c r="C928" s="252"/>
      <c r="D928" s="252"/>
      <c r="E928" s="252"/>
      <c r="F928" s="592"/>
      <c r="G928" s="252"/>
      <c r="H928" s="455"/>
      <c r="I928" s="252"/>
      <c r="J928" s="252"/>
      <c r="K928" s="252"/>
      <c r="L928" s="507"/>
      <c r="M928" s="508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  <c r="AH928" s="252"/>
      <c r="AI928" s="252"/>
      <c r="AJ928" s="252"/>
      <c r="AK928" s="252"/>
      <c r="AL928" s="252"/>
    </row>
    <row r="929" ht="15.75" customHeight="1">
      <c r="A929" s="301"/>
      <c r="B929" s="252"/>
      <c r="C929" s="252"/>
      <c r="D929" s="252"/>
      <c r="E929" s="252"/>
      <c r="F929" s="592"/>
      <c r="G929" s="252"/>
      <c r="H929" s="455"/>
      <c r="I929" s="252"/>
      <c r="J929" s="252"/>
      <c r="K929" s="252"/>
      <c r="L929" s="507"/>
      <c r="M929" s="508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  <c r="AH929" s="252"/>
      <c r="AI929" s="252"/>
      <c r="AJ929" s="252"/>
      <c r="AK929" s="252"/>
      <c r="AL929" s="252"/>
    </row>
    <row r="930" ht="15.75" customHeight="1">
      <c r="A930" s="301"/>
      <c r="B930" s="252"/>
      <c r="C930" s="252"/>
      <c r="D930" s="252"/>
      <c r="E930" s="252"/>
      <c r="F930" s="592"/>
      <c r="G930" s="252"/>
      <c r="H930" s="455"/>
      <c r="I930" s="252"/>
      <c r="J930" s="252"/>
      <c r="K930" s="252"/>
      <c r="L930" s="507"/>
      <c r="M930" s="508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  <c r="AH930" s="252"/>
      <c r="AI930" s="252"/>
      <c r="AJ930" s="252"/>
      <c r="AK930" s="252"/>
      <c r="AL930" s="252"/>
    </row>
    <row r="931" ht="15.75" customHeight="1">
      <c r="A931" s="301"/>
      <c r="B931" s="252"/>
      <c r="C931" s="252"/>
      <c r="D931" s="252"/>
      <c r="E931" s="252"/>
      <c r="F931" s="592"/>
      <c r="G931" s="252"/>
      <c r="H931" s="455"/>
      <c r="I931" s="252"/>
      <c r="J931" s="252"/>
      <c r="K931" s="252"/>
      <c r="L931" s="507"/>
      <c r="M931" s="508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  <c r="AH931" s="252"/>
      <c r="AI931" s="252"/>
      <c r="AJ931" s="252"/>
      <c r="AK931" s="252"/>
      <c r="AL931" s="252"/>
    </row>
    <row r="932" ht="15.75" customHeight="1">
      <c r="A932" s="301"/>
      <c r="B932" s="252"/>
      <c r="C932" s="252"/>
      <c r="D932" s="252"/>
      <c r="E932" s="252"/>
      <c r="F932" s="592"/>
      <c r="G932" s="252"/>
      <c r="H932" s="455"/>
      <c r="I932" s="252"/>
      <c r="J932" s="252"/>
      <c r="K932" s="252"/>
      <c r="L932" s="507"/>
      <c r="M932" s="508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  <c r="AH932" s="252"/>
      <c r="AI932" s="252"/>
      <c r="AJ932" s="252"/>
      <c r="AK932" s="252"/>
      <c r="AL932" s="252"/>
    </row>
    <row r="933" ht="15.75" customHeight="1">
      <c r="A933" s="301"/>
      <c r="B933" s="252"/>
      <c r="C933" s="252"/>
      <c r="D933" s="252"/>
      <c r="E933" s="252"/>
      <c r="F933" s="592"/>
      <c r="G933" s="252"/>
      <c r="H933" s="455"/>
      <c r="I933" s="252"/>
      <c r="J933" s="252"/>
      <c r="K933" s="252"/>
      <c r="L933" s="507"/>
      <c r="M933" s="508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  <c r="AH933" s="252"/>
      <c r="AI933" s="252"/>
      <c r="AJ933" s="252"/>
      <c r="AK933" s="252"/>
      <c r="AL933" s="252"/>
    </row>
    <row r="934" ht="15.75" customHeight="1">
      <c r="A934" s="301"/>
      <c r="B934" s="252"/>
      <c r="C934" s="252"/>
      <c r="D934" s="252"/>
      <c r="E934" s="252"/>
      <c r="F934" s="592"/>
      <c r="G934" s="252"/>
      <c r="H934" s="455"/>
      <c r="I934" s="252"/>
      <c r="J934" s="252"/>
      <c r="K934" s="252"/>
      <c r="L934" s="507"/>
      <c r="M934" s="508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  <c r="AH934" s="252"/>
      <c r="AI934" s="252"/>
      <c r="AJ934" s="252"/>
      <c r="AK934" s="252"/>
      <c r="AL934" s="252"/>
    </row>
    <row r="935" ht="15.75" customHeight="1">
      <c r="A935" s="301"/>
      <c r="B935" s="252"/>
      <c r="C935" s="252"/>
      <c r="D935" s="252"/>
      <c r="E935" s="252"/>
      <c r="F935" s="592"/>
      <c r="G935" s="252"/>
      <c r="H935" s="455"/>
      <c r="I935" s="252"/>
      <c r="J935" s="252"/>
      <c r="K935" s="252"/>
      <c r="L935" s="507"/>
      <c r="M935" s="508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  <c r="AH935" s="252"/>
      <c r="AI935" s="252"/>
      <c r="AJ935" s="252"/>
      <c r="AK935" s="252"/>
      <c r="AL935" s="252"/>
    </row>
    <row r="936" ht="15.75" customHeight="1">
      <c r="A936" s="301"/>
      <c r="B936" s="252"/>
      <c r="C936" s="252"/>
      <c r="D936" s="252"/>
      <c r="E936" s="252"/>
      <c r="F936" s="592"/>
      <c r="G936" s="252"/>
      <c r="H936" s="455"/>
      <c r="I936" s="252"/>
      <c r="J936" s="252"/>
      <c r="K936" s="252"/>
      <c r="L936" s="507"/>
      <c r="M936" s="508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  <c r="AH936" s="252"/>
      <c r="AI936" s="252"/>
      <c r="AJ936" s="252"/>
      <c r="AK936" s="252"/>
      <c r="AL936" s="252"/>
    </row>
    <row r="937" ht="15.75" customHeight="1">
      <c r="A937" s="301"/>
      <c r="B937" s="252"/>
      <c r="C937" s="252"/>
      <c r="D937" s="252"/>
      <c r="E937" s="252"/>
      <c r="F937" s="592"/>
      <c r="G937" s="252"/>
      <c r="H937" s="455"/>
      <c r="I937" s="252"/>
      <c r="J937" s="252"/>
      <c r="K937" s="252"/>
      <c r="L937" s="507"/>
      <c r="M937" s="508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  <c r="AH937" s="252"/>
      <c r="AI937" s="252"/>
      <c r="AJ937" s="252"/>
      <c r="AK937" s="252"/>
      <c r="AL937" s="252"/>
    </row>
    <row r="938" ht="15.75" customHeight="1">
      <c r="A938" s="301"/>
      <c r="B938" s="252"/>
      <c r="C938" s="252"/>
      <c r="D938" s="252"/>
      <c r="E938" s="252"/>
      <c r="F938" s="592"/>
      <c r="G938" s="252"/>
      <c r="H938" s="455"/>
      <c r="I938" s="252"/>
      <c r="J938" s="252"/>
      <c r="K938" s="252"/>
      <c r="L938" s="507"/>
      <c r="M938" s="508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  <c r="AH938" s="252"/>
      <c r="AI938" s="252"/>
      <c r="AJ938" s="252"/>
      <c r="AK938" s="252"/>
      <c r="AL938" s="252"/>
    </row>
    <row r="939" ht="15.75" customHeight="1">
      <c r="A939" s="301"/>
      <c r="B939" s="252"/>
      <c r="C939" s="252"/>
      <c r="D939" s="252"/>
      <c r="E939" s="252"/>
      <c r="F939" s="592"/>
      <c r="G939" s="252"/>
      <c r="H939" s="455"/>
      <c r="I939" s="252"/>
      <c r="J939" s="252"/>
      <c r="K939" s="252"/>
      <c r="L939" s="507"/>
      <c r="M939" s="508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  <c r="AH939" s="252"/>
      <c r="AI939" s="252"/>
      <c r="AJ939" s="252"/>
      <c r="AK939" s="252"/>
      <c r="AL939" s="252"/>
    </row>
    <row r="940" ht="15.75" customHeight="1">
      <c r="A940" s="301"/>
      <c r="B940" s="252"/>
      <c r="C940" s="252"/>
      <c r="D940" s="252"/>
      <c r="E940" s="252"/>
      <c r="F940" s="592"/>
      <c r="G940" s="252"/>
      <c r="H940" s="455"/>
      <c r="I940" s="252"/>
      <c r="J940" s="252"/>
      <c r="K940" s="252"/>
      <c r="L940" s="507"/>
      <c r="M940" s="508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  <c r="AH940" s="252"/>
      <c r="AI940" s="252"/>
      <c r="AJ940" s="252"/>
      <c r="AK940" s="252"/>
      <c r="AL940" s="252"/>
    </row>
    <row r="941" ht="15.75" customHeight="1">
      <c r="A941" s="301"/>
      <c r="B941" s="252"/>
      <c r="C941" s="252"/>
      <c r="D941" s="252"/>
      <c r="E941" s="252"/>
      <c r="F941" s="592"/>
      <c r="G941" s="252"/>
      <c r="H941" s="455"/>
      <c r="I941" s="252"/>
      <c r="J941" s="252"/>
      <c r="K941" s="252"/>
      <c r="L941" s="507"/>
      <c r="M941" s="508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  <c r="AH941" s="252"/>
      <c r="AI941" s="252"/>
      <c r="AJ941" s="252"/>
      <c r="AK941" s="252"/>
      <c r="AL941" s="252"/>
    </row>
    <row r="942" ht="15.75" customHeight="1">
      <c r="A942" s="301"/>
      <c r="B942" s="252"/>
      <c r="C942" s="252"/>
      <c r="D942" s="252"/>
      <c r="E942" s="252"/>
      <c r="F942" s="592"/>
      <c r="G942" s="252"/>
      <c r="H942" s="455"/>
      <c r="I942" s="252"/>
      <c r="J942" s="252"/>
      <c r="K942" s="252"/>
      <c r="L942" s="507"/>
      <c r="M942" s="508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  <c r="AH942" s="252"/>
      <c r="AI942" s="252"/>
      <c r="AJ942" s="252"/>
      <c r="AK942" s="252"/>
      <c r="AL942" s="252"/>
    </row>
    <row r="943" ht="15.75" customHeight="1">
      <c r="A943" s="301"/>
      <c r="B943" s="252"/>
      <c r="C943" s="252"/>
      <c r="D943" s="252"/>
      <c r="E943" s="252"/>
      <c r="F943" s="592"/>
      <c r="G943" s="252"/>
      <c r="H943" s="455"/>
      <c r="I943" s="252"/>
      <c r="J943" s="252"/>
      <c r="K943" s="252"/>
      <c r="L943" s="507"/>
      <c r="M943" s="508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  <c r="AH943" s="252"/>
      <c r="AI943" s="252"/>
      <c r="AJ943" s="252"/>
      <c r="AK943" s="252"/>
      <c r="AL943" s="252"/>
    </row>
    <row r="944" ht="15.75" customHeight="1">
      <c r="A944" s="301"/>
      <c r="B944" s="252"/>
      <c r="C944" s="252"/>
      <c r="D944" s="252"/>
      <c r="E944" s="252"/>
      <c r="F944" s="592"/>
      <c r="G944" s="252"/>
      <c r="H944" s="455"/>
      <c r="I944" s="252"/>
      <c r="J944" s="252"/>
      <c r="K944" s="252"/>
      <c r="L944" s="507"/>
      <c r="M944" s="508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  <c r="AH944" s="252"/>
      <c r="AI944" s="252"/>
      <c r="AJ944" s="252"/>
      <c r="AK944" s="252"/>
      <c r="AL944" s="252"/>
    </row>
    <row r="945" ht="15.75" customHeight="1">
      <c r="A945" s="301"/>
      <c r="B945" s="252"/>
      <c r="C945" s="252"/>
      <c r="D945" s="252"/>
      <c r="E945" s="252"/>
      <c r="F945" s="592"/>
      <c r="G945" s="252"/>
      <c r="H945" s="455"/>
      <c r="I945" s="252"/>
      <c r="J945" s="252"/>
      <c r="K945" s="252"/>
      <c r="L945" s="507"/>
      <c r="M945" s="508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  <c r="AH945" s="252"/>
      <c r="AI945" s="252"/>
      <c r="AJ945" s="252"/>
      <c r="AK945" s="252"/>
      <c r="AL945" s="252"/>
    </row>
    <row r="946" ht="15.75" customHeight="1">
      <c r="A946" s="301"/>
      <c r="B946" s="252"/>
      <c r="C946" s="252"/>
      <c r="D946" s="252"/>
      <c r="E946" s="252"/>
      <c r="F946" s="592"/>
      <c r="G946" s="252"/>
      <c r="H946" s="455"/>
      <c r="I946" s="252"/>
      <c r="J946" s="252"/>
      <c r="K946" s="252"/>
      <c r="L946" s="507"/>
      <c r="M946" s="508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  <c r="AH946" s="252"/>
      <c r="AI946" s="252"/>
      <c r="AJ946" s="252"/>
      <c r="AK946" s="252"/>
      <c r="AL946" s="252"/>
    </row>
    <row r="947" ht="15.75" customHeight="1">
      <c r="A947" s="301"/>
      <c r="B947" s="252"/>
      <c r="C947" s="252"/>
      <c r="D947" s="252"/>
      <c r="E947" s="252"/>
      <c r="F947" s="592"/>
      <c r="G947" s="252"/>
      <c r="H947" s="455"/>
      <c r="I947" s="252"/>
      <c r="J947" s="252"/>
      <c r="K947" s="252"/>
      <c r="L947" s="507"/>
      <c r="M947" s="508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  <c r="AH947" s="252"/>
      <c r="AI947" s="252"/>
      <c r="AJ947" s="252"/>
      <c r="AK947" s="252"/>
      <c r="AL947" s="252"/>
    </row>
    <row r="948" ht="15.75" customHeight="1">
      <c r="A948" s="301"/>
      <c r="B948" s="252"/>
      <c r="C948" s="252"/>
      <c r="D948" s="252"/>
      <c r="E948" s="252"/>
      <c r="F948" s="592"/>
      <c r="G948" s="252"/>
      <c r="H948" s="455"/>
      <c r="I948" s="252"/>
      <c r="J948" s="252"/>
      <c r="K948" s="252"/>
      <c r="L948" s="507"/>
      <c r="M948" s="508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  <c r="AH948" s="252"/>
      <c r="AI948" s="252"/>
      <c r="AJ948" s="252"/>
      <c r="AK948" s="252"/>
      <c r="AL948" s="252"/>
    </row>
    <row r="949" ht="15.75" customHeight="1">
      <c r="A949" s="301"/>
      <c r="B949" s="252"/>
      <c r="C949" s="252"/>
      <c r="D949" s="252"/>
      <c r="E949" s="252"/>
      <c r="F949" s="592"/>
      <c r="G949" s="252"/>
      <c r="H949" s="455"/>
      <c r="I949" s="252"/>
      <c r="J949" s="252"/>
      <c r="K949" s="252"/>
      <c r="L949" s="507"/>
      <c r="M949" s="508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  <c r="AH949" s="252"/>
      <c r="AI949" s="252"/>
      <c r="AJ949" s="252"/>
      <c r="AK949" s="252"/>
      <c r="AL949" s="252"/>
    </row>
    <row r="950" ht="15.75" customHeight="1">
      <c r="A950" s="301"/>
      <c r="B950" s="252"/>
      <c r="C950" s="252"/>
      <c r="D950" s="252"/>
      <c r="E950" s="252"/>
      <c r="F950" s="592"/>
      <c r="G950" s="252"/>
      <c r="H950" s="455"/>
      <c r="I950" s="252"/>
      <c r="J950" s="252"/>
      <c r="K950" s="252"/>
      <c r="L950" s="507"/>
      <c r="M950" s="508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  <c r="AH950" s="252"/>
      <c r="AI950" s="252"/>
      <c r="AJ950" s="252"/>
      <c r="AK950" s="252"/>
      <c r="AL950" s="252"/>
    </row>
    <row r="951" ht="15.75" customHeight="1">
      <c r="A951" s="301"/>
      <c r="B951" s="252"/>
      <c r="C951" s="252"/>
      <c r="D951" s="252"/>
      <c r="E951" s="252"/>
      <c r="F951" s="592"/>
      <c r="G951" s="252"/>
      <c r="H951" s="455"/>
      <c r="I951" s="252"/>
      <c r="J951" s="252"/>
      <c r="K951" s="252"/>
      <c r="L951" s="507"/>
      <c r="M951" s="508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  <c r="AH951" s="252"/>
      <c r="AI951" s="252"/>
      <c r="AJ951" s="252"/>
      <c r="AK951" s="252"/>
      <c r="AL951" s="252"/>
    </row>
    <row r="952" ht="15.75" customHeight="1">
      <c r="A952" s="301"/>
      <c r="B952" s="252"/>
      <c r="C952" s="252"/>
      <c r="D952" s="252"/>
      <c r="E952" s="252"/>
      <c r="F952" s="592"/>
      <c r="G952" s="252"/>
      <c r="H952" s="455"/>
      <c r="I952" s="252"/>
      <c r="J952" s="252"/>
      <c r="K952" s="252"/>
      <c r="L952" s="507"/>
      <c r="M952" s="508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  <c r="AH952" s="252"/>
      <c r="AI952" s="252"/>
      <c r="AJ952" s="252"/>
      <c r="AK952" s="252"/>
      <c r="AL952" s="252"/>
    </row>
    <row r="953" ht="15.75" customHeight="1">
      <c r="A953" s="301"/>
      <c r="B953" s="252"/>
      <c r="C953" s="252"/>
      <c r="D953" s="252"/>
      <c r="E953" s="252"/>
      <c r="F953" s="592"/>
      <c r="G953" s="252"/>
      <c r="H953" s="455"/>
      <c r="I953" s="252"/>
      <c r="J953" s="252"/>
      <c r="K953" s="252"/>
      <c r="L953" s="507"/>
      <c r="M953" s="508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  <c r="AH953" s="252"/>
      <c r="AI953" s="252"/>
      <c r="AJ953" s="252"/>
      <c r="AK953" s="252"/>
      <c r="AL953" s="252"/>
    </row>
    <row r="954" ht="15.75" customHeight="1">
      <c r="A954" s="301"/>
      <c r="B954" s="252"/>
      <c r="C954" s="252"/>
      <c r="D954" s="252"/>
      <c r="E954" s="252"/>
      <c r="F954" s="592"/>
      <c r="G954" s="252"/>
      <c r="H954" s="455"/>
      <c r="I954" s="252"/>
      <c r="J954" s="252"/>
      <c r="K954" s="252"/>
      <c r="L954" s="507"/>
      <c r="M954" s="508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  <c r="AH954" s="252"/>
      <c r="AI954" s="252"/>
      <c r="AJ954" s="252"/>
      <c r="AK954" s="252"/>
      <c r="AL954" s="252"/>
    </row>
    <row r="955" ht="15.75" customHeight="1">
      <c r="A955" s="301"/>
      <c r="B955" s="252"/>
      <c r="C955" s="252"/>
      <c r="D955" s="252"/>
      <c r="E955" s="252"/>
      <c r="F955" s="592"/>
      <c r="G955" s="252"/>
      <c r="H955" s="455"/>
      <c r="I955" s="252"/>
      <c r="J955" s="252"/>
      <c r="K955" s="252"/>
      <c r="L955" s="507"/>
      <c r="M955" s="508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  <c r="AH955" s="252"/>
      <c r="AI955" s="252"/>
      <c r="AJ955" s="252"/>
      <c r="AK955" s="252"/>
      <c r="AL955" s="252"/>
    </row>
    <row r="956" ht="15.75" customHeight="1">
      <c r="A956" s="301"/>
      <c r="B956" s="252"/>
      <c r="C956" s="252"/>
      <c r="D956" s="252"/>
      <c r="E956" s="252"/>
      <c r="F956" s="592"/>
      <c r="G956" s="252"/>
      <c r="H956" s="455"/>
      <c r="I956" s="252"/>
      <c r="J956" s="252"/>
      <c r="K956" s="252"/>
      <c r="L956" s="507"/>
      <c r="M956" s="508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  <c r="AH956" s="252"/>
      <c r="AI956" s="252"/>
      <c r="AJ956" s="252"/>
      <c r="AK956" s="252"/>
      <c r="AL956" s="252"/>
    </row>
    <row r="957" ht="15.75" customHeight="1">
      <c r="A957" s="301"/>
      <c r="B957" s="252"/>
      <c r="C957" s="252"/>
      <c r="D957" s="252"/>
      <c r="E957" s="252"/>
      <c r="F957" s="592"/>
      <c r="G957" s="252"/>
      <c r="H957" s="455"/>
      <c r="I957" s="252"/>
      <c r="J957" s="252"/>
      <c r="K957" s="252"/>
      <c r="L957" s="507"/>
      <c r="M957" s="508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  <c r="AH957" s="252"/>
      <c r="AI957" s="252"/>
      <c r="AJ957" s="252"/>
      <c r="AK957" s="252"/>
      <c r="AL957" s="252"/>
    </row>
    <row r="958" ht="15.75" customHeight="1">
      <c r="A958" s="301"/>
      <c r="B958" s="252"/>
      <c r="C958" s="252"/>
      <c r="D958" s="252"/>
      <c r="E958" s="252"/>
      <c r="F958" s="592"/>
      <c r="G958" s="252"/>
      <c r="H958" s="455"/>
      <c r="I958" s="252"/>
      <c r="J958" s="252"/>
      <c r="K958" s="252"/>
      <c r="L958" s="507"/>
      <c r="M958" s="508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  <c r="AH958" s="252"/>
      <c r="AI958" s="252"/>
      <c r="AJ958" s="252"/>
      <c r="AK958" s="252"/>
      <c r="AL958" s="252"/>
    </row>
    <row r="959" ht="15.75" customHeight="1">
      <c r="A959" s="301"/>
      <c r="B959" s="252"/>
      <c r="C959" s="252"/>
      <c r="D959" s="252"/>
      <c r="E959" s="252"/>
      <c r="F959" s="592"/>
      <c r="G959" s="252"/>
      <c r="H959" s="455"/>
      <c r="I959" s="252"/>
      <c r="J959" s="252"/>
      <c r="K959" s="252"/>
      <c r="L959" s="507"/>
      <c r="M959" s="508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  <c r="AH959" s="252"/>
      <c r="AI959" s="252"/>
      <c r="AJ959" s="252"/>
      <c r="AK959" s="252"/>
      <c r="AL959" s="252"/>
    </row>
    <row r="960" ht="15.75" customHeight="1">
      <c r="A960" s="301"/>
      <c r="B960" s="252"/>
      <c r="C960" s="252"/>
      <c r="D960" s="252"/>
      <c r="E960" s="252"/>
      <c r="F960" s="592"/>
      <c r="G960" s="252"/>
      <c r="H960" s="455"/>
      <c r="I960" s="252"/>
      <c r="J960" s="252"/>
      <c r="K960" s="252"/>
      <c r="L960" s="507"/>
      <c r="M960" s="508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  <c r="AH960" s="252"/>
      <c r="AI960" s="252"/>
      <c r="AJ960" s="252"/>
      <c r="AK960" s="252"/>
      <c r="AL960" s="252"/>
    </row>
    <row r="961" ht="15.75" customHeight="1">
      <c r="A961" s="301"/>
      <c r="B961" s="252"/>
      <c r="C961" s="252"/>
      <c r="D961" s="252"/>
      <c r="E961" s="252"/>
      <c r="F961" s="592"/>
      <c r="G961" s="252"/>
      <c r="H961" s="455"/>
      <c r="I961" s="252"/>
      <c r="J961" s="252"/>
      <c r="K961" s="252"/>
      <c r="L961" s="507"/>
      <c r="M961" s="508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  <c r="AH961" s="252"/>
      <c r="AI961" s="252"/>
      <c r="AJ961" s="252"/>
      <c r="AK961" s="252"/>
      <c r="AL961" s="252"/>
    </row>
    <row r="962" ht="15.75" customHeight="1">
      <c r="A962" s="301"/>
      <c r="B962" s="252"/>
      <c r="C962" s="252"/>
      <c r="D962" s="252"/>
      <c r="E962" s="252"/>
      <c r="F962" s="592"/>
      <c r="G962" s="252"/>
      <c r="H962" s="455"/>
      <c r="I962" s="252"/>
      <c r="J962" s="252"/>
      <c r="K962" s="252"/>
      <c r="L962" s="507"/>
      <c r="M962" s="508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  <c r="AH962" s="252"/>
      <c r="AI962" s="252"/>
      <c r="AJ962" s="252"/>
      <c r="AK962" s="252"/>
      <c r="AL962" s="252"/>
    </row>
    <row r="963" ht="15.75" customHeight="1">
      <c r="A963" s="301"/>
      <c r="B963" s="252"/>
      <c r="C963" s="252"/>
      <c r="D963" s="252"/>
      <c r="E963" s="252"/>
      <c r="F963" s="592"/>
      <c r="G963" s="252"/>
      <c r="H963" s="455"/>
      <c r="I963" s="252"/>
      <c r="J963" s="252"/>
      <c r="K963" s="252"/>
      <c r="L963" s="507"/>
      <c r="M963" s="508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  <c r="AH963" s="252"/>
      <c r="AI963" s="252"/>
      <c r="AJ963" s="252"/>
      <c r="AK963" s="252"/>
      <c r="AL963" s="252"/>
    </row>
    <row r="964" ht="15.75" customHeight="1">
      <c r="A964" s="301"/>
      <c r="B964" s="252"/>
      <c r="C964" s="252"/>
      <c r="D964" s="252"/>
      <c r="E964" s="252"/>
      <c r="F964" s="592"/>
      <c r="G964" s="252"/>
      <c r="H964" s="455"/>
      <c r="I964" s="252"/>
      <c r="J964" s="252"/>
      <c r="K964" s="252"/>
      <c r="L964" s="507"/>
      <c r="M964" s="508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  <c r="AH964" s="252"/>
      <c r="AI964" s="252"/>
      <c r="AJ964" s="252"/>
      <c r="AK964" s="252"/>
      <c r="AL964" s="252"/>
    </row>
    <row r="965" ht="15.75" customHeight="1">
      <c r="A965" s="301"/>
      <c r="B965" s="252"/>
      <c r="C965" s="252"/>
      <c r="D965" s="252"/>
      <c r="E965" s="252"/>
      <c r="F965" s="592"/>
      <c r="G965" s="252"/>
      <c r="H965" s="455"/>
      <c r="I965" s="252"/>
      <c r="J965" s="252"/>
      <c r="K965" s="252"/>
      <c r="L965" s="507"/>
      <c r="M965" s="508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  <c r="AH965" s="252"/>
      <c r="AI965" s="252"/>
      <c r="AJ965" s="252"/>
      <c r="AK965" s="252"/>
      <c r="AL965" s="252"/>
    </row>
    <row r="966" ht="15.75" customHeight="1">
      <c r="A966" s="301"/>
      <c r="B966" s="252"/>
      <c r="C966" s="252"/>
      <c r="D966" s="252"/>
      <c r="E966" s="252"/>
      <c r="F966" s="592"/>
      <c r="G966" s="252"/>
      <c r="H966" s="455"/>
      <c r="I966" s="252"/>
      <c r="J966" s="252"/>
      <c r="K966" s="252"/>
      <c r="L966" s="507"/>
      <c r="M966" s="508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  <c r="AH966" s="252"/>
      <c r="AI966" s="252"/>
      <c r="AJ966" s="252"/>
      <c r="AK966" s="252"/>
      <c r="AL966" s="252"/>
    </row>
    <row r="967" ht="15.75" customHeight="1">
      <c r="A967" s="301"/>
      <c r="B967" s="252"/>
      <c r="C967" s="252"/>
      <c r="D967" s="252"/>
      <c r="E967" s="252"/>
      <c r="F967" s="592"/>
      <c r="G967" s="252"/>
      <c r="H967" s="455"/>
      <c r="I967" s="252"/>
      <c r="J967" s="252"/>
      <c r="K967" s="252"/>
      <c r="L967" s="507"/>
      <c r="M967" s="508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  <c r="AH967" s="252"/>
      <c r="AI967" s="252"/>
      <c r="AJ967" s="252"/>
      <c r="AK967" s="252"/>
      <c r="AL967" s="252"/>
    </row>
    <row r="968" ht="15.75" customHeight="1">
      <c r="A968" s="301"/>
      <c r="B968" s="252"/>
      <c r="C968" s="252"/>
      <c r="D968" s="252"/>
      <c r="E968" s="252"/>
      <c r="F968" s="592"/>
      <c r="G968" s="252"/>
      <c r="H968" s="455"/>
      <c r="I968" s="252"/>
      <c r="J968" s="252"/>
      <c r="K968" s="252"/>
      <c r="L968" s="507"/>
      <c r="M968" s="508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  <c r="AH968" s="252"/>
      <c r="AI968" s="252"/>
      <c r="AJ968" s="252"/>
      <c r="AK968" s="252"/>
      <c r="AL968" s="252"/>
    </row>
    <row r="969" ht="15.75" customHeight="1">
      <c r="A969" s="301"/>
      <c r="B969" s="252"/>
      <c r="C969" s="252"/>
      <c r="D969" s="252"/>
      <c r="E969" s="252"/>
      <c r="F969" s="592"/>
      <c r="G969" s="252"/>
      <c r="H969" s="455"/>
      <c r="I969" s="252"/>
      <c r="J969" s="252"/>
      <c r="K969" s="252"/>
      <c r="L969" s="507"/>
      <c r="M969" s="508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  <c r="AH969" s="252"/>
      <c r="AI969" s="252"/>
      <c r="AJ969" s="252"/>
      <c r="AK969" s="252"/>
      <c r="AL969" s="252"/>
    </row>
    <row r="970" ht="15.75" customHeight="1">
      <c r="A970" s="301"/>
      <c r="B970" s="252"/>
      <c r="C970" s="252"/>
      <c r="D970" s="252"/>
      <c r="E970" s="252"/>
      <c r="F970" s="592"/>
      <c r="G970" s="252"/>
      <c r="H970" s="455"/>
      <c r="I970" s="252"/>
      <c r="J970" s="252"/>
      <c r="K970" s="252"/>
      <c r="L970" s="507"/>
      <c r="M970" s="508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  <c r="AH970" s="252"/>
      <c r="AI970" s="252"/>
      <c r="AJ970" s="252"/>
      <c r="AK970" s="252"/>
      <c r="AL970" s="252"/>
    </row>
    <row r="971" ht="15.75" customHeight="1">
      <c r="A971" s="301"/>
      <c r="B971" s="252"/>
      <c r="C971" s="252"/>
      <c r="D971" s="252"/>
      <c r="E971" s="252"/>
      <c r="F971" s="592"/>
      <c r="G971" s="252"/>
      <c r="H971" s="455"/>
      <c r="I971" s="252"/>
      <c r="J971" s="252"/>
      <c r="K971" s="252"/>
      <c r="L971" s="507"/>
      <c r="M971" s="508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  <c r="AH971" s="252"/>
      <c r="AI971" s="252"/>
      <c r="AJ971" s="252"/>
      <c r="AK971" s="252"/>
      <c r="AL971" s="252"/>
    </row>
    <row r="972" ht="15.75" customHeight="1">
      <c r="A972" s="301"/>
      <c r="B972" s="252"/>
      <c r="C972" s="252"/>
      <c r="D972" s="252"/>
      <c r="E972" s="252"/>
      <c r="F972" s="592"/>
      <c r="G972" s="252"/>
      <c r="H972" s="455"/>
      <c r="I972" s="252"/>
      <c r="J972" s="252"/>
      <c r="K972" s="252"/>
      <c r="L972" s="507"/>
      <c r="M972" s="508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  <c r="AH972" s="252"/>
      <c r="AI972" s="252"/>
      <c r="AJ972" s="252"/>
      <c r="AK972" s="252"/>
      <c r="AL972" s="252"/>
    </row>
    <row r="973" ht="15.75" customHeight="1">
      <c r="A973" s="301"/>
      <c r="B973" s="252"/>
      <c r="C973" s="252"/>
      <c r="D973" s="252"/>
      <c r="E973" s="252"/>
      <c r="F973" s="592"/>
      <c r="G973" s="252"/>
      <c r="H973" s="455"/>
      <c r="I973" s="252"/>
      <c r="J973" s="252"/>
      <c r="K973" s="252"/>
      <c r="L973" s="507"/>
      <c r="M973" s="508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  <c r="AH973" s="252"/>
      <c r="AI973" s="252"/>
      <c r="AJ973" s="252"/>
      <c r="AK973" s="252"/>
      <c r="AL973" s="252"/>
    </row>
    <row r="974" ht="15.75" customHeight="1">
      <c r="A974" s="301"/>
      <c r="B974" s="252"/>
      <c r="C974" s="252"/>
      <c r="D974" s="252"/>
      <c r="E974" s="252"/>
      <c r="F974" s="592"/>
      <c r="G974" s="252"/>
      <c r="H974" s="455"/>
      <c r="I974" s="252"/>
      <c r="J974" s="252"/>
      <c r="K974" s="252"/>
      <c r="L974" s="507"/>
      <c r="M974" s="508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  <c r="AH974" s="252"/>
      <c r="AI974" s="252"/>
      <c r="AJ974" s="252"/>
      <c r="AK974" s="252"/>
      <c r="AL974" s="252"/>
    </row>
    <row r="975" ht="15.75" customHeight="1">
      <c r="A975" s="301"/>
      <c r="B975" s="252"/>
      <c r="C975" s="252"/>
      <c r="D975" s="252"/>
      <c r="E975" s="252"/>
      <c r="F975" s="592"/>
      <c r="G975" s="252"/>
      <c r="H975" s="455"/>
      <c r="I975" s="252"/>
      <c r="J975" s="252"/>
      <c r="K975" s="252"/>
      <c r="L975" s="507"/>
      <c r="M975" s="508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  <c r="AH975" s="252"/>
      <c r="AI975" s="252"/>
      <c r="AJ975" s="252"/>
      <c r="AK975" s="252"/>
      <c r="AL975" s="252"/>
    </row>
    <row r="976" ht="15.75" customHeight="1">
      <c r="A976" s="301"/>
      <c r="B976" s="252"/>
      <c r="C976" s="252"/>
      <c r="D976" s="252"/>
      <c r="E976" s="252"/>
      <c r="F976" s="592"/>
      <c r="G976" s="252"/>
      <c r="H976" s="455"/>
      <c r="I976" s="252"/>
      <c r="J976" s="252"/>
      <c r="K976" s="252"/>
      <c r="L976" s="507"/>
      <c r="M976" s="508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  <c r="AH976" s="252"/>
      <c r="AI976" s="252"/>
      <c r="AJ976" s="252"/>
      <c r="AK976" s="252"/>
      <c r="AL976" s="252"/>
    </row>
    <row r="977" ht="15.75" customHeight="1">
      <c r="A977" s="301"/>
      <c r="B977" s="252"/>
      <c r="C977" s="252"/>
      <c r="D977" s="252"/>
      <c r="E977" s="252"/>
      <c r="F977" s="592"/>
      <c r="G977" s="252"/>
      <c r="H977" s="455"/>
      <c r="I977" s="252"/>
      <c r="J977" s="252"/>
      <c r="K977" s="252"/>
      <c r="L977" s="507"/>
      <c r="M977" s="508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  <c r="AH977" s="252"/>
      <c r="AI977" s="252"/>
      <c r="AJ977" s="252"/>
      <c r="AK977" s="252"/>
      <c r="AL977" s="252"/>
    </row>
    <row r="978" ht="15.75" customHeight="1">
      <c r="A978" s="301"/>
      <c r="B978" s="252"/>
      <c r="C978" s="252"/>
      <c r="D978" s="252"/>
      <c r="E978" s="252"/>
      <c r="F978" s="592"/>
      <c r="G978" s="252"/>
      <c r="H978" s="455"/>
      <c r="I978" s="252"/>
      <c r="J978" s="252"/>
      <c r="K978" s="252"/>
      <c r="L978" s="507"/>
      <c r="M978" s="508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  <c r="AH978" s="252"/>
      <c r="AI978" s="252"/>
      <c r="AJ978" s="252"/>
      <c r="AK978" s="252"/>
      <c r="AL978" s="252"/>
    </row>
    <row r="979" ht="15.75" customHeight="1">
      <c r="A979" s="301"/>
      <c r="B979" s="252"/>
      <c r="C979" s="252"/>
      <c r="D979" s="252"/>
      <c r="E979" s="252"/>
      <c r="F979" s="592"/>
      <c r="G979" s="252"/>
      <c r="H979" s="455"/>
      <c r="I979" s="252"/>
      <c r="J979" s="252"/>
      <c r="K979" s="252"/>
      <c r="L979" s="507"/>
      <c r="M979" s="508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  <c r="AH979" s="252"/>
      <c r="AI979" s="252"/>
      <c r="AJ979" s="252"/>
      <c r="AK979" s="252"/>
      <c r="AL979" s="252"/>
    </row>
    <row r="980" ht="15.75" customHeight="1">
      <c r="A980" s="301"/>
      <c r="B980" s="252"/>
      <c r="C980" s="252"/>
      <c r="D980" s="252"/>
      <c r="E980" s="252"/>
      <c r="F980" s="592"/>
      <c r="G980" s="252"/>
      <c r="H980" s="455"/>
      <c r="I980" s="252"/>
      <c r="J980" s="252"/>
      <c r="K980" s="252"/>
      <c r="L980" s="507"/>
      <c r="M980" s="508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  <c r="AH980" s="252"/>
      <c r="AI980" s="252"/>
      <c r="AJ980" s="252"/>
      <c r="AK980" s="252"/>
      <c r="AL980" s="252"/>
    </row>
    <row r="981" ht="15.75" customHeight="1">
      <c r="A981" s="301"/>
      <c r="B981" s="252"/>
      <c r="C981" s="252"/>
      <c r="D981" s="252"/>
      <c r="E981" s="252"/>
      <c r="F981" s="592"/>
      <c r="G981" s="252"/>
      <c r="H981" s="455"/>
      <c r="I981" s="252"/>
      <c r="J981" s="252"/>
      <c r="K981" s="252"/>
      <c r="L981" s="507"/>
      <c r="M981" s="508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  <c r="AH981" s="252"/>
      <c r="AI981" s="252"/>
      <c r="AJ981" s="252"/>
      <c r="AK981" s="252"/>
      <c r="AL981" s="252"/>
    </row>
    <row r="982" ht="15.75" customHeight="1">
      <c r="A982" s="301"/>
      <c r="B982" s="252"/>
      <c r="C982" s="252"/>
      <c r="D982" s="252"/>
      <c r="E982" s="252"/>
      <c r="F982" s="592"/>
      <c r="G982" s="252"/>
      <c r="H982" s="455"/>
      <c r="I982" s="252"/>
      <c r="J982" s="252"/>
      <c r="K982" s="252"/>
      <c r="L982" s="507"/>
      <c r="M982" s="508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  <c r="AH982" s="252"/>
      <c r="AI982" s="252"/>
      <c r="AJ982" s="252"/>
      <c r="AK982" s="252"/>
      <c r="AL982" s="252"/>
    </row>
    <row r="983" ht="15.75" customHeight="1">
      <c r="A983" s="301"/>
      <c r="B983" s="252"/>
      <c r="C983" s="252"/>
      <c r="D983" s="252"/>
      <c r="E983" s="252"/>
      <c r="F983" s="592"/>
      <c r="G983" s="252"/>
      <c r="H983" s="455"/>
      <c r="I983" s="252"/>
      <c r="J983" s="252"/>
      <c r="K983" s="252"/>
      <c r="L983" s="507"/>
      <c r="M983" s="508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  <c r="AH983" s="252"/>
      <c r="AI983" s="252"/>
      <c r="AJ983" s="252"/>
      <c r="AK983" s="252"/>
      <c r="AL983" s="252"/>
    </row>
    <row r="984" ht="15.75" customHeight="1">
      <c r="A984" s="301"/>
      <c r="B984" s="252"/>
      <c r="C984" s="252"/>
      <c r="D984" s="252"/>
      <c r="E984" s="252"/>
      <c r="F984" s="592"/>
      <c r="G984" s="252"/>
      <c r="H984" s="455"/>
      <c r="I984" s="252"/>
      <c r="J984" s="252"/>
      <c r="K984" s="252"/>
      <c r="L984" s="507"/>
      <c r="M984" s="508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  <c r="AH984" s="252"/>
      <c r="AI984" s="252"/>
      <c r="AJ984" s="252"/>
      <c r="AK984" s="252"/>
      <c r="AL984" s="252"/>
    </row>
    <row r="985" ht="15.75" customHeight="1">
      <c r="A985" s="301"/>
      <c r="B985" s="252"/>
      <c r="C985" s="252"/>
      <c r="D985" s="252"/>
      <c r="E985" s="252"/>
      <c r="F985" s="592"/>
      <c r="G985" s="252"/>
      <c r="H985" s="455"/>
      <c r="I985" s="252"/>
      <c r="J985" s="252"/>
      <c r="K985" s="252"/>
      <c r="L985" s="507"/>
      <c r="M985" s="508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  <c r="AH985" s="252"/>
      <c r="AI985" s="252"/>
      <c r="AJ985" s="252"/>
      <c r="AK985" s="252"/>
      <c r="AL985" s="252"/>
    </row>
    <row r="986" ht="15.75" customHeight="1">
      <c r="A986" s="301"/>
      <c r="B986" s="252"/>
      <c r="C986" s="252"/>
      <c r="D986" s="252"/>
      <c r="E986" s="252"/>
      <c r="F986" s="592"/>
      <c r="G986" s="252"/>
      <c r="H986" s="455"/>
      <c r="I986" s="252"/>
      <c r="J986" s="252"/>
      <c r="K986" s="252"/>
      <c r="L986" s="507"/>
      <c r="M986" s="508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  <c r="AH986" s="252"/>
      <c r="AI986" s="252"/>
      <c r="AJ986" s="252"/>
      <c r="AK986" s="252"/>
      <c r="AL986" s="252"/>
    </row>
    <row r="987" ht="15.75" customHeight="1">
      <c r="A987" s="301"/>
      <c r="B987" s="252"/>
      <c r="C987" s="252"/>
      <c r="D987" s="252"/>
      <c r="E987" s="252"/>
      <c r="F987" s="592"/>
      <c r="G987" s="252"/>
      <c r="H987" s="455"/>
      <c r="I987" s="252"/>
      <c r="J987" s="252"/>
      <c r="K987" s="252"/>
      <c r="L987" s="507"/>
      <c r="M987" s="508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  <c r="AH987" s="252"/>
      <c r="AI987" s="252"/>
      <c r="AJ987" s="252"/>
      <c r="AK987" s="252"/>
      <c r="AL987" s="252"/>
    </row>
    <row r="988" ht="15.75" customHeight="1">
      <c r="A988" s="301"/>
      <c r="B988" s="252"/>
      <c r="C988" s="252"/>
      <c r="D988" s="252"/>
      <c r="E988" s="252"/>
      <c r="F988" s="592"/>
      <c r="G988" s="252"/>
      <c r="H988" s="455"/>
      <c r="I988" s="252"/>
      <c r="J988" s="252"/>
      <c r="K988" s="252"/>
      <c r="L988" s="507"/>
      <c r="M988" s="508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  <c r="AH988" s="252"/>
      <c r="AI988" s="252"/>
      <c r="AJ988" s="252"/>
      <c r="AK988" s="252"/>
      <c r="AL988" s="252"/>
    </row>
    <row r="989" ht="15.75" customHeight="1">
      <c r="A989" s="301"/>
      <c r="B989" s="252"/>
      <c r="C989" s="252"/>
      <c r="D989" s="252"/>
      <c r="E989" s="252"/>
      <c r="F989" s="592"/>
      <c r="G989" s="252"/>
      <c r="H989" s="455"/>
      <c r="I989" s="252"/>
      <c r="J989" s="252"/>
      <c r="K989" s="252"/>
      <c r="L989" s="507"/>
      <c r="M989" s="508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  <c r="AH989" s="252"/>
      <c r="AI989" s="252"/>
      <c r="AJ989" s="252"/>
      <c r="AK989" s="252"/>
      <c r="AL989" s="252"/>
    </row>
    <row r="990" ht="15.75" customHeight="1">
      <c r="A990" s="301"/>
      <c r="B990" s="252"/>
      <c r="C990" s="252"/>
      <c r="D990" s="252"/>
      <c r="E990" s="252"/>
      <c r="F990" s="592"/>
      <c r="G990" s="252"/>
      <c r="H990" s="455"/>
      <c r="I990" s="252"/>
      <c r="J990" s="252"/>
      <c r="K990" s="252"/>
      <c r="L990" s="507"/>
      <c r="M990" s="508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  <c r="AH990" s="252"/>
      <c r="AI990" s="252"/>
      <c r="AJ990" s="252"/>
      <c r="AK990" s="252"/>
      <c r="AL990" s="252"/>
    </row>
    <row r="991" ht="15.75" customHeight="1">
      <c r="A991" s="301"/>
      <c r="B991" s="252"/>
      <c r="C991" s="252"/>
      <c r="D991" s="252"/>
      <c r="E991" s="252"/>
      <c r="F991" s="592"/>
      <c r="G991" s="252"/>
      <c r="H991" s="455"/>
      <c r="I991" s="252"/>
      <c r="J991" s="252"/>
      <c r="K991" s="252"/>
      <c r="L991" s="507"/>
      <c r="M991" s="508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  <c r="AH991" s="252"/>
      <c r="AI991" s="252"/>
      <c r="AJ991" s="252"/>
      <c r="AK991" s="252"/>
      <c r="AL991" s="252"/>
    </row>
    <row r="992" ht="15.75" customHeight="1">
      <c r="A992" s="301"/>
      <c r="B992" s="252"/>
      <c r="C992" s="252"/>
      <c r="D992" s="252"/>
      <c r="E992" s="252"/>
      <c r="F992" s="592"/>
      <c r="G992" s="252"/>
      <c r="H992" s="455"/>
      <c r="I992" s="252"/>
      <c r="J992" s="252"/>
      <c r="K992" s="252"/>
      <c r="L992" s="507"/>
      <c r="M992" s="508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  <c r="AH992" s="252"/>
      <c r="AI992" s="252"/>
      <c r="AJ992" s="252"/>
      <c r="AK992" s="252"/>
      <c r="AL992" s="252"/>
    </row>
    <row r="993" ht="15.75" customHeight="1">
      <c r="A993" s="301"/>
      <c r="B993" s="252"/>
      <c r="C993" s="252"/>
      <c r="D993" s="252"/>
      <c r="E993" s="252"/>
      <c r="F993" s="592"/>
      <c r="G993" s="252"/>
      <c r="H993" s="455"/>
      <c r="I993" s="252"/>
      <c r="J993" s="252"/>
      <c r="K993" s="252"/>
      <c r="L993" s="507"/>
      <c r="M993" s="508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  <c r="AH993" s="252"/>
      <c r="AI993" s="252"/>
      <c r="AJ993" s="252"/>
      <c r="AK993" s="252"/>
      <c r="AL993" s="252"/>
    </row>
    <row r="994" ht="15.75" customHeight="1">
      <c r="A994" s="301"/>
      <c r="B994" s="252"/>
      <c r="C994" s="252"/>
      <c r="D994" s="252"/>
      <c r="E994" s="252"/>
      <c r="F994" s="592"/>
      <c r="G994" s="252"/>
      <c r="H994" s="455"/>
      <c r="I994" s="252"/>
      <c r="J994" s="252"/>
      <c r="K994" s="252"/>
      <c r="L994" s="507"/>
      <c r="M994" s="508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  <c r="AH994" s="252"/>
      <c r="AI994" s="252"/>
      <c r="AJ994" s="252"/>
      <c r="AK994" s="252"/>
      <c r="AL994" s="252"/>
    </row>
    <row r="995" ht="15.75" customHeight="1">
      <c r="A995" s="301"/>
      <c r="B995" s="252"/>
      <c r="C995" s="252"/>
      <c r="D995" s="252"/>
      <c r="E995" s="252"/>
      <c r="F995" s="592"/>
      <c r="G995" s="252"/>
      <c r="H995" s="455"/>
      <c r="I995" s="252"/>
      <c r="J995" s="252"/>
      <c r="K995" s="252"/>
      <c r="L995" s="507"/>
      <c r="M995" s="508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  <c r="AH995" s="252"/>
      <c r="AI995" s="252"/>
      <c r="AJ995" s="252"/>
      <c r="AK995" s="252"/>
      <c r="AL995" s="252"/>
    </row>
    <row r="996" ht="15.75" customHeight="1">
      <c r="A996" s="301"/>
      <c r="B996" s="252"/>
      <c r="C996" s="252"/>
      <c r="D996" s="252"/>
      <c r="E996" s="252"/>
      <c r="F996" s="592"/>
      <c r="G996" s="252"/>
      <c r="H996" s="455"/>
      <c r="I996" s="252"/>
      <c r="J996" s="252"/>
      <c r="K996" s="252"/>
      <c r="L996" s="507"/>
      <c r="M996" s="508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  <c r="AH996" s="252"/>
      <c r="AI996" s="252"/>
      <c r="AJ996" s="252"/>
      <c r="AK996" s="252"/>
      <c r="AL996" s="252"/>
    </row>
    <row r="997" ht="15.75" customHeight="1">
      <c r="A997" s="301"/>
      <c r="B997" s="252"/>
      <c r="C997" s="252"/>
      <c r="D997" s="252"/>
      <c r="E997" s="252"/>
      <c r="F997" s="592"/>
      <c r="G997" s="252"/>
      <c r="H997" s="455"/>
      <c r="I997" s="252"/>
      <c r="J997" s="252"/>
      <c r="K997" s="252"/>
      <c r="L997" s="507"/>
      <c r="M997" s="508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  <c r="AH997" s="252"/>
      <c r="AI997" s="252"/>
      <c r="AJ997" s="252"/>
      <c r="AK997" s="252"/>
      <c r="AL997" s="252"/>
    </row>
    <row r="998" ht="15.75" customHeight="1">
      <c r="A998" s="301"/>
      <c r="B998" s="252"/>
      <c r="C998" s="252"/>
      <c r="D998" s="252"/>
      <c r="E998" s="252"/>
      <c r="F998" s="592"/>
      <c r="G998" s="252"/>
      <c r="H998" s="455"/>
      <c r="I998" s="252"/>
      <c r="J998" s="252"/>
      <c r="K998" s="252"/>
      <c r="L998" s="507"/>
      <c r="M998" s="508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  <c r="AH998" s="252"/>
      <c r="AI998" s="252"/>
      <c r="AJ998" s="252"/>
      <c r="AK998" s="252"/>
      <c r="AL998" s="252"/>
    </row>
    <row r="999" ht="15.75" customHeight="1">
      <c r="A999" s="301"/>
      <c r="B999" s="252"/>
      <c r="C999" s="252"/>
      <c r="D999" s="252"/>
      <c r="E999" s="252"/>
      <c r="F999" s="592"/>
      <c r="G999" s="252"/>
      <c r="H999" s="455"/>
      <c r="I999" s="252"/>
      <c r="J999" s="252"/>
      <c r="K999" s="252"/>
      <c r="L999" s="507"/>
      <c r="M999" s="508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  <c r="AH999" s="252"/>
      <c r="AI999" s="252"/>
      <c r="AJ999" s="252"/>
      <c r="AK999" s="252"/>
      <c r="AL999" s="252"/>
    </row>
    <row r="1000" ht="15.75" customHeight="1">
      <c r="A1000" s="301"/>
      <c r="B1000" s="252"/>
      <c r="C1000" s="252"/>
      <c r="D1000" s="252"/>
      <c r="E1000" s="252"/>
      <c r="F1000" s="592"/>
      <c r="G1000" s="252"/>
      <c r="H1000" s="455"/>
      <c r="I1000" s="252"/>
      <c r="J1000" s="252"/>
      <c r="K1000" s="252"/>
      <c r="L1000" s="507"/>
      <c r="M1000" s="508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  <c r="AH1000" s="252"/>
      <c r="AI1000" s="252"/>
      <c r="AJ1000" s="252"/>
      <c r="AK1000" s="252"/>
      <c r="AL1000" s="252"/>
    </row>
    <row r="1001" ht="15.75" customHeight="1">
      <c r="A1001" s="301"/>
      <c r="B1001" s="252"/>
      <c r="C1001" s="252"/>
      <c r="D1001" s="252"/>
      <c r="E1001" s="252"/>
      <c r="F1001" s="592"/>
      <c r="G1001" s="252"/>
      <c r="H1001" s="455"/>
      <c r="I1001" s="252"/>
      <c r="J1001" s="252"/>
      <c r="K1001" s="252"/>
      <c r="L1001" s="507"/>
      <c r="M1001" s="508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  <c r="AA1001" s="252"/>
      <c r="AB1001" s="252"/>
      <c r="AC1001" s="252"/>
      <c r="AD1001" s="252"/>
      <c r="AE1001" s="252"/>
      <c r="AF1001" s="252"/>
      <c r="AG1001" s="252"/>
      <c r="AH1001" s="252"/>
      <c r="AI1001" s="252"/>
      <c r="AJ1001" s="252"/>
      <c r="AK1001" s="252"/>
      <c r="AL1001" s="252"/>
    </row>
    <row r="1002" ht="15.75" customHeight="1">
      <c r="A1002" s="301"/>
      <c r="B1002" s="252"/>
      <c r="C1002" s="252"/>
      <c r="D1002" s="252"/>
      <c r="E1002" s="252"/>
      <c r="F1002" s="592"/>
      <c r="G1002" s="252"/>
      <c r="H1002" s="455"/>
      <c r="I1002" s="252"/>
      <c r="J1002" s="252"/>
      <c r="K1002" s="252"/>
      <c r="L1002" s="507"/>
      <c r="M1002" s="508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  <c r="AA1002" s="252"/>
      <c r="AB1002" s="252"/>
      <c r="AC1002" s="252"/>
      <c r="AD1002" s="252"/>
      <c r="AE1002" s="252"/>
      <c r="AF1002" s="252"/>
      <c r="AG1002" s="252"/>
      <c r="AH1002" s="252"/>
      <c r="AI1002" s="252"/>
      <c r="AJ1002" s="252"/>
      <c r="AK1002" s="252"/>
      <c r="AL1002" s="252"/>
    </row>
    <row r="1003" ht="15.75" customHeight="1">
      <c r="A1003" s="301"/>
      <c r="B1003" s="252"/>
      <c r="C1003" s="252"/>
      <c r="D1003" s="252"/>
      <c r="E1003" s="252"/>
      <c r="F1003" s="592"/>
      <c r="G1003" s="252"/>
      <c r="H1003" s="455"/>
      <c r="I1003" s="252"/>
      <c r="J1003" s="252"/>
      <c r="K1003" s="252"/>
      <c r="L1003" s="507"/>
      <c r="M1003" s="508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  <c r="AA1003" s="252"/>
      <c r="AB1003" s="252"/>
      <c r="AC1003" s="252"/>
      <c r="AD1003" s="252"/>
      <c r="AE1003" s="252"/>
      <c r="AF1003" s="252"/>
      <c r="AG1003" s="252"/>
      <c r="AH1003" s="252"/>
      <c r="AI1003" s="252"/>
      <c r="AJ1003" s="252"/>
      <c r="AK1003" s="252"/>
      <c r="AL1003" s="252"/>
    </row>
    <row r="1004" ht="15.75" customHeight="1">
      <c r="A1004" s="301"/>
      <c r="B1004" s="252"/>
      <c r="C1004" s="252"/>
      <c r="D1004" s="252"/>
      <c r="E1004" s="252"/>
      <c r="F1004" s="592"/>
      <c r="G1004" s="252"/>
      <c r="H1004" s="455"/>
      <c r="I1004" s="252"/>
      <c r="J1004" s="252"/>
      <c r="K1004" s="252"/>
      <c r="L1004" s="507"/>
      <c r="M1004" s="508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  <c r="AA1004" s="252"/>
      <c r="AB1004" s="252"/>
      <c r="AC1004" s="252"/>
      <c r="AD1004" s="252"/>
      <c r="AE1004" s="252"/>
      <c r="AF1004" s="252"/>
      <c r="AG1004" s="252"/>
      <c r="AH1004" s="252"/>
      <c r="AI1004" s="252"/>
      <c r="AJ1004" s="252"/>
      <c r="AK1004" s="252"/>
      <c r="AL1004" s="252"/>
    </row>
    <row r="1005" ht="15.75" customHeight="1">
      <c r="A1005" s="301"/>
      <c r="B1005" s="252"/>
      <c r="C1005" s="252"/>
      <c r="D1005" s="252"/>
      <c r="E1005" s="252"/>
      <c r="F1005" s="592"/>
      <c r="G1005" s="252"/>
      <c r="H1005" s="455"/>
      <c r="I1005" s="252"/>
      <c r="J1005" s="252"/>
      <c r="K1005" s="252"/>
      <c r="L1005" s="507"/>
      <c r="M1005" s="508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  <c r="AA1005" s="252"/>
      <c r="AB1005" s="252"/>
      <c r="AC1005" s="252"/>
      <c r="AD1005" s="252"/>
      <c r="AE1005" s="252"/>
      <c r="AF1005" s="252"/>
      <c r="AG1005" s="252"/>
      <c r="AH1005" s="252"/>
      <c r="AI1005" s="252"/>
      <c r="AJ1005" s="252"/>
      <c r="AK1005" s="252"/>
      <c r="AL1005" s="252"/>
    </row>
    <row r="1006" ht="15.75" customHeight="1">
      <c r="A1006" s="301"/>
      <c r="B1006" s="252"/>
      <c r="C1006" s="252"/>
      <c r="D1006" s="252"/>
      <c r="E1006" s="252"/>
      <c r="F1006" s="592"/>
      <c r="G1006" s="252"/>
      <c r="H1006" s="455"/>
      <c r="I1006" s="252"/>
      <c r="J1006" s="252"/>
      <c r="K1006" s="252"/>
      <c r="L1006" s="507"/>
      <c r="M1006" s="508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/>
      <c r="X1006" s="252"/>
      <c r="Y1006" s="252"/>
      <c r="Z1006" s="252"/>
      <c r="AA1006" s="252"/>
      <c r="AB1006" s="252"/>
      <c r="AC1006" s="252"/>
      <c r="AD1006" s="252"/>
      <c r="AE1006" s="252"/>
      <c r="AF1006" s="252"/>
      <c r="AG1006" s="252"/>
      <c r="AH1006" s="252"/>
      <c r="AI1006" s="252"/>
      <c r="AJ1006" s="252"/>
      <c r="AK1006" s="252"/>
      <c r="AL1006" s="252"/>
    </row>
    <row r="1007" ht="15.75" customHeight="1">
      <c r="A1007" s="301"/>
      <c r="B1007" s="252"/>
      <c r="C1007" s="252"/>
      <c r="D1007" s="252"/>
      <c r="E1007" s="252"/>
      <c r="F1007" s="592"/>
      <c r="G1007" s="252"/>
      <c r="H1007" s="455"/>
      <c r="I1007" s="252"/>
      <c r="J1007" s="252"/>
      <c r="K1007" s="252"/>
      <c r="L1007" s="507"/>
      <c r="M1007" s="508"/>
      <c r="N1007" s="252"/>
      <c r="O1007" s="252"/>
      <c r="P1007" s="252"/>
      <c r="Q1007" s="252"/>
      <c r="R1007" s="252"/>
      <c r="S1007" s="252"/>
      <c r="T1007" s="252"/>
      <c r="U1007" s="252"/>
      <c r="V1007" s="252"/>
      <c r="W1007" s="252"/>
      <c r="X1007" s="252"/>
      <c r="Y1007" s="252"/>
      <c r="Z1007" s="252"/>
      <c r="AA1007" s="252"/>
      <c r="AB1007" s="252"/>
      <c r="AC1007" s="252"/>
      <c r="AD1007" s="252"/>
      <c r="AE1007" s="252"/>
      <c r="AF1007" s="252"/>
      <c r="AG1007" s="252"/>
      <c r="AH1007" s="252"/>
      <c r="AI1007" s="252"/>
      <c r="AJ1007" s="252"/>
      <c r="AK1007" s="252"/>
      <c r="AL1007" s="252"/>
    </row>
    <row r="1008" ht="15.75" customHeight="1">
      <c r="A1008" s="301"/>
      <c r="B1008" s="252"/>
      <c r="C1008" s="252"/>
      <c r="D1008" s="252"/>
      <c r="E1008" s="252"/>
      <c r="F1008" s="592"/>
      <c r="G1008" s="252"/>
      <c r="H1008" s="455"/>
      <c r="I1008" s="252"/>
      <c r="J1008" s="252"/>
      <c r="K1008" s="252"/>
      <c r="L1008" s="507"/>
      <c r="M1008" s="508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252"/>
      <c r="Y1008" s="252"/>
      <c r="Z1008" s="252"/>
      <c r="AA1008" s="252"/>
      <c r="AB1008" s="252"/>
      <c r="AC1008" s="252"/>
      <c r="AD1008" s="252"/>
      <c r="AE1008" s="252"/>
      <c r="AF1008" s="252"/>
      <c r="AG1008" s="252"/>
      <c r="AH1008" s="252"/>
      <c r="AI1008" s="252"/>
      <c r="AJ1008" s="252"/>
      <c r="AK1008" s="252"/>
      <c r="AL1008" s="252"/>
    </row>
    <row r="1009" ht="15.75" customHeight="1">
      <c r="A1009" s="301"/>
      <c r="B1009" s="252"/>
      <c r="C1009" s="252"/>
      <c r="D1009" s="252"/>
      <c r="E1009" s="252"/>
      <c r="F1009" s="592"/>
      <c r="G1009" s="252"/>
      <c r="H1009" s="455"/>
      <c r="I1009" s="252"/>
      <c r="J1009" s="252"/>
      <c r="K1009" s="252"/>
      <c r="L1009" s="507"/>
      <c r="M1009" s="508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252"/>
      <c r="Y1009" s="252"/>
      <c r="Z1009" s="252"/>
      <c r="AA1009" s="252"/>
      <c r="AB1009" s="252"/>
      <c r="AC1009" s="252"/>
      <c r="AD1009" s="252"/>
      <c r="AE1009" s="252"/>
      <c r="AF1009" s="252"/>
      <c r="AG1009" s="252"/>
      <c r="AH1009" s="252"/>
      <c r="AI1009" s="252"/>
      <c r="AJ1009" s="252"/>
      <c r="AK1009" s="252"/>
      <c r="AL1009" s="252"/>
    </row>
    <row r="1010" ht="15.75" customHeight="1">
      <c r="A1010" s="301"/>
      <c r="B1010" s="252"/>
      <c r="C1010" s="252"/>
      <c r="D1010" s="252"/>
      <c r="E1010" s="252"/>
      <c r="F1010" s="592"/>
      <c r="G1010" s="252"/>
      <c r="H1010" s="455"/>
      <c r="I1010" s="252"/>
      <c r="J1010" s="252"/>
      <c r="K1010" s="252"/>
      <c r="L1010" s="507"/>
      <c r="M1010" s="508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252"/>
      <c r="Y1010" s="252"/>
      <c r="Z1010" s="252"/>
      <c r="AA1010" s="252"/>
      <c r="AB1010" s="252"/>
      <c r="AC1010" s="252"/>
      <c r="AD1010" s="252"/>
      <c r="AE1010" s="252"/>
      <c r="AF1010" s="252"/>
      <c r="AG1010" s="252"/>
      <c r="AH1010" s="252"/>
      <c r="AI1010" s="252"/>
      <c r="AJ1010" s="252"/>
      <c r="AK1010" s="252"/>
      <c r="AL1010" s="252"/>
    </row>
    <row r="1011" ht="15.75" customHeight="1">
      <c r="A1011" s="301"/>
      <c r="B1011" s="252"/>
      <c r="C1011" s="252"/>
      <c r="D1011" s="252"/>
      <c r="E1011" s="252"/>
      <c r="F1011" s="592"/>
      <c r="G1011" s="252"/>
      <c r="H1011" s="455"/>
      <c r="I1011" s="252"/>
      <c r="J1011" s="252"/>
      <c r="K1011" s="252"/>
      <c r="L1011" s="507"/>
      <c r="M1011" s="508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252"/>
      <c r="Y1011" s="252"/>
      <c r="Z1011" s="252"/>
      <c r="AA1011" s="252"/>
      <c r="AB1011" s="252"/>
      <c r="AC1011" s="252"/>
      <c r="AD1011" s="252"/>
      <c r="AE1011" s="252"/>
      <c r="AF1011" s="252"/>
      <c r="AG1011" s="252"/>
      <c r="AH1011" s="252"/>
      <c r="AI1011" s="252"/>
      <c r="AJ1011" s="252"/>
      <c r="AK1011" s="252"/>
      <c r="AL1011" s="252"/>
    </row>
    <row r="1012" ht="15.75" customHeight="1">
      <c r="A1012" s="301"/>
      <c r="B1012" s="252"/>
      <c r="C1012" s="252"/>
      <c r="D1012" s="252"/>
      <c r="E1012" s="252"/>
      <c r="F1012" s="592"/>
      <c r="G1012" s="252"/>
      <c r="H1012" s="455"/>
      <c r="I1012" s="252"/>
      <c r="J1012" s="252"/>
      <c r="K1012" s="252"/>
      <c r="L1012" s="507"/>
      <c r="M1012" s="508"/>
      <c r="N1012" s="252"/>
      <c r="O1012" s="252"/>
      <c r="P1012" s="252"/>
      <c r="Q1012" s="252"/>
      <c r="R1012" s="252"/>
      <c r="S1012" s="252"/>
      <c r="T1012" s="252"/>
      <c r="U1012" s="252"/>
      <c r="V1012" s="252"/>
      <c r="W1012" s="252"/>
      <c r="X1012" s="252"/>
      <c r="Y1012" s="252"/>
      <c r="Z1012" s="252"/>
      <c r="AA1012" s="252"/>
      <c r="AB1012" s="252"/>
      <c r="AC1012" s="252"/>
      <c r="AD1012" s="252"/>
      <c r="AE1012" s="252"/>
      <c r="AF1012" s="252"/>
      <c r="AG1012" s="252"/>
      <c r="AH1012" s="252"/>
      <c r="AI1012" s="252"/>
      <c r="AJ1012" s="252"/>
      <c r="AK1012" s="252"/>
      <c r="AL1012" s="252"/>
    </row>
    <row r="1013" ht="15.75" customHeight="1">
      <c r="A1013" s="301"/>
      <c r="B1013" s="252"/>
      <c r="C1013" s="252"/>
      <c r="D1013" s="252"/>
      <c r="E1013" s="252"/>
      <c r="F1013" s="592"/>
      <c r="G1013" s="252"/>
      <c r="H1013" s="455"/>
      <c r="I1013" s="252"/>
      <c r="J1013" s="252"/>
      <c r="K1013" s="252"/>
      <c r="L1013" s="507"/>
      <c r="M1013" s="508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252"/>
      <c r="Y1013" s="252"/>
      <c r="Z1013" s="252"/>
      <c r="AA1013" s="252"/>
      <c r="AB1013" s="252"/>
      <c r="AC1013" s="252"/>
      <c r="AD1013" s="252"/>
      <c r="AE1013" s="252"/>
      <c r="AF1013" s="252"/>
      <c r="AG1013" s="252"/>
      <c r="AH1013" s="252"/>
      <c r="AI1013" s="252"/>
      <c r="AJ1013" s="252"/>
      <c r="AK1013" s="252"/>
      <c r="AL1013" s="252"/>
    </row>
    <row r="1014" ht="15.75" customHeight="1">
      <c r="A1014" s="301"/>
      <c r="B1014" s="252"/>
      <c r="C1014" s="252"/>
      <c r="D1014" s="252"/>
      <c r="E1014" s="252"/>
      <c r="F1014" s="592"/>
      <c r="G1014" s="252"/>
      <c r="H1014" s="455"/>
      <c r="I1014" s="252"/>
      <c r="J1014" s="252"/>
      <c r="K1014" s="252"/>
      <c r="L1014" s="507"/>
      <c r="M1014" s="508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252"/>
      <c r="Y1014" s="252"/>
      <c r="Z1014" s="252"/>
      <c r="AA1014" s="252"/>
      <c r="AB1014" s="252"/>
      <c r="AC1014" s="252"/>
      <c r="AD1014" s="252"/>
      <c r="AE1014" s="252"/>
      <c r="AF1014" s="252"/>
      <c r="AG1014" s="252"/>
      <c r="AH1014" s="252"/>
      <c r="AI1014" s="252"/>
      <c r="AJ1014" s="252"/>
      <c r="AK1014" s="252"/>
      <c r="AL1014" s="252"/>
    </row>
    <row r="1015" ht="15.75" customHeight="1">
      <c r="A1015" s="301"/>
      <c r="B1015" s="252"/>
      <c r="C1015" s="252"/>
      <c r="D1015" s="252"/>
      <c r="E1015" s="252"/>
      <c r="F1015" s="592"/>
      <c r="G1015" s="252"/>
      <c r="H1015" s="455"/>
      <c r="I1015" s="252"/>
      <c r="J1015" s="252"/>
      <c r="K1015" s="252"/>
      <c r="L1015" s="507"/>
      <c r="M1015" s="508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252"/>
      <c r="Y1015" s="252"/>
      <c r="Z1015" s="252"/>
      <c r="AA1015" s="252"/>
      <c r="AB1015" s="252"/>
      <c r="AC1015" s="252"/>
      <c r="AD1015" s="252"/>
      <c r="AE1015" s="252"/>
      <c r="AF1015" s="252"/>
      <c r="AG1015" s="252"/>
      <c r="AH1015" s="252"/>
      <c r="AI1015" s="252"/>
      <c r="AJ1015" s="252"/>
      <c r="AK1015" s="252"/>
      <c r="AL1015" s="252"/>
    </row>
    <row r="1016" ht="15.75" customHeight="1">
      <c r="A1016" s="301"/>
      <c r="B1016" s="252"/>
      <c r="C1016" s="252"/>
      <c r="D1016" s="252"/>
      <c r="E1016" s="252"/>
      <c r="F1016" s="592"/>
      <c r="G1016" s="252"/>
      <c r="H1016" s="455"/>
      <c r="I1016" s="252"/>
      <c r="J1016" s="252"/>
      <c r="K1016" s="252"/>
      <c r="L1016" s="507"/>
      <c r="M1016" s="508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252"/>
      <c r="Y1016" s="252"/>
      <c r="Z1016" s="252"/>
      <c r="AA1016" s="252"/>
      <c r="AB1016" s="252"/>
      <c r="AC1016" s="252"/>
      <c r="AD1016" s="252"/>
      <c r="AE1016" s="252"/>
      <c r="AF1016" s="252"/>
      <c r="AG1016" s="252"/>
      <c r="AH1016" s="252"/>
      <c r="AI1016" s="252"/>
      <c r="AJ1016" s="252"/>
      <c r="AK1016" s="252"/>
      <c r="AL1016" s="252"/>
    </row>
    <row r="1017" ht="15.75" customHeight="1">
      <c r="A1017" s="301"/>
      <c r="B1017" s="252"/>
      <c r="C1017" s="252"/>
      <c r="D1017" s="252"/>
      <c r="E1017" s="252"/>
      <c r="F1017" s="592"/>
      <c r="G1017" s="252"/>
      <c r="H1017" s="455"/>
      <c r="I1017" s="252"/>
      <c r="J1017" s="252"/>
      <c r="K1017" s="252"/>
      <c r="L1017" s="507"/>
      <c r="M1017" s="508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252"/>
      <c r="Y1017" s="252"/>
      <c r="Z1017" s="252"/>
      <c r="AA1017" s="252"/>
      <c r="AB1017" s="252"/>
      <c r="AC1017" s="252"/>
      <c r="AD1017" s="252"/>
      <c r="AE1017" s="252"/>
      <c r="AF1017" s="252"/>
      <c r="AG1017" s="252"/>
      <c r="AH1017" s="252"/>
      <c r="AI1017" s="252"/>
      <c r="AJ1017" s="252"/>
      <c r="AK1017" s="252"/>
      <c r="AL1017" s="252"/>
    </row>
    <row r="1018" ht="15.75" customHeight="1">
      <c r="A1018" s="301"/>
      <c r="B1018" s="252"/>
      <c r="C1018" s="252"/>
      <c r="D1018" s="252"/>
      <c r="E1018" s="252"/>
      <c r="F1018" s="592"/>
      <c r="G1018" s="252"/>
      <c r="H1018" s="455"/>
      <c r="I1018" s="252"/>
      <c r="J1018" s="252"/>
      <c r="K1018" s="252"/>
      <c r="L1018" s="507"/>
      <c r="M1018" s="508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/>
      <c r="X1018" s="252"/>
      <c r="Y1018" s="252"/>
      <c r="Z1018" s="252"/>
      <c r="AA1018" s="252"/>
      <c r="AB1018" s="252"/>
      <c r="AC1018" s="252"/>
      <c r="AD1018" s="252"/>
      <c r="AE1018" s="252"/>
      <c r="AF1018" s="252"/>
      <c r="AG1018" s="252"/>
      <c r="AH1018" s="252"/>
      <c r="AI1018" s="252"/>
      <c r="AJ1018" s="252"/>
      <c r="AK1018" s="252"/>
      <c r="AL1018" s="252"/>
    </row>
    <row r="1019" ht="15.75" customHeight="1">
      <c r="A1019" s="301"/>
      <c r="B1019" s="252"/>
      <c r="C1019" s="252"/>
      <c r="D1019" s="252"/>
      <c r="E1019" s="252"/>
      <c r="F1019" s="592"/>
      <c r="G1019" s="252"/>
      <c r="H1019" s="455"/>
      <c r="I1019" s="252"/>
      <c r="J1019" s="252"/>
      <c r="K1019" s="252"/>
      <c r="L1019" s="507"/>
      <c r="M1019" s="508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252"/>
      <c r="Y1019" s="252"/>
      <c r="Z1019" s="252"/>
      <c r="AA1019" s="252"/>
      <c r="AB1019" s="252"/>
      <c r="AC1019" s="252"/>
      <c r="AD1019" s="252"/>
      <c r="AE1019" s="252"/>
      <c r="AF1019" s="252"/>
      <c r="AG1019" s="252"/>
      <c r="AH1019" s="252"/>
      <c r="AI1019" s="252"/>
      <c r="AJ1019" s="252"/>
      <c r="AK1019" s="252"/>
      <c r="AL1019" s="252"/>
    </row>
    <row r="1020" ht="15.75" customHeight="1">
      <c r="A1020" s="301"/>
      <c r="B1020" s="252"/>
      <c r="C1020" s="252"/>
      <c r="D1020" s="252"/>
      <c r="E1020" s="252"/>
      <c r="F1020" s="592"/>
      <c r="G1020" s="252"/>
      <c r="H1020" s="455"/>
      <c r="I1020" s="252"/>
      <c r="J1020" s="252"/>
      <c r="K1020" s="252"/>
      <c r="L1020" s="507"/>
      <c r="M1020" s="508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252"/>
      <c r="Y1020" s="252"/>
      <c r="Z1020" s="252"/>
      <c r="AA1020" s="252"/>
      <c r="AB1020" s="252"/>
      <c r="AC1020" s="252"/>
      <c r="AD1020" s="252"/>
      <c r="AE1020" s="252"/>
      <c r="AF1020" s="252"/>
      <c r="AG1020" s="252"/>
      <c r="AH1020" s="252"/>
      <c r="AI1020" s="252"/>
      <c r="AJ1020" s="252"/>
      <c r="AK1020" s="252"/>
      <c r="AL1020" s="252"/>
    </row>
    <row r="1021" ht="15.75" customHeight="1">
      <c r="A1021" s="301"/>
      <c r="B1021" s="252"/>
      <c r="C1021" s="252"/>
      <c r="D1021" s="252"/>
      <c r="E1021" s="252"/>
      <c r="F1021" s="592"/>
      <c r="G1021" s="252"/>
      <c r="H1021" s="455"/>
      <c r="I1021" s="252"/>
      <c r="J1021" s="252"/>
      <c r="K1021" s="252"/>
      <c r="L1021" s="507"/>
      <c r="M1021" s="508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252"/>
      <c r="Y1021" s="252"/>
      <c r="Z1021" s="252"/>
      <c r="AA1021" s="252"/>
      <c r="AB1021" s="252"/>
      <c r="AC1021" s="252"/>
      <c r="AD1021" s="252"/>
      <c r="AE1021" s="252"/>
      <c r="AF1021" s="252"/>
      <c r="AG1021" s="252"/>
      <c r="AH1021" s="252"/>
      <c r="AI1021" s="252"/>
      <c r="AJ1021" s="252"/>
      <c r="AK1021" s="252"/>
      <c r="AL1021" s="252"/>
    </row>
    <row r="1022" ht="15.75" customHeight="1">
      <c r="A1022" s="301"/>
      <c r="B1022" s="252"/>
      <c r="C1022" s="252"/>
      <c r="D1022" s="252"/>
      <c r="E1022" s="252"/>
      <c r="F1022" s="592"/>
      <c r="G1022" s="252"/>
      <c r="H1022" s="455"/>
      <c r="I1022" s="252"/>
      <c r="J1022" s="252"/>
      <c r="K1022" s="252"/>
      <c r="L1022" s="507"/>
      <c r="M1022" s="508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252"/>
      <c r="Y1022" s="252"/>
      <c r="Z1022" s="252"/>
      <c r="AA1022" s="252"/>
      <c r="AB1022" s="252"/>
      <c r="AC1022" s="252"/>
      <c r="AD1022" s="252"/>
      <c r="AE1022" s="252"/>
      <c r="AF1022" s="252"/>
      <c r="AG1022" s="252"/>
      <c r="AH1022" s="252"/>
      <c r="AI1022" s="252"/>
      <c r="AJ1022" s="252"/>
      <c r="AK1022" s="252"/>
      <c r="AL1022" s="252"/>
    </row>
    <row r="1023" ht="15.75" customHeight="1">
      <c r="A1023" s="301"/>
      <c r="B1023" s="252"/>
      <c r="C1023" s="252"/>
      <c r="D1023" s="252"/>
      <c r="E1023" s="252"/>
      <c r="F1023" s="592"/>
      <c r="G1023" s="252"/>
      <c r="H1023" s="455"/>
      <c r="I1023" s="252"/>
      <c r="J1023" s="252"/>
      <c r="K1023" s="252"/>
      <c r="L1023" s="507"/>
      <c r="M1023" s="508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252"/>
      <c r="Y1023" s="252"/>
      <c r="Z1023" s="252"/>
      <c r="AA1023" s="252"/>
      <c r="AB1023" s="252"/>
      <c r="AC1023" s="252"/>
      <c r="AD1023" s="252"/>
      <c r="AE1023" s="252"/>
      <c r="AF1023" s="252"/>
      <c r="AG1023" s="252"/>
      <c r="AH1023" s="252"/>
      <c r="AI1023" s="252"/>
      <c r="AJ1023" s="252"/>
      <c r="AK1023" s="252"/>
      <c r="AL1023" s="252"/>
    </row>
    <row r="1024" ht="15.75" customHeight="1">
      <c r="A1024" s="301"/>
      <c r="B1024" s="252"/>
      <c r="C1024" s="252"/>
      <c r="D1024" s="252"/>
      <c r="E1024" s="252"/>
      <c r="F1024" s="592"/>
      <c r="G1024" s="252"/>
      <c r="H1024" s="455"/>
      <c r="I1024" s="252"/>
      <c r="J1024" s="252"/>
      <c r="K1024" s="252"/>
      <c r="L1024" s="507"/>
      <c r="M1024" s="508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252"/>
      <c r="Y1024" s="252"/>
      <c r="Z1024" s="252"/>
      <c r="AA1024" s="252"/>
      <c r="AB1024" s="252"/>
      <c r="AC1024" s="252"/>
      <c r="AD1024" s="252"/>
      <c r="AE1024" s="252"/>
      <c r="AF1024" s="252"/>
      <c r="AG1024" s="252"/>
      <c r="AH1024" s="252"/>
      <c r="AI1024" s="252"/>
      <c r="AJ1024" s="252"/>
      <c r="AK1024" s="252"/>
      <c r="AL1024" s="252"/>
    </row>
    <row r="1025" ht="15.75" customHeight="1">
      <c r="A1025" s="301"/>
      <c r="B1025" s="252"/>
      <c r="C1025" s="252"/>
      <c r="D1025" s="252"/>
      <c r="E1025" s="252"/>
      <c r="F1025" s="592"/>
      <c r="G1025" s="252"/>
      <c r="H1025" s="455"/>
      <c r="I1025" s="252"/>
      <c r="J1025" s="252"/>
      <c r="K1025" s="252"/>
      <c r="L1025" s="507"/>
      <c r="M1025" s="508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252"/>
      <c r="Y1025" s="252"/>
      <c r="Z1025" s="252"/>
      <c r="AA1025" s="252"/>
      <c r="AB1025" s="252"/>
      <c r="AC1025" s="252"/>
      <c r="AD1025" s="252"/>
      <c r="AE1025" s="252"/>
      <c r="AF1025" s="252"/>
      <c r="AG1025" s="252"/>
      <c r="AH1025" s="252"/>
      <c r="AI1025" s="252"/>
      <c r="AJ1025" s="252"/>
      <c r="AK1025" s="252"/>
      <c r="AL1025" s="252"/>
    </row>
    <row r="1026" ht="15.75" customHeight="1">
      <c r="A1026" s="301"/>
      <c r="B1026" s="252"/>
      <c r="C1026" s="252"/>
      <c r="D1026" s="252"/>
      <c r="E1026" s="252"/>
      <c r="F1026" s="592"/>
      <c r="G1026" s="252"/>
      <c r="H1026" s="455"/>
      <c r="I1026" s="252"/>
      <c r="J1026" s="252"/>
      <c r="K1026" s="252"/>
      <c r="L1026" s="507"/>
      <c r="M1026" s="508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252"/>
      <c r="Y1026" s="252"/>
      <c r="Z1026" s="252"/>
      <c r="AA1026" s="252"/>
      <c r="AB1026" s="252"/>
      <c r="AC1026" s="252"/>
      <c r="AD1026" s="252"/>
      <c r="AE1026" s="252"/>
      <c r="AF1026" s="252"/>
      <c r="AG1026" s="252"/>
      <c r="AH1026" s="252"/>
      <c r="AI1026" s="252"/>
      <c r="AJ1026" s="252"/>
      <c r="AK1026" s="252"/>
      <c r="AL1026" s="252"/>
    </row>
    <row r="1027" ht="15.75" customHeight="1">
      <c r="A1027" s="301"/>
      <c r="B1027" s="252"/>
      <c r="C1027" s="252"/>
      <c r="D1027" s="252"/>
      <c r="E1027" s="252"/>
      <c r="F1027" s="592"/>
      <c r="G1027" s="252"/>
      <c r="H1027" s="455"/>
      <c r="I1027" s="252"/>
      <c r="J1027" s="252"/>
      <c r="K1027" s="252"/>
      <c r="L1027" s="507"/>
      <c r="M1027" s="508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/>
      <c r="X1027" s="252"/>
      <c r="Y1027" s="252"/>
      <c r="Z1027" s="252"/>
      <c r="AA1027" s="252"/>
      <c r="AB1027" s="252"/>
      <c r="AC1027" s="252"/>
      <c r="AD1027" s="252"/>
      <c r="AE1027" s="252"/>
      <c r="AF1027" s="252"/>
      <c r="AG1027" s="252"/>
      <c r="AH1027" s="252"/>
      <c r="AI1027" s="252"/>
      <c r="AJ1027" s="252"/>
      <c r="AK1027" s="252"/>
      <c r="AL1027" s="252"/>
    </row>
    <row r="1028" ht="15.75" customHeight="1">
      <c r="A1028" s="301"/>
      <c r="B1028" s="252"/>
      <c r="C1028" s="252"/>
      <c r="D1028" s="252"/>
      <c r="E1028" s="252"/>
      <c r="F1028" s="592"/>
      <c r="G1028" s="252"/>
      <c r="H1028" s="455"/>
      <c r="I1028" s="252"/>
      <c r="J1028" s="252"/>
      <c r="K1028" s="252"/>
      <c r="L1028" s="507"/>
      <c r="M1028" s="508"/>
      <c r="N1028" s="252"/>
      <c r="O1028" s="252"/>
      <c r="P1028" s="252"/>
      <c r="Q1028" s="252"/>
      <c r="R1028" s="252"/>
      <c r="S1028" s="252"/>
      <c r="T1028" s="252"/>
      <c r="U1028" s="252"/>
      <c r="V1028" s="252"/>
      <c r="W1028" s="252"/>
      <c r="X1028" s="252"/>
      <c r="Y1028" s="252"/>
      <c r="Z1028" s="252"/>
      <c r="AA1028" s="252"/>
      <c r="AB1028" s="252"/>
      <c r="AC1028" s="252"/>
      <c r="AD1028" s="252"/>
      <c r="AE1028" s="252"/>
      <c r="AF1028" s="252"/>
      <c r="AG1028" s="252"/>
      <c r="AH1028" s="252"/>
      <c r="AI1028" s="252"/>
      <c r="AJ1028" s="252"/>
      <c r="AK1028" s="252"/>
      <c r="AL1028" s="252"/>
    </row>
    <row r="1029" ht="15.75" customHeight="1">
      <c r="A1029" s="301"/>
      <c r="B1029" s="252"/>
      <c r="C1029" s="252"/>
      <c r="D1029" s="252"/>
      <c r="E1029" s="252"/>
      <c r="F1029" s="592"/>
      <c r="G1029" s="252"/>
      <c r="H1029" s="455"/>
      <c r="I1029" s="252"/>
      <c r="J1029" s="252"/>
      <c r="K1029" s="252"/>
      <c r="L1029" s="507"/>
      <c r="M1029" s="508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252"/>
      <c r="Y1029" s="252"/>
      <c r="Z1029" s="252"/>
      <c r="AA1029" s="252"/>
      <c r="AB1029" s="252"/>
      <c r="AC1029" s="252"/>
      <c r="AD1029" s="252"/>
      <c r="AE1029" s="252"/>
      <c r="AF1029" s="252"/>
      <c r="AG1029" s="252"/>
      <c r="AH1029" s="252"/>
      <c r="AI1029" s="252"/>
      <c r="AJ1029" s="252"/>
      <c r="AK1029" s="252"/>
      <c r="AL1029" s="252"/>
    </row>
    <row r="1030" ht="15.75" customHeight="1">
      <c r="A1030" s="301"/>
      <c r="B1030" s="252"/>
      <c r="C1030" s="252"/>
      <c r="D1030" s="252"/>
      <c r="E1030" s="252"/>
      <c r="F1030" s="592"/>
      <c r="G1030" s="252"/>
      <c r="H1030" s="455"/>
      <c r="I1030" s="252"/>
      <c r="J1030" s="252"/>
      <c r="K1030" s="252"/>
      <c r="L1030" s="507"/>
      <c r="M1030" s="508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252"/>
      <c r="Y1030" s="252"/>
      <c r="Z1030" s="252"/>
      <c r="AA1030" s="252"/>
      <c r="AB1030" s="252"/>
      <c r="AC1030" s="252"/>
      <c r="AD1030" s="252"/>
      <c r="AE1030" s="252"/>
      <c r="AF1030" s="252"/>
      <c r="AG1030" s="252"/>
      <c r="AH1030" s="252"/>
      <c r="AI1030" s="252"/>
      <c r="AJ1030" s="252"/>
      <c r="AK1030" s="252"/>
      <c r="AL1030" s="252"/>
    </row>
    <row r="1031" ht="15.75" customHeight="1">
      <c r="A1031" s="301"/>
      <c r="B1031" s="252"/>
      <c r="C1031" s="252"/>
      <c r="D1031" s="252"/>
      <c r="E1031" s="252"/>
      <c r="F1031" s="592"/>
      <c r="G1031" s="252"/>
      <c r="H1031" s="455"/>
      <c r="I1031" s="252"/>
      <c r="J1031" s="252"/>
      <c r="K1031" s="252"/>
      <c r="L1031" s="507"/>
      <c r="M1031" s="508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252"/>
      <c r="Y1031" s="252"/>
      <c r="Z1031" s="252"/>
      <c r="AA1031" s="252"/>
      <c r="AB1031" s="252"/>
      <c r="AC1031" s="252"/>
      <c r="AD1031" s="252"/>
      <c r="AE1031" s="252"/>
      <c r="AF1031" s="252"/>
      <c r="AG1031" s="252"/>
      <c r="AH1031" s="252"/>
      <c r="AI1031" s="252"/>
      <c r="AJ1031" s="252"/>
      <c r="AK1031" s="252"/>
      <c r="AL1031" s="252"/>
    </row>
    <row r="1032" ht="15.75" customHeight="1">
      <c r="A1032" s="301"/>
      <c r="B1032" s="252"/>
      <c r="C1032" s="252"/>
      <c r="D1032" s="252"/>
      <c r="E1032" s="252"/>
      <c r="F1032" s="592"/>
      <c r="G1032" s="252"/>
      <c r="H1032" s="455"/>
      <c r="I1032" s="252"/>
      <c r="J1032" s="252"/>
      <c r="K1032" s="252"/>
      <c r="L1032" s="507"/>
      <c r="M1032" s="508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252"/>
      <c r="Y1032" s="252"/>
      <c r="Z1032" s="252"/>
      <c r="AA1032" s="252"/>
      <c r="AB1032" s="252"/>
      <c r="AC1032" s="252"/>
      <c r="AD1032" s="252"/>
      <c r="AE1032" s="252"/>
      <c r="AF1032" s="252"/>
      <c r="AG1032" s="252"/>
      <c r="AH1032" s="252"/>
      <c r="AI1032" s="252"/>
      <c r="AJ1032" s="252"/>
      <c r="AK1032" s="252"/>
      <c r="AL1032" s="252"/>
    </row>
    <row r="1033" ht="15.75" customHeight="1">
      <c r="A1033" s="301"/>
      <c r="B1033" s="252"/>
      <c r="C1033" s="252"/>
      <c r="D1033" s="252"/>
      <c r="E1033" s="252"/>
      <c r="F1033" s="592"/>
      <c r="G1033" s="252"/>
      <c r="H1033" s="455"/>
      <c r="I1033" s="252"/>
      <c r="J1033" s="252"/>
      <c r="K1033" s="252"/>
      <c r="L1033" s="507"/>
      <c r="M1033" s="508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252"/>
      <c r="Y1033" s="252"/>
      <c r="Z1033" s="252"/>
      <c r="AA1033" s="252"/>
      <c r="AB1033" s="252"/>
      <c r="AC1033" s="252"/>
      <c r="AD1033" s="252"/>
      <c r="AE1033" s="252"/>
      <c r="AF1033" s="252"/>
      <c r="AG1033" s="252"/>
      <c r="AH1033" s="252"/>
      <c r="AI1033" s="252"/>
      <c r="AJ1033" s="252"/>
      <c r="AK1033" s="252"/>
      <c r="AL1033" s="252"/>
    </row>
    <row r="1034" ht="15.75" customHeight="1">
      <c r="A1034" s="301"/>
      <c r="B1034" s="252"/>
      <c r="C1034" s="252"/>
      <c r="D1034" s="252"/>
      <c r="E1034" s="252"/>
      <c r="F1034" s="592"/>
      <c r="G1034" s="252"/>
      <c r="H1034" s="455"/>
      <c r="I1034" s="252"/>
      <c r="J1034" s="252"/>
      <c r="K1034" s="252"/>
      <c r="L1034" s="507"/>
      <c r="M1034" s="508"/>
      <c r="N1034" s="252"/>
      <c r="O1034" s="252"/>
      <c r="P1034" s="252"/>
      <c r="Q1034" s="252"/>
      <c r="R1034" s="252"/>
      <c r="S1034" s="252"/>
      <c r="T1034" s="252"/>
      <c r="U1034" s="252"/>
      <c r="V1034" s="252"/>
      <c r="W1034" s="252"/>
      <c r="X1034" s="252"/>
      <c r="Y1034" s="252"/>
      <c r="Z1034" s="252"/>
      <c r="AA1034" s="252"/>
      <c r="AB1034" s="252"/>
      <c r="AC1034" s="252"/>
      <c r="AD1034" s="252"/>
      <c r="AE1034" s="252"/>
      <c r="AF1034" s="252"/>
      <c r="AG1034" s="252"/>
      <c r="AH1034" s="252"/>
      <c r="AI1034" s="252"/>
      <c r="AJ1034" s="252"/>
      <c r="AK1034" s="252"/>
      <c r="AL1034" s="252"/>
    </row>
    <row r="1035" ht="15.75" customHeight="1">
      <c r="A1035" s="301"/>
      <c r="B1035" s="252"/>
      <c r="C1035" s="252"/>
      <c r="D1035" s="252"/>
      <c r="E1035" s="252"/>
      <c r="F1035" s="592"/>
      <c r="G1035" s="252"/>
      <c r="H1035" s="455"/>
      <c r="I1035" s="252"/>
      <c r="J1035" s="252"/>
      <c r="K1035" s="252"/>
      <c r="L1035" s="507"/>
      <c r="M1035" s="508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252"/>
      <c r="Y1035" s="252"/>
      <c r="Z1035" s="252"/>
      <c r="AA1035" s="252"/>
      <c r="AB1035" s="252"/>
      <c r="AC1035" s="252"/>
      <c r="AD1035" s="252"/>
      <c r="AE1035" s="252"/>
      <c r="AF1035" s="252"/>
      <c r="AG1035" s="252"/>
      <c r="AH1035" s="252"/>
      <c r="AI1035" s="252"/>
      <c r="AJ1035" s="252"/>
      <c r="AK1035" s="252"/>
      <c r="AL1035" s="252"/>
    </row>
    <row r="1036" ht="15.75" customHeight="1">
      <c r="A1036" s="301"/>
      <c r="B1036" s="252"/>
      <c r="C1036" s="252"/>
      <c r="D1036" s="252"/>
      <c r="E1036" s="252"/>
      <c r="F1036" s="592"/>
      <c r="G1036" s="252"/>
      <c r="H1036" s="455"/>
      <c r="I1036" s="252"/>
      <c r="J1036" s="252"/>
      <c r="K1036" s="252"/>
      <c r="L1036" s="507"/>
      <c r="M1036" s="508"/>
      <c r="N1036" s="252"/>
      <c r="O1036" s="252"/>
      <c r="P1036" s="252"/>
      <c r="Q1036" s="252"/>
      <c r="R1036" s="252"/>
      <c r="S1036" s="252"/>
      <c r="T1036" s="252"/>
      <c r="U1036" s="252"/>
      <c r="V1036" s="252"/>
      <c r="W1036" s="252"/>
      <c r="X1036" s="252"/>
      <c r="Y1036" s="252"/>
      <c r="Z1036" s="252"/>
      <c r="AA1036" s="252"/>
      <c r="AB1036" s="252"/>
      <c r="AC1036" s="252"/>
      <c r="AD1036" s="252"/>
      <c r="AE1036" s="252"/>
      <c r="AF1036" s="252"/>
      <c r="AG1036" s="252"/>
      <c r="AH1036" s="252"/>
      <c r="AI1036" s="252"/>
      <c r="AJ1036" s="252"/>
      <c r="AK1036" s="252"/>
      <c r="AL1036" s="252"/>
    </row>
    <row r="1037" ht="15.75" customHeight="1">
      <c r="A1037" s="301"/>
      <c r="B1037" s="252"/>
      <c r="C1037" s="252"/>
      <c r="D1037" s="252"/>
      <c r="E1037" s="252"/>
      <c r="F1037" s="592"/>
      <c r="G1037" s="252"/>
      <c r="H1037" s="455"/>
      <c r="I1037" s="252"/>
      <c r="J1037" s="252"/>
      <c r="K1037" s="252"/>
      <c r="L1037" s="507"/>
      <c r="M1037" s="508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/>
      <c r="X1037" s="252"/>
      <c r="Y1037" s="252"/>
      <c r="Z1037" s="252"/>
      <c r="AA1037" s="252"/>
      <c r="AB1037" s="252"/>
      <c r="AC1037" s="252"/>
      <c r="AD1037" s="252"/>
      <c r="AE1037" s="252"/>
      <c r="AF1037" s="252"/>
      <c r="AG1037" s="252"/>
      <c r="AH1037" s="252"/>
      <c r="AI1037" s="252"/>
      <c r="AJ1037" s="252"/>
      <c r="AK1037" s="252"/>
      <c r="AL1037" s="252"/>
    </row>
    <row r="1038" ht="15.75" customHeight="1">
      <c r="A1038" s="301"/>
      <c r="B1038" s="252"/>
      <c r="C1038" s="252"/>
      <c r="D1038" s="252"/>
      <c r="E1038" s="252"/>
      <c r="F1038" s="592"/>
      <c r="G1038" s="252"/>
      <c r="H1038" s="455"/>
      <c r="I1038" s="252"/>
      <c r="J1038" s="252"/>
      <c r="K1038" s="252"/>
      <c r="L1038" s="507"/>
      <c r="M1038" s="508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252"/>
      <c r="Y1038" s="252"/>
      <c r="Z1038" s="252"/>
      <c r="AA1038" s="252"/>
      <c r="AB1038" s="252"/>
      <c r="AC1038" s="252"/>
      <c r="AD1038" s="252"/>
      <c r="AE1038" s="252"/>
      <c r="AF1038" s="252"/>
      <c r="AG1038" s="252"/>
      <c r="AH1038" s="252"/>
      <c r="AI1038" s="252"/>
      <c r="AJ1038" s="252"/>
      <c r="AK1038" s="252"/>
      <c r="AL1038" s="252"/>
    </row>
    <row r="1039" ht="15.75" customHeight="1">
      <c r="A1039" s="301"/>
      <c r="B1039" s="252"/>
      <c r="C1039" s="252"/>
      <c r="D1039" s="252"/>
      <c r="E1039" s="252"/>
      <c r="F1039" s="592"/>
      <c r="G1039" s="252"/>
      <c r="H1039" s="455"/>
      <c r="I1039" s="252"/>
      <c r="J1039" s="252"/>
      <c r="K1039" s="252"/>
      <c r="L1039" s="507"/>
      <c r="M1039" s="508"/>
      <c r="N1039" s="252"/>
      <c r="O1039" s="252"/>
      <c r="P1039" s="252"/>
      <c r="Q1039" s="252"/>
      <c r="R1039" s="252"/>
      <c r="S1039" s="252"/>
      <c r="T1039" s="252"/>
      <c r="U1039" s="252"/>
      <c r="V1039" s="252"/>
      <c r="W1039" s="252"/>
      <c r="X1039" s="252"/>
      <c r="Y1039" s="252"/>
      <c r="Z1039" s="252"/>
      <c r="AA1039" s="252"/>
      <c r="AB1039" s="252"/>
      <c r="AC1039" s="252"/>
      <c r="AD1039" s="252"/>
      <c r="AE1039" s="252"/>
      <c r="AF1039" s="252"/>
      <c r="AG1039" s="252"/>
      <c r="AH1039" s="252"/>
      <c r="AI1039" s="252"/>
      <c r="AJ1039" s="252"/>
      <c r="AK1039" s="252"/>
      <c r="AL1039" s="252"/>
    </row>
    <row r="1040" ht="15.75" customHeight="1">
      <c r="A1040" s="301"/>
      <c r="B1040" s="252"/>
      <c r="C1040" s="252"/>
      <c r="D1040" s="252"/>
      <c r="E1040" s="252"/>
      <c r="F1040" s="592"/>
      <c r="G1040" s="252"/>
      <c r="H1040" s="455"/>
      <c r="I1040" s="252"/>
      <c r="J1040" s="252"/>
      <c r="K1040" s="252"/>
      <c r="L1040" s="507"/>
      <c r="M1040" s="508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252"/>
      <c r="Y1040" s="252"/>
      <c r="Z1040" s="252"/>
      <c r="AA1040" s="252"/>
      <c r="AB1040" s="252"/>
      <c r="AC1040" s="252"/>
      <c r="AD1040" s="252"/>
      <c r="AE1040" s="252"/>
      <c r="AF1040" s="252"/>
      <c r="AG1040" s="252"/>
      <c r="AH1040" s="252"/>
      <c r="AI1040" s="252"/>
      <c r="AJ1040" s="252"/>
      <c r="AK1040" s="252"/>
      <c r="AL1040" s="252"/>
    </row>
    <row r="1041" ht="15.75" customHeight="1">
      <c r="A1041" s="301"/>
      <c r="B1041" s="252"/>
      <c r="C1041" s="252"/>
      <c r="D1041" s="252"/>
      <c r="E1041" s="252"/>
      <c r="F1041" s="592"/>
      <c r="G1041" s="252"/>
      <c r="H1041" s="455"/>
      <c r="I1041" s="252"/>
      <c r="J1041" s="252"/>
      <c r="K1041" s="252"/>
      <c r="L1041" s="507"/>
      <c r="M1041" s="508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252"/>
      <c r="Y1041" s="252"/>
      <c r="Z1041" s="252"/>
      <c r="AA1041" s="252"/>
      <c r="AB1041" s="252"/>
      <c r="AC1041" s="252"/>
      <c r="AD1041" s="252"/>
      <c r="AE1041" s="252"/>
      <c r="AF1041" s="252"/>
      <c r="AG1041" s="252"/>
      <c r="AH1041" s="252"/>
      <c r="AI1041" s="252"/>
      <c r="AJ1041" s="252"/>
      <c r="AK1041" s="252"/>
      <c r="AL1041" s="252"/>
    </row>
    <row r="1042" ht="15.75" customHeight="1">
      <c r="A1042" s="301"/>
      <c r="B1042" s="252"/>
      <c r="C1042" s="252"/>
      <c r="D1042" s="252"/>
      <c r="E1042" s="252"/>
      <c r="F1042" s="592"/>
      <c r="G1042" s="252"/>
      <c r="H1042" s="455"/>
      <c r="I1042" s="252"/>
      <c r="J1042" s="252"/>
      <c r="K1042" s="252"/>
      <c r="L1042" s="507"/>
      <c r="M1042" s="508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252"/>
      <c r="Y1042" s="252"/>
      <c r="Z1042" s="252"/>
      <c r="AA1042" s="252"/>
      <c r="AB1042" s="252"/>
      <c r="AC1042" s="252"/>
      <c r="AD1042" s="252"/>
      <c r="AE1042" s="252"/>
      <c r="AF1042" s="252"/>
      <c r="AG1042" s="252"/>
      <c r="AH1042" s="252"/>
      <c r="AI1042" s="252"/>
      <c r="AJ1042" s="252"/>
      <c r="AK1042" s="252"/>
      <c r="AL1042" s="252"/>
    </row>
    <row r="1043" ht="15.75" customHeight="1">
      <c r="A1043" s="301"/>
      <c r="B1043" s="252"/>
      <c r="C1043" s="252"/>
      <c r="D1043" s="252"/>
      <c r="E1043" s="252"/>
      <c r="F1043" s="592"/>
      <c r="G1043" s="252"/>
      <c r="H1043" s="455"/>
      <c r="I1043" s="252"/>
      <c r="J1043" s="252"/>
      <c r="K1043" s="252"/>
      <c r="L1043" s="507"/>
      <c r="M1043" s="508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252"/>
      <c r="Y1043" s="252"/>
      <c r="Z1043" s="252"/>
      <c r="AA1043" s="252"/>
      <c r="AB1043" s="252"/>
      <c r="AC1043" s="252"/>
      <c r="AD1043" s="252"/>
      <c r="AE1043" s="252"/>
      <c r="AF1043" s="252"/>
      <c r="AG1043" s="252"/>
      <c r="AH1043" s="252"/>
      <c r="AI1043" s="252"/>
      <c r="AJ1043" s="252"/>
      <c r="AK1043" s="252"/>
      <c r="AL1043" s="252"/>
    </row>
    <row r="1044" ht="15.75" customHeight="1">
      <c r="A1044" s="301"/>
      <c r="B1044" s="252"/>
      <c r="C1044" s="252"/>
      <c r="D1044" s="252"/>
      <c r="E1044" s="252"/>
      <c r="F1044" s="592"/>
      <c r="G1044" s="252"/>
      <c r="H1044" s="455"/>
      <c r="I1044" s="252"/>
      <c r="J1044" s="252"/>
      <c r="K1044" s="252"/>
      <c r="L1044" s="507"/>
      <c r="M1044" s="508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252"/>
      <c r="Y1044" s="252"/>
      <c r="Z1044" s="252"/>
      <c r="AA1044" s="252"/>
      <c r="AB1044" s="252"/>
      <c r="AC1044" s="252"/>
      <c r="AD1044" s="252"/>
      <c r="AE1044" s="252"/>
      <c r="AF1044" s="252"/>
      <c r="AG1044" s="252"/>
      <c r="AH1044" s="252"/>
      <c r="AI1044" s="252"/>
      <c r="AJ1044" s="252"/>
      <c r="AK1044" s="252"/>
      <c r="AL1044" s="252"/>
    </row>
    <row r="1045" ht="15.75" customHeight="1">
      <c r="A1045" s="301"/>
      <c r="B1045" s="252"/>
      <c r="C1045" s="252"/>
      <c r="D1045" s="252"/>
      <c r="E1045" s="252"/>
      <c r="F1045" s="592"/>
      <c r="G1045" s="252"/>
      <c r="H1045" s="455"/>
      <c r="I1045" s="252"/>
      <c r="J1045" s="252"/>
      <c r="K1045" s="252"/>
      <c r="L1045" s="507"/>
      <c r="M1045" s="508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/>
      <c r="X1045" s="252"/>
      <c r="Y1045" s="252"/>
      <c r="Z1045" s="252"/>
      <c r="AA1045" s="252"/>
      <c r="AB1045" s="252"/>
      <c r="AC1045" s="252"/>
      <c r="AD1045" s="252"/>
      <c r="AE1045" s="252"/>
      <c r="AF1045" s="252"/>
      <c r="AG1045" s="252"/>
      <c r="AH1045" s="252"/>
      <c r="AI1045" s="252"/>
      <c r="AJ1045" s="252"/>
      <c r="AK1045" s="252"/>
      <c r="AL1045" s="252"/>
    </row>
    <row r="1046" ht="15.75" customHeight="1">
      <c r="A1046" s="301"/>
      <c r="B1046" s="252"/>
      <c r="C1046" s="252"/>
      <c r="D1046" s="252"/>
      <c r="E1046" s="252"/>
      <c r="F1046" s="592"/>
      <c r="G1046" s="252"/>
      <c r="H1046" s="455"/>
      <c r="I1046" s="252"/>
      <c r="J1046" s="252"/>
      <c r="K1046" s="252"/>
      <c r="L1046" s="507"/>
      <c r="M1046" s="508"/>
      <c r="N1046" s="252"/>
      <c r="O1046" s="252"/>
      <c r="P1046" s="252"/>
      <c r="Q1046" s="252"/>
      <c r="R1046" s="252"/>
      <c r="S1046" s="252"/>
      <c r="T1046" s="252"/>
      <c r="U1046" s="252"/>
      <c r="V1046" s="252"/>
      <c r="W1046" s="252"/>
      <c r="X1046" s="252"/>
      <c r="Y1046" s="252"/>
      <c r="Z1046" s="252"/>
      <c r="AA1046" s="252"/>
      <c r="AB1046" s="252"/>
      <c r="AC1046" s="252"/>
      <c r="AD1046" s="252"/>
      <c r="AE1046" s="252"/>
      <c r="AF1046" s="252"/>
      <c r="AG1046" s="252"/>
      <c r="AH1046" s="252"/>
      <c r="AI1046" s="252"/>
      <c r="AJ1046" s="252"/>
      <c r="AK1046" s="252"/>
      <c r="AL1046" s="252"/>
    </row>
    <row r="1047" ht="15.75" customHeight="1">
      <c r="A1047" s="301"/>
      <c r="B1047" s="252"/>
      <c r="C1047" s="252"/>
      <c r="D1047" s="252"/>
      <c r="E1047" s="252"/>
      <c r="F1047" s="592"/>
      <c r="G1047" s="252"/>
      <c r="H1047" s="455"/>
      <c r="I1047" s="252"/>
      <c r="J1047" s="252"/>
      <c r="K1047" s="252"/>
      <c r="L1047" s="507"/>
      <c r="M1047" s="508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252"/>
      <c r="Y1047" s="252"/>
      <c r="Z1047" s="252"/>
      <c r="AA1047" s="252"/>
      <c r="AB1047" s="252"/>
      <c r="AC1047" s="252"/>
      <c r="AD1047" s="252"/>
      <c r="AE1047" s="252"/>
      <c r="AF1047" s="252"/>
      <c r="AG1047" s="252"/>
      <c r="AH1047" s="252"/>
      <c r="AI1047" s="252"/>
      <c r="AJ1047" s="252"/>
      <c r="AK1047" s="252"/>
      <c r="AL1047" s="252"/>
    </row>
    <row r="1048" ht="15.75" customHeight="1">
      <c r="A1048" s="301"/>
      <c r="B1048" s="252"/>
      <c r="C1048" s="252"/>
      <c r="D1048" s="252"/>
      <c r="E1048" s="252"/>
      <c r="F1048" s="592"/>
      <c r="G1048" s="252"/>
      <c r="H1048" s="455"/>
      <c r="I1048" s="252"/>
      <c r="J1048" s="252"/>
      <c r="K1048" s="252"/>
      <c r="L1048" s="507"/>
      <c r="M1048" s="508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252"/>
      <c r="Y1048" s="252"/>
      <c r="Z1048" s="252"/>
      <c r="AA1048" s="252"/>
      <c r="AB1048" s="252"/>
      <c r="AC1048" s="252"/>
      <c r="AD1048" s="252"/>
      <c r="AE1048" s="252"/>
      <c r="AF1048" s="252"/>
      <c r="AG1048" s="252"/>
      <c r="AH1048" s="252"/>
      <c r="AI1048" s="252"/>
      <c r="AJ1048" s="252"/>
      <c r="AK1048" s="252"/>
      <c r="AL1048" s="252"/>
    </row>
    <row r="1049" ht="15.75" customHeight="1">
      <c r="A1049" s="301"/>
      <c r="B1049" s="252"/>
      <c r="C1049" s="252"/>
      <c r="D1049" s="252"/>
      <c r="E1049" s="252"/>
      <c r="F1049" s="592"/>
      <c r="G1049" s="252"/>
      <c r="H1049" s="455"/>
      <c r="I1049" s="252"/>
      <c r="J1049" s="252"/>
      <c r="K1049" s="252"/>
      <c r="L1049" s="507"/>
      <c r="M1049" s="508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252"/>
      <c r="Y1049" s="252"/>
      <c r="Z1049" s="252"/>
      <c r="AA1049" s="252"/>
      <c r="AB1049" s="252"/>
      <c r="AC1049" s="252"/>
      <c r="AD1049" s="252"/>
      <c r="AE1049" s="252"/>
      <c r="AF1049" s="252"/>
      <c r="AG1049" s="252"/>
      <c r="AH1049" s="252"/>
      <c r="AI1049" s="252"/>
      <c r="AJ1049" s="252"/>
      <c r="AK1049" s="252"/>
      <c r="AL1049" s="252"/>
    </row>
    <row r="1050" ht="15.75" customHeight="1">
      <c r="A1050" s="301"/>
      <c r="B1050" s="252"/>
      <c r="C1050" s="252"/>
      <c r="D1050" s="252"/>
      <c r="E1050" s="252"/>
      <c r="F1050" s="592"/>
      <c r="G1050" s="252"/>
      <c r="H1050" s="455"/>
      <c r="I1050" s="252"/>
      <c r="J1050" s="252"/>
      <c r="K1050" s="252"/>
      <c r="L1050" s="507"/>
      <c r="M1050" s="508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252"/>
      <c r="Y1050" s="252"/>
      <c r="Z1050" s="252"/>
      <c r="AA1050" s="252"/>
      <c r="AB1050" s="252"/>
      <c r="AC1050" s="252"/>
      <c r="AD1050" s="252"/>
      <c r="AE1050" s="252"/>
      <c r="AF1050" s="252"/>
      <c r="AG1050" s="252"/>
      <c r="AH1050" s="252"/>
      <c r="AI1050" s="252"/>
      <c r="AJ1050" s="252"/>
      <c r="AK1050" s="252"/>
      <c r="AL1050" s="252"/>
    </row>
    <row r="1051" ht="15.75" customHeight="1">
      <c r="A1051" s="301"/>
      <c r="B1051" s="252"/>
      <c r="C1051" s="252"/>
      <c r="D1051" s="252"/>
      <c r="E1051" s="252"/>
      <c r="F1051" s="592"/>
      <c r="G1051" s="252"/>
      <c r="H1051" s="455"/>
      <c r="I1051" s="252"/>
      <c r="J1051" s="252"/>
      <c r="K1051" s="252"/>
      <c r="L1051" s="507"/>
      <c r="M1051" s="508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252"/>
      <c r="Y1051" s="252"/>
      <c r="Z1051" s="252"/>
      <c r="AA1051" s="252"/>
      <c r="AB1051" s="252"/>
      <c r="AC1051" s="252"/>
      <c r="AD1051" s="252"/>
      <c r="AE1051" s="252"/>
      <c r="AF1051" s="252"/>
      <c r="AG1051" s="252"/>
      <c r="AH1051" s="252"/>
      <c r="AI1051" s="252"/>
      <c r="AJ1051" s="252"/>
      <c r="AK1051" s="252"/>
      <c r="AL1051" s="252"/>
    </row>
    <row r="1052" ht="15.75" customHeight="1">
      <c r="A1052" s="301"/>
      <c r="B1052" s="252"/>
      <c r="C1052" s="252"/>
      <c r="D1052" s="252"/>
      <c r="E1052" s="252"/>
      <c r="F1052" s="592"/>
      <c r="G1052" s="252"/>
      <c r="H1052" s="455"/>
      <c r="I1052" s="252"/>
      <c r="J1052" s="252"/>
      <c r="K1052" s="252"/>
      <c r="L1052" s="507"/>
      <c r="M1052" s="508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252"/>
      <c r="Y1052" s="252"/>
      <c r="Z1052" s="252"/>
      <c r="AA1052" s="252"/>
      <c r="AB1052" s="252"/>
      <c r="AC1052" s="252"/>
      <c r="AD1052" s="252"/>
      <c r="AE1052" s="252"/>
      <c r="AF1052" s="252"/>
      <c r="AG1052" s="252"/>
      <c r="AH1052" s="252"/>
      <c r="AI1052" s="252"/>
      <c r="AJ1052" s="252"/>
      <c r="AK1052" s="252"/>
      <c r="AL1052" s="252"/>
    </row>
    <row r="1053" ht="15.75" customHeight="1">
      <c r="A1053" s="301"/>
      <c r="B1053" s="252"/>
      <c r="C1053" s="252"/>
      <c r="D1053" s="252"/>
      <c r="E1053" s="252"/>
      <c r="F1053" s="592"/>
      <c r="G1053" s="252"/>
      <c r="H1053" s="455"/>
      <c r="I1053" s="252"/>
      <c r="J1053" s="252"/>
      <c r="K1053" s="252"/>
      <c r="L1053" s="507"/>
      <c r="M1053" s="508"/>
      <c r="N1053" s="252"/>
      <c r="O1053" s="252"/>
      <c r="P1053" s="252"/>
      <c r="Q1053" s="252"/>
      <c r="R1053" s="252"/>
      <c r="S1053" s="252"/>
      <c r="T1053" s="252"/>
      <c r="U1053" s="252"/>
      <c r="V1053" s="252"/>
      <c r="W1053" s="252"/>
      <c r="X1053" s="252"/>
      <c r="Y1053" s="252"/>
      <c r="Z1053" s="252"/>
      <c r="AA1053" s="252"/>
      <c r="AB1053" s="252"/>
      <c r="AC1053" s="252"/>
      <c r="AD1053" s="252"/>
      <c r="AE1053" s="252"/>
      <c r="AF1053" s="252"/>
      <c r="AG1053" s="252"/>
      <c r="AH1053" s="252"/>
      <c r="AI1053" s="252"/>
      <c r="AJ1053" s="252"/>
      <c r="AK1053" s="252"/>
      <c r="AL1053" s="252"/>
    </row>
    <row r="1054" ht="15.75" customHeight="1">
      <c r="A1054" s="301"/>
      <c r="B1054" s="252"/>
      <c r="C1054" s="252"/>
      <c r="D1054" s="252"/>
      <c r="E1054" s="252"/>
      <c r="F1054" s="592"/>
      <c r="G1054" s="252"/>
      <c r="H1054" s="455"/>
      <c r="I1054" s="252"/>
      <c r="J1054" s="252"/>
      <c r="K1054" s="252"/>
      <c r="L1054" s="507"/>
      <c r="M1054" s="508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252"/>
      <c r="Y1054" s="252"/>
      <c r="Z1054" s="252"/>
      <c r="AA1054" s="252"/>
      <c r="AB1054" s="252"/>
      <c r="AC1054" s="252"/>
      <c r="AD1054" s="252"/>
      <c r="AE1054" s="252"/>
      <c r="AF1054" s="252"/>
      <c r="AG1054" s="252"/>
      <c r="AH1054" s="252"/>
      <c r="AI1054" s="252"/>
      <c r="AJ1054" s="252"/>
      <c r="AK1054" s="252"/>
      <c r="AL1054" s="252"/>
    </row>
    <row r="1055" ht="15.75" customHeight="1">
      <c r="A1055" s="301"/>
      <c r="B1055" s="252"/>
      <c r="C1055" s="252"/>
      <c r="D1055" s="252"/>
      <c r="E1055" s="252"/>
      <c r="F1055" s="592"/>
      <c r="G1055" s="252"/>
      <c r="H1055" s="455"/>
      <c r="I1055" s="252"/>
      <c r="J1055" s="252"/>
      <c r="K1055" s="252"/>
      <c r="L1055" s="507"/>
      <c r="M1055" s="508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/>
      <c r="X1055" s="252"/>
      <c r="Y1055" s="252"/>
      <c r="Z1055" s="252"/>
      <c r="AA1055" s="252"/>
      <c r="AB1055" s="252"/>
      <c r="AC1055" s="252"/>
      <c r="AD1055" s="252"/>
      <c r="AE1055" s="252"/>
      <c r="AF1055" s="252"/>
      <c r="AG1055" s="252"/>
      <c r="AH1055" s="252"/>
      <c r="AI1055" s="252"/>
      <c r="AJ1055" s="252"/>
      <c r="AK1055" s="252"/>
      <c r="AL1055" s="252"/>
    </row>
    <row r="1056" ht="15.75" customHeight="1">
      <c r="A1056" s="301"/>
      <c r="B1056" s="252"/>
      <c r="C1056" s="252"/>
      <c r="D1056" s="252"/>
      <c r="E1056" s="252"/>
      <c r="F1056" s="592"/>
      <c r="G1056" s="252"/>
      <c r="H1056" s="455"/>
      <c r="I1056" s="252"/>
      <c r="J1056" s="252"/>
      <c r="K1056" s="252"/>
      <c r="L1056" s="507"/>
      <c r="M1056" s="508"/>
      <c r="N1056" s="252"/>
      <c r="O1056" s="252"/>
      <c r="P1056" s="252"/>
      <c r="Q1056" s="252"/>
      <c r="R1056" s="252"/>
      <c r="S1056" s="252"/>
      <c r="T1056" s="252"/>
      <c r="U1056" s="252"/>
      <c r="V1056" s="252"/>
      <c r="W1056" s="252"/>
      <c r="X1056" s="252"/>
      <c r="Y1056" s="252"/>
      <c r="Z1056" s="252"/>
      <c r="AA1056" s="252"/>
      <c r="AB1056" s="252"/>
      <c r="AC1056" s="252"/>
      <c r="AD1056" s="252"/>
      <c r="AE1056" s="252"/>
      <c r="AF1056" s="252"/>
      <c r="AG1056" s="252"/>
      <c r="AH1056" s="252"/>
      <c r="AI1056" s="252"/>
      <c r="AJ1056" s="252"/>
      <c r="AK1056" s="252"/>
      <c r="AL1056" s="252"/>
    </row>
    <row r="1057" ht="15.75" customHeight="1">
      <c r="A1057" s="301"/>
      <c r="B1057" s="252"/>
      <c r="C1057" s="252"/>
      <c r="D1057" s="252"/>
      <c r="E1057" s="252"/>
      <c r="F1057" s="592"/>
      <c r="G1057" s="252"/>
      <c r="H1057" s="455"/>
      <c r="I1057" s="252"/>
      <c r="J1057" s="252"/>
      <c r="K1057" s="252"/>
      <c r="L1057" s="507"/>
      <c r="M1057" s="508"/>
      <c r="N1057" s="252"/>
      <c r="O1057" s="252"/>
      <c r="P1057" s="252"/>
      <c r="Q1057" s="252"/>
      <c r="R1057" s="252"/>
      <c r="S1057" s="252"/>
      <c r="T1057" s="252"/>
      <c r="U1057" s="252"/>
      <c r="V1057" s="252"/>
      <c r="W1057" s="252"/>
      <c r="X1057" s="252"/>
      <c r="Y1057" s="252"/>
      <c r="Z1057" s="252"/>
      <c r="AA1057" s="252"/>
      <c r="AB1057" s="252"/>
      <c r="AC1057" s="252"/>
      <c r="AD1057" s="252"/>
      <c r="AE1057" s="252"/>
      <c r="AF1057" s="252"/>
      <c r="AG1057" s="252"/>
      <c r="AH1057" s="252"/>
      <c r="AI1057" s="252"/>
      <c r="AJ1057" s="252"/>
      <c r="AK1057" s="252"/>
      <c r="AL1057" s="252"/>
    </row>
    <row r="1058" ht="15.75" customHeight="1">
      <c r="A1058" s="301"/>
      <c r="B1058" s="252"/>
      <c r="C1058" s="252"/>
      <c r="D1058" s="252"/>
      <c r="E1058" s="252"/>
      <c r="F1058" s="592"/>
      <c r="G1058" s="252"/>
      <c r="H1058" s="455"/>
      <c r="I1058" s="252"/>
      <c r="J1058" s="252"/>
      <c r="K1058" s="252"/>
      <c r="L1058" s="507"/>
      <c r="M1058" s="508"/>
      <c r="N1058" s="252"/>
      <c r="O1058" s="252"/>
      <c r="P1058" s="252"/>
      <c r="Q1058" s="252"/>
      <c r="R1058" s="252"/>
      <c r="S1058" s="252"/>
      <c r="T1058" s="252"/>
      <c r="U1058" s="252"/>
      <c r="V1058" s="252"/>
      <c r="W1058" s="252"/>
      <c r="X1058" s="252"/>
      <c r="Y1058" s="252"/>
      <c r="Z1058" s="252"/>
      <c r="AA1058" s="252"/>
      <c r="AB1058" s="252"/>
      <c r="AC1058" s="252"/>
      <c r="AD1058" s="252"/>
      <c r="AE1058" s="252"/>
      <c r="AF1058" s="252"/>
      <c r="AG1058" s="252"/>
      <c r="AH1058" s="252"/>
      <c r="AI1058" s="252"/>
      <c r="AJ1058" s="252"/>
      <c r="AK1058" s="252"/>
      <c r="AL1058" s="252"/>
    </row>
    <row r="1059" ht="15.75" customHeight="1">
      <c r="A1059" s="301"/>
      <c r="B1059" s="252"/>
      <c r="C1059" s="252"/>
      <c r="D1059" s="252"/>
      <c r="E1059" s="252"/>
      <c r="F1059" s="592"/>
      <c r="G1059" s="252"/>
      <c r="H1059" s="455"/>
      <c r="I1059" s="252"/>
      <c r="J1059" s="252"/>
      <c r="K1059" s="252"/>
      <c r="L1059" s="507"/>
      <c r="M1059" s="508"/>
      <c r="N1059" s="252"/>
      <c r="O1059" s="252"/>
      <c r="P1059" s="252"/>
      <c r="Q1059" s="252"/>
      <c r="R1059" s="252"/>
      <c r="S1059" s="252"/>
      <c r="T1059" s="252"/>
      <c r="U1059" s="252"/>
      <c r="V1059" s="252"/>
      <c r="W1059" s="252"/>
      <c r="X1059" s="252"/>
      <c r="Y1059" s="252"/>
      <c r="Z1059" s="252"/>
      <c r="AA1059" s="252"/>
      <c r="AB1059" s="252"/>
      <c r="AC1059" s="252"/>
      <c r="AD1059" s="252"/>
      <c r="AE1059" s="252"/>
      <c r="AF1059" s="252"/>
      <c r="AG1059" s="252"/>
      <c r="AH1059" s="252"/>
      <c r="AI1059" s="252"/>
      <c r="AJ1059" s="252"/>
      <c r="AK1059" s="252"/>
      <c r="AL1059" s="252"/>
    </row>
    <row r="1060" ht="15.75" customHeight="1">
      <c r="A1060" s="301"/>
      <c r="B1060" s="252"/>
      <c r="C1060" s="252"/>
      <c r="D1060" s="252"/>
      <c r="E1060" s="252"/>
      <c r="F1060" s="592"/>
      <c r="G1060" s="252"/>
      <c r="H1060" s="455"/>
      <c r="I1060" s="252"/>
      <c r="J1060" s="252"/>
      <c r="K1060" s="252"/>
      <c r="L1060" s="507"/>
      <c r="M1060" s="508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252"/>
      <c r="Y1060" s="252"/>
      <c r="Z1060" s="252"/>
      <c r="AA1060" s="252"/>
      <c r="AB1060" s="252"/>
      <c r="AC1060" s="252"/>
      <c r="AD1060" s="252"/>
      <c r="AE1060" s="252"/>
      <c r="AF1060" s="252"/>
      <c r="AG1060" s="252"/>
      <c r="AH1060" s="252"/>
      <c r="AI1060" s="252"/>
      <c r="AJ1060" s="252"/>
      <c r="AK1060" s="252"/>
      <c r="AL1060" s="252"/>
    </row>
    <row r="1061" ht="15.75" customHeight="1">
      <c r="A1061" s="301"/>
      <c r="B1061" s="252"/>
      <c r="C1061" s="252"/>
      <c r="D1061" s="252"/>
      <c r="E1061" s="252"/>
      <c r="F1061" s="592"/>
      <c r="G1061" s="252"/>
      <c r="H1061" s="455"/>
      <c r="I1061" s="252"/>
      <c r="J1061" s="252"/>
      <c r="K1061" s="252"/>
      <c r="L1061" s="507"/>
      <c r="M1061" s="508"/>
      <c r="N1061" s="252"/>
      <c r="O1061" s="252"/>
      <c r="P1061" s="252"/>
      <c r="Q1061" s="252"/>
      <c r="R1061" s="252"/>
      <c r="S1061" s="252"/>
      <c r="T1061" s="252"/>
      <c r="U1061" s="252"/>
      <c r="V1061" s="252"/>
      <c r="W1061" s="252"/>
      <c r="X1061" s="252"/>
      <c r="Y1061" s="252"/>
      <c r="Z1061" s="252"/>
      <c r="AA1061" s="252"/>
      <c r="AB1061" s="252"/>
      <c r="AC1061" s="252"/>
      <c r="AD1061" s="252"/>
      <c r="AE1061" s="252"/>
      <c r="AF1061" s="252"/>
      <c r="AG1061" s="252"/>
      <c r="AH1061" s="252"/>
      <c r="AI1061" s="252"/>
      <c r="AJ1061" s="252"/>
      <c r="AK1061" s="252"/>
      <c r="AL1061" s="252"/>
    </row>
    <row r="1062" ht="15.75" customHeight="1">
      <c r="A1062" s="301"/>
      <c r="B1062" s="252"/>
      <c r="C1062" s="252"/>
      <c r="D1062" s="252"/>
      <c r="E1062" s="252"/>
      <c r="F1062" s="592"/>
      <c r="G1062" s="252"/>
      <c r="H1062" s="455"/>
      <c r="I1062" s="252"/>
      <c r="J1062" s="252"/>
      <c r="K1062" s="252"/>
      <c r="L1062" s="507"/>
      <c r="M1062" s="508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252"/>
      <c r="Y1062" s="252"/>
      <c r="Z1062" s="252"/>
      <c r="AA1062" s="252"/>
      <c r="AB1062" s="252"/>
      <c r="AC1062" s="252"/>
      <c r="AD1062" s="252"/>
      <c r="AE1062" s="252"/>
      <c r="AF1062" s="252"/>
      <c r="AG1062" s="252"/>
      <c r="AH1062" s="252"/>
      <c r="AI1062" s="252"/>
      <c r="AJ1062" s="252"/>
      <c r="AK1062" s="252"/>
      <c r="AL1062" s="252"/>
    </row>
    <row r="1063" ht="15.75" customHeight="1">
      <c r="A1063" s="301"/>
      <c r="B1063" s="252"/>
      <c r="C1063" s="252"/>
      <c r="D1063" s="252"/>
      <c r="E1063" s="252"/>
      <c r="F1063" s="592"/>
      <c r="G1063" s="252"/>
      <c r="H1063" s="455"/>
      <c r="I1063" s="252"/>
      <c r="J1063" s="252"/>
      <c r="K1063" s="252"/>
      <c r="L1063" s="507"/>
      <c r="M1063" s="508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252"/>
      <c r="Y1063" s="252"/>
      <c r="Z1063" s="252"/>
      <c r="AA1063" s="252"/>
      <c r="AB1063" s="252"/>
      <c r="AC1063" s="252"/>
      <c r="AD1063" s="252"/>
      <c r="AE1063" s="252"/>
      <c r="AF1063" s="252"/>
      <c r="AG1063" s="252"/>
      <c r="AH1063" s="252"/>
      <c r="AI1063" s="252"/>
      <c r="AJ1063" s="252"/>
      <c r="AK1063" s="252"/>
      <c r="AL1063" s="252"/>
    </row>
  </sheetData>
  <autoFilter ref="$A$4:$AL$296">
    <filterColumn colId="3">
      <filters>
        <filter val="Пуш"/>
        <filter val="пуш"/>
        <filter val="ПУш"/>
      </filters>
    </filterColumn>
    <sortState ref="A4:AL296">
      <sortCondition ref="F4:F296"/>
    </sortState>
  </autoFilter>
  <mergeCells count="2">
    <mergeCell ref="B2:N2"/>
    <mergeCell ref="B3:N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